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12.A HUNG\"/>
    </mc:Choice>
  </mc:AlternateContent>
  <xr:revisionPtr revIDLastSave="0" documentId="13_ncr:1_{CA6DCEA1-FEAD-4EAE-87D4-F1722D4D2BC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H_CN" sheetId="2" r:id="rId1"/>
    <sheet name="Báo cáo" sheetId="1" r:id="rId2"/>
  </sheets>
  <definedNames>
    <definedName name="_xlnm._FilterDatabase" localSheetId="1" hidden="1">'Báo cáo'!$A$3:$AA$1391</definedName>
  </definedNames>
  <calcPr calcId="191029"/>
  <pivotCaches>
    <pivotCache cacheId="3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D6" i="2"/>
  <c r="E6" i="2"/>
  <c r="F6" i="2"/>
  <c r="G6" i="2"/>
  <c r="H6" i="2"/>
  <c r="I6" i="2"/>
  <c r="J6" i="2"/>
  <c r="K6" i="2"/>
  <c r="L6" i="2"/>
  <c r="M6" i="2"/>
  <c r="N6" i="2"/>
  <c r="C7" i="2"/>
  <c r="D7" i="2"/>
  <c r="E7" i="2"/>
  <c r="F7" i="2"/>
  <c r="G7" i="2"/>
  <c r="H7" i="2"/>
  <c r="I7" i="2"/>
  <c r="J7" i="2"/>
  <c r="K7" i="2"/>
  <c r="L7" i="2"/>
  <c r="M7" i="2"/>
  <c r="N7" i="2"/>
  <c r="C8" i="2"/>
  <c r="D8" i="2"/>
  <c r="E8" i="2"/>
  <c r="F8" i="2"/>
  <c r="G8" i="2"/>
  <c r="H8" i="2"/>
  <c r="I8" i="2"/>
  <c r="J8" i="2"/>
  <c r="K8" i="2"/>
  <c r="L8" i="2"/>
  <c r="M8" i="2"/>
  <c r="N8" i="2"/>
  <c r="C9" i="2"/>
  <c r="D9" i="2"/>
  <c r="E9" i="2"/>
  <c r="F9" i="2"/>
  <c r="G9" i="2"/>
  <c r="H9" i="2"/>
  <c r="I9" i="2"/>
  <c r="J9" i="2"/>
  <c r="K9" i="2"/>
  <c r="L9" i="2"/>
  <c r="M9" i="2"/>
  <c r="N9" i="2"/>
  <c r="C10" i="2"/>
  <c r="D10" i="2"/>
  <c r="E10" i="2"/>
  <c r="F10" i="2"/>
  <c r="G10" i="2"/>
  <c r="H10" i="2"/>
  <c r="I10" i="2"/>
  <c r="J10" i="2"/>
  <c r="K10" i="2"/>
  <c r="L10" i="2"/>
  <c r="M10" i="2"/>
  <c r="N10" i="2"/>
  <c r="C11" i="2"/>
  <c r="D11" i="2"/>
  <c r="E11" i="2"/>
  <c r="F11" i="2"/>
  <c r="G11" i="2"/>
  <c r="H11" i="2"/>
  <c r="I11" i="2"/>
  <c r="J11" i="2"/>
  <c r="K11" i="2"/>
  <c r="L11" i="2"/>
  <c r="M11" i="2"/>
  <c r="N11" i="2"/>
  <c r="C12" i="2"/>
  <c r="D12" i="2"/>
  <c r="E12" i="2"/>
  <c r="F12" i="2"/>
  <c r="G12" i="2"/>
  <c r="H12" i="2"/>
  <c r="I12" i="2"/>
  <c r="J12" i="2"/>
  <c r="K12" i="2"/>
  <c r="L12" i="2"/>
  <c r="M12" i="2"/>
  <c r="N12" i="2"/>
  <c r="D5" i="2"/>
  <c r="E5" i="2"/>
  <c r="F5" i="2"/>
  <c r="G5" i="2"/>
  <c r="H5" i="2"/>
  <c r="I5" i="2"/>
  <c r="J5" i="2"/>
  <c r="K5" i="2"/>
  <c r="K2" i="2" s="1"/>
  <c r="L5" i="2"/>
  <c r="M5" i="2"/>
  <c r="N5" i="2"/>
  <c r="C5" i="2"/>
  <c r="Z5" i="1"/>
  <c r="AA5" i="1"/>
  <c r="Z6" i="1"/>
  <c r="AA6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Z18" i="1"/>
  <c r="AA18" i="1"/>
  <c r="Z19" i="1"/>
  <c r="AA19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29" i="1"/>
  <c r="AA29" i="1"/>
  <c r="Z30" i="1"/>
  <c r="AA30" i="1"/>
  <c r="Z31" i="1"/>
  <c r="AA31" i="1"/>
  <c r="Z32" i="1"/>
  <c r="AA32" i="1"/>
  <c r="Z33" i="1"/>
  <c r="AA33" i="1"/>
  <c r="Z34" i="1"/>
  <c r="AA34" i="1"/>
  <c r="Z35" i="1"/>
  <c r="AA35" i="1"/>
  <c r="Z36" i="1"/>
  <c r="AA36" i="1"/>
  <c r="Z37" i="1"/>
  <c r="AA37" i="1"/>
  <c r="Z38" i="1"/>
  <c r="AA38" i="1"/>
  <c r="Z39" i="1"/>
  <c r="AA39" i="1"/>
  <c r="Z40" i="1"/>
  <c r="AA40" i="1"/>
  <c r="Z41" i="1"/>
  <c r="AA41" i="1"/>
  <c r="Z42" i="1"/>
  <c r="AA42" i="1"/>
  <c r="Z43" i="1"/>
  <c r="AA43" i="1"/>
  <c r="Z44" i="1"/>
  <c r="AA44" i="1"/>
  <c r="Z45" i="1"/>
  <c r="AA45" i="1"/>
  <c r="Z46" i="1"/>
  <c r="AA46" i="1"/>
  <c r="Z47" i="1"/>
  <c r="AA47" i="1"/>
  <c r="Z48" i="1"/>
  <c r="AA48" i="1"/>
  <c r="Z49" i="1"/>
  <c r="AA49" i="1"/>
  <c r="Z50" i="1"/>
  <c r="AA50" i="1"/>
  <c r="Z51" i="1"/>
  <c r="AA51" i="1"/>
  <c r="Z52" i="1"/>
  <c r="AA52" i="1"/>
  <c r="Z53" i="1"/>
  <c r="AA53" i="1"/>
  <c r="Z54" i="1"/>
  <c r="AA54" i="1"/>
  <c r="Z55" i="1"/>
  <c r="AA55" i="1"/>
  <c r="Z56" i="1"/>
  <c r="AA56" i="1"/>
  <c r="Z57" i="1"/>
  <c r="AA57" i="1"/>
  <c r="Z58" i="1"/>
  <c r="AA58" i="1"/>
  <c r="Z59" i="1"/>
  <c r="AA59" i="1"/>
  <c r="Z60" i="1"/>
  <c r="AA60" i="1"/>
  <c r="Z61" i="1"/>
  <c r="AA61" i="1"/>
  <c r="Z62" i="1"/>
  <c r="AA62" i="1"/>
  <c r="Z63" i="1"/>
  <c r="AA63" i="1"/>
  <c r="Z64" i="1"/>
  <c r="AA64" i="1"/>
  <c r="Z65" i="1"/>
  <c r="AA65" i="1"/>
  <c r="Z66" i="1"/>
  <c r="AA66" i="1"/>
  <c r="Z67" i="1"/>
  <c r="AA67" i="1"/>
  <c r="Z68" i="1"/>
  <c r="AA68" i="1"/>
  <c r="Z69" i="1"/>
  <c r="AA69" i="1"/>
  <c r="Z70" i="1"/>
  <c r="AA70" i="1"/>
  <c r="Z71" i="1"/>
  <c r="AA71" i="1"/>
  <c r="Z72" i="1"/>
  <c r="AA72" i="1"/>
  <c r="Z73" i="1"/>
  <c r="AA73" i="1"/>
  <c r="Z74" i="1"/>
  <c r="AA74" i="1"/>
  <c r="Z75" i="1"/>
  <c r="AA75" i="1"/>
  <c r="Z76" i="1"/>
  <c r="AA76" i="1"/>
  <c r="Z77" i="1"/>
  <c r="AA77" i="1"/>
  <c r="Z78" i="1"/>
  <c r="AA78" i="1"/>
  <c r="Z79" i="1"/>
  <c r="AA79" i="1"/>
  <c r="Z80" i="1"/>
  <c r="AA80" i="1"/>
  <c r="Z81" i="1"/>
  <c r="AA81" i="1"/>
  <c r="Z82" i="1"/>
  <c r="AA82" i="1"/>
  <c r="Z83" i="1"/>
  <c r="AA83" i="1"/>
  <c r="Z84" i="1"/>
  <c r="AA84" i="1"/>
  <c r="Z85" i="1"/>
  <c r="AA85" i="1"/>
  <c r="Z86" i="1"/>
  <c r="AA86" i="1"/>
  <c r="Z87" i="1"/>
  <c r="AA87" i="1"/>
  <c r="Z88" i="1"/>
  <c r="AA88" i="1"/>
  <c r="Z89" i="1"/>
  <c r="AA89" i="1"/>
  <c r="Z90" i="1"/>
  <c r="AA90" i="1"/>
  <c r="Z91" i="1"/>
  <c r="AA91" i="1"/>
  <c r="Z92" i="1"/>
  <c r="AA92" i="1"/>
  <c r="Z93" i="1"/>
  <c r="AA93" i="1"/>
  <c r="Z94" i="1"/>
  <c r="AA94" i="1"/>
  <c r="Z95" i="1"/>
  <c r="AA95" i="1"/>
  <c r="Z96" i="1"/>
  <c r="AA96" i="1"/>
  <c r="Z97" i="1"/>
  <c r="AA97" i="1"/>
  <c r="Z98" i="1"/>
  <c r="AA98" i="1"/>
  <c r="Z99" i="1"/>
  <c r="AA99" i="1"/>
  <c r="Z100" i="1"/>
  <c r="AA100" i="1"/>
  <c r="Z101" i="1"/>
  <c r="AA101" i="1"/>
  <c r="Z102" i="1"/>
  <c r="AA102" i="1"/>
  <c r="Z103" i="1"/>
  <c r="AA103" i="1"/>
  <c r="Z104" i="1"/>
  <c r="AA104" i="1"/>
  <c r="Z105" i="1"/>
  <c r="AA105" i="1"/>
  <c r="Z106" i="1"/>
  <c r="AA106" i="1"/>
  <c r="Z107" i="1"/>
  <c r="AA107" i="1"/>
  <c r="Z108" i="1"/>
  <c r="AA108" i="1"/>
  <c r="Z109" i="1"/>
  <c r="AA109" i="1"/>
  <c r="Z110" i="1"/>
  <c r="AA110" i="1"/>
  <c r="Z111" i="1"/>
  <c r="AA111" i="1"/>
  <c r="Z112" i="1"/>
  <c r="AA112" i="1"/>
  <c r="Z113" i="1"/>
  <c r="AA113" i="1"/>
  <c r="Z114" i="1"/>
  <c r="AA114" i="1"/>
  <c r="Z115" i="1"/>
  <c r="AA115" i="1"/>
  <c r="Z116" i="1"/>
  <c r="AA116" i="1"/>
  <c r="Z117" i="1"/>
  <c r="AA117" i="1"/>
  <c r="Z118" i="1"/>
  <c r="AA118" i="1"/>
  <c r="Z119" i="1"/>
  <c r="AA119" i="1"/>
  <c r="Z120" i="1"/>
  <c r="AA120" i="1"/>
  <c r="Z121" i="1"/>
  <c r="AA121" i="1"/>
  <c r="Z122" i="1"/>
  <c r="AA122" i="1"/>
  <c r="Z123" i="1"/>
  <c r="AA123" i="1"/>
  <c r="Z124" i="1"/>
  <c r="AA124" i="1"/>
  <c r="Z125" i="1"/>
  <c r="AA125" i="1"/>
  <c r="Z126" i="1"/>
  <c r="AA126" i="1"/>
  <c r="Z127" i="1"/>
  <c r="AA127" i="1"/>
  <c r="Z128" i="1"/>
  <c r="AA128" i="1"/>
  <c r="Z129" i="1"/>
  <c r="AA129" i="1"/>
  <c r="Z130" i="1"/>
  <c r="AA130" i="1"/>
  <c r="Z131" i="1"/>
  <c r="AA131" i="1"/>
  <c r="Z132" i="1"/>
  <c r="AA132" i="1"/>
  <c r="Z133" i="1"/>
  <c r="AA133" i="1"/>
  <c r="Z134" i="1"/>
  <c r="AA134" i="1"/>
  <c r="Z135" i="1"/>
  <c r="AA135" i="1"/>
  <c r="Z136" i="1"/>
  <c r="AA136" i="1"/>
  <c r="Z137" i="1"/>
  <c r="AA137" i="1"/>
  <c r="Z138" i="1"/>
  <c r="AA138" i="1"/>
  <c r="Z139" i="1"/>
  <c r="AA139" i="1"/>
  <c r="Z140" i="1"/>
  <c r="AA140" i="1"/>
  <c r="Z141" i="1"/>
  <c r="AA141" i="1"/>
  <c r="Z142" i="1"/>
  <c r="AA142" i="1"/>
  <c r="Z143" i="1"/>
  <c r="AA143" i="1"/>
  <c r="Z144" i="1"/>
  <c r="AA144" i="1"/>
  <c r="Z145" i="1"/>
  <c r="AA145" i="1"/>
  <c r="Z146" i="1"/>
  <c r="AA146" i="1"/>
  <c r="Z147" i="1"/>
  <c r="AA147" i="1"/>
  <c r="Z148" i="1"/>
  <c r="AA148" i="1"/>
  <c r="Z149" i="1"/>
  <c r="AA149" i="1"/>
  <c r="Z150" i="1"/>
  <c r="AA150" i="1"/>
  <c r="Z151" i="1"/>
  <c r="AA151" i="1"/>
  <c r="Z152" i="1"/>
  <c r="AA152" i="1"/>
  <c r="Z153" i="1"/>
  <c r="AA153" i="1"/>
  <c r="Z154" i="1"/>
  <c r="AA154" i="1"/>
  <c r="Z155" i="1"/>
  <c r="AA155" i="1"/>
  <c r="Z156" i="1"/>
  <c r="AA156" i="1"/>
  <c r="Z157" i="1"/>
  <c r="AA157" i="1"/>
  <c r="Z158" i="1"/>
  <c r="AA158" i="1"/>
  <c r="Z159" i="1"/>
  <c r="AA159" i="1"/>
  <c r="Z160" i="1"/>
  <c r="AA160" i="1"/>
  <c r="Z161" i="1"/>
  <c r="AA161" i="1"/>
  <c r="Z162" i="1"/>
  <c r="AA162" i="1"/>
  <c r="Z163" i="1"/>
  <c r="AA163" i="1"/>
  <c r="Z164" i="1"/>
  <c r="AA164" i="1"/>
  <c r="Z165" i="1"/>
  <c r="AA165" i="1"/>
  <c r="Z166" i="1"/>
  <c r="AA166" i="1"/>
  <c r="Z167" i="1"/>
  <c r="AA167" i="1"/>
  <c r="Z168" i="1"/>
  <c r="AA168" i="1"/>
  <c r="Z169" i="1"/>
  <c r="AA169" i="1"/>
  <c r="Z170" i="1"/>
  <c r="AA170" i="1"/>
  <c r="Z171" i="1"/>
  <c r="AA171" i="1"/>
  <c r="Z172" i="1"/>
  <c r="AA172" i="1"/>
  <c r="Z173" i="1"/>
  <c r="AA173" i="1"/>
  <c r="Z174" i="1"/>
  <c r="AA174" i="1"/>
  <c r="Z175" i="1"/>
  <c r="AA175" i="1"/>
  <c r="Z176" i="1"/>
  <c r="AA176" i="1"/>
  <c r="Z177" i="1"/>
  <c r="AA177" i="1"/>
  <c r="Z178" i="1"/>
  <c r="AA178" i="1"/>
  <c r="Z179" i="1"/>
  <c r="AA179" i="1"/>
  <c r="Z180" i="1"/>
  <c r="AA180" i="1"/>
  <c r="Z181" i="1"/>
  <c r="AA181" i="1"/>
  <c r="Z182" i="1"/>
  <c r="AA182" i="1"/>
  <c r="Z183" i="1"/>
  <c r="AA183" i="1"/>
  <c r="Z184" i="1"/>
  <c r="AA184" i="1"/>
  <c r="Z185" i="1"/>
  <c r="AA185" i="1"/>
  <c r="Z186" i="1"/>
  <c r="AA186" i="1"/>
  <c r="Z187" i="1"/>
  <c r="AA187" i="1"/>
  <c r="Z188" i="1"/>
  <c r="AA188" i="1"/>
  <c r="Z189" i="1"/>
  <c r="AA189" i="1"/>
  <c r="Z190" i="1"/>
  <c r="AA190" i="1"/>
  <c r="Z191" i="1"/>
  <c r="AA191" i="1"/>
  <c r="Z192" i="1"/>
  <c r="AA192" i="1"/>
  <c r="Z193" i="1"/>
  <c r="AA193" i="1"/>
  <c r="Z194" i="1"/>
  <c r="AA194" i="1"/>
  <c r="Z195" i="1"/>
  <c r="AA195" i="1"/>
  <c r="Z196" i="1"/>
  <c r="AA196" i="1"/>
  <c r="Z197" i="1"/>
  <c r="AA197" i="1"/>
  <c r="Z198" i="1"/>
  <c r="AA198" i="1"/>
  <c r="Z199" i="1"/>
  <c r="AA199" i="1"/>
  <c r="Z200" i="1"/>
  <c r="AA200" i="1"/>
  <c r="Z201" i="1"/>
  <c r="AA201" i="1"/>
  <c r="Z202" i="1"/>
  <c r="AA202" i="1"/>
  <c r="Z203" i="1"/>
  <c r="AA203" i="1"/>
  <c r="Z204" i="1"/>
  <c r="AA204" i="1"/>
  <c r="Z205" i="1"/>
  <c r="AA205" i="1"/>
  <c r="Z206" i="1"/>
  <c r="AA206" i="1"/>
  <c r="Z207" i="1"/>
  <c r="AA207" i="1"/>
  <c r="Z208" i="1"/>
  <c r="AA208" i="1"/>
  <c r="Z209" i="1"/>
  <c r="AA209" i="1"/>
  <c r="Z210" i="1"/>
  <c r="AA210" i="1"/>
  <c r="Z211" i="1"/>
  <c r="AA211" i="1"/>
  <c r="Z212" i="1"/>
  <c r="AA212" i="1"/>
  <c r="Z213" i="1"/>
  <c r="AA213" i="1"/>
  <c r="Z214" i="1"/>
  <c r="AA214" i="1"/>
  <c r="Z215" i="1"/>
  <c r="AA215" i="1"/>
  <c r="Z216" i="1"/>
  <c r="AA216" i="1"/>
  <c r="Z217" i="1"/>
  <c r="AA217" i="1"/>
  <c r="Z218" i="1"/>
  <c r="AA218" i="1"/>
  <c r="Z219" i="1"/>
  <c r="AA219" i="1"/>
  <c r="Z220" i="1"/>
  <c r="AA220" i="1"/>
  <c r="Z221" i="1"/>
  <c r="AA221" i="1"/>
  <c r="Z222" i="1"/>
  <c r="AA222" i="1"/>
  <c r="Z223" i="1"/>
  <c r="AA223" i="1"/>
  <c r="Z224" i="1"/>
  <c r="AA224" i="1"/>
  <c r="Z225" i="1"/>
  <c r="AA225" i="1"/>
  <c r="Z226" i="1"/>
  <c r="AA226" i="1"/>
  <c r="Z227" i="1"/>
  <c r="AA227" i="1"/>
  <c r="Z228" i="1"/>
  <c r="AA228" i="1"/>
  <c r="Z229" i="1"/>
  <c r="AA229" i="1"/>
  <c r="Z230" i="1"/>
  <c r="AA230" i="1"/>
  <c r="Z231" i="1"/>
  <c r="AA231" i="1"/>
  <c r="Z232" i="1"/>
  <c r="AA232" i="1"/>
  <c r="Z233" i="1"/>
  <c r="AA233" i="1"/>
  <c r="Z234" i="1"/>
  <c r="AA234" i="1"/>
  <c r="Z235" i="1"/>
  <c r="AA235" i="1"/>
  <c r="Z236" i="1"/>
  <c r="AA236" i="1"/>
  <c r="Z237" i="1"/>
  <c r="AA237" i="1"/>
  <c r="Z238" i="1"/>
  <c r="AA238" i="1"/>
  <c r="Z239" i="1"/>
  <c r="AA239" i="1"/>
  <c r="Z240" i="1"/>
  <c r="AA240" i="1"/>
  <c r="Z241" i="1"/>
  <c r="AA241" i="1"/>
  <c r="Z242" i="1"/>
  <c r="AA242" i="1"/>
  <c r="Z243" i="1"/>
  <c r="AA243" i="1"/>
  <c r="Z244" i="1"/>
  <c r="AA244" i="1"/>
  <c r="Z245" i="1"/>
  <c r="AA245" i="1"/>
  <c r="Z246" i="1"/>
  <c r="AA246" i="1"/>
  <c r="Z247" i="1"/>
  <c r="AA247" i="1"/>
  <c r="Z248" i="1"/>
  <c r="AA248" i="1"/>
  <c r="Z249" i="1"/>
  <c r="AA249" i="1"/>
  <c r="Z250" i="1"/>
  <c r="AA250" i="1"/>
  <c r="Z251" i="1"/>
  <c r="AA251" i="1"/>
  <c r="Z252" i="1"/>
  <c r="AA252" i="1"/>
  <c r="Z253" i="1"/>
  <c r="AA253" i="1"/>
  <c r="Z254" i="1"/>
  <c r="AA254" i="1"/>
  <c r="Z255" i="1"/>
  <c r="AA255" i="1"/>
  <c r="Z256" i="1"/>
  <c r="AA256" i="1"/>
  <c r="Z257" i="1"/>
  <c r="AA257" i="1"/>
  <c r="Z258" i="1"/>
  <c r="AA258" i="1"/>
  <c r="Z259" i="1"/>
  <c r="AA259" i="1"/>
  <c r="Z260" i="1"/>
  <c r="AA260" i="1"/>
  <c r="Z261" i="1"/>
  <c r="AA261" i="1"/>
  <c r="Z262" i="1"/>
  <c r="AA262" i="1"/>
  <c r="Z263" i="1"/>
  <c r="AA263" i="1"/>
  <c r="Z264" i="1"/>
  <c r="AA264" i="1"/>
  <c r="Z265" i="1"/>
  <c r="AA265" i="1"/>
  <c r="Z266" i="1"/>
  <c r="AA266" i="1"/>
  <c r="Z267" i="1"/>
  <c r="AA267" i="1"/>
  <c r="Z268" i="1"/>
  <c r="AA268" i="1"/>
  <c r="Z269" i="1"/>
  <c r="AA269" i="1"/>
  <c r="Z270" i="1"/>
  <c r="AA270" i="1"/>
  <c r="Z271" i="1"/>
  <c r="AA271" i="1"/>
  <c r="Z272" i="1"/>
  <c r="AA272" i="1"/>
  <c r="Z273" i="1"/>
  <c r="AA273" i="1"/>
  <c r="Z274" i="1"/>
  <c r="AA274" i="1"/>
  <c r="Z275" i="1"/>
  <c r="AA275" i="1"/>
  <c r="Z276" i="1"/>
  <c r="AA276" i="1"/>
  <c r="Z277" i="1"/>
  <c r="AA277" i="1"/>
  <c r="Z278" i="1"/>
  <c r="AA278" i="1"/>
  <c r="Z279" i="1"/>
  <c r="AA279" i="1"/>
  <c r="Z280" i="1"/>
  <c r="AA280" i="1"/>
  <c r="Z281" i="1"/>
  <c r="AA281" i="1"/>
  <c r="Z282" i="1"/>
  <c r="AA282" i="1"/>
  <c r="Z283" i="1"/>
  <c r="AA283" i="1"/>
  <c r="Z284" i="1"/>
  <c r="AA284" i="1"/>
  <c r="Z285" i="1"/>
  <c r="AA285" i="1"/>
  <c r="Z286" i="1"/>
  <c r="AA286" i="1"/>
  <c r="Z287" i="1"/>
  <c r="AA287" i="1"/>
  <c r="Z288" i="1"/>
  <c r="AA288" i="1"/>
  <c r="Z289" i="1"/>
  <c r="AA289" i="1"/>
  <c r="Z290" i="1"/>
  <c r="AA290" i="1"/>
  <c r="Z291" i="1"/>
  <c r="AA291" i="1"/>
  <c r="Z292" i="1"/>
  <c r="AA292" i="1"/>
  <c r="Z293" i="1"/>
  <c r="AA293" i="1"/>
  <c r="Z294" i="1"/>
  <c r="AA294" i="1"/>
  <c r="Z295" i="1"/>
  <c r="AA295" i="1"/>
  <c r="Z296" i="1"/>
  <c r="AA296" i="1"/>
  <c r="Z297" i="1"/>
  <c r="AA297" i="1"/>
  <c r="Z298" i="1"/>
  <c r="AA298" i="1"/>
  <c r="Z299" i="1"/>
  <c r="AA299" i="1"/>
  <c r="Z300" i="1"/>
  <c r="AA300" i="1"/>
  <c r="Z301" i="1"/>
  <c r="AA301" i="1"/>
  <c r="Z302" i="1"/>
  <c r="AA302" i="1"/>
  <c r="Z303" i="1"/>
  <c r="AA303" i="1"/>
  <c r="Z304" i="1"/>
  <c r="AA304" i="1"/>
  <c r="Z305" i="1"/>
  <c r="AA305" i="1"/>
  <c r="Z306" i="1"/>
  <c r="AA306" i="1"/>
  <c r="Z307" i="1"/>
  <c r="AA307" i="1"/>
  <c r="Z308" i="1"/>
  <c r="AA308" i="1"/>
  <c r="Z309" i="1"/>
  <c r="AA309" i="1"/>
  <c r="Z310" i="1"/>
  <c r="AA310" i="1"/>
  <c r="Z311" i="1"/>
  <c r="AA311" i="1"/>
  <c r="Z312" i="1"/>
  <c r="AA312" i="1"/>
  <c r="Z313" i="1"/>
  <c r="AA313" i="1"/>
  <c r="Z314" i="1"/>
  <c r="AA314" i="1"/>
  <c r="Z315" i="1"/>
  <c r="AA315" i="1"/>
  <c r="Z316" i="1"/>
  <c r="AA316" i="1"/>
  <c r="Z317" i="1"/>
  <c r="AA317" i="1"/>
  <c r="Z318" i="1"/>
  <c r="AA318" i="1"/>
  <c r="Z319" i="1"/>
  <c r="AA319" i="1"/>
  <c r="Z320" i="1"/>
  <c r="AA320" i="1"/>
  <c r="Z321" i="1"/>
  <c r="AA321" i="1"/>
  <c r="Z322" i="1"/>
  <c r="AA322" i="1"/>
  <c r="Z323" i="1"/>
  <c r="AA323" i="1"/>
  <c r="Z324" i="1"/>
  <c r="AA324" i="1"/>
  <c r="Z325" i="1"/>
  <c r="AA325" i="1"/>
  <c r="Z326" i="1"/>
  <c r="AA326" i="1"/>
  <c r="Z327" i="1"/>
  <c r="AA327" i="1"/>
  <c r="Z328" i="1"/>
  <c r="AA328" i="1"/>
  <c r="Z329" i="1"/>
  <c r="AA329" i="1"/>
  <c r="Z330" i="1"/>
  <c r="AA330" i="1"/>
  <c r="Z331" i="1"/>
  <c r="AA331" i="1"/>
  <c r="Z332" i="1"/>
  <c r="AA332" i="1"/>
  <c r="Z333" i="1"/>
  <c r="AA333" i="1"/>
  <c r="Z334" i="1"/>
  <c r="AA334" i="1"/>
  <c r="Z335" i="1"/>
  <c r="AA335" i="1"/>
  <c r="Z336" i="1"/>
  <c r="AA336" i="1"/>
  <c r="Z337" i="1"/>
  <c r="AA337" i="1"/>
  <c r="Z338" i="1"/>
  <c r="AA338" i="1"/>
  <c r="Z339" i="1"/>
  <c r="AA339" i="1"/>
  <c r="Z340" i="1"/>
  <c r="AA340" i="1"/>
  <c r="Z341" i="1"/>
  <c r="AA341" i="1"/>
  <c r="Z342" i="1"/>
  <c r="AA342" i="1"/>
  <c r="Z343" i="1"/>
  <c r="AA343" i="1"/>
  <c r="Z344" i="1"/>
  <c r="AA344" i="1"/>
  <c r="Z345" i="1"/>
  <c r="AA345" i="1"/>
  <c r="Z346" i="1"/>
  <c r="AA346" i="1"/>
  <c r="Z347" i="1"/>
  <c r="AA347" i="1"/>
  <c r="Z348" i="1"/>
  <c r="AA348" i="1"/>
  <c r="Z349" i="1"/>
  <c r="AA349" i="1"/>
  <c r="Z350" i="1"/>
  <c r="AA350" i="1"/>
  <c r="Z351" i="1"/>
  <c r="AA351" i="1"/>
  <c r="Z352" i="1"/>
  <c r="AA352" i="1"/>
  <c r="Z353" i="1"/>
  <c r="AA353" i="1"/>
  <c r="Z354" i="1"/>
  <c r="AA354" i="1"/>
  <c r="Z355" i="1"/>
  <c r="AA355" i="1"/>
  <c r="Z356" i="1"/>
  <c r="AA356" i="1"/>
  <c r="Z357" i="1"/>
  <c r="AA357" i="1"/>
  <c r="Z358" i="1"/>
  <c r="AA358" i="1"/>
  <c r="Z359" i="1"/>
  <c r="AA359" i="1"/>
  <c r="Z360" i="1"/>
  <c r="AA360" i="1"/>
  <c r="Z361" i="1"/>
  <c r="AA361" i="1"/>
  <c r="Z362" i="1"/>
  <c r="AA362" i="1"/>
  <c r="Z363" i="1"/>
  <c r="AA363" i="1"/>
  <c r="Z364" i="1"/>
  <c r="AA364" i="1"/>
  <c r="Z365" i="1"/>
  <c r="AA365" i="1"/>
  <c r="Z366" i="1"/>
  <c r="AA366" i="1"/>
  <c r="Z367" i="1"/>
  <c r="AA367" i="1"/>
  <c r="Z368" i="1"/>
  <c r="AA368" i="1"/>
  <c r="Z369" i="1"/>
  <c r="AA369" i="1"/>
  <c r="Z370" i="1"/>
  <c r="AA370" i="1"/>
  <c r="Z371" i="1"/>
  <c r="AA371" i="1"/>
  <c r="Z372" i="1"/>
  <c r="AA372" i="1"/>
  <c r="Z373" i="1"/>
  <c r="AA373" i="1"/>
  <c r="Z374" i="1"/>
  <c r="AA374" i="1"/>
  <c r="Z375" i="1"/>
  <c r="AA375" i="1"/>
  <c r="Z376" i="1"/>
  <c r="AA376" i="1"/>
  <c r="Z377" i="1"/>
  <c r="AA377" i="1"/>
  <c r="Z378" i="1"/>
  <c r="AA378" i="1"/>
  <c r="Z379" i="1"/>
  <c r="AA379" i="1"/>
  <c r="Z380" i="1"/>
  <c r="AA380" i="1"/>
  <c r="Z381" i="1"/>
  <c r="AA381" i="1"/>
  <c r="Z382" i="1"/>
  <c r="AA382" i="1"/>
  <c r="Z383" i="1"/>
  <c r="AA383" i="1"/>
  <c r="Z384" i="1"/>
  <c r="AA384" i="1"/>
  <c r="Z385" i="1"/>
  <c r="AA385" i="1"/>
  <c r="Z386" i="1"/>
  <c r="AA386" i="1"/>
  <c r="Z387" i="1"/>
  <c r="AA387" i="1"/>
  <c r="Z388" i="1"/>
  <c r="AA388" i="1"/>
  <c r="Z389" i="1"/>
  <c r="AA389" i="1"/>
  <c r="Z390" i="1"/>
  <c r="AA390" i="1"/>
  <c r="Z391" i="1"/>
  <c r="AA391" i="1"/>
  <c r="Z392" i="1"/>
  <c r="AA392" i="1"/>
  <c r="Z393" i="1"/>
  <c r="AA393" i="1"/>
  <c r="Z394" i="1"/>
  <c r="AA394" i="1"/>
  <c r="Z395" i="1"/>
  <c r="AA395" i="1"/>
  <c r="Z396" i="1"/>
  <c r="AA396" i="1"/>
  <c r="Z397" i="1"/>
  <c r="AA397" i="1"/>
  <c r="Z398" i="1"/>
  <c r="AA398" i="1"/>
  <c r="Z399" i="1"/>
  <c r="AA399" i="1"/>
  <c r="Z400" i="1"/>
  <c r="AA400" i="1"/>
  <c r="Z401" i="1"/>
  <c r="AA401" i="1"/>
  <c r="Z402" i="1"/>
  <c r="AA402" i="1"/>
  <c r="Z403" i="1"/>
  <c r="AA403" i="1"/>
  <c r="Z404" i="1"/>
  <c r="AA404" i="1"/>
  <c r="Z405" i="1"/>
  <c r="AA405" i="1"/>
  <c r="Z406" i="1"/>
  <c r="AA406" i="1"/>
  <c r="Z407" i="1"/>
  <c r="AA407" i="1"/>
  <c r="Z408" i="1"/>
  <c r="AA408" i="1"/>
  <c r="Z409" i="1"/>
  <c r="AA409" i="1"/>
  <c r="Z410" i="1"/>
  <c r="AA410" i="1"/>
  <c r="Z411" i="1"/>
  <c r="AA411" i="1"/>
  <c r="Z412" i="1"/>
  <c r="AA412" i="1"/>
  <c r="Z413" i="1"/>
  <c r="AA413" i="1"/>
  <c r="Z414" i="1"/>
  <c r="AA414" i="1"/>
  <c r="Z415" i="1"/>
  <c r="AA415" i="1"/>
  <c r="Z416" i="1"/>
  <c r="AA416" i="1"/>
  <c r="Z417" i="1"/>
  <c r="AA417" i="1"/>
  <c r="Z418" i="1"/>
  <c r="AA418" i="1"/>
  <c r="Z419" i="1"/>
  <c r="AA419" i="1"/>
  <c r="Z420" i="1"/>
  <c r="AA420" i="1"/>
  <c r="Z421" i="1"/>
  <c r="AA421" i="1"/>
  <c r="Z422" i="1"/>
  <c r="AA422" i="1"/>
  <c r="Z423" i="1"/>
  <c r="AA423" i="1"/>
  <c r="Z424" i="1"/>
  <c r="AA424" i="1"/>
  <c r="Z425" i="1"/>
  <c r="AA425" i="1"/>
  <c r="Z426" i="1"/>
  <c r="AA426" i="1"/>
  <c r="Z427" i="1"/>
  <c r="AA427" i="1"/>
  <c r="Z428" i="1"/>
  <c r="AA428" i="1"/>
  <c r="Z429" i="1"/>
  <c r="AA429" i="1"/>
  <c r="Z430" i="1"/>
  <c r="AA430" i="1"/>
  <c r="Z431" i="1"/>
  <c r="AA431" i="1"/>
  <c r="Z432" i="1"/>
  <c r="AA432" i="1"/>
  <c r="Z433" i="1"/>
  <c r="AA433" i="1"/>
  <c r="Z434" i="1"/>
  <c r="AA434" i="1"/>
  <c r="Z435" i="1"/>
  <c r="AA435" i="1"/>
  <c r="Z436" i="1"/>
  <c r="AA436" i="1"/>
  <c r="Z437" i="1"/>
  <c r="AA437" i="1"/>
  <c r="Z438" i="1"/>
  <c r="AA438" i="1"/>
  <c r="Z439" i="1"/>
  <c r="AA439" i="1"/>
  <c r="Z440" i="1"/>
  <c r="AA440" i="1"/>
  <c r="Z441" i="1"/>
  <c r="AA441" i="1"/>
  <c r="Z442" i="1"/>
  <c r="AA442" i="1"/>
  <c r="Z443" i="1"/>
  <c r="AA443" i="1"/>
  <c r="Z444" i="1"/>
  <c r="AA444" i="1"/>
  <c r="Z445" i="1"/>
  <c r="AA445" i="1"/>
  <c r="Z446" i="1"/>
  <c r="AA446" i="1"/>
  <c r="Z447" i="1"/>
  <c r="AA447" i="1"/>
  <c r="Z448" i="1"/>
  <c r="AA448" i="1"/>
  <c r="Z449" i="1"/>
  <c r="AA449" i="1"/>
  <c r="Z450" i="1"/>
  <c r="AA450" i="1"/>
  <c r="Z451" i="1"/>
  <c r="AA451" i="1"/>
  <c r="Z452" i="1"/>
  <c r="AA452" i="1"/>
  <c r="Z453" i="1"/>
  <c r="AA453" i="1"/>
  <c r="Z454" i="1"/>
  <c r="AA454" i="1"/>
  <c r="Z455" i="1"/>
  <c r="AA455" i="1"/>
  <c r="Z456" i="1"/>
  <c r="AA456" i="1"/>
  <c r="Z457" i="1"/>
  <c r="AA457" i="1"/>
  <c r="Z458" i="1"/>
  <c r="AA458" i="1"/>
  <c r="Z459" i="1"/>
  <c r="AA459" i="1"/>
  <c r="Z460" i="1"/>
  <c r="AA460" i="1"/>
  <c r="Z461" i="1"/>
  <c r="AA461" i="1"/>
  <c r="Z462" i="1"/>
  <c r="AA462" i="1"/>
  <c r="Z463" i="1"/>
  <c r="AA463" i="1"/>
  <c r="Z464" i="1"/>
  <c r="AA464" i="1"/>
  <c r="Z465" i="1"/>
  <c r="AA465" i="1"/>
  <c r="Z466" i="1"/>
  <c r="AA466" i="1"/>
  <c r="Z467" i="1"/>
  <c r="AA467" i="1"/>
  <c r="Z468" i="1"/>
  <c r="AA468" i="1"/>
  <c r="Z469" i="1"/>
  <c r="AA469" i="1"/>
  <c r="Z470" i="1"/>
  <c r="AA470" i="1"/>
  <c r="Z471" i="1"/>
  <c r="AA471" i="1"/>
  <c r="Z472" i="1"/>
  <c r="AA472" i="1"/>
  <c r="Z473" i="1"/>
  <c r="AA473" i="1"/>
  <c r="Z474" i="1"/>
  <c r="AA474" i="1"/>
  <c r="Z475" i="1"/>
  <c r="AA475" i="1"/>
  <c r="Z476" i="1"/>
  <c r="AA476" i="1"/>
  <c r="Z477" i="1"/>
  <c r="AA477" i="1"/>
  <c r="Z478" i="1"/>
  <c r="AA478" i="1"/>
  <c r="Z479" i="1"/>
  <c r="AA479" i="1"/>
  <c r="Z480" i="1"/>
  <c r="AA480" i="1"/>
  <c r="Z481" i="1"/>
  <c r="AA481" i="1"/>
  <c r="Z482" i="1"/>
  <c r="AA482" i="1"/>
  <c r="Z483" i="1"/>
  <c r="AA483" i="1"/>
  <c r="Z484" i="1"/>
  <c r="AA484" i="1"/>
  <c r="Z485" i="1"/>
  <c r="AA485" i="1"/>
  <c r="Z486" i="1"/>
  <c r="AA486" i="1"/>
  <c r="Z487" i="1"/>
  <c r="AA487" i="1"/>
  <c r="Z488" i="1"/>
  <c r="AA488" i="1"/>
  <c r="Z489" i="1"/>
  <c r="AA489" i="1"/>
  <c r="Z490" i="1"/>
  <c r="AA490" i="1"/>
  <c r="Z491" i="1"/>
  <c r="AA491" i="1"/>
  <c r="Z492" i="1"/>
  <c r="AA492" i="1"/>
  <c r="Z493" i="1"/>
  <c r="AA493" i="1"/>
  <c r="Z494" i="1"/>
  <c r="AA494" i="1"/>
  <c r="Z495" i="1"/>
  <c r="AA495" i="1"/>
  <c r="Z496" i="1"/>
  <c r="AA496" i="1"/>
  <c r="Z497" i="1"/>
  <c r="AA497" i="1"/>
  <c r="Z498" i="1"/>
  <c r="AA498" i="1"/>
  <c r="Z499" i="1"/>
  <c r="AA499" i="1"/>
  <c r="Z500" i="1"/>
  <c r="AA500" i="1"/>
  <c r="Z501" i="1"/>
  <c r="AA501" i="1"/>
  <c r="Z502" i="1"/>
  <c r="AA502" i="1"/>
  <c r="Z503" i="1"/>
  <c r="AA503" i="1"/>
  <c r="Z504" i="1"/>
  <c r="AA504" i="1"/>
  <c r="Z505" i="1"/>
  <c r="AA505" i="1"/>
  <c r="Z506" i="1"/>
  <c r="AA506" i="1"/>
  <c r="Z507" i="1"/>
  <c r="AA507" i="1"/>
  <c r="Z508" i="1"/>
  <c r="AA508" i="1"/>
  <c r="Z509" i="1"/>
  <c r="AA509" i="1"/>
  <c r="Z510" i="1"/>
  <c r="AA510" i="1"/>
  <c r="Z511" i="1"/>
  <c r="AA511" i="1"/>
  <c r="Z512" i="1"/>
  <c r="AA512" i="1"/>
  <c r="Z513" i="1"/>
  <c r="AA513" i="1"/>
  <c r="Z514" i="1"/>
  <c r="AA514" i="1"/>
  <c r="Z515" i="1"/>
  <c r="AA515" i="1"/>
  <c r="Z516" i="1"/>
  <c r="AA516" i="1"/>
  <c r="Z517" i="1"/>
  <c r="AA517" i="1"/>
  <c r="Z518" i="1"/>
  <c r="AA518" i="1"/>
  <c r="Z519" i="1"/>
  <c r="AA519" i="1"/>
  <c r="Z520" i="1"/>
  <c r="AA520" i="1"/>
  <c r="Z521" i="1"/>
  <c r="AA521" i="1"/>
  <c r="Z522" i="1"/>
  <c r="AA522" i="1"/>
  <c r="Z523" i="1"/>
  <c r="AA523" i="1"/>
  <c r="Z524" i="1"/>
  <c r="AA524" i="1"/>
  <c r="Z525" i="1"/>
  <c r="AA525" i="1"/>
  <c r="Z526" i="1"/>
  <c r="AA526" i="1"/>
  <c r="Z527" i="1"/>
  <c r="AA527" i="1"/>
  <c r="Z528" i="1"/>
  <c r="AA528" i="1"/>
  <c r="Z529" i="1"/>
  <c r="AA529" i="1"/>
  <c r="Z530" i="1"/>
  <c r="AA530" i="1"/>
  <c r="Z531" i="1"/>
  <c r="AA531" i="1"/>
  <c r="Z532" i="1"/>
  <c r="AA532" i="1"/>
  <c r="Z533" i="1"/>
  <c r="AA533" i="1"/>
  <c r="Z534" i="1"/>
  <c r="AA534" i="1"/>
  <c r="Z535" i="1"/>
  <c r="AA535" i="1"/>
  <c r="Z536" i="1"/>
  <c r="AA536" i="1"/>
  <c r="Z537" i="1"/>
  <c r="AA537" i="1"/>
  <c r="Z538" i="1"/>
  <c r="AA538" i="1"/>
  <c r="Z539" i="1"/>
  <c r="AA539" i="1"/>
  <c r="Z540" i="1"/>
  <c r="AA540" i="1"/>
  <c r="Z541" i="1"/>
  <c r="AA541" i="1"/>
  <c r="Z542" i="1"/>
  <c r="AA542" i="1"/>
  <c r="Z543" i="1"/>
  <c r="AA543" i="1"/>
  <c r="Z544" i="1"/>
  <c r="AA544" i="1"/>
  <c r="Z545" i="1"/>
  <c r="AA545" i="1"/>
  <c r="Z546" i="1"/>
  <c r="AA546" i="1"/>
  <c r="Z547" i="1"/>
  <c r="AA547" i="1"/>
  <c r="Z548" i="1"/>
  <c r="AA548" i="1"/>
  <c r="Z549" i="1"/>
  <c r="AA549" i="1"/>
  <c r="Z550" i="1"/>
  <c r="AA550" i="1"/>
  <c r="Z551" i="1"/>
  <c r="AA551" i="1"/>
  <c r="Z552" i="1"/>
  <c r="AA552" i="1"/>
  <c r="Z553" i="1"/>
  <c r="AA553" i="1"/>
  <c r="Z554" i="1"/>
  <c r="AA554" i="1"/>
  <c r="Z555" i="1"/>
  <c r="AA555" i="1"/>
  <c r="Z556" i="1"/>
  <c r="AA556" i="1"/>
  <c r="Z557" i="1"/>
  <c r="AA557" i="1"/>
  <c r="Z558" i="1"/>
  <c r="AA558" i="1"/>
  <c r="Z559" i="1"/>
  <c r="AA559" i="1"/>
  <c r="Z560" i="1"/>
  <c r="AA560" i="1"/>
  <c r="Z561" i="1"/>
  <c r="AA561" i="1"/>
  <c r="Z562" i="1"/>
  <c r="AA562" i="1"/>
  <c r="Z563" i="1"/>
  <c r="AA563" i="1"/>
  <c r="Z564" i="1"/>
  <c r="AA564" i="1"/>
  <c r="Z565" i="1"/>
  <c r="AA565" i="1"/>
  <c r="Z566" i="1"/>
  <c r="AA566" i="1"/>
  <c r="Z567" i="1"/>
  <c r="AA567" i="1"/>
  <c r="Z568" i="1"/>
  <c r="AA568" i="1"/>
  <c r="Z569" i="1"/>
  <c r="AA569" i="1"/>
  <c r="Z570" i="1"/>
  <c r="AA570" i="1"/>
  <c r="Z571" i="1"/>
  <c r="AA571" i="1"/>
  <c r="Z572" i="1"/>
  <c r="AA572" i="1"/>
  <c r="Z573" i="1"/>
  <c r="AA573" i="1"/>
  <c r="Z574" i="1"/>
  <c r="AA574" i="1"/>
  <c r="Z575" i="1"/>
  <c r="AA575" i="1"/>
  <c r="Z576" i="1"/>
  <c r="AA576" i="1"/>
  <c r="Z577" i="1"/>
  <c r="AA577" i="1"/>
  <c r="Z578" i="1"/>
  <c r="AA578" i="1"/>
  <c r="Z579" i="1"/>
  <c r="AA579" i="1"/>
  <c r="Z580" i="1"/>
  <c r="AA580" i="1"/>
  <c r="Z581" i="1"/>
  <c r="AA581" i="1"/>
  <c r="Z582" i="1"/>
  <c r="AA582" i="1"/>
  <c r="Z583" i="1"/>
  <c r="AA583" i="1"/>
  <c r="Z584" i="1"/>
  <c r="AA584" i="1"/>
  <c r="Z585" i="1"/>
  <c r="AA585" i="1"/>
  <c r="Z586" i="1"/>
  <c r="AA586" i="1"/>
  <c r="Z587" i="1"/>
  <c r="AA587" i="1"/>
  <c r="Z588" i="1"/>
  <c r="AA588" i="1"/>
  <c r="Z589" i="1"/>
  <c r="AA589" i="1"/>
  <c r="Z590" i="1"/>
  <c r="AA590" i="1"/>
  <c r="Z591" i="1"/>
  <c r="AA591" i="1"/>
  <c r="Z592" i="1"/>
  <c r="AA592" i="1"/>
  <c r="Z593" i="1"/>
  <c r="AA593" i="1"/>
  <c r="Z594" i="1"/>
  <c r="AA594" i="1"/>
  <c r="Z595" i="1"/>
  <c r="AA595" i="1"/>
  <c r="Z596" i="1"/>
  <c r="AA596" i="1"/>
  <c r="Z597" i="1"/>
  <c r="AA597" i="1"/>
  <c r="Z598" i="1"/>
  <c r="AA598" i="1"/>
  <c r="Z599" i="1"/>
  <c r="AA599" i="1"/>
  <c r="Z600" i="1"/>
  <c r="AA600" i="1"/>
  <c r="Z601" i="1"/>
  <c r="AA601" i="1"/>
  <c r="Z602" i="1"/>
  <c r="AA602" i="1"/>
  <c r="Z603" i="1"/>
  <c r="AA603" i="1"/>
  <c r="Z604" i="1"/>
  <c r="AA604" i="1"/>
  <c r="Z605" i="1"/>
  <c r="AA605" i="1"/>
  <c r="Z606" i="1"/>
  <c r="AA606" i="1"/>
  <c r="Z607" i="1"/>
  <c r="AA607" i="1"/>
  <c r="Z608" i="1"/>
  <c r="AA608" i="1"/>
  <c r="Z609" i="1"/>
  <c r="AA609" i="1"/>
  <c r="Z610" i="1"/>
  <c r="AA610" i="1"/>
  <c r="Z611" i="1"/>
  <c r="AA611" i="1"/>
  <c r="Z612" i="1"/>
  <c r="AA612" i="1"/>
  <c r="Z613" i="1"/>
  <c r="AA613" i="1"/>
  <c r="Z614" i="1"/>
  <c r="AA614" i="1"/>
  <c r="Z615" i="1"/>
  <c r="AA615" i="1"/>
  <c r="Z616" i="1"/>
  <c r="AA616" i="1"/>
  <c r="Z617" i="1"/>
  <c r="AA617" i="1"/>
  <c r="Z618" i="1"/>
  <c r="AA618" i="1"/>
  <c r="Z619" i="1"/>
  <c r="AA619" i="1"/>
  <c r="Z620" i="1"/>
  <c r="AA620" i="1"/>
  <c r="Z621" i="1"/>
  <c r="AA621" i="1"/>
  <c r="Z622" i="1"/>
  <c r="AA622" i="1"/>
  <c r="Z623" i="1"/>
  <c r="AA623" i="1"/>
  <c r="Z624" i="1"/>
  <c r="AA624" i="1"/>
  <c r="Z625" i="1"/>
  <c r="AA625" i="1"/>
  <c r="Z626" i="1"/>
  <c r="AA626" i="1"/>
  <c r="Z627" i="1"/>
  <c r="AA627" i="1"/>
  <c r="Z628" i="1"/>
  <c r="AA628" i="1"/>
  <c r="Z629" i="1"/>
  <c r="AA629" i="1"/>
  <c r="Z630" i="1"/>
  <c r="AA630" i="1"/>
  <c r="Z631" i="1"/>
  <c r="AA631" i="1"/>
  <c r="Z632" i="1"/>
  <c r="AA632" i="1"/>
  <c r="Z633" i="1"/>
  <c r="AA633" i="1"/>
  <c r="Z634" i="1"/>
  <c r="AA634" i="1"/>
  <c r="Z635" i="1"/>
  <c r="AA635" i="1"/>
  <c r="Z636" i="1"/>
  <c r="AA636" i="1"/>
  <c r="Z637" i="1"/>
  <c r="AA637" i="1"/>
  <c r="Z638" i="1"/>
  <c r="AA638" i="1"/>
  <c r="Z639" i="1"/>
  <c r="AA639" i="1"/>
  <c r="Z640" i="1"/>
  <c r="AA640" i="1"/>
  <c r="Z641" i="1"/>
  <c r="AA641" i="1"/>
  <c r="Z642" i="1"/>
  <c r="AA642" i="1"/>
  <c r="Z643" i="1"/>
  <c r="AA643" i="1"/>
  <c r="Z644" i="1"/>
  <c r="AA644" i="1"/>
  <c r="Z645" i="1"/>
  <c r="AA645" i="1"/>
  <c r="Z646" i="1"/>
  <c r="AA646" i="1"/>
  <c r="Z647" i="1"/>
  <c r="AA647" i="1"/>
  <c r="Z648" i="1"/>
  <c r="AA648" i="1"/>
  <c r="Z649" i="1"/>
  <c r="AA649" i="1"/>
  <c r="Z650" i="1"/>
  <c r="AA650" i="1"/>
  <c r="Z651" i="1"/>
  <c r="AA651" i="1"/>
  <c r="Z652" i="1"/>
  <c r="AA652" i="1"/>
  <c r="Z653" i="1"/>
  <c r="AA653" i="1"/>
  <c r="Z654" i="1"/>
  <c r="AA654" i="1"/>
  <c r="Z655" i="1"/>
  <c r="AA655" i="1"/>
  <c r="Z656" i="1"/>
  <c r="AA656" i="1"/>
  <c r="Z657" i="1"/>
  <c r="AA657" i="1"/>
  <c r="Z658" i="1"/>
  <c r="AA658" i="1"/>
  <c r="Z659" i="1"/>
  <c r="AA659" i="1"/>
  <c r="Z660" i="1"/>
  <c r="AA660" i="1"/>
  <c r="Z661" i="1"/>
  <c r="AA661" i="1"/>
  <c r="Z662" i="1"/>
  <c r="AA662" i="1"/>
  <c r="Z663" i="1"/>
  <c r="AA663" i="1"/>
  <c r="Z664" i="1"/>
  <c r="AA664" i="1"/>
  <c r="Z665" i="1"/>
  <c r="AA665" i="1"/>
  <c r="Z666" i="1"/>
  <c r="AA666" i="1"/>
  <c r="Z667" i="1"/>
  <c r="AA667" i="1"/>
  <c r="Z668" i="1"/>
  <c r="AA668" i="1"/>
  <c r="Z669" i="1"/>
  <c r="AA669" i="1"/>
  <c r="Z670" i="1"/>
  <c r="AA670" i="1"/>
  <c r="Z671" i="1"/>
  <c r="AA671" i="1"/>
  <c r="Z672" i="1"/>
  <c r="AA672" i="1"/>
  <c r="Z673" i="1"/>
  <c r="AA673" i="1"/>
  <c r="Z674" i="1"/>
  <c r="AA674" i="1"/>
  <c r="Z675" i="1"/>
  <c r="AA675" i="1"/>
  <c r="Z676" i="1"/>
  <c r="AA676" i="1"/>
  <c r="Z677" i="1"/>
  <c r="AA677" i="1"/>
  <c r="Z678" i="1"/>
  <c r="AA678" i="1"/>
  <c r="Z679" i="1"/>
  <c r="AA679" i="1"/>
  <c r="Z680" i="1"/>
  <c r="AA680" i="1"/>
  <c r="Z681" i="1"/>
  <c r="AA681" i="1"/>
  <c r="Z682" i="1"/>
  <c r="AA682" i="1"/>
  <c r="Z683" i="1"/>
  <c r="AA683" i="1"/>
  <c r="Z684" i="1"/>
  <c r="AA684" i="1"/>
  <c r="Z685" i="1"/>
  <c r="AA685" i="1"/>
  <c r="Z686" i="1"/>
  <c r="AA686" i="1"/>
  <c r="Z687" i="1"/>
  <c r="AA687" i="1"/>
  <c r="Z688" i="1"/>
  <c r="AA688" i="1"/>
  <c r="Z689" i="1"/>
  <c r="AA689" i="1"/>
  <c r="Z690" i="1"/>
  <c r="AA690" i="1"/>
  <c r="Z691" i="1"/>
  <c r="AA691" i="1"/>
  <c r="Z692" i="1"/>
  <c r="AA692" i="1"/>
  <c r="Z693" i="1"/>
  <c r="AA693" i="1"/>
  <c r="Z694" i="1"/>
  <c r="AA694" i="1"/>
  <c r="Z695" i="1"/>
  <c r="AA695" i="1"/>
  <c r="Z696" i="1"/>
  <c r="AA696" i="1"/>
  <c r="Z697" i="1"/>
  <c r="AA697" i="1"/>
  <c r="Z698" i="1"/>
  <c r="AA698" i="1"/>
  <c r="Z699" i="1"/>
  <c r="AA699" i="1"/>
  <c r="Z700" i="1"/>
  <c r="AA700" i="1"/>
  <c r="Z701" i="1"/>
  <c r="AA701" i="1"/>
  <c r="Z702" i="1"/>
  <c r="AA702" i="1"/>
  <c r="Z703" i="1"/>
  <c r="AA703" i="1"/>
  <c r="Z704" i="1"/>
  <c r="AA704" i="1"/>
  <c r="Z705" i="1"/>
  <c r="AA705" i="1"/>
  <c r="Z706" i="1"/>
  <c r="AA706" i="1"/>
  <c r="Z707" i="1"/>
  <c r="AA707" i="1"/>
  <c r="Z708" i="1"/>
  <c r="AA708" i="1"/>
  <c r="Z709" i="1"/>
  <c r="AA709" i="1"/>
  <c r="Z710" i="1"/>
  <c r="AA710" i="1"/>
  <c r="Z711" i="1"/>
  <c r="AA711" i="1"/>
  <c r="Z712" i="1"/>
  <c r="AA712" i="1"/>
  <c r="Z713" i="1"/>
  <c r="AA713" i="1"/>
  <c r="Z714" i="1"/>
  <c r="AA714" i="1"/>
  <c r="Z715" i="1"/>
  <c r="AA715" i="1"/>
  <c r="Z716" i="1"/>
  <c r="AA716" i="1"/>
  <c r="Z717" i="1"/>
  <c r="AA717" i="1"/>
  <c r="Z718" i="1"/>
  <c r="AA718" i="1"/>
  <c r="Z719" i="1"/>
  <c r="AA719" i="1"/>
  <c r="Z720" i="1"/>
  <c r="AA720" i="1"/>
  <c r="Z721" i="1"/>
  <c r="AA721" i="1"/>
  <c r="Z722" i="1"/>
  <c r="AA722" i="1"/>
  <c r="Z723" i="1"/>
  <c r="AA723" i="1"/>
  <c r="Z724" i="1"/>
  <c r="AA724" i="1"/>
  <c r="Z725" i="1"/>
  <c r="AA725" i="1"/>
  <c r="Z726" i="1"/>
  <c r="AA726" i="1"/>
  <c r="Z727" i="1"/>
  <c r="AA727" i="1"/>
  <c r="Z728" i="1"/>
  <c r="AA728" i="1"/>
  <c r="Z729" i="1"/>
  <c r="AA729" i="1"/>
  <c r="Z730" i="1"/>
  <c r="AA730" i="1"/>
  <c r="Z731" i="1"/>
  <c r="AA731" i="1"/>
  <c r="Z732" i="1"/>
  <c r="AA732" i="1"/>
  <c r="Z733" i="1"/>
  <c r="AA733" i="1"/>
  <c r="Z734" i="1"/>
  <c r="AA734" i="1"/>
  <c r="Z735" i="1"/>
  <c r="AA735" i="1"/>
  <c r="Z736" i="1"/>
  <c r="AA736" i="1"/>
  <c r="Z737" i="1"/>
  <c r="AA737" i="1"/>
  <c r="Z738" i="1"/>
  <c r="AA738" i="1"/>
  <c r="Z739" i="1"/>
  <c r="AA739" i="1"/>
  <c r="Z740" i="1"/>
  <c r="AA740" i="1"/>
  <c r="Z741" i="1"/>
  <c r="AA741" i="1"/>
  <c r="Z742" i="1"/>
  <c r="AA742" i="1"/>
  <c r="Z743" i="1"/>
  <c r="AA743" i="1"/>
  <c r="Z744" i="1"/>
  <c r="AA744" i="1"/>
  <c r="Z745" i="1"/>
  <c r="AA745" i="1"/>
  <c r="Z746" i="1"/>
  <c r="AA746" i="1"/>
  <c r="Z747" i="1"/>
  <c r="AA747" i="1"/>
  <c r="Z748" i="1"/>
  <c r="AA748" i="1"/>
  <c r="Z749" i="1"/>
  <c r="AA749" i="1"/>
  <c r="Z750" i="1"/>
  <c r="AA750" i="1"/>
  <c r="Z751" i="1"/>
  <c r="AA751" i="1"/>
  <c r="Z752" i="1"/>
  <c r="AA752" i="1"/>
  <c r="Z753" i="1"/>
  <c r="AA753" i="1"/>
  <c r="Z754" i="1"/>
  <c r="AA754" i="1"/>
  <c r="Z755" i="1"/>
  <c r="AA755" i="1"/>
  <c r="Z756" i="1"/>
  <c r="AA756" i="1"/>
  <c r="Z757" i="1"/>
  <c r="AA757" i="1"/>
  <c r="Z758" i="1"/>
  <c r="AA758" i="1"/>
  <c r="Z759" i="1"/>
  <c r="AA759" i="1"/>
  <c r="Z760" i="1"/>
  <c r="AA760" i="1"/>
  <c r="Z761" i="1"/>
  <c r="AA761" i="1"/>
  <c r="Z762" i="1"/>
  <c r="AA762" i="1"/>
  <c r="Z763" i="1"/>
  <c r="AA763" i="1"/>
  <c r="Z764" i="1"/>
  <c r="AA764" i="1"/>
  <c r="Z765" i="1"/>
  <c r="AA765" i="1"/>
  <c r="Z766" i="1"/>
  <c r="AA766" i="1"/>
  <c r="Z767" i="1"/>
  <c r="AA767" i="1"/>
  <c r="Z768" i="1"/>
  <c r="AA768" i="1"/>
  <c r="Z769" i="1"/>
  <c r="AA769" i="1"/>
  <c r="Z770" i="1"/>
  <c r="AA770" i="1"/>
  <c r="Z771" i="1"/>
  <c r="AA771" i="1"/>
  <c r="Z772" i="1"/>
  <c r="AA772" i="1"/>
  <c r="Z773" i="1"/>
  <c r="AA773" i="1"/>
  <c r="Z774" i="1"/>
  <c r="AA774" i="1"/>
  <c r="Z775" i="1"/>
  <c r="AA775" i="1"/>
  <c r="Z776" i="1"/>
  <c r="AA776" i="1"/>
  <c r="Z777" i="1"/>
  <c r="AA777" i="1"/>
  <c r="Z778" i="1"/>
  <c r="AA778" i="1"/>
  <c r="Z779" i="1"/>
  <c r="AA779" i="1"/>
  <c r="Z780" i="1"/>
  <c r="AA780" i="1"/>
  <c r="Z781" i="1"/>
  <c r="AA781" i="1"/>
  <c r="Z782" i="1"/>
  <c r="AA782" i="1"/>
  <c r="Z783" i="1"/>
  <c r="AA783" i="1"/>
  <c r="Z784" i="1"/>
  <c r="AA784" i="1"/>
  <c r="Z785" i="1"/>
  <c r="AA785" i="1"/>
  <c r="Z786" i="1"/>
  <c r="AA786" i="1"/>
  <c r="Z787" i="1"/>
  <c r="AA787" i="1"/>
  <c r="Z788" i="1"/>
  <c r="AA788" i="1"/>
  <c r="Z789" i="1"/>
  <c r="AA789" i="1"/>
  <c r="Z790" i="1"/>
  <c r="AA790" i="1"/>
  <c r="Z791" i="1"/>
  <c r="AA791" i="1"/>
  <c r="Z792" i="1"/>
  <c r="AA792" i="1"/>
  <c r="Z793" i="1"/>
  <c r="AA793" i="1"/>
  <c r="Z794" i="1"/>
  <c r="AA794" i="1"/>
  <c r="Z795" i="1"/>
  <c r="AA795" i="1"/>
  <c r="Z796" i="1"/>
  <c r="AA796" i="1"/>
  <c r="Z797" i="1"/>
  <c r="AA797" i="1"/>
  <c r="Z798" i="1"/>
  <c r="AA798" i="1"/>
  <c r="Z799" i="1"/>
  <c r="AA799" i="1"/>
  <c r="Z800" i="1"/>
  <c r="AA800" i="1"/>
  <c r="Z801" i="1"/>
  <c r="AA801" i="1"/>
  <c r="Z802" i="1"/>
  <c r="AA802" i="1"/>
  <c r="Z803" i="1"/>
  <c r="AA803" i="1"/>
  <c r="Z804" i="1"/>
  <c r="AA804" i="1"/>
  <c r="Z805" i="1"/>
  <c r="AA805" i="1"/>
  <c r="Z806" i="1"/>
  <c r="AA806" i="1"/>
  <c r="Z807" i="1"/>
  <c r="AA807" i="1"/>
  <c r="Z808" i="1"/>
  <c r="AA808" i="1"/>
  <c r="Z809" i="1"/>
  <c r="AA809" i="1"/>
  <c r="Z810" i="1"/>
  <c r="AA810" i="1"/>
  <c r="Z811" i="1"/>
  <c r="AA811" i="1"/>
  <c r="Z812" i="1"/>
  <c r="AA812" i="1"/>
  <c r="Z813" i="1"/>
  <c r="AA813" i="1"/>
  <c r="Z814" i="1"/>
  <c r="AA814" i="1"/>
  <c r="Z815" i="1"/>
  <c r="AA815" i="1"/>
  <c r="Z816" i="1"/>
  <c r="AA816" i="1"/>
  <c r="Z817" i="1"/>
  <c r="AA817" i="1"/>
  <c r="Z818" i="1"/>
  <c r="AA818" i="1"/>
  <c r="Z819" i="1"/>
  <c r="AA819" i="1"/>
  <c r="Z820" i="1"/>
  <c r="AA820" i="1"/>
  <c r="Z821" i="1"/>
  <c r="AA821" i="1"/>
  <c r="Z822" i="1"/>
  <c r="AA822" i="1"/>
  <c r="Z823" i="1"/>
  <c r="AA823" i="1"/>
  <c r="Z824" i="1"/>
  <c r="AA824" i="1"/>
  <c r="Z825" i="1"/>
  <c r="AA825" i="1"/>
  <c r="Z826" i="1"/>
  <c r="AA826" i="1"/>
  <c r="Z827" i="1"/>
  <c r="AA827" i="1"/>
  <c r="Z828" i="1"/>
  <c r="AA828" i="1"/>
  <c r="Z829" i="1"/>
  <c r="AA829" i="1"/>
  <c r="Z830" i="1"/>
  <c r="AA830" i="1"/>
  <c r="Z831" i="1"/>
  <c r="AA831" i="1"/>
  <c r="Z832" i="1"/>
  <c r="AA832" i="1"/>
  <c r="Z833" i="1"/>
  <c r="AA833" i="1"/>
  <c r="Z834" i="1"/>
  <c r="AA834" i="1"/>
  <c r="Z835" i="1"/>
  <c r="AA835" i="1"/>
  <c r="Z836" i="1"/>
  <c r="AA836" i="1"/>
  <c r="Z837" i="1"/>
  <c r="AA837" i="1"/>
  <c r="Z838" i="1"/>
  <c r="AA838" i="1"/>
  <c r="Z839" i="1"/>
  <c r="AA839" i="1"/>
  <c r="Z840" i="1"/>
  <c r="AA840" i="1"/>
  <c r="Z841" i="1"/>
  <c r="AA841" i="1"/>
  <c r="Z842" i="1"/>
  <c r="AA842" i="1"/>
  <c r="Z843" i="1"/>
  <c r="AA843" i="1"/>
  <c r="Z844" i="1"/>
  <c r="AA844" i="1"/>
  <c r="Z845" i="1"/>
  <c r="AA845" i="1"/>
  <c r="Z846" i="1"/>
  <c r="AA846" i="1"/>
  <c r="Z847" i="1"/>
  <c r="AA847" i="1"/>
  <c r="Z848" i="1"/>
  <c r="AA848" i="1"/>
  <c r="Z849" i="1"/>
  <c r="AA849" i="1"/>
  <c r="Z850" i="1"/>
  <c r="AA850" i="1"/>
  <c r="Z851" i="1"/>
  <c r="AA851" i="1"/>
  <c r="Z852" i="1"/>
  <c r="AA852" i="1"/>
  <c r="Z853" i="1"/>
  <c r="AA853" i="1"/>
  <c r="Z854" i="1"/>
  <c r="AA854" i="1"/>
  <c r="Z855" i="1"/>
  <c r="AA855" i="1"/>
  <c r="Z856" i="1"/>
  <c r="AA856" i="1"/>
  <c r="Z857" i="1"/>
  <c r="AA857" i="1"/>
  <c r="Z858" i="1"/>
  <c r="AA858" i="1"/>
  <c r="Z859" i="1"/>
  <c r="AA859" i="1"/>
  <c r="Z860" i="1"/>
  <c r="AA860" i="1"/>
  <c r="Z861" i="1"/>
  <c r="AA861" i="1"/>
  <c r="Z862" i="1"/>
  <c r="AA862" i="1"/>
  <c r="Z863" i="1"/>
  <c r="AA863" i="1"/>
  <c r="Z864" i="1"/>
  <c r="AA864" i="1"/>
  <c r="Z865" i="1"/>
  <c r="AA865" i="1"/>
  <c r="Z866" i="1"/>
  <c r="AA866" i="1"/>
  <c r="Z867" i="1"/>
  <c r="AA867" i="1"/>
  <c r="Z868" i="1"/>
  <c r="AA868" i="1"/>
  <c r="Z869" i="1"/>
  <c r="AA869" i="1"/>
  <c r="Z870" i="1"/>
  <c r="AA870" i="1"/>
  <c r="Z871" i="1"/>
  <c r="AA871" i="1"/>
  <c r="Z872" i="1"/>
  <c r="AA872" i="1"/>
  <c r="Z873" i="1"/>
  <c r="AA873" i="1"/>
  <c r="Z874" i="1"/>
  <c r="AA874" i="1"/>
  <c r="Z875" i="1"/>
  <c r="AA875" i="1"/>
  <c r="Z876" i="1"/>
  <c r="AA876" i="1"/>
  <c r="Z877" i="1"/>
  <c r="AA877" i="1"/>
  <c r="Z878" i="1"/>
  <c r="AA878" i="1"/>
  <c r="Z879" i="1"/>
  <c r="AA879" i="1"/>
  <c r="Z880" i="1"/>
  <c r="AA880" i="1"/>
  <c r="Z881" i="1"/>
  <c r="AA881" i="1"/>
  <c r="Z882" i="1"/>
  <c r="AA882" i="1"/>
  <c r="Z883" i="1"/>
  <c r="AA883" i="1"/>
  <c r="Z884" i="1"/>
  <c r="AA884" i="1"/>
  <c r="Z885" i="1"/>
  <c r="AA885" i="1"/>
  <c r="Z886" i="1"/>
  <c r="AA886" i="1"/>
  <c r="Z887" i="1"/>
  <c r="AA887" i="1"/>
  <c r="Z888" i="1"/>
  <c r="AA888" i="1"/>
  <c r="Z889" i="1"/>
  <c r="AA889" i="1"/>
  <c r="Z890" i="1"/>
  <c r="AA890" i="1"/>
  <c r="Z891" i="1"/>
  <c r="AA891" i="1"/>
  <c r="Z892" i="1"/>
  <c r="AA892" i="1"/>
  <c r="Z893" i="1"/>
  <c r="AA893" i="1"/>
  <c r="Z894" i="1"/>
  <c r="AA894" i="1"/>
  <c r="Z895" i="1"/>
  <c r="AA895" i="1"/>
  <c r="Z896" i="1"/>
  <c r="AA896" i="1"/>
  <c r="Z897" i="1"/>
  <c r="AA897" i="1"/>
  <c r="Z898" i="1"/>
  <c r="AA898" i="1"/>
  <c r="Z899" i="1"/>
  <c r="AA899" i="1"/>
  <c r="Z900" i="1"/>
  <c r="AA900" i="1"/>
  <c r="Z901" i="1"/>
  <c r="AA901" i="1"/>
  <c r="Z902" i="1"/>
  <c r="AA902" i="1"/>
  <c r="Z903" i="1"/>
  <c r="AA903" i="1"/>
  <c r="Z904" i="1"/>
  <c r="AA904" i="1"/>
  <c r="Z905" i="1"/>
  <c r="AA905" i="1"/>
  <c r="Z906" i="1"/>
  <c r="AA906" i="1"/>
  <c r="Z907" i="1"/>
  <c r="AA907" i="1"/>
  <c r="Z908" i="1"/>
  <c r="AA908" i="1"/>
  <c r="Z909" i="1"/>
  <c r="AA909" i="1"/>
  <c r="Z910" i="1"/>
  <c r="AA910" i="1"/>
  <c r="Z911" i="1"/>
  <c r="AA911" i="1"/>
  <c r="Z912" i="1"/>
  <c r="AA912" i="1"/>
  <c r="Z913" i="1"/>
  <c r="AA913" i="1"/>
  <c r="Z914" i="1"/>
  <c r="AA914" i="1"/>
  <c r="Z915" i="1"/>
  <c r="AA915" i="1"/>
  <c r="Z916" i="1"/>
  <c r="AA916" i="1"/>
  <c r="Z917" i="1"/>
  <c r="AA917" i="1"/>
  <c r="Z918" i="1"/>
  <c r="AA918" i="1"/>
  <c r="Z919" i="1"/>
  <c r="AA919" i="1"/>
  <c r="Z920" i="1"/>
  <c r="AA920" i="1"/>
  <c r="Z921" i="1"/>
  <c r="AA921" i="1"/>
  <c r="Z922" i="1"/>
  <c r="AA922" i="1"/>
  <c r="Z923" i="1"/>
  <c r="AA923" i="1"/>
  <c r="Z924" i="1"/>
  <c r="AA924" i="1"/>
  <c r="Z925" i="1"/>
  <c r="AA925" i="1"/>
  <c r="Z926" i="1"/>
  <c r="AA926" i="1"/>
  <c r="Z927" i="1"/>
  <c r="AA927" i="1"/>
  <c r="Z928" i="1"/>
  <c r="AA928" i="1"/>
  <c r="Z929" i="1"/>
  <c r="AA929" i="1"/>
  <c r="Z930" i="1"/>
  <c r="AA930" i="1"/>
  <c r="Z931" i="1"/>
  <c r="AA931" i="1"/>
  <c r="Z932" i="1"/>
  <c r="AA932" i="1"/>
  <c r="Z933" i="1"/>
  <c r="AA933" i="1"/>
  <c r="Z934" i="1"/>
  <c r="AA934" i="1"/>
  <c r="Z935" i="1"/>
  <c r="AA935" i="1"/>
  <c r="Z936" i="1"/>
  <c r="AA936" i="1"/>
  <c r="Z937" i="1"/>
  <c r="AA937" i="1"/>
  <c r="Z938" i="1"/>
  <c r="AA938" i="1"/>
  <c r="Z939" i="1"/>
  <c r="AA939" i="1"/>
  <c r="Z940" i="1"/>
  <c r="AA940" i="1"/>
  <c r="Z941" i="1"/>
  <c r="AA941" i="1"/>
  <c r="Z942" i="1"/>
  <c r="AA942" i="1"/>
  <c r="Z943" i="1"/>
  <c r="AA943" i="1"/>
  <c r="Z944" i="1"/>
  <c r="AA944" i="1"/>
  <c r="Z945" i="1"/>
  <c r="AA945" i="1"/>
  <c r="Z946" i="1"/>
  <c r="AA946" i="1"/>
  <c r="Z947" i="1"/>
  <c r="AA947" i="1"/>
  <c r="Z948" i="1"/>
  <c r="AA948" i="1"/>
  <c r="Z949" i="1"/>
  <c r="AA949" i="1"/>
  <c r="Z950" i="1"/>
  <c r="AA950" i="1"/>
  <c r="Z951" i="1"/>
  <c r="AA951" i="1"/>
  <c r="Z952" i="1"/>
  <c r="AA952" i="1"/>
  <c r="Z953" i="1"/>
  <c r="AA953" i="1"/>
  <c r="Z954" i="1"/>
  <c r="AA954" i="1"/>
  <c r="Z955" i="1"/>
  <c r="AA955" i="1"/>
  <c r="Z956" i="1"/>
  <c r="AA956" i="1"/>
  <c r="Z957" i="1"/>
  <c r="AA957" i="1"/>
  <c r="Z958" i="1"/>
  <c r="AA958" i="1"/>
  <c r="Z959" i="1"/>
  <c r="AA959" i="1"/>
  <c r="Z960" i="1"/>
  <c r="AA960" i="1"/>
  <c r="Z961" i="1"/>
  <c r="AA961" i="1"/>
  <c r="Z962" i="1"/>
  <c r="AA962" i="1"/>
  <c r="Z963" i="1"/>
  <c r="AA963" i="1"/>
  <c r="Z964" i="1"/>
  <c r="AA964" i="1"/>
  <c r="Z965" i="1"/>
  <c r="AA965" i="1"/>
  <c r="Z966" i="1"/>
  <c r="AA966" i="1"/>
  <c r="Z967" i="1"/>
  <c r="AA967" i="1"/>
  <c r="Z968" i="1"/>
  <c r="AA968" i="1"/>
  <c r="Z969" i="1"/>
  <c r="AA969" i="1"/>
  <c r="Z970" i="1"/>
  <c r="AA970" i="1"/>
  <c r="Z971" i="1"/>
  <c r="AA971" i="1"/>
  <c r="Z972" i="1"/>
  <c r="AA972" i="1"/>
  <c r="Z973" i="1"/>
  <c r="AA973" i="1"/>
  <c r="Z974" i="1"/>
  <c r="AA974" i="1"/>
  <c r="Z975" i="1"/>
  <c r="AA975" i="1"/>
  <c r="Z976" i="1"/>
  <c r="AA976" i="1"/>
  <c r="Z977" i="1"/>
  <c r="AA977" i="1"/>
  <c r="Z978" i="1"/>
  <c r="AA978" i="1"/>
  <c r="Z979" i="1"/>
  <c r="AA979" i="1"/>
  <c r="Z980" i="1"/>
  <c r="AA980" i="1"/>
  <c r="Z981" i="1"/>
  <c r="AA981" i="1"/>
  <c r="Z982" i="1"/>
  <c r="AA982" i="1"/>
  <c r="Z983" i="1"/>
  <c r="AA983" i="1"/>
  <c r="Z984" i="1"/>
  <c r="AA984" i="1"/>
  <c r="Z985" i="1"/>
  <c r="AA985" i="1"/>
  <c r="Z986" i="1"/>
  <c r="AA986" i="1"/>
  <c r="Z987" i="1"/>
  <c r="AA987" i="1"/>
  <c r="Z988" i="1"/>
  <c r="AA988" i="1"/>
  <c r="Z989" i="1"/>
  <c r="AA989" i="1"/>
  <c r="Z990" i="1"/>
  <c r="AA990" i="1"/>
  <c r="Z991" i="1"/>
  <c r="AA991" i="1"/>
  <c r="Z992" i="1"/>
  <c r="AA992" i="1"/>
  <c r="Z993" i="1"/>
  <c r="AA993" i="1"/>
  <c r="Z994" i="1"/>
  <c r="AA994" i="1"/>
  <c r="Z995" i="1"/>
  <c r="AA995" i="1"/>
  <c r="Z996" i="1"/>
  <c r="AA996" i="1"/>
  <c r="Z997" i="1"/>
  <c r="AA997" i="1"/>
  <c r="Z998" i="1"/>
  <c r="AA998" i="1"/>
  <c r="Z999" i="1"/>
  <c r="AA999" i="1"/>
  <c r="Z1000" i="1"/>
  <c r="AA1000" i="1"/>
  <c r="Z1001" i="1"/>
  <c r="AA1001" i="1"/>
  <c r="Z1002" i="1"/>
  <c r="AA1002" i="1"/>
  <c r="Z1003" i="1"/>
  <c r="AA1003" i="1"/>
  <c r="Z1004" i="1"/>
  <c r="AA1004" i="1"/>
  <c r="Z1005" i="1"/>
  <c r="AA1005" i="1"/>
  <c r="Z1006" i="1"/>
  <c r="AA1006" i="1"/>
  <c r="Z1007" i="1"/>
  <c r="AA1007" i="1"/>
  <c r="Z1008" i="1"/>
  <c r="AA1008" i="1"/>
  <c r="Z1009" i="1"/>
  <c r="AA1009" i="1"/>
  <c r="Z1010" i="1"/>
  <c r="AA1010" i="1"/>
  <c r="Z1011" i="1"/>
  <c r="AA1011" i="1"/>
  <c r="Z1012" i="1"/>
  <c r="AA1012" i="1"/>
  <c r="Z1013" i="1"/>
  <c r="AA1013" i="1"/>
  <c r="Z1014" i="1"/>
  <c r="AA1014" i="1"/>
  <c r="Z1015" i="1"/>
  <c r="AA1015" i="1"/>
  <c r="Z1016" i="1"/>
  <c r="AA1016" i="1"/>
  <c r="Z1017" i="1"/>
  <c r="AA1017" i="1"/>
  <c r="Z1018" i="1"/>
  <c r="AA1018" i="1"/>
  <c r="Z1019" i="1"/>
  <c r="AA1019" i="1"/>
  <c r="Z1020" i="1"/>
  <c r="AA1020" i="1"/>
  <c r="Z1021" i="1"/>
  <c r="AA1021" i="1"/>
  <c r="Z1022" i="1"/>
  <c r="AA1022" i="1"/>
  <c r="Z1023" i="1"/>
  <c r="AA1023" i="1"/>
  <c r="Z1024" i="1"/>
  <c r="AA1024" i="1"/>
  <c r="Z1025" i="1"/>
  <c r="AA1025" i="1"/>
  <c r="Z1026" i="1"/>
  <c r="AA1026" i="1"/>
  <c r="Z1027" i="1"/>
  <c r="AA1027" i="1"/>
  <c r="Z1028" i="1"/>
  <c r="AA1028" i="1"/>
  <c r="Z1029" i="1"/>
  <c r="AA1029" i="1"/>
  <c r="Z1030" i="1"/>
  <c r="AA1030" i="1"/>
  <c r="Z1031" i="1"/>
  <c r="AA1031" i="1"/>
  <c r="Z1032" i="1"/>
  <c r="AA1032" i="1"/>
  <c r="Z1033" i="1"/>
  <c r="AA1033" i="1"/>
  <c r="Z1034" i="1"/>
  <c r="AA1034" i="1"/>
  <c r="Z1035" i="1"/>
  <c r="AA1035" i="1"/>
  <c r="Z1036" i="1"/>
  <c r="AA1036" i="1"/>
  <c r="Z1037" i="1"/>
  <c r="AA1037" i="1"/>
  <c r="Z1038" i="1"/>
  <c r="AA1038" i="1"/>
  <c r="Z1039" i="1"/>
  <c r="AA1039" i="1"/>
  <c r="Z1040" i="1"/>
  <c r="AA1040" i="1"/>
  <c r="Z1041" i="1"/>
  <c r="AA1041" i="1"/>
  <c r="Z1042" i="1"/>
  <c r="AA1042" i="1"/>
  <c r="Z1043" i="1"/>
  <c r="AA1043" i="1"/>
  <c r="Z1044" i="1"/>
  <c r="AA1044" i="1"/>
  <c r="Z1045" i="1"/>
  <c r="AA1045" i="1"/>
  <c r="Z1046" i="1"/>
  <c r="AA1046" i="1"/>
  <c r="Z1047" i="1"/>
  <c r="AA1047" i="1"/>
  <c r="Z1048" i="1"/>
  <c r="AA1048" i="1"/>
  <c r="Z1049" i="1"/>
  <c r="AA1049" i="1"/>
  <c r="Z1050" i="1"/>
  <c r="AA1050" i="1"/>
  <c r="Z1051" i="1"/>
  <c r="AA1051" i="1"/>
  <c r="Z1052" i="1"/>
  <c r="AA1052" i="1"/>
  <c r="Z1053" i="1"/>
  <c r="AA1053" i="1"/>
  <c r="Z1054" i="1"/>
  <c r="AA1054" i="1"/>
  <c r="Z1055" i="1"/>
  <c r="AA1055" i="1"/>
  <c r="Z1056" i="1"/>
  <c r="AA1056" i="1"/>
  <c r="Z1057" i="1"/>
  <c r="AA1057" i="1"/>
  <c r="Z1058" i="1"/>
  <c r="AA1058" i="1"/>
  <c r="Z1059" i="1"/>
  <c r="AA1059" i="1"/>
  <c r="Z1060" i="1"/>
  <c r="AA1060" i="1"/>
  <c r="Z1061" i="1"/>
  <c r="AA1061" i="1"/>
  <c r="Z1062" i="1"/>
  <c r="AA1062" i="1"/>
  <c r="Z1063" i="1"/>
  <c r="AA1063" i="1"/>
  <c r="Z1064" i="1"/>
  <c r="AA1064" i="1"/>
  <c r="Z1065" i="1"/>
  <c r="AA1065" i="1"/>
  <c r="Z1066" i="1"/>
  <c r="AA1066" i="1"/>
  <c r="Z1067" i="1"/>
  <c r="AA1067" i="1"/>
  <c r="Z1068" i="1"/>
  <c r="AA1068" i="1"/>
  <c r="Z1069" i="1"/>
  <c r="AA1069" i="1"/>
  <c r="Z1070" i="1"/>
  <c r="AA1070" i="1"/>
  <c r="Z1071" i="1"/>
  <c r="AA1071" i="1"/>
  <c r="Z1072" i="1"/>
  <c r="AA1072" i="1"/>
  <c r="Z1073" i="1"/>
  <c r="AA1073" i="1"/>
  <c r="Z1074" i="1"/>
  <c r="AA1074" i="1"/>
  <c r="Z1075" i="1"/>
  <c r="AA1075" i="1"/>
  <c r="Z1076" i="1"/>
  <c r="AA1076" i="1"/>
  <c r="Z1077" i="1"/>
  <c r="AA1077" i="1"/>
  <c r="Z1078" i="1"/>
  <c r="AA1078" i="1"/>
  <c r="Z1079" i="1"/>
  <c r="AA1079" i="1"/>
  <c r="Z1080" i="1"/>
  <c r="AA1080" i="1"/>
  <c r="Z1081" i="1"/>
  <c r="AA1081" i="1"/>
  <c r="Z1082" i="1"/>
  <c r="AA1082" i="1"/>
  <c r="Z1083" i="1"/>
  <c r="AA1083" i="1"/>
  <c r="Z1084" i="1"/>
  <c r="AA1084" i="1"/>
  <c r="Z1085" i="1"/>
  <c r="AA1085" i="1"/>
  <c r="Z1086" i="1"/>
  <c r="AA1086" i="1"/>
  <c r="Z1087" i="1"/>
  <c r="AA1087" i="1"/>
  <c r="Z1088" i="1"/>
  <c r="AA1088" i="1"/>
  <c r="Z1089" i="1"/>
  <c r="AA1089" i="1"/>
  <c r="Z1090" i="1"/>
  <c r="AA1090" i="1"/>
  <c r="Z1091" i="1"/>
  <c r="AA1091" i="1"/>
  <c r="Z1092" i="1"/>
  <c r="AA1092" i="1"/>
  <c r="Z1093" i="1"/>
  <c r="AA1093" i="1"/>
  <c r="Z1094" i="1"/>
  <c r="AA1094" i="1"/>
  <c r="Z1095" i="1"/>
  <c r="AA1095" i="1"/>
  <c r="Z1096" i="1"/>
  <c r="AA1096" i="1"/>
  <c r="Z1097" i="1"/>
  <c r="AA1097" i="1"/>
  <c r="Z1098" i="1"/>
  <c r="AA1098" i="1"/>
  <c r="Z1099" i="1"/>
  <c r="AA1099" i="1"/>
  <c r="Z1100" i="1"/>
  <c r="AA1100" i="1"/>
  <c r="Z1101" i="1"/>
  <c r="AA1101" i="1"/>
  <c r="Z1102" i="1"/>
  <c r="AA1102" i="1"/>
  <c r="Z1103" i="1"/>
  <c r="AA1103" i="1"/>
  <c r="Z1104" i="1"/>
  <c r="AA1104" i="1"/>
  <c r="Z1105" i="1"/>
  <c r="AA1105" i="1"/>
  <c r="Z1106" i="1"/>
  <c r="AA1106" i="1"/>
  <c r="Z1107" i="1"/>
  <c r="AA1107" i="1"/>
  <c r="Z1108" i="1"/>
  <c r="AA1108" i="1"/>
  <c r="Z1109" i="1"/>
  <c r="AA1109" i="1"/>
  <c r="Z1110" i="1"/>
  <c r="AA1110" i="1"/>
  <c r="Z1111" i="1"/>
  <c r="AA1111" i="1"/>
  <c r="Z1112" i="1"/>
  <c r="AA1112" i="1"/>
  <c r="Z1113" i="1"/>
  <c r="AA1113" i="1"/>
  <c r="Z1114" i="1"/>
  <c r="AA1114" i="1"/>
  <c r="Z1115" i="1"/>
  <c r="AA1115" i="1"/>
  <c r="Z1116" i="1"/>
  <c r="AA1116" i="1"/>
  <c r="Z1117" i="1"/>
  <c r="AA1117" i="1"/>
  <c r="Z1118" i="1"/>
  <c r="AA1118" i="1"/>
  <c r="Z1119" i="1"/>
  <c r="AA1119" i="1"/>
  <c r="Z1120" i="1"/>
  <c r="AA1120" i="1"/>
  <c r="Z1121" i="1"/>
  <c r="AA1121" i="1"/>
  <c r="Z1122" i="1"/>
  <c r="AA1122" i="1"/>
  <c r="Z1123" i="1"/>
  <c r="AA1123" i="1"/>
  <c r="Z1124" i="1"/>
  <c r="AA1124" i="1"/>
  <c r="Z1125" i="1"/>
  <c r="AA1125" i="1"/>
  <c r="Z1126" i="1"/>
  <c r="AA1126" i="1"/>
  <c r="Z1127" i="1"/>
  <c r="AA1127" i="1"/>
  <c r="Z1128" i="1"/>
  <c r="AA1128" i="1"/>
  <c r="Z1129" i="1"/>
  <c r="AA1129" i="1"/>
  <c r="Z1130" i="1"/>
  <c r="AA1130" i="1"/>
  <c r="Z1131" i="1"/>
  <c r="AA1131" i="1"/>
  <c r="Z1132" i="1"/>
  <c r="AA1132" i="1"/>
  <c r="Z1133" i="1"/>
  <c r="AA1133" i="1"/>
  <c r="Z1134" i="1"/>
  <c r="AA1134" i="1"/>
  <c r="Z1135" i="1"/>
  <c r="AA1135" i="1"/>
  <c r="Z1136" i="1"/>
  <c r="AA1136" i="1"/>
  <c r="Z1137" i="1"/>
  <c r="AA1137" i="1"/>
  <c r="Z1138" i="1"/>
  <c r="AA1138" i="1"/>
  <c r="Z1139" i="1"/>
  <c r="AA1139" i="1"/>
  <c r="Z1140" i="1"/>
  <c r="AA1140" i="1"/>
  <c r="Z1141" i="1"/>
  <c r="AA1141" i="1"/>
  <c r="Z1142" i="1"/>
  <c r="AA1142" i="1"/>
  <c r="Z1143" i="1"/>
  <c r="AA1143" i="1"/>
  <c r="Z1144" i="1"/>
  <c r="AA1144" i="1"/>
  <c r="Z1145" i="1"/>
  <c r="AA1145" i="1"/>
  <c r="Z1146" i="1"/>
  <c r="AA1146" i="1"/>
  <c r="Z1147" i="1"/>
  <c r="AA1147" i="1"/>
  <c r="Z1148" i="1"/>
  <c r="AA1148" i="1"/>
  <c r="Z1149" i="1"/>
  <c r="AA1149" i="1"/>
  <c r="Z1150" i="1"/>
  <c r="AA1150" i="1"/>
  <c r="Z1151" i="1"/>
  <c r="AA1151" i="1"/>
  <c r="Z1152" i="1"/>
  <c r="AA1152" i="1"/>
  <c r="Z1153" i="1"/>
  <c r="AA1153" i="1"/>
  <c r="Z1154" i="1"/>
  <c r="AA1154" i="1"/>
  <c r="Z1155" i="1"/>
  <c r="AA1155" i="1"/>
  <c r="Z1156" i="1"/>
  <c r="AA1156" i="1"/>
  <c r="Z1157" i="1"/>
  <c r="AA1157" i="1"/>
  <c r="Z1158" i="1"/>
  <c r="AA1158" i="1"/>
  <c r="Z1159" i="1"/>
  <c r="AA1159" i="1"/>
  <c r="Z1160" i="1"/>
  <c r="AA1160" i="1"/>
  <c r="Z1161" i="1"/>
  <c r="AA1161" i="1"/>
  <c r="Z1162" i="1"/>
  <c r="AA1162" i="1"/>
  <c r="Z1163" i="1"/>
  <c r="AA1163" i="1"/>
  <c r="Z1164" i="1"/>
  <c r="AA1164" i="1"/>
  <c r="Z1165" i="1"/>
  <c r="AA1165" i="1"/>
  <c r="Z1166" i="1"/>
  <c r="AA1166" i="1"/>
  <c r="Z1167" i="1"/>
  <c r="AA1167" i="1"/>
  <c r="Z1168" i="1"/>
  <c r="AA1168" i="1"/>
  <c r="Z1169" i="1"/>
  <c r="AA1169" i="1"/>
  <c r="Z1170" i="1"/>
  <c r="AA1170" i="1"/>
  <c r="Z1171" i="1"/>
  <c r="AA1171" i="1"/>
  <c r="Z1172" i="1"/>
  <c r="AA1172" i="1"/>
  <c r="Z1173" i="1"/>
  <c r="AA1173" i="1"/>
  <c r="Z1174" i="1"/>
  <c r="AA1174" i="1"/>
  <c r="Z1175" i="1"/>
  <c r="AA1175" i="1"/>
  <c r="Z1176" i="1"/>
  <c r="AA1176" i="1"/>
  <c r="Z1177" i="1"/>
  <c r="AA1177" i="1"/>
  <c r="Z1178" i="1"/>
  <c r="AA1178" i="1"/>
  <c r="Z1179" i="1"/>
  <c r="AA1179" i="1"/>
  <c r="Z1180" i="1"/>
  <c r="AA1180" i="1"/>
  <c r="Z1181" i="1"/>
  <c r="AA1181" i="1"/>
  <c r="Z1182" i="1"/>
  <c r="AA1182" i="1"/>
  <c r="Z1183" i="1"/>
  <c r="AA1183" i="1"/>
  <c r="Z1184" i="1"/>
  <c r="AA1184" i="1"/>
  <c r="Z1185" i="1"/>
  <c r="AA1185" i="1"/>
  <c r="Z1186" i="1"/>
  <c r="AA1186" i="1"/>
  <c r="Z1187" i="1"/>
  <c r="AA1187" i="1"/>
  <c r="Z1188" i="1"/>
  <c r="AA1188" i="1"/>
  <c r="Z1189" i="1"/>
  <c r="AA1189" i="1"/>
  <c r="Z1190" i="1"/>
  <c r="AA1190" i="1"/>
  <c r="Z1191" i="1"/>
  <c r="AA1191" i="1"/>
  <c r="Z1192" i="1"/>
  <c r="AA1192" i="1"/>
  <c r="Z1193" i="1"/>
  <c r="AA1193" i="1"/>
  <c r="Z1194" i="1"/>
  <c r="AA1194" i="1"/>
  <c r="Z1195" i="1"/>
  <c r="AA1195" i="1"/>
  <c r="Z1196" i="1"/>
  <c r="AA1196" i="1"/>
  <c r="Z1197" i="1"/>
  <c r="AA1197" i="1"/>
  <c r="Z1198" i="1"/>
  <c r="AA1198" i="1"/>
  <c r="Z1199" i="1"/>
  <c r="AA1199" i="1"/>
  <c r="Z1200" i="1"/>
  <c r="AA1200" i="1"/>
  <c r="Z1201" i="1"/>
  <c r="AA1201" i="1"/>
  <c r="Z1202" i="1"/>
  <c r="AA1202" i="1"/>
  <c r="Z1203" i="1"/>
  <c r="AA1203" i="1"/>
  <c r="Z1204" i="1"/>
  <c r="AA1204" i="1"/>
  <c r="Z1205" i="1"/>
  <c r="AA1205" i="1"/>
  <c r="Z1206" i="1"/>
  <c r="AA1206" i="1"/>
  <c r="Z1207" i="1"/>
  <c r="AA1207" i="1"/>
  <c r="Z1208" i="1"/>
  <c r="AA1208" i="1"/>
  <c r="Z1209" i="1"/>
  <c r="AA1209" i="1"/>
  <c r="Z1210" i="1"/>
  <c r="AA1210" i="1"/>
  <c r="Z1211" i="1"/>
  <c r="AA1211" i="1"/>
  <c r="Z1212" i="1"/>
  <c r="AA1212" i="1"/>
  <c r="Z1213" i="1"/>
  <c r="AA1213" i="1"/>
  <c r="Z1214" i="1"/>
  <c r="AA1214" i="1"/>
  <c r="Z1215" i="1"/>
  <c r="AA1215" i="1"/>
  <c r="Z1216" i="1"/>
  <c r="AA1216" i="1"/>
  <c r="Z1217" i="1"/>
  <c r="AA1217" i="1"/>
  <c r="Z1218" i="1"/>
  <c r="AA1218" i="1"/>
  <c r="Z1219" i="1"/>
  <c r="AA1219" i="1"/>
  <c r="Z1220" i="1"/>
  <c r="AA1220" i="1"/>
  <c r="Z1221" i="1"/>
  <c r="AA1221" i="1"/>
  <c r="Z1222" i="1"/>
  <c r="AA1222" i="1"/>
  <c r="Z1223" i="1"/>
  <c r="AA1223" i="1"/>
  <c r="Z1224" i="1"/>
  <c r="AA1224" i="1"/>
  <c r="Z1225" i="1"/>
  <c r="AA1225" i="1"/>
  <c r="Z1226" i="1"/>
  <c r="AA1226" i="1"/>
  <c r="Z1227" i="1"/>
  <c r="AA1227" i="1"/>
  <c r="Z1228" i="1"/>
  <c r="AA1228" i="1"/>
  <c r="Z1229" i="1"/>
  <c r="AA1229" i="1"/>
  <c r="Z1230" i="1"/>
  <c r="AA1230" i="1"/>
  <c r="Z1231" i="1"/>
  <c r="AA1231" i="1"/>
  <c r="Z1232" i="1"/>
  <c r="AA1232" i="1"/>
  <c r="Z1233" i="1"/>
  <c r="AA1233" i="1"/>
  <c r="Z1234" i="1"/>
  <c r="AA1234" i="1"/>
  <c r="Z1235" i="1"/>
  <c r="AA1235" i="1"/>
  <c r="Z1236" i="1"/>
  <c r="AA1236" i="1"/>
  <c r="Z1237" i="1"/>
  <c r="AA1237" i="1"/>
  <c r="Z1238" i="1"/>
  <c r="AA1238" i="1"/>
  <c r="Z1239" i="1"/>
  <c r="AA1239" i="1"/>
  <c r="Z1240" i="1"/>
  <c r="AA1240" i="1"/>
  <c r="Z1241" i="1"/>
  <c r="AA1241" i="1"/>
  <c r="Z1242" i="1"/>
  <c r="AA1242" i="1"/>
  <c r="Z1243" i="1"/>
  <c r="AA1243" i="1"/>
  <c r="Z1244" i="1"/>
  <c r="AA1244" i="1"/>
  <c r="Z1245" i="1"/>
  <c r="AA1245" i="1"/>
  <c r="Z1246" i="1"/>
  <c r="AA1246" i="1"/>
  <c r="Z1247" i="1"/>
  <c r="AA1247" i="1"/>
  <c r="Z1248" i="1"/>
  <c r="AA1248" i="1"/>
  <c r="Z1249" i="1"/>
  <c r="AA1249" i="1"/>
  <c r="Z1250" i="1"/>
  <c r="AA1250" i="1"/>
  <c r="Z1251" i="1"/>
  <c r="AA1251" i="1"/>
  <c r="Z1252" i="1"/>
  <c r="AA1252" i="1"/>
  <c r="Z1253" i="1"/>
  <c r="AA1253" i="1"/>
  <c r="Z1254" i="1"/>
  <c r="AA1254" i="1"/>
  <c r="Z1255" i="1"/>
  <c r="AA1255" i="1"/>
  <c r="Z1256" i="1"/>
  <c r="AA1256" i="1"/>
  <c r="Z1257" i="1"/>
  <c r="AA1257" i="1"/>
  <c r="Z1258" i="1"/>
  <c r="AA1258" i="1"/>
  <c r="Z1259" i="1"/>
  <c r="AA1259" i="1"/>
  <c r="Z1260" i="1"/>
  <c r="AA1260" i="1"/>
  <c r="Z1261" i="1"/>
  <c r="AA1261" i="1"/>
  <c r="Z1262" i="1"/>
  <c r="AA1262" i="1"/>
  <c r="Z1263" i="1"/>
  <c r="AA1263" i="1"/>
  <c r="Z1264" i="1"/>
  <c r="AA1264" i="1"/>
  <c r="Z1265" i="1"/>
  <c r="AA1265" i="1"/>
  <c r="Z1266" i="1"/>
  <c r="AA1266" i="1"/>
  <c r="Z1267" i="1"/>
  <c r="AA1267" i="1"/>
  <c r="Z1268" i="1"/>
  <c r="AA1268" i="1"/>
  <c r="Z1269" i="1"/>
  <c r="AA1269" i="1"/>
  <c r="Z1270" i="1"/>
  <c r="AA1270" i="1"/>
  <c r="Z1271" i="1"/>
  <c r="AA1271" i="1"/>
  <c r="Z1272" i="1"/>
  <c r="AA1272" i="1"/>
  <c r="Z1273" i="1"/>
  <c r="AA1273" i="1"/>
  <c r="Z1274" i="1"/>
  <c r="AA1274" i="1"/>
  <c r="Z1275" i="1"/>
  <c r="AA1275" i="1"/>
  <c r="Z1276" i="1"/>
  <c r="AA1276" i="1"/>
  <c r="Z1277" i="1"/>
  <c r="AA1277" i="1"/>
  <c r="Z1278" i="1"/>
  <c r="AA1278" i="1"/>
  <c r="Z1279" i="1"/>
  <c r="AA1279" i="1"/>
  <c r="Z1280" i="1"/>
  <c r="AA1280" i="1"/>
  <c r="Z1281" i="1"/>
  <c r="AA1281" i="1"/>
  <c r="Z1282" i="1"/>
  <c r="AA1282" i="1"/>
  <c r="Z1283" i="1"/>
  <c r="AA1283" i="1"/>
  <c r="Z1284" i="1"/>
  <c r="AA1284" i="1"/>
  <c r="Z1285" i="1"/>
  <c r="AA1285" i="1"/>
  <c r="Z1286" i="1"/>
  <c r="AA1286" i="1"/>
  <c r="Z1287" i="1"/>
  <c r="AA1287" i="1"/>
  <c r="Z1288" i="1"/>
  <c r="AA1288" i="1"/>
  <c r="Z1289" i="1"/>
  <c r="AA1289" i="1"/>
  <c r="Z1290" i="1"/>
  <c r="AA1290" i="1"/>
  <c r="Z1291" i="1"/>
  <c r="AA1291" i="1"/>
  <c r="Z1292" i="1"/>
  <c r="AA1292" i="1"/>
  <c r="Z1293" i="1"/>
  <c r="AA1293" i="1"/>
  <c r="Z1294" i="1"/>
  <c r="AA1294" i="1"/>
  <c r="Z1295" i="1"/>
  <c r="AA1295" i="1"/>
  <c r="Z1296" i="1"/>
  <c r="AA1296" i="1"/>
  <c r="Z1297" i="1"/>
  <c r="AA1297" i="1"/>
  <c r="Z1298" i="1"/>
  <c r="AA1298" i="1"/>
  <c r="Z1299" i="1"/>
  <c r="AA1299" i="1"/>
  <c r="Z1300" i="1"/>
  <c r="AA1300" i="1"/>
  <c r="Z1301" i="1"/>
  <c r="AA1301" i="1"/>
  <c r="Z1302" i="1"/>
  <c r="AA1302" i="1"/>
  <c r="Z1303" i="1"/>
  <c r="AA1303" i="1"/>
  <c r="Z1304" i="1"/>
  <c r="AA1304" i="1"/>
  <c r="Z1305" i="1"/>
  <c r="AA1305" i="1"/>
  <c r="Z1306" i="1"/>
  <c r="AA1306" i="1"/>
  <c r="Z1307" i="1"/>
  <c r="AA1307" i="1"/>
  <c r="Z1308" i="1"/>
  <c r="AA1308" i="1"/>
  <c r="Z1309" i="1"/>
  <c r="AA1309" i="1"/>
  <c r="Z1310" i="1"/>
  <c r="AA1310" i="1"/>
  <c r="Z1311" i="1"/>
  <c r="AA1311" i="1"/>
  <c r="Z1312" i="1"/>
  <c r="AA1312" i="1"/>
  <c r="Z1313" i="1"/>
  <c r="AA1313" i="1"/>
  <c r="Z1314" i="1"/>
  <c r="AA1314" i="1"/>
  <c r="Z1315" i="1"/>
  <c r="AA1315" i="1"/>
  <c r="Z1316" i="1"/>
  <c r="AA1316" i="1"/>
  <c r="Z1317" i="1"/>
  <c r="AA1317" i="1"/>
  <c r="Z1318" i="1"/>
  <c r="AA1318" i="1"/>
  <c r="Z1319" i="1"/>
  <c r="AA1319" i="1"/>
  <c r="Z1320" i="1"/>
  <c r="AA1320" i="1"/>
  <c r="Z1321" i="1"/>
  <c r="AA1321" i="1"/>
  <c r="Z1322" i="1"/>
  <c r="AA1322" i="1"/>
  <c r="Z1323" i="1"/>
  <c r="AA1323" i="1"/>
  <c r="Z1324" i="1"/>
  <c r="AA1324" i="1"/>
  <c r="Z1325" i="1"/>
  <c r="AA1325" i="1"/>
  <c r="Z1326" i="1"/>
  <c r="AA1326" i="1"/>
  <c r="Z1327" i="1"/>
  <c r="AA1327" i="1"/>
  <c r="Z1328" i="1"/>
  <c r="AA1328" i="1"/>
  <c r="Z1329" i="1"/>
  <c r="AA1329" i="1"/>
  <c r="Z1330" i="1"/>
  <c r="AA1330" i="1"/>
  <c r="Z1331" i="1"/>
  <c r="AA1331" i="1"/>
  <c r="Z1332" i="1"/>
  <c r="AA1332" i="1"/>
  <c r="Z1333" i="1"/>
  <c r="AA1333" i="1"/>
  <c r="Z1334" i="1"/>
  <c r="AA1334" i="1"/>
  <c r="Z1335" i="1"/>
  <c r="AA1335" i="1"/>
  <c r="Z1336" i="1"/>
  <c r="AA1336" i="1"/>
  <c r="Z1337" i="1"/>
  <c r="AA1337" i="1"/>
  <c r="Z1338" i="1"/>
  <c r="AA1338" i="1"/>
  <c r="Z1339" i="1"/>
  <c r="AA1339" i="1"/>
  <c r="Z1340" i="1"/>
  <c r="AA1340" i="1"/>
  <c r="Z1341" i="1"/>
  <c r="AA1341" i="1"/>
  <c r="Z1342" i="1"/>
  <c r="AA1342" i="1"/>
  <c r="Z1343" i="1"/>
  <c r="AA1343" i="1"/>
  <c r="Z1344" i="1"/>
  <c r="AA1344" i="1"/>
  <c r="Z1345" i="1"/>
  <c r="AA1345" i="1"/>
  <c r="Z1346" i="1"/>
  <c r="AA1346" i="1"/>
  <c r="Z1347" i="1"/>
  <c r="AA1347" i="1"/>
  <c r="Z1348" i="1"/>
  <c r="AA1348" i="1"/>
  <c r="Z1349" i="1"/>
  <c r="AA1349" i="1"/>
  <c r="Z1350" i="1"/>
  <c r="AA1350" i="1"/>
  <c r="Z1351" i="1"/>
  <c r="AA1351" i="1"/>
  <c r="Z1352" i="1"/>
  <c r="AA1352" i="1"/>
  <c r="Z1353" i="1"/>
  <c r="AA1353" i="1"/>
  <c r="Z1354" i="1"/>
  <c r="AA1354" i="1"/>
  <c r="Z1355" i="1"/>
  <c r="AA1355" i="1"/>
  <c r="Z1356" i="1"/>
  <c r="AA1356" i="1"/>
  <c r="Z1357" i="1"/>
  <c r="AA1357" i="1"/>
  <c r="Z1358" i="1"/>
  <c r="AA1358" i="1"/>
  <c r="Z1359" i="1"/>
  <c r="AA1359" i="1"/>
  <c r="Z1360" i="1"/>
  <c r="AA1360" i="1"/>
  <c r="Z1361" i="1"/>
  <c r="AA1361" i="1"/>
  <c r="Z1362" i="1"/>
  <c r="AA1362" i="1"/>
  <c r="Z1363" i="1"/>
  <c r="AA1363" i="1"/>
  <c r="Z1364" i="1"/>
  <c r="AA1364" i="1"/>
  <c r="Z1365" i="1"/>
  <c r="AA1365" i="1"/>
  <c r="Z1366" i="1"/>
  <c r="AA1366" i="1"/>
  <c r="Z1367" i="1"/>
  <c r="AA1367" i="1"/>
  <c r="Z1368" i="1"/>
  <c r="AA1368" i="1"/>
  <c r="Z1369" i="1"/>
  <c r="AA1369" i="1"/>
  <c r="Z1370" i="1"/>
  <c r="AA1370" i="1"/>
  <c r="Z1371" i="1"/>
  <c r="AA1371" i="1"/>
  <c r="Z1372" i="1"/>
  <c r="AA1372" i="1"/>
  <c r="Z1373" i="1"/>
  <c r="AA1373" i="1"/>
  <c r="Z1374" i="1"/>
  <c r="AA1374" i="1"/>
  <c r="Z1375" i="1"/>
  <c r="AA1375" i="1"/>
  <c r="Z1376" i="1"/>
  <c r="AA1376" i="1"/>
  <c r="Z1377" i="1"/>
  <c r="AA1377" i="1"/>
  <c r="Z1378" i="1"/>
  <c r="AA1378" i="1"/>
  <c r="Z1379" i="1"/>
  <c r="AA1379" i="1"/>
  <c r="Z1380" i="1"/>
  <c r="AA1380" i="1"/>
  <c r="Z1381" i="1"/>
  <c r="AA1381" i="1"/>
  <c r="Z1382" i="1"/>
  <c r="AA1382" i="1"/>
  <c r="Z1383" i="1"/>
  <c r="AA1383" i="1"/>
  <c r="Z1384" i="1"/>
  <c r="AA1384" i="1"/>
  <c r="Z1385" i="1"/>
  <c r="AA1385" i="1"/>
  <c r="Z1386" i="1"/>
  <c r="AA1386" i="1"/>
  <c r="Z1387" i="1"/>
  <c r="AA1387" i="1"/>
  <c r="Z1388" i="1"/>
  <c r="AA1388" i="1"/>
  <c r="Z1389" i="1"/>
  <c r="AA1389" i="1"/>
  <c r="Z1390" i="1"/>
  <c r="AA1390" i="1"/>
  <c r="Z1391" i="1"/>
  <c r="AA1391" i="1"/>
  <c r="Z1392" i="1"/>
  <c r="AA1392" i="1"/>
  <c r="Z1393" i="1"/>
  <c r="AA1393" i="1"/>
  <c r="Z1394" i="1"/>
  <c r="AA1394" i="1"/>
  <c r="Z1395" i="1"/>
  <c r="AA1395" i="1"/>
  <c r="Z1396" i="1"/>
  <c r="AA1396" i="1"/>
  <c r="Z1397" i="1"/>
  <c r="AA1397" i="1"/>
  <c r="Z1398" i="1"/>
  <c r="AA1398" i="1"/>
  <c r="Z1399" i="1"/>
  <c r="AA1399" i="1"/>
  <c r="Z1400" i="1"/>
  <c r="AA1400" i="1"/>
  <c r="AA4" i="1"/>
  <c r="Z4" i="1"/>
  <c r="U691" i="1"/>
  <c r="X691" i="1" s="1"/>
  <c r="U930" i="1"/>
  <c r="X930" i="1" s="1"/>
  <c r="S4" i="1"/>
  <c r="U4" i="1" s="1"/>
  <c r="S5" i="1"/>
  <c r="U5" i="1" s="1"/>
  <c r="X5" i="1" s="1"/>
  <c r="S6" i="1"/>
  <c r="U6" i="1" s="1"/>
  <c r="X6" i="1" s="1"/>
  <c r="S7" i="1"/>
  <c r="U7" i="1" s="1"/>
  <c r="X7" i="1" s="1"/>
  <c r="S8" i="1"/>
  <c r="U8" i="1" s="1"/>
  <c r="S9" i="1"/>
  <c r="U9" i="1" s="1"/>
  <c r="S10" i="1"/>
  <c r="U10" i="1" s="1"/>
  <c r="S11" i="1"/>
  <c r="U11" i="1" s="1"/>
  <c r="S12" i="1"/>
  <c r="U12" i="1" s="1"/>
  <c r="S13" i="1"/>
  <c r="U13" i="1" s="1"/>
  <c r="S14" i="1"/>
  <c r="U14" i="1" s="1"/>
  <c r="S15" i="1"/>
  <c r="U15" i="1" s="1"/>
  <c r="X15" i="1" s="1"/>
  <c r="S16" i="1"/>
  <c r="U16" i="1" s="1"/>
  <c r="S17" i="1"/>
  <c r="U17" i="1" s="1"/>
  <c r="S18" i="1"/>
  <c r="U18" i="1" s="1"/>
  <c r="S19" i="1"/>
  <c r="U19" i="1" s="1"/>
  <c r="S20" i="1"/>
  <c r="U20" i="1" s="1"/>
  <c r="S21" i="1"/>
  <c r="U21" i="1" s="1"/>
  <c r="S22" i="1"/>
  <c r="U22" i="1" s="1"/>
  <c r="S23" i="1"/>
  <c r="U23" i="1" s="1"/>
  <c r="S24" i="1"/>
  <c r="U24" i="1" s="1"/>
  <c r="S25" i="1"/>
  <c r="U25" i="1" s="1"/>
  <c r="X25" i="1" s="1"/>
  <c r="S26" i="1"/>
  <c r="U26" i="1" s="1"/>
  <c r="S27" i="1"/>
  <c r="U27" i="1" s="1"/>
  <c r="S28" i="1"/>
  <c r="U28" i="1" s="1"/>
  <c r="S29" i="1"/>
  <c r="U29" i="1" s="1"/>
  <c r="X29" i="1" s="1"/>
  <c r="S30" i="1"/>
  <c r="U30" i="1" s="1"/>
  <c r="X30" i="1" s="1"/>
  <c r="S31" i="1"/>
  <c r="U31" i="1" s="1"/>
  <c r="X31" i="1" s="1"/>
  <c r="S32" i="1"/>
  <c r="U32" i="1" s="1"/>
  <c r="V32" i="1" s="1"/>
  <c r="S33" i="1"/>
  <c r="U33" i="1" s="1"/>
  <c r="X33" i="1" s="1"/>
  <c r="S34" i="1"/>
  <c r="U34" i="1" s="1"/>
  <c r="S35" i="1"/>
  <c r="U35" i="1" s="1"/>
  <c r="S36" i="1"/>
  <c r="U36" i="1" s="1"/>
  <c r="S37" i="1"/>
  <c r="U37" i="1" s="1"/>
  <c r="S38" i="1"/>
  <c r="U38" i="1" s="1"/>
  <c r="S39" i="1"/>
  <c r="U39" i="1" s="1"/>
  <c r="S40" i="1"/>
  <c r="U40" i="1" s="1"/>
  <c r="S41" i="1"/>
  <c r="U41" i="1" s="1"/>
  <c r="S42" i="1"/>
  <c r="U42" i="1" s="1"/>
  <c r="S43" i="1"/>
  <c r="U43" i="1" s="1"/>
  <c r="S44" i="1"/>
  <c r="U44" i="1" s="1"/>
  <c r="S45" i="1"/>
  <c r="U45" i="1" s="1"/>
  <c r="X45" i="1" s="1"/>
  <c r="S46" i="1"/>
  <c r="U46" i="1" s="1"/>
  <c r="V46" i="1" s="1"/>
  <c r="S47" i="1"/>
  <c r="U47" i="1" s="1"/>
  <c r="S48" i="1"/>
  <c r="U48" i="1" s="1"/>
  <c r="S49" i="1"/>
  <c r="U49" i="1" s="1"/>
  <c r="S50" i="1"/>
  <c r="U50" i="1" s="1"/>
  <c r="S51" i="1"/>
  <c r="U51" i="1" s="1"/>
  <c r="S52" i="1"/>
  <c r="U52" i="1" s="1"/>
  <c r="S53" i="1"/>
  <c r="U53" i="1" s="1"/>
  <c r="X53" i="1" s="1"/>
  <c r="S54" i="1"/>
  <c r="U54" i="1" s="1"/>
  <c r="V54" i="1" s="1"/>
  <c r="S55" i="1"/>
  <c r="U55" i="1" s="1"/>
  <c r="X55" i="1" s="1"/>
  <c r="S56" i="1"/>
  <c r="U56" i="1" s="1"/>
  <c r="S57" i="1"/>
  <c r="U57" i="1" s="1"/>
  <c r="S58" i="1"/>
  <c r="U58" i="1" s="1"/>
  <c r="S59" i="1"/>
  <c r="U59" i="1" s="1"/>
  <c r="S60" i="1"/>
  <c r="U60" i="1" s="1"/>
  <c r="X60" i="1" s="1"/>
  <c r="S61" i="1"/>
  <c r="U61" i="1" s="1"/>
  <c r="S62" i="1"/>
  <c r="U62" i="1" s="1"/>
  <c r="V62" i="1" s="1"/>
  <c r="S63" i="1"/>
  <c r="U63" i="1" s="1"/>
  <c r="X63" i="1" s="1"/>
  <c r="S64" i="1"/>
  <c r="U64" i="1" s="1"/>
  <c r="V64" i="1" s="1"/>
  <c r="S65" i="1"/>
  <c r="U65" i="1" s="1"/>
  <c r="S66" i="1"/>
  <c r="U66" i="1" s="1"/>
  <c r="S67" i="1"/>
  <c r="U67" i="1" s="1"/>
  <c r="S68" i="1"/>
  <c r="U68" i="1" s="1"/>
  <c r="S69" i="1"/>
  <c r="U69" i="1" s="1"/>
  <c r="S70" i="1"/>
  <c r="U70" i="1" s="1"/>
  <c r="S71" i="1"/>
  <c r="U71" i="1" s="1"/>
  <c r="X71" i="1" s="1"/>
  <c r="S72" i="1"/>
  <c r="U72" i="1" s="1"/>
  <c r="S73" i="1"/>
  <c r="U73" i="1" s="1"/>
  <c r="S74" i="1"/>
  <c r="U74" i="1" s="1"/>
  <c r="X74" i="1" s="1"/>
  <c r="S75" i="1"/>
  <c r="U75" i="1" s="1"/>
  <c r="S76" i="1"/>
  <c r="U76" i="1" s="1"/>
  <c r="S77" i="1"/>
  <c r="U77" i="1" s="1"/>
  <c r="S78" i="1"/>
  <c r="U78" i="1" s="1"/>
  <c r="S79" i="1"/>
  <c r="U79" i="1" s="1"/>
  <c r="X79" i="1" s="1"/>
  <c r="S80" i="1"/>
  <c r="U80" i="1" s="1"/>
  <c r="S81" i="1"/>
  <c r="U81" i="1" s="1"/>
  <c r="V81" i="1" s="1"/>
  <c r="S82" i="1"/>
  <c r="U82" i="1" s="1"/>
  <c r="S83" i="1"/>
  <c r="U83" i="1" s="1"/>
  <c r="S84" i="1"/>
  <c r="U84" i="1" s="1"/>
  <c r="S85" i="1"/>
  <c r="U85" i="1" s="1"/>
  <c r="S86" i="1"/>
  <c r="U86" i="1" s="1"/>
  <c r="V86" i="1" s="1"/>
  <c r="S87" i="1"/>
  <c r="U87" i="1" s="1"/>
  <c r="S88" i="1"/>
  <c r="U88" i="1" s="1"/>
  <c r="X88" i="1" s="1"/>
  <c r="S89" i="1"/>
  <c r="U89" i="1" s="1"/>
  <c r="S90" i="1"/>
  <c r="U90" i="1" s="1"/>
  <c r="S91" i="1"/>
  <c r="U91" i="1" s="1"/>
  <c r="S92" i="1"/>
  <c r="U92" i="1" s="1"/>
  <c r="S93" i="1"/>
  <c r="U93" i="1" s="1"/>
  <c r="V93" i="1" s="1"/>
  <c r="S94" i="1"/>
  <c r="U94" i="1" s="1"/>
  <c r="X94" i="1" s="1"/>
  <c r="S95" i="1"/>
  <c r="U95" i="1" s="1"/>
  <c r="S96" i="1"/>
  <c r="U96" i="1" s="1"/>
  <c r="S97" i="1"/>
  <c r="U97" i="1" s="1"/>
  <c r="V97" i="1" s="1"/>
  <c r="S98" i="1"/>
  <c r="U98" i="1" s="1"/>
  <c r="V98" i="1" s="1"/>
  <c r="S99" i="1"/>
  <c r="U99" i="1" s="1"/>
  <c r="S100" i="1"/>
  <c r="U100" i="1" s="1"/>
  <c r="S101" i="1"/>
  <c r="U101" i="1" s="1"/>
  <c r="S102" i="1"/>
  <c r="U102" i="1" s="1"/>
  <c r="S103" i="1"/>
  <c r="U103" i="1" s="1"/>
  <c r="S104" i="1"/>
  <c r="U104" i="1" s="1"/>
  <c r="S105" i="1"/>
  <c r="U105" i="1" s="1"/>
  <c r="V105" i="1" s="1"/>
  <c r="S106" i="1"/>
  <c r="U106" i="1" s="1"/>
  <c r="X106" i="1" s="1"/>
  <c r="S107" i="1"/>
  <c r="U107" i="1" s="1"/>
  <c r="X107" i="1" s="1"/>
  <c r="S108" i="1"/>
  <c r="U108" i="1" s="1"/>
  <c r="X108" i="1" s="1"/>
  <c r="S109" i="1"/>
  <c r="U109" i="1" s="1"/>
  <c r="S110" i="1"/>
  <c r="U110" i="1" s="1"/>
  <c r="X110" i="1" s="1"/>
  <c r="S111" i="1"/>
  <c r="U111" i="1" s="1"/>
  <c r="X111" i="1" s="1"/>
  <c r="S112" i="1"/>
  <c r="U112" i="1" s="1"/>
  <c r="X112" i="1" s="1"/>
  <c r="S113" i="1"/>
  <c r="U113" i="1" s="1"/>
  <c r="S114" i="1"/>
  <c r="U114" i="1" s="1"/>
  <c r="S115" i="1"/>
  <c r="U115" i="1" s="1"/>
  <c r="S116" i="1"/>
  <c r="U116" i="1" s="1"/>
  <c r="S117" i="1"/>
  <c r="U117" i="1" s="1"/>
  <c r="S118" i="1"/>
  <c r="U118" i="1" s="1"/>
  <c r="V118" i="1" s="1"/>
  <c r="S119" i="1"/>
  <c r="U119" i="1" s="1"/>
  <c r="S120" i="1"/>
  <c r="U120" i="1" s="1"/>
  <c r="S121" i="1"/>
  <c r="U121" i="1" s="1"/>
  <c r="S122" i="1"/>
  <c r="U122" i="1" s="1"/>
  <c r="S123" i="1"/>
  <c r="U123" i="1" s="1"/>
  <c r="S124" i="1"/>
  <c r="U124" i="1" s="1"/>
  <c r="S125" i="1"/>
  <c r="U125" i="1" s="1"/>
  <c r="S126" i="1"/>
  <c r="U126" i="1" s="1"/>
  <c r="S127" i="1"/>
  <c r="U127" i="1" s="1"/>
  <c r="S128" i="1"/>
  <c r="U128" i="1" s="1"/>
  <c r="S129" i="1"/>
  <c r="U129" i="1" s="1"/>
  <c r="X129" i="1" s="1"/>
  <c r="S130" i="1"/>
  <c r="U130" i="1" s="1"/>
  <c r="S131" i="1"/>
  <c r="U131" i="1" s="1"/>
  <c r="S132" i="1"/>
  <c r="U132" i="1" s="1"/>
  <c r="S133" i="1"/>
  <c r="U133" i="1" s="1"/>
  <c r="X133" i="1" s="1"/>
  <c r="S134" i="1"/>
  <c r="U134" i="1" s="1"/>
  <c r="V134" i="1" s="1"/>
  <c r="S135" i="1"/>
  <c r="U135" i="1" s="1"/>
  <c r="S136" i="1"/>
  <c r="U136" i="1" s="1"/>
  <c r="S137" i="1"/>
  <c r="U137" i="1" s="1"/>
  <c r="S138" i="1"/>
  <c r="U138" i="1" s="1"/>
  <c r="S139" i="1"/>
  <c r="U139" i="1" s="1"/>
  <c r="X139" i="1" s="1"/>
  <c r="S140" i="1"/>
  <c r="U140" i="1" s="1"/>
  <c r="S141" i="1"/>
  <c r="U141" i="1" s="1"/>
  <c r="S142" i="1"/>
  <c r="U142" i="1" s="1"/>
  <c r="V142" i="1" s="1"/>
  <c r="S143" i="1"/>
  <c r="U143" i="1" s="1"/>
  <c r="S144" i="1"/>
  <c r="U144" i="1" s="1"/>
  <c r="V144" i="1" s="1"/>
  <c r="S145" i="1"/>
  <c r="U145" i="1" s="1"/>
  <c r="S146" i="1"/>
  <c r="U146" i="1" s="1"/>
  <c r="V146" i="1" s="1"/>
  <c r="S147" i="1"/>
  <c r="U147" i="1" s="1"/>
  <c r="S148" i="1"/>
  <c r="U148" i="1" s="1"/>
  <c r="S149" i="1"/>
  <c r="U149" i="1" s="1"/>
  <c r="X149" i="1" s="1"/>
  <c r="S150" i="1"/>
  <c r="U150" i="1" s="1"/>
  <c r="X150" i="1" s="1"/>
  <c r="S151" i="1"/>
  <c r="U151" i="1" s="1"/>
  <c r="S152" i="1"/>
  <c r="U152" i="1" s="1"/>
  <c r="S153" i="1"/>
  <c r="U153" i="1" s="1"/>
  <c r="S154" i="1"/>
  <c r="U154" i="1" s="1"/>
  <c r="V154" i="1" s="1"/>
  <c r="S155" i="1"/>
  <c r="U155" i="1" s="1"/>
  <c r="S156" i="1"/>
  <c r="U156" i="1" s="1"/>
  <c r="S157" i="1"/>
  <c r="U157" i="1" s="1"/>
  <c r="S158" i="1"/>
  <c r="U158" i="1" s="1"/>
  <c r="V158" i="1" s="1"/>
  <c r="S159" i="1"/>
  <c r="U159" i="1" s="1"/>
  <c r="S160" i="1"/>
  <c r="U160" i="1" s="1"/>
  <c r="X160" i="1" s="1"/>
  <c r="S161" i="1"/>
  <c r="U161" i="1" s="1"/>
  <c r="S162" i="1"/>
  <c r="U162" i="1" s="1"/>
  <c r="X162" i="1" s="1"/>
  <c r="S163" i="1"/>
  <c r="U163" i="1" s="1"/>
  <c r="S164" i="1"/>
  <c r="U164" i="1" s="1"/>
  <c r="S165" i="1"/>
  <c r="U165" i="1" s="1"/>
  <c r="X165" i="1" s="1"/>
  <c r="S166" i="1"/>
  <c r="U166" i="1" s="1"/>
  <c r="V166" i="1" s="1"/>
  <c r="S167" i="1"/>
  <c r="U167" i="1" s="1"/>
  <c r="S168" i="1"/>
  <c r="U168" i="1" s="1"/>
  <c r="S169" i="1"/>
  <c r="U169" i="1" s="1"/>
  <c r="S170" i="1"/>
  <c r="U170" i="1" s="1"/>
  <c r="S171" i="1"/>
  <c r="U171" i="1" s="1"/>
  <c r="S172" i="1"/>
  <c r="U172" i="1" s="1"/>
  <c r="S173" i="1"/>
  <c r="U173" i="1" s="1"/>
  <c r="V173" i="1" s="1"/>
  <c r="S174" i="1"/>
  <c r="U174" i="1" s="1"/>
  <c r="S175" i="1"/>
  <c r="U175" i="1" s="1"/>
  <c r="S176" i="1"/>
  <c r="U176" i="1" s="1"/>
  <c r="S177" i="1"/>
  <c r="U177" i="1" s="1"/>
  <c r="S178" i="1"/>
  <c r="U178" i="1" s="1"/>
  <c r="X178" i="1" s="1"/>
  <c r="S179" i="1"/>
  <c r="U179" i="1" s="1"/>
  <c r="V179" i="1" s="1"/>
  <c r="S180" i="1"/>
  <c r="U180" i="1" s="1"/>
  <c r="X180" i="1" s="1"/>
  <c r="S181" i="1"/>
  <c r="U181" i="1" s="1"/>
  <c r="X181" i="1" s="1"/>
  <c r="S182" i="1"/>
  <c r="U182" i="1" s="1"/>
  <c r="X182" i="1" s="1"/>
  <c r="S183" i="1"/>
  <c r="U183" i="1" s="1"/>
  <c r="S184" i="1"/>
  <c r="U184" i="1" s="1"/>
  <c r="X184" i="1" s="1"/>
  <c r="S185" i="1"/>
  <c r="U185" i="1" s="1"/>
  <c r="X185" i="1" s="1"/>
  <c r="S186" i="1"/>
  <c r="U186" i="1" s="1"/>
  <c r="X186" i="1" s="1"/>
  <c r="S187" i="1"/>
  <c r="U187" i="1" s="1"/>
  <c r="S188" i="1"/>
  <c r="U188" i="1" s="1"/>
  <c r="S189" i="1"/>
  <c r="U189" i="1" s="1"/>
  <c r="S190" i="1"/>
  <c r="U190" i="1" s="1"/>
  <c r="S191" i="1"/>
  <c r="U191" i="1" s="1"/>
  <c r="S192" i="1"/>
  <c r="U192" i="1" s="1"/>
  <c r="S193" i="1"/>
  <c r="U193" i="1" s="1"/>
  <c r="S194" i="1"/>
  <c r="U194" i="1" s="1"/>
  <c r="S195" i="1"/>
  <c r="U195" i="1" s="1"/>
  <c r="S196" i="1"/>
  <c r="U196" i="1" s="1"/>
  <c r="S197" i="1"/>
  <c r="U197" i="1" s="1"/>
  <c r="S198" i="1"/>
  <c r="U198" i="1" s="1"/>
  <c r="V198" i="1" s="1"/>
  <c r="S199" i="1"/>
  <c r="U199" i="1" s="1"/>
  <c r="X199" i="1" s="1"/>
  <c r="S200" i="1"/>
  <c r="U200" i="1" s="1"/>
  <c r="X200" i="1" s="1"/>
  <c r="S201" i="1"/>
  <c r="U201" i="1" s="1"/>
  <c r="S202" i="1"/>
  <c r="U202" i="1" s="1"/>
  <c r="S203" i="1"/>
  <c r="U203" i="1" s="1"/>
  <c r="X203" i="1" s="1"/>
  <c r="S204" i="1"/>
  <c r="U204" i="1" s="1"/>
  <c r="V204" i="1" s="1"/>
  <c r="S205" i="1"/>
  <c r="U205" i="1" s="1"/>
  <c r="S206" i="1"/>
  <c r="U206" i="1" s="1"/>
  <c r="S207" i="1"/>
  <c r="U207" i="1" s="1"/>
  <c r="S208" i="1"/>
  <c r="U208" i="1" s="1"/>
  <c r="S209" i="1"/>
  <c r="U209" i="1" s="1"/>
  <c r="X209" i="1" s="1"/>
  <c r="S210" i="1"/>
  <c r="U210" i="1" s="1"/>
  <c r="X210" i="1" s="1"/>
  <c r="S211" i="1"/>
  <c r="U211" i="1" s="1"/>
  <c r="S212" i="1"/>
  <c r="U212" i="1" s="1"/>
  <c r="S213" i="1"/>
  <c r="U213" i="1" s="1"/>
  <c r="S214" i="1"/>
  <c r="U214" i="1" s="1"/>
  <c r="X214" i="1" s="1"/>
  <c r="S215" i="1"/>
  <c r="U215" i="1" s="1"/>
  <c r="S216" i="1"/>
  <c r="U216" i="1" s="1"/>
  <c r="S217" i="1"/>
  <c r="U217" i="1" s="1"/>
  <c r="S218" i="1"/>
  <c r="U218" i="1" s="1"/>
  <c r="X218" i="1" s="1"/>
  <c r="S219" i="1"/>
  <c r="U219" i="1" s="1"/>
  <c r="X219" i="1" s="1"/>
  <c r="S220" i="1"/>
  <c r="U220" i="1" s="1"/>
  <c r="V220" i="1" s="1"/>
  <c r="S221" i="1"/>
  <c r="U221" i="1" s="1"/>
  <c r="S222" i="1"/>
  <c r="U222" i="1" s="1"/>
  <c r="S223" i="1"/>
  <c r="U223" i="1" s="1"/>
  <c r="X223" i="1" s="1"/>
  <c r="S224" i="1"/>
  <c r="U224" i="1" s="1"/>
  <c r="S225" i="1"/>
  <c r="U225" i="1" s="1"/>
  <c r="S226" i="1"/>
  <c r="U226" i="1" s="1"/>
  <c r="S227" i="1"/>
  <c r="U227" i="1" s="1"/>
  <c r="S228" i="1"/>
  <c r="U228" i="1" s="1"/>
  <c r="X228" i="1" s="1"/>
  <c r="S229" i="1"/>
  <c r="U229" i="1" s="1"/>
  <c r="X229" i="1" s="1"/>
  <c r="S230" i="1"/>
  <c r="U230" i="1" s="1"/>
  <c r="S231" i="1"/>
  <c r="U231" i="1" s="1"/>
  <c r="S232" i="1"/>
  <c r="U232" i="1" s="1"/>
  <c r="S233" i="1"/>
  <c r="U233" i="1" s="1"/>
  <c r="S234" i="1"/>
  <c r="U234" i="1" s="1"/>
  <c r="S235" i="1"/>
  <c r="U235" i="1" s="1"/>
  <c r="X235" i="1" s="1"/>
  <c r="S236" i="1"/>
  <c r="U236" i="1" s="1"/>
  <c r="V236" i="1" s="1"/>
  <c r="S237" i="1"/>
  <c r="U237" i="1" s="1"/>
  <c r="S238" i="1"/>
  <c r="U238" i="1" s="1"/>
  <c r="S239" i="1"/>
  <c r="U239" i="1" s="1"/>
  <c r="S240" i="1"/>
  <c r="U240" i="1" s="1"/>
  <c r="S241" i="1"/>
  <c r="U241" i="1" s="1"/>
  <c r="S242" i="1"/>
  <c r="U242" i="1" s="1"/>
  <c r="S243" i="1"/>
  <c r="U243" i="1" s="1"/>
  <c r="X243" i="1" s="1"/>
  <c r="S244" i="1"/>
  <c r="U244" i="1" s="1"/>
  <c r="X244" i="1" s="1"/>
  <c r="S245" i="1"/>
  <c r="U245" i="1" s="1"/>
  <c r="X245" i="1" s="1"/>
  <c r="S246" i="1"/>
  <c r="U246" i="1" s="1"/>
  <c r="S247" i="1"/>
  <c r="U247" i="1" s="1"/>
  <c r="X247" i="1" s="1"/>
  <c r="S248" i="1"/>
  <c r="U248" i="1" s="1"/>
  <c r="X248" i="1" s="1"/>
  <c r="S249" i="1"/>
  <c r="U249" i="1" s="1"/>
  <c r="X249" i="1" s="1"/>
  <c r="S250" i="1"/>
  <c r="U250" i="1" s="1"/>
  <c r="S251" i="1"/>
  <c r="U251" i="1" s="1"/>
  <c r="S252" i="1"/>
  <c r="U252" i="1" s="1"/>
  <c r="S253" i="1"/>
  <c r="U253" i="1" s="1"/>
  <c r="S254" i="1"/>
  <c r="U254" i="1" s="1"/>
  <c r="S255" i="1"/>
  <c r="U255" i="1" s="1"/>
  <c r="V255" i="1" s="1"/>
  <c r="S256" i="1"/>
  <c r="U256" i="1" s="1"/>
  <c r="S257" i="1"/>
  <c r="U257" i="1" s="1"/>
  <c r="S258" i="1"/>
  <c r="U258" i="1" s="1"/>
  <c r="S259" i="1"/>
  <c r="U259" i="1" s="1"/>
  <c r="V259" i="1" s="1"/>
  <c r="S260" i="1"/>
  <c r="U260" i="1" s="1"/>
  <c r="S261" i="1"/>
  <c r="U261" i="1" s="1"/>
  <c r="S262" i="1"/>
  <c r="U262" i="1" s="1"/>
  <c r="X262" i="1" s="1"/>
  <c r="S263" i="1"/>
  <c r="U263" i="1" s="1"/>
  <c r="X263" i="1" s="1"/>
  <c r="S264" i="1"/>
  <c r="U264" i="1" s="1"/>
  <c r="V264" i="1" s="1"/>
  <c r="S265" i="1"/>
  <c r="U265" i="1" s="1"/>
  <c r="V265" i="1" s="1"/>
  <c r="S266" i="1"/>
  <c r="U266" i="1" s="1"/>
  <c r="X266" i="1" s="1"/>
  <c r="S267" i="1"/>
  <c r="U267" i="1" s="1"/>
  <c r="S268" i="1"/>
  <c r="U268" i="1" s="1"/>
  <c r="S269" i="1"/>
  <c r="U269" i="1" s="1"/>
  <c r="S270" i="1"/>
  <c r="U270" i="1" s="1"/>
  <c r="S271" i="1"/>
  <c r="U271" i="1" s="1"/>
  <c r="X271" i="1" s="1"/>
  <c r="S272" i="1"/>
  <c r="U272" i="1" s="1"/>
  <c r="S273" i="1"/>
  <c r="U273" i="1" s="1"/>
  <c r="X273" i="1" s="1"/>
  <c r="S274" i="1"/>
  <c r="U274" i="1" s="1"/>
  <c r="X274" i="1" s="1"/>
  <c r="S275" i="1"/>
  <c r="U275" i="1" s="1"/>
  <c r="S276" i="1"/>
  <c r="U276" i="1" s="1"/>
  <c r="S277" i="1"/>
  <c r="U277" i="1" s="1"/>
  <c r="S278" i="1"/>
  <c r="U278" i="1" s="1"/>
  <c r="S279" i="1"/>
  <c r="U279" i="1" s="1"/>
  <c r="X279" i="1" s="1"/>
  <c r="S280" i="1"/>
  <c r="U280" i="1" s="1"/>
  <c r="S281" i="1"/>
  <c r="U281" i="1" s="1"/>
  <c r="S282" i="1"/>
  <c r="U282" i="1" s="1"/>
  <c r="X282" i="1" s="1"/>
  <c r="S283" i="1"/>
  <c r="U283" i="1" s="1"/>
  <c r="X283" i="1" s="1"/>
  <c r="S284" i="1"/>
  <c r="U284" i="1" s="1"/>
  <c r="S285" i="1"/>
  <c r="U285" i="1" s="1"/>
  <c r="V285" i="1" s="1"/>
  <c r="S286" i="1"/>
  <c r="U286" i="1" s="1"/>
  <c r="S287" i="1"/>
  <c r="U287" i="1" s="1"/>
  <c r="S288" i="1"/>
  <c r="U288" i="1" s="1"/>
  <c r="S289" i="1"/>
  <c r="U289" i="1" s="1"/>
  <c r="V289" i="1" s="1"/>
  <c r="S290" i="1"/>
  <c r="U290" i="1" s="1"/>
  <c r="S291" i="1"/>
  <c r="U291" i="1" s="1"/>
  <c r="X291" i="1" s="1"/>
  <c r="S292" i="1"/>
  <c r="U292" i="1" s="1"/>
  <c r="X292" i="1" s="1"/>
  <c r="S293" i="1"/>
  <c r="U293" i="1" s="1"/>
  <c r="S294" i="1"/>
  <c r="U294" i="1" s="1"/>
  <c r="S295" i="1"/>
  <c r="U295" i="1" s="1"/>
  <c r="S296" i="1"/>
  <c r="U296" i="1" s="1"/>
  <c r="S297" i="1"/>
  <c r="U297" i="1" s="1"/>
  <c r="V297" i="1" s="1"/>
  <c r="S298" i="1"/>
  <c r="U298" i="1" s="1"/>
  <c r="X298" i="1" s="1"/>
  <c r="S299" i="1"/>
  <c r="U299" i="1" s="1"/>
  <c r="S300" i="1"/>
  <c r="U300" i="1" s="1"/>
  <c r="S301" i="1"/>
  <c r="U301" i="1" s="1"/>
  <c r="S302" i="1"/>
  <c r="U302" i="1" s="1"/>
  <c r="S303" i="1"/>
  <c r="U303" i="1" s="1"/>
  <c r="S304" i="1"/>
  <c r="U304" i="1" s="1"/>
  <c r="S305" i="1"/>
  <c r="U305" i="1" s="1"/>
  <c r="S306" i="1"/>
  <c r="U306" i="1" s="1"/>
  <c r="X306" i="1" s="1"/>
  <c r="S307" i="1"/>
  <c r="U307" i="1" s="1"/>
  <c r="X307" i="1" s="1"/>
  <c r="S308" i="1"/>
  <c r="U308" i="1" s="1"/>
  <c r="X308" i="1" s="1"/>
  <c r="S309" i="1"/>
  <c r="U309" i="1" s="1"/>
  <c r="S310" i="1"/>
  <c r="U310" i="1" s="1"/>
  <c r="X310" i="1" s="1"/>
  <c r="S311" i="1"/>
  <c r="U311" i="1" s="1"/>
  <c r="X311" i="1" s="1"/>
  <c r="S312" i="1"/>
  <c r="U312" i="1" s="1"/>
  <c r="X312" i="1" s="1"/>
  <c r="S313" i="1"/>
  <c r="U313" i="1" s="1"/>
  <c r="S314" i="1"/>
  <c r="U314" i="1" s="1"/>
  <c r="S315" i="1"/>
  <c r="U315" i="1" s="1"/>
  <c r="S316" i="1"/>
  <c r="U316" i="1" s="1"/>
  <c r="S317" i="1"/>
  <c r="U317" i="1" s="1"/>
  <c r="S318" i="1"/>
  <c r="U318" i="1" s="1"/>
  <c r="V318" i="1" s="1"/>
  <c r="S319" i="1"/>
  <c r="U319" i="1" s="1"/>
  <c r="V319" i="1" s="1"/>
  <c r="S320" i="1"/>
  <c r="U320" i="1" s="1"/>
  <c r="S321" i="1"/>
  <c r="U321" i="1" s="1"/>
  <c r="S322" i="1"/>
  <c r="U322" i="1" s="1"/>
  <c r="S323" i="1"/>
  <c r="U323" i="1" s="1"/>
  <c r="X323" i="1" s="1"/>
  <c r="S324" i="1"/>
  <c r="U324" i="1" s="1"/>
  <c r="S325" i="1"/>
  <c r="U325" i="1" s="1"/>
  <c r="S326" i="1"/>
  <c r="U326" i="1" s="1"/>
  <c r="X326" i="1" s="1"/>
  <c r="S327" i="1"/>
  <c r="U327" i="1" s="1"/>
  <c r="S328" i="1"/>
  <c r="U328" i="1" s="1"/>
  <c r="S329" i="1"/>
  <c r="U329" i="1" s="1"/>
  <c r="X329" i="1" s="1"/>
  <c r="S330" i="1"/>
  <c r="U330" i="1" s="1"/>
  <c r="S331" i="1"/>
  <c r="U331" i="1" s="1"/>
  <c r="X331" i="1" s="1"/>
  <c r="S332" i="1"/>
  <c r="U332" i="1" s="1"/>
  <c r="S333" i="1"/>
  <c r="U333" i="1" s="1"/>
  <c r="S334" i="1"/>
  <c r="U334" i="1" s="1"/>
  <c r="S335" i="1"/>
  <c r="U335" i="1" s="1"/>
  <c r="X335" i="1" s="1"/>
  <c r="S336" i="1"/>
  <c r="U336" i="1" s="1"/>
  <c r="S337" i="1"/>
  <c r="U337" i="1" s="1"/>
  <c r="X337" i="1" s="1"/>
  <c r="S338" i="1"/>
  <c r="U338" i="1" s="1"/>
  <c r="V338" i="1" s="1"/>
  <c r="S339" i="1"/>
  <c r="U339" i="1" s="1"/>
  <c r="S340" i="1"/>
  <c r="U340" i="1" s="1"/>
  <c r="S341" i="1"/>
  <c r="U341" i="1" s="1"/>
  <c r="S342" i="1"/>
  <c r="U342" i="1" s="1"/>
  <c r="X342" i="1" s="1"/>
  <c r="S343" i="1"/>
  <c r="U343" i="1" s="1"/>
  <c r="X343" i="1" s="1"/>
  <c r="S344" i="1"/>
  <c r="U344" i="1" s="1"/>
  <c r="S345" i="1"/>
  <c r="U345" i="1" s="1"/>
  <c r="S346" i="1"/>
  <c r="U346" i="1" s="1"/>
  <c r="X346" i="1" s="1"/>
  <c r="S347" i="1"/>
  <c r="U347" i="1" s="1"/>
  <c r="S348" i="1"/>
  <c r="U348" i="1" s="1"/>
  <c r="S349" i="1"/>
  <c r="U349" i="1" s="1"/>
  <c r="S350" i="1"/>
  <c r="U350" i="1" s="1"/>
  <c r="S351" i="1"/>
  <c r="U351" i="1" s="1"/>
  <c r="S352" i="1"/>
  <c r="U352" i="1" s="1"/>
  <c r="S353" i="1"/>
  <c r="U353" i="1" s="1"/>
  <c r="V353" i="1" s="1"/>
  <c r="S354" i="1"/>
  <c r="U354" i="1" s="1"/>
  <c r="V354" i="1" s="1"/>
  <c r="S355" i="1"/>
  <c r="U355" i="1" s="1"/>
  <c r="X355" i="1" s="1"/>
  <c r="S356" i="1"/>
  <c r="U356" i="1" s="1"/>
  <c r="S357" i="1"/>
  <c r="U357" i="1" s="1"/>
  <c r="S358" i="1"/>
  <c r="U358" i="1" s="1"/>
  <c r="X358" i="1" s="1"/>
  <c r="S359" i="1"/>
  <c r="U359" i="1" s="1"/>
  <c r="S360" i="1"/>
  <c r="U360" i="1" s="1"/>
  <c r="S361" i="1"/>
  <c r="U361" i="1" s="1"/>
  <c r="S362" i="1"/>
  <c r="U362" i="1" s="1"/>
  <c r="S363" i="1"/>
  <c r="U363" i="1" s="1"/>
  <c r="X363" i="1" s="1"/>
  <c r="S364" i="1"/>
  <c r="U364" i="1" s="1"/>
  <c r="S365" i="1"/>
  <c r="U365" i="1" s="1"/>
  <c r="S366" i="1"/>
  <c r="U366" i="1" s="1"/>
  <c r="S367" i="1"/>
  <c r="U367" i="1" s="1"/>
  <c r="S368" i="1"/>
  <c r="U368" i="1" s="1"/>
  <c r="S369" i="1"/>
  <c r="U369" i="1" s="1"/>
  <c r="X369" i="1" s="1"/>
  <c r="S370" i="1"/>
  <c r="U370" i="1" s="1"/>
  <c r="X370" i="1" s="1"/>
  <c r="S371" i="1"/>
  <c r="U371" i="1" s="1"/>
  <c r="S372" i="1"/>
  <c r="U372" i="1" s="1"/>
  <c r="X372" i="1" s="1"/>
  <c r="S373" i="1"/>
  <c r="U373" i="1" s="1"/>
  <c r="X373" i="1" s="1"/>
  <c r="S374" i="1"/>
  <c r="U374" i="1" s="1"/>
  <c r="X374" i="1" s="1"/>
  <c r="S375" i="1"/>
  <c r="U375" i="1" s="1"/>
  <c r="S376" i="1"/>
  <c r="U376" i="1" s="1"/>
  <c r="V376" i="1" s="1"/>
  <c r="S377" i="1"/>
  <c r="U377" i="1" s="1"/>
  <c r="V377" i="1" s="1"/>
  <c r="S378" i="1"/>
  <c r="U378" i="1" s="1"/>
  <c r="X378" i="1" s="1"/>
  <c r="S379" i="1"/>
  <c r="U379" i="1" s="1"/>
  <c r="S380" i="1"/>
  <c r="U380" i="1" s="1"/>
  <c r="S381" i="1"/>
  <c r="U381" i="1" s="1"/>
  <c r="V381" i="1" s="1"/>
  <c r="S382" i="1"/>
  <c r="U382" i="1" s="1"/>
  <c r="S383" i="1"/>
  <c r="U383" i="1" s="1"/>
  <c r="S384" i="1"/>
  <c r="U384" i="1" s="1"/>
  <c r="S385" i="1"/>
  <c r="U385" i="1" s="1"/>
  <c r="S386" i="1"/>
  <c r="U386" i="1" s="1"/>
  <c r="X386" i="1" s="1"/>
  <c r="S387" i="1"/>
  <c r="U387" i="1" s="1"/>
  <c r="S388" i="1"/>
  <c r="U388" i="1" s="1"/>
  <c r="S389" i="1"/>
  <c r="U389" i="1" s="1"/>
  <c r="S390" i="1"/>
  <c r="U390" i="1" s="1"/>
  <c r="X390" i="1" s="1"/>
  <c r="S391" i="1"/>
  <c r="U391" i="1" s="1"/>
  <c r="S392" i="1"/>
  <c r="U392" i="1" s="1"/>
  <c r="X392" i="1" s="1"/>
  <c r="S393" i="1"/>
  <c r="U393" i="1" s="1"/>
  <c r="S394" i="1"/>
  <c r="U394" i="1" s="1"/>
  <c r="X394" i="1" s="1"/>
  <c r="S395" i="1"/>
  <c r="U395" i="1" s="1"/>
  <c r="S396" i="1"/>
  <c r="U396" i="1" s="1"/>
  <c r="S397" i="1"/>
  <c r="U397" i="1" s="1"/>
  <c r="S398" i="1"/>
  <c r="U398" i="1" s="1"/>
  <c r="S399" i="1"/>
  <c r="U399" i="1" s="1"/>
  <c r="X399" i="1" s="1"/>
  <c r="S400" i="1"/>
  <c r="U400" i="1" s="1"/>
  <c r="S401" i="1"/>
  <c r="U401" i="1" s="1"/>
  <c r="X401" i="1" s="1"/>
  <c r="S402" i="1"/>
  <c r="U402" i="1" s="1"/>
  <c r="X402" i="1" s="1"/>
  <c r="S403" i="1"/>
  <c r="U403" i="1" s="1"/>
  <c r="S404" i="1"/>
  <c r="U404" i="1" s="1"/>
  <c r="S405" i="1"/>
  <c r="U405" i="1" s="1"/>
  <c r="S406" i="1"/>
  <c r="U406" i="1" s="1"/>
  <c r="S407" i="1"/>
  <c r="U407" i="1" s="1"/>
  <c r="S408" i="1"/>
  <c r="U408" i="1" s="1"/>
  <c r="S409" i="1"/>
  <c r="U409" i="1" s="1"/>
  <c r="S410" i="1"/>
  <c r="U410" i="1" s="1"/>
  <c r="S411" i="1"/>
  <c r="U411" i="1" s="1"/>
  <c r="X411" i="1" s="1"/>
  <c r="S412" i="1"/>
  <c r="U412" i="1" s="1"/>
  <c r="S413" i="1"/>
  <c r="U413" i="1" s="1"/>
  <c r="S414" i="1"/>
  <c r="U414" i="1" s="1"/>
  <c r="S415" i="1"/>
  <c r="U415" i="1" s="1"/>
  <c r="S416" i="1"/>
  <c r="U416" i="1" s="1"/>
  <c r="S417" i="1"/>
  <c r="U417" i="1" s="1"/>
  <c r="S418" i="1"/>
  <c r="U418" i="1" s="1"/>
  <c r="X418" i="1" s="1"/>
  <c r="S419" i="1"/>
  <c r="U419" i="1" s="1"/>
  <c r="S420" i="1"/>
  <c r="U420" i="1" s="1"/>
  <c r="S421" i="1"/>
  <c r="U421" i="1" s="1"/>
  <c r="X421" i="1" s="1"/>
  <c r="S422" i="1"/>
  <c r="U422" i="1" s="1"/>
  <c r="X422" i="1" s="1"/>
  <c r="S423" i="1"/>
  <c r="U423" i="1" s="1"/>
  <c r="S424" i="1"/>
  <c r="U424" i="1" s="1"/>
  <c r="V424" i="1" s="1"/>
  <c r="S425" i="1"/>
  <c r="U425" i="1" s="1"/>
  <c r="S426" i="1"/>
  <c r="U426" i="1" s="1"/>
  <c r="S427" i="1"/>
  <c r="U427" i="1" s="1"/>
  <c r="X427" i="1" s="1"/>
  <c r="S428" i="1"/>
  <c r="U428" i="1" s="1"/>
  <c r="S429" i="1"/>
  <c r="U429" i="1" s="1"/>
  <c r="S430" i="1"/>
  <c r="U430" i="1" s="1"/>
  <c r="S431" i="1"/>
  <c r="U431" i="1" s="1"/>
  <c r="S432" i="1"/>
  <c r="U432" i="1" s="1"/>
  <c r="S433" i="1"/>
  <c r="U433" i="1" s="1"/>
  <c r="X433" i="1" s="1"/>
  <c r="S434" i="1"/>
  <c r="U434" i="1" s="1"/>
  <c r="X434" i="1" s="1"/>
  <c r="S435" i="1"/>
  <c r="U435" i="1" s="1"/>
  <c r="S436" i="1"/>
  <c r="U436" i="1" s="1"/>
  <c r="S437" i="1"/>
  <c r="U437" i="1" s="1"/>
  <c r="S438" i="1"/>
  <c r="U438" i="1" s="1"/>
  <c r="V438" i="1" s="1"/>
  <c r="S439" i="1"/>
  <c r="U439" i="1" s="1"/>
  <c r="X439" i="1" s="1"/>
  <c r="S440" i="1"/>
  <c r="U440" i="1" s="1"/>
  <c r="S441" i="1"/>
  <c r="U441" i="1" s="1"/>
  <c r="S442" i="1"/>
  <c r="U442" i="1" s="1"/>
  <c r="X442" i="1" s="1"/>
  <c r="S443" i="1"/>
  <c r="U443" i="1" s="1"/>
  <c r="S444" i="1"/>
  <c r="U444" i="1" s="1"/>
  <c r="S445" i="1"/>
  <c r="U445" i="1" s="1"/>
  <c r="S446" i="1"/>
  <c r="U446" i="1" s="1"/>
  <c r="S447" i="1"/>
  <c r="U447" i="1" s="1"/>
  <c r="S448" i="1"/>
  <c r="U448" i="1" s="1"/>
  <c r="V448" i="1" s="1"/>
  <c r="S449" i="1"/>
  <c r="U449" i="1" s="1"/>
  <c r="S450" i="1"/>
  <c r="U450" i="1" s="1"/>
  <c r="S451" i="1"/>
  <c r="U451" i="1" s="1"/>
  <c r="X451" i="1" s="1"/>
  <c r="S452" i="1"/>
  <c r="U452" i="1" s="1"/>
  <c r="S453" i="1"/>
  <c r="U453" i="1" s="1"/>
  <c r="X453" i="1" s="1"/>
  <c r="S454" i="1"/>
  <c r="U454" i="1" s="1"/>
  <c r="X454" i="1" s="1"/>
  <c r="S455" i="1"/>
  <c r="U455" i="1" s="1"/>
  <c r="S456" i="1"/>
  <c r="U456" i="1" s="1"/>
  <c r="X456" i="1" s="1"/>
  <c r="S457" i="1"/>
  <c r="U457" i="1" s="1"/>
  <c r="S458" i="1"/>
  <c r="U458" i="1" s="1"/>
  <c r="X458" i="1" s="1"/>
  <c r="S459" i="1"/>
  <c r="U459" i="1" s="1"/>
  <c r="V459" i="1" s="1"/>
  <c r="S460" i="1"/>
  <c r="U460" i="1" s="1"/>
  <c r="S461" i="1"/>
  <c r="U461" i="1" s="1"/>
  <c r="V461" i="1" s="1"/>
  <c r="S462" i="1"/>
  <c r="U462" i="1" s="1"/>
  <c r="S463" i="1"/>
  <c r="U463" i="1" s="1"/>
  <c r="S464" i="1"/>
  <c r="U464" i="1" s="1"/>
  <c r="S465" i="1"/>
  <c r="U465" i="1" s="1"/>
  <c r="S466" i="1"/>
  <c r="U466" i="1" s="1"/>
  <c r="V466" i="1" s="1"/>
  <c r="S467" i="1"/>
  <c r="U467" i="1" s="1"/>
  <c r="V467" i="1" s="1"/>
  <c r="S468" i="1"/>
  <c r="U468" i="1" s="1"/>
  <c r="S469" i="1"/>
  <c r="U469" i="1" s="1"/>
  <c r="S470" i="1"/>
  <c r="U470" i="1" s="1"/>
  <c r="X470" i="1" s="1"/>
  <c r="S471" i="1"/>
  <c r="U471" i="1" s="1"/>
  <c r="S472" i="1"/>
  <c r="U472" i="1" s="1"/>
  <c r="S473" i="1"/>
  <c r="U473" i="1" s="1"/>
  <c r="S474" i="1"/>
  <c r="U474" i="1" s="1"/>
  <c r="S475" i="1"/>
  <c r="U475" i="1" s="1"/>
  <c r="S476" i="1"/>
  <c r="U476" i="1" s="1"/>
  <c r="S477" i="1"/>
  <c r="U477" i="1" s="1"/>
  <c r="S478" i="1"/>
  <c r="U478" i="1" s="1"/>
  <c r="S479" i="1"/>
  <c r="U479" i="1" s="1"/>
  <c r="X479" i="1" s="1"/>
  <c r="S480" i="1"/>
  <c r="U480" i="1" s="1"/>
  <c r="X480" i="1" s="1"/>
  <c r="S481" i="1"/>
  <c r="U481" i="1" s="1"/>
  <c r="S482" i="1"/>
  <c r="U482" i="1" s="1"/>
  <c r="X482" i="1" s="1"/>
  <c r="S483" i="1"/>
  <c r="U483" i="1" s="1"/>
  <c r="X483" i="1" s="1"/>
  <c r="S484" i="1"/>
  <c r="U484" i="1" s="1"/>
  <c r="X484" i="1" s="1"/>
  <c r="S485" i="1"/>
  <c r="U485" i="1" s="1"/>
  <c r="S486" i="1"/>
  <c r="U486" i="1" s="1"/>
  <c r="S487" i="1"/>
  <c r="U487" i="1" s="1"/>
  <c r="S488" i="1"/>
  <c r="U488" i="1" s="1"/>
  <c r="S489" i="1"/>
  <c r="U489" i="1" s="1"/>
  <c r="S490" i="1"/>
  <c r="U490" i="1" s="1"/>
  <c r="S491" i="1"/>
  <c r="U491" i="1" s="1"/>
  <c r="S492" i="1"/>
  <c r="U492" i="1" s="1"/>
  <c r="X492" i="1" s="1"/>
  <c r="S493" i="1"/>
  <c r="U493" i="1" s="1"/>
  <c r="X493" i="1" s="1"/>
  <c r="S494" i="1"/>
  <c r="U494" i="1" s="1"/>
  <c r="S495" i="1"/>
  <c r="U495" i="1" s="1"/>
  <c r="S496" i="1"/>
  <c r="U496" i="1" s="1"/>
  <c r="S497" i="1"/>
  <c r="U497" i="1" s="1"/>
  <c r="X497" i="1" s="1"/>
  <c r="S498" i="1"/>
  <c r="U498" i="1" s="1"/>
  <c r="S499" i="1"/>
  <c r="U499" i="1" s="1"/>
  <c r="V499" i="1" s="1"/>
  <c r="S500" i="1"/>
  <c r="U500" i="1" s="1"/>
  <c r="X500" i="1" s="1"/>
  <c r="S501" i="1"/>
  <c r="U501" i="1" s="1"/>
  <c r="X501" i="1" s="1"/>
  <c r="S502" i="1"/>
  <c r="U502" i="1" s="1"/>
  <c r="S503" i="1"/>
  <c r="U503" i="1" s="1"/>
  <c r="S504" i="1"/>
  <c r="U504" i="1" s="1"/>
  <c r="S505" i="1"/>
  <c r="U505" i="1" s="1"/>
  <c r="S506" i="1"/>
  <c r="U506" i="1" s="1"/>
  <c r="X506" i="1" s="1"/>
  <c r="S507" i="1"/>
  <c r="U507" i="1" s="1"/>
  <c r="S508" i="1"/>
  <c r="U508" i="1" s="1"/>
  <c r="S509" i="1"/>
  <c r="U509" i="1" s="1"/>
  <c r="X509" i="1" s="1"/>
  <c r="S510" i="1"/>
  <c r="U510" i="1" s="1"/>
  <c r="S511" i="1"/>
  <c r="U511" i="1" s="1"/>
  <c r="S512" i="1"/>
  <c r="U512" i="1" s="1"/>
  <c r="S513" i="1"/>
  <c r="U513" i="1" s="1"/>
  <c r="X513" i="1" s="1"/>
  <c r="S514" i="1"/>
  <c r="U514" i="1" s="1"/>
  <c r="V514" i="1" s="1"/>
  <c r="S515" i="1"/>
  <c r="U515" i="1" s="1"/>
  <c r="S516" i="1"/>
  <c r="U516" i="1" s="1"/>
  <c r="S517" i="1"/>
  <c r="U517" i="1" s="1"/>
  <c r="X517" i="1" s="1"/>
  <c r="S518" i="1"/>
  <c r="U518" i="1" s="1"/>
  <c r="V518" i="1" s="1"/>
  <c r="S519" i="1"/>
  <c r="U519" i="1" s="1"/>
  <c r="S520" i="1"/>
  <c r="U520" i="1" s="1"/>
  <c r="S521" i="1"/>
  <c r="U521" i="1" s="1"/>
  <c r="S522" i="1"/>
  <c r="U522" i="1" s="1"/>
  <c r="X522" i="1" s="1"/>
  <c r="S523" i="1"/>
  <c r="U523" i="1" s="1"/>
  <c r="S524" i="1"/>
  <c r="U524" i="1" s="1"/>
  <c r="X524" i="1" s="1"/>
  <c r="S525" i="1"/>
  <c r="U525" i="1" s="1"/>
  <c r="X525" i="1" s="1"/>
  <c r="S526" i="1"/>
  <c r="U526" i="1" s="1"/>
  <c r="S527" i="1"/>
  <c r="U527" i="1" s="1"/>
  <c r="X527" i="1" s="1"/>
  <c r="S528" i="1"/>
  <c r="U528" i="1" s="1"/>
  <c r="X528" i="1" s="1"/>
  <c r="S529" i="1"/>
  <c r="U529" i="1" s="1"/>
  <c r="X529" i="1" s="1"/>
  <c r="S530" i="1"/>
  <c r="U530" i="1" s="1"/>
  <c r="S531" i="1"/>
  <c r="U531" i="1" s="1"/>
  <c r="S532" i="1"/>
  <c r="U532" i="1" s="1"/>
  <c r="S533" i="1"/>
  <c r="U533" i="1" s="1"/>
  <c r="X533" i="1" s="1"/>
  <c r="S534" i="1"/>
  <c r="U534" i="1" s="1"/>
  <c r="V534" i="1" s="1"/>
  <c r="S535" i="1"/>
  <c r="U535" i="1" s="1"/>
  <c r="S536" i="1"/>
  <c r="U536" i="1" s="1"/>
  <c r="S537" i="1"/>
  <c r="U537" i="1" s="1"/>
  <c r="S538" i="1"/>
  <c r="U538" i="1" s="1"/>
  <c r="V538" i="1" s="1"/>
  <c r="S539" i="1"/>
  <c r="U539" i="1" s="1"/>
  <c r="S540" i="1"/>
  <c r="U540" i="1" s="1"/>
  <c r="S541" i="1"/>
  <c r="U541" i="1" s="1"/>
  <c r="X541" i="1" s="1"/>
  <c r="S542" i="1"/>
  <c r="U542" i="1" s="1"/>
  <c r="S543" i="1"/>
  <c r="U543" i="1" s="1"/>
  <c r="X543" i="1" s="1"/>
  <c r="S544" i="1"/>
  <c r="U544" i="1" s="1"/>
  <c r="X544" i="1" s="1"/>
  <c r="S545" i="1"/>
  <c r="U545" i="1" s="1"/>
  <c r="X545" i="1" s="1"/>
  <c r="S546" i="1"/>
  <c r="U546" i="1" s="1"/>
  <c r="V546" i="1" s="1"/>
  <c r="S547" i="1"/>
  <c r="U547" i="1" s="1"/>
  <c r="V547" i="1" s="1"/>
  <c r="S548" i="1"/>
  <c r="U548" i="1" s="1"/>
  <c r="V548" i="1" s="1"/>
  <c r="S549" i="1"/>
  <c r="U549" i="1" s="1"/>
  <c r="X549" i="1" s="1"/>
  <c r="S550" i="1"/>
  <c r="U550" i="1" s="1"/>
  <c r="S551" i="1"/>
  <c r="U551" i="1" s="1"/>
  <c r="S552" i="1"/>
  <c r="U552" i="1" s="1"/>
  <c r="S553" i="1"/>
  <c r="U553" i="1" s="1"/>
  <c r="S554" i="1"/>
  <c r="U554" i="1" s="1"/>
  <c r="S555" i="1"/>
  <c r="U555" i="1" s="1"/>
  <c r="V555" i="1" s="1"/>
  <c r="S556" i="1"/>
  <c r="U556" i="1" s="1"/>
  <c r="S557" i="1"/>
  <c r="U557" i="1" s="1"/>
  <c r="X557" i="1" s="1"/>
  <c r="S558" i="1"/>
  <c r="U558" i="1" s="1"/>
  <c r="X558" i="1" s="1"/>
  <c r="S559" i="1"/>
  <c r="U559" i="1" s="1"/>
  <c r="S560" i="1"/>
  <c r="U560" i="1" s="1"/>
  <c r="S561" i="1"/>
  <c r="U561" i="1" s="1"/>
  <c r="X561" i="1" s="1"/>
  <c r="S562" i="1"/>
  <c r="U562" i="1" s="1"/>
  <c r="S563" i="1"/>
  <c r="U563" i="1" s="1"/>
  <c r="X563" i="1" s="1"/>
  <c r="S564" i="1"/>
  <c r="U564" i="1" s="1"/>
  <c r="X564" i="1" s="1"/>
  <c r="S565" i="1"/>
  <c r="U565" i="1" s="1"/>
  <c r="X565" i="1" s="1"/>
  <c r="S566" i="1"/>
  <c r="U566" i="1" s="1"/>
  <c r="S567" i="1"/>
  <c r="U567" i="1" s="1"/>
  <c r="S568" i="1"/>
  <c r="U568" i="1" s="1"/>
  <c r="S569" i="1"/>
  <c r="U569" i="1" s="1"/>
  <c r="S570" i="1"/>
  <c r="U570" i="1" s="1"/>
  <c r="X570" i="1" s="1"/>
  <c r="S571" i="1"/>
  <c r="U571" i="1" s="1"/>
  <c r="S572" i="1"/>
  <c r="U572" i="1" s="1"/>
  <c r="X572" i="1" s="1"/>
  <c r="S573" i="1"/>
  <c r="U573" i="1" s="1"/>
  <c r="X573" i="1" s="1"/>
  <c r="S574" i="1"/>
  <c r="U574" i="1" s="1"/>
  <c r="V574" i="1" s="1"/>
  <c r="S575" i="1"/>
  <c r="U575" i="1" s="1"/>
  <c r="S576" i="1"/>
  <c r="U576" i="1" s="1"/>
  <c r="S577" i="1"/>
  <c r="U577" i="1" s="1"/>
  <c r="X577" i="1" s="1"/>
  <c r="S578" i="1"/>
  <c r="U578" i="1" s="1"/>
  <c r="X578" i="1" s="1"/>
  <c r="S579" i="1"/>
  <c r="U579" i="1" s="1"/>
  <c r="S580" i="1"/>
  <c r="U580" i="1" s="1"/>
  <c r="S581" i="1"/>
  <c r="U581" i="1" s="1"/>
  <c r="X581" i="1" s="1"/>
  <c r="S582" i="1"/>
  <c r="U582" i="1" s="1"/>
  <c r="S583" i="1"/>
  <c r="U583" i="1" s="1"/>
  <c r="S584" i="1"/>
  <c r="U584" i="1" s="1"/>
  <c r="S585" i="1"/>
  <c r="U585" i="1" s="1"/>
  <c r="S586" i="1"/>
  <c r="U586" i="1" s="1"/>
  <c r="X586" i="1" s="1"/>
  <c r="S587" i="1"/>
  <c r="U587" i="1" s="1"/>
  <c r="S588" i="1"/>
  <c r="U588" i="1" s="1"/>
  <c r="X588" i="1" s="1"/>
  <c r="S589" i="1"/>
  <c r="U589" i="1" s="1"/>
  <c r="X589" i="1" s="1"/>
  <c r="S590" i="1"/>
  <c r="U590" i="1" s="1"/>
  <c r="S591" i="1"/>
  <c r="U591" i="1" s="1"/>
  <c r="X591" i="1" s="1"/>
  <c r="S592" i="1"/>
  <c r="U592" i="1" s="1"/>
  <c r="X592" i="1" s="1"/>
  <c r="S593" i="1"/>
  <c r="U593" i="1" s="1"/>
  <c r="X593" i="1" s="1"/>
  <c r="S594" i="1"/>
  <c r="U594" i="1" s="1"/>
  <c r="S595" i="1"/>
  <c r="U595" i="1" s="1"/>
  <c r="V595" i="1" s="1"/>
  <c r="S596" i="1"/>
  <c r="U596" i="1" s="1"/>
  <c r="S597" i="1"/>
  <c r="U597" i="1" s="1"/>
  <c r="X597" i="1" s="1"/>
  <c r="S598" i="1"/>
  <c r="U598" i="1" s="1"/>
  <c r="S599" i="1"/>
  <c r="U599" i="1" s="1"/>
  <c r="S600" i="1"/>
  <c r="U600" i="1" s="1"/>
  <c r="S601" i="1"/>
  <c r="U601" i="1" s="1"/>
  <c r="X601" i="1" s="1"/>
  <c r="S602" i="1"/>
  <c r="U602" i="1" s="1"/>
  <c r="S603" i="1"/>
  <c r="U603" i="1" s="1"/>
  <c r="S604" i="1"/>
  <c r="U604" i="1" s="1"/>
  <c r="S605" i="1"/>
  <c r="U605" i="1" s="1"/>
  <c r="X605" i="1" s="1"/>
  <c r="S606" i="1"/>
  <c r="U606" i="1" s="1"/>
  <c r="S607" i="1"/>
  <c r="U607" i="1" s="1"/>
  <c r="V607" i="1" s="1"/>
  <c r="S608" i="1"/>
  <c r="U608" i="1" s="1"/>
  <c r="X608" i="1" s="1"/>
  <c r="S609" i="1"/>
  <c r="U609" i="1" s="1"/>
  <c r="X609" i="1" s="1"/>
  <c r="S610" i="1"/>
  <c r="U610" i="1" s="1"/>
  <c r="S611" i="1"/>
  <c r="U611" i="1" s="1"/>
  <c r="V611" i="1" s="1"/>
  <c r="S612" i="1"/>
  <c r="U612" i="1" s="1"/>
  <c r="X612" i="1" s="1"/>
  <c r="S613" i="1"/>
  <c r="U613" i="1" s="1"/>
  <c r="X613" i="1" s="1"/>
  <c r="S614" i="1"/>
  <c r="U614" i="1" s="1"/>
  <c r="S615" i="1"/>
  <c r="U615" i="1" s="1"/>
  <c r="S616" i="1"/>
  <c r="U616" i="1" s="1"/>
  <c r="S617" i="1"/>
  <c r="U617" i="1" s="1"/>
  <c r="V617" i="1" s="1"/>
  <c r="S618" i="1"/>
  <c r="U618" i="1" s="1"/>
  <c r="S619" i="1"/>
  <c r="U619" i="1" s="1"/>
  <c r="S620" i="1"/>
  <c r="U620" i="1" s="1"/>
  <c r="S621" i="1"/>
  <c r="U621" i="1" s="1"/>
  <c r="X621" i="1" s="1"/>
  <c r="S622" i="1"/>
  <c r="U622" i="1" s="1"/>
  <c r="X622" i="1" s="1"/>
  <c r="S623" i="1"/>
  <c r="U623" i="1" s="1"/>
  <c r="S624" i="1"/>
  <c r="U624" i="1" s="1"/>
  <c r="S625" i="1"/>
  <c r="U625" i="1" s="1"/>
  <c r="X625" i="1" s="1"/>
  <c r="S626" i="1"/>
  <c r="U626" i="1" s="1"/>
  <c r="S627" i="1"/>
  <c r="U627" i="1" s="1"/>
  <c r="X627" i="1" s="1"/>
  <c r="S628" i="1"/>
  <c r="U628" i="1" s="1"/>
  <c r="X628" i="1" s="1"/>
  <c r="S629" i="1"/>
  <c r="U629" i="1" s="1"/>
  <c r="X629" i="1" s="1"/>
  <c r="S630" i="1"/>
  <c r="U630" i="1" s="1"/>
  <c r="S631" i="1"/>
  <c r="U631" i="1" s="1"/>
  <c r="S632" i="1"/>
  <c r="U632" i="1" s="1"/>
  <c r="S633" i="1"/>
  <c r="U633" i="1" s="1"/>
  <c r="S634" i="1"/>
  <c r="U634" i="1" s="1"/>
  <c r="X634" i="1" s="1"/>
  <c r="S635" i="1"/>
  <c r="U635" i="1" s="1"/>
  <c r="S636" i="1"/>
  <c r="U636" i="1" s="1"/>
  <c r="X636" i="1" s="1"/>
  <c r="S637" i="1"/>
  <c r="U637" i="1" s="1"/>
  <c r="V637" i="1" s="1"/>
  <c r="S638" i="1"/>
  <c r="U638" i="1" s="1"/>
  <c r="S639" i="1"/>
  <c r="U639" i="1" s="1"/>
  <c r="S640" i="1"/>
  <c r="U640" i="1" s="1"/>
  <c r="S641" i="1"/>
  <c r="U641" i="1" s="1"/>
  <c r="X641" i="1" s="1"/>
  <c r="S642" i="1"/>
  <c r="U642" i="1" s="1"/>
  <c r="X642" i="1" s="1"/>
  <c r="S643" i="1"/>
  <c r="U643" i="1" s="1"/>
  <c r="S644" i="1"/>
  <c r="U644" i="1" s="1"/>
  <c r="S645" i="1"/>
  <c r="U645" i="1" s="1"/>
  <c r="X645" i="1" s="1"/>
  <c r="S646" i="1"/>
  <c r="U646" i="1" s="1"/>
  <c r="V646" i="1" s="1"/>
  <c r="S647" i="1"/>
  <c r="U647" i="1" s="1"/>
  <c r="S648" i="1"/>
  <c r="U648" i="1" s="1"/>
  <c r="S649" i="1"/>
  <c r="U649" i="1" s="1"/>
  <c r="S650" i="1"/>
  <c r="U650" i="1" s="1"/>
  <c r="X650" i="1" s="1"/>
  <c r="S651" i="1"/>
  <c r="U651" i="1" s="1"/>
  <c r="S652" i="1"/>
  <c r="U652" i="1" s="1"/>
  <c r="X652" i="1" s="1"/>
  <c r="S653" i="1"/>
  <c r="U653" i="1" s="1"/>
  <c r="V653" i="1" s="1"/>
  <c r="S654" i="1"/>
  <c r="U654" i="1" s="1"/>
  <c r="S655" i="1"/>
  <c r="U655" i="1" s="1"/>
  <c r="X655" i="1" s="1"/>
  <c r="S656" i="1"/>
  <c r="U656" i="1" s="1"/>
  <c r="X656" i="1" s="1"/>
  <c r="S657" i="1"/>
  <c r="U657" i="1" s="1"/>
  <c r="X657" i="1" s="1"/>
  <c r="S658" i="1"/>
  <c r="U658" i="1" s="1"/>
  <c r="S659" i="1"/>
  <c r="U659" i="1" s="1"/>
  <c r="S660" i="1"/>
  <c r="U660" i="1" s="1"/>
  <c r="S661" i="1"/>
  <c r="U661" i="1" s="1"/>
  <c r="X661" i="1" s="1"/>
  <c r="S662" i="1"/>
  <c r="U662" i="1" s="1"/>
  <c r="S663" i="1"/>
  <c r="U663" i="1" s="1"/>
  <c r="S664" i="1"/>
  <c r="U664" i="1" s="1"/>
  <c r="S665" i="1"/>
  <c r="U665" i="1" s="1"/>
  <c r="V665" i="1" s="1"/>
  <c r="S666" i="1"/>
  <c r="U666" i="1" s="1"/>
  <c r="S667" i="1"/>
  <c r="U667" i="1" s="1"/>
  <c r="S668" i="1"/>
  <c r="U668" i="1" s="1"/>
  <c r="S669" i="1"/>
  <c r="U669" i="1" s="1"/>
  <c r="X669" i="1" s="1"/>
  <c r="S670" i="1"/>
  <c r="U670" i="1" s="1"/>
  <c r="S671" i="1"/>
  <c r="U671" i="1" s="1"/>
  <c r="X671" i="1" s="1"/>
  <c r="S672" i="1"/>
  <c r="U672" i="1" s="1"/>
  <c r="X672" i="1" s="1"/>
  <c r="S673" i="1"/>
  <c r="U673" i="1" s="1"/>
  <c r="X673" i="1" s="1"/>
  <c r="S674" i="1"/>
  <c r="U674" i="1" s="1"/>
  <c r="S675" i="1"/>
  <c r="U675" i="1" s="1"/>
  <c r="X675" i="1" s="1"/>
  <c r="S676" i="1"/>
  <c r="U676" i="1" s="1"/>
  <c r="X676" i="1" s="1"/>
  <c r="S677" i="1"/>
  <c r="U677" i="1" s="1"/>
  <c r="X677" i="1" s="1"/>
  <c r="S678" i="1"/>
  <c r="U678" i="1" s="1"/>
  <c r="V678" i="1" s="1"/>
  <c r="S679" i="1"/>
  <c r="U679" i="1" s="1"/>
  <c r="S680" i="1"/>
  <c r="U680" i="1" s="1"/>
  <c r="S681" i="1"/>
  <c r="U681" i="1" s="1"/>
  <c r="S682" i="1"/>
  <c r="U682" i="1" s="1"/>
  <c r="S683" i="1"/>
  <c r="U683" i="1" s="1"/>
  <c r="S684" i="1"/>
  <c r="U684" i="1" s="1"/>
  <c r="S685" i="1"/>
  <c r="U685" i="1" s="1"/>
  <c r="X685" i="1" s="1"/>
  <c r="S686" i="1"/>
  <c r="U686" i="1" s="1"/>
  <c r="X686" i="1" s="1"/>
  <c r="S687" i="1"/>
  <c r="U687" i="1" s="1"/>
  <c r="S688" i="1"/>
  <c r="U688" i="1" s="1"/>
  <c r="S689" i="1"/>
  <c r="U689" i="1" s="1"/>
  <c r="X689" i="1" s="1"/>
  <c r="S690" i="1"/>
  <c r="U690" i="1" s="1"/>
  <c r="S691" i="1"/>
  <c r="S692" i="1"/>
  <c r="U692" i="1" s="1"/>
  <c r="X692" i="1" s="1"/>
  <c r="S693" i="1"/>
  <c r="U693" i="1" s="1"/>
  <c r="X693" i="1" s="1"/>
  <c r="S694" i="1"/>
  <c r="U694" i="1" s="1"/>
  <c r="S695" i="1"/>
  <c r="U695" i="1" s="1"/>
  <c r="S696" i="1"/>
  <c r="U696" i="1" s="1"/>
  <c r="V696" i="1" s="1"/>
  <c r="S697" i="1"/>
  <c r="U697" i="1" s="1"/>
  <c r="V697" i="1" s="1"/>
  <c r="S698" i="1"/>
  <c r="U698" i="1" s="1"/>
  <c r="X698" i="1" s="1"/>
  <c r="S699" i="1"/>
  <c r="U699" i="1" s="1"/>
  <c r="V699" i="1" s="1"/>
  <c r="S700" i="1"/>
  <c r="U700" i="1" s="1"/>
  <c r="X700" i="1" s="1"/>
  <c r="S701" i="1"/>
  <c r="U701" i="1" s="1"/>
  <c r="X701" i="1" s="1"/>
  <c r="S702" i="1"/>
  <c r="U702" i="1" s="1"/>
  <c r="S703" i="1"/>
  <c r="U703" i="1" s="1"/>
  <c r="S704" i="1"/>
  <c r="U704" i="1" s="1"/>
  <c r="V704" i="1" s="1"/>
  <c r="S705" i="1"/>
  <c r="U705" i="1" s="1"/>
  <c r="X705" i="1" s="1"/>
  <c r="S706" i="1"/>
  <c r="U706" i="1" s="1"/>
  <c r="X706" i="1" s="1"/>
  <c r="S707" i="1"/>
  <c r="U707" i="1" s="1"/>
  <c r="S708" i="1"/>
  <c r="U708" i="1" s="1"/>
  <c r="S709" i="1"/>
  <c r="U709" i="1" s="1"/>
  <c r="X709" i="1" s="1"/>
  <c r="S710" i="1"/>
  <c r="U710" i="1" s="1"/>
  <c r="S711" i="1"/>
  <c r="U711" i="1" s="1"/>
  <c r="S712" i="1"/>
  <c r="U712" i="1" s="1"/>
  <c r="S713" i="1"/>
  <c r="U713" i="1" s="1"/>
  <c r="S714" i="1"/>
  <c r="U714" i="1" s="1"/>
  <c r="X714" i="1" s="1"/>
  <c r="S715" i="1"/>
  <c r="U715" i="1" s="1"/>
  <c r="S716" i="1"/>
  <c r="U716" i="1" s="1"/>
  <c r="X716" i="1" s="1"/>
  <c r="S717" i="1"/>
  <c r="U717" i="1" s="1"/>
  <c r="X717" i="1" s="1"/>
  <c r="S718" i="1"/>
  <c r="U718" i="1" s="1"/>
  <c r="V718" i="1" s="1"/>
  <c r="S719" i="1"/>
  <c r="U719" i="1" s="1"/>
  <c r="X719" i="1" s="1"/>
  <c r="S720" i="1"/>
  <c r="U720" i="1" s="1"/>
  <c r="X720" i="1" s="1"/>
  <c r="S721" i="1"/>
  <c r="U721" i="1" s="1"/>
  <c r="X721" i="1" s="1"/>
  <c r="S722" i="1"/>
  <c r="U722" i="1" s="1"/>
  <c r="V722" i="1" s="1"/>
  <c r="S723" i="1"/>
  <c r="U723" i="1" s="1"/>
  <c r="S724" i="1"/>
  <c r="U724" i="1" s="1"/>
  <c r="S725" i="1"/>
  <c r="U725" i="1" s="1"/>
  <c r="X725" i="1" s="1"/>
  <c r="S726" i="1"/>
  <c r="U726" i="1" s="1"/>
  <c r="S727" i="1"/>
  <c r="U727" i="1" s="1"/>
  <c r="S728" i="1"/>
  <c r="U728" i="1" s="1"/>
  <c r="S729" i="1"/>
  <c r="U729" i="1" s="1"/>
  <c r="X729" i="1" s="1"/>
  <c r="S730" i="1"/>
  <c r="U730" i="1" s="1"/>
  <c r="S731" i="1"/>
  <c r="U731" i="1" s="1"/>
  <c r="S732" i="1"/>
  <c r="U732" i="1" s="1"/>
  <c r="S733" i="1"/>
  <c r="U733" i="1" s="1"/>
  <c r="X733" i="1" s="1"/>
  <c r="S734" i="1"/>
  <c r="U734" i="1" s="1"/>
  <c r="S735" i="1"/>
  <c r="U735" i="1" s="1"/>
  <c r="X735" i="1" s="1"/>
  <c r="S736" i="1"/>
  <c r="U736" i="1" s="1"/>
  <c r="X736" i="1" s="1"/>
  <c r="S737" i="1"/>
  <c r="U737" i="1" s="1"/>
  <c r="X737" i="1" s="1"/>
  <c r="S738" i="1"/>
  <c r="U738" i="1" s="1"/>
  <c r="S739" i="1"/>
  <c r="U739" i="1" s="1"/>
  <c r="X739" i="1" s="1"/>
  <c r="S740" i="1"/>
  <c r="U740" i="1" s="1"/>
  <c r="X740" i="1" s="1"/>
  <c r="S741" i="1"/>
  <c r="U741" i="1" s="1"/>
  <c r="X741" i="1" s="1"/>
  <c r="S742" i="1"/>
  <c r="U742" i="1" s="1"/>
  <c r="S743" i="1"/>
  <c r="U743" i="1" s="1"/>
  <c r="S744" i="1"/>
  <c r="U744" i="1" s="1"/>
  <c r="S745" i="1"/>
  <c r="U745" i="1" s="1"/>
  <c r="S746" i="1"/>
  <c r="U746" i="1" s="1"/>
  <c r="V746" i="1" s="1"/>
  <c r="S747" i="1"/>
  <c r="U747" i="1" s="1"/>
  <c r="S748" i="1"/>
  <c r="U748" i="1" s="1"/>
  <c r="S749" i="1"/>
  <c r="U749" i="1" s="1"/>
  <c r="X749" i="1" s="1"/>
  <c r="S750" i="1"/>
  <c r="U750" i="1" s="1"/>
  <c r="X750" i="1" s="1"/>
  <c r="S751" i="1"/>
  <c r="U751" i="1" s="1"/>
  <c r="S752" i="1"/>
  <c r="U752" i="1" s="1"/>
  <c r="S753" i="1"/>
  <c r="U753" i="1" s="1"/>
  <c r="X753" i="1" s="1"/>
  <c r="S754" i="1"/>
  <c r="U754" i="1" s="1"/>
  <c r="S755" i="1"/>
  <c r="U755" i="1" s="1"/>
  <c r="X755" i="1" s="1"/>
  <c r="S756" i="1"/>
  <c r="U756" i="1" s="1"/>
  <c r="V756" i="1" s="1"/>
  <c r="S757" i="1"/>
  <c r="U757" i="1" s="1"/>
  <c r="X757" i="1" s="1"/>
  <c r="S758" i="1"/>
  <c r="U758" i="1" s="1"/>
  <c r="S759" i="1"/>
  <c r="U759" i="1" s="1"/>
  <c r="S760" i="1"/>
  <c r="U760" i="1" s="1"/>
  <c r="S761" i="1"/>
  <c r="U761" i="1" s="1"/>
  <c r="S762" i="1"/>
  <c r="U762" i="1" s="1"/>
  <c r="X762" i="1" s="1"/>
  <c r="S763" i="1"/>
  <c r="U763" i="1" s="1"/>
  <c r="S764" i="1"/>
  <c r="U764" i="1" s="1"/>
  <c r="X764" i="1" s="1"/>
  <c r="S765" i="1"/>
  <c r="U765" i="1" s="1"/>
  <c r="X765" i="1" s="1"/>
  <c r="S766" i="1"/>
  <c r="U766" i="1" s="1"/>
  <c r="V766" i="1" s="1"/>
  <c r="S767" i="1"/>
  <c r="U767" i="1" s="1"/>
  <c r="S768" i="1"/>
  <c r="U768" i="1" s="1"/>
  <c r="V768" i="1" s="1"/>
  <c r="S769" i="1"/>
  <c r="U769" i="1" s="1"/>
  <c r="V769" i="1" s="1"/>
  <c r="S770" i="1"/>
  <c r="U770" i="1" s="1"/>
  <c r="X770" i="1" s="1"/>
  <c r="S771" i="1"/>
  <c r="U771" i="1" s="1"/>
  <c r="S772" i="1"/>
  <c r="U772" i="1" s="1"/>
  <c r="V772" i="1" s="1"/>
  <c r="S773" i="1"/>
  <c r="U773" i="1" s="1"/>
  <c r="X773" i="1" s="1"/>
  <c r="S774" i="1"/>
  <c r="U774" i="1" s="1"/>
  <c r="S775" i="1"/>
  <c r="U775" i="1" s="1"/>
  <c r="S776" i="1"/>
  <c r="U776" i="1" s="1"/>
  <c r="S777" i="1"/>
  <c r="U777" i="1" s="1"/>
  <c r="S778" i="1"/>
  <c r="U778" i="1" s="1"/>
  <c r="X778" i="1" s="1"/>
  <c r="S779" i="1"/>
  <c r="U779" i="1" s="1"/>
  <c r="S780" i="1"/>
  <c r="U780" i="1" s="1"/>
  <c r="X780" i="1" s="1"/>
  <c r="S781" i="1"/>
  <c r="U781" i="1" s="1"/>
  <c r="X781" i="1" s="1"/>
  <c r="S782" i="1"/>
  <c r="U782" i="1" s="1"/>
  <c r="S783" i="1"/>
  <c r="U783" i="1" s="1"/>
  <c r="X783" i="1" s="1"/>
  <c r="S784" i="1"/>
  <c r="U784" i="1" s="1"/>
  <c r="X784" i="1" s="1"/>
  <c r="S785" i="1"/>
  <c r="U785" i="1" s="1"/>
  <c r="X785" i="1" s="1"/>
  <c r="S786" i="1"/>
  <c r="U786" i="1" s="1"/>
  <c r="S787" i="1"/>
  <c r="U787" i="1" s="1"/>
  <c r="S788" i="1"/>
  <c r="U788" i="1" s="1"/>
  <c r="S789" i="1"/>
  <c r="U789" i="1" s="1"/>
  <c r="X789" i="1" s="1"/>
  <c r="S790" i="1"/>
  <c r="U790" i="1" s="1"/>
  <c r="S791" i="1"/>
  <c r="U791" i="1" s="1"/>
  <c r="S792" i="1"/>
  <c r="U792" i="1" s="1"/>
  <c r="S793" i="1"/>
  <c r="U793" i="1" s="1"/>
  <c r="S794" i="1"/>
  <c r="U794" i="1" s="1"/>
  <c r="S795" i="1"/>
  <c r="U795" i="1" s="1"/>
  <c r="S796" i="1"/>
  <c r="U796" i="1" s="1"/>
  <c r="S797" i="1"/>
  <c r="U797" i="1" s="1"/>
  <c r="X797" i="1" s="1"/>
  <c r="S798" i="1"/>
  <c r="U798" i="1" s="1"/>
  <c r="S799" i="1"/>
  <c r="U799" i="1" s="1"/>
  <c r="X799" i="1" s="1"/>
  <c r="S800" i="1"/>
  <c r="U800" i="1" s="1"/>
  <c r="X800" i="1" s="1"/>
  <c r="S801" i="1"/>
  <c r="U801" i="1" s="1"/>
  <c r="X801" i="1" s="1"/>
  <c r="S802" i="1"/>
  <c r="U802" i="1" s="1"/>
  <c r="V802" i="1" s="1"/>
  <c r="S803" i="1"/>
  <c r="U803" i="1" s="1"/>
  <c r="X803" i="1" s="1"/>
  <c r="S804" i="1"/>
  <c r="U804" i="1" s="1"/>
  <c r="X804" i="1" s="1"/>
  <c r="S805" i="1"/>
  <c r="U805" i="1" s="1"/>
  <c r="X805" i="1" s="1"/>
  <c r="S806" i="1"/>
  <c r="U806" i="1" s="1"/>
  <c r="V806" i="1" s="1"/>
  <c r="S807" i="1"/>
  <c r="U807" i="1" s="1"/>
  <c r="S808" i="1"/>
  <c r="U808" i="1" s="1"/>
  <c r="S809" i="1"/>
  <c r="U809" i="1" s="1"/>
  <c r="S810" i="1"/>
  <c r="U810" i="1" s="1"/>
  <c r="S811" i="1"/>
  <c r="U811" i="1" s="1"/>
  <c r="V811" i="1" s="1"/>
  <c r="S812" i="1"/>
  <c r="U812" i="1" s="1"/>
  <c r="S813" i="1"/>
  <c r="U813" i="1" s="1"/>
  <c r="X813" i="1" s="1"/>
  <c r="S814" i="1"/>
  <c r="U814" i="1" s="1"/>
  <c r="X814" i="1" s="1"/>
  <c r="S815" i="1"/>
  <c r="U815" i="1" s="1"/>
  <c r="S816" i="1"/>
  <c r="U816" i="1" s="1"/>
  <c r="S817" i="1"/>
  <c r="U817" i="1" s="1"/>
  <c r="X817" i="1" s="1"/>
  <c r="S818" i="1"/>
  <c r="U818" i="1" s="1"/>
  <c r="S819" i="1"/>
  <c r="U819" i="1" s="1"/>
  <c r="V819" i="1" s="1"/>
  <c r="S820" i="1"/>
  <c r="U820" i="1" s="1"/>
  <c r="X820" i="1" s="1"/>
  <c r="S821" i="1"/>
  <c r="U821" i="1" s="1"/>
  <c r="X821" i="1" s="1"/>
  <c r="S822" i="1"/>
  <c r="U822" i="1" s="1"/>
  <c r="S823" i="1"/>
  <c r="U823" i="1" s="1"/>
  <c r="S824" i="1"/>
  <c r="U824" i="1" s="1"/>
  <c r="S825" i="1"/>
  <c r="U825" i="1" s="1"/>
  <c r="S826" i="1"/>
  <c r="U826" i="1" s="1"/>
  <c r="X826" i="1" s="1"/>
  <c r="S827" i="1"/>
  <c r="U827" i="1" s="1"/>
  <c r="S828" i="1"/>
  <c r="U828" i="1" s="1"/>
  <c r="X828" i="1" s="1"/>
  <c r="S829" i="1"/>
  <c r="U829" i="1" s="1"/>
  <c r="X829" i="1" s="1"/>
  <c r="S830" i="1"/>
  <c r="U830" i="1" s="1"/>
  <c r="S831" i="1"/>
  <c r="U831" i="1" s="1"/>
  <c r="S832" i="1"/>
  <c r="U832" i="1" s="1"/>
  <c r="S833" i="1"/>
  <c r="U833" i="1" s="1"/>
  <c r="V833" i="1" s="1"/>
  <c r="S834" i="1"/>
  <c r="U834" i="1" s="1"/>
  <c r="X834" i="1" s="1"/>
  <c r="S835" i="1"/>
  <c r="U835" i="1" s="1"/>
  <c r="S836" i="1"/>
  <c r="U836" i="1" s="1"/>
  <c r="V836" i="1" s="1"/>
  <c r="S837" i="1"/>
  <c r="U837" i="1" s="1"/>
  <c r="X837" i="1" s="1"/>
  <c r="S838" i="1"/>
  <c r="U838" i="1" s="1"/>
  <c r="V838" i="1" s="1"/>
  <c r="S839" i="1"/>
  <c r="U839" i="1" s="1"/>
  <c r="S840" i="1"/>
  <c r="U840" i="1" s="1"/>
  <c r="S841" i="1"/>
  <c r="U841" i="1" s="1"/>
  <c r="S842" i="1"/>
  <c r="U842" i="1" s="1"/>
  <c r="X842" i="1" s="1"/>
  <c r="S843" i="1"/>
  <c r="U843" i="1" s="1"/>
  <c r="S844" i="1"/>
  <c r="U844" i="1" s="1"/>
  <c r="X844" i="1" s="1"/>
  <c r="S845" i="1"/>
  <c r="U845" i="1" s="1"/>
  <c r="X845" i="1" s="1"/>
  <c r="S846" i="1"/>
  <c r="U846" i="1" s="1"/>
  <c r="S847" i="1"/>
  <c r="U847" i="1" s="1"/>
  <c r="X847" i="1" s="1"/>
  <c r="S848" i="1"/>
  <c r="U848" i="1" s="1"/>
  <c r="X848" i="1" s="1"/>
  <c r="S849" i="1"/>
  <c r="U849" i="1" s="1"/>
  <c r="X849" i="1" s="1"/>
  <c r="S850" i="1"/>
  <c r="U850" i="1" s="1"/>
  <c r="S851" i="1"/>
  <c r="U851" i="1" s="1"/>
  <c r="S852" i="1"/>
  <c r="U852" i="1" s="1"/>
  <c r="S853" i="1"/>
  <c r="U853" i="1" s="1"/>
  <c r="X853" i="1" s="1"/>
  <c r="S854" i="1"/>
  <c r="U854" i="1" s="1"/>
  <c r="S855" i="1"/>
  <c r="U855" i="1" s="1"/>
  <c r="S856" i="1"/>
  <c r="U856" i="1" s="1"/>
  <c r="S857" i="1"/>
  <c r="U857" i="1" s="1"/>
  <c r="X857" i="1" s="1"/>
  <c r="S858" i="1"/>
  <c r="U858" i="1" s="1"/>
  <c r="S859" i="1"/>
  <c r="U859" i="1" s="1"/>
  <c r="S860" i="1"/>
  <c r="U860" i="1" s="1"/>
  <c r="S861" i="1"/>
  <c r="U861" i="1" s="1"/>
  <c r="X861" i="1" s="1"/>
  <c r="S862" i="1"/>
  <c r="U862" i="1" s="1"/>
  <c r="S863" i="1"/>
  <c r="U863" i="1" s="1"/>
  <c r="X863" i="1" s="1"/>
  <c r="S864" i="1"/>
  <c r="U864" i="1" s="1"/>
  <c r="X864" i="1" s="1"/>
  <c r="S865" i="1"/>
  <c r="U865" i="1" s="1"/>
  <c r="X865" i="1" s="1"/>
  <c r="S866" i="1"/>
  <c r="U866" i="1" s="1"/>
  <c r="S867" i="1"/>
  <c r="U867" i="1" s="1"/>
  <c r="X867" i="1" s="1"/>
  <c r="S868" i="1"/>
  <c r="U868" i="1" s="1"/>
  <c r="X868" i="1" s="1"/>
  <c r="S869" i="1"/>
  <c r="U869" i="1" s="1"/>
  <c r="X869" i="1" s="1"/>
  <c r="S870" i="1"/>
  <c r="U870" i="1" s="1"/>
  <c r="S871" i="1"/>
  <c r="U871" i="1" s="1"/>
  <c r="S872" i="1"/>
  <c r="U872" i="1" s="1"/>
  <c r="S873" i="1"/>
  <c r="U873" i="1" s="1"/>
  <c r="S874" i="1"/>
  <c r="U874" i="1" s="1"/>
  <c r="S875" i="1"/>
  <c r="U875" i="1" s="1"/>
  <c r="V875" i="1" s="1"/>
  <c r="S876" i="1"/>
  <c r="U876" i="1" s="1"/>
  <c r="S877" i="1"/>
  <c r="U877" i="1" s="1"/>
  <c r="X877" i="1" s="1"/>
  <c r="S878" i="1"/>
  <c r="U878" i="1" s="1"/>
  <c r="V878" i="1" s="1"/>
  <c r="S879" i="1"/>
  <c r="U879" i="1" s="1"/>
  <c r="V879" i="1" s="1"/>
  <c r="S880" i="1"/>
  <c r="U880" i="1" s="1"/>
  <c r="S881" i="1"/>
  <c r="U881" i="1" s="1"/>
  <c r="X881" i="1" s="1"/>
  <c r="S882" i="1"/>
  <c r="U882" i="1" s="1"/>
  <c r="S883" i="1"/>
  <c r="U883" i="1" s="1"/>
  <c r="X883" i="1" s="1"/>
  <c r="S884" i="1"/>
  <c r="U884" i="1" s="1"/>
  <c r="X884" i="1" s="1"/>
  <c r="S885" i="1"/>
  <c r="U885" i="1" s="1"/>
  <c r="X885" i="1" s="1"/>
  <c r="S886" i="1"/>
  <c r="U886" i="1" s="1"/>
  <c r="S887" i="1"/>
  <c r="U887" i="1" s="1"/>
  <c r="S888" i="1"/>
  <c r="U888" i="1" s="1"/>
  <c r="S889" i="1"/>
  <c r="U889" i="1" s="1"/>
  <c r="S890" i="1"/>
  <c r="U890" i="1" s="1"/>
  <c r="X890" i="1" s="1"/>
  <c r="S891" i="1"/>
  <c r="U891" i="1" s="1"/>
  <c r="S892" i="1"/>
  <c r="U892" i="1" s="1"/>
  <c r="X892" i="1" s="1"/>
  <c r="S893" i="1"/>
  <c r="U893" i="1" s="1"/>
  <c r="X893" i="1" s="1"/>
  <c r="S894" i="1"/>
  <c r="U894" i="1" s="1"/>
  <c r="S895" i="1"/>
  <c r="U895" i="1" s="1"/>
  <c r="S896" i="1"/>
  <c r="U896" i="1" s="1"/>
  <c r="S897" i="1"/>
  <c r="U897" i="1" s="1"/>
  <c r="X897" i="1" s="1"/>
  <c r="S898" i="1"/>
  <c r="U898" i="1" s="1"/>
  <c r="X898" i="1" s="1"/>
  <c r="S899" i="1"/>
  <c r="U899" i="1" s="1"/>
  <c r="V899" i="1" s="1"/>
  <c r="S900" i="1"/>
  <c r="U900" i="1" s="1"/>
  <c r="V900" i="1" s="1"/>
  <c r="S901" i="1"/>
  <c r="U901" i="1" s="1"/>
  <c r="X901" i="1" s="1"/>
  <c r="S902" i="1"/>
  <c r="U902" i="1" s="1"/>
  <c r="S903" i="1"/>
  <c r="U903" i="1" s="1"/>
  <c r="S904" i="1"/>
  <c r="U904" i="1" s="1"/>
  <c r="S905" i="1"/>
  <c r="U905" i="1" s="1"/>
  <c r="S906" i="1"/>
  <c r="U906" i="1" s="1"/>
  <c r="X906" i="1" s="1"/>
  <c r="S907" i="1"/>
  <c r="U907" i="1" s="1"/>
  <c r="S908" i="1"/>
  <c r="U908" i="1" s="1"/>
  <c r="X908" i="1" s="1"/>
  <c r="S909" i="1"/>
  <c r="U909" i="1" s="1"/>
  <c r="X909" i="1" s="1"/>
  <c r="S910" i="1"/>
  <c r="U910" i="1" s="1"/>
  <c r="V910" i="1" s="1"/>
  <c r="S911" i="1"/>
  <c r="U911" i="1" s="1"/>
  <c r="X911" i="1" s="1"/>
  <c r="S912" i="1"/>
  <c r="U912" i="1" s="1"/>
  <c r="X912" i="1" s="1"/>
  <c r="S913" i="1"/>
  <c r="U913" i="1" s="1"/>
  <c r="X913" i="1" s="1"/>
  <c r="S914" i="1"/>
  <c r="U914" i="1" s="1"/>
  <c r="S915" i="1"/>
  <c r="U915" i="1" s="1"/>
  <c r="S916" i="1"/>
  <c r="U916" i="1" s="1"/>
  <c r="S917" i="1"/>
  <c r="U917" i="1" s="1"/>
  <c r="X917" i="1" s="1"/>
  <c r="S918" i="1"/>
  <c r="U918" i="1" s="1"/>
  <c r="S919" i="1"/>
  <c r="U919" i="1" s="1"/>
  <c r="S920" i="1"/>
  <c r="U920" i="1" s="1"/>
  <c r="S921" i="1"/>
  <c r="U921" i="1" s="1"/>
  <c r="X921" i="1" s="1"/>
  <c r="S922" i="1"/>
  <c r="U922" i="1" s="1"/>
  <c r="S923" i="1"/>
  <c r="U923" i="1" s="1"/>
  <c r="S924" i="1"/>
  <c r="U924" i="1" s="1"/>
  <c r="X924" i="1" s="1"/>
  <c r="S925" i="1"/>
  <c r="U925" i="1" s="1"/>
  <c r="S926" i="1"/>
  <c r="U926" i="1" s="1"/>
  <c r="X926" i="1" s="1"/>
  <c r="S927" i="1"/>
  <c r="U927" i="1" s="1"/>
  <c r="X927" i="1" s="1"/>
  <c r="S928" i="1"/>
  <c r="U928" i="1" s="1"/>
  <c r="X928" i="1" s="1"/>
  <c r="S929" i="1"/>
  <c r="U929" i="1" s="1"/>
  <c r="S930" i="1"/>
  <c r="S931" i="1"/>
  <c r="U931" i="1" s="1"/>
  <c r="X931" i="1" s="1"/>
  <c r="S932" i="1"/>
  <c r="U932" i="1" s="1"/>
  <c r="X932" i="1" s="1"/>
  <c r="S933" i="1"/>
  <c r="U933" i="1" s="1"/>
  <c r="S934" i="1"/>
  <c r="U934" i="1" s="1"/>
  <c r="S935" i="1"/>
  <c r="U935" i="1" s="1"/>
  <c r="S936" i="1"/>
  <c r="U936" i="1" s="1"/>
  <c r="X936" i="1" s="1"/>
  <c r="S937" i="1"/>
  <c r="U937" i="1" s="1"/>
  <c r="V937" i="1" s="1"/>
  <c r="S938" i="1"/>
  <c r="U938" i="1" s="1"/>
  <c r="S939" i="1"/>
  <c r="U939" i="1" s="1"/>
  <c r="S940" i="1"/>
  <c r="U940" i="1" s="1"/>
  <c r="X940" i="1" s="1"/>
  <c r="S941" i="1"/>
  <c r="U941" i="1" s="1"/>
  <c r="S942" i="1"/>
  <c r="U942" i="1" s="1"/>
  <c r="X942" i="1" s="1"/>
  <c r="S943" i="1"/>
  <c r="U943" i="1" s="1"/>
  <c r="X943" i="1" s="1"/>
  <c r="S944" i="1"/>
  <c r="U944" i="1" s="1"/>
  <c r="V944" i="1" s="1"/>
  <c r="S945" i="1"/>
  <c r="U945" i="1" s="1"/>
  <c r="V945" i="1" s="1"/>
  <c r="S946" i="1"/>
  <c r="U946" i="1" s="1"/>
  <c r="X946" i="1" s="1"/>
  <c r="S947" i="1"/>
  <c r="U947" i="1" s="1"/>
  <c r="V947" i="1" s="1"/>
  <c r="S948" i="1"/>
  <c r="U948" i="1" s="1"/>
  <c r="X948" i="1" s="1"/>
  <c r="S949" i="1"/>
  <c r="U949" i="1" s="1"/>
  <c r="S950" i="1"/>
  <c r="U950" i="1" s="1"/>
  <c r="S951" i="1"/>
  <c r="U951" i="1" s="1"/>
  <c r="S952" i="1"/>
  <c r="U952" i="1" s="1"/>
  <c r="X952" i="1" s="1"/>
  <c r="S953" i="1"/>
  <c r="U953" i="1" s="1"/>
  <c r="X953" i="1" s="1"/>
  <c r="S954" i="1"/>
  <c r="U954" i="1" s="1"/>
  <c r="S955" i="1"/>
  <c r="U955" i="1" s="1"/>
  <c r="S956" i="1"/>
  <c r="U956" i="1" s="1"/>
  <c r="X956" i="1" s="1"/>
  <c r="S957" i="1"/>
  <c r="U957" i="1" s="1"/>
  <c r="S958" i="1"/>
  <c r="U958" i="1" s="1"/>
  <c r="X958" i="1" s="1"/>
  <c r="S959" i="1"/>
  <c r="U959" i="1" s="1"/>
  <c r="X959" i="1" s="1"/>
  <c r="S960" i="1"/>
  <c r="U960" i="1" s="1"/>
  <c r="X960" i="1" s="1"/>
  <c r="S961" i="1"/>
  <c r="U961" i="1" s="1"/>
  <c r="S962" i="1"/>
  <c r="U962" i="1" s="1"/>
  <c r="X962" i="1" s="1"/>
  <c r="S963" i="1"/>
  <c r="U963" i="1" s="1"/>
  <c r="X963" i="1" s="1"/>
  <c r="S964" i="1"/>
  <c r="U964" i="1" s="1"/>
  <c r="V964" i="1" s="1"/>
  <c r="S965" i="1"/>
  <c r="U965" i="1" s="1"/>
  <c r="S966" i="1"/>
  <c r="U966" i="1" s="1"/>
  <c r="S967" i="1"/>
  <c r="U967" i="1" s="1"/>
  <c r="S968" i="1"/>
  <c r="U968" i="1" s="1"/>
  <c r="X968" i="1" s="1"/>
  <c r="S969" i="1"/>
  <c r="U969" i="1" s="1"/>
  <c r="X969" i="1" s="1"/>
  <c r="S970" i="1"/>
  <c r="U970" i="1" s="1"/>
  <c r="S971" i="1"/>
  <c r="U971" i="1" s="1"/>
  <c r="V971" i="1" s="1"/>
  <c r="S972" i="1"/>
  <c r="U972" i="1" s="1"/>
  <c r="V972" i="1" s="1"/>
  <c r="S973" i="1"/>
  <c r="U973" i="1" s="1"/>
  <c r="S974" i="1"/>
  <c r="U974" i="1" s="1"/>
  <c r="X974" i="1" s="1"/>
  <c r="S975" i="1"/>
  <c r="U975" i="1" s="1"/>
  <c r="X975" i="1" s="1"/>
  <c r="S976" i="1"/>
  <c r="U976" i="1" s="1"/>
  <c r="X976" i="1" s="1"/>
  <c r="S977" i="1"/>
  <c r="U977" i="1" s="1"/>
  <c r="X977" i="1" s="1"/>
  <c r="S978" i="1"/>
  <c r="U978" i="1" s="1"/>
  <c r="X978" i="1" s="1"/>
  <c r="S979" i="1"/>
  <c r="U979" i="1" s="1"/>
  <c r="X979" i="1" s="1"/>
  <c r="S980" i="1"/>
  <c r="U980" i="1" s="1"/>
  <c r="X980" i="1" s="1"/>
  <c r="S981" i="1"/>
  <c r="U981" i="1" s="1"/>
  <c r="S982" i="1"/>
  <c r="U982" i="1" s="1"/>
  <c r="S983" i="1"/>
  <c r="U983" i="1" s="1"/>
  <c r="S984" i="1"/>
  <c r="U984" i="1" s="1"/>
  <c r="X984" i="1" s="1"/>
  <c r="S985" i="1"/>
  <c r="U985" i="1" s="1"/>
  <c r="X985" i="1" s="1"/>
  <c r="S986" i="1"/>
  <c r="U986" i="1" s="1"/>
  <c r="S987" i="1"/>
  <c r="U987" i="1" s="1"/>
  <c r="V987" i="1" s="1"/>
  <c r="S988" i="1"/>
  <c r="U988" i="1" s="1"/>
  <c r="X988" i="1" s="1"/>
  <c r="S989" i="1"/>
  <c r="U989" i="1" s="1"/>
  <c r="S990" i="1"/>
  <c r="U990" i="1" s="1"/>
  <c r="X990" i="1" s="1"/>
  <c r="S991" i="1"/>
  <c r="U991" i="1" s="1"/>
  <c r="X991" i="1" s="1"/>
  <c r="S992" i="1"/>
  <c r="U992" i="1" s="1"/>
  <c r="X992" i="1" s="1"/>
  <c r="S993" i="1"/>
  <c r="U993" i="1" s="1"/>
  <c r="X993" i="1" s="1"/>
  <c r="S994" i="1"/>
  <c r="U994" i="1" s="1"/>
  <c r="X994" i="1" s="1"/>
  <c r="S995" i="1"/>
  <c r="U995" i="1" s="1"/>
  <c r="V995" i="1" s="1"/>
  <c r="S996" i="1"/>
  <c r="U996" i="1" s="1"/>
  <c r="X996" i="1" s="1"/>
  <c r="S997" i="1"/>
  <c r="U997" i="1" s="1"/>
  <c r="S998" i="1"/>
  <c r="U998" i="1" s="1"/>
  <c r="V998" i="1" s="1"/>
  <c r="S999" i="1"/>
  <c r="U999" i="1" s="1"/>
  <c r="S1000" i="1"/>
  <c r="U1000" i="1" s="1"/>
  <c r="X1000" i="1" s="1"/>
  <c r="S1001" i="1"/>
  <c r="U1001" i="1" s="1"/>
  <c r="X1001" i="1" s="1"/>
  <c r="S1002" i="1"/>
  <c r="U1002" i="1" s="1"/>
  <c r="S1003" i="1"/>
  <c r="U1003" i="1" s="1"/>
  <c r="S1004" i="1"/>
  <c r="U1004" i="1" s="1"/>
  <c r="X1004" i="1" s="1"/>
  <c r="S1005" i="1"/>
  <c r="U1005" i="1" s="1"/>
  <c r="S1006" i="1"/>
  <c r="U1006" i="1" s="1"/>
  <c r="X1006" i="1" s="1"/>
  <c r="S1007" i="1"/>
  <c r="U1007" i="1" s="1"/>
  <c r="X1007" i="1" s="1"/>
  <c r="S1008" i="1"/>
  <c r="U1008" i="1" s="1"/>
  <c r="X1008" i="1" s="1"/>
  <c r="S1009" i="1"/>
  <c r="U1009" i="1" s="1"/>
  <c r="X1009" i="1" s="1"/>
  <c r="S1010" i="1"/>
  <c r="U1010" i="1" s="1"/>
  <c r="X1010" i="1" s="1"/>
  <c r="S1011" i="1"/>
  <c r="U1011" i="1" s="1"/>
  <c r="X1011" i="1" s="1"/>
  <c r="S1012" i="1"/>
  <c r="U1012" i="1" s="1"/>
  <c r="X1012" i="1" s="1"/>
  <c r="S1013" i="1"/>
  <c r="U1013" i="1" s="1"/>
  <c r="S1014" i="1"/>
  <c r="U1014" i="1" s="1"/>
  <c r="S1015" i="1"/>
  <c r="U1015" i="1" s="1"/>
  <c r="V1015" i="1" s="1"/>
  <c r="S1016" i="1"/>
  <c r="U1016" i="1" s="1"/>
  <c r="X1016" i="1" s="1"/>
  <c r="S1017" i="1"/>
  <c r="U1017" i="1" s="1"/>
  <c r="X1017" i="1" s="1"/>
  <c r="S1018" i="1"/>
  <c r="U1018" i="1" s="1"/>
  <c r="S1019" i="1"/>
  <c r="U1019" i="1" s="1"/>
  <c r="S1020" i="1"/>
  <c r="U1020" i="1" s="1"/>
  <c r="X1020" i="1" s="1"/>
  <c r="S1021" i="1"/>
  <c r="U1021" i="1" s="1"/>
  <c r="S1022" i="1"/>
  <c r="U1022" i="1" s="1"/>
  <c r="X1022" i="1" s="1"/>
  <c r="S1023" i="1"/>
  <c r="U1023" i="1" s="1"/>
  <c r="X1023" i="1" s="1"/>
  <c r="S1024" i="1"/>
  <c r="U1024" i="1" s="1"/>
  <c r="X1024" i="1" s="1"/>
  <c r="S1025" i="1"/>
  <c r="U1025" i="1" s="1"/>
  <c r="X1025" i="1" s="1"/>
  <c r="S1026" i="1"/>
  <c r="U1026" i="1" s="1"/>
  <c r="X1026" i="1" s="1"/>
  <c r="S1027" i="1"/>
  <c r="U1027" i="1" s="1"/>
  <c r="X1027" i="1" s="1"/>
  <c r="S1028" i="1"/>
  <c r="U1028" i="1" s="1"/>
  <c r="X1028" i="1" s="1"/>
  <c r="S1029" i="1"/>
  <c r="U1029" i="1" s="1"/>
  <c r="S1030" i="1"/>
  <c r="U1030" i="1" s="1"/>
  <c r="S1031" i="1"/>
  <c r="U1031" i="1" s="1"/>
  <c r="V1031" i="1" s="1"/>
  <c r="S1032" i="1"/>
  <c r="U1032" i="1" s="1"/>
  <c r="X1032" i="1" s="1"/>
  <c r="S1033" i="1"/>
  <c r="U1033" i="1" s="1"/>
  <c r="X1033" i="1" s="1"/>
  <c r="S1034" i="1"/>
  <c r="U1034" i="1" s="1"/>
  <c r="S1035" i="1"/>
  <c r="U1035" i="1" s="1"/>
  <c r="S1036" i="1"/>
  <c r="U1036" i="1" s="1"/>
  <c r="X1036" i="1" s="1"/>
  <c r="S1037" i="1"/>
  <c r="U1037" i="1" s="1"/>
  <c r="S1038" i="1"/>
  <c r="U1038" i="1" s="1"/>
  <c r="X1038" i="1" s="1"/>
  <c r="S1039" i="1"/>
  <c r="U1039" i="1" s="1"/>
  <c r="X1039" i="1" s="1"/>
  <c r="S1040" i="1"/>
  <c r="U1040" i="1" s="1"/>
  <c r="X1040" i="1" s="1"/>
  <c r="S1041" i="1"/>
  <c r="U1041" i="1" s="1"/>
  <c r="X1041" i="1" s="1"/>
  <c r="S1042" i="1"/>
  <c r="U1042" i="1" s="1"/>
  <c r="X1042" i="1" s="1"/>
  <c r="S1043" i="1"/>
  <c r="U1043" i="1" s="1"/>
  <c r="X1043" i="1" s="1"/>
  <c r="S1044" i="1"/>
  <c r="U1044" i="1" s="1"/>
  <c r="X1044" i="1" s="1"/>
  <c r="S1045" i="1"/>
  <c r="U1045" i="1" s="1"/>
  <c r="S1046" i="1"/>
  <c r="U1046" i="1" s="1"/>
  <c r="S1047" i="1"/>
  <c r="U1047" i="1" s="1"/>
  <c r="S1048" i="1"/>
  <c r="U1048" i="1" s="1"/>
  <c r="X1048" i="1" s="1"/>
  <c r="S1049" i="1"/>
  <c r="U1049" i="1" s="1"/>
  <c r="S1050" i="1"/>
  <c r="U1050" i="1" s="1"/>
  <c r="V1050" i="1" s="1"/>
  <c r="S1051" i="1"/>
  <c r="U1051" i="1" s="1"/>
  <c r="S1052" i="1"/>
  <c r="U1052" i="1" s="1"/>
  <c r="X1052" i="1" s="1"/>
  <c r="S1053" i="1"/>
  <c r="U1053" i="1" s="1"/>
  <c r="V1053" i="1" s="1"/>
  <c r="S1054" i="1"/>
  <c r="U1054" i="1" s="1"/>
  <c r="X1054" i="1" s="1"/>
  <c r="S1055" i="1"/>
  <c r="U1055" i="1" s="1"/>
  <c r="V1055" i="1" s="1"/>
  <c r="S1056" i="1"/>
  <c r="U1056" i="1" s="1"/>
  <c r="X1056" i="1" s="1"/>
  <c r="S1057" i="1"/>
  <c r="U1057" i="1" s="1"/>
  <c r="X1057" i="1" s="1"/>
  <c r="S1058" i="1"/>
  <c r="U1058" i="1" s="1"/>
  <c r="X1058" i="1" s="1"/>
  <c r="S1059" i="1"/>
  <c r="U1059" i="1" s="1"/>
  <c r="X1059" i="1" s="1"/>
  <c r="S1060" i="1"/>
  <c r="U1060" i="1" s="1"/>
  <c r="X1060" i="1" s="1"/>
  <c r="S1061" i="1"/>
  <c r="U1061" i="1" s="1"/>
  <c r="S1062" i="1"/>
  <c r="U1062" i="1" s="1"/>
  <c r="S1063" i="1"/>
  <c r="U1063" i="1" s="1"/>
  <c r="S1064" i="1"/>
  <c r="U1064" i="1" s="1"/>
  <c r="X1064" i="1" s="1"/>
  <c r="S1065" i="1"/>
  <c r="U1065" i="1" s="1"/>
  <c r="S1066" i="1"/>
  <c r="U1066" i="1" s="1"/>
  <c r="V1066" i="1" s="1"/>
  <c r="S1067" i="1"/>
  <c r="U1067" i="1" s="1"/>
  <c r="S1068" i="1"/>
  <c r="U1068" i="1" s="1"/>
  <c r="X1068" i="1" s="1"/>
  <c r="S1069" i="1"/>
  <c r="U1069" i="1" s="1"/>
  <c r="V1069" i="1" s="1"/>
  <c r="S1070" i="1"/>
  <c r="U1070" i="1" s="1"/>
  <c r="X1070" i="1" s="1"/>
  <c r="S1071" i="1"/>
  <c r="U1071" i="1" s="1"/>
  <c r="X1071" i="1" s="1"/>
  <c r="S1072" i="1"/>
  <c r="U1072" i="1" s="1"/>
  <c r="X1072" i="1" s="1"/>
  <c r="S1073" i="1"/>
  <c r="U1073" i="1" s="1"/>
  <c r="X1073" i="1" s="1"/>
  <c r="S1074" i="1"/>
  <c r="U1074" i="1" s="1"/>
  <c r="X1074" i="1" s="1"/>
  <c r="S1075" i="1"/>
  <c r="U1075" i="1" s="1"/>
  <c r="X1075" i="1" s="1"/>
  <c r="S1076" i="1"/>
  <c r="U1076" i="1" s="1"/>
  <c r="X1076" i="1" s="1"/>
  <c r="S1077" i="1"/>
  <c r="U1077" i="1" s="1"/>
  <c r="S1078" i="1"/>
  <c r="U1078" i="1" s="1"/>
  <c r="S1079" i="1"/>
  <c r="U1079" i="1" s="1"/>
  <c r="S1080" i="1"/>
  <c r="U1080" i="1" s="1"/>
  <c r="X1080" i="1" s="1"/>
  <c r="S1081" i="1"/>
  <c r="U1081" i="1" s="1"/>
  <c r="S1082" i="1"/>
  <c r="U1082" i="1" s="1"/>
  <c r="V1082" i="1" s="1"/>
  <c r="S1083" i="1"/>
  <c r="U1083" i="1" s="1"/>
  <c r="S1084" i="1"/>
  <c r="U1084" i="1" s="1"/>
  <c r="S1085" i="1"/>
  <c r="U1085" i="1" s="1"/>
  <c r="S1086" i="1"/>
  <c r="U1086" i="1" s="1"/>
  <c r="X1086" i="1" s="1"/>
  <c r="S1087" i="1"/>
  <c r="U1087" i="1" s="1"/>
  <c r="X1087" i="1" s="1"/>
  <c r="S1088" i="1"/>
  <c r="U1088" i="1" s="1"/>
  <c r="X1088" i="1" s="1"/>
  <c r="S1089" i="1"/>
  <c r="U1089" i="1" s="1"/>
  <c r="X1089" i="1" s="1"/>
  <c r="S1090" i="1"/>
  <c r="U1090" i="1" s="1"/>
  <c r="X1090" i="1" s="1"/>
  <c r="S1091" i="1"/>
  <c r="U1091" i="1" s="1"/>
  <c r="X1091" i="1" s="1"/>
  <c r="S1092" i="1"/>
  <c r="U1092" i="1" s="1"/>
  <c r="X1092" i="1" s="1"/>
  <c r="S1093" i="1"/>
  <c r="U1093" i="1" s="1"/>
  <c r="S1094" i="1"/>
  <c r="U1094" i="1" s="1"/>
  <c r="V1094" i="1" s="1"/>
  <c r="S1095" i="1"/>
  <c r="U1095" i="1" s="1"/>
  <c r="S1096" i="1"/>
  <c r="U1096" i="1" s="1"/>
  <c r="V1096" i="1" s="1"/>
  <c r="S1097" i="1"/>
  <c r="U1097" i="1" s="1"/>
  <c r="S1098" i="1"/>
  <c r="U1098" i="1" s="1"/>
  <c r="S1099" i="1"/>
  <c r="U1099" i="1" s="1"/>
  <c r="V1099" i="1" s="1"/>
  <c r="S1100" i="1"/>
  <c r="U1100" i="1" s="1"/>
  <c r="X1100" i="1" s="1"/>
  <c r="S1101" i="1"/>
  <c r="U1101" i="1" s="1"/>
  <c r="S1102" i="1"/>
  <c r="U1102" i="1" s="1"/>
  <c r="X1102" i="1" s="1"/>
  <c r="S1103" i="1"/>
  <c r="U1103" i="1" s="1"/>
  <c r="X1103" i="1" s="1"/>
  <c r="S1104" i="1"/>
  <c r="U1104" i="1" s="1"/>
  <c r="X1104" i="1" s="1"/>
  <c r="S1105" i="1"/>
  <c r="U1105" i="1" s="1"/>
  <c r="X1105" i="1" s="1"/>
  <c r="S1106" i="1"/>
  <c r="U1106" i="1" s="1"/>
  <c r="X1106" i="1" s="1"/>
  <c r="S1107" i="1"/>
  <c r="U1107" i="1" s="1"/>
  <c r="X1107" i="1" s="1"/>
  <c r="S1108" i="1"/>
  <c r="U1108" i="1" s="1"/>
  <c r="X1108" i="1" s="1"/>
  <c r="S1109" i="1"/>
  <c r="U1109" i="1" s="1"/>
  <c r="S1110" i="1"/>
  <c r="U1110" i="1" s="1"/>
  <c r="V1110" i="1" s="1"/>
  <c r="S1111" i="1"/>
  <c r="U1111" i="1" s="1"/>
  <c r="S1112" i="1"/>
  <c r="U1112" i="1" s="1"/>
  <c r="X1112" i="1" s="1"/>
  <c r="S1113" i="1"/>
  <c r="U1113" i="1" s="1"/>
  <c r="S1114" i="1"/>
  <c r="U1114" i="1" s="1"/>
  <c r="S1115" i="1"/>
  <c r="U1115" i="1" s="1"/>
  <c r="S1116" i="1"/>
  <c r="U1116" i="1" s="1"/>
  <c r="V1116" i="1" s="1"/>
  <c r="S1117" i="1"/>
  <c r="U1117" i="1" s="1"/>
  <c r="S1118" i="1"/>
  <c r="U1118" i="1" s="1"/>
  <c r="S1119" i="1"/>
  <c r="U1119" i="1" s="1"/>
  <c r="V1119" i="1" s="1"/>
  <c r="S1120" i="1"/>
  <c r="U1120" i="1" s="1"/>
  <c r="V1120" i="1" s="1"/>
  <c r="S1121" i="1"/>
  <c r="U1121" i="1" s="1"/>
  <c r="X1121" i="1" s="1"/>
  <c r="S1122" i="1"/>
  <c r="U1122" i="1" s="1"/>
  <c r="X1122" i="1" s="1"/>
  <c r="S1123" i="1"/>
  <c r="U1123" i="1" s="1"/>
  <c r="X1123" i="1" s="1"/>
  <c r="S1124" i="1"/>
  <c r="U1124" i="1" s="1"/>
  <c r="X1124" i="1" s="1"/>
  <c r="S1125" i="1"/>
  <c r="U1125" i="1" s="1"/>
  <c r="S1126" i="1"/>
  <c r="U1126" i="1" s="1"/>
  <c r="S1127" i="1"/>
  <c r="U1127" i="1" s="1"/>
  <c r="S1128" i="1"/>
  <c r="U1128" i="1" s="1"/>
  <c r="X1128" i="1" s="1"/>
  <c r="S1129" i="1"/>
  <c r="U1129" i="1" s="1"/>
  <c r="X1129" i="1" s="1"/>
  <c r="S1130" i="1"/>
  <c r="U1130" i="1" s="1"/>
  <c r="S1131" i="1"/>
  <c r="U1131" i="1" s="1"/>
  <c r="S1132" i="1"/>
  <c r="U1132" i="1" s="1"/>
  <c r="X1132" i="1" s="1"/>
  <c r="S1133" i="1"/>
  <c r="U1133" i="1" s="1"/>
  <c r="V1133" i="1" s="1"/>
  <c r="S1134" i="1"/>
  <c r="U1134" i="1" s="1"/>
  <c r="X1134" i="1" s="1"/>
  <c r="S1135" i="1"/>
  <c r="U1135" i="1" s="1"/>
  <c r="X1135" i="1" s="1"/>
  <c r="S1136" i="1"/>
  <c r="U1136" i="1" s="1"/>
  <c r="X1136" i="1" s="1"/>
  <c r="S1137" i="1"/>
  <c r="U1137" i="1" s="1"/>
  <c r="X1137" i="1" s="1"/>
  <c r="S1138" i="1"/>
  <c r="U1138" i="1" s="1"/>
  <c r="X1138" i="1" s="1"/>
  <c r="S1139" i="1"/>
  <c r="U1139" i="1" s="1"/>
  <c r="X1139" i="1" s="1"/>
  <c r="S1140" i="1"/>
  <c r="U1140" i="1" s="1"/>
  <c r="X1140" i="1" s="1"/>
  <c r="S1141" i="1"/>
  <c r="U1141" i="1" s="1"/>
  <c r="S1142" i="1"/>
  <c r="U1142" i="1" s="1"/>
  <c r="S1143" i="1"/>
  <c r="U1143" i="1" s="1"/>
  <c r="S1144" i="1"/>
  <c r="U1144" i="1" s="1"/>
  <c r="X1144" i="1" s="1"/>
  <c r="S1145" i="1"/>
  <c r="U1145" i="1" s="1"/>
  <c r="X1145" i="1" s="1"/>
  <c r="S1146" i="1"/>
  <c r="U1146" i="1" s="1"/>
  <c r="S1147" i="1"/>
  <c r="U1147" i="1" s="1"/>
  <c r="S1148" i="1"/>
  <c r="U1148" i="1" s="1"/>
  <c r="X1148" i="1" s="1"/>
  <c r="S1149" i="1"/>
  <c r="U1149" i="1" s="1"/>
  <c r="S1150" i="1"/>
  <c r="U1150" i="1" s="1"/>
  <c r="X1150" i="1" s="1"/>
  <c r="S1151" i="1"/>
  <c r="U1151" i="1" s="1"/>
  <c r="X1151" i="1" s="1"/>
  <c r="S1152" i="1"/>
  <c r="U1152" i="1" s="1"/>
  <c r="X1152" i="1" s="1"/>
  <c r="S1153" i="1"/>
  <c r="U1153" i="1" s="1"/>
  <c r="V1153" i="1" s="1"/>
  <c r="S1154" i="1"/>
  <c r="U1154" i="1" s="1"/>
  <c r="V1154" i="1" s="1"/>
  <c r="S1155" i="1"/>
  <c r="U1155" i="1" s="1"/>
  <c r="X1155" i="1" s="1"/>
  <c r="S1156" i="1"/>
  <c r="U1156" i="1" s="1"/>
  <c r="X1156" i="1" s="1"/>
  <c r="S1157" i="1"/>
  <c r="U1157" i="1" s="1"/>
  <c r="S1158" i="1"/>
  <c r="U1158" i="1" s="1"/>
  <c r="V1158" i="1" s="1"/>
  <c r="S1159" i="1"/>
  <c r="U1159" i="1" s="1"/>
  <c r="S1160" i="1"/>
  <c r="U1160" i="1" s="1"/>
  <c r="X1160" i="1" s="1"/>
  <c r="S1161" i="1"/>
  <c r="U1161" i="1" s="1"/>
  <c r="X1161" i="1" s="1"/>
  <c r="S1162" i="1"/>
  <c r="U1162" i="1" s="1"/>
  <c r="V1162" i="1" s="1"/>
  <c r="S1163" i="1"/>
  <c r="U1163" i="1" s="1"/>
  <c r="S1164" i="1"/>
  <c r="U1164" i="1" s="1"/>
  <c r="X1164" i="1" s="1"/>
  <c r="S1165" i="1"/>
  <c r="U1165" i="1" s="1"/>
  <c r="X1165" i="1" s="1"/>
  <c r="S1166" i="1"/>
  <c r="U1166" i="1" s="1"/>
  <c r="V1166" i="1" s="1"/>
  <c r="S1167" i="1"/>
  <c r="U1167" i="1" s="1"/>
  <c r="X1167" i="1" s="1"/>
  <c r="S1168" i="1"/>
  <c r="U1168" i="1" s="1"/>
  <c r="X1168" i="1" s="1"/>
  <c r="S1169" i="1"/>
  <c r="U1169" i="1" s="1"/>
  <c r="X1169" i="1" s="1"/>
  <c r="S1170" i="1"/>
  <c r="U1170" i="1" s="1"/>
  <c r="X1170" i="1" s="1"/>
  <c r="S1171" i="1"/>
  <c r="U1171" i="1" s="1"/>
  <c r="X1171" i="1" s="1"/>
  <c r="S1172" i="1"/>
  <c r="U1172" i="1" s="1"/>
  <c r="X1172" i="1" s="1"/>
  <c r="S1173" i="1"/>
  <c r="U1173" i="1" s="1"/>
  <c r="S1174" i="1"/>
  <c r="U1174" i="1" s="1"/>
  <c r="S1175" i="1"/>
  <c r="U1175" i="1" s="1"/>
  <c r="S1176" i="1"/>
  <c r="U1176" i="1" s="1"/>
  <c r="X1176" i="1" s="1"/>
  <c r="S1177" i="1"/>
  <c r="U1177" i="1" s="1"/>
  <c r="X1177" i="1" s="1"/>
  <c r="S1178" i="1"/>
  <c r="U1178" i="1" s="1"/>
  <c r="V1178" i="1" s="1"/>
  <c r="S1179" i="1"/>
  <c r="U1179" i="1" s="1"/>
  <c r="V1179" i="1" s="1"/>
  <c r="S1180" i="1"/>
  <c r="U1180" i="1" s="1"/>
  <c r="X1180" i="1" s="1"/>
  <c r="S1181" i="1"/>
  <c r="U1181" i="1" s="1"/>
  <c r="X1181" i="1" s="1"/>
  <c r="S1182" i="1"/>
  <c r="U1182" i="1" s="1"/>
  <c r="X1182" i="1" s="1"/>
  <c r="S1183" i="1"/>
  <c r="U1183" i="1" s="1"/>
  <c r="X1183" i="1" s="1"/>
  <c r="S1184" i="1"/>
  <c r="U1184" i="1" s="1"/>
  <c r="X1184" i="1" s="1"/>
  <c r="S1185" i="1"/>
  <c r="U1185" i="1" s="1"/>
  <c r="V1185" i="1" s="1"/>
  <c r="S1186" i="1"/>
  <c r="U1186" i="1" s="1"/>
  <c r="X1186" i="1" s="1"/>
  <c r="S1187" i="1"/>
  <c r="U1187" i="1" s="1"/>
  <c r="X1187" i="1" s="1"/>
  <c r="S1188" i="1"/>
  <c r="U1188" i="1" s="1"/>
  <c r="X1188" i="1" s="1"/>
  <c r="S1189" i="1"/>
  <c r="U1189" i="1" s="1"/>
  <c r="S1190" i="1"/>
  <c r="U1190" i="1" s="1"/>
  <c r="S1191" i="1"/>
  <c r="U1191" i="1" s="1"/>
  <c r="S1192" i="1"/>
  <c r="U1192" i="1" s="1"/>
  <c r="X1192" i="1" s="1"/>
  <c r="S1193" i="1"/>
  <c r="U1193" i="1" s="1"/>
  <c r="X1193" i="1" s="1"/>
  <c r="S1194" i="1"/>
  <c r="U1194" i="1" s="1"/>
  <c r="S1195" i="1"/>
  <c r="U1195" i="1" s="1"/>
  <c r="V1195" i="1" s="1"/>
  <c r="S1196" i="1"/>
  <c r="U1196" i="1" s="1"/>
  <c r="X1196" i="1" s="1"/>
  <c r="S1197" i="1"/>
  <c r="U1197" i="1" s="1"/>
  <c r="X1197" i="1" s="1"/>
  <c r="S1198" i="1"/>
  <c r="U1198" i="1" s="1"/>
  <c r="X1198" i="1" s="1"/>
  <c r="S1199" i="1"/>
  <c r="U1199" i="1" s="1"/>
  <c r="X1199" i="1" s="1"/>
  <c r="S1200" i="1"/>
  <c r="U1200" i="1" s="1"/>
  <c r="X1200" i="1" s="1"/>
  <c r="S1201" i="1"/>
  <c r="U1201" i="1" s="1"/>
  <c r="X1201" i="1" s="1"/>
  <c r="S1202" i="1"/>
  <c r="U1202" i="1" s="1"/>
  <c r="X1202" i="1" s="1"/>
  <c r="S1203" i="1"/>
  <c r="U1203" i="1" s="1"/>
  <c r="X1203" i="1" s="1"/>
  <c r="S1204" i="1"/>
  <c r="U1204" i="1" s="1"/>
  <c r="X1204" i="1" s="1"/>
  <c r="S1205" i="1"/>
  <c r="U1205" i="1" s="1"/>
  <c r="S1206" i="1"/>
  <c r="U1206" i="1" s="1"/>
  <c r="V1206" i="1" s="1"/>
  <c r="S1207" i="1"/>
  <c r="U1207" i="1" s="1"/>
  <c r="V1207" i="1" s="1"/>
  <c r="S1208" i="1"/>
  <c r="U1208" i="1" s="1"/>
  <c r="X1208" i="1" s="1"/>
  <c r="S1209" i="1"/>
  <c r="U1209" i="1" s="1"/>
  <c r="S1210" i="1"/>
  <c r="U1210" i="1" s="1"/>
  <c r="S1211" i="1"/>
  <c r="U1211" i="1" s="1"/>
  <c r="V1211" i="1" s="1"/>
  <c r="S1212" i="1"/>
  <c r="U1212" i="1" s="1"/>
  <c r="X1212" i="1" s="1"/>
  <c r="S1213" i="1"/>
  <c r="U1213" i="1" s="1"/>
  <c r="X1213" i="1" s="1"/>
  <c r="S1214" i="1"/>
  <c r="U1214" i="1" s="1"/>
  <c r="X1214" i="1" s="1"/>
  <c r="S1215" i="1"/>
  <c r="U1215" i="1" s="1"/>
  <c r="X1215" i="1" s="1"/>
  <c r="S1216" i="1"/>
  <c r="U1216" i="1" s="1"/>
  <c r="X1216" i="1" s="1"/>
  <c r="S1217" i="1"/>
  <c r="U1217" i="1" s="1"/>
  <c r="X1217" i="1" s="1"/>
  <c r="S1218" i="1"/>
  <c r="U1218" i="1" s="1"/>
  <c r="X1218" i="1" s="1"/>
  <c r="S1219" i="1"/>
  <c r="U1219" i="1" s="1"/>
  <c r="X1219" i="1" s="1"/>
  <c r="S1220" i="1"/>
  <c r="U1220" i="1" s="1"/>
  <c r="X1220" i="1" s="1"/>
  <c r="S1221" i="1"/>
  <c r="U1221" i="1" s="1"/>
  <c r="S1222" i="1"/>
  <c r="U1222" i="1" s="1"/>
  <c r="S1223" i="1"/>
  <c r="U1223" i="1" s="1"/>
  <c r="V1223" i="1" s="1"/>
  <c r="S1224" i="1"/>
  <c r="U1224" i="1" s="1"/>
  <c r="X1224" i="1" s="1"/>
  <c r="S1225" i="1"/>
  <c r="U1225" i="1" s="1"/>
  <c r="S1226" i="1"/>
  <c r="U1226" i="1" s="1"/>
  <c r="V1226" i="1" s="1"/>
  <c r="S1227" i="1"/>
  <c r="U1227" i="1" s="1"/>
  <c r="S1228" i="1"/>
  <c r="U1228" i="1" s="1"/>
  <c r="X1228" i="1" s="1"/>
  <c r="S1229" i="1"/>
  <c r="U1229" i="1" s="1"/>
  <c r="X1229" i="1" s="1"/>
  <c r="S1230" i="1"/>
  <c r="U1230" i="1" s="1"/>
  <c r="X1230" i="1" s="1"/>
  <c r="S1231" i="1"/>
  <c r="U1231" i="1" s="1"/>
  <c r="X1231" i="1" s="1"/>
  <c r="S1232" i="1"/>
  <c r="U1232" i="1" s="1"/>
  <c r="X1232" i="1" s="1"/>
  <c r="S1233" i="1"/>
  <c r="U1233" i="1" s="1"/>
  <c r="X1233" i="1" s="1"/>
  <c r="S1234" i="1"/>
  <c r="U1234" i="1" s="1"/>
  <c r="X1234" i="1" s="1"/>
  <c r="S1235" i="1"/>
  <c r="U1235" i="1" s="1"/>
  <c r="X1235" i="1" s="1"/>
  <c r="S1236" i="1"/>
  <c r="U1236" i="1" s="1"/>
  <c r="X1236" i="1" s="1"/>
  <c r="S1237" i="1"/>
  <c r="U1237" i="1" s="1"/>
  <c r="S1238" i="1"/>
  <c r="U1238" i="1" s="1"/>
  <c r="V1238" i="1" s="1"/>
  <c r="S1239" i="1"/>
  <c r="U1239" i="1" s="1"/>
  <c r="S1240" i="1"/>
  <c r="U1240" i="1" s="1"/>
  <c r="V1240" i="1" s="1"/>
  <c r="S1241" i="1"/>
  <c r="U1241" i="1" s="1"/>
  <c r="S1242" i="1"/>
  <c r="U1242" i="1" s="1"/>
  <c r="V1242" i="1" s="1"/>
  <c r="S1243" i="1"/>
  <c r="U1243" i="1" s="1"/>
  <c r="S1244" i="1"/>
  <c r="U1244" i="1" s="1"/>
  <c r="X1244" i="1" s="1"/>
  <c r="S1245" i="1"/>
  <c r="U1245" i="1" s="1"/>
  <c r="X1245" i="1" s="1"/>
  <c r="S1246" i="1"/>
  <c r="U1246" i="1" s="1"/>
  <c r="X1246" i="1" s="1"/>
  <c r="S1247" i="1"/>
  <c r="U1247" i="1" s="1"/>
  <c r="V1247" i="1" s="1"/>
  <c r="S1248" i="1"/>
  <c r="U1248" i="1" s="1"/>
  <c r="X1248" i="1" s="1"/>
  <c r="S1249" i="1"/>
  <c r="U1249" i="1" s="1"/>
  <c r="X1249" i="1" s="1"/>
  <c r="S1250" i="1"/>
  <c r="U1250" i="1" s="1"/>
  <c r="X1250" i="1" s="1"/>
  <c r="S1251" i="1"/>
  <c r="U1251" i="1" s="1"/>
  <c r="X1251" i="1" s="1"/>
  <c r="S1252" i="1"/>
  <c r="U1252" i="1" s="1"/>
  <c r="X1252" i="1" s="1"/>
  <c r="S1253" i="1"/>
  <c r="U1253" i="1" s="1"/>
  <c r="S1254" i="1"/>
  <c r="U1254" i="1" s="1"/>
  <c r="S1255" i="1"/>
  <c r="U1255" i="1" s="1"/>
  <c r="S1256" i="1"/>
  <c r="U1256" i="1" s="1"/>
  <c r="X1256" i="1" s="1"/>
  <c r="S1257" i="1"/>
  <c r="U1257" i="1" s="1"/>
  <c r="X1257" i="1" s="1"/>
  <c r="S1258" i="1"/>
  <c r="U1258" i="1" s="1"/>
  <c r="V1258" i="1" s="1"/>
  <c r="S1259" i="1"/>
  <c r="U1259" i="1" s="1"/>
  <c r="S1260" i="1"/>
  <c r="U1260" i="1" s="1"/>
  <c r="X1260" i="1" s="1"/>
  <c r="S1261" i="1"/>
  <c r="U1261" i="1" s="1"/>
  <c r="X1261" i="1" s="1"/>
  <c r="S1262" i="1"/>
  <c r="U1262" i="1" s="1"/>
  <c r="X1262" i="1" s="1"/>
  <c r="S1263" i="1"/>
  <c r="U1263" i="1" s="1"/>
  <c r="X1263" i="1" s="1"/>
  <c r="S1264" i="1"/>
  <c r="U1264" i="1" s="1"/>
  <c r="X1264" i="1" s="1"/>
  <c r="S1265" i="1"/>
  <c r="U1265" i="1" s="1"/>
  <c r="X1265" i="1" s="1"/>
  <c r="S1266" i="1"/>
  <c r="U1266" i="1" s="1"/>
  <c r="X1266" i="1" s="1"/>
  <c r="S1267" i="1"/>
  <c r="U1267" i="1" s="1"/>
  <c r="X1267" i="1" s="1"/>
  <c r="S1268" i="1"/>
  <c r="U1268" i="1" s="1"/>
  <c r="V1268" i="1" s="1"/>
  <c r="S1269" i="1"/>
  <c r="U1269" i="1" s="1"/>
  <c r="S1270" i="1"/>
  <c r="U1270" i="1" s="1"/>
  <c r="S1271" i="1"/>
  <c r="U1271" i="1" s="1"/>
  <c r="S1272" i="1"/>
  <c r="U1272" i="1" s="1"/>
  <c r="X1272" i="1" s="1"/>
  <c r="S1273" i="1"/>
  <c r="U1273" i="1" s="1"/>
  <c r="X1273" i="1" s="1"/>
  <c r="S1274" i="1"/>
  <c r="U1274" i="1" s="1"/>
  <c r="S1275" i="1"/>
  <c r="U1275" i="1" s="1"/>
  <c r="S1276" i="1"/>
  <c r="U1276" i="1" s="1"/>
  <c r="X1276" i="1" s="1"/>
  <c r="S1277" i="1"/>
  <c r="U1277" i="1" s="1"/>
  <c r="X1277" i="1" s="1"/>
  <c r="S1278" i="1"/>
  <c r="U1278" i="1" s="1"/>
  <c r="X1278" i="1" s="1"/>
  <c r="S1279" i="1"/>
  <c r="U1279" i="1" s="1"/>
  <c r="X1279" i="1" s="1"/>
  <c r="S1280" i="1"/>
  <c r="U1280" i="1" s="1"/>
  <c r="X1280" i="1" s="1"/>
  <c r="S1281" i="1"/>
  <c r="U1281" i="1" s="1"/>
  <c r="X1281" i="1" s="1"/>
  <c r="S1282" i="1"/>
  <c r="U1282" i="1" s="1"/>
  <c r="X1282" i="1" s="1"/>
  <c r="S1283" i="1"/>
  <c r="U1283" i="1" s="1"/>
  <c r="X1283" i="1" s="1"/>
  <c r="S1284" i="1"/>
  <c r="U1284" i="1" s="1"/>
  <c r="X1284" i="1" s="1"/>
  <c r="S1285" i="1"/>
  <c r="U1285" i="1" s="1"/>
  <c r="S1286" i="1"/>
  <c r="U1286" i="1" s="1"/>
  <c r="S1287" i="1"/>
  <c r="U1287" i="1" s="1"/>
  <c r="S1288" i="1"/>
  <c r="U1288" i="1" s="1"/>
  <c r="X1288" i="1" s="1"/>
  <c r="S1289" i="1"/>
  <c r="U1289" i="1" s="1"/>
  <c r="X1289" i="1" s="1"/>
  <c r="S1290" i="1"/>
  <c r="U1290" i="1" s="1"/>
  <c r="V1290" i="1" s="1"/>
  <c r="S1291" i="1"/>
  <c r="U1291" i="1" s="1"/>
  <c r="S1292" i="1"/>
  <c r="U1292" i="1" s="1"/>
  <c r="X1292" i="1" s="1"/>
  <c r="S1293" i="1"/>
  <c r="U1293" i="1" s="1"/>
  <c r="X1293" i="1" s="1"/>
  <c r="S1294" i="1"/>
  <c r="U1294" i="1" s="1"/>
  <c r="X1294" i="1" s="1"/>
  <c r="S1295" i="1"/>
  <c r="U1295" i="1" s="1"/>
  <c r="X1295" i="1" s="1"/>
  <c r="S1296" i="1"/>
  <c r="U1296" i="1" s="1"/>
  <c r="X1296" i="1" s="1"/>
  <c r="S1297" i="1"/>
  <c r="U1297" i="1" s="1"/>
  <c r="X1297" i="1" s="1"/>
  <c r="S1298" i="1"/>
  <c r="U1298" i="1" s="1"/>
  <c r="X1298" i="1" s="1"/>
  <c r="S1299" i="1"/>
  <c r="U1299" i="1" s="1"/>
  <c r="X1299" i="1" s="1"/>
  <c r="S1300" i="1"/>
  <c r="U1300" i="1" s="1"/>
  <c r="X1300" i="1" s="1"/>
  <c r="S1301" i="1"/>
  <c r="U1301" i="1" s="1"/>
  <c r="S1302" i="1"/>
  <c r="U1302" i="1" s="1"/>
  <c r="S1303" i="1"/>
  <c r="U1303" i="1" s="1"/>
  <c r="S1304" i="1"/>
  <c r="U1304" i="1" s="1"/>
  <c r="X1304" i="1" s="1"/>
  <c r="S1305" i="1"/>
  <c r="U1305" i="1" s="1"/>
  <c r="X1305" i="1" s="1"/>
  <c r="S1306" i="1"/>
  <c r="U1306" i="1" s="1"/>
  <c r="S1307" i="1"/>
  <c r="U1307" i="1" s="1"/>
  <c r="S1308" i="1"/>
  <c r="U1308" i="1" s="1"/>
  <c r="X1308" i="1" s="1"/>
  <c r="S1309" i="1"/>
  <c r="U1309" i="1" s="1"/>
  <c r="X1309" i="1" s="1"/>
  <c r="S1310" i="1"/>
  <c r="U1310" i="1" s="1"/>
  <c r="X1310" i="1" s="1"/>
  <c r="S1311" i="1"/>
  <c r="U1311" i="1" s="1"/>
  <c r="X1311" i="1" s="1"/>
  <c r="S1312" i="1"/>
  <c r="U1312" i="1" s="1"/>
  <c r="X1312" i="1" s="1"/>
  <c r="S1313" i="1"/>
  <c r="U1313" i="1" s="1"/>
  <c r="X1313" i="1" s="1"/>
  <c r="S1314" i="1"/>
  <c r="U1314" i="1" s="1"/>
  <c r="X1314" i="1" s="1"/>
  <c r="S1315" i="1"/>
  <c r="U1315" i="1" s="1"/>
  <c r="V1315" i="1" s="1"/>
  <c r="S1316" i="1"/>
  <c r="U1316" i="1" s="1"/>
  <c r="X1316" i="1" s="1"/>
  <c r="S1317" i="1"/>
  <c r="U1317" i="1" s="1"/>
  <c r="S1318" i="1"/>
  <c r="U1318" i="1" s="1"/>
  <c r="S1319" i="1"/>
  <c r="U1319" i="1" s="1"/>
  <c r="S1320" i="1"/>
  <c r="U1320" i="1" s="1"/>
  <c r="X1320" i="1" s="1"/>
  <c r="S1321" i="1"/>
  <c r="U1321" i="1" s="1"/>
  <c r="X1321" i="1" s="1"/>
  <c r="S1322" i="1"/>
  <c r="U1322" i="1" s="1"/>
  <c r="S1323" i="1"/>
  <c r="U1323" i="1" s="1"/>
  <c r="S1324" i="1"/>
  <c r="U1324" i="1" s="1"/>
  <c r="V1324" i="1" s="1"/>
  <c r="S1325" i="1"/>
  <c r="U1325" i="1" s="1"/>
  <c r="X1325" i="1" s="1"/>
  <c r="S1326" i="1"/>
  <c r="U1326" i="1" s="1"/>
  <c r="V1326" i="1" s="1"/>
  <c r="S1327" i="1"/>
  <c r="U1327" i="1" s="1"/>
  <c r="X1327" i="1" s="1"/>
  <c r="S1328" i="1"/>
  <c r="U1328" i="1" s="1"/>
  <c r="X1328" i="1" s="1"/>
  <c r="S1329" i="1"/>
  <c r="U1329" i="1" s="1"/>
  <c r="X1329" i="1" s="1"/>
  <c r="S1330" i="1"/>
  <c r="U1330" i="1" s="1"/>
  <c r="V1330" i="1" s="1"/>
  <c r="S1331" i="1"/>
  <c r="U1331" i="1" s="1"/>
  <c r="X1331" i="1" s="1"/>
  <c r="S1332" i="1"/>
  <c r="U1332" i="1" s="1"/>
  <c r="X1332" i="1" s="1"/>
  <c r="S1333" i="1"/>
  <c r="U1333" i="1" s="1"/>
  <c r="S1334" i="1"/>
  <c r="U1334" i="1" s="1"/>
  <c r="S1335" i="1"/>
  <c r="U1335" i="1" s="1"/>
  <c r="S1336" i="1"/>
  <c r="U1336" i="1" s="1"/>
  <c r="X1336" i="1" s="1"/>
  <c r="S1337" i="1"/>
  <c r="U1337" i="1" s="1"/>
  <c r="X1337" i="1" s="1"/>
  <c r="S1338" i="1"/>
  <c r="U1338" i="1" s="1"/>
  <c r="S1339" i="1"/>
  <c r="U1339" i="1" s="1"/>
  <c r="S1340" i="1"/>
  <c r="U1340" i="1" s="1"/>
  <c r="X1340" i="1" s="1"/>
  <c r="S1341" i="1"/>
  <c r="U1341" i="1" s="1"/>
  <c r="X1341" i="1" s="1"/>
  <c r="S1342" i="1"/>
  <c r="U1342" i="1" s="1"/>
  <c r="X1342" i="1" s="1"/>
  <c r="S1343" i="1"/>
  <c r="U1343" i="1" s="1"/>
  <c r="X1343" i="1" s="1"/>
  <c r="S1344" i="1"/>
  <c r="U1344" i="1" s="1"/>
  <c r="X1344" i="1" s="1"/>
  <c r="S1345" i="1"/>
  <c r="U1345" i="1" s="1"/>
  <c r="X1345" i="1" s="1"/>
  <c r="S1346" i="1"/>
  <c r="U1346" i="1" s="1"/>
  <c r="V1346" i="1" s="1"/>
  <c r="S1347" i="1"/>
  <c r="U1347" i="1" s="1"/>
  <c r="X1347" i="1" s="1"/>
  <c r="S1348" i="1"/>
  <c r="U1348" i="1" s="1"/>
  <c r="V1348" i="1" s="1"/>
  <c r="S1349" i="1"/>
  <c r="U1349" i="1" s="1"/>
  <c r="S1350" i="1"/>
  <c r="U1350" i="1" s="1"/>
  <c r="S1351" i="1"/>
  <c r="U1351" i="1" s="1"/>
  <c r="S1352" i="1"/>
  <c r="U1352" i="1" s="1"/>
  <c r="X1352" i="1" s="1"/>
  <c r="S1353" i="1"/>
  <c r="U1353" i="1" s="1"/>
  <c r="X1353" i="1" s="1"/>
  <c r="S1354" i="1"/>
  <c r="U1354" i="1" s="1"/>
  <c r="V1354" i="1" s="1"/>
  <c r="S1355" i="1"/>
  <c r="U1355" i="1" s="1"/>
  <c r="S1356" i="1"/>
  <c r="U1356" i="1" s="1"/>
  <c r="X1356" i="1" s="1"/>
  <c r="S1357" i="1"/>
  <c r="U1357" i="1" s="1"/>
  <c r="X1357" i="1" s="1"/>
  <c r="S1358" i="1"/>
  <c r="U1358" i="1" s="1"/>
  <c r="S1359" i="1"/>
  <c r="U1359" i="1" s="1"/>
  <c r="X1359" i="1" s="1"/>
  <c r="S1360" i="1"/>
  <c r="U1360" i="1" s="1"/>
  <c r="X1360" i="1" s="1"/>
  <c r="S1361" i="1"/>
  <c r="U1361" i="1" s="1"/>
  <c r="X1361" i="1" s="1"/>
  <c r="S1362" i="1"/>
  <c r="U1362" i="1" s="1"/>
  <c r="X1362" i="1" s="1"/>
  <c r="S1363" i="1"/>
  <c r="U1363" i="1" s="1"/>
  <c r="X1363" i="1" s="1"/>
  <c r="S1364" i="1"/>
  <c r="U1364" i="1" s="1"/>
  <c r="V1364" i="1" s="1"/>
  <c r="S1365" i="1"/>
  <c r="U1365" i="1" s="1"/>
  <c r="S1366" i="1"/>
  <c r="U1366" i="1" s="1"/>
  <c r="S1367" i="1"/>
  <c r="U1367" i="1" s="1"/>
  <c r="S1368" i="1"/>
  <c r="U1368" i="1" s="1"/>
  <c r="X1368" i="1" s="1"/>
  <c r="S1369" i="1"/>
  <c r="U1369" i="1" s="1"/>
  <c r="X1369" i="1" s="1"/>
  <c r="S1370" i="1"/>
  <c r="U1370" i="1" s="1"/>
  <c r="S1371" i="1"/>
  <c r="U1371" i="1" s="1"/>
  <c r="V1371" i="1" s="1"/>
  <c r="S1372" i="1"/>
  <c r="U1372" i="1" s="1"/>
  <c r="X1372" i="1" s="1"/>
  <c r="S1373" i="1"/>
  <c r="U1373" i="1" s="1"/>
  <c r="X1373" i="1" s="1"/>
  <c r="S1374" i="1"/>
  <c r="U1374" i="1" s="1"/>
  <c r="V1374" i="1" s="1"/>
  <c r="S1375" i="1"/>
  <c r="U1375" i="1" s="1"/>
  <c r="X1375" i="1" s="1"/>
  <c r="S1376" i="1"/>
  <c r="U1376" i="1" s="1"/>
  <c r="X1376" i="1" s="1"/>
  <c r="S1377" i="1"/>
  <c r="U1377" i="1" s="1"/>
  <c r="X1377" i="1" s="1"/>
  <c r="S1378" i="1"/>
  <c r="U1378" i="1" s="1"/>
  <c r="V1378" i="1" s="1"/>
  <c r="S1379" i="1"/>
  <c r="U1379" i="1" s="1"/>
  <c r="X1379" i="1" s="1"/>
  <c r="S1380" i="1"/>
  <c r="U1380" i="1" s="1"/>
  <c r="X1380" i="1" s="1"/>
  <c r="S1381" i="1"/>
  <c r="U1381" i="1" s="1"/>
  <c r="V1381" i="1" s="1"/>
  <c r="S1382" i="1"/>
  <c r="U1382" i="1" s="1"/>
  <c r="S1383" i="1"/>
  <c r="U1383" i="1" s="1"/>
  <c r="S1384" i="1"/>
  <c r="U1384" i="1" s="1"/>
  <c r="X1384" i="1" s="1"/>
  <c r="S1385" i="1"/>
  <c r="U1385" i="1" s="1"/>
  <c r="S1386" i="1"/>
  <c r="U1386" i="1" s="1"/>
  <c r="S1387" i="1"/>
  <c r="U1387" i="1" s="1"/>
  <c r="X1387" i="1" s="1"/>
  <c r="S1388" i="1"/>
  <c r="U1388" i="1" s="1"/>
  <c r="V1388" i="1" s="1"/>
  <c r="S1389" i="1"/>
  <c r="U1389" i="1" s="1"/>
  <c r="V1389" i="1" s="1"/>
  <c r="S1390" i="1"/>
  <c r="U1390" i="1" s="1"/>
  <c r="X1390" i="1" s="1"/>
  <c r="S1391" i="1"/>
  <c r="U1391" i="1" s="1"/>
  <c r="X1391" i="1" s="1"/>
  <c r="S1392" i="1"/>
  <c r="U1392" i="1" s="1"/>
  <c r="X1392" i="1" s="1"/>
  <c r="S1393" i="1"/>
  <c r="U1393" i="1" s="1"/>
  <c r="X1393" i="1" s="1"/>
  <c r="S1394" i="1"/>
  <c r="U1394" i="1" s="1"/>
  <c r="X1394" i="1" s="1"/>
  <c r="S1395" i="1"/>
  <c r="U1395" i="1" s="1"/>
  <c r="X1395" i="1" s="1"/>
  <c r="S1396" i="1"/>
  <c r="U1396" i="1" s="1"/>
  <c r="X1396" i="1" s="1"/>
  <c r="S1397" i="1"/>
  <c r="U1397" i="1" s="1"/>
  <c r="S1398" i="1"/>
  <c r="U1398" i="1" s="1"/>
  <c r="S1399" i="1"/>
  <c r="U1399" i="1" s="1"/>
  <c r="S1400" i="1"/>
  <c r="U1400" i="1" s="1"/>
  <c r="X1400" i="1" s="1"/>
  <c r="X409" i="1"/>
  <c r="V186" i="1"/>
  <c r="V427" i="1"/>
  <c r="X27" i="1"/>
  <c r="X87" i="1"/>
  <c r="X393" i="1"/>
  <c r="V409" i="1"/>
  <c r="X420" i="1"/>
  <c r="X457" i="1"/>
  <c r="X537" i="1"/>
  <c r="X793" i="1"/>
  <c r="V825" i="1"/>
  <c r="V841" i="1"/>
  <c r="X1049" i="1"/>
  <c r="X1065" i="1"/>
  <c r="X1081" i="1"/>
  <c r="X1097" i="1"/>
  <c r="X1113" i="1"/>
  <c r="X1209" i="1"/>
  <c r="X1225" i="1"/>
  <c r="V1241" i="1"/>
  <c r="X1385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4" i="1"/>
  <c r="Q215" i="1"/>
  <c r="Q216" i="1"/>
  <c r="Q220" i="1"/>
  <c r="Q221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O4" i="1"/>
  <c r="P4" i="1" s="1"/>
  <c r="Q4" i="1" s="1"/>
  <c r="O5" i="1"/>
  <c r="P5" i="1" s="1"/>
  <c r="Q5" i="1" s="1"/>
  <c r="O6" i="1"/>
  <c r="P6" i="1" s="1"/>
  <c r="Q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O14" i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O23" i="1"/>
  <c r="O24" i="1"/>
  <c r="O25" i="1"/>
  <c r="O26" i="1"/>
  <c r="O27" i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O37" i="1"/>
  <c r="O38" i="1"/>
  <c r="O39" i="1"/>
  <c r="O40" i="1"/>
  <c r="O41" i="1"/>
  <c r="O42" i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O53" i="1"/>
  <c r="O54" i="1"/>
  <c r="O55" i="1"/>
  <c r="O56" i="1"/>
  <c r="O57" i="1"/>
  <c r="O58" i="1"/>
  <c r="O59" i="1"/>
  <c r="P59" i="1" s="1"/>
  <c r="O60" i="1"/>
  <c r="O61" i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O69" i="1"/>
  <c r="O70" i="1"/>
  <c r="P70" i="1" s="1"/>
  <c r="O71" i="1"/>
  <c r="P71" i="1" s="1"/>
  <c r="O72" i="1"/>
  <c r="P72" i="1" s="1"/>
  <c r="O73" i="1"/>
  <c r="O74" i="1"/>
  <c r="P74" i="1" s="1"/>
  <c r="O75" i="1"/>
  <c r="P75" i="1" s="1"/>
  <c r="O76" i="1"/>
  <c r="P76" i="1" s="1"/>
  <c r="O77" i="1"/>
  <c r="O78" i="1"/>
  <c r="O79" i="1"/>
  <c r="P79" i="1" s="1"/>
  <c r="O80" i="1"/>
  <c r="P80" i="1" s="1"/>
  <c r="O81" i="1"/>
  <c r="P81" i="1" s="1"/>
  <c r="O82" i="1"/>
  <c r="P82" i="1" s="1"/>
  <c r="O83" i="1"/>
  <c r="P83" i="1" s="1"/>
  <c r="O84" i="1"/>
  <c r="O85" i="1"/>
  <c r="O86" i="1"/>
  <c r="O87" i="1"/>
  <c r="O88" i="1"/>
  <c r="P88" i="1" s="1"/>
  <c r="O89" i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O102" i="1"/>
  <c r="O103" i="1"/>
  <c r="O104" i="1"/>
  <c r="P104" i="1" s="1"/>
  <c r="O105" i="1"/>
  <c r="O106" i="1"/>
  <c r="P106" i="1" s="1"/>
  <c r="O107" i="1"/>
  <c r="P107" i="1" s="1"/>
  <c r="O108" i="1"/>
  <c r="O109" i="1"/>
  <c r="P109" i="1" s="1"/>
  <c r="O110" i="1"/>
  <c r="P110" i="1" s="1"/>
  <c r="O111" i="1"/>
  <c r="P111" i="1" s="1"/>
  <c r="O112" i="1"/>
  <c r="P112" i="1" s="1"/>
  <c r="O113" i="1"/>
  <c r="P113" i="1" s="1"/>
  <c r="O114" i="1"/>
  <c r="P114" i="1" s="1"/>
  <c r="O115" i="1"/>
  <c r="P115" i="1" s="1"/>
  <c r="O116" i="1"/>
  <c r="O117" i="1"/>
  <c r="O118" i="1"/>
  <c r="O119" i="1"/>
  <c r="O120" i="1"/>
  <c r="P120" i="1" s="1"/>
  <c r="O121" i="1"/>
  <c r="O122" i="1"/>
  <c r="P122" i="1" s="1"/>
  <c r="O123" i="1"/>
  <c r="P123" i="1" s="1"/>
  <c r="O124" i="1"/>
  <c r="P124" i="1" s="1"/>
  <c r="O125" i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O133" i="1"/>
  <c r="O134" i="1"/>
  <c r="O135" i="1"/>
  <c r="O136" i="1"/>
  <c r="O137" i="1"/>
  <c r="O138" i="1"/>
  <c r="O139" i="1"/>
  <c r="P139" i="1" s="1"/>
  <c r="O140" i="1"/>
  <c r="P140" i="1" s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O149" i="1"/>
  <c r="O150" i="1"/>
  <c r="O151" i="1"/>
  <c r="P151" i="1" s="1"/>
  <c r="O152" i="1"/>
  <c r="P152" i="1" s="1"/>
  <c r="O153" i="1"/>
  <c r="O154" i="1"/>
  <c r="O155" i="1"/>
  <c r="O156" i="1"/>
  <c r="P156" i="1" s="1"/>
  <c r="O157" i="1"/>
  <c r="P157" i="1" s="1"/>
  <c r="O158" i="1"/>
  <c r="P158" i="1" s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P164" i="1" s="1"/>
  <c r="O165" i="1"/>
  <c r="O166" i="1"/>
  <c r="O167" i="1"/>
  <c r="P167" i="1" s="1"/>
  <c r="O168" i="1"/>
  <c r="P168" i="1" s="1"/>
  <c r="O169" i="1"/>
  <c r="O170" i="1"/>
  <c r="O171" i="1"/>
  <c r="O172" i="1"/>
  <c r="O173" i="1"/>
  <c r="O174" i="1"/>
  <c r="P174" i="1" s="1"/>
  <c r="O175" i="1"/>
  <c r="P175" i="1" s="1"/>
  <c r="O176" i="1"/>
  <c r="P176" i="1" s="1"/>
  <c r="O177" i="1"/>
  <c r="P177" i="1" s="1"/>
  <c r="O178" i="1"/>
  <c r="P178" i="1" s="1"/>
  <c r="O179" i="1"/>
  <c r="P179" i="1" s="1"/>
  <c r="O180" i="1"/>
  <c r="O181" i="1"/>
  <c r="O182" i="1"/>
  <c r="O183" i="1"/>
  <c r="O184" i="1"/>
  <c r="O185" i="1"/>
  <c r="O186" i="1"/>
  <c r="O187" i="1"/>
  <c r="P187" i="1" s="1"/>
  <c r="O188" i="1"/>
  <c r="P188" i="1" s="1"/>
  <c r="O189" i="1"/>
  <c r="O190" i="1"/>
  <c r="P190" i="1" s="1"/>
  <c r="O191" i="1"/>
  <c r="P191" i="1" s="1"/>
  <c r="O192" i="1"/>
  <c r="P192" i="1" s="1"/>
  <c r="O193" i="1"/>
  <c r="P193" i="1" s="1"/>
  <c r="O194" i="1"/>
  <c r="P194" i="1" s="1"/>
  <c r="O195" i="1"/>
  <c r="P195" i="1" s="1"/>
  <c r="O196" i="1"/>
  <c r="O197" i="1"/>
  <c r="O198" i="1"/>
  <c r="O199" i="1"/>
  <c r="P199" i="1" s="1"/>
  <c r="O200" i="1"/>
  <c r="O201" i="1"/>
  <c r="O202" i="1"/>
  <c r="P202" i="1" s="1"/>
  <c r="O203" i="1"/>
  <c r="P203" i="1" s="1"/>
  <c r="O204" i="1"/>
  <c r="P204" i="1" s="1"/>
  <c r="O205" i="1"/>
  <c r="P205" i="1" s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O214" i="1"/>
  <c r="O215" i="1"/>
  <c r="P215" i="1" s="1"/>
  <c r="O216" i="1"/>
  <c r="P216" i="1" s="1"/>
  <c r="O217" i="1"/>
  <c r="O218" i="1"/>
  <c r="P218" i="1" s="1"/>
  <c r="Q218" i="1" s="1"/>
  <c r="O219" i="1"/>
  <c r="O220" i="1"/>
  <c r="P220" i="1" s="1"/>
  <c r="O221" i="1"/>
  <c r="O222" i="1"/>
  <c r="P222" i="1" s="1"/>
  <c r="Q222" i="1" s="1"/>
  <c r="O223" i="1"/>
  <c r="P223" i="1" s="1"/>
  <c r="O224" i="1"/>
  <c r="P224" i="1" s="1"/>
  <c r="O225" i="1"/>
  <c r="P225" i="1" s="1"/>
  <c r="O226" i="1"/>
  <c r="P226" i="1" s="1"/>
  <c r="O227" i="1"/>
  <c r="P227" i="1" s="1"/>
  <c r="O228" i="1"/>
  <c r="O229" i="1"/>
  <c r="O230" i="1"/>
  <c r="O231" i="1"/>
  <c r="O232" i="1"/>
  <c r="P232" i="1" s="1"/>
  <c r="O233" i="1"/>
  <c r="O234" i="1"/>
  <c r="P234" i="1" s="1"/>
  <c r="O235" i="1"/>
  <c r="P235" i="1" s="1"/>
  <c r="O236" i="1"/>
  <c r="P236" i="1" s="1"/>
  <c r="O237" i="1"/>
  <c r="O238" i="1"/>
  <c r="P238" i="1" s="1"/>
  <c r="O239" i="1"/>
  <c r="P239" i="1" s="1"/>
  <c r="O240" i="1"/>
  <c r="P240" i="1" s="1"/>
  <c r="O241" i="1"/>
  <c r="P241" i="1" s="1"/>
  <c r="O242" i="1"/>
  <c r="P242" i="1" s="1"/>
  <c r="O243" i="1"/>
  <c r="P243" i="1" s="1"/>
  <c r="O244" i="1"/>
  <c r="O245" i="1"/>
  <c r="O246" i="1"/>
  <c r="O247" i="1"/>
  <c r="O248" i="1"/>
  <c r="O249" i="1"/>
  <c r="O250" i="1"/>
  <c r="P250" i="1" s="1"/>
  <c r="O251" i="1"/>
  <c r="P251" i="1" s="1"/>
  <c r="O252" i="1"/>
  <c r="P252" i="1" s="1"/>
  <c r="O253" i="1"/>
  <c r="P253" i="1" s="1"/>
  <c r="O254" i="1"/>
  <c r="P254" i="1" s="1"/>
  <c r="O255" i="1"/>
  <c r="P255" i="1" s="1"/>
  <c r="O256" i="1"/>
  <c r="P256" i="1" s="1"/>
  <c r="O257" i="1"/>
  <c r="P257" i="1" s="1"/>
  <c r="O258" i="1"/>
  <c r="P258" i="1" s="1"/>
  <c r="O259" i="1"/>
  <c r="P259" i="1" s="1"/>
  <c r="O260" i="1"/>
  <c r="O261" i="1"/>
  <c r="O262" i="1"/>
  <c r="O263" i="1"/>
  <c r="O264" i="1"/>
  <c r="O265" i="1"/>
  <c r="O266" i="1"/>
  <c r="P266" i="1" s="1"/>
  <c r="O267" i="1"/>
  <c r="P267" i="1" s="1"/>
  <c r="O268" i="1"/>
  <c r="P268" i="1" s="1"/>
  <c r="O269" i="1"/>
  <c r="P269" i="1" s="1"/>
  <c r="O270" i="1"/>
  <c r="P270" i="1" s="1"/>
  <c r="O271" i="1"/>
  <c r="P271" i="1" s="1"/>
  <c r="O272" i="1"/>
  <c r="P272" i="1" s="1"/>
  <c r="O273" i="1"/>
  <c r="P273" i="1" s="1"/>
  <c r="O274" i="1"/>
  <c r="P274" i="1" s="1"/>
  <c r="O275" i="1"/>
  <c r="P275" i="1" s="1"/>
  <c r="O276" i="1"/>
  <c r="P276" i="1" s="1"/>
  <c r="O277" i="1"/>
  <c r="O278" i="1"/>
  <c r="O279" i="1"/>
  <c r="O280" i="1"/>
  <c r="O281" i="1"/>
  <c r="O282" i="1"/>
  <c r="P282" i="1" s="1"/>
  <c r="O283" i="1"/>
  <c r="O284" i="1"/>
  <c r="O285" i="1"/>
  <c r="O286" i="1"/>
  <c r="O287" i="1"/>
  <c r="P287" i="1" s="1"/>
  <c r="O288" i="1"/>
  <c r="P288" i="1" s="1"/>
  <c r="O289" i="1"/>
  <c r="P289" i="1" s="1"/>
  <c r="O290" i="1"/>
  <c r="P290" i="1" s="1"/>
  <c r="O291" i="1"/>
  <c r="P291" i="1" s="1"/>
  <c r="O292" i="1"/>
  <c r="P292" i="1" s="1"/>
  <c r="O293" i="1"/>
  <c r="O294" i="1"/>
  <c r="O295" i="1"/>
  <c r="P295" i="1" s="1"/>
  <c r="O296" i="1"/>
  <c r="O297" i="1"/>
  <c r="O298" i="1"/>
  <c r="O299" i="1"/>
  <c r="P299" i="1" s="1"/>
  <c r="O300" i="1"/>
  <c r="P300" i="1" s="1"/>
  <c r="O301" i="1"/>
  <c r="P301" i="1" s="1"/>
  <c r="O302" i="1"/>
  <c r="P302" i="1" s="1"/>
  <c r="O303" i="1"/>
  <c r="P303" i="1" s="1"/>
  <c r="O304" i="1"/>
  <c r="P304" i="1" s="1"/>
  <c r="O305" i="1"/>
  <c r="P305" i="1" s="1"/>
  <c r="O306" i="1"/>
  <c r="P306" i="1" s="1"/>
  <c r="O307" i="1"/>
  <c r="P307" i="1" s="1"/>
  <c r="O308" i="1"/>
  <c r="O309" i="1"/>
  <c r="O310" i="1"/>
  <c r="P310" i="1" s="1"/>
  <c r="O311" i="1"/>
  <c r="O312" i="1"/>
  <c r="P312" i="1" s="1"/>
  <c r="O313" i="1"/>
  <c r="O314" i="1"/>
  <c r="O315" i="1"/>
  <c r="O316" i="1"/>
  <c r="O317" i="1"/>
  <c r="P317" i="1" s="1"/>
  <c r="O318" i="1"/>
  <c r="P318" i="1" s="1"/>
  <c r="O319" i="1"/>
  <c r="P319" i="1" s="1"/>
  <c r="O320" i="1"/>
  <c r="P320" i="1" s="1"/>
  <c r="O321" i="1"/>
  <c r="P321" i="1" s="1"/>
  <c r="O322" i="1"/>
  <c r="P322" i="1" s="1"/>
  <c r="O323" i="1"/>
  <c r="P323" i="1" s="1"/>
  <c r="O324" i="1"/>
  <c r="O325" i="1"/>
  <c r="P325" i="1" s="1"/>
  <c r="O326" i="1"/>
  <c r="O327" i="1"/>
  <c r="P327" i="1" s="1"/>
  <c r="O328" i="1"/>
  <c r="P328" i="1" s="1"/>
  <c r="O329" i="1"/>
  <c r="O330" i="1"/>
  <c r="O331" i="1"/>
  <c r="O332" i="1"/>
  <c r="P332" i="1" s="1"/>
  <c r="O333" i="1"/>
  <c r="O334" i="1"/>
  <c r="P334" i="1" s="1"/>
  <c r="O335" i="1"/>
  <c r="P335" i="1" s="1"/>
  <c r="O336" i="1"/>
  <c r="P336" i="1" s="1"/>
  <c r="O337" i="1"/>
  <c r="P337" i="1" s="1"/>
  <c r="O338" i="1"/>
  <c r="P338" i="1" s="1"/>
  <c r="O339" i="1"/>
  <c r="P339" i="1" s="1"/>
  <c r="O340" i="1"/>
  <c r="O341" i="1"/>
  <c r="O342" i="1"/>
  <c r="O343" i="1"/>
  <c r="O344" i="1"/>
  <c r="O345" i="1"/>
  <c r="O346" i="1"/>
  <c r="P346" i="1" s="1"/>
  <c r="O347" i="1"/>
  <c r="P347" i="1" s="1"/>
  <c r="O348" i="1"/>
  <c r="P348" i="1" s="1"/>
  <c r="O349" i="1"/>
  <c r="P349" i="1" s="1"/>
  <c r="O350" i="1"/>
  <c r="P350" i="1" s="1"/>
  <c r="O351" i="1"/>
  <c r="P351" i="1" s="1"/>
  <c r="O352" i="1"/>
  <c r="P352" i="1" s="1"/>
  <c r="O353" i="1"/>
  <c r="P353" i="1" s="1"/>
  <c r="O354" i="1"/>
  <c r="P354" i="1" s="1"/>
  <c r="O355" i="1"/>
  <c r="P355" i="1" s="1"/>
  <c r="O356" i="1"/>
  <c r="P356" i="1" s="1"/>
  <c r="O357" i="1"/>
  <c r="P357" i="1" s="1"/>
  <c r="O358" i="1"/>
  <c r="P358" i="1" s="1"/>
  <c r="O359" i="1"/>
  <c r="O360" i="1"/>
  <c r="O361" i="1"/>
  <c r="O362" i="1"/>
  <c r="O363" i="1"/>
  <c r="O364" i="1"/>
  <c r="O365" i="1"/>
  <c r="P365" i="1" s="1"/>
  <c r="O366" i="1"/>
  <c r="P366" i="1" s="1"/>
  <c r="O367" i="1"/>
  <c r="P367" i="1" s="1"/>
  <c r="O368" i="1"/>
  <c r="P368" i="1" s="1"/>
  <c r="O369" i="1"/>
  <c r="P369" i="1" s="1"/>
  <c r="O370" i="1"/>
  <c r="P370" i="1" s="1"/>
  <c r="O371" i="1"/>
  <c r="P371" i="1" s="1"/>
  <c r="O372" i="1"/>
  <c r="P372" i="1" s="1"/>
  <c r="O373" i="1"/>
  <c r="O374" i="1"/>
  <c r="O375" i="1"/>
  <c r="O376" i="1"/>
  <c r="O377" i="1"/>
  <c r="O378" i="1"/>
  <c r="O379" i="1"/>
  <c r="P379" i="1" s="1"/>
  <c r="O380" i="1"/>
  <c r="O381" i="1"/>
  <c r="O382" i="1"/>
  <c r="P382" i="1" s="1"/>
  <c r="O383" i="1"/>
  <c r="P383" i="1" s="1"/>
  <c r="O384" i="1"/>
  <c r="P384" i="1" s="1"/>
  <c r="O385" i="1"/>
  <c r="P385" i="1" s="1"/>
  <c r="O386" i="1"/>
  <c r="P386" i="1" s="1"/>
  <c r="O387" i="1"/>
  <c r="P387" i="1" s="1"/>
  <c r="O388" i="1"/>
  <c r="P388" i="1" s="1"/>
  <c r="O389" i="1"/>
  <c r="P389" i="1" s="1"/>
  <c r="O390" i="1"/>
  <c r="P390" i="1" s="1"/>
  <c r="O391" i="1"/>
  <c r="P391" i="1" s="1"/>
  <c r="O392" i="1"/>
  <c r="O393" i="1"/>
  <c r="O394" i="1"/>
  <c r="O395" i="1"/>
  <c r="P395" i="1" s="1"/>
  <c r="O396" i="1"/>
  <c r="P396" i="1" s="1"/>
  <c r="O397" i="1"/>
  <c r="P397" i="1" s="1"/>
  <c r="O398" i="1"/>
  <c r="P398" i="1" s="1"/>
  <c r="O399" i="1"/>
  <c r="P399" i="1" s="1"/>
  <c r="O400" i="1"/>
  <c r="P400" i="1" s="1"/>
  <c r="O401" i="1"/>
  <c r="P401" i="1" s="1"/>
  <c r="O402" i="1"/>
  <c r="P402" i="1" s="1"/>
  <c r="O403" i="1"/>
  <c r="P403" i="1" s="1"/>
  <c r="O404" i="1"/>
  <c r="O405" i="1"/>
  <c r="P405" i="1" s="1"/>
  <c r="O406" i="1"/>
  <c r="O407" i="1"/>
  <c r="O408" i="1"/>
  <c r="P408" i="1" s="1"/>
  <c r="O409" i="1"/>
  <c r="O410" i="1"/>
  <c r="P410" i="1" s="1"/>
  <c r="O411" i="1"/>
  <c r="O412" i="1"/>
  <c r="P412" i="1" s="1"/>
  <c r="O413" i="1"/>
  <c r="P413" i="1" s="1"/>
  <c r="O414" i="1"/>
  <c r="P414" i="1" s="1"/>
  <c r="O415" i="1"/>
  <c r="P415" i="1" s="1"/>
  <c r="O416" i="1"/>
  <c r="P416" i="1" s="1"/>
  <c r="O417" i="1"/>
  <c r="P417" i="1" s="1"/>
  <c r="O418" i="1"/>
  <c r="P418" i="1" s="1"/>
  <c r="O419" i="1"/>
  <c r="P419" i="1" s="1"/>
  <c r="O420" i="1"/>
  <c r="O421" i="1"/>
  <c r="O422" i="1"/>
  <c r="O423" i="1"/>
  <c r="O424" i="1"/>
  <c r="P424" i="1" s="1"/>
  <c r="O425" i="1"/>
  <c r="P425" i="1" s="1"/>
  <c r="O426" i="1"/>
  <c r="P426" i="1" s="1"/>
  <c r="O427" i="1"/>
  <c r="P427" i="1" s="1"/>
  <c r="O428" i="1"/>
  <c r="O429" i="1"/>
  <c r="O430" i="1"/>
  <c r="P430" i="1" s="1"/>
  <c r="O431" i="1"/>
  <c r="P431" i="1" s="1"/>
  <c r="O432" i="1"/>
  <c r="P432" i="1" s="1"/>
  <c r="O433" i="1"/>
  <c r="P433" i="1" s="1"/>
  <c r="O434" i="1"/>
  <c r="P434" i="1" s="1"/>
  <c r="O435" i="1"/>
  <c r="P435" i="1" s="1"/>
  <c r="O436" i="1"/>
  <c r="O437" i="1"/>
  <c r="P437" i="1" s="1"/>
  <c r="O438" i="1"/>
  <c r="P438" i="1" s="1"/>
  <c r="O439" i="1"/>
  <c r="O440" i="1"/>
  <c r="P440" i="1" s="1"/>
  <c r="O441" i="1"/>
  <c r="O442" i="1"/>
  <c r="O443" i="1"/>
  <c r="P443" i="1" s="1"/>
  <c r="O444" i="1"/>
  <c r="P444" i="1" s="1"/>
  <c r="O445" i="1"/>
  <c r="P445" i="1" s="1"/>
  <c r="O446" i="1"/>
  <c r="P446" i="1" s="1"/>
  <c r="O447" i="1"/>
  <c r="P447" i="1" s="1"/>
  <c r="O448" i="1"/>
  <c r="P448" i="1" s="1"/>
  <c r="O449" i="1"/>
  <c r="P449" i="1" s="1"/>
  <c r="O450" i="1"/>
  <c r="P450" i="1" s="1"/>
  <c r="O451" i="1"/>
  <c r="P451" i="1" s="1"/>
  <c r="O452" i="1"/>
  <c r="O453" i="1"/>
  <c r="O454" i="1"/>
  <c r="O455" i="1"/>
  <c r="O456" i="1"/>
  <c r="O457" i="1"/>
  <c r="O458" i="1"/>
  <c r="O459" i="1"/>
  <c r="P459" i="1" s="1"/>
  <c r="O460" i="1"/>
  <c r="P460" i="1" s="1"/>
  <c r="O461" i="1"/>
  <c r="P461" i="1" s="1"/>
  <c r="O462" i="1"/>
  <c r="P462" i="1" s="1"/>
  <c r="O463" i="1"/>
  <c r="P463" i="1" s="1"/>
  <c r="O464" i="1"/>
  <c r="P464" i="1" s="1"/>
  <c r="O465" i="1"/>
  <c r="P465" i="1" s="1"/>
  <c r="O466" i="1"/>
  <c r="P466" i="1" s="1"/>
  <c r="O467" i="1"/>
  <c r="P467" i="1" s="1"/>
  <c r="O468" i="1"/>
  <c r="O469" i="1"/>
  <c r="O470" i="1"/>
  <c r="O471" i="1"/>
  <c r="P471" i="1" s="1"/>
  <c r="O472" i="1"/>
  <c r="O473" i="1"/>
  <c r="O474" i="1"/>
  <c r="P474" i="1" s="1"/>
  <c r="O475" i="1"/>
  <c r="P475" i="1" s="1"/>
  <c r="O476" i="1"/>
  <c r="P476" i="1" s="1"/>
  <c r="O477" i="1"/>
  <c r="O478" i="1"/>
  <c r="P478" i="1" s="1"/>
  <c r="O479" i="1"/>
  <c r="P479" i="1" s="1"/>
  <c r="O480" i="1"/>
  <c r="P480" i="1" s="1"/>
  <c r="O481" i="1"/>
  <c r="P481" i="1" s="1"/>
  <c r="O482" i="1"/>
  <c r="P482" i="1" s="1"/>
  <c r="O483" i="1"/>
  <c r="P483" i="1" s="1"/>
  <c r="O484" i="1"/>
  <c r="O485" i="1"/>
  <c r="O486" i="1"/>
  <c r="P486" i="1" s="1"/>
  <c r="O487" i="1"/>
  <c r="P487" i="1" s="1"/>
  <c r="O488" i="1"/>
  <c r="O489" i="1"/>
  <c r="O490" i="1"/>
  <c r="O491" i="1"/>
  <c r="P491" i="1" s="1"/>
  <c r="O492" i="1"/>
  <c r="P492" i="1" s="1"/>
  <c r="O493" i="1"/>
  <c r="O494" i="1"/>
  <c r="P494" i="1" s="1"/>
  <c r="O495" i="1"/>
  <c r="P495" i="1" s="1"/>
  <c r="O496" i="1"/>
  <c r="P496" i="1" s="1"/>
  <c r="O497" i="1"/>
  <c r="P497" i="1" s="1"/>
  <c r="O498" i="1"/>
  <c r="P498" i="1" s="1"/>
  <c r="O499" i="1"/>
  <c r="P499" i="1" s="1"/>
  <c r="O500" i="1"/>
  <c r="O501" i="1"/>
  <c r="O502" i="1"/>
  <c r="O503" i="1"/>
  <c r="O504" i="1"/>
  <c r="O505" i="1"/>
  <c r="O506" i="1"/>
  <c r="P506" i="1" s="1"/>
  <c r="O507" i="1"/>
  <c r="P507" i="1" s="1"/>
  <c r="O508" i="1"/>
  <c r="P508" i="1" s="1"/>
  <c r="O509" i="1"/>
  <c r="P509" i="1" s="1"/>
  <c r="O510" i="1"/>
  <c r="P510" i="1" s="1"/>
  <c r="O511" i="1"/>
  <c r="P511" i="1" s="1"/>
  <c r="O512" i="1"/>
  <c r="P512" i="1" s="1"/>
  <c r="O513" i="1"/>
  <c r="P513" i="1" s="1"/>
  <c r="O514" i="1"/>
  <c r="P514" i="1" s="1"/>
  <c r="O515" i="1"/>
  <c r="P515" i="1" s="1"/>
  <c r="O516" i="1"/>
  <c r="O517" i="1"/>
  <c r="O518" i="1"/>
  <c r="P518" i="1" s="1"/>
  <c r="O519" i="1"/>
  <c r="P519" i="1" s="1"/>
  <c r="O520" i="1"/>
  <c r="P520" i="1" s="1"/>
  <c r="O521" i="1"/>
  <c r="O522" i="1"/>
  <c r="O523" i="1"/>
  <c r="O524" i="1"/>
  <c r="P524" i="1" s="1"/>
  <c r="O525" i="1"/>
  <c r="P525" i="1" s="1"/>
  <c r="O526" i="1"/>
  <c r="P526" i="1" s="1"/>
  <c r="O527" i="1"/>
  <c r="P527" i="1" s="1"/>
  <c r="O528" i="1"/>
  <c r="P528" i="1" s="1"/>
  <c r="O529" i="1"/>
  <c r="P529" i="1" s="1"/>
  <c r="O530" i="1"/>
  <c r="P530" i="1" s="1"/>
  <c r="O531" i="1"/>
  <c r="P531" i="1" s="1"/>
  <c r="O532" i="1"/>
  <c r="O533" i="1"/>
  <c r="O534" i="1"/>
  <c r="O535" i="1"/>
  <c r="O536" i="1"/>
  <c r="O537" i="1"/>
  <c r="O538" i="1"/>
  <c r="O539" i="1"/>
  <c r="P539" i="1" s="1"/>
  <c r="O540" i="1"/>
  <c r="O541" i="1"/>
  <c r="P541" i="1" s="1"/>
  <c r="O542" i="1"/>
  <c r="P542" i="1" s="1"/>
  <c r="O543" i="1"/>
  <c r="P543" i="1" s="1"/>
  <c r="O544" i="1"/>
  <c r="P544" i="1" s="1"/>
  <c r="O545" i="1"/>
  <c r="P545" i="1" s="1"/>
  <c r="O546" i="1"/>
  <c r="P546" i="1" s="1"/>
  <c r="O547" i="1"/>
  <c r="P547" i="1" s="1"/>
  <c r="O548" i="1"/>
  <c r="P548" i="1" s="1"/>
  <c r="O549" i="1"/>
  <c r="O550" i="1"/>
  <c r="O551" i="1"/>
  <c r="O552" i="1"/>
  <c r="O553" i="1"/>
  <c r="O554" i="1"/>
  <c r="O555" i="1"/>
  <c r="P555" i="1" s="1"/>
  <c r="O556" i="1"/>
  <c r="P556" i="1" s="1"/>
  <c r="O557" i="1"/>
  <c r="P557" i="1" s="1"/>
  <c r="O558" i="1"/>
  <c r="P558" i="1" s="1"/>
  <c r="O559" i="1"/>
  <c r="P559" i="1" s="1"/>
  <c r="O560" i="1"/>
  <c r="P560" i="1" s="1"/>
  <c r="O561" i="1"/>
  <c r="P561" i="1" s="1"/>
  <c r="O562" i="1"/>
  <c r="P562" i="1" s="1"/>
  <c r="O563" i="1"/>
  <c r="P563" i="1" s="1"/>
  <c r="O564" i="1"/>
  <c r="P564" i="1" s="1"/>
  <c r="O565" i="1"/>
  <c r="P565" i="1" s="1"/>
  <c r="O566" i="1"/>
  <c r="O567" i="1"/>
  <c r="O568" i="1"/>
  <c r="P568" i="1" s="1"/>
  <c r="O569" i="1"/>
  <c r="O570" i="1"/>
  <c r="O571" i="1"/>
  <c r="O572" i="1"/>
  <c r="O573" i="1"/>
  <c r="O574" i="1"/>
  <c r="P574" i="1" s="1"/>
  <c r="O575" i="1"/>
  <c r="P575" i="1" s="1"/>
  <c r="O576" i="1"/>
  <c r="P576" i="1" s="1"/>
  <c r="O577" i="1"/>
  <c r="P577" i="1" s="1"/>
  <c r="O578" i="1"/>
  <c r="P578" i="1" s="1"/>
  <c r="O579" i="1"/>
  <c r="P579" i="1" s="1"/>
  <c r="O580" i="1"/>
  <c r="O581" i="1"/>
  <c r="O582" i="1"/>
  <c r="O583" i="1"/>
  <c r="O584" i="1"/>
  <c r="O585" i="1"/>
  <c r="O586" i="1"/>
  <c r="O587" i="1"/>
  <c r="P587" i="1" s="1"/>
  <c r="O588" i="1"/>
  <c r="P588" i="1" s="1"/>
  <c r="O589" i="1"/>
  <c r="P589" i="1" s="1"/>
  <c r="O590" i="1"/>
  <c r="P590" i="1" s="1"/>
  <c r="O591" i="1"/>
  <c r="P591" i="1" s="1"/>
  <c r="O592" i="1"/>
  <c r="P592" i="1" s="1"/>
  <c r="O593" i="1"/>
  <c r="P593" i="1" s="1"/>
  <c r="O594" i="1"/>
  <c r="P594" i="1" s="1"/>
  <c r="O595" i="1"/>
  <c r="P595" i="1" s="1"/>
  <c r="O596" i="1"/>
  <c r="P596" i="1" s="1"/>
  <c r="O597" i="1"/>
  <c r="O598" i="1"/>
  <c r="O599" i="1"/>
  <c r="O600" i="1"/>
  <c r="O601" i="1"/>
  <c r="O602" i="1"/>
  <c r="P602" i="1" s="1"/>
  <c r="O603" i="1"/>
  <c r="P603" i="1" s="1"/>
  <c r="O604" i="1"/>
  <c r="P604" i="1" s="1"/>
  <c r="O605" i="1"/>
  <c r="P605" i="1" s="1"/>
  <c r="O606" i="1"/>
  <c r="P606" i="1" s="1"/>
  <c r="O607" i="1"/>
  <c r="P607" i="1" s="1"/>
  <c r="O608" i="1"/>
  <c r="P608" i="1" s="1"/>
  <c r="O609" i="1"/>
  <c r="P609" i="1" s="1"/>
  <c r="O610" i="1"/>
  <c r="P610" i="1" s="1"/>
  <c r="O611" i="1"/>
  <c r="P611" i="1" s="1"/>
  <c r="O612" i="1"/>
  <c r="P612" i="1" s="1"/>
  <c r="O613" i="1"/>
  <c r="O614" i="1"/>
  <c r="O615" i="1"/>
  <c r="O616" i="1"/>
  <c r="O617" i="1"/>
  <c r="O618" i="1"/>
  <c r="O619" i="1"/>
  <c r="O620" i="1"/>
  <c r="O621" i="1"/>
  <c r="P621" i="1" s="1"/>
  <c r="O622" i="1"/>
  <c r="P622" i="1" s="1"/>
  <c r="O623" i="1"/>
  <c r="P623" i="1" s="1"/>
  <c r="O624" i="1"/>
  <c r="P624" i="1" s="1"/>
  <c r="O625" i="1"/>
  <c r="P625" i="1" s="1"/>
  <c r="O626" i="1"/>
  <c r="P626" i="1" s="1"/>
  <c r="O627" i="1"/>
  <c r="P627" i="1" s="1"/>
  <c r="O628" i="1"/>
  <c r="O629" i="1"/>
  <c r="P629" i="1" s="1"/>
  <c r="O630" i="1"/>
  <c r="O631" i="1"/>
  <c r="P631" i="1" s="1"/>
  <c r="O632" i="1"/>
  <c r="P632" i="1" s="1"/>
  <c r="O633" i="1"/>
  <c r="O634" i="1"/>
  <c r="P634" i="1" s="1"/>
  <c r="O635" i="1"/>
  <c r="O636" i="1"/>
  <c r="O637" i="1"/>
  <c r="O638" i="1"/>
  <c r="P638" i="1" s="1"/>
  <c r="O639" i="1"/>
  <c r="P639" i="1" s="1"/>
  <c r="O640" i="1"/>
  <c r="P640" i="1" s="1"/>
  <c r="O641" i="1"/>
  <c r="P641" i="1" s="1"/>
  <c r="O642" i="1"/>
  <c r="P642" i="1" s="1"/>
  <c r="O643" i="1"/>
  <c r="P643" i="1" s="1"/>
  <c r="O644" i="1"/>
  <c r="O645" i="1"/>
  <c r="O646" i="1"/>
  <c r="P646" i="1" s="1"/>
  <c r="O647" i="1"/>
  <c r="P647" i="1" s="1"/>
  <c r="O648" i="1"/>
  <c r="O649" i="1"/>
  <c r="O650" i="1"/>
  <c r="O651" i="1"/>
  <c r="P651" i="1" s="1"/>
  <c r="O652" i="1"/>
  <c r="P652" i="1" s="1"/>
  <c r="O653" i="1"/>
  <c r="P653" i="1" s="1"/>
  <c r="O654" i="1"/>
  <c r="P654" i="1" s="1"/>
  <c r="O655" i="1"/>
  <c r="P655" i="1" s="1"/>
  <c r="O656" i="1"/>
  <c r="P656" i="1" s="1"/>
  <c r="O657" i="1"/>
  <c r="P657" i="1" s="1"/>
  <c r="O658" i="1"/>
  <c r="P658" i="1" s="1"/>
  <c r="O659" i="1"/>
  <c r="P659" i="1" s="1"/>
  <c r="O660" i="1"/>
  <c r="O661" i="1"/>
  <c r="O662" i="1"/>
  <c r="O663" i="1"/>
  <c r="O664" i="1"/>
  <c r="O665" i="1"/>
  <c r="O666" i="1"/>
  <c r="P666" i="1" s="1"/>
  <c r="O667" i="1"/>
  <c r="O668" i="1"/>
  <c r="P668" i="1" s="1"/>
  <c r="O669" i="1"/>
  <c r="P669" i="1" s="1"/>
  <c r="O670" i="1"/>
  <c r="P670" i="1" s="1"/>
  <c r="O671" i="1"/>
  <c r="P671" i="1" s="1"/>
  <c r="O672" i="1"/>
  <c r="P672" i="1" s="1"/>
  <c r="O673" i="1"/>
  <c r="P673" i="1" s="1"/>
  <c r="O674" i="1"/>
  <c r="P674" i="1" s="1"/>
  <c r="O675" i="1"/>
  <c r="P675" i="1" s="1"/>
  <c r="O676" i="1"/>
  <c r="P676" i="1" s="1"/>
  <c r="O677" i="1"/>
  <c r="O678" i="1"/>
  <c r="O679" i="1"/>
  <c r="O680" i="1"/>
  <c r="O681" i="1"/>
  <c r="O682" i="1"/>
  <c r="P682" i="1" s="1"/>
  <c r="O683" i="1"/>
  <c r="O684" i="1"/>
  <c r="O685" i="1"/>
  <c r="O686" i="1"/>
  <c r="P686" i="1" s="1"/>
  <c r="O687" i="1"/>
  <c r="P687" i="1" s="1"/>
  <c r="O688" i="1"/>
  <c r="P688" i="1" s="1"/>
  <c r="O689" i="1"/>
  <c r="O690" i="1"/>
  <c r="P690" i="1" s="1"/>
  <c r="O691" i="1"/>
  <c r="P691" i="1" s="1"/>
  <c r="O692" i="1"/>
  <c r="O693" i="1"/>
  <c r="O694" i="1"/>
  <c r="O695" i="1"/>
  <c r="O696" i="1"/>
  <c r="O697" i="1"/>
  <c r="O698" i="1"/>
  <c r="O699" i="1"/>
  <c r="P699" i="1" s="1"/>
  <c r="O700" i="1"/>
  <c r="P700" i="1" s="1"/>
  <c r="O701" i="1"/>
  <c r="P701" i="1" s="1"/>
  <c r="O702" i="1"/>
  <c r="P702" i="1" s="1"/>
  <c r="O703" i="1"/>
  <c r="P703" i="1" s="1"/>
  <c r="O704" i="1"/>
  <c r="P704" i="1" s="1"/>
  <c r="O705" i="1"/>
  <c r="P705" i="1" s="1"/>
  <c r="O706" i="1"/>
  <c r="P706" i="1" s="1"/>
  <c r="O707" i="1"/>
  <c r="P707" i="1" s="1"/>
  <c r="O708" i="1"/>
  <c r="O709" i="1"/>
  <c r="P709" i="1" s="1"/>
  <c r="O710" i="1"/>
  <c r="O711" i="1"/>
  <c r="O712" i="1"/>
  <c r="O713" i="1"/>
  <c r="O714" i="1"/>
  <c r="P714" i="1" s="1"/>
  <c r="O715" i="1"/>
  <c r="P715" i="1" s="1"/>
  <c r="O716" i="1"/>
  <c r="P716" i="1" s="1"/>
  <c r="O717" i="1"/>
  <c r="P717" i="1" s="1"/>
  <c r="O718" i="1"/>
  <c r="P718" i="1" s="1"/>
  <c r="O719" i="1"/>
  <c r="P719" i="1" s="1"/>
  <c r="O720" i="1"/>
  <c r="P720" i="1" s="1"/>
  <c r="O721" i="1"/>
  <c r="P721" i="1" s="1"/>
  <c r="O722" i="1"/>
  <c r="P722" i="1" s="1"/>
  <c r="O723" i="1"/>
  <c r="P723" i="1" s="1"/>
  <c r="O724" i="1"/>
  <c r="O725" i="1"/>
  <c r="P725" i="1" s="1"/>
  <c r="O726" i="1"/>
  <c r="P726" i="1" s="1"/>
  <c r="O727" i="1"/>
  <c r="O728" i="1"/>
  <c r="O729" i="1"/>
  <c r="O730" i="1"/>
  <c r="O731" i="1"/>
  <c r="O732" i="1"/>
  <c r="O733" i="1"/>
  <c r="P733" i="1" s="1"/>
  <c r="O734" i="1"/>
  <c r="P734" i="1" s="1"/>
  <c r="O735" i="1"/>
  <c r="P735" i="1" s="1"/>
  <c r="O736" i="1"/>
  <c r="P736" i="1" s="1"/>
  <c r="O737" i="1"/>
  <c r="P737" i="1" s="1"/>
  <c r="O738" i="1"/>
  <c r="P738" i="1" s="1"/>
  <c r="O739" i="1"/>
  <c r="P739" i="1" s="1"/>
  <c r="O740" i="1"/>
  <c r="O741" i="1"/>
  <c r="O742" i="1"/>
  <c r="O743" i="1"/>
  <c r="O744" i="1"/>
  <c r="P744" i="1" s="1"/>
  <c r="O745" i="1"/>
  <c r="O746" i="1"/>
  <c r="P746" i="1" s="1"/>
  <c r="O747" i="1"/>
  <c r="P747" i="1" s="1"/>
  <c r="O748" i="1"/>
  <c r="O749" i="1"/>
  <c r="O750" i="1"/>
  <c r="P750" i="1" s="1"/>
  <c r="O751" i="1"/>
  <c r="P751" i="1" s="1"/>
  <c r="O752" i="1"/>
  <c r="P752" i="1" s="1"/>
  <c r="O753" i="1"/>
  <c r="P753" i="1" s="1"/>
  <c r="O754" i="1"/>
  <c r="P754" i="1" s="1"/>
  <c r="O755" i="1"/>
  <c r="P755" i="1" s="1"/>
  <c r="O756" i="1"/>
  <c r="O757" i="1"/>
  <c r="O758" i="1"/>
  <c r="O759" i="1"/>
  <c r="O760" i="1"/>
  <c r="O761" i="1"/>
  <c r="O762" i="1"/>
  <c r="O763" i="1"/>
  <c r="P763" i="1" s="1"/>
  <c r="O764" i="1"/>
  <c r="P764" i="1" s="1"/>
  <c r="O765" i="1"/>
  <c r="O766" i="1"/>
  <c r="P766" i="1" s="1"/>
  <c r="O767" i="1"/>
  <c r="P767" i="1" s="1"/>
  <c r="O768" i="1"/>
  <c r="P768" i="1" s="1"/>
  <c r="O769" i="1"/>
  <c r="O770" i="1"/>
  <c r="P770" i="1" s="1"/>
  <c r="O771" i="1"/>
  <c r="P771" i="1" s="1"/>
  <c r="O772" i="1"/>
  <c r="O773" i="1"/>
  <c r="O774" i="1"/>
  <c r="O775" i="1"/>
  <c r="O776" i="1"/>
  <c r="O777" i="1"/>
  <c r="O778" i="1"/>
  <c r="O779" i="1"/>
  <c r="P779" i="1" s="1"/>
  <c r="O780" i="1"/>
  <c r="P780" i="1" s="1"/>
  <c r="O781" i="1"/>
  <c r="P781" i="1" s="1"/>
  <c r="O782" i="1"/>
  <c r="P782" i="1" s="1"/>
  <c r="O783" i="1"/>
  <c r="P783" i="1" s="1"/>
  <c r="O784" i="1"/>
  <c r="P784" i="1" s="1"/>
  <c r="O785" i="1"/>
  <c r="P785" i="1" s="1"/>
  <c r="O786" i="1"/>
  <c r="P786" i="1" s="1"/>
  <c r="O787" i="1"/>
  <c r="P787" i="1" s="1"/>
  <c r="O788" i="1"/>
  <c r="O789" i="1"/>
  <c r="O790" i="1"/>
  <c r="O791" i="1"/>
  <c r="O792" i="1"/>
  <c r="P792" i="1" s="1"/>
  <c r="O793" i="1"/>
  <c r="O794" i="1"/>
  <c r="O795" i="1"/>
  <c r="O796" i="1"/>
  <c r="O797" i="1"/>
  <c r="P797" i="1" s="1"/>
  <c r="O798" i="1"/>
  <c r="P798" i="1" s="1"/>
  <c r="O799" i="1"/>
  <c r="P799" i="1" s="1"/>
  <c r="O800" i="1"/>
  <c r="P800" i="1" s="1"/>
  <c r="O801" i="1"/>
  <c r="P801" i="1" s="1"/>
  <c r="O802" i="1"/>
  <c r="P802" i="1" s="1"/>
  <c r="O803" i="1"/>
  <c r="P803" i="1" s="1"/>
  <c r="O804" i="1"/>
  <c r="O805" i="1"/>
  <c r="O806" i="1"/>
  <c r="O807" i="1"/>
  <c r="O808" i="1"/>
  <c r="O809" i="1"/>
  <c r="O810" i="1"/>
  <c r="P810" i="1" s="1"/>
  <c r="O811" i="1"/>
  <c r="O812" i="1"/>
  <c r="O813" i="1"/>
  <c r="O814" i="1"/>
  <c r="P814" i="1" s="1"/>
  <c r="O815" i="1"/>
  <c r="P815" i="1" s="1"/>
  <c r="O816" i="1"/>
  <c r="P816" i="1" s="1"/>
  <c r="O817" i="1"/>
  <c r="O818" i="1"/>
  <c r="P818" i="1" s="1"/>
  <c r="O819" i="1"/>
  <c r="P819" i="1" s="1"/>
  <c r="O820" i="1"/>
  <c r="O821" i="1"/>
  <c r="O822" i="1"/>
  <c r="P822" i="1" s="1"/>
  <c r="O823" i="1"/>
  <c r="P823" i="1" s="1"/>
  <c r="O824" i="1"/>
  <c r="P824" i="1" s="1"/>
  <c r="O825" i="1"/>
  <c r="O826" i="1"/>
  <c r="P826" i="1" s="1"/>
  <c r="O827" i="1"/>
  <c r="P827" i="1" s="1"/>
  <c r="O828" i="1"/>
  <c r="P828" i="1" s="1"/>
  <c r="O829" i="1"/>
  <c r="P829" i="1" s="1"/>
  <c r="O830" i="1"/>
  <c r="P830" i="1" s="1"/>
  <c r="O831" i="1"/>
  <c r="P831" i="1" s="1"/>
  <c r="O832" i="1"/>
  <c r="P832" i="1" s="1"/>
  <c r="O833" i="1"/>
  <c r="P833" i="1" s="1"/>
  <c r="O834" i="1"/>
  <c r="P834" i="1" s="1"/>
  <c r="O835" i="1"/>
  <c r="P835" i="1" s="1"/>
  <c r="O836" i="1"/>
  <c r="P836" i="1" s="1"/>
  <c r="O837" i="1"/>
  <c r="P837" i="1" s="1"/>
  <c r="O838" i="1"/>
  <c r="O839" i="1"/>
  <c r="O840" i="1"/>
  <c r="O841" i="1"/>
  <c r="O842" i="1"/>
  <c r="O843" i="1"/>
  <c r="P843" i="1" s="1"/>
  <c r="O844" i="1"/>
  <c r="P844" i="1" s="1"/>
  <c r="O845" i="1"/>
  <c r="P845" i="1" s="1"/>
  <c r="O846" i="1"/>
  <c r="P846" i="1" s="1"/>
  <c r="O847" i="1"/>
  <c r="P847" i="1" s="1"/>
  <c r="O848" i="1"/>
  <c r="P848" i="1" s="1"/>
  <c r="O849" i="1"/>
  <c r="P849" i="1" s="1"/>
  <c r="O850" i="1"/>
  <c r="P850" i="1" s="1"/>
  <c r="O851" i="1"/>
  <c r="P851" i="1" s="1"/>
  <c r="O852" i="1"/>
  <c r="O853" i="1"/>
  <c r="P853" i="1" s="1"/>
  <c r="O854" i="1"/>
  <c r="O855" i="1"/>
  <c r="P855" i="1" s="1"/>
  <c r="O856" i="1"/>
  <c r="P856" i="1" s="1"/>
  <c r="O857" i="1"/>
  <c r="O858" i="1"/>
  <c r="P858" i="1" s="1"/>
  <c r="O859" i="1"/>
  <c r="O860" i="1"/>
  <c r="O861" i="1"/>
  <c r="P861" i="1" s="1"/>
  <c r="O862" i="1"/>
  <c r="P862" i="1" s="1"/>
  <c r="O863" i="1"/>
  <c r="P863" i="1" s="1"/>
  <c r="O864" i="1"/>
  <c r="P864" i="1" s="1"/>
  <c r="O865" i="1"/>
  <c r="P865" i="1" s="1"/>
  <c r="O866" i="1"/>
  <c r="P866" i="1" s="1"/>
  <c r="O867" i="1"/>
  <c r="P867" i="1" s="1"/>
  <c r="O868" i="1"/>
  <c r="O869" i="1"/>
  <c r="P869" i="1" s="1"/>
  <c r="O870" i="1"/>
  <c r="O871" i="1"/>
  <c r="O872" i="1"/>
  <c r="O873" i="1"/>
  <c r="O874" i="1"/>
  <c r="O875" i="1"/>
  <c r="O876" i="1"/>
  <c r="O877" i="1"/>
  <c r="P877" i="1" s="1"/>
  <c r="O878" i="1"/>
  <c r="P878" i="1" s="1"/>
  <c r="O879" i="1"/>
  <c r="P879" i="1" s="1"/>
  <c r="O880" i="1"/>
  <c r="P880" i="1" s="1"/>
  <c r="O881" i="1"/>
  <c r="O882" i="1"/>
  <c r="P882" i="1" s="1"/>
  <c r="O883" i="1"/>
  <c r="P883" i="1" s="1"/>
  <c r="O884" i="1"/>
  <c r="O885" i="1"/>
  <c r="O886" i="1"/>
  <c r="O887" i="1"/>
  <c r="O888" i="1"/>
  <c r="O889" i="1"/>
  <c r="O890" i="1"/>
  <c r="O891" i="1"/>
  <c r="P891" i="1" s="1"/>
  <c r="O892" i="1"/>
  <c r="P892" i="1" s="1"/>
  <c r="O893" i="1"/>
  <c r="P893" i="1" s="1"/>
  <c r="O894" i="1"/>
  <c r="P894" i="1" s="1"/>
  <c r="O895" i="1"/>
  <c r="P895" i="1" s="1"/>
  <c r="O896" i="1"/>
  <c r="P896" i="1" s="1"/>
  <c r="O897" i="1"/>
  <c r="O898" i="1"/>
  <c r="P898" i="1" s="1"/>
  <c r="O899" i="1"/>
  <c r="P899" i="1" s="1"/>
  <c r="O900" i="1"/>
  <c r="O901" i="1"/>
  <c r="O902" i="1"/>
  <c r="P902" i="1" s="1"/>
  <c r="O903" i="1"/>
  <c r="O904" i="1"/>
  <c r="O905" i="1"/>
  <c r="O906" i="1"/>
  <c r="O907" i="1"/>
  <c r="P907" i="1" s="1"/>
  <c r="O908" i="1"/>
  <c r="P908" i="1" s="1"/>
  <c r="O909" i="1"/>
  <c r="P909" i="1" s="1"/>
  <c r="O910" i="1"/>
  <c r="P910" i="1" s="1"/>
  <c r="O911" i="1"/>
  <c r="P911" i="1" s="1"/>
  <c r="O912" i="1"/>
  <c r="P912" i="1" s="1"/>
  <c r="O913" i="1"/>
  <c r="P913" i="1" s="1"/>
  <c r="O914" i="1"/>
  <c r="P914" i="1" s="1"/>
  <c r="O915" i="1"/>
  <c r="P915" i="1" s="1"/>
  <c r="O916" i="1"/>
  <c r="O917" i="1"/>
  <c r="O918" i="1"/>
  <c r="O919" i="1"/>
  <c r="P919" i="1" s="1"/>
  <c r="O920" i="1"/>
  <c r="P920" i="1" s="1"/>
  <c r="O921" i="1"/>
  <c r="P921" i="1" s="1"/>
  <c r="O922" i="1"/>
  <c r="O923" i="1"/>
  <c r="O924" i="1"/>
  <c r="O925" i="1"/>
  <c r="P925" i="1" s="1"/>
  <c r="O926" i="1"/>
  <c r="P926" i="1" s="1"/>
  <c r="O927" i="1"/>
  <c r="P927" i="1" s="1"/>
  <c r="O928" i="1"/>
  <c r="P928" i="1" s="1"/>
  <c r="O929" i="1"/>
  <c r="P929" i="1" s="1"/>
  <c r="O930" i="1"/>
  <c r="P930" i="1" s="1"/>
  <c r="O931" i="1"/>
  <c r="P931" i="1" s="1"/>
  <c r="O932" i="1"/>
  <c r="O933" i="1"/>
  <c r="O934" i="1"/>
  <c r="P934" i="1" s="1"/>
  <c r="O935" i="1"/>
  <c r="P935" i="1" s="1"/>
  <c r="O936" i="1"/>
  <c r="P936" i="1" s="1"/>
  <c r="O937" i="1"/>
  <c r="P937" i="1" s="1"/>
  <c r="O938" i="1"/>
  <c r="P938" i="1" s="1"/>
  <c r="O939" i="1"/>
  <c r="P939" i="1" s="1"/>
  <c r="O940" i="1"/>
  <c r="O941" i="1"/>
  <c r="P941" i="1" s="1"/>
  <c r="O942" i="1"/>
  <c r="P942" i="1" s="1"/>
  <c r="O943" i="1"/>
  <c r="P943" i="1" s="1"/>
  <c r="O944" i="1"/>
  <c r="P944" i="1" s="1"/>
  <c r="O945" i="1"/>
  <c r="P945" i="1" s="1"/>
  <c r="O946" i="1"/>
  <c r="P946" i="1" s="1"/>
  <c r="O947" i="1"/>
  <c r="P947" i="1" s="1"/>
  <c r="O948" i="1"/>
  <c r="P948" i="1" s="1"/>
  <c r="O949" i="1"/>
  <c r="O950" i="1"/>
  <c r="O951" i="1"/>
  <c r="P951" i="1" s="1"/>
  <c r="O952" i="1"/>
  <c r="O953" i="1"/>
  <c r="O954" i="1"/>
  <c r="P954" i="1" s="1"/>
  <c r="O955" i="1"/>
  <c r="P955" i="1" s="1"/>
  <c r="O956" i="1"/>
  <c r="P956" i="1" s="1"/>
  <c r="O957" i="1"/>
  <c r="O958" i="1"/>
  <c r="P958" i="1" s="1"/>
  <c r="O959" i="1"/>
  <c r="P959" i="1" s="1"/>
  <c r="O960" i="1"/>
  <c r="P960" i="1" s="1"/>
  <c r="O961" i="1"/>
  <c r="O962" i="1"/>
  <c r="P962" i="1" s="1"/>
  <c r="O963" i="1"/>
  <c r="P963" i="1" s="1"/>
  <c r="O964" i="1"/>
  <c r="O965" i="1"/>
  <c r="O966" i="1"/>
  <c r="O967" i="1"/>
  <c r="O968" i="1"/>
  <c r="O969" i="1"/>
  <c r="O970" i="1"/>
  <c r="O971" i="1"/>
  <c r="P971" i="1" s="1"/>
  <c r="O972" i="1"/>
  <c r="P972" i="1" s="1"/>
  <c r="O973" i="1"/>
  <c r="P973" i="1" s="1"/>
  <c r="O974" i="1"/>
  <c r="P974" i="1" s="1"/>
  <c r="O975" i="1"/>
  <c r="P975" i="1" s="1"/>
  <c r="O976" i="1"/>
  <c r="P976" i="1" s="1"/>
  <c r="O977" i="1"/>
  <c r="P977" i="1" s="1"/>
  <c r="O978" i="1"/>
  <c r="P978" i="1" s="1"/>
  <c r="O979" i="1"/>
  <c r="P979" i="1" s="1"/>
  <c r="O980" i="1"/>
  <c r="P980" i="1" s="1"/>
  <c r="O981" i="1"/>
  <c r="O982" i="1"/>
  <c r="O983" i="1"/>
  <c r="O984" i="1"/>
  <c r="O985" i="1"/>
  <c r="O986" i="1"/>
  <c r="O987" i="1"/>
  <c r="P987" i="1" s="1"/>
  <c r="O988" i="1"/>
  <c r="P988" i="1" s="1"/>
  <c r="O989" i="1"/>
  <c r="P989" i="1" s="1"/>
  <c r="O990" i="1"/>
  <c r="P990" i="1" s="1"/>
  <c r="O991" i="1"/>
  <c r="P991" i="1" s="1"/>
  <c r="O992" i="1"/>
  <c r="P992" i="1" s="1"/>
  <c r="O993" i="1"/>
  <c r="P993" i="1" s="1"/>
  <c r="O994" i="1"/>
  <c r="P994" i="1" s="1"/>
  <c r="O995" i="1"/>
  <c r="P995" i="1" s="1"/>
  <c r="O996" i="1"/>
  <c r="P996" i="1" s="1"/>
  <c r="O997" i="1"/>
  <c r="P997" i="1" s="1"/>
  <c r="O998" i="1"/>
  <c r="O999" i="1"/>
  <c r="O1000" i="1"/>
  <c r="O1001" i="1"/>
  <c r="O1002" i="1"/>
  <c r="P1002" i="1" s="1"/>
  <c r="O1003" i="1"/>
  <c r="P1003" i="1" s="1"/>
  <c r="O1004" i="1"/>
  <c r="P1004" i="1" s="1"/>
  <c r="O1005" i="1"/>
  <c r="P1005" i="1" s="1"/>
  <c r="O1006" i="1"/>
  <c r="P1006" i="1" s="1"/>
  <c r="O1007" i="1"/>
  <c r="P1007" i="1" s="1"/>
  <c r="O1008" i="1"/>
  <c r="P1008" i="1" s="1"/>
  <c r="O1009" i="1"/>
  <c r="O1010" i="1"/>
  <c r="P1010" i="1" s="1"/>
  <c r="O1011" i="1"/>
  <c r="P1011" i="1" s="1"/>
  <c r="O1012" i="1"/>
  <c r="O1013" i="1"/>
  <c r="O1014" i="1"/>
  <c r="O1015" i="1"/>
  <c r="P1015" i="1" s="1"/>
  <c r="O1016" i="1"/>
  <c r="O1017" i="1"/>
  <c r="O1018" i="1"/>
  <c r="O1019" i="1"/>
  <c r="P1019" i="1" s="1"/>
  <c r="O1020" i="1"/>
  <c r="P1020" i="1" s="1"/>
  <c r="O1021" i="1"/>
  <c r="P1021" i="1" s="1"/>
  <c r="O1022" i="1"/>
  <c r="P1022" i="1" s="1"/>
  <c r="O1023" i="1"/>
  <c r="P1023" i="1" s="1"/>
  <c r="O1024" i="1"/>
  <c r="P1024" i="1" s="1"/>
  <c r="O1025" i="1"/>
  <c r="P1025" i="1" s="1"/>
  <c r="O1026" i="1"/>
  <c r="P1026" i="1" s="1"/>
  <c r="O1027" i="1"/>
  <c r="P1027" i="1" s="1"/>
  <c r="O1028" i="1"/>
  <c r="O1029" i="1"/>
  <c r="O1030" i="1"/>
  <c r="O1031" i="1"/>
  <c r="O1032" i="1"/>
  <c r="O1033" i="1"/>
  <c r="O1034" i="1"/>
  <c r="O1035" i="1"/>
  <c r="P1035" i="1" s="1"/>
  <c r="O1036" i="1"/>
  <c r="P1036" i="1" s="1"/>
  <c r="O1037" i="1"/>
  <c r="P1037" i="1" s="1"/>
  <c r="O1038" i="1"/>
  <c r="P1038" i="1" s="1"/>
  <c r="O1039" i="1"/>
  <c r="P1039" i="1" s="1"/>
  <c r="O1040" i="1"/>
  <c r="P1040" i="1" s="1"/>
  <c r="O1041" i="1"/>
  <c r="P1041" i="1" s="1"/>
  <c r="O1042" i="1"/>
  <c r="P1042" i="1" s="1"/>
  <c r="O1043" i="1"/>
  <c r="P1043" i="1" s="1"/>
  <c r="O1044" i="1"/>
  <c r="O1045" i="1"/>
  <c r="O1046" i="1"/>
  <c r="O1047" i="1"/>
  <c r="P1047" i="1" s="1"/>
  <c r="O1048" i="1"/>
  <c r="P1048" i="1" s="1"/>
  <c r="O1049" i="1"/>
  <c r="O1050" i="1"/>
  <c r="P1050" i="1" s="1"/>
  <c r="O1051" i="1"/>
  <c r="O1052" i="1"/>
  <c r="O1053" i="1"/>
  <c r="P1053" i="1" s="1"/>
  <c r="O1054" i="1"/>
  <c r="P1054" i="1" s="1"/>
  <c r="O1055" i="1"/>
  <c r="P1055" i="1" s="1"/>
  <c r="O1056" i="1"/>
  <c r="P1056" i="1" s="1"/>
  <c r="O1057" i="1"/>
  <c r="P1057" i="1" s="1"/>
  <c r="O1058" i="1"/>
  <c r="P1058" i="1" s="1"/>
  <c r="O1059" i="1"/>
  <c r="P1059" i="1" s="1"/>
  <c r="O1060" i="1"/>
  <c r="P1060" i="1" s="1"/>
  <c r="O1061" i="1"/>
  <c r="P1061" i="1" s="1"/>
  <c r="O1062" i="1"/>
  <c r="P1062" i="1" s="1"/>
  <c r="O1063" i="1"/>
  <c r="P1063" i="1" s="1"/>
  <c r="O1064" i="1"/>
  <c r="P1064" i="1" s="1"/>
  <c r="O1065" i="1"/>
  <c r="O1066" i="1"/>
  <c r="P1066" i="1" s="1"/>
  <c r="O1067" i="1"/>
  <c r="P1067" i="1" s="1"/>
  <c r="O1068" i="1"/>
  <c r="O1069" i="1"/>
  <c r="O1070" i="1"/>
  <c r="P1070" i="1" s="1"/>
  <c r="O1071" i="1"/>
  <c r="P1071" i="1" s="1"/>
  <c r="O1072" i="1"/>
  <c r="P1072" i="1" s="1"/>
  <c r="O1073" i="1"/>
  <c r="O1074" i="1"/>
  <c r="P1074" i="1" s="1"/>
  <c r="O1075" i="1"/>
  <c r="P1075" i="1" s="1"/>
  <c r="O1076" i="1"/>
  <c r="O1077" i="1"/>
  <c r="O1078" i="1"/>
  <c r="O1079" i="1"/>
  <c r="O1080" i="1"/>
  <c r="O1081" i="1"/>
  <c r="O1082" i="1"/>
  <c r="P1082" i="1" s="1"/>
  <c r="O1083" i="1"/>
  <c r="P1083" i="1" s="1"/>
  <c r="O1084" i="1"/>
  <c r="P1084" i="1" s="1"/>
  <c r="O1085" i="1"/>
  <c r="P1085" i="1" s="1"/>
  <c r="O1086" i="1"/>
  <c r="P1086" i="1" s="1"/>
  <c r="O1087" i="1"/>
  <c r="P1087" i="1" s="1"/>
  <c r="O1088" i="1"/>
  <c r="P1088" i="1" s="1"/>
  <c r="O1089" i="1"/>
  <c r="P1089" i="1" s="1"/>
  <c r="O1090" i="1"/>
  <c r="P1090" i="1" s="1"/>
  <c r="O1091" i="1"/>
  <c r="P1091" i="1" s="1"/>
  <c r="O1092" i="1"/>
  <c r="O1093" i="1"/>
  <c r="O1094" i="1"/>
  <c r="O1095" i="1"/>
  <c r="O1096" i="1"/>
  <c r="P1096" i="1" s="1"/>
  <c r="O1097" i="1"/>
  <c r="O1098" i="1"/>
  <c r="P1098" i="1" s="1"/>
  <c r="O1099" i="1"/>
  <c r="P1099" i="1" s="1"/>
  <c r="O1100" i="1"/>
  <c r="P1100" i="1" s="1"/>
  <c r="O1101" i="1"/>
  <c r="P1101" i="1" s="1"/>
  <c r="O1102" i="1"/>
  <c r="P1102" i="1" s="1"/>
  <c r="O1103" i="1"/>
  <c r="P1103" i="1" s="1"/>
  <c r="O1104" i="1"/>
  <c r="P1104" i="1" s="1"/>
  <c r="O1105" i="1"/>
  <c r="P1105" i="1" s="1"/>
  <c r="O1106" i="1"/>
  <c r="P1106" i="1" s="1"/>
  <c r="O1107" i="1"/>
  <c r="P1107" i="1" s="1"/>
  <c r="O1108" i="1"/>
  <c r="P1108" i="1" s="1"/>
  <c r="O1109" i="1"/>
  <c r="O1110" i="1"/>
  <c r="P1110" i="1" s="1"/>
  <c r="O1111" i="1"/>
  <c r="P1111" i="1" s="1"/>
  <c r="O1112" i="1"/>
  <c r="O1113" i="1"/>
  <c r="P1113" i="1" s="1"/>
  <c r="O1114" i="1"/>
  <c r="O1115" i="1"/>
  <c r="O1116" i="1"/>
  <c r="O1117" i="1"/>
  <c r="P1117" i="1" s="1"/>
  <c r="O1118" i="1"/>
  <c r="P1118" i="1" s="1"/>
  <c r="O1119" i="1"/>
  <c r="P1119" i="1" s="1"/>
  <c r="O1120" i="1"/>
  <c r="P1120" i="1" s="1"/>
  <c r="O1121" i="1"/>
  <c r="P1121" i="1" s="1"/>
  <c r="O1122" i="1"/>
  <c r="P1122" i="1" s="1"/>
  <c r="O1123" i="1"/>
  <c r="P1123" i="1" s="1"/>
  <c r="O1124" i="1"/>
  <c r="P1124" i="1" s="1"/>
  <c r="O1125" i="1"/>
  <c r="O1126" i="1"/>
  <c r="O1127" i="1"/>
  <c r="O1128" i="1"/>
  <c r="O1129" i="1"/>
  <c r="O1130" i="1"/>
  <c r="P1130" i="1" s="1"/>
  <c r="O1131" i="1"/>
  <c r="O1132" i="1"/>
  <c r="O1133" i="1"/>
  <c r="O1134" i="1"/>
  <c r="P1134" i="1" s="1"/>
  <c r="O1135" i="1"/>
  <c r="P1135" i="1" s="1"/>
  <c r="O1136" i="1"/>
  <c r="P1136" i="1" s="1"/>
  <c r="O1137" i="1"/>
  <c r="O1138" i="1"/>
  <c r="P1138" i="1" s="1"/>
  <c r="O1139" i="1"/>
  <c r="P1139" i="1" s="1"/>
  <c r="O1140" i="1"/>
  <c r="O1141" i="1"/>
  <c r="O1142" i="1"/>
  <c r="O1143" i="1"/>
  <c r="O1144" i="1"/>
  <c r="O1145" i="1"/>
  <c r="O1146" i="1"/>
  <c r="P1146" i="1" s="1"/>
  <c r="O1147" i="1"/>
  <c r="P1147" i="1" s="1"/>
  <c r="O1148" i="1"/>
  <c r="P1148" i="1" s="1"/>
  <c r="O1149" i="1"/>
  <c r="P1149" i="1" s="1"/>
  <c r="O1150" i="1"/>
  <c r="P1150" i="1" s="1"/>
  <c r="O1151" i="1"/>
  <c r="P1151" i="1" s="1"/>
  <c r="O1152" i="1"/>
  <c r="P1152" i="1" s="1"/>
  <c r="O1153" i="1"/>
  <c r="O1154" i="1"/>
  <c r="P1154" i="1" s="1"/>
  <c r="O1155" i="1"/>
  <c r="P1155" i="1" s="1"/>
  <c r="O1156" i="1"/>
  <c r="O1157" i="1"/>
  <c r="O1158" i="1"/>
  <c r="O1159" i="1"/>
  <c r="O1160" i="1"/>
  <c r="O1161" i="1"/>
  <c r="O1162" i="1"/>
  <c r="O1163" i="1"/>
  <c r="P1163" i="1" s="1"/>
  <c r="O1164" i="1"/>
  <c r="P1164" i="1" s="1"/>
  <c r="O1165" i="1"/>
  <c r="P1165" i="1" s="1"/>
  <c r="O1166" i="1"/>
  <c r="P1166" i="1" s="1"/>
  <c r="O1167" i="1"/>
  <c r="P1167" i="1" s="1"/>
  <c r="O1168" i="1"/>
  <c r="P1168" i="1" s="1"/>
  <c r="O1169" i="1"/>
  <c r="P1169" i="1" s="1"/>
  <c r="O1170" i="1"/>
  <c r="P1170" i="1" s="1"/>
  <c r="O1171" i="1"/>
  <c r="P1171" i="1" s="1"/>
  <c r="O1172" i="1"/>
  <c r="P1172" i="1" s="1"/>
  <c r="O1173" i="1"/>
  <c r="O1174" i="1"/>
  <c r="O1175" i="1"/>
  <c r="P1175" i="1" s="1"/>
  <c r="O1176" i="1"/>
  <c r="O1177" i="1"/>
  <c r="O1178" i="1"/>
  <c r="O1179" i="1"/>
  <c r="O1180" i="1"/>
  <c r="O1181" i="1"/>
  <c r="P1181" i="1" s="1"/>
  <c r="O1182" i="1"/>
  <c r="P1182" i="1" s="1"/>
  <c r="O1183" i="1"/>
  <c r="P1183" i="1" s="1"/>
  <c r="O1184" i="1"/>
  <c r="P1184" i="1" s="1"/>
  <c r="O1185" i="1"/>
  <c r="P1185" i="1" s="1"/>
  <c r="O1186" i="1"/>
  <c r="P1186" i="1" s="1"/>
  <c r="O1187" i="1"/>
  <c r="P1187" i="1" s="1"/>
  <c r="O1188" i="1"/>
  <c r="P1188" i="1" s="1"/>
  <c r="O1189" i="1"/>
  <c r="O1190" i="1"/>
  <c r="O1191" i="1"/>
  <c r="O1192" i="1"/>
  <c r="O1193" i="1"/>
  <c r="O1194" i="1"/>
  <c r="P1194" i="1" s="1"/>
  <c r="O1195" i="1"/>
  <c r="P1195" i="1" s="1"/>
  <c r="O1196" i="1"/>
  <c r="O1197" i="1"/>
  <c r="O1198" i="1"/>
  <c r="P1198" i="1" s="1"/>
  <c r="O1199" i="1"/>
  <c r="P1199" i="1" s="1"/>
  <c r="O1200" i="1"/>
  <c r="P1200" i="1" s="1"/>
  <c r="O1201" i="1"/>
  <c r="O1202" i="1"/>
  <c r="P1202" i="1" s="1"/>
  <c r="O1203" i="1"/>
  <c r="P1203" i="1" s="1"/>
  <c r="O1204" i="1"/>
  <c r="P1204" i="1" s="1"/>
  <c r="O1205" i="1"/>
  <c r="O1206" i="1"/>
  <c r="O1207" i="1"/>
  <c r="O1208" i="1"/>
  <c r="O1209" i="1"/>
  <c r="O1210" i="1"/>
  <c r="O1211" i="1"/>
  <c r="P1211" i="1" s="1"/>
  <c r="O1212" i="1"/>
  <c r="P1212" i="1" s="1"/>
  <c r="O1213" i="1"/>
  <c r="O1214" i="1"/>
  <c r="P1214" i="1" s="1"/>
  <c r="O1215" i="1"/>
  <c r="P1215" i="1" s="1"/>
  <c r="O1216" i="1"/>
  <c r="P1216" i="1" s="1"/>
  <c r="O1217" i="1"/>
  <c r="O1218" i="1"/>
  <c r="P1218" i="1" s="1"/>
  <c r="O1219" i="1"/>
  <c r="P1219" i="1" s="1"/>
  <c r="O1220" i="1"/>
  <c r="P1220" i="1" s="1"/>
  <c r="O1221" i="1"/>
  <c r="P1221" i="1" s="1"/>
  <c r="O1222" i="1"/>
  <c r="P1222" i="1" s="1"/>
  <c r="O1223" i="1"/>
  <c r="P1223" i="1" s="1"/>
  <c r="O1224" i="1"/>
  <c r="O1225" i="1"/>
  <c r="O1226" i="1"/>
  <c r="P1226" i="1" s="1"/>
  <c r="O1227" i="1"/>
  <c r="P1227" i="1" s="1"/>
  <c r="O1228" i="1"/>
  <c r="P1228" i="1" s="1"/>
  <c r="O1229" i="1"/>
  <c r="P1229" i="1" s="1"/>
  <c r="O1230" i="1"/>
  <c r="P1230" i="1" s="1"/>
  <c r="O1231" i="1"/>
  <c r="P1231" i="1" s="1"/>
  <c r="O1232" i="1"/>
  <c r="P1232" i="1" s="1"/>
  <c r="O1233" i="1"/>
  <c r="P1233" i="1" s="1"/>
  <c r="O1234" i="1"/>
  <c r="P1234" i="1" s="1"/>
  <c r="O1235" i="1"/>
  <c r="P1235" i="1" s="1"/>
  <c r="O1236" i="1"/>
  <c r="O1237" i="1"/>
  <c r="O1238" i="1"/>
  <c r="O1239" i="1"/>
  <c r="O1240" i="1"/>
  <c r="O1241" i="1"/>
  <c r="O1242" i="1"/>
  <c r="O1243" i="1"/>
  <c r="O1244" i="1"/>
  <c r="P1244" i="1" s="1"/>
  <c r="O1245" i="1"/>
  <c r="P1245" i="1" s="1"/>
  <c r="O1246" i="1"/>
  <c r="P1246" i="1" s="1"/>
  <c r="O1247" i="1"/>
  <c r="P1247" i="1" s="1"/>
  <c r="O1248" i="1"/>
  <c r="P1248" i="1" s="1"/>
  <c r="O1249" i="1"/>
  <c r="P1249" i="1" s="1"/>
  <c r="O1250" i="1"/>
  <c r="P1250" i="1" s="1"/>
  <c r="O1251" i="1"/>
  <c r="P1251" i="1" s="1"/>
  <c r="O1252" i="1"/>
  <c r="P1252" i="1" s="1"/>
  <c r="O1253" i="1"/>
  <c r="P1253" i="1" s="1"/>
  <c r="O1254" i="1"/>
  <c r="O1255" i="1"/>
  <c r="O1256" i="1"/>
  <c r="O1257" i="1"/>
  <c r="O1258" i="1"/>
  <c r="O1259" i="1"/>
  <c r="O1260" i="1"/>
  <c r="P1260" i="1" s="1"/>
  <c r="O1261" i="1"/>
  <c r="O1262" i="1"/>
  <c r="P1262" i="1" s="1"/>
  <c r="O1263" i="1"/>
  <c r="P1263" i="1" s="1"/>
  <c r="O1264" i="1"/>
  <c r="P1264" i="1" s="1"/>
  <c r="O1265" i="1"/>
  <c r="P1265" i="1" s="1"/>
  <c r="O1266" i="1"/>
  <c r="P1266" i="1" s="1"/>
  <c r="O1267" i="1"/>
  <c r="P1267" i="1" s="1"/>
  <c r="O1268" i="1"/>
  <c r="O1269" i="1"/>
  <c r="O1270" i="1"/>
  <c r="P1270" i="1" s="1"/>
  <c r="O1271" i="1"/>
  <c r="O1272" i="1"/>
  <c r="O1273" i="1"/>
  <c r="O1274" i="1"/>
  <c r="P1274" i="1" s="1"/>
  <c r="O1275" i="1"/>
  <c r="O1276" i="1"/>
  <c r="P1276" i="1" s="1"/>
  <c r="O1277" i="1"/>
  <c r="O1278" i="1"/>
  <c r="O1279" i="1"/>
  <c r="P1279" i="1" s="1"/>
  <c r="O1280" i="1"/>
  <c r="P1280" i="1" s="1"/>
  <c r="O1281" i="1"/>
  <c r="P1281" i="1" s="1"/>
  <c r="O1282" i="1"/>
  <c r="P1282" i="1" s="1"/>
  <c r="O1283" i="1"/>
  <c r="P1283" i="1" s="1"/>
  <c r="O1284" i="1"/>
  <c r="P1284" i="1" s="1"/>
  <c r="O1285" i="1"/>
  <c r="P1285" i="1" s="1"/>
  <c r="O1286" i="1"/>
  <c r="P1286" i="1" s="1"/>
  <c r="O1287" i="1"/>
  <c r="P1287" i="1" s="1"/>
  <c r="O1288" i="1"/>
  <c r="O1289" i="1"/>
  <c r="O1290" i="1"/>
  <c r="O1291" i="1"/>
  <c r="O1292" i="1"/>
  <c r="O1293" i="1"/>
  <c r="O1294" i="1"/>
  <c r="O1295" i="1"/>
  <c r="O1296" i="1"/>
  <c r="P1296" i="1" s="1"/>
  <c r="O1297" i="1"/>
  <c r="P1297" i="1" s="1"/>
  <c r="O1298" i="1"/>
  <c r="P1298" i="1" s="1"/>
  <c r="O1299" i="1"/>
  <c r="P1299" i="1" s="1"/>
  <c r="O1300" i="1"/>
  <c r="O1301" i="1"/>
  <c r="O1302" i="1"/>
  <c r="O1303" i="1"/>
  <c r="P1303" i="1" s="1"/>
  <c r="O1304" i="1"/>
  <c r="O1305" i="1"/>
  <c r="O1306" i="1"/>
  <c r="P1306" i="1" s="1"/>
  <c r="O1307" i="1"/>
  <c r="P1307" i="1" s="1"/>
  <c r="O1308" i="1"/>
  <c r="P1308" i="1" s="1"/>
  <c r="O1309" i="1"/>
  <c r="P1309" i="1" s="1"/>
  <c r="O1310" i="1"/>
  <c r="P1310" i="1" s="1"/>
  <c r="O1311" i="1"/>
  <c r="P1311" i="1" s="1"/>
  <c r="O1312" i="1"/>
  <c r="P1312" i="1" s="1"/>
  <c r="O1313" i="1"/>
  <c r="P1313" i="1" s="1"/>
  <c r="O1314" i="1"/>
  <c r="P1314" i="1" s="1"/>
  <c r="O1315" i="1"/>
  <c r="P1315" i="1" s="1"/>
  <c r="O1316" i="1"/>
  <c r="O1317" i="1"/>
  <c r="O1318" i="1"/>
  <c r="O1319" i="1"/>
  <c r="O1320" i="1"/>
  <c r="O1321" i="1"/>
  <c r="O1322" i="1"/>
  <c r="O1323" i="1"/>
  <c r="P1323" i="1" s="1"/>
  <c r="O1324" i="1"/>
  <c r="P1324" i="1" s="1"/>
  <c r="O1325" i="1"/>
  <c r="P1325" i="1" s="1"/>
  <c r="O1326" i="1"/>
  <c r="P1326" i="1" s="1"/>
  <c r="O1327" i="1"/>
  <c r="P1327" i="1" s="1"/>
  <c r="O1328" i="1"/>
  <c r="P1328" i="1" s="1"/>
  <c r="O1329" i="1"/>
  <c r="O1330" i="1"/>
  <c r="P1330" i="1" s="1"/>
  <c r="O1331" i="1"/>
  <c r="P1331" i="1" s="1"/>
  <c r="O1332" i="1"/>
  <c r="P1332" i="1" s="1"/>
  <c r="O1333" i="1"/>
  <c r="O1334" i="1"/>
  <c r="P1334" i="1" s="1"/>
  <c r="O1335" i="1"/>
  <c r="O1336" i="1"/>
  <c r="O1337" i="1"/>
  <c r="O1338" i="1"/>
  <c r="O1339" i="1"/>
  <c r="P1339" i="1" s="1"/>
  <c r="O1340" i="1"/>
  <c r="P1340" i="1" s="1"/>
  <c r="O1341" i="1"/>
  <c r="O1342" i="1"/>
  <c r="O1343" i="1"/>
  <c r="P1343" i="1" s="1"/>
  <c r="O1344" i="1"/>
  <c r="P1344" i="1" s="1"/>
  <c r="O1345" i="1"/>
  <c r="P1345" i="1" s="1"/>
  <c r="O1346" i="1"/>
  <c r="P1346" i="1" s="1"/>
  <c r="O1347" i="1"/>
  <c r="P1347" i="1" s="1"/>
  <c r="O1348" i="1"/>
  <c r="P1348" i="1" s="1"/>
  <c r="O1349" i="1"/>
  <c r="P1349" i="1" s="1"/>
  <c r="O1350" i="1"/>
  <c r="O1351" i="1"/>
  <c r="P1351" i="1" s="1"/>
  <c r="O1352" i="1"/>
  <c r="O1353" i="1"/>
  <c r="O1354" i="1"/>
  <c r="O1355" i="1"/>
  <c r="O1356" i="1"/>
  <c r="O1357" i="1"/>
  <c r="O1358" i="1"/>
  <c r="P1358" i="1" s="1"/>
  <c r="O1359" i="1"/>
  <c r="P1359" i="1" s="1"/>
  <c r="O1360" i="1"/>
  <c r="P1360" i="1" s="1"/>
  <c r="O1361" i="1"/>
  <c r="O1362" i="1"/>
  <c r="P1362" i="1" s="1"/>
  <c r="O1363" i="1"/>
  <c r="P1363" i="1" s="1"/>
  <c r="O1364" i="1"/>
  <c r="P1364" i="1" s="1"/>
  <c r="O1365" i="1"/>
  <c r="P1365" i="1" s="1"/>
  <c r="O1366" i="1"/>
  <c r="O1367" i="1"/>
  <c r="O1368" i="1"/>
  <c r="O1369" i="1"/>
  <c r="O1370" i="1"/>
  <c r="P1370" i="1" s="1"/>
  <c r="O1371" i="1"/>
  <c r="P1371" i="1" s="1"/>
  <c r="O1372" i="1"/>
  <c r="P1372" i="1" s="1"/>
  <c r="O1373" i="1"/>
  <c r="O1374" i="1"/>
  <c r="P1374" i="1" s="1"/>
  <c r="O1375" i="1"/>
  <c r="P1375" i="1" s="1"/>
  <c r="O1376" i="1"/>
  <c r="O1377" i="1"/>
  <c r="O1378" i="1"/>
  <c r="P1378" i="1" s="1"/>
  <c r="O1379" i="1"/>
  <c r="P1379" i="1" s="1"/>
  <c r="O1380" i="1"/>
  <c r="P1380" i="1" s="1"/>
  <c r="O1381" i="1"/>
  <c r="O1382" i="1"/>
  <c r="O1383" i="1"/>
  <c r="O1384" i="1"/>
  <c r="O1385" i="1"/>
  <c r="O1386" i="1"/>
  <c r="P1386" i="1" s="1"/>
  <c r="O1387" i="1"/>
  <c r="P1387" i="1" s="1"/>
  <c r="O1388" i="1"/>
  <c r="P1388" i="1" s="1"/>
  <c r="O1389" i="1"/>
  <c r="O1390" i="1"/>
  <c r="P1390" i="1" s="1"/>
  <c r="O1391" i="1"/>
  <c r="P1391" i="1" s="1"/>
  <c r="O1392" i="1"/>
  <c r="O1393" i="1"/>
  <c r="P1393" i="1" s="1"/>
  <c r="O1394" i="1"/>
  <c r="P1394" i="1" s="1"/>
  <c r="O1395" i="1"/>
  <c r="P1395" i="1" s="1"/>
  <c r="O1396" i="1"/>
  <c r="P1396" i="1" s="1"/>
  <c r="O1397" i="1"/>
  <c r="O1398" i="1"/>
  <c r="P1398" i="1" s="1"/>
  <c r="O1399" i="1"/>
  <c r="O1400" i="1"/>
  <c r="L2" i="2" l="1"/>
  <c r="M2" i="2"/>
  <c r="J2" i="2"/>
  <c r="H2" i="2"/>
  <c r="F2" i="2"/>
  <c r="E2" i="2"/>
  <c r="G2" i="2"/>
  <c r="D2" i="2"/>
  <c r="C2" i="2"/>
  <c r="N2" i="2"/>
  <c r="I2" i="2"/>
  <c r="X1364" i="1"/>
  <c r="X1348" i="1"/>
  <c r="X665" i="1"/>
  <c r="V410" i="1"/>
  <c r="X410" i="1"/>
  <c r="X1096" i="1"/>
  <c r="X756" i="1"/>
  <c r="V1076" i="1"/>
  <c r="X548" i="1"/>
  <c r="X158" i="1"/>
  <c r="V48" i="1"/>
  <c r="X48" i="1"/>
  <c r="V1358" i="1"/>
  <c r="X1358" i="1"/>
  <c r="X1118" i="1"/>
  <c r="V1118" i="1"/>
  <c r="V494" i="1"/>
  <c r="X494" i="1"/>
  <c r="X477" i="1"/>
  <c r="V477" i="1"/>
  <c r="V1084" i="1"/>
  <c r="X1084" i="1"/>
  <c r="X508" i="1"/>
  <c r="V508" i="1"/>
  <c r="X858" i="1"/>
  <c r="V858" i="1"/>
  <c r="V474" i="1"/>
  <c r="X474" i="1"/>
  <c r="V10" i="1"/>
  <c r="X10" i="1"/>
  <c r="V781" i="1"/>
  <c r="V506" i="1"/>
  <c r="X1158" i="1"/>
  <c r="X838" i="1"/>
  <c r="X62" i="1"/>
  <c r="X1116" i="1"/>
  <c r="X766" i="1"/>
  <c r="X142" i="1"/>
  <c r="V1150" i="1"/>
  <c r="V271" i="1"/>
  <c r="X947" i="1"/>
  <c r="V942" i="1"/>
  <c r="V1139" i="1"/>
  <c r="V1138" i="1"/>
  <c r="V883" i="1"/>
  <c r="X1154" i="1"/>
  <c r="V1134" i="1"/>
  <c r="V868" i="1"/>
  <c r="V501" i="1"/>
  <c r="V150" i="1"/>
  <c r="X1069" i="1"/>
  <c r="V867" i="1"/>
  <c r="V1363" i="1"/>
  <c r="V770" i="1"/>
  <c r="V1347" i="1"/>
  <c r="V1027" i="1"/>
  <c r="V740" i="1"/>
  <c r="V422" i="1"/>
  <c r="V6" i="1"/>
  <c r="X514" i="1"/>
  <c r="V439" i="1"/>
  <c r="R7" i="1"/>
  <c r="V1342" i="1"/>
  <c r="V1026" i="1"/>
  <c r="V739" i="1"/>
  <c r="V418" i="1"/>
  <c r="X1381" i="1"/>
  <c r="X499" i="1"/>
  <c r="V1218" i="1"/>
  <c r="V1022" i="1"/>
  <c r="X1378" i="1"/>
  <c r="V1213" i="1"/>
  <c r="V1010" i="1"/>
  <c r="V642" i="1"/>
  <c r="V402" i="1"/>
  <c r="X1346" i="1"/>
  <c r="V1212" i="1"/>
  <c r="V1006" i="1"/>
  <c r="V627" i="1"/>
  <c r="V312" i="1"/>
  <c r="X1330" i="1"/>
  <c r="X354" i="1"/>
  <c r="V755" i="1"/>
  <c r="V1160" i="1"/>
  <c r="V959" i="1"/>
  <c r="V622" i="1"/>
  <c r="V310" i="1"/>
  <c r="X1326" i="1"/>
  <c r="X338" i="1"/>
  <c r="V1156" i="1"/>
  <c r="V958" i="1"/>
  <c r="V586" i="1"/>
  <c r="V308" i="1"/>
  <c r="X1324" i="1"/>
  <c r="X318" i="1"/>
  <c r="V1155" i="1"/>
  <c r="V948" i="1"/>
  <c r="V549" i="1"/>
  <c r="V306" i="1"/>
  <c r="X1166" i="1"/>
  <c r="X154" i="1"/>
  <c r="V1300" i="1"/>
  <c r="V1081" i="1"/>
  <c r="V953" i="1"/>
  <c r="V629" i="1"/>
  <c r="V517" i="1"/>
  <c r="V180" i="1"/>
  <c r="V1352" i="1"/>
  <c r="V1298" i="1"/>
  <c r="V1080" i="1"/>
  <c r="V1011" i="1"/>
  <c r="V952" i="1"/>
  <c r="V861" i="1"/>
  <c r="V741" i="1"/>
  <c r="V628" i="1"/>
  <c r="V421" i="1"/>
  <c r="V307" i="1"/>
  <c r="V178" i="1"/>
  <c r="X1374" i="1"/>
  <c r="X819" i="1"/>
  <c r="X466" i="1"/>
  <c r="V1203" i="1"/>
  <c r="V729" i="1"/>
  <c r="V613" i="1"/>
  <c r="X1015" i="1"/>
  <c r="V1336" i="1"/>
  <c r="V1272" i="1"/>
  <c r="V994" i="1"/>
  <c r="V612" i="1"/>
  <c r="V500" i="1"/>
  <c r="V249" i="1"/>
  <c r="X995" i="1"/>
  <c r="R44" i="1"/>
  <c r="R12" i="1"/>
  <c r="V1390" i="1"/>
  <c r="V1332" i="1"/>
  <c r="V1260" i="1"/>
  <c r="V1187" i="1"/>
  <c r="V1129" i="1"/>
  <c r="V1054" i="1"/>
  <c r="V988" i="1"/>
  <c r="V930" i="1"/>
  <c r="V805" i="1"/>
  <c r="V701" i="1"/>
  <c r="V592" i="1"/>
  <c r="V484" i="1"/>
  <c r="V392" i="1"/>
  <c r="V248" i="1"/>
  <c r="V87" i="1"/>
  <c r="X1315" i="1"/>
  <c r="X972" i="1"/>
  <c r="X746" i="1"/>
  <c r="X297" i="1"/>
  <c r="V1225" i="1"/>
  <c r="V853" i="1"/>
  <c r="V820" i="1"/>
  <c r="V1394" i="1"/>
  <c r="V1202" i="1"/>
  <c r="V1059" i="1"/>
  <c r="V931" i="1"/>
  <c r="V706" i="1"/>
  <c r="V393" i="1"/>
  <c r="V133" i="1"/>
  <c r="R9" i="1"/>
  <c r="R587" i="1"/>
  <c r="V1380" i="1"/>
  <c r="V1328" i="1"/>
  <c r="V1257" i="1"/>
  <c r="V1186" i="1"/>
  <c r="V1122" i="1"/>
  <c r="V1044" i="1"/>
  <c r="V985" i="1"/>
  <c r="V926" i="1"/>
  <c r="V804" i="1"/>
  <c r="V698" i="1"/>
  <c r="V591" i="1"/>
  <c r="V479" i="1"/>
  <c r="V374" i="1"/>
  <c r="V247" i="1"/>
  <c r="V74" i="1"/>
  <c r="X964" i="1"/>
  <c r="X697" i="1"/>
  <c r="X198" i="1"/>
  <c r="R8" i="1"/>
  <c r="R1370" i="1"/>
  <c r="R410" i="1"/>
  <c r="V1379" i="1"/>
  <c r="V1327" i="1"/>
  <c r="V1256" i="1"/>
  <c r="V1182" i="1"/>
  <c r="V1043" i="1"/>
  <c r="V984" i="1"/>
  <c r="V921" i="1"/>
  <c r="V803" i="1"/>
  <c r="V693" i="1"/>
  <c r="V589" i="1"/>
  <c r="V373" i="1"/>
  <c r="V245" i="1"/>
  <c r="X1268" i="1"/>
  <c r="X653" i="1"/>
  <c r="X179" i="1"/>
  <c r="V1305" i="1"/>
  <c r="X841" i="1"/>
  <c r="V1204" i="1"/>
  <c r="X772" i="1"/>
  <c r="V1375" i="1"/>
  <c r="V1251" i="1"/>
  <c r="V1171" i="1"/>
  <c r="V1113" i="1"/>
  <c r="V1039" i="1"/>
  <c r="V979" i="1"/>
  <c r="V917" i="1"/>
  <c r="V793" i="1"/>
  <c r="V692" i="1"/>
  <c r="V372" i="1"/>
  <c r="V228" i="1"/>
  <c r="V55" i="1"/>
  <c r="X1247" i="1"/>
  <c r="X617" i="1"/>
  <c r="V1209" i="1"/>
  <c r="V1288" i="1"/>
  <c r="V1064" i="1"/>
  <c r="V263" i="1"/>
  <c r="V1250" i="1"/>
  <c r="V1170" i="1"/>
  <c r="V1112" i="1"/>
  <c r="V1038" i="1"/>
  <c r="V978" i="1"/>
  <c r="V893" i="1"/>
  <c r="V783" i="1"/>
  <c r="V691" i="1"/>
  <c r="V581" i="1"/>
  <c r="V358" i="1"/>
  <c r="V214" i="1"/>
  <c r="X1241" i="1"/>
  <c r="X611" i="1"/>
  <c r="X134" i="1"/>
  <c r="V1304" i="1"/>
  <c r="V857" i="1"/>
  <c r="V1273" i="1"/>
  <c r="V1001" i="1"/>
  <c r="V1373" i="1"/>
  <c r="V1321" i="1"/>
  <c r="V1107" i="1"/>
  <c r="V1036" i="1"/>
  <c r="V969" i="1"/>
  <c r="V892" i="1"/>
  <c r="V676" i="1"/>
  <c r="V578" i="1"/>
  <c r="V458" i="1"/>
  <c r="V355" i="1"/>
  <c r="V210" i="1"/>
  <c r="V30" i="1"/>
  <c r="X1238" i="1"/>
  <c r="X910" i="1"/>
  <c r="X595" i="1"/>
  <c r="X118" i="1"/>
  <c r="V1060" i="1"/>
  <c r="R705" i="1"/>
  <c r="V1369" i="1"/>
  <c r="V1320" i="1"/>
  <c r="V1234" i="1"/>
  <c r="V1165" i="1"/>
  <c r="V1106" i="1"/>
  <c r="V1032" i="1"/>
  <c r="V968" i="1"/>
  <c r="V885" i="1"/>
  <c r="V780" i="1"/>
  <c r="V671" i="1"/>
  <c r="V564" i="1"/>
  <c r="V457" i="1"/>
  <c r="V326" i="1"/>
  <c r="V200" i="1"/>
  <c r="X1226" i="1"/>
  <c r="X547" i="1"/>
  <c r="X98" i="1"/>
  <c r="V185" i="1"/>
  <c r="V1289" i="1"/>
  <c r="V1395" i="1"/>
  <c r="V1368" i="1"/>
  <c r="V1316" i="1"/>
  <c r="V1230" i="1"/>
  <c r="V1164" i="1"/>
  <c r="V1097" i="1"/>
  <c r="V1028" i="1"/>
  <c r="V960" i="1"/>
  <c r="V884" i="1"/>
  <c r="V773" i="1"/>
  <c r="V669" i="1"/>
  <c r="V557" i="1"/>
  <c r="V456" i="1"/>
  <c r="V323" i="1"/>
  <c r="V199" i="1"/>
  <c r="V7" i="1"/>
  <c r="X1223" i="1"/>
  <c r="X878" i="1"/>
  <c r="X546" i="1"/>
  <c r="X81" i="1"/>
  <c r="V266" i="1"/>
  <c r="V79" i="1"/>
  <c r="X1242" i="1"/>
  <c r="X1162" i="1"/>
  <c r="X1082" i="1"/>
  <c r="X987" i="1"/>
  <c r="X879" i="1"/>
  <c r="X646" i="1"/>
  <c r="X353" i="1"/>
  <c r="X769" i="1"/>
  <c r="X637" i="1"/>
  <c r="X173" i="1"/>
  <c r="R6" i="1"/>
  <c r="X894" i="1"/>
  <c r="V894" i="1"/>
  <c r="X862" i="1"/>
  <c r="V862" i="1"/>
  <c r="X846" i="1"/>
  <c r="V846" i="1"/>
  <c r="X830" i="1"/>
  <c r="V830" i="1"/>
  <c r="X798" i="1"/>
  <c r="V798" i="1"/>
  <c r="X782" i="1"/>
  <c r="V782" i="1"/>
  <c r="X734" i="1"/>
  <c r="V734" i="1"/>
  <c r="X702" i="1"/>
  <c r="V702" i="1"/>
  <c r="X670" i="1"/>
  <c r="V670" i="1"/>
  <c r="X654" i="1"/>
  <c r="V654" i="1"/>
  <c r="X638" i="1"/>
  <c r="V638" i="1"/>
  <c r="X606" i="1"/>
  <c r="V606" i="1"/>
  <c r="X590" i="1"/>
  <c r="V590" i="1"/>
  <c r="X542" i="1"/>
  <c r="V542" i="1"/>
  <c r="X526" i="1"/>
  <c r="V526" i="1"/>
  <c r="X510" i="1"/>
  <c r="V510" i="1"/>
  <c r="V478" i="1"/>
  <c r="X478" i="1"/>
  <c r="V462" i="1"/>
  <c r="X462" i="1"/>
  <c r="X446" i="1"/>
  <c r="V446" i="1"/>
  <c r="X430" i="1"/>
  <c r="V430" i="1"/>
  <c r="V414" i="1"/>
  <c r="X414" i="1"/>
  <c r="V398" i="1"/>
  <c r="X398" i="1"/>
  <c r="V382" i="1"/>
  <c r="X382" i="1"/>
  <c r="X366" i="1"/>
  <c r="V366" i="1"/>
  <c r="V350" i="1"/>
  <c r="X350" i="1"/>
  <c r="X334" i="1"/>
  <c r="V334" i="1"/>
  <c r="X302" i="1"/>
  <c r="V302" i="1"/>
  <c r="X286" i="1"/>
  <c r="V286" i="1"/>
  <c r="V270" i="1"/>
  <c r="X270" i="1"/>
  <c r="X254" i="1"/>
  <c r="V254" i="1"/>
  <c r="V238" i="1"/>
  <c r="X238" i="1"/>
  <c r="V222" i="1"/>
  <c r="X222" i="1"/>
  <c r="V206" i="1"/>
  <c r="X206" i="1"/>
  <c r="X190" i="1"/>
  <c r="V190" i="1"/>
  <c r="X174" i="1"/>
  <c r="V174" i="1"/>
  <c r="X126" i="1"/>
  <c r="V126" i="1"/>
  <c r="V78" i="1"/>
  <c r="X78" i="1"/>
  <c r="X14" i="1"/>
  <c r="V14" i="1"/>
  <c r="V1392" i="1"/>
  <c r="V1372" i="1"/>
  <c r="V1325" i="1"/>
  <c r="V1299" i="1"/>
  <c r="V1278" i="1"/>
  <c r="V1252" i="1"/>
  <c r="V1231" i="1"/>
  <c r="V1208" i="1"/>
  <c r="V1184" i="1"/>
  <c r="V1161" i="1"/>
  <c r="V1136" i="1"/>
  <c r="V1108" i="1"/>
  <c r="V1086" i="1"/>
  <c r="V1058" i="1"/>
  <c r="V1033" i="1"/>
  <c r="V1008" i="1"/>
  <c r="V980" i="1"/>
  <c r="V956" i="1"/>
  <c r="V927" i="1"/>
  <c r="V890" i="1"/>
  <c r="V849" i="1"/>
  <c r="V814" i="1"/>
  <c r="V778" i="1"/>
  <c r="V737" i="1"/>
  <c r="V700" i="1"/>
  <c r="V661" i="1"/>
  <c r="V625" i="1"/>
  <c r="V588" i="1"/>
  <c r="V509" i="1"/>
  <c r="V470" i="1"/>
  <c r="V420" i="1"/>
  <c r="V370" i="1"/>
  <c r="V311" i="1"/>
  <c r="V262" i="1"/>
  <c r="V203" i="1"/>
  <c r="V149" i="1"/>
  <c r="V71" i="1"/>
  <c r="X1389" i="1"/>
  <c r="X1240" i="1"/>
  <c r="X1066" i="1"/>
  <c r="X971" i="1"/>
  <c r="X875" i="1"/>
  <c r="X768" i="1"/>
  <c r="X467" i="1"/>
  <c r="X319" i="1"/>
  <c r="X166" i="1"/>
  <c r="X113" i="1"/>
  <c r="V113" i="1"/>
  <c r="V897" i="1"/>
  <c r="X880" i="1"/>
  <c r="V880" i="1"/>
  <c r="X336" i="1"/>
  <c r="V336" i="1"/>
  <c r="V224" i="1"/>
  <c r="X224" i="1"/>
  <c r="X128" i="1"/>
  <c r="V128" i="1"/>
  <c r="X831" i="1"/>
  <c r="V831" i="1"/>
  <c r="X575" i="1"/>
  <c r="V575" i="1"/>
  <c r="X463" i="1"/>
  <c r="V463" i="1"/>
  <c r="X351" i="1"/>
  <c r="V351" i="1"/>
  <c r="V191" i="1"/>
  <c r="X191" i="1"/>
  <c r="X95" i="1"/>
  <c r="V95" i="1"/>
  <c r="V1137" i="1"/>
  <c r="V817" i="1"/>
  <c r="V1005" i="1"/>
  <c r="X1005" i="1"/>
  <c r="X445" i="1"/>
  <c r="V445" i="1"/>
  <c r="V429" i="1"/>
  <c r="X429" i="1"/>
  <c r="V397" i="1"/>
  <c r="X397" i="1"/>
  <c r="X301" i="1"/>
  <c r="V301" i="1"/>
  <c r="X253" i="1"/>
  <c r="V253" i="1"/>
  <c r="V205" i="1"/>
  <c r="X205" i="1"/>
  <c r="X189" i="1"/>
  <c r="V189" i="1"/>
  <c r="V157" i="1"/>
  <c r="X157" i="1"/>
  <c r="X141" i="1"/>
  <c r="V141" i="1"/>
  <c r="V125" i="1"/>
  <c r="X125" i="1"/>
  <c r="X109" i="1"/>
  <c r="V109" i="1"/>
  <c r="X77" i="1"/>
  <c r="V77" i="1"/>
  <c r="V61" i="1"/>
  <c r="X61" i="1"/>
  <c r="X13" i="1"/>
  <c r="V13" i="1"/>
  <c r="V1391" i="1"/>
  <c r="V1345" i="1"/>
  <c r="V1277" i="1"/>
  <c r="V1183" i="1"/>
  <c r="V1135" i="1"/>
  <c r="V1057" i="1"/>
  <c r="V1007" i="1"/>
  <c r="V848" i="1"/>
  <c r="V813" i="1"/>
  <c r="V736" i="1"/>
  <c r="V657" i="1"/>
  <c r="V545" i="1"/>
  <c r="V369" i="1"/>
  <c r="V63" i="1"/>
  <c r="X1388" i="1"/>
  <c r="X449" i="1"/>
  <c r="V449" i="1"/>
  <c r="X560" i="1"/>
  <c r="V560" i="1"/>
  <c r="V400" i="1"/>
  <c r="X400" i="1"/>
  <c r="X288" i="1"/>
  <c r="V288" i="1"/>
  <c r="X751" i="1"/>
  <c r="V751" i="1"/>
  <c r="X447" i="1"/>
  <c r="V447" i="1"/>
  <c r="X367" i="1"/>
  <c r="V367" i="1"/>
  <c r="V1232" i="1"/>
  <c r="X957" i="1"/>
  <c r="V957" i="1"/>
  <c r="X876" i="1"/>
  <c r="V876" i="1"/>
  <c r="X812" i="1"/>
  <c r="V812" i="1"/>
  <c r="V748" i="1"/>
  <c r="X748" i="1"/>
  <c r="X732" i="1"/>
  <c r="V732" i="1"/>
  <c r="X556" i="1"/>
  <c r="V556" i="1"/>
  <c r="X540" i="1"/>
  <c r="V540" i="1"/>
  <c r="V476" i="1"/>
  <c r="X476" i="1"/>
  <c r="V460" i="1"/>
  <c r="X460" i="1"/>
  <c r="X444" i="1"/>
  <c r="V444" i="1"/>
  <c r="V428" i="1"/>
  <c r="X428" i="1"/>
  <c r="X412" i="1"/>
  <c r="V412" i="1"/>
  <c r="V396" i="1"/>
  <c r="X396" i="1"/>
  <c r="V380" i="1"/>
  <c r="X380" i="1"/>
  <c r="V364" i="1"/>
  <c r="X364" i="1"/>
  <c r="X348" i="1"/>
  <c r="V348" i="1"/>
  <c r="X332" i="1"/>
  <c r="V332" i="1"/>
  <c r="V316" i="1"/>
  <c r="X316" i="1"/>
  <c r="X300" i="1"/>
  <c r="V300" i="1"/>
  <c r="V284" i="1"/>
  <c r="X284" i="1"/>
  <c r="X268" i="1"/>
  <c r="V268" i="1"/>
  <c r="V252" i="1"/>
  <c r="X252" i="1"/>
  <c r="X188" i="1"/>
  <c r="V188" i="1"/>
  <c r="V172" i="1"/>
  <c r="X172" i="1"/>
  <c r="X156" i="1"/>
  <c r="V156" i="1"/>
  <c r="V140" i="1"/>
  <c r="X140" i="1"/>
  <c r="X124" i="1"/>
  <c r="V124" i="1"/>
  <c r="X92" i="1"/>
  <c r="V92" i="1"/>
  <c r="X76" i="1"/>
  <c r="V76" i="1"/>
  <c r="X44" i="1"/>
  <c r="V44" i="1"/>
  <c r="X28" i="1"/>
  <c r="V28" i="1"/>
  <c r="X12" i="1"/>
  <c r="V12" i="1"/>
  <c r="V1344" i="1"/>
  <c r="V1297" i="1"/>
  <c r="V1276" i="1"/>
  <c r="V1229" i="1"/>
  <c r="V1056" i="1"/>
  <c r="V924" i="1"/>
  <c r="V847" i="1"/>
  <c r="V735" i="1"/>
  <c r="V656" i="1"/>
  <c r="V621" i="1"/>
  <c r="V544" i="1"/>
  <c r="V411" i="1"/>
  <c r="V363" i="1"/>
  <c r="V139" i="1"/>
  <c r="X1153" i="1"/>
  <c r="X1055" i="1"/>
  <c r="X461" i="1"/>
  <c r="X144" i="1"/>
  <c r="V145" i="1"/>
  <c r="X145" i="1"/>
  <c r="V624" i="1"/>
  <c r="X624" i="1"/>
  <c r="X416" i="1"/>
  <c r="V416" i="1"/>
  <c r="V1233" i="1"/>
  <c r="X639" i="1"/>
  <c r="V639" i="1"/>
  <c r="X159" i="1"/>
  <c r="V159" i="1"/>
  <c r="V1009" i="1"/>
  <c r="X1149" i="1"/>
  <c r="V1149" i="1"/>
  <c r="X269" i="1"/>
  <c r="V269" i="1"/>
  <c r="X1019" i="1"/>
  <c r="V1019" i="1"/>
  <c r="X923" i="1"/>
  <c r="V923" i="1"/>
  <c r="X827" i="1"/>
  <c r="V827" i="1"/>
  <c r="X715" i="1"/>
  <c r="V715" i="1"/>
  <c r="X475" i="1"/>
  <c r="V475" i="1"/>
  <c r="X251" i="1"/>
  <c r="V251" i="1"/>
  <c r="V1132" i="1"/>
  <c r="V1004" i="1"/>
  <c r="V977" i="1"/>
  <c r="V845" i="1"/>
  <c r="V655" i="1"/>
  <c r="V543" i="1"/>
  <c r="V60" i="1"/>
  <c r="X1053" i="1"/>
  <c r="X607" i="1"/>
  <c r="X459" i="1"/>
  <c r="X289" i="1"/>
  <c r="X929" i="1"/>
  <c r="V929" i="1"/>
  <c r="X193" i="1"/>
  <c r="V193" i="1"/>
  <c r="X640" i="1"/>
  <c r="V640" i="1"/>
  <c r="V512" i="1"/>
  <c r="X512" i="1"/>
  <c r="X208" i="1"/>
  <c r="V208" i="1"/>
  <c r="V1279" i="1"/>
  <c r="V928" i="1"/>
  <c r="X1117" i="1"/>
  <c r="V1117" i="1"/>
  <c r="X973" i="1"/>
  <c r="V973" i="1"/>
  <c r="V237" i="1"/>
  <c r="X237" i="1"/>
  <c r="X620" i="1"/>
  <c r="V620" i="1"/>
  <c r="X1259" i="1"/>
  <c r="V1259" i="1"/>
  <c r="X587" i="1"/>
  <c r="V587" i="1"/>
  <c r="X75" i="1"/>
  <c r="V75" i="1"/>
  <c r="V1228" i="1"/>
  <c r="X257" i="1"/>
  <c r="V257" i="1"/>
  <c r="V161" i="1"/>
  <c r="X161" i="1"/>
  <c r="V368" i="1"/>
  <c r="X368" i="1"/>
  <c r="V256" i="1"/>
  <c r="X256" i="1"/>
  <c r="V705" i="1"/>
  <c r="X767" i="1"/>
  <c r="V767" i="1"/>
  <c r="X287" i="1"/>
  <c r="V287" i="1"/>
  <c r="X175" i="1"/>
  <c r="V175" i="1"/>
  <c r="X47" i="1"/>
  <c r="V47" i="1"/>
  <c r="V513" i="1"/>
  <c r="X1021" i="1"/>
  <c r="V1021" i="1"/>
  <c r="X925" i="1"/>
  <c r="V925" i="1"/>
  <c r="V349" i="1"/>
  <c r="X349" i="1"/>
  <c r="X668" i="1"/>
  <c r="V668" i="1"/>
  <c r="V1291" i="1"/>
  <c r="X1291" i="1"/>
  <c r="X187" i="1"/>
  <c r="V187" i="1"/>
  <c r="X171" i="1"/>
  <c r="V171" i="1"/>
  <c r="X123" i="1"/>
  <c r="V123" i="1"/>
  <c r="X91" i="1"/>
  <c r="V91" i="1"/>
  <c r="V1181" i="1"/>
  <c r="X905" i="1"/>
  <c r="V905" i="1"/>
  <c r="X889" i="1"/>
  <c r="V889" i="1"/>
  <c r="X873" i="1"/>
  <c r="V873" i="1"/>
  <c r="X809" i="1"/>
  <c r="V809" i="1"/>
  <c r="X777" i="1"/>
  <c r="V777" i="1"/>
  <c r="X761" i="1"/>
  <c r="V761" i="1"/>
  <c r="X745" i="1"/>
  <c r="V745" i="1"/>
  <c r="X713" i="1"/>
  <c r="V713" i="1"/>
  <c r="X681" i="1"/>
  <c r="V681" i="1"/>
  <c r="X649" i="1"/>
  <c r="V649" i="1"/>
  <c r="X633" i="1"/>
  <c r="V633" i="1"/>
  <c r="X585" i="1"/>
  <c r="V585" i="1"/>
  <c r="X569" i="1"/>
  <c r="V569" i="1"/>
  <c r="X553" i="1"/>
  <c r="V553" i="1"/>
  <c r="X521" i="1"/>
  <c r="V521" i="1"/>
  <c r="X505" i="1"/>
  <c r="V505" i="1"/>
  <c r="X489" i="1"/>
  <c r="V489" i="1"/>
  <c r="X473" i="1"/>
  <c r="V473" i="1"/>
  <c r="X441" i="1"/>
  <c r="V441" i="1"/>
  <c r="X425" i="1"/>
  <c r="V425" i="1"/>
  <c r="X361" i="1"/>
  <c r="V361" i="1"/>
  <c r="X345" i="1"/>
  <c r="V345" i="1"/>
  <c r="X313" i="1"/>
  <c r="V313" i="1"/>
  <c r="X281" i="1"/>
  <c r="V281" i="1"/>
  <c r="X233" i="1"/>
  <c r="V233" i="1"/>
  <c r="X217" i="1"/>
  <c r="V217" i="1"/>
  <c r="X201" i="1"/>
  <c r="V201" i="1"/>
  <c r="X169" i="1"/>
  <c r="V169" i="1"/>
  <c r="X153" i="1"/>
  <c r="V153" i="1"/>
  <c r="X137" i="1"/>
  <c r="V137" i="1"/>
  <c r="V121" i="1"/>
  <c r="X121" i="1"/>
  <c r="X89" i="1"/>
  <c r="V89" i="1"/>
  <c r="X73" i="1"/>
  <c r="V73" i="1"/>
  <c r="X57" i="1"/>
  <c r="V57" i="1"/>
  <c r="V41" i="1"/>
  <c r="X41" i="1"/>
  <c r="X9" i="1"/>
  <c r="V9" i="1"/>
  <c r="V1387" i="1"/>
  <c r="V1362" i="1"/>
  <c r="V1341" i="1"/>
  <c r="V1294" i="1"/>
  <c r="V1224" i="1"/>
  <c r="V1200" i="1"/>
  <c r="V1177" i="1"/>
  <c r="V1128" i="1"/>
  <c r="V1103" i="1"/>
  <c r="V1075" i="1"/>
  <c r="V1052" i="1"/>
  <c r="V1025" i="1"/>
  <c r="V1000" i="1"/>
  <c r="V975" i="1"/>
  <c r="V946" i="1"/>
  <c r="V913" i="1"/>
  <c r="V842" i="1"/>
  <c r="V801" i="1"/>
  <c r="V764" i="1"/>
  <c r="V725" i="1"/>
  <c r="V689" i="1"/>
  <c r="V652" i="1"/>
  <c r="V573" i="1"/>
  <c r="V537" i="1"/>
  <c r="V454" i="1"/>
  <c r="V401" i="1"/>
  <c r="V298" i="1"/>
  <c r="V244" i="1"/>
  <c r="V184" i="1"/>
  <c r="V112" i="1"/>
  <c r="X1290" i="1"/>
  <c r="X1207" i="1"/>
  <c r="X1133" i="1"/>
  <c r="X944" i="1"/>
  <c r="X836" i="1"/>
  <c r="X722" i="1"/>
  <c r="X438" i="1"/>
  <c r="X265" i="1"/>
  <c r="X105" i="1"/>
  <c r="X465" i="1"/>
  <c r="V465" i="1"/>
  <c r="X385" i="1"/>
  <c r="V385" i="1"/>
  <c r="X305" i="1"/>
  <c r="V305" i="1"/>
  <c r="X177" i="1"/>
  <c r="V177" i="1"/>
  <c r="X832" i="1"/>
  <c r="V832" i="1"/>
  <c r="V432" i="1"/>
  <c r="X432" i="1"/>
  <c r="V320" i="1"/>
  <c r="X320" i="1"/>
  <c r="X192" i="1"/>
  <c r="V192" i="1"/>
  <c r="X623" i="1"/>
  <c r="V623" i="1"/>
  <c r="X431" i="1"/>
  <c r="V431" i="1"/>
  <c r="X127" i="1"/>
  <c r="V127" i="1"/>
  <c r="V1393" i="1"/>
  <c r="X1101" i="1"/>
  <c r="V1101" i="1"/>
  <c r="V317" i="1"/>
  <c r="X317" i="1"/>
  <c r="X1323" i="1"/>
  <c r="V1323" i="1"/>
  <c r="X1243" i="1"/>
  <c r="V1243" i="1"/>
  <c r="X1147" i="1"/>
  <c r="V1147" i="1"/>
  <c r="X1035" i="1"/>
  <c r="V1035" i="1"/>
  <c r="X891" i="1"/>
  <c r="V891" i="1"/>
  <c r="V651" i="1"/>
  <c r="X651" i="1"/>
  <c r="V1296" i="1"/>
  <c r="X1210" i="1"/>
  <c r="V1210" i="1"/>
  <c r="V1194" i="1"/>
  <c r="X1194" i="1"/>
  <c r="X1146" i="1"/>
  <c r="V1146" i="1"/>
  <c r="X1114" i="1"/>
  <c r="V1114" i="1"/>
  <c r="V1098" i="1"/>
  <c r="X1098" i="1"/>
  <c r="X1034" i="1"/>
  <c r="V1034" i="1"/>
  <c r="X1002" i="1"/>
  <c r="V1002" i="1"/>
  <c r="X970" i="1"/>
  <c r="V970" i="1"/>
  <c r="X938" i="1"/>
  <c r="V938" i="1"/>
  <c r="X922" i="1"/>
  <c r="V922" i="1"/>
  <c r="X874" i="1"/>
  <c r="V874" i="1"/>
  <c r="X602" i="1"/>
  <c r="V602" i="1"/>
  <c r="X202" i="1"/>
  <c r="V202" i="1"/>
  <c r="X170" i="1"/>
  <c r="V170" i="1"/>
  <c r="V138" i="1"/>
  <c r="X138" i="1"/>
  <c r="X90" i="1"/>
  <c r="V90" i="1"/>
  <c r="V42" i="1"/>
  <c r="X42" i="1"/>
  <c r="V1180" i="1"/>
  <c r="V1104" i="1"/>
  <c r="V976" i="1"/>
  <c r="V881" i="1"/>
  <c r="V765" i="1"/>
  <c r="V129" i="1"/>
  <c r="X1211" i="1"/>
  <c r="X1050" i="1"/>
  <c r="X448" i="1"/>
  <c r="X285" i="1"/>
  <c r="X920" i="1"/>
  <c r="V920" i="1"/>
  <c r="X904" i="1"/>
  <c r="V904" i="1"/>
  <c r="X888" i="1"/>
  <c r="V888" i="1"/>
  <c r="V872" i="1"/>
  <c r="X872" i="1"/>
  <c r="X856" i="1"/>
  <c r="V856" i="1"/>
  <c r="V840" i="1"/>
  <c r="X840" i="1"/>
  <c r="X824" i="1"/>
  <c r="V824" i="1"/>
  <c r="V808" i="1"/>
  <c r="X808" i="1"/>
  <c r="V792" i="1"/>
  <c r="X792" i="1"/>
  <c r="X776" i="1"/>
  <c r="V776" i="1"/>
  <c r="X760" i="1"/>
  <c r="V760" i="1"/>
  <c r="X744" i="1"/>
  <c r="V744" i="1"/>
  <c r="V728" i="1"/>
  <c r="X728" i="1"/>
  <c r="X712" i="1"/>
  <c r="V712" i="1"/>
  <c r="X680" i="1"/>
  <c r="V680" i="1"/>
  <c r="X664" i="1"/>
  <c r="V664" i="1"/>
  <c r="V648" i="1"/>
  <c r="X648" i="1"/>
  <c r="X632" i="1"/>
  <c r="V632" i="1"/>
  <c r="X616" i="1"/>
  <c r="V616" i="1"/>
  <c r="V600" i="1"/>
  <c r="X600" i="1"/>
  <c r="X584" i="1"/>
  <c r="V584" i="1"/>
  <c r="V568" i="1"/>
  <c r="X568" i="1"/>
  <c r="X552" i="1"/>
  <c r="V552" i="1"/>
  <c r="X536" i="1"/>
  <c r="V536" i="1"/>
  <c r="X520" i="1"/>
  <c r="V520" i="1"/>
  <c r="X504" i="1"/>
  <c r="V504" i="1"/>
  <c r="X488" i="1"/>
  <c r="V488" i="1"/>
  <c r="X472" i="1"/>
  <c r="V472" i="1"/>
  <c r="X440" i="1"/>
  <c r="V440" i="1"/>
  <c r="X408" i="1"/>
  <c r="V408" i="1"/>
  <c r="X360" i="1"/>
  <c r="V360" i="1"/>
  <c r="X344" i="1"/>
  <c r="V344" i="1"/>
  <c r="X328" i="1"/>
  <c r="V328" i="1"/>
  <c r="V296" i="1"/>
  <c r="X296" i="1"/>
  <c r="X280" i="1"/>
  <c r="V280" i="1"/>
  <c r="X232" i="1"/>
  <c r="V232" i="1"/>
  <c r="X216" i="1"/>
  <c r="V216" i="1"/>
  <c r="X168" i="1"/>
  <c r="V168" i="1"/>
  <c r="X152" i="1"/>
  <c r="V152" i="1"/>
  <c r="X136" i="1"/>
  <c r="V136" i="1"/>
  <c r="V120" i="1"/>
  <c r="X120" i="1"/>
  <c r="X104" i="1"/>
  <c r="V104" i="1"/>
  <c r="X72" i="1"/>
  <c r="V72" i="1"/>
  <c r="X56" i="1"/>
  <c r="V56" i="1"/>
  <c r="V40" i="1"/>
  <c r="X40" i="1"/>
  <c r="X24" i="1"/>
  <c r="V24" i="1"/>
  <c r="X8" i="1"/>
  <c r="V8" i="1"/>
  <c r="V1385" i="1"/>
  <c r="V1361" i="1"/>
  <c r="V1340" i="1"/>
  <c r="V1314" i="1"/>
  <c r="V1293" i="1"/>
  <c r="V1267" i="1"/>
  <c r="V1246" i="1"/>
  <c r="V1220" i="1"/>
  <c r="V1199" i="1"/>
  <c r="V1176" i="1"/>
  <c r="V1152" i="1"/>
  <c r="V1124" i="1"/>
  <c r="V1102" i="1"/>
  <c r="V1074" i="1"/>
  <c r="V1049" i="1"/>
  <c r="V1024" i="1"/>
  <c r="V996" i="1"/>
  <c r="V974" i="1"/>
  <c r="V912" i="1"/>
  <c r="V877" i="1"/>
  <c r="V837" i="1"/>
  <c r="V800" i="1"/>
  <c r="V762" i="1"/>
  <c r="V721" i="1"/>
  <c r="V686" i="1"/>
  <c r="V650" i="1"/>
  <c r="V609" i="1"/>
  <c r="V572" i="1"/>
  <c r="V533" i="1"/>
  <c r="V497" i="1"/>
  <c r="V453" i="1"/>
  <c r="V399" i="1"/>
  <c r="V346" i="1"/>
  <c r="V292" i="1"/>
  <c r="V243" i="1"/>
  <c r="V182" i="1"/>
  <c r="V111" i="1"/>
  <c r="V45" i="1"/>
  <c r="X1371" i="1"/>
  <c r="X1206" i="1"/>
  <c r="X1120" i="1"/>
  <c r="X937" i="1"/>
  <c r="X833" i="1"/>
  <c r="X718" i="1"/>
  <c r="X574" i="1"/>
  <c r="X424" i="1"/>
  <c r="X264" i="1"/>
  <c r="X688" i="1"/>
  <c r="V688" i="1"/>
  <c r="X576" i="1"/>
  <c r="V576" i="1"/>
  <c r="X384" i="1"/>
  <c r="V384" i="1"/>
  <c r="V1280" i="1"/>
  <c r="V703" i="1"/>
  <c r="X703" i="1"/>
  <c r="X383" i="1"/>
  <c r="V383" i="1"/>
  <c r="V239" i="1"/>
  <c r="X239" i="1"/>
  <c r="V1087" i="1"/>
  <c r="X1322" i="1"/>
  <c r="V1322" i="1"/>
  <c r="X1306" i="1"/>
  <c r="V1306" i="1"/>
  <c r="X1130" i="1"/>
  <c r="V1130" i="1"/>
  <c r="X1018" i="1"/>
  <c r="V1018" i="1"/>
  <c r="V986" i="1"/>
  <c r="X986" i="1"/>
  <c r="X954" i="1"/>
  <c r="V954" i="1"/>
  <c r="X730" i="1"/>
  <c r="V730" i="1"/>
  <c r="X682" i="1"/>
  <c r="V682" i="1"/>
  <c r="X666" i="1"/>
  <c r="V666" i="1"/>
  <c r="X618" i="1"/>
  <c r="V618" i="1"/>
  <c r="X554" i="1"/>
  <c r="V554" i="1"/>
  <c r="V490" i="1"/>
  <c r="X490" i="1"/>
  <c r="X426" i="1"/>
  <c r="V426" i="1"/>
  <c r="X362" i="1"/>
  <c r="V362" i="1"/>
  <c r="X330" i="1"/>
  <c r="V330" i="1"/>
  <c r="X314" i="1"/>
  <c r="V314" i="1"/>
  <c r="X250" i="1"/>
  <c r="V250" i="1"/>
  <c r="X234" i="1"/>
  <c r="V234" i="1"/>
  <c r="X122" i="1"/>
  <c r="V122" i="1"/>
  <c r="X58" i="1"/>
  <c r="V58" i="1"/>
  <c r="X26" i="1"/>
  <c r="V26" i="1"/>
  <c r="V1295" i="1"/>
  <c r="V1248" i="1"/>
  <c r="V1201" i="1"/>
  <c r="V844" i="1"/>
  <c r="V577" i="1"/>
  <c r="V541" i="1"/>
  <c r="X945" i="1"/>
  <c r="X1399" i="1"/>
  <c r="V1399" i="1"/>
  <c r="X1383" i="1"/>
  <c r="V1383" i="1"/>
  <c r="X1367" i="1"/>
  <c r="V1367" i="1"/>
  <c r="X1351" i="1"/>
  <c r="V1351" i="1"/>
  <c r="X1335" i="1"/>
  <c r="V1335" i="1"/>
  <c r="X1319" i="1"/>
  <c r="V1319" i="1"/>
  <c r="X1303" i="1"/>
  <c r="V1303" i="1"/>
  <c r="X1287" i="1"/>
  <c r="V1287" i="1"/>
  <c r="X1271" i="1"/>
  <c r="V1271" i="1"/>
  <c r="X1255" i="1"/>
  <c r="V1255" i="1"/>
  <c r="V1239" i="1"/>
  <c r="X1239" i="1"/>
  <c r="X1191" i="1"/>
  <c r="V1191" i="1"/>
  <c r="X1175" i="1"/>
  <c r="V1175" i="1"/>
  <c r="X1159" i="1"/>
  <c r="V1159" i="1"/>
  <c r="X1143" i="1"/>
  <c r="V1143" i="1"/>
  <c r="X1127" i="1"/>
  <c r="V1127" i="1"/>
  <c r="X1111" i="1"/>
  <c r="V1111" i="1"/>
  <c r="X1095" i="1"/>
  <c r="V1095" i="1"/>
  <c r="X1079" i="1"/>
  <c r="V1079" i="1"/>
  <c r="X1063" i="1"/>
  <c r="V1063" i="1"/>
  <c r="X1047" i="1"/>
  <c r="V1047" i="1"/>
  <c r="X999" i="1"/>
  <c r="V999" i="1"/>
  <c r="X983" i="1"/>
  <c r="V983" i="1"/>
  <c r="X967" i="1"/>
  <c r="V967" i="1"/>
  <c r="X951" i="1"/>
  <c r="V951" i="1"/>
  <c r="X935" i="1"/>
  <c r="V935" i="1"/>
  <c r="X919" i="1"/>
  <c r="V919" i="1"/>
  <c r="X903" i="1"/>
  <c r="V903" i="1"/>
  <c r="X887" i="1"/>
  <c r="V887" i="1"/>
  <c r="X871" i="1"/>
  <c r="V871" i="1"/>
  <c r="X855" i="1"/>
  <c r="V855" i="1"/>
  <c r="X839" i="1"/>
  <c r="V839" i="1"/>
  <c r="X823" i="1"/>
  <c r="V823" i="1"/>
  <c r="X807" i="1"/>
  <c r="V807" i="1"/>
  <c r="X791" i="1"/>
  <c r="V791" i="1"/>
  <c r="X775" i="1"/>
  <c r="V775" i="1"/>
  <c r="X759" i="1"/>
  <c r="V759" i="1"/>
  <c r="X743" i="1"/>
  <c r="V743" i="1"/>
  <c r="X727" i="1"/>
  <c r="V727" i="1"/>
  <c r="X711" i="1"/>
  <c r="V711" i="1"/>
  <c r="X695" i="1"/>
  <c r="V695" i="1"/>
  <c r="X679" i="1"/>
  <c r="V679" i="1"/>
  <c r="X663" i="1"/>
  <c r="V663" i="1"/>
  <c r="X647" i="1"/>
  <c r="V647" i="1"/>
  <c r="X631" i="1"/>
  <c r="V631" i="1"/>
  <c r="X615" i="1"/>
  <c r="V615" i="1"/>
  <c r="X599" i="1"/>
  <c r="V599" i="1"/>
  <c r="X583" i="1"/>
  <c r="V583" i="1"/>
  <c r="X567" i="1"/>
  <c r="V567" i="1"/>
  <c r="X551" i="1"/>
  <c r="V551" i="1"/>
  <c r="X535" i="1"/>
  <c r="V535" i="1"/>
  <c r="X519" i="1"/>
  <c r="V519" i="1"/>
  <c r="X503" i="1"/>
  <c r="V503" i="1"/>
  <c r="X487" i="1"/>
  <c r="V487" i="1"/>
  <c r="X471" i="1"/>
  <c r="V471" i="1"/>
  <c r="X455" i="1"/>
  <c r="V455" i="1"/>
  <c r="X423" i="1"/>
  <c r="V423" i="1"/>
  <c r="X407" i="1"/>
  <c r="V407" i="1"/>
  <c r="X391" i="1"/>
  <c r="V391" i="1"/>
  <c r="X375" i="1"/>
  <c r="V375" i="1"/>
  <c r="X359" i="1"/>
  <c r="V359" i="1"/>
  <c r="X327" i="1"/>
  <c r="V327" i="1"/>
  <c r="X295" i="1"/>
  <c r="V295" i="1"/>
  <c r="X231" i="1"/>
  <c r="V231" i="1"/>
  <c r="X215" i="1"/>
  <c r="V215" i="1"/>
  <c r="X183" i="1"/>
  <c r="V183" i="1"/>
  <c r="X167" i="1"/>
  <c r="V167" i="1"/>
  <c r="X151" i="1"/>
  <c r="V151" i="1"/>
  <c r="X135" i="1"/>
  <c r="V135" i="1"/>
  <c r="X119" i="1"/>
  <c r="V119" i="1"/>
  <c r="X103" i="1"/>
  <c r="V103" i="1"/>
  <c r="X39" i="1"/>
  <c r="V39" i="1"/>
  <c r="X23" i="1"/>
  <c r="V23" i="1"/>
  <c r="V1384" i="1"/>
  <c r="V1360" i="1"/>
  <c r="V1337" i="1"/>
  <c r="V1313" i="1"/>
  <c r="V1292" i="1"/>
  <c r="V1266" i="1"/>
  <c r="V1245" i="1"/>
  <c r="V1219" i="1"/>
  <c r="V1198" i="1"/>
  <c r="V1172" i="1"/>
  <c r="V1151" i="1"/>
  <c r="V1123" i="1"/>
  <c r="V1100" i="1"/>
  <c r="V1073" i="1"/>
  <c r="V1048" i="1"/>
  <c r="V1023" i="1"/>
  <c r="V943" i="1"/>
  <c r="V911" i="1"/>
  <c r="V869" i="1"/>
  <c r="V834" i="1"/>
  <c r="V799" i="1"/>
  <c r="V757" i="1"/>
  <c r="V720" i="1"/>
  <c r="V685" i="1"/>
  <c r="V645" i="1"/>
  <c r="V608" i="1"/>
  <c r="V570" i="1"/>
  <c r="V529" i="1"/>
  <c r="V493" i="1"/>
  <c r="V451" i="1"/>
  <c r="V394" i="1"/>
  <c r="V343" i="1"/>
  <c r="V291" i="1"/>
  <c r="V235" i="1"/>
  <c r="V181" i="1"/>
  <c r="V110" i="1"/>
  <c r="V31" i="1"/>
  <c r="X1119" i="1"/>
  <c r="X1031" i="1"/>
  <c r="X825" i="1"/>
  <c r="X704" i="1"/>
  <c r="X555" i="1"/>
  <c r="X259" i="1"/>
  <c r="X93" i="1"/>
  <c r="X896" i="1"/>
  <c r="V896" i="1"/>
  <c r="X352" i="1"/>
  <c r="V352" i="1"/>
  <c r="V240" i="1"/>
  <c r="X240" i="1"/>
  <c r="V815" i="1"/>
  <c r="X815" i="1"/>
  <c r="V303" i="1"/>
  <c r="X303" i="1"/>
  <c r="X941" i="1"/>
  <c r="V941" i="1"/>
  <c r="X365" i="1"/>
  <c r="V365" i="1"/>
  <c r="X796" i="1"/>
  <c r="V796" i="1"/>
  <c r="V1343" i="1"/>
  <c r="X794" i="1"/>
  <c r="V794" i="1"/>
  <c r="X1398" i="1"/>
  <c r="V1398" i="1"/>
  <c r="X1382" i="1"/>
  <c r="V1382" i="1"/>
  <c r="V1366" i="1"/>
  <c r="X1366" i="1"/>
  <c r="V1350" i="1"/>
  <c r="X1350" i="1"/>
  <c r="X1334" i="1"/>
  <c r="V1334" i="1"/>
  <c r="X1318" i="1"/>
  <c r="V1318" i="1"/>
  <c r="X1302" i="1"/>
  <c r="V1302" i="1"/>
  <c r="V1286" i="1"/>
  <c r="X1286" i="1"/>
  <c r="V1270" i="1"/>
  <c r="X1270" i="1"/>
  <c r="X1254" i="1"/>
  <c r="V1254" i="1"/>
  <c r="V1222" i="1"/>
  <c r="X1222" i="1"/>
  <c r="X1190" i="1"/>
  <c r="V1190" i="1"/>
  <c r="X1174" i="1"/>
  <c r="V1174" i="1"/>
  <c r="V1142" i="1"/>
  <c r="X1142" i="1"/>
  <c r="X1126" i="1"/>
  <c r="V1126" i="1"/>
  <c r="X1078" i="1"/>
  <c r="V1078" i="1"/>
  <c r="X1062" i="1"/>
  <c r="V1062" i="1"/>
  <c r="X1046" i="1"/>
  <c r="V1046" i="1"/>
  <c r="V1030" i="1"/>
  <c r="X1030" i="1"/>
  <c r="X1014" i="1"/>
  <c r="V1014" i="1"/>
  <c r="X982" i="1"/>
  <c r="V982" i="1"/>
  <c r="X966" i="1"/>
  <c r="V966" i="1"/>
  <c r="X950" i="1"/>
  <c r="V950" i="1"/>
  <c r="X934" i="1"/>
  <c r="V934" i="1"/>
  <c r="V918" i="1"/>
  <c r="X918" i="1"/>
  <c r="V902" i="1"/>
  <c r="X902" i="1"/>
  <c r="X886" i="1"/>
  <c r="V886" i="1"/>
  <c r="X870" i="1"/>
  <c r="V870" i="1"/>
  <c r="V854" i="1"/>
  <c r="X854" i="1"/>
  <c r="X822" i="1"/>
  <c r="V822" i="1"/>
  <c r="V790" i="1"/>
  <c r="X790" i="1"/>
  <c r="X774" i="1"/>
  <c r="V774" i="1"/>
  <c r="X758" i="1"/>
  <c r="V758" i="1"/>
  <c r="X742" i="1"/>
  <c r="V742" i="1"/>
  <c r="V726" i="1"/>
  <c r="X726" i="1"/>
  <c r="X710" i="1"/>
  <c r="V710" i="1"/>
  <c r="X694" i="1"/>
  <c r="V694" i="1"/>
  <c r="X662" i="1"/>
  <c r="V662" i="1"/>
  <c r="X630" i="1"/>
  <c r="V630" i="1"/>
  <c r="X614" i="1"/>
  <c r="V614" i="1"/>
  <c r="V598" i="1"/>
  <c r="X598" i="1"/>
  <c r="X582" i="1"/>
  <c r="V582" i="1"/>
  <c r="V566" i="1"/>
  <c r="X566" i="1"/>
  <c r="X550" i="1"/>
  <c r="V550" i="1"/>
  <c r="X502" i="1"/>
  <c r="V502" i="1"/>
  <c r="X486" i="1"/>
  <c r="V486" i="1"/>
  <c r="X406" i="1"/>
  <c r="V406" i="1"/>
  <c r="X294" i="1"/>
  <c r="V294" i="1"/>
  <c r="X278" i="1"/>
  <c r="V278" i="1"/>
  <c r="X246" i="1"/>
  <c r="V246" i="1"/>
  <c r="X230" i="1"/>
  <c r="V230" i="1"/>
  <c r="X102" i="1"/>
  <c r="V102" i="1"/>
  <c r="X70" i="1"/>
  <c r="V70" i="1"/>
  <c r="X38" i="1"/>
  <c r="V38" i="1"/>
  <c r="X22" i="1"/>
  <c r="V22" i="1"/>
  <c r="V1359" i="1"/>
  <c r="V1312" i="1"/>
  <c r="V1265" i="1"/>
  <c r="V1244" i="1"/>
  <c r="V1197" i="1"/>
  <c r="V1072" i="1"/>
  <c r="V909" i="1"/>
  <c r="V797" i="1"/>
  <c r="V719" i="1"/>
  <c r="V677" i="1"/>
  <c r="V565" i="1"/>
  <c r="V528" i="1"/>
  <c r="V492" i="1"/>
  <c r="V442" i="1"/>
  <c r="V342" i="1"/>
  <c r="V283" i="1"/>
  <c r="V229" i="1"/>
  <c r="V108" i="1"/>
  <c r="X1354" i="1"/>
  <c r="X699" i="1"/>
  <c r="X255" i="1"/>
  <c r="X86" i="1"/>
  <c r="V413" i="1"/>
  <c r="X413" i="1"/>
  <c r="X1163" i="1"/>
  <c r="V1163" i="1"/>
  <c r="X491" i="1"/>
  <c r="V491" i="1"/>
  <c r="X1386" i="1"/>
  <c r="V1386" i="1"/>
  <c r="X1365" i="1"/>
  <c r="V1365" i="1"/>
  <c r="X1285" i="1"/>
  <c r="V1285" i="1"/>
  <c r="X1237" i="1"/>
  <c r="V1237" i="1"/>
  <c r="X1157" i="1"/>
  <c r="V1157" i="1"/>
  <c r="X1093" i="1"/>
  <c r="V1093" i="1"/>
  <c r="X1045" i="1"/>
  <c r="V1045" i="1"/>
  <c r="X981" i="1"/>
  <c r="V981" i="1"/>
  <c r="X405" i="1"/>
  <c r="V405" i="1"/>
  <c r="X117" i="1"/>
  <c r="V117" i="1"/>
  <c r="X69" i="1"/>
  <c r="V69" i="1"/>
  <c r="V1311" i="1"/>
  <c r="V1264" i="1"/>
  <c r="V1217" i="1"/>
  <c r="V1121" i="1"/>
  <c r="V1071" i="1"/>
  <c r="V993" i="1"/>
  <c r="V908" i="1"/>
  <c r="V829" i="1"/>
  <c r="V717" i="1"/>
  <c r="V605" i="1"/>
  <c r="V527" i="1"/>
  <c r="V337" i="1"/>
  <c r="V282" i="1"/>
  <c r="V107" i="1"/>
  <c r="V29" i="1"/>
  <c r="X1195" i="1"/>
  <c r="X1110" i="1"/>
  <c r="X381" i="1"/>
  <c r="X236" i="1"/>
  <c r="X417" i="1"/>
  <c r="V417" i="1"/>
  <c r="V1089" i="1"/>
  <c r="X816" i="1"/>
  <c r="V816" i="1"/>
  <c r="X464" i="1"/>
  <c r="V464" i="1"/>
  <c r="X304" i="1"/>
  <c r="V304" i="1"/>
  <c r="V176" i="1"/>
  <c r="X176" i="1"/>
  <c r="X687" i="1"/>
  <c r="V687" i="1"/>
  <c r="X559" i="1"/>
  <c r="V559" i="1"/>
  <c r="X415" i="1"/>
  <c r="V415" i="1"/>
  <c r="V143" i="1"/>
  <c r="X143" i="1"/>
  <c r="X1037" i="1"/>
  <c r="V1037" i="1"/>
  <c r="X604" i="1"/>
  <c r="V604" i="1"/>
  <c r="X1307" i="1"/>
  <c r="V1307" i="1"/>
  <c r="X1131" i="1"/>
  <c r="V1131" i="1"/>
  <c r="X1115" i="1"/>
  <c r="V1115" i="1"/>
  <c r="X1083" i="1"/>
  <c r="V1083" i="1"/>
  <c r="X1051" i="1"/>
  <c r="V1051" i="1"/>
  <c r="X1003" i="1"/>
  <c r="V1003" i="1"/>
  <c r="X939" i="1"/>
  <c r="V939" i="1"/>
  <c r="X779" i="1"/>
  <c r="V779" i="1"/>
  <c r="V763" i="1"/>
  <c r="X763" i="1"/>
  <c r="X731" i="1"/>
  <c r="V731" i="1"/>
  <c r="X683" i="1"/>
  <c r="V683" i="1"/>
  <c r="X619" i="1"/>
  <c r="V619" i="1"/>
  <c r="X603" i="1"/>
  <c r="V603" i="1"/>
  <c r="X571" i="1"/>
  <c r="V571" i="1"/>
  <c r="X523" i="1"/>
  <c r="V523" i="1"/>
  <c r="X507" i="1"/>
  <c r="V507" i="1"/>
  <c r="X443" i="1"/>
  <c r="V443" i="1"/>
  <c r="X11" i="1"/>
  <c r="V11" i="1"/>
  <c r="X1338" i="1"/>
  <c r="V1338" i="1"/>
  <c r="V1397" i="1"/>
  <c r="X1397" i="1"/>
  <c r="X1349" i="1"/>
  <c r="V1349" i="1"/>
  <c r="X1333" i="1"/>
  <c r="V1333" i="1"/>
  <c r="X1301" i="1"/>
  <c r="V1301" i="1"/>
  <c r="X1269" i="1"/>
  <c r="V1269" i="1"/>
  <c r="X1221" i="1"/>
  <c r="V1221" i="1"/>
  <c r="X1189" i="1"/>
  <c r="V1189" i="1"/>
  <c r="X1141" i="1"/>
  <c r="V1141" i="1"/>
  <c r="X1109" i="1"/>
  <c r="V1109" i="1"/>
  <c r="X1061" i="1"/>
  <c r="V1061" i="1"/>
  <c r="X1029" i="1"/>
  <c r="V1029" i="1"/>
  <c r="X997" i="1"/>
  <c r="V997" i="1"/>
  <c r="X949" i="1"/>
  <c r="V949" i="1"/>
  <c r="X469" i="1"/>
  <c r="V469" i="1"/>
  <c r="X389" i="1"/>
  <c r="V389" i="1"/>
  <c r="X357" i="1"/>
  <c r="V357" i="1"/>
  <c r="X341" i="1"/>
  <c r="V341" i="1"/>
  <c r="X325" i="1"/>
  <c r="V325" i="1"/>
  <c r="X293" i="1"/>
  <c r="V293" i="1"/>
  <c r="X277" i="1"/>
  <c r="V277" i="1"/>
  <c r="X261" i="1"/>
  <c r="V261" i="1"/>
  <c r="X213" i="1"/>
  <c r="V213" i="1"/>
  <c r="X101" i="1"/>
  <c r="V101" i="1"/>
  <c r="X85" i="1"/>
  <c r="V85" i="1"/>
  <c r="V1196" i="1"/>
  <c r="V1148" i="1"/>
  <c r="V1020" i="1"/>
  <c r="V940" i="1"/>
  <c r="V641" i="1"/>
  <c r="X811" i="1"/>
  <c r="X916" i="1"/>
  <c r="V916" i="1"/>
  <c r="X852" i="1"/>
  <c r="V852" i="1"/>
  <c r="X788" i="1"/>
  <c r="V788" i="1"/>
  <c r="X724" i="1"/>
  <c r="V724" i="1"/>
  <c r="X708" i="1"/>
  <c r="V708" i="1"/>
  <c r="X660" i="1"/>
  <c r="V660" i="1"/>
  <c r="X644" i="1"/>
  <c r="V644" i="1"/>
  <c r="X596" i="1"/>
  <c r="V596" i="1"/>
  <c r="X580" i="1"/>
  <c r="V580" i="1"/>
  <c r="X532" i="1"/>
  <c r="V532" i="1"/>
  <c r="X516" i="1"/>
  <c r="V516" i="1"/>
  <c r="X468" i="1"/>
  <c r="V468" i="1"/>
  <c r="X452" i="1"/>
  <c r="V452" i="1"/>
  <c r="X436" i="1"/>
  <c r="V436" i="1"/>
  <c r="X404" i="1"/>
  <c r="V404" i="1"/>
  <c r="X388" i="1"/>
  <c r="V388" i="1"/>
  <c r="X356" i="1"/>
  <c r="V356" i="1"/>
  <c r="X340" i="1"/>
  <c r="V340" i="1"/>
  <c r="X324" i="1"/>
  <c r="V324" i="1"/>
  <c r="X276" i="1"/>
  <c r="V276" i="1"/>
  <c r="X260" i="1"/>
  <c r="V260" i="1"/>
  <c r="X212" i="1"/>
  <c r="V212" i="1"/>
  <c r="X196" i="1"/>
  <c r="V196" i="1"/>
  <c r="X164" i="1"/>
  <c r="V164" i="1"/>
  <c r="X148" i="1"/>
  <c r="V148" i="1"/>
  <c r="X132" i="1"/>
  <c r="V132" i="1"/>
  <c r="X116" i="1"/>
  <c r="V116" i="1"/>
  <c r="X100" i="1"/>
  <c r="V100" i="1"/>
  <c r="X84" i="1"/>
  <c r="V84" i="1"/>
  <c r="X68" i="1"/>
  <c r="V68" i="1"/>
  <c r="X52" i="1"/>
  <c r="V52" i="1"/>
  <c r="X36" i="1"/>
  <c r="V36" i="1"/>
  <c r="X20" i="1"/>
  <c r="V20" i="1"/>
  <c r="X4" i="1"/>
  <c r="V4" i="1"/>
  <c r="V1357" i="1"/>
  <c r="V1331" i="1"/>
  <c r="V1310" i="1"/>
  <c r="V1284" i="1"/>
  <c r="V1263" i="1"/>
  <c r="V1216" i="1"/>
  <c r="V1193" i="1"/>
  <c r="V1169" i="1"/>
  <c r="V1145" i="1"/>
  <c r="V1092" i="1"/>
  <c r="V1070" i="1"/>
  <c r="V1042" i="1"/>
  <c r="V1017" i="1"/>
  <c r="V992" i="1"/>
  <c r="V906" i="1"/>
  <c r="V865" i="1"/>
  <c r="V828" i="1"/>
  <c r="V789" i="1"/>
  <c r="V753" i="1"/>
  <c r="V716" i="1"/>
  <c r="V675" i="1"/>
  <c r="V601" i="1"/>
  <c r="V563" i="1"/>
  <c r="V525" i="1"/>
  <c r="V483" i="1"/>
  <c r="V390" i="1"/>
  <c r="V335" i="1"/>
  <c r="V279" i="1"/>
  <c r="V223" i="1"/>
  <c r="V106" i="1"/>
  <c r="V27" i="1"/>
  <c r="X1185" i="1"/>
  <c r="X900" i="1"/>
  <c r="X806" i="1"/>
  <c r="X696" i="1"/>
  <c r="X538" i="1"/>
  <c r="X377" i="1"/>
  <c r="X220" i="1"/>
  <c r="X961" i="1"/>
  <c r="V961" i="1"/>
  <c r="X481" i="1"/>
  <c r="V481" i="1"/>
  <c r="X321" i="1"/>
  <c r="V321" i="1"/>
  <c r="X241" i="1"/>
  <c r="V241" i="1"/>
  <c r="V1281" i="1"/>
  <c r="X496" i="1"/>
  <c r="V496" i="1"/>
  <c r="V1088" i="1"/>
  <c r="X511" i="1"/>
  <c r="V511" i="1"/>
  <c r="X1085" i="1"/>
  <c r="V1085" i="1"/>
  <c r="X333" i="1"/>
  <c r="V333" i="1"/>
  <c r="X1355" i="1"/>
  <c r="V1355" i="1"/>
  <c r="X1275" i="1"/>
  <c r="V1275" i="1"/>
  <c r="X1227" i="1"/>
  <c r="V1227" i="1"/>
  <c r="X1067" i="1"/>
  <c r="V1067" i="1"/>
  <c r="X955" i="1"/>
  <c r="V955" i="1"/>
  <c r="X859" i="1"/>
  <c r="V859" i="1"/>
  <c r="X795" i="1"/>
  <c r="V795" i="1"/>
  <c r="X667" i="1"/>
  <c r="V667" i="1"/>
  <c r="X395" i="1"/>
  <c r="V395" i="1"/>
  <c r="X299" i="1"/>
  <c r="V299" i="1"/>
  <c r="X43" i="1"/>
  <c r="V43" i="1"/>
  <c r="V733" i="1"/>
  <c r="X1370" i="1"/>
  <c r="V1370" i="1"/>
  <c r="X1317" i="1"/>
  <c r="V1317" i="1"/>
  <c r="X1253" i="1"/>
  <c r="V1253" i="1"/>
  <c r="X1205" i="1"/>
  <c r="V1205" i="1"/>
  <c r="X1173" i="1"/>
  <c r="V1173" i="1"/>
  <c r="X1125" i="1"/>
  <c r="V1125" i="1"/>
  <c r="X1077" i="1"/>
  <c r="V1077" i="1"/>
  <c r="X1013" i="1"/>
  <c r="V1013" i="1"/>
  <c r="X965" i="1"/>
  <c r="V965" i="1"/>
  <c r="X933" i="1"/>
  <c r="V933" i="1"/>
  <c r="X485" i="1"/>
  <c r="V485" i="1"/>
  <c r="X437" i="1"/>
  <c r="V437" i="1"/>
  <c r="X309" i="1"/>
  <c r="V309" i="1"/>
  <c r="X197" i="1"/>
  <c r="V197" i="1"/>
  <c r="R20" i="1"/>
  <c r="R1390" i="1"/>
  <c r="R1374" i="1"/>
  <c r="R1310" i="1"/>
  <c r="R1262" i="1"/>
  <c r="R1198" i="1"/>
  <c r="R1182" i="1"/>
  <c r="R1118" i="1"/>
  <c r="R1102" i="1"/>
  <c r="R1070" i="1"/>
  <c r="R1054" i="1"/>
  <c r="R990" i="1"/>
  <c r="R958" i="1"/>
  <c r="R926" i="1"/>
  <c r="R910" i="1"/>
  <c r="R862" i="1"/>
  <c r="R846" i="1"/>
  <c r="R814" i="1"/>
  <c r="R798" i="1"/>
  <c r="R782" i="1"/>
  <c r="R766" i="1"/>
  <c r="R718" i="1"/>
  <c r="R702" i="1"/>
  <c r="R686" i="1"/>
  <c r="R622" i="1"/>
  <c r="R558" i="1"/>
  <c r="R510" i="1"/>
  <c r="R462" i="1"/>
  <c r="R446" i="1"/>
  <c r="R414" i="1"/>
  <c r="R398" i="1"/>
  <c r="R382" i="1"/>
  <c r="R366" i="1"/>
  <c r="R350" i="1"/>
  <c r="R302" i="1"/>
  <c r="R238" i="1"/>
  <c r="R206" i="1"/>
  <c r="R190" i="1"/>
  <c r="R158" i="1"/>
  <c r="R142" i="1"/>
  <c r="R110" i="1"/>
  <c r="R62" i="1"/>
  <c r="X915" i="1"/>
  <c r="V915" i="1"/>
  <c r="X851" i="1"/>
  <c r="V851" i="1"/>
  <c r="V835" i="1"/>
  <c r="X835" i="1"/>
  <c r="X787" i="1"/>
  <c r="V787" i="1"/>
  <c r="X771" i="1"/>
  <c r="V771" i="1"/>
  <c r="X723" i="1"/>
  <c r="V723" i="1"/>
  <c r="X707" i="1"/>
  <c r="V707" i="1"/>
  <c r="X659" i="1"/>
  <c r="V659" i="1"/>
  <c r="X643" i="1"/>
  <c r="V643" i="1"/>
  <c r="X579" i="1"/>
  <c r="V579" i="1"/>
  <c r="X531" i="1"/>
  <c r="V531" i="1"/>
  <c r="V515" i="1"/>
  <c r="X515" i="1"/>
  <c r="V435" i="1"/>
  <c r="X435" i="1"/>
  <c r="X419" i="1"/>
  <c r="V419" i="1"/>
  <c r="X403" i="1"/>
  <c r="V403" i="1"/>
  <c r="X387" i="1"/>
  <c r="V387" i="1"/>
  <c r="X371" i="1"/>
  <c r="V371" i="1"/>
  <c r="X339" i="1"/>
  <c r="V339" i="1"/>
  <c r="X275" i="1"/>
  <c r="V275" i="1"/>
  <c r="X227" i="1"/>
  <c r="V227" i="1"/>
  <c r="V211" i="1"/>
  <c r="X211" i="1"/>
  <c r="X195" i="1"/>
  <c r="V195" i="1"/>
  <c r="V163" i="1"/>
  <c r="X163" i="1"/>
  <c r="X147" i="1"/>
  <c r="V147" i="1"/>
  <c r="V131" i="1"/>
  <c r="X131" i="1"/>
  <c r="V115" i="1"/>
  <c r="X115" i="1"/>
  <c r="V99" i="1"/>
  <c r="X99" i="1"/>
  <c r="V83" i="1"/>
  <c r="X83" i="1"/>
  <c r="V67" i="1"/>
  <c r="X67" i="1"/>
  <c r="V51" i="1"/>
  <c r="X51" i="1"/>
  <c r="V35" i="1"/>
  <c r="X35" i="1"/>
  <c r="V19" i="1"/>
  <c r="X19" i="1"/>
  <c r="V1400" i="1"/>
  <c r="V1377" i="1"/>
  <c r="V1356" i="1"/>
  <c r="V1309" i="1"/>
  <c r="V1283" i="1"/>
  <c r="V1262" i="1"/>
  <c r="V1236" i="1"/>
  <c r="V1215" i="1"/>
  <c r="V1192" i="1"/>
  <c r="V1168" i="1"/>
  <c r="V1144" i="1"/>
  <c r="V1091" i="1"/>
  <c r="V1068" i="1"/>
  <c r="V1041" i="1"/>
  <c r="V1016" i="1"/>
  <c r="V991" i="1"/>
  <c r="V963" i="1"/>
  <c r="V936" i="1"/>
  <c r="V901" i="1"/>
  <c r="V864" i="1"/>
  <c r="V826" i="1"/>
  <c r="V785" i="1"/>
  <c r="V750" i="1"/>
  <c r="V714" i="1"/>
  <c r="V673" i="1"/>
  <c r="V636" i="1"/>
  <c r="V597" i="1"/>
  <c r="V561" i="1"/>
  <c r="V524" i="1"/>
  <c r="V482" i="1"/>
  <c r="V434" i="1"/>
  <c r="V386" i="1"/>
  <c r="V331" i="1"/>
  <c r="V274" i="1"/>
  <c r="V219" i="1"/>
  <c r="V165" i="1"/>
  <c r="V94" i="1"/>
  <c r="V25" i="1"/>
  <c r="X1179" i="1"/>
  <c r="X1099" i="1"/>
  <c r="X998" i="1"/>
  <c r="X899" i="1"/>
  <c r="X802" i="1"/>
  <c r="X678" i="1"/>
  <c r="X534" i="1"/>
  <c r="X376" i="1"/>
  <c r="X204" i="1"/>
  <c r="X54" i="1"/>
  <c r="X225" i="1"/>
  <c r="V225" i="1"/>
  <c r="X752" i="1"/>
  <c r="V752" i="1"/>
  <c r="X272" i="1"/>
  <c r="V272" i="1"/>
  <c r="X895" i="1"/>
  <c r="V895" i="1"/>
  <c r="X495" i="1"/>
  <c r="V495" i="1"/>
  <c r="X207" i="1"/>
  <c r="V207" i="1"/>
  <c r="V209" i="1"/>
  <c r="X989" i="1"/>
  <c r="V989" i="1"/>
  <c r="V221" i="1"/>
  <c r="X221" i="1"/>
  <c r="X860" i="1"/>
  <c r="V860" i="1"/>
  <c r="X684" i="1"/>
  <c r="V684" i="1"/>
  <c r="X1339" i="1"/>
  <c r="V1339" i="1"/>
  <c r="V907" i="1"/>
  <c r="X907" i="1"/>
  <c r="X843" i="1"/>
  <c r="V843" i="1"/>
  <c r="V747" i="1"/>
  <c r="X747" i="1"/>
  <c r="X635" i="1"/>
  <c r="V635" i="1"/>
  <c r="X539" i="1"/>
  <c r="V539" i="1"/>
  <c r="V379" i="1"/>
  <c r="X379" i="1"/>
  <c r="X347" i="1"/>
  <c r="V347" i="1"/>
  <c r="X315" i="1"/>
  <c r="V315" i="1"/>
  <c r="X267" i="1"/>
  <c r="V267" i="1"/>
  <c r="X155" i="1"/>
  <c r="V155" i="1"/>
  <c r="V59" i="1"/>
  <c r="X59" i="1"/>
  <c r="V1249" i="1"/>
  <c r="V1105" i="1"/>
  <c r="X1274" i="1"/>
  <c r="V1274" i="1"/>
  <c r="V810" i="1"/>
  <c r="X810" i="1"/>
  <c r="R10" i="1"/>
  <c r="R1117" i="1"/>
  <c r="R1101" i="1"/>
  <c r="R1053" i="1"/>
  <c r="R1021" i="1"/>
  <c r="R989" i="1"/>
  <c r="R925" i="1"/>
  <c r="R909" i="1"/>
  <c r="R861" i="1"/>
  <c r="R845" i="1"/>
  <c r="R797" i="1"/>
  <c r="R781" i="1"/>
  <c r="R733" i="1"/>
  <c r="R717" i="1"/>
  <c r="R669" i="1"/>
  <c r="R653" i="1"/>
  <c r="R621" i="1"/>
  <c r="R605" i="1"/>
  <c r="R589" i="1"/>
  <c r="R557" i="1"/>
  <c r="R509" i="1"/>
  <c r="R397" i="1"/>
  <c r="R365" i="1"/>
  <c r="R349" i="1"/>
  <c r="R301" i="1"/>
  <c r="R253" i="1"/>
  <c r="R205" i="1"/>
  <c r="R157" i="1"/>
  <c r="R141" i="1"/>
  <c r="R109" i="1"/>
  <c r="R93" i="1"/>
  <c r="R45" i="1"/>
  <c r="X914" i="1"/>
  <c r="V914" i="1"/>
  <c r="X882" i="1"/>
  <c r="V882" i="1"/>
  <c r="X866" i="1"/>
  <c r="V866" i="1"/>
  <c r="X850" i="1"/>
  <c r="V850" i="1"/>
  <c r="X818" i="1"/>
  <c r="V818" i="1"/>
  <c r="X786" i="1"/>
  <c r="V786" i="1"/>
  <c r="X754" i="1"/>
  <c r="V754" i="1"/>
  <c r="X738" i="1"/>
  <c r="V738" i="1"/>
  <c r="X690" i="1"/>
  <c r="V690" i="1"/>
  <c r="X674" i="1"/>
  <c r="V674" i="1"/>
  <c r="X658" i="1"/>
  <c r="V658" i="1"/>
  <c r="X626" i="1"/>
  <c r="V626" i="1"/>
  <c r="X610" i="1"/>
  <c r="V610" i="1"/>
  <c r="V594" i="1"/>
  <c r="X594" i="1"/>
  <c r="X562" i="1"/>
  <c r="V562" i="1"/>
  <c r="X530" i="1"/>
  <c r="V530" i="1"/>
  <c r="X498" i="1"/>
  <c r="V498" i="1"/>
  <c r="X450" i="1"/>
  <c r="V450" i="1"/>
  <c r="X322" i="1"/>
  <c r="V322" i="1"/>
  <c r="X290" i="1"/>
  <c r="V290" i="1"/>
  <c r="V258" i="1"/>
  <c r="X258" i="1"/>
  <c r="X242" i="1"/>
  <c r="V242" i="1"/>
  <c r="X226" i="1"/>
  <c r="V226" i="1"/>
  <c r="X194" i="1"/>
  <c r="V194" i="1"/>
  <c r="V1396" i="1"/>
  <c r="V1376" i="1"/>
  <c r="V1353" i="1"/>
  <c r="V1329" i="1"/>
  <c r="V1308" i="1"/>
  <c r="V1282" i="1"/>
  <c r="V1261" i="1"/>
  <c r="V1235" i="1"/>
  <c r="V1214" i="1"/>
  <c r="V1188" i="1"/>
  <c r="V1167" i="1"/>
  <c r="V1140" i="1"/>
  <c r="V1090" i="1"/>
  <c r="V1065" i="1"/>
  <c r="V1040" i="1"/>
  <c r="V1012" i="1"/>
  <c r="V990" i="1"/>
  <c r="V962" i="1"/>
  <c r="V932" i="1"/>
  <c r="V898" i="1"/>
  <c r="V863" i="1"/>
  <c r="V821" i="1"/>
  <c r="V784" i="1"/>
  <c r="V749" i="1"/>
  <c r="V709" i="1"/>
  <c r="V672" i="1"/>
  <c r="V634" i="1"/>
  <c r="V593" i="1"/>
  <c r="V558" i="1"/>
  <c r="V522" i="1"/>
  <c r="V480" i="1"/>
  <c r="V433" i="1"/>
  <c r="V378" i="1"/>
  <c r="V329" i="1"/>
  <c r="V273" i="1"/>
  <c r="V218" i="1"/>
  <c r="V160" i="1"/>
  <c r="V88" i="1"/>
  <c r="V15" i="1"/>
  <c r="X1258" i="1"/>
  <c r="X1178" i="1"/>
  <c r="X1094" i="1"/>
  <c r="X518" i="1"/>
  <c r="X46" i="1"/>
  <c r="X97" i="1"/>
  <c r="X64" i="1"/>
  <c r="X37" i="1"/>
  <c r="V37" i="1"/>
  <c r="X21" i="1"/>
  <c r="V21" i="1"/>
  <c r="V53" i="1"/>
  <c r="X146" i="1"/>
  <c r="V130" i="1"/>
  <c r="X130" i="1"/>
  <c r="V114" i="1"/>
  <c r="X114" i="1"/>
  <c r="V82" i="1"/>
  <c r="X82" i="1"/>
  <c r="V66" i="1"/>
  <c r="X66" i="1"/>
  <c r="V50" i="1"/>
  <c r="X50" i="1"/>
  <c r="V34" i="1"/>
  <c r="X34" i="1"/>
  <c r="V18" i="1"/>
  <c r="X18" i="1"/>
  <c r="V5" i="1"/>
  <c r="X65" i="1"/>
  <c r="V65" i="1"/>
  <c r="X49" i="1"/>
  <c r="V49" i="1"/>
  <c r="V17" i="1"/>
  <c r="X17" i="1"/>
  <c r="V162" i="1"/>
  <c r="V33" i="1"/>
  <c r="X32" i="1"/>
  <c r="X96" i="1"/>
  <c r="V96" i="1"/>
  <c r="V80" i="1"/>
  <c r="X80" i="1"/>
  <c r="V16" i="1"/>
  <c r="X16" i="1"/>
  <c r="R670" i="1"/>
  <c r="R606" i="1"/>
  <c r="R1181" i="1"/>
  <c r="R202" i="1"/>
  <c r="R634" i="1"/>
  <c r="R542" i="1"/>
  <c r="R1085" i="1"/>
  <c r="R1398" i="1"/>
  <c r="R494" i="1"/>
  <c r="R1348" i="1"/>
  <c r="R1188" i="1"/>
  <c r="R747" i="1"/>
  <c r="R746" i="1"/>
  <c r="P645" i="1"/>
  <c r="R645" i="1" s="1"/>
  <c r="R430" i="1"/>
  <c r="R46" i="1"/>
  <c r="R654" i="1"/>
  <c r="R548" i="1"/>
  <c r="P1028" i="1"/>
  <c r="R1028" i="1" s="1"/>
  <c r="P14" i="1"/>
  <c r="R14" i="1" s="1"/>
  <c r="R1380" i="1"/>
  <c r="R541" i="1"/>
  <c r="R254" i="1"/>
  <c r="P724" i="1"/>
  <c r="R724" i="1" s="1"/>
  <c r="R1287" i="1"/>
  <c r="R372" i="1"/>
  <c r="R1172" i="1"/>
  <c r="R5" i="1"/>
  <c r="R1220" i="1"/>
  <c r="R282" i="1"/>
  <c r="R1230" i="1"/>
  <c r="R734" i="1"/>
  <c r="R94" i="1"/>
  <c r="R714" i="1"/>
  <c r="R122" i="1"/>
  <c r="P708" i="1"/>
  <c r="R708" i="1" s="1"/>
  <c r="R1124" i="1"/>
  <c r="R232" i="1"/>
  <c r="R1395" i="1"/>
  <c r="R1379" i="1"/>
  <c r="R1363" i="1"/>
  <c r="R1331" i="1"/>
  <c r="R1315" i="1"/>
  <c r="R1299" i="1"/>
  <c r="R1283" i="1"/>
  <c r="R1267" i="1"/>
  <c r="R1251" i="1"/>
  <c r="R1235" i="1"/>
  <c r="R1219" i="1"/>
  <c r="R1203" i="1"/>
  <c r="R1187" i="1"/>
  <c r="R1171" i="1"/>
  <c r="R1155" i="1"/>
  <c r="R1139" i="1"/>
  <c r="R1123" i="1"/>
  <c r="R1107" i="1"/>
  <c r="R1091" i="1"/>
  <c r="R1075" i="1"/>
  <c r="R1059" i="1"/>
  <c r="R1043" i="1"/>
  <c r="R1027" i="1"/>
  <c r="R1011" i="1"/>
  <c r="R995" i="1"/>
  <c r="R979" i="1"/>
  <c r="R963" i="1"/>
  <c r="R947" i="1"/>
  <c r="R931" i="1"/>
  <c r="R915" i="1"/>
  <c r="R899" i="1"/>
  <c r="R883" i="1"/>
  <c r="R867" i="1"/>
  <c r="R851" i="1"/>
  <c r="R835" i="1"/>
  <c r="R819" i="1"/>
  <c r="R803" i="1"/>
  <c r="R787" i="1"/>
  <c r="R771" i="1"/>
  <c r="R755" i="1"/>
  <c r="R739" i="1"/>
  <c r="R723" i="1"/>
  <c r="R707" i="1"/>
  <c r="R691" i="1"/>
  <c r="R675" i="1"/>
  <c r="R659" i="1"/>
  <c r="R643" i="1"/>
  <c r="R627" i="1"/>
  <c r="R611" i="1"/>
  <c r="R595" i="1"/>
  <c r="R579" i="1"/>
  <c r="R563" i="1"/>
  <c r="R547" i="1"/>
  <c r="R531" i="1"/>
  <c r="R515" i="1"/>
  <c r="R499" i="1"/>
  <c r="R483" i="1"/>
  <c r="R467" i="1"/>
  <c r="R451" i="1"/>
  <c r="R435" i="1"/>
  <c r="R419" i="1"/>
  <c r="R574" i="1"/>
  <c r="R318" i="1"/>
  <c r="P13" i="1"/>
  <c r="R13" i="1" s="1"/>
  <c r="R1108" i="1"/>
  <c r="R100" i="1"/>
  <c r="R1394" i="1"/>
  <c r="R1378" i="1"/>
  <c r="R1362" i="1"/>
  <c r="R1346" i="1"/>
  <c r="R1330" i="1"/>
  <c r="R1314" i="1"/>
  <c r="R1298" i="1"/>
  <c r="R1282" i="1"/>
  <c r="R1266" i="1"/>
  <c r="R1250" i="1"/>
  <c r="R1234" i="1"/>
  <c r="R1218" i="1"/>
  <c r="R1202" i="1"/>
  <c r="R1186" i="1"/>
  <c r="R1170" i="1"/>
  <c r="R1154" i="1"/>
  <c r="R1138" i="1"/>
  <c r="P628" i="1"/>
  <c r="R628" i="1" s="1"/>
  <c r="R1098" i="1"/>
  <c r="R21" i="1"/>
  <c r="R829" i="1"/>
  <c r="R1064" i="1"/>
  <c r="R270" i="1"/>
  <c r="R792" i="1"/>
  <c r="R1286" i="1"/>
  <c r="P214" i="1"/>
  <c r="R214" i="1" s="1"/>
  <c r="R836" i="1"/>
  <c r="R11" i="1"/>
  <c r="R1391" i="1"/>
  <c r="R1375" i="1"/>
  <c r="R1343" i="1"/>
  <c r="R1311" i="1"/>
  <c r="R1279" i="1"/>
  <c r="R1263" i="1"/>
  <c r="R1247" i="1"/>
  <c r="R1231" i="1"/>
  <c r="R1215" i="1"/>
  <c r="R1199" i="1"/>
  <c r="R1183" i="1"/>
  <c r="R1167" i="1"/>
  <c r="R1135" i="1"/>
  <c r="R1119" i="1"/>
  <c r="R403" i="1"/>
  <c r="R387" i="1"/>
  <c r="R371" i="1"/>
  <c r="R355" i="1"/>
  <c r="R339" i="1"/>
  <c r="R323" i="1"/>
  <c r="R307" i="1"/>
  <c r="R291" i="1"/>
  <c r="R275" i="1"/>
  <c r="R259" i="1"/>
  <c r="R243" i="1"/>
  <c r="R227" i="1"/>
  <c r="R211" i="1"/>
  <c r="R195" i="1"/>
  <c r="R179" i="1"/>
  <c r="R163" i="1"/>
  <c r="R147" i="1"/>
  <c r="R131" i="1"/>
  <c r="R115" i="1"/>
  <c r="R99" i="1"/>
  <c r="R83" i="1"/>
  <c r="R67" i="1"/>
  <c r="R51" i="1"/>
  <c r="R35" i="1"/>
  <c r="R19" i="1"/>
  <c r="R1122" i="1"/>
  <c r="R1106" i="1"/>
  <c r="R1090" i="1"/>
  <c r="R1074" i="1"/>
  <c r="R1058" i="1"/>
  <c r="R1042" i="1"/>
  <c r="R1026" i="1"/>
  <c r="R1010" i="1"/>
  <c r="R994" i="1"/>
  <c r="R978" i="1"/>
  <c r="R962" i="1"/>
  <c r="R946" i="1"/>
  <c r="R930" i="1"/>
  <c r="R914" i="1"/>
  <c r="R898" i="1"/>
  <c r="R882" i="1"/>
  <c r="R866" i="1"/>
  <c r="R850" i="1"/>
  <c r="R834" i="1"/>
  <c r="R818" i="1"/>
  <c r="R802" i="1"/>
  <c r="R786" i="1"/>
  <c r="R770" i="1"/>
  <c r="R738" i="1"/>
  <c r="R722" i="1"/>
  <c r="R706" i="1"/>
  <c r="R690" i="1"/>
  <c r="R674" i="1"/>
  <c r="R658" i="1"/>
  <c r="R642" i="1"/>
  <c r="R626" i="1"/>
  <c r="R610" i="1"/>
  <c r="R594" i="1"/>
  <c r="R578" i="1"/>
  <c r="R562" i="1"/>
  <c r="R546" i="1"/>
  <c r="R530" i="1"/>
  <c r="R514" i="1"/>
  <c r="R498" i="1"/>
  <c r="R482" i="1"/>
  <c r="R466" i="1"/>
  <c r="R450" i="1"/>
  <c r="R434" i="1"/>
  <c r="R418" i="1"/>
  <c r="R402" i="1"/>
  <c r="R386" i="1"/>
  <c r="R370" i="1"/>
  <c r="R354" i="1"/>
  <c r="R338" i="1"/>
  <c r="R322" i="1"/>
  <c r="R306" i="1"/>
  <c r="R290" i="1"/>
  <c r="R274" i="1"/>
  <c r="R258" i="1"/>
  <c r="R242" i="1"/>
  <c r="R226" i="1"/>
  <c r="R210" i="1"/>
  <c r="R194" i="1"/>
  <c r="R178" i="1"/>
  <c r="R162" i="1"/>
  <c r="R146" i="1"/>
  <c r="R130" i="1"/>
  <c r="R114" i="1"/>
  <c r="R98" i="1"/>
  <c r="R82" i="1"/>
  <c r="R66" i="1"/>
  <c r="R50" i="1"/>
  <c r="R34" i="1"/>
  <c r="R18" i="1"/>
  <c r="R1345" i="1"/>
  <c r="R1313" i="1"/>
  <c r="R1297" i="1"/>
  <c r="R1281" i="1"/>
  <c r="R1265" i="1"/>
  <c r="R1249" i="1"/>
  <c r="R1185" i="1"/>
  <c r="R1169" i="1"/>
  <c r="R1121" i="1"/>
  <c r="R1105" i="1"/>
  <c r="R1089" i="1"/>
  <c r="R1057" i="1"/>
  <c r="R1041" i="1"/>
  <c r="R1025" i="1"/>
  <c r="R993" i="1"/>
  <c r="R977" i="1"/>
  <c r="R945" i="1"/>
  <c r="R929" i="1"/>
  <c r="R913" i="1"/>
  <c r="R865" i="1"/>
  <c r="R849" i="1"/>
  <c r="R833" i="1"/>
  <c r="R801" i="1"/>
  <c r="R785" i="1"/>
  <c r="R737" i="1"/>
  <c r="R721" i="1"/>
  <c r="R673" i="1"/>
  <c r="R657" i="1"/>
  <c r="R641" i="1"/>
  <c r="R625" i="1"/>
  <c r="R609" i="1"/>
  <c r="R577" i="1"/>
  <c r="R561" i="1"/>
  <c r="R545" i="1"/>
  <c r="R513" i="1"/>
  <c r="R497" i="1"/>
  <c r="R481" i="1"/>
  <c r="R465" i="1"/>
  <c r="R449" i="1"/>
  <c r="R433" i="1"/>
  <c r="R417" i="1"/>
  <c r="R401" i="1"/>
  <c r="R385" i="1"/>
  <c r="R369" i="1"/>
  <c r="R353" i="1"/>
  <c r="R337" i="1"/>
  <c r="R321" i="1"/>
  <c r="R305" i="1"/>
  <c r="R289" i="1"/>
  <c r="R273" i="1"/>
  <c r="R257" i="1"/>
  <c r="R241" i="1"/>
  <c r="R225" i="1"/>
  <c r="R209" i="1"/>
  <c r="R193" i="1"/>
  <c r="R177" i="1"/>
  <c r="R161" i="1"/>
  <c r="R145" i="1"/>
  <c r="R129" i="1"/>
  <c r="R113" i="1"/>
  <c r="R97" i="1"/>
  <c r="R81" i="1"/>
  <c r="R65" i="1"/>
  <c r="R49" i="1"/>
  <c r="R33" i="1"/>
  <c r="R17" i="1"/>
  <c r="R1344" i="1"/>
  <c r="R1296" i="1"/>
  <c r="R1264" i="1"/>
  <c r="R1248" i="1"/>
  <c r="R1232" i="1"/>
  <c r="R1216" i="1"/>
  <c r="R1184" i="1"/>
  <c r="R1168" i="1"/>
  <c r="R1152" i="1"/>
  <c r="R1136" i="1"/>
  <c r="R1120" i="1"/>
  <c r="R1104" i="1"/>
  <c r="R1072" i="1"/>
  <c r="R1008" i="1"/>
  <c r="R992" i="1"/>
  <c r="R960" i="1"/>
  <c r="R944" i="1"/>
  <c r="R880" i="1"/>
  <c r="R816" i="1"/>
  <c r="R800" i="1"/>
  <c r="R768" i="1"/>
  <c r="R736" i="1"/>
  <c r="R720" i="1"/>
  <c r="R688" i="1"/>
  <c r="R656" i="1"/>
  <c r="R640" i="1"/>
  <c r="R608" i="1"/>
  <c r="R592" i="1"/>
  <c r="R576" i="1"/>
  <c r="R560" i="1"/>
  <c r="R544" i="1"/>
  <c r="R528" i="1"/>
  <c r="R512" i="1"/>
  <c r="R496" i="1"/>
  <c r="R480" i="1"/>
  <c r="R464" i="1"/>
  <c r="R448" i="1"/>
  <c r="R432" i="1"/>
  <c r="R416" i="1"/>
  <c r="R400" i="1"/>
  <c r="R384" i="1"/>
  <c r="R368" i="1"/>
  <c r="R352" i="1"/>
  <c r="R336" i="1"/>
  <c r="R320" i="1"/>
  <c r="R304" i="1"/>
  <c r="R288" i="1"/>
  <c r="R272" i="1"/>
  <c r="R256" i="1"/>
  <c r="R240" i="1"/>
  <c r="R224" i="1"/>
  <c r="R208" i="1"/>
  <c r="R192" i="1"/>
  <c r="R176" i="1"/>
  <c r="R160" i="1"/>
  <c r="R144" i="1"/>
  <c r="R128" i="1"/>
  <c r="R112" i="1"/>
  <c r="R96" i="1"/>
  <c r="R80" i="1"/>
  <c r="R64" i="1"/>
  <c r="R48" i="1"/>
  <c r="R32" i="1"/>
  <c r="R16" i="1"/>
  <c r="R1103" i="1"/>
  <c r="R1087" i="1"/>
  <c r="R1071" i="1"/>
  <c r="R1055" i="1"/>
  <c r="R1039" i="1"/>
  <c r="R1023" i="1"/>
  <c r="R1007" i="1"/>
  <c r="R991" i="1"/>
  <c r="R975" i="1"/>
  <c r="R959" i="1"/>
  <c r="R943" i="1"/>
  <c r="R927" i="1"/>
  <c r="R911" i="1"/>
  <c r="R895" i="1"/>
  <c r="R879" i="1"/>
  <c r="R863" i="1"/>
  <c r="R847" i="1"/>
  <c r="R831" i="1"/>
  <c r="R815" i="1"/>
  <c r="R799" i="1"/>
  <c r="R783" i="1"/>
  <c r="R767" i="1"/>
  <c r="R751" i="1"/>
  <c r="R735" i="1"/>
  <c r="R719" i="1"/>
  <c r="R703" i="1"/>
  <c r="R687" i="1"/>
  <c r="R671" i="1"/>
  <c r="R655" i="1"/>
  <c r="R639" i="1"/>
  <c r="R623" i="1"/>
  <c r="R607" i="1"/>
  <c r="R591" i="1"/>
  <c r="R575" i="1"/>
  <c r="R559" i="1"/>
  <c r="R543" i="1"/>
  <c r="R527" i="1"/>
  <c r="R511" i="1"/>
  <c r="R495" i="1"/>
  <c r="R479" i="1"/>
  <c r="R463" i="1"/>
  <c r="R447" i="1"/>
  <c r="R431" i="1"/>
  <c r="R415" i="1"/>
  <c r="R399" i="1"/>
  <c r="R383" i="1"/>
  <c r="R367" i="1"/>
  <c r="R351" i="1"/>
  <c r="R335" i="1"/>
  <c r="R319" i="1"/>
  <c r="R303" i="1"/>
  <c r="R287" i="1"/>
  <c r="R271" i="1"/>
  <c r="R255" i="1"/>
  <c r="R239" i="1"/>
  <c r="R223" i="1"/>
  <c r="R207" i="1"/>
  <c r="R191" i="1"/>
  <c r="R175" i="1"/>
  <c r="R159" i="1"/>
  <c r="R143" i="1"/>
  <c r="R111" i="1"/>
  <c r="R95" i="1"/>
  <c r="R79" i="1"/>
  <c r="R63" i="1"/>
  <c r="R47" i="1"/>
  <c r="R31" i="1"/>
  <c r="R15" i="1"/>
  <c r="P489" i="1"/>
  <c r="R489" i="1" s="1"/>
  <c r="P1321" i="1"/>
  <c r="R1321" i="1" s="1"/>
  <c r="P1225" i="1"/>
  <c r="R1225" i="1" s="1"/>
  <c r="P1145" i="1"/>
  <c r="R1145" i="1" s="1"/>
  <c r="P1049" i="1"/>
  <c r="R1049" i="1" s="1"/>
  <c r="P953" i="1"/>
  <c r="R953" i="1" s="1"/>
  <c r="P857" i="1"/>
  <c r="R857" i="1" s="1"/>
  <c r="P809" i="1"/>
  <c r="R809" i="1" s="1"/>
  <c r="P681" i="1"/>
  <c r="R681" i="1" s="1"/>
  <c r="P569" i="1"/>
  <c r="R569" i="1" s="1"/>
  <c r="P457" i="1"/>
  <c r="R457" i="1" s="1"/>
  <c r="P313" i="1"/>
  <c r="R313" i="1" s="1"/>
  <c r="P185" i="1"/>
  <c r="R185" i="1" s="1"/>
  <c r="P89" i="1"/>
  <c r="R89" i="1" s="1"/>
  <c r="P1400" i="1"/>
  <c r="R1400" i="1" s="1"/>
  <c r="P1304" i="1"/>
  <c r="R1304" i="1" s="1"/>
  <c r="P1208" i="1"/>
  <c r="R1208" i="1" s="1"/>
  <c r="P1385" i="1"/>
  <c r="R1385" i="1" s="1"/>
  <c r="P1289" i="1"/>
  <c r="R1289" i="1" s="1"/>
  <c r="P1241" i="1"/>
  <c r="R1241" i="1" s="1"/>
  <c r="P1177" i="1"/>
  <c r="R1177" i="1" s="1"/>
  <c r="P1097" i="1"/>
  <c r="R1097" i="1" s="1"/>
  <c r="P1033" i="1"/>
  <c r="R1033" i="1" s="1"/>
  <c r="P969" i="1"/>
  <c r="R969" i="1" s="1"/>
  <c r="P873" i="1"/>
  <c r="R873" i="1" s="1"/>
  <c r="P825" i="1"/>
  <c r="R825" i="1" s="1"/>
  <c r="P729" i="1"/>
  <c r="R729" i="1" s="1"/>
  <c r="P713" i="1"/>
  <c r="R713" i="1" s="1"/>
  <c r="P617" i="1"/>
  <c r="R617" i="1" s="1"/>
  <c r="P553" i="1"/>
  <c r="R553" i="1" s="1"/>
  <c r="P473" i="1"/>
  <c r="R473" i="1" s="1"/>
  <c r="P377" i="1"/>
  <c r="R377" i="1" s="1"/>
  <c r="P297" i="1"/>
  <c r="R297" i="1" s="1"/>
  <c r="P265" i="1"/>
  <c r="R265" i="1" s="1"/>
  <c r="P201" i="1"/>
  <c r="R201" i="1" s="1"/>
  <c r="P169" i="1"/>
  <c r="R169" i="1" s="1"/>
  <c r="P73" i="1"/>
  <c r="R73" i="1" s="1"/>
  <c r="P1368" i="1"/>
  <c r="R1368" i="1" s="1"/>
  <c r="P1288" i="1"/>
  <c r="R1288" i="1" s="1"/>
  <c r="P1224" i="1"/>
  <c r="R1224" i="1" s="1"/>
  <c r="P1176" i="1"/>
  <c r="R1176" i="1" s="1"/>
  <c r="P1080" i="1"/>
  <c r="R1080" i="1" s="1"/>
  <c r="P904" i="1"/>
  <c r="R904" i="1" s="1"/>
  <c r="P521" i="1"/>
  <c r="R521" i="1" s="1"/>
  <c r="P1337" i="1"/>
  <c r="R1337" i="1" s="1"/>
  <c r="R1113" i="1"/>
  <c r="P985" i="1"/>
  <c r="R985" i="1" s="1"/>
  <c r="P889" i="1"/>
  <c r="R889" i="1" s="1"/>
  <c r="P761" i="1"/>
  <c r="R761" i="1" s="1"/>
  <c r="P633" i="1"/>
  <c r="R633" i="1" s="1"/>
  <c r="P361" i="1"/>
  <c r="R361" i="1" s="1"/>
  <c r="P217" i="1"/>
  <c r="P121" i="1"/>
  <c r="R121" i="1" s="1"/>
  <c r="P41" i="1"/>
  <c r="R41" i="1" s="1"/>
  <c r="P1384" i="1"/>
  <c r="R1384" i="1" s="1"/>
  <c r="P1240" i="1"/>
  <c r="R1240" i="1" s="1"/>
  <c r="P1128" i="1"/>
  <c r="R1128" i="1" s="1"/>
  <c r="P1369" i="1"/>
  <c r="R1369" i="1" s="1"/>
  <c r="P1273" i="1"/>
  <c r="R1273" i="1" s="1"/>
  <c r="P1209" i="1"/>
  <c r="R1209" i="1" s="1"/>
  <c r="P1161" i="1"/>
  <c r="R1161" i="1" s="1"/>
  <c r="P1065" i="1"/>
  <c r="R1065" i="1" s="1"/>
  <c r="P1017" i="1"/>
  <c r="R1017" i="1" s="1"/>
  <c r="R921" i="1"/>
  <c r="P841" i="1"/>
  <c r="R841" i="1" s="1"/>
  <c r="P745" i="1"/>
  <c r="R745" i="1" s="1"/>
  <c r="P665" i="1"/>
  <c r="R665" i="1" s="1"/>
  <c r="P585" i="1"/>
  <c r="R585" i="1" s="1"/>
  <c r="P505" i="1"/>
  <c r="R505" i="1" s="1"/>
  <c r="P409" i="1"/>
  <c r="R409" i="1" s="1"/>
  <c r="P329" i="1"/>
  <c r="R329" i="1" s="1"/>
  <c r="P249" i="1"/>
  <c r="R249" i="1" s="1"/>
  <c r="P105" i="1"/>
  <c r="R105" i="1" s="1"/>
  <c r="P1336" i="1"/>
  <c r="R1336" i="1" s="1"/>
  <c r="P1272" i="1"/>
  <c r="R1272" i="1" s="1"/>
  <c r="P1192" i="1"/>
  <c r="R1192" i="1" s="1"/>
  <c r="P1112" i="1"/>
  <c r="R1112" i="1" s="1"/>
  <c r="R937" i="1"/>
  <c r="P1353" i="1"/>
  <c r="R1353" i="1" s="1"/>
  <c r="P1257" i="1"/>
  <c r="R1257" i="1" s="1"/>
  <c r="P1129" i="1"/>
  <c r="R1129" i="1" s="1"/>
  <c r="P793" i="1"/>
  <c r="R793" i="1" s="1"/>
  <c r="P649" i="1"/>
  <c r="R649" i="1" s="1"/>
  <c r="P537" i="1"/>
  <c r="R537" i="1" s="1"/>
  <c r="P393" i="1"/>
  <c r="R393" i="1" s="1"/>
  <c r="P281" i="1"/>
  <c r="R281" i="1" s="1"/>
  <c r="P153" i="1"/>
  <c r="R153" i="1" s="1"/>
  <c r="P25" i="1"/>
  <c r="R25" i="1" s="1"/>
  <c r="P1320" i="1"/>
  <c r="R1320" i="1" s="1"/>
  <c r="P1160" i="1"/>
  <c r="R1160" i="1" s="1"/>
  <c r="P1305" i="1"/>
  <c r="R1305" i="1" s="1"/>
  <c r="P1193" i="1"/>
  <c r="R1193" i="1" s="1"/>
  <c r="P1081" i="1"/>
  <c r="R1081" i="1" s="1"/>
  <c r="P1001" i="1"/>
  <c r="R1001" i="1" s="1"/>
  <c r="P905" i="1"/>
  <c r="R905" i="1" s="1"/>
  <c r="P777" i="1"/>
  <c r="R777" i="1" s="1"/>
  <c r="P697" i="1"/>
  <c r="R697" i="1" s="1"/>
  <c r="P601" i="1"/>
  <c r="R601" i="1" s="1"/>
  <c r="P441" i="1"/>
  <c r="R441" i="1" s="1"/>
  <c r="P345" i="1"/>
  <c r="R345" i="1" s="1"/>
  <c r="P233" i="1"/>
  <c r="R233" i="1" s="1"/>
  <c r="P137" i="1"/>
  <c r="R137" i="1" s="1"/>
  <c r="P57" i="1"/>
  <c r="R57" i="1" s="1"/>
  <c r="P1352" i="1"/>
  <c r="R1352" i="1" s="1"/>
  <c r="P1256" i="1"/>
  <c r="R1256" i="1" s="1"/>
  <c r="P1144" i="1"/>
  <c r="R1144" i="1" s="1"/>
  <c r="P1032" i="1"/>
  <c r="R1032" i="1" s="1"/>
  <c r="R425" i="1"/>
  <c r="P840" i="1"/>
  <c r="R840" i="1" s="1"/>
  <c r="P712" i="1"/>
  <c r="R712" i="1" s="1"/>
  <c r="P616" i="1"/>
  <c r="R616" i="1" s="1"/>
  <c r="P488" i="1"/>
  <c r="R488" i="1" s="1"/>
  <c r="P360" i="1"/>
  <c r="R360" i="1" s="1"/>
  <c r="P1335" i="1"/>
  <c r="R1335" i="1" s="1"/>
  <c r="R1015" i="1"/>
  <c r="P887" i="1"/>
  <c r="R887" i="1" s="1"/>
  <c r="P711" i="1"/>
  <c r="R711" i="1" s="1"/>
  <c r="P455" i="1"/>
  <c r="R455" i="1" s="1"/>
  <c r="P1318" i="1"/>
  <c r="R1318" i="1" s="1"/>
  <c r="P1190" i="1"/>
  <c r="R1190" i="1" s="1"/>
  <c r="P1158" i="1"/>
  <c r="R1158" i="1" s="1"/>
  <c r="P1142" i="1"/>
  <c r="R1142" i="1" s="1"/>
  <c r="R1110" i="1"/>
  <c r="P1078" i="1"/>
  <c r="R1078" i="1" s="1"/>
  <c r="R1062" i="1"/>
  <c r="P1046" i="1"/>
  <c r="R1046" i="1" s="1"/>
  <c r="P1014" i="1"/>
  <c r="R1014" i="1" s="1"/>
  <c r="P950" i="1"/>
  <c r="R950" i="1" s="1"/>
  <c r="P886" i="1"/>
  <c r="R886" i="1" s="1"/>
  <c r="P870" i="1"/>
  <c r="R870" i="1" s="1"/>
  <c r="P854" i="1"/>
  <c r="R854" i="1" s="1"/>
  <c r="P838" i="1"/>
  <c r="R838" i="1" s="1"/>
  <c r="R822" i="1"/>
  <c r="P806" i="1"/>
  <c r="R806" i="1" s="1"/>
  <c r="P790" i="1"/>
  <c r="R790" i="1" s="1"/>
  <c r="P774" i="1"/>
  <c r="R774" i="1" s="1"/>
  <c r="P758" i="1"/>
  <c r="R758" i="1" s="1"/>
  <c r="P742" i="1"/>
  <c r="R742" i="1" s="1"/>
  <c r="P710" i="1"/>
  <c r="R710" i="1" s="1"/>
  <c r="P694" i="1"/>
  <c r="R694" i="1" s="1"/>
  <c r="P678" i="1"/>
  <c r="R678" i="1" s="1"/>
  <c r="P662" i="1"/>
  <c r="R662" i="1" s="1"/>
  <c r="R646" i="1"/>
  <c r="P630" i="1"/>
  <c r="R630" i="1" s="1"/>
  <c r="P614" i="1"/>
  <c r="R614" i="1" s="1"/>
  <c r="P598" i="1"/>
  <c r="R598" i="1" s="1"/>
  <c r="P582" i="1"/>
  <c r="R582" i="1" s="1"/>
  <c r="P534" i="1"/>
  <c r="R534" i="1" s="1"/>
  <c r="P502" i="1"/>
  <c r="R502" i="1" s="1"/>
  <c r="P470" i="1"/>
  <c r="R470" i="1" s="1"/>
  <c r="P454" i="1"/>
  <c r="R454" i="1" s="1"/>
  <c r="P422" i="1"/>
  <c r="R422" i="1" s="1"/>
  <c r="P406" i="1"/>
  <c r="R406" i="1" s="1"/>
  <c r="R390" i="1"/>
  <c r="P374" i="1"/>
  <c r="R374" i="1" s="1"/>
  <c r="P326" i="1"/>
  <c r="R326" i="1" s="1"/>
  <c r="P278" i="1"/>
  <c r="R278" i="1" s="1"/>
  <c r="P262" i="1"/>
  <c r="R262" i="1" s="1"/>
  <c r="P246" i="1"/>
  <c r="R246" i="1" s="1"/>
  <c r="P230" i="1"/>
  <c r="R230" i="1" s="1"/>
  <c r="P182" i="1"/>
  <c r="R182" i="1" s="1"/>
  <c r="P134" i="1"/>
  <c r="R134" i="1" s="1"/>
  <c r="P118" i="1"/>
  <c r="R118" i="1" s="1"/>
  <c r="P102" i="1"/>
  <c r="R102" i="1" s="1"/>
  <c r="P86" i="1"/>
  <c r="R86" i="1" s="1"/>
  <c r="R70" i="1"/>
  <c r="P54" i="1"/>
  <c r="R54" i="1" s="1"/>
  <c r="P38" i="1"/>
  <c r="R38" i="1" s="1"/>
  <c r="P966" i="1"/>
  <c r="R966" i="1" s="1"/>
  <c r="P918" i="1"/>
  <c r="R918" i="1" s="1"/>
  <c r="R1096" i="1"/>
  <c r="R934" i="1"/>
  <c r="R726" i="1"/>
  <c r="R408" i="1"/>
  <c r="R215" i="1"/>
  <c r="R1280" i="1"/>
  <c r="R1200" i="1"/>
  <c r="P1000" i="1"/>
  <c r="R1000" i="1" s="1"/>
  <c r="P552" i="1"/>
  <c r="R552" i="1" s="1"/>
  <c r="P472" i="1"/>
  <c r="R472" i="1" s="1"/>
  <c r="P344" i="1"/>
  <c r="R344" i="1" s="1"/>
  <c r="P200" i="1"/>
  <c r="R200" i="1" s="1"/>
  <c r="R1111" i="1"/>
  <c r="P839" i="1"/>
  <c r="R839" i="1" s="1"/>
  <c r="P695" i="1"/>
  <c r="R695" i="1" s="1"/>
  <c r="P551" i="1"/>
  <c r="R551" i="1" s="1"/>
  <c r="R391" i="1"/>
  <c r="P279" i="1"/>
  <c r="R279" i="1" s="1"/>
  <c r="P119" i="1"/>
  <c r="R119" i="1" s="1"/>
  <c r="P1238" i="1"/>
  <c r="R1238" i="1" s="1"/>
  <c r="P1141" i="1"/>
  <c r="R1141" i="1" s="1"/>
  <c r="R389" i="1"/>
  <c r="P101" i="1"/>
  <c r="R101" i="1" s="1"/>
  <c r="R1151" i="1"/>
  <c r="R1214" i="1"/>
  <c r="R1166" i="1"/>
  <c r="R1150" i="1"/>
  <c r="R1134" i="1"/>
  <c r="R1006" i="1"/>
  <c r="R974" i="1"/>
  <c r="R942" i="1"/>
  <c r="R894" i="1"/>
  <c r="R878" i="1"/>
  <c r="R830" i="1"/>
  <c r="R750" i="1"/>
  <c r="R638" i="1"/>
  <c r="R174" i="1"/>
  <c r="R126" i="1"/>
  <c r="P1319" i="1"/>
  <c r="R1319" i="1" s="1"/>
  <c r="P775" i="1"/>
  <c r="R775" i="1" s="1"/>
  <c r="P615" i="1"/>
  <c r="R615" i="1" s="1"/>
  <c r="P503" i="1"/>
  <c r="R503" i="1" s="1"/>
  <c r="P375" i="1"/>
  <c r="R375" i="1" s="1"/>
  <c r="P231" i="1"/>
  <c r="R231" i="1" s="1"/>
  <c r="P39" i="1"/>
  <c r="R39" i="1" s="1"/>
  <c r="R935" i="1"/>
  <c r="P1237" i="1"/>
  <c r="R1237" i="1" s="1"/>
  <c r="P1109" i="1"/>
  <c r="R1109" i="1" s="1"/>
  <c r="P1013" i="1"/>
  <c r="R1013" i="1" s="1"/>
  <c r="P901" i="1"/>
  <c r="R901" i="1" s="1"/>
  <c r="P805" i="1"/>
  <c r="R805" i="1" s="1"/>
  <c r="P661" i="1"/>
  <c r="R661" i="1" s="1"/>
  <c r="P469" i="1"/>
  <c r="R469" i="1" s="1"/>
  <c r="P245" i="1"/>
  <c r="R245" i="1" s="1"/>
  <c r="R1222" i="1"/>
  <c r="R461" i="1"/>
  <c r="R413" i="1"/>
  <c r="P776" i="1"/>
  <c r="R776" i="1" s="1"/>
  <c r="P696" i="1"/>
  <c r="R696" i="1" s="1"/>
  <c r="R568" i="1"/>
  <c r="P504" i="1"/>
  <c r="R504" i="1" s="1"/>
  <c r="P456" i="1"/>
  <c r="R456" i="1" s="1"/>
  <c r="P1095" i="1"/>
  <c r="R1095" i="1" s="1"/>
  <c r="P903" i="1"/>
  <c r="R903" i="1" s="1"/>
  <c r="P807" i="1"/>
  <c r="R807" i="1" s="1"/>
  <c r="P535" i="1"/>
  <c r="R535" i="1" s="1"/>
  <c r="P263" i="1"/>
  <c r="R263" i="1" s="1"/>
  <c r="P183" i="1"/>
  <c r="R183" i="1" s="1"/>
  <c r="P87" i="1"/>
  <c r="R87" i="1" s="1"/>
  <c r="P949" i="1"/>
  <c r="R949" i="1" s="1"/>
  <c r="P773" i="1"/>
  <c r="R773" i="1" s="1"/>
  <c r="P693" i="1"/>
  <c r="R693" i="1" s="1"/>
  <c r="P613" i="1"/>
  <c r="R613" i="1" s="1"/>
  <c r="P533" i="1"/>
  <c r="R533" i="1" s="1"/>
  <c r="P453" i="1"/>
  <c r="R453" i="1" s="1"/>
  <c r="P261" i="1"/>
  <c r="R261" i="1" s="1"/>
  <c r="P181" i="1"/>
  <c r="R181" i="1" s="1"/>
  <c r="P117" i="1"/>
  <c r="R117" i="1" s="1"/>
  <c r="P69" i="1"/>
  <c r="R69" i="1" s="1"/>
  <c r="P917" i="1"/>
  <c r="R917" i="1" s="1"/>
  <c r="R725" i="1"/>
  <c r="R1327" i="1"/>
  <c r="R1326" i="1"/>
  <c r="P1191" i="1"/>
  <c r="R1191" i="1" s="1"/>
  <c r="R902" i="1"/>
  <c r="R1229" i="1"/>
  <c r="P1271" i="1"/>
  <c r="R1271" i="1" s="1"/>
  <c r="P567" i="1"/>
  <c r="R567" i="1" s="1"/>
  <c r="R1349" i="1"/>
  <c r="R1221" i="1"/>
  <c r="R1048" i="1"/>
  <c r="R709" i="1"/>
  <c r="R520" i="1"/>
  <c r="R328" i="1"/>
  <c r="R152" i="1"/>
  <c r="P1350" i="1"/>
  <c r="R1350" i="1" s="1"/>
  <c r="P1143" i="1"/>
  <c r="R1143" i="1" s="1"/>
  <c r="P999" i="1"/>
  <c r="R999" i="1" s="1"/>
  <c r="P952" i="1"/>
  <c r="R952" i="1" s="1"/>
  <c r="P566" i="1"/>
  <c r="R566" i="1" s="1"/>
  <c r="R1047" i="1"/>
  <c r="R837" i="1"/>
  <c r="R519" i="1"/>
  <c r="R327" i="1"/>
  <c r="R151" i="1"/>
  <c r="P998" i="1"/>
  <c r="R998" i="1" s="1"/>
  <c r="P439" i="1"/>
  <c r="R439" i="1" s="1"/>
  <c r="R701" i="1"/>
  <c r="R518" i="1"/>
  <c r="R312" i="1"/>
  <c r="P600" i="1"/>
  <c r="R600" i="1" s="1"/>
  <c r="P296" i="1"/>
  <c r="R296" i="1" s="1"/>
  <c r="P40" i="1"/>
  <c r="R40" i="1" s="1"/>
  <c r="P791" i="1"/>
  <c r="R791" i="1" s="1"/>
  <c r="P247" i="1"/>
  <c r="R247" i="1" s="1"/>
  <c r="P1269" i="1"/>
  <c r="R1269" i="1" s="1"/>
  <c r="P309" i="1"/>
  <c r="R309" i="1" s="1"/>
  <c r="R127" i="1"/>
  <c r="R973" i="1"/>
  <c r="P311" i="1"/>
  <c r="R311" i="1" s="1"/>
  <c r="P1255" i="1"/>
  <c r="R1255" i="1" s="1"/>
  <c r="P1174" i="1"/>
  <c r="R1174" i="1" s="1"/>
  <c r="P1127" i="1"/>
  <c r="R1127" i="1" s="1"/>
  <c r="P103" i="1"/>
  <c r="R103" i="1" s="1"/>
  <c r="R487" i="1"/>
  <c r="P1016" i="1"/>
  <c r="R1016" i="1" s="1"/>
  <c r="R920" i="1"/>
  <c r="P664" i="1"/>
  <c r="R664" i="1" s="1"/>
  <c r="R440" i="1"/>
  <c r="P392" i="1"/>
  <c r="R392" i="1" s="1"/>
  <c r="P184" i="1"/>
  <c r="R184" i="1" s="1"/>
  <c r="P136" i="1"/>
  <c r="R136" i="1" s="1"/>
  <c r="R936" i="1"/>
  <c r="P1399" i="1"/>
  <c r="R1399" i="1" s="1"/>
  <c r="R1175" i="1"/>
  <c r="P967" i="1"/>
  <c r="R967" i="1" s="1"/>
  <c r="R855" i="1"/>
  <c r="P759" i="1"/>
  <c r="R759" i="1" s="1"/>
  <c r="R647" i="1"/>
  <c r="P583" i="1"/>
  <c r="R583" i="1" s="1"/>
  <c r="R471" i="1"/>
  <c r="P359" i="1"/>
  <c r="R359" i="1" s="1"/>
  <c r="R216" i="1"/>
  <c r="P1366" i="1"/>
  <c r="R1366" i="1" s="1"/>
  <c r="R1285" i="1"/>
  <c r="R869" i="1"/>
  <c r="P789" i="1"/>
  <c r="R789" i="1" s="1"/>
  <c r="P741" i="1"/>
  <c r="R741" i="1" s="1"/>
  <c r="P677" i="1"/>
  <c r="R677" i="1" s="1"/>
  <c r="P581" i="1"/>
  <c r="R581" i="1" s="1"/>
  <c r="P517" i="1"/>
  <c r="R517" i="1" s="1"/>
  <c r="R437" i="1"/>
  <c r="P373" i="1"/>
  <c r="R373" i="1" s="1"/>
  <c r="P277" i="1"/>
  <c r="R277" i="1" s="1"/>
  <c r="P197" i="1"/>
  <c r="R197" i="1" s="1"/>
  <c r="P149" i="1"/>
  <c r="R149" i="1" s="1"/>
  <c r="P53" i="1"/>
  <c r="R53" i="1" s="1"/>
  <c r="P1094" i="1"/>
  <c r="R1094" i="1" s="1"/>
  <c r="R1038" i="1"/>
  <c r="R1165" i="1"/>
  <c r="R1358" i="1"/>
  <c r="P1383" i="1"/>
  <c r="R1383" i="1" s="1"/>
  <c r="P1173" i="1"/>
  <c r="R1173" i="1" s="1"/>
  <c r="P983" i="1"/>
  <c r="R983" i="1" s="1"/>
  <c r="R1303" i="1"/>
  <c r="P1373" i="1"/>
  <c r="R1373" i="1" s="1"/>
  <c r="P1341" i="1"/>
  <c r="R1341" i="1" s="1"/>
  <c r="P1277" i="1"/>
  <c r="R1277" i="1" s="1"/>
  <c r="P1213" i="1"/>
  <c r="R1213" i="1" s="1"/>
  <c r="P1133" i="1"/>
  <c r="R1133" i="1" s="1"/>
  <c r="P1069" i="1"/>
  <c r="R1069" i="1" s="1"/>
  <c r="R1005" i="1"/>
  <c r="R877" i="1"/>
  <c r="P749" i="1"/>
  <c r="R749" i="1" s="1"/>
  <c r="R525" i="1"/>
  <c r="R445" i="1"/>
  <c r="P429" i="1"/>
  <c r="R429" i="1" s="1"/>
  <c r="P381" i="1"/>
  <c r="R381" i="1" s="1"/>
  <c r="P333" i="1"/>
  <c r="R333" i="1" s="1"/>
  <c r="R317" i="1"/>
  <c r="P285" i="1"/>
  <c r="R285" i="1" s="1"/>
  <c r="R269" i="1"/>
  <c r="P237" i="1"/>
  <c r="R237" i="1" s="1"/>
  <c r="P221" i="1"/>
  <c r="R221" i="1" s="1"/>
  <c r="P189" i="1"/>
  <c r="R189" i="1" s="1"/>
  <c r="P173" i="1"/>
  <c r="R173" i="1" s="1"/>
  <c r="P125" i="1"/>
  <c r="R125" i="1" s="1"/>
  <c r="P77" i="1"/>
  <c r="R77" i="1" s="1"/>
  <c r="P61" i="1"/>
  <c r="R61" i="1" s="1"/>
  <c r="P1382" i="1"/>
  <c r="R1382" i="1" s="1"/>
  <c r="P1302" i="1"/>
  <c r="R1302" i="1" s="1"/>
  <c r="P1125" i="1"/>
  <c r="R1125" i="1" s="1"/>
  <c r="P1030" i="1"/>
  <c r="R1030" i="1" s="1"/>
  <c r="P982" i="1"/>
  <c r="R982" i="1" s="1"/>
  <c r="R997" i="1"/>
  <c r="R856" i="1"/>
  <c r="P728" i="1"/>
  <c r="R728" i="1" s="1"/>
  <c r="P536" i="1"/>
  <c r="R536" i="1" s="1"/>
  <c r="P376" i="1"/>
  <c r="R376" i="1" s="1"/>
  <c r="P280" i="1"/>
  <c r="R280" i="1" s="1"/>
  <c r="P248" i="1"/>
  <c r="R248" i="1" s="1"/>
  <c r="R72" i="1"/>
  <c r="R424" i="1"/>
  <c r="P1367" i="1"/>
  <c r="R1367" i="1" s="1"/>
  <c r="R1223" i="1"/>
  <c r="P1159" i="1"/>
  <c r="R1159" i="1" s="1"/>
  <c r="R1063" i="1"/>
  <c r="R951" i="1"/>
  <c r="P871" i="1"/>
  <c r="R871" i="1" s="1"/>
  <c r="P679" i="1"/>
  <c r="R679" i="1" s="1"/>
  <c r="P599" i="1"/>
  <c r="R599" i="1" s="1"/>
  <c r="P407" i="1"/>
  <c r="R407" i="1" s="1"/>
  <c r="R295" i="1"/>
  <c r="R167" i="1"/>
  <c r="R1334" i="1"/>
  <c r="R1365" i="1"/>
  <c r="R1253" i="1"/>
  <c r="P1189" i="1"/>
  <c r="R1189" i="1" s="1"/>
  <c r="R1061" i="1"/>
  <c r="P933" i="1"/>
  <c r="R933" i="1" s="1"/>
  <c r="P885" i="1"/>
  <c r="R885" i="1" s="1"/>
  <c r="P821" i="1"/>
  <c r="R821" i="1" s="1"/>
  <c r="P757" i="1"/>
  <c r="R757" i="1" s="1"/>
  <c r="P549" i="1"/>
  <c r="R549" i="1" s="1"/>
  <c r="P485" i="1"/>
  <c r="R485" i="1" s="1"/>
  <c r="P421" i="1"/>
  <c r="R421" i="1" s="1"/>
  <c r="R357" i="1"/>
  <c r="P293" i="1"/>
  <c r="R293" i="1" s="1"/>
  <c r="P213" i="1"/>
  <c r="P165" i="1"/>
  <c r="R165" i="1" s="1"/>
  <c r="P85" i="1"/>
  <c r="R85" i="1" s="1"/>
  <c r="P37" i="1"/>
  <c r="R37" i="1" s="1"/>
  <c r="P198" i="1"/>
  <c r="R198" i="1" s="1"/>
  <c r="R1086" i="1"/>
  <c r="P743" i="1"/>
  <c r="R743" i="1" s="1"/>
  <c r="P1126" i="1"/>
  <c r="R1126" i="1" s="1"/>
  <c r="R120" i="1"/>
  <c r="P1357" i="1"/>
  <c r="R1357" i="1" s="1"/>
  <c r="R1149" i="1"/>
  <c r="P685" i="1"/>
  <c r="R685" i="1" s="1"/>
  <c r="P637" i="1"/>
  <c r="R637" i="1" s="1"/>
  <c r="P493" i="1"/>
  <c r="R493" i="1" s="1"/>
  <c r="P1356" i="1"/>
  <c r="R1356" i="1" s="1"/>
  <c r="R1308" i="1"/>
  <c r="P1292" i="1"/>
  <c r="R1292" i="1" s="1"/>
  <c r="R1260" i="1"/>
  <c r="P1196" i="1"/>
  <c r="R1196" i="1" s="1"/>
  <c r="P1180" i="1"/>
  <c r="R1180" i="1" s="1"/>
  <c r="P1132" i="1"/>
  <c r="R1132" i="1" s="1"/>
  <c r="P1116" i="1"/>
  <c r="R1116" i="1" s="1"/>
  <c r="P1068" i="1"/>
  <c r="R1068" i="1" s="1"/>
  <c r="P1052" i="1"/>
  <c r="R1052" i="1" s="1"/>
  <c r="R1004" i="1"/>
  <c r="P940" i="1"/>
  <c r="R940" i="1" s="1"/>
  <c r="P924" i="1"/>
  <c r="R924" i="1" s="1"/>
  <c r="P876" i="1"/>
  <c r="R876" i="1" s="1"/>
  <c r="P860" i="1"/>
  <c r="R860" i="1" s="1"/>
  <c r="P812" i="1"/>
  <c r="R812" i="1" s="1"/>
  <c r="P796" i="1"/>
  <c r="R796" i="1" s="1"/>
  <c r="P748" i="1"/>
  <c r="R748" i="1" s="1"/>
  <c r="P732" i="1"/>
  <c r="R732" i="1" s="1"/>
  <c r="P684" i="1"/>
  <c r="R684" i="1" s="1"/>
  <c r="P636" i="1"/>
  <c r="R636" i="1" s="1"/>
  <c r="P620" i="1"/>
  <c r="R620" i="1" s="1"/>
  <c r="P572" i="1"/>
  <c r="R572" i="1" s="1"/>
  <c r="P540" i="1"/>
  <c r="R540" i="1" s="1"/>
  <c r="P428" i="1"/>
  <c r="R428" i="1" s="1"/>
  <c r="P380" i="1"/>
  <c r="R380" i="1" s="1"/>
  <c r="P364" i="1"/>
  <c r="R364" i="1" s="1"/>
  <c r="P316" i="1"/>
  <c r="R316" i="1" s="1"/>
  <c r="P284" i="1"/>
  <c r="R284" i="1" s="1"/>
  <c r="P172" i="1"/>
  <c r="R172" i="1" s="1"/>
  <c r="R124" i="1"/>
  <c r="P108" i="1"/>
  <c r="R108" i="1" s="1"/>
  <c r="P1381" i="1"/>
  <c r="R1381" i="1" s="1"/>
  <c r="P1333" i="1"/>
  <c r="R1333" i="1" s="1"/>
  <c r="P1301" i="1"/>
  <c r="R1301" i="1" s="1"/>
  <c r="P1207" i="1"/>
  <c r="R1207" i="1" s="1"/>
  <c r="P1029" i="1"/>
  <c r="R1029" i="1" s="1"/>
  <c r="P981" i="1"/>
  <c r="R981" i="1" s="1"/>
  <c r="P550" i="1"/>
  <c r="R550" i="1" s="1"/>
  <c r="P343" i="1"/>
  <c r="R343" i="1" s="1"/>
  <c r="P23" i="1"/>
  <c r="R23" i="1" s="1"/>
  <c r="R1130" i="1"/>
  <c r="R988" i="1"/>
  <c r="R824" i="1"/>
  <c r="R632" i="1"/>
  <c r="R438" i="1"/>
  <c r="R90" i="1"/>
  <c r="P984" i="1"/>
  <c r="R984" i="1" s="1"/>
  <c r="P872" i="1"/>
  <c r="R872" i="1" s="1"/>
  <c r="P808" i="1"/>
  <c r="R808" i="1" s="1"/>
  <c r="P680" i="1"/>
  <c r="R680" i="1" s="1"/>
  <c r="P584" i="1"/>
  <c r="R584" i="1" s="1"/>
  <c r="P264" i="1"/>
  <c r="R264" i="1" s="1"/>
  <c r="R168" i="1"/>
  <c r="R104" i="1"/>
  <c r="P24" i="1"/>
  <c r="R24" i="1" s="1"/>
  <c r="R754" i="1"/>
  <c r="R1351" i="1"/>
  <c r="P1239" i="1"/>
  <c r="R1239" i="1" s="1"/>
  <c r="P1079" i="1"/>
  <c r="R1079" i="1" s="1"/>
  <c r="P1031" i="1"/>
  <c r="R1031" i="1" s="1"/>
  <c r="R919" i="1"/>
  <c r="P727" i="1"/>
  <c r="R727" i="1" s="1"/>
  <c r="P663" i="1"/>
  <c r="R663" i="1" s="1"/>
  <c r="P423" i="1"/>
  <c r="R423" i="1" s="1"/>
  <c r="R199" i="1"/>
  <c r="P135" i="1"/>
  <c r="R135" i="1" s="1"/>
  <c r="R71" i="1"/>
  <c r="R593" i="1"/>
  <c r="R529" i="1"/>
  <c r="R1270" i="1"/>
  <c r="P1397" i="1"/>
  <c r="R1397" i="1" s="1"/>
  <c r="P1317" i="1"/>
  <c r="R1317" i="1" s="1"/>
  <c r="P1157" i="1"/>
  <c r="R1157" i="1" s="1"/>
  <c r="P1077" i="1"/>
  <c r="R1077" i="1" s="1"/>
  <c r="P1045" i="1"/>
  <c r="R1045" i="1" s="1"/>
  <c r="P965" i="1"/>
  <c r="R965" i="1" s="1"/>
  <c r="R853" i="1"/>
  <c r="P501" i="1"/>
  <c r="R501" i="1" s="1"/>
  <c r="R405" i="1"/>
  <c r="R325" i="1"/>
  <c r="P229" i="1"/>
  <c r="R229" i="1" s="1"/>
  <c r="P133" i="1"/>
  <c r="R133" i="1" s="1"/>
  <c r="P56" i="1"/>
  <c r="R56" i="1" s="1"/>
  <c r="R358" i="1"/>
  <c r="R1246" i="1"/>
  <c r="R1022" i="1"/>
  <c r="P1093" i="1"/>
  <c r="R1093" i="1" s="1"/>
  <c r="R1245" i="1"/>
  <c r="R1037" i="1"/>
  <c r="P1278" i="1"/>
  <c r="R1278" i="1" s="1"/>
  <c r="R590" i="1"/>
  <c r="P1254" i="1"/>
  <c r="R1254" i="1" s="1"/>
  <c r="P294" i="1"/>
  <c r="R294" i="1" s="1"/>
  <c r="R486" i="1"/>
  <c r="R1309" i="1"/>
  <c r="P1197" i="1"/>
  <c r="R1197" i="1" s="1"/>
  <c r="P957" i="1"/>
  <c r="R957" i="1" s="1"/>
  <c r="R893" i="1"/>
  <c r="R1323" i="1"/>
  <c r="P1291" i="1"/>
  <c r="R1291" i="1" s="1"/>
  <c r="P1259" i="1"/>
  <c r="R1259" i="1" s="1"/>
  <c r="R1195" i="1"/>
  <c r="P1179" i="1"/>
  <c r="R1179" i="1" s="1"/>
  <c r="P1131" i="1"/>
  <c r="R1131" i="1" s="1"/>
  <c r="P1115" i="1"/>
  <c r="R1115" i="1" s="1"/>
  <c r="R1067" i="1"/>
  <c r="P1051" i="1"/>
  <c r="R1051" i="1" s="1"/>
  <c r="R1003" i="1"/>
  <c r="R939" i="1"/>
  <c r="P923" i="1"/>
  <c r="R923" i="1" s="1"/>
  <c r="P875" i="1"/>
  <c r="R875" i="1" s="1"/>
  <c r="P859" i="1"/>
  <c r="R859" i="1" s="1"/>
  <c r="P811" i="1"/>
  <c r="R811" i="1" s="1"/>
  <c r="P795" i="1"/>
  <c r="R795" i="1" s="1"/>
  <c r="P731" i="1"/>
  <c r="R731" i="1" s="1"/>
  <c r="P683" i="1"/>
  <c r="R683" i="1"/>
  <c r="P667" i="1"/>
  <c r="R667" i="1" s="1"/>
  <c r="P635" i="1"/>
  <c r="R635" i="1" s="1"/>
  <c r="P619" i="1"/>
  <c r="R619" i="1" s="1"/>
  <c r="P571" i="1"/>
  <c r="R571" i="1" s="1"/>
  <c r="P523" i="1"/>
  <c r="R523" i="1" s="1"/>
  <c r="R475" i="1"/>
  <c r="P411" i="1"/>
  <c r="R411" i="1" s="1"/>
  <c r="R379" i="1"/>
  <c r="P363" i="1"/>
  <c r="R363" i="1" s="1"/>
  <c r="P331" i="1"/>
  <c r="R331" i="1" s="1"/>
  <c r="P315" i="1"/>
  <c r="R315" i="1" s="1"/>
  <c r="P283" i="1"/>
  <c r="R283" i="1" s="1"/>
  <c r="R267" i="1"/>
  <c r="P171" i="1"/>
  <c r="R171" i="1" s="1"/>
  <c r="P155" i="1"/>
  <c r="R155" i="1" s="1"/>
  <c r="R123" i="1"/>
  <c r="R107" i="1"/>
  <c r="R75" i="1"/>
  <c r="R59" i="1"/>
  <c r="P27" i="1"/>
  <c r="R27" i="1" s="1"/>
  <c r="P1293" i="1"/>
  <c r="R1293" i="1" s="1"/>
  <c r="P1206" i="1"/>
  <c r="R1206" i="1" s="1"/>
  <c r="P888" i="1"/>
  <c r="R888" i="1" s="1"/>
  <c r="P760" i="1"/>
  <c r="R760" i="1" s="1"/>
  <c r="P597" i="1"/>
  <c r="R597" i="1" s="1"/>
  <c r="R478" i="1"/>
  <c r="P342" i="1"/>
  <c r="R342" i="1" s="1"/>
  <c r="P22" i="1"/>
  <c r="R22" i="1" s="1"/>
  <c r="R987" i="1"/>
  <c r="R823" i="1"/>
  <c r="R631" i="1"/>
  <c r="R427" i="1"/>
  <c r="R234" i="1"/>
  <c r="R88" i="1"/>
  <c r="P968" i="1"/>
  <c r="R968" i="1" s="1"/>
  <c r="R744" i="1"/>
  <c r="R565" i="1"/>
  <c r="P55" i="1"/>
  <c r="R55" i="1" s="1"/>
  <c r="P1342" i="1"/>
  <c r="R1342" i="1" s="1"/>
  <c r="P1294" i="1"/>
  <c r="R1294" i="1" s="1"/>
  <c r="P166" i="1"/>
  <c r="R166" i="1" s="1"/>
  <c r="R310" i="1"/>
  <c r="P1389" i="1"/>
  <c r="R1389" i="1" s="1"/>
  <c r="R1325" i="1"/>
  <c r="P1261" i="1"/>
  <c r="R1261" i="1" s="1"/>
  <c r="R941" i="1"/>
  <c r="P813" i="1"/>
  <c r="R813" i="1" s="1"/>
  <c r="P765" i="1"/>
  <c r="R765" i="1" s="1"/>
  <c r="P573" i="1"/>
  <c r="R573" i="1" s="1"/>
  <c r="R1324" i="1"/>
  <c r="P1355" i="1"/>
  <c r="R1355" i="1" s="1"/>
  <c r="R1339" i="1"/>
  <c r="R1307" i="1"/>
  <c r="P1275" i="1"/>
  <c r="R1275" i="1" s="1"/>
  <c r="P1243" i="1"/>
  <c r="R1243" i="1" s="1"/>
  <c r="R1386" i="1"/>
  <c r="P1354" i="1"/>
  <c r="R1354" i="1" s="1"/>
  <c r="P1338" i="1"/>
  <c r="R1338" i="1" s="1"/>
  <c r="P1322" i="1"/>
  <c r="R1322" i="1" s="1"/>
  <c r="R1306" i="1"/>
  <c r="P1290" i="1"/>
  <c r="R1290" i="1" s="1"/>
  <c r="R1274" i="1"/>
  <c r="P1258" i="1"/>
  <c r="R1258" i="1" s="1"/>
  <c r="P1242" i="1"/>
  <c r="R1242" i="1" s="1"/>
  <c r="R1226" i="1"/>
  <c r="P1210" i="1"/>
  <c r="R1210" i="1" s="1"/>
  <c r="R1194" i="1"/>
  <c r="P1178" i="1"/>
  <c r="R1178" i="1" s="1"/>
  <c r="P1162" i="1"/>
  <c r="R1162" i="1" s="1"/>
  <c r="R1146" i="1"/>
  <c r="R1082" i="1"/>
  <c r="R1066" i="1"/>
  <c r="R1050" i="1"/>
  <c r="P1034" i="1"/>
  <c r="R1034" i="1" s="1"/>
  <c r="P1018" i="1"/>
  <c r="R1018" i="1" s="1"/>
  <c r="R1002" i="1"/>
  <c r="P986" i="1"/>
  <c r="R986" i="1" s="1"/>
  <c r="P970" i="1"/>
  <c r="R970" i="1" s="1"/>
  <c r="R954" i="1"/>
  <c r="R938" i="1"/>
  <c r="P906" i="1"/>
  <c r="R906" i="1" s="1"/>
  <c r="P890" i="1"/>
  <c r="R890" i="1" s="1"/>
  <c r="P874" i="1"/>
  <c r="R874" i="1" s="1"/>
  <c r="R858" i="1"/>
  <c r="P842" i="1"/>
  <c r="R842" i="1" s="1"/>
  <c r="R826" i="1"/>
  <c r="R810" i="1"/>
  <c r="P794" i="1"/>
  <c r="R794" i="1" s="1"/>
  <c r="P778" i="1"/>
  <c r="R778" i="1" s="1"/>
  <c r="P762" i="1"/>
  <c r="R762" i="1" s="1"/>
  <c r="P730" i="1"/>
  <c r="R730" i="1" s="1"/>
  <c r="P698" i="1"/>
  <c r="R698" i="1" s="1"/>
  <c r="R682" i="1"/>
  <c r="R666" i="1"/>
  <c r="P650" i="1"/>
  <c r="R650" i="1" s="1"/>
  <c r="P618" i="1"/>
  <c r="R618" i="1" s="1"/>
  <c r="R602" i="1"/>
  <c r="P586" i="1"/>
  <c r="R586" i="1" s="1"/>
  <c r="P570" i="1"/>
  <c r="R570" i="1" s="1"/>
  <c r="P554" i="1"/>
  <c r="R554" i="1" s="1"/>
  <c r="P538" i="1"/>
  <c r="R538" i="1" s="1"/>
  <c r="P522" i="1"/>
  <c r="R522" i="1" s="1"/>
  <c r="R506" i="1"/>
  <c r="P490" i="1"/>
  <c r="R490" i="1" s="1"/>
  <c r="R474" i="1"/>
  <c r="P458" i="1"/>
  <c r="R458" i="1" s="1"/>
  <c r="P442" i="1"/>
  <c r="R442" i="1" s="1"/>
  <c r="P394" i="1"/>
  <c r="R394" i="1" s="1"/>
  <c r="P378" i="1"/>
  <c r="R378" i="1" s="1"/>
  <c r="P362" i="1"/>
  <c r="R362" i="1" s="1"/>
  <c r="R346" i="1"/>
  <c r="P330" i="1"/>
  <c r="R330" i="1" s="1"/>
  <c r="P314" i="1"/>
  <c r="R314" i="1" s="1"/>
  <c r="P298" i="1"/>
  <c r="R298" i="1" s="1"/>
  <c r="R266" i="1"/>
  <c r="R250" i="1"/>
  <c r="R218" i="1"/>
  <c r="P186" i="1"/>
  <c r="R186" i="1" s="1"/>
  <c r="P170" i="1"/>
  <c r="R170" i="1" s="1"/>
  <c r="P154" i="1"/>
  <c r="R154" i="1" s="1"/>
  <c r="P138" i="1"/>
  <c r="R138" i="1" s="1"/>
  <c r="R106" i="1"/>
  <c r="R74" i="1"/>
  <c r="P58" i="1"/>
  <c r="R58" i="1" s="1"/>
  <c r="P42" i="1"/>
  <c r="R42" i="1" s="1"/>
  <c r="P26" i="1"/>
  <c r="R26" i="1" s="1"/>
  <c r="P1205" i="1"/>
  <c r="R1205" i="1" s="1"/>
  <c r="P1114" i="1"/>
  <c r="R1114" i="1" s="1"/>
  <c r="P922" i="1"/>
  <c r="R922" i="1" s="1"/>
  <c r="P648" i="1"/>
  <c r="R648" i="1" s="1"/>
  <c r="P477" i="1"/>
  <c r="R477" i="1" s="1"/>
  <c r="P341" i="1"/>
  <c r="R341" i="1" s="1"/>
  <c r="P219" i="1"/>
  <c r="P150" i="1"/>
  <c r="R150" i="1" s="1"/>
  <c r="R629" i="1"/>
  <c r="R426" i="1"/>
  <c r="R1088" i="1"/>
  <c r="R1056" i="1"/>
  <c r="R1040" i="1"/>
  <c r="R1024" i="1"/>
  <c r="R976" i="1"/>
  <c r="R928" i="1"/>
  <c r="R912" i="1"/>
  <c r="R896" i="1"/>
  <c r="R864" i="1"/>
  <c r="R848" i="1"/>
  <c r="R832" i="1"/>
  <c r="R784" i="1"/>
  <c r="R752" i="1"/>
  <c r="R704" i="1"/>
  <c r="R672" i="1"/>
  <c r="R624" i="1"/>
  <c r="R1347" i="1"/>
  <c r="R996" i="1"/>
  <c r="R212" i="1"/>
  <c r="R1388" i="1"/>
  <c r="R1372" i="1"/>
  <c r="R1340" i="1"/>
  <c r="R1276" i="1"/>
  <c r="R1244" i="1"/>
  <c r="R1228" i="1"/>
  <c r="R1212" i="1"/>
  <c r="R1164" i="1"/>
  <c r="R1148" i="1"/>
  <c r="R1100" i="1"/>
  <c r="R1084" i="1"/>
  <c r="R1036" i="1"/>
  <c r="R1020" i="1"/>
  <c r="R972" i="1"/>
  <c r="R956" i="1"/>
  <c r="R908" i="1"/>
  <c r="R892" i="1"/>
  <c r="R844" i="1"/>
  <c r="R828" i="1"/>
  <c r="R780" i="1"/>
  <c r="R764" i="1"/>
  <c r="R716" i="1"/>
  <c r="R700" i="1"/>
  <c r="R668" i="1"/>
  <c r="R652" i="1"/>
  <c r="R604" i="1"/>
  <c r="R588" i="1"/>
  <c r="R556" i="1"/>
  <c r="R524" i="1"/>
  <c r="R508" i="1"/>
  <c r="R492" i="1"/>
  <c r="R476" i="1"/>
  <c r="R460" i="1"/>
  <c r="R444" i="1"/>
  <c r="R412" i="1"/>
  <c r="R396" i="1"/>
  <c r="R348" i="1"/>
  <c r="R332" i="1"/>
  <c r="R300" i="1"/>
  <c r="R268" i="1"/>
  <c r="R252" i="1"/>
  <c r="R236" i="1"/>
  <c r="R220" i="1"/>
  <c r="R204" i="1"/>
  <c r="R188" i="1"/>
  <c r="R156" i="1"/>
  <c r="R140" i="1"/>
  <c r="R92" i="1"/>
  <c r="R76" i="1"/>
  <c r="P964" i="1"/>
  <c r="R964" i="1" s="1"/>
  <c r="P916" i="1"/>
  <c r="R916" i="1" s="1"/>
  <c r="P852" i="1"/>
  <c r="R852" i="1" s="1"/>
  <c r="P820" i="1"/>
  <c r="R820" i="1" s="1"/>
  <c r="P772" i="1"/>
  <c r="R772" i="1" s="1"/>
  <c r="P660" i="1"/>
  <c r="R660" i="1" s="1"/>
  <c r="R612" i="1"/>
  <c r="R564" i="1"/>
  <c r="P532" i="1"/>
  <c r="R532" i="1" s="1"/>
  <c r="P484" i="1"/>
  <c r="R484" i="1" s="1"/>
  <c r="P468" i="1"/>
  <c r="R468" i="1" s="1"/>
  <c r="P452" i="1"/>
  <c r="R452" i="1" s="1"/>
  <c r="P436" i="1"/>
  <c r="R436" i="1" s="1"/>
  <c r="P420" i="1"/>
  <c r="R420" i="1" s="1"/>
  <c r="P404" i="1"/>
  <c r="R404" i="1" s="1"/>
  <c r="R388" i="1"/>
  <c r="R356" i="1"/>
  <c r="P340" i="1"/>
  <c r="R340" i="1" s="1"/>
  <c r="P308" i="1"/>
  <c r="R308" i="1" s="1"/>
  <c r="R292" i="1"/>
  <c r="P260" i="1"/>
  <c r="R260" i="1" s="1"/>
  <c r="P244" i="1"/>
  <c r="R244" i="1" s="1"/>
  <c r="P228" i="1"/>
  <c r="R228" i="1" s="1"/>
  <c r="P180" i="1"/>
  <c r="R180" i="1" s="1"/>
  <c r="P148" i="1"/>
  <c r="R148" i="1" s="1"/>
  <c r="P116" i="1"/>
  <c r="R116" i="1" s="1"/>
  <c r="P84" i="1"/>
  <c r="R84" i="1" s="1"/>
  <c r="P68" i="1"/>
  <c r="R68" i="1" s="1"/>
  <c r="P52" i="1"/>
  <c r="R52" i="1" s="1"/>
  <c r="P324" i="1"/>
  <c r="R324" i="1" s="1"/>
  <c r="R1332" i="1"/>
  <c r="P1092" i="1"/>
  <c r="R1092" i="1" s="1"/>
  <c r="P1012" i="1"/>
  <c r="R1012" i="1" s="1"/>
  <c r="P900" i="1"/>
  <c r="R900" i="1" s="1"/>
  <c r="P788" i="1"/>
  <c r="R788" i="1" s="1"/>
  <c r="P580" i="1"/>
  <c r="R580" i="1" s="1"/>
  <c r="P500" i="1"/>
  <c r="R500" i="1" s="1"/>
  <c r="R1393" i="1"/>
  <c r="R1060" i="1"/>
  <c r="R980" i="1"/>
  <c r="R164" i="1"/>
  <c r="R1364" i="1"/>
  <c r="P1300" i="1"/>
  <c r="R1300" i="1" s="1"/>
  <c r="R1204" i="1"/>
  <c r="P1044" i="1"/>
  <c r="R1044" i="1" s="1"/>
  <c r="P868" i="1"/>
  <c r="R868" i="1" s="1"/>
  <c r="R596" i="1"/>
  <c r="P196" i="1"/>
  <c r="R196" i="1" s="1"/>
  <c r="R1396" i="1"/>
  <c r="P1377" i="1"/>
  <c r="R1377" i="1" s="1"/>
  <c r="P1329" i="1"/>
  <c r="R1329" i="1" s="1"/>
  <c r="P897" i="1"/>
  <c r="R897" i="1" s="1"/>
  <c r="P881" i="1"/>
  <c r="R881" i="1" s="1"/>
  <c r="P817" i="1"/>
  <c r="R817" i="1" s="1"/>
  <c r="R753" i="1"/>
  <c r="P689" i="1"/>
  <c r="R689" i="1" s="1"/>
  <c r="P1236" i="1"/>
  <c r="R1236" i="1" s="1"/>
  <c r="P692" i="1"/>
  <c r="R692" i="1" s="1"/>
  <c r="P132" i="1"/>
  <c r="R132" i="1" s="1"/>
  <c r="R276" i="1"/>
  <c r="P1316" i="1"/>
  <c r="R1316" i="1" s="1"/>
  <c r="R1252" i="1"/>
  <c r="P1140" i="1"/>
  <c r="R1140" i="1" s="1"/>
  <c r="P1076" i="1"/>
  <c r="R1076" i="1" s="1"/>
  <c r="P884" i="1"/>
  <c r="R884" i="1" s="1"/>
  <c r="P740" i="1"/>
  <c r="R740" i="1" s="1"/>
  <c r="P1268" i="1"/>
  <c r="R1268" i="1" s="1"/>
  <c r="P1361" i="1"/>
  <c r="R1361" i="1" s="1"/>
  <c r="P1137" i="1"/>
  <c r="R1137" i="1" s="1"/>
  <c r="P1073" i="1"/>
  <c r="R1073" i="1" s="1"/>
  <c r="P1009" i="1"/>
  <c r="R1009" i="1" s="1"/>
  <c r="P961" i="1"/>
  <c r="R961" i="1" s="1"/>
  <c r="R1360" i="1"/>
  <c r="R1328" i="1"/>
  <c r="P1156" i="1"/>
  <c r="R1156" i="1" s="1"/>
  <c r="P769" i="1"/>
  <c r="R769" i="1" s="1"/>
  <c r="P36" i="1"/>
  <c r="R36" i="1" s="1"/>
  <c r="R1233" i="1"/>
  <c r="R1284" i="1"/>
  <c r="P932" i="1"/>
  <c r="R932" i="1" s="1"/>
  <c r="P756" i="1"/>
  <c r="R756" i="1" s="1"/>
  <c r="R676" i="1"/>
  <c r="P644" i="1"/>
  <c r="R644" i="1" s="1"/>
  <c r="P516" i="1"/>
  <c r="R516" i="1" s="1"/>
  <c r="P1217" i="1"/>
  <c r="R1217" i="1" s="1"/>
  <c r="P1201" i="1"/>
  <c r="R1201" i="1" s="1"/>
  <c r="P1153" i="1"/>
  <c r="R1153" i="1" s="1"/>
  <c r="P1392" i="1"/>
  <c r="R1392" i="1" s="1"/>
  <c r="P1376" i="1"/>
  <c r="R1376" i="1" s="1"/>
  <c r="R1312" i="1"/>
  <c r="R1359" i="1"/>
  <c r="P1295" i="1"/>
  <c r="R1295" i="1" s="1"/>
  <c r="P804" i="1"/>
  <c r="R804" i="1" s="1"/>
  <c r="R948" i="1"/>
  <c r="R1387" i="1"/>
  <c r="R1371" i="1"/>
  <c r="R1227" i="1"/>
  <c r="R1211" i="1"/>
  <c r="R1163" i="1"/>
  <c r="R1147" i="1"/>
  <c r="R1099" i="1"/>
  <c r="R1083" i="1"/>
  <c r="R1035" i="1"/>
  <c r="R1019" i="1"/>
  <c r="R971" i="1"/>
  <c r="R955" i="1"/>
  <c r="R907" i="1"/>
  <c r="R891" i="1"/>
  <c r="R843" i="1"/>
  <c r="R827" i="1"/>
  <c r="R779" i="1"/>
  <c r="R763" i="1"/>
  <c r="R715" i="1"/>
  <c r="R699" i="1"/>
  <c r="R651" i="1"/>
  <c r="R603" i="1"/>
  <c r="R555" i="1"/>
  <c r="R539" i="1"/>
  <c r="R507" i="1"/>
  <c r="R491" i="1"/>
  <c r="R459" i="1"/>
  <c r="R443" i="1"/>
  <c r="R395" i="1"/>
  <c r="R347" i="1"/>
  <c r="R299" i="1"/>
  <c r="R251" i="1"/>
  <c r="R235" i="1"/>
  <c r="R203" i="1"/>
  <c r="R187" i="1"/>
  <c r="R139" i="1"/>
  <c r="R91" i="1"/>
  <c r="R43" i="1"/>
  <c r="R526" i="1"/>
  <c r="R334" i="1"/>
  <c r="P286" i="1"/>
  <c r="R286" i="1" s="1"/>
  <c r="R222" i="1"/>
  <c r="P78" i="1"/>
  <c r="R78" i="1" s="1"/>
  <c r="R30" i="1"/>
  <c r="R29" i="1"/>
  <c r="P60" i="1"/>
  <c r="R60" i="1" s="1"/>
  <c r="R28" i="1"/>
  <c r="R4" i="1"/>
  <c r="Q219" i="1" l="1"/>
  <c r="R219" i="1" s="1"/>
  <c r="Y219" i="1" s="1"/>
  <c r="Q213" i="1"/>
  <c r="R213" i="1" s="1"/>
  <c r="Y213" i="1" s="1"/>
  <c r="Q217" i="1"/>
  <c r="R217" i="1" s="1"/>
  <c r="Y217" i="1" s="1"/>
  <c r="Y10" i="1"/>
  <c r="Y9" i="1"/>
  <c r="Y8" i="1"/>
  <c r="Y1322" i="1"/>
  <c r="Y1210" i="1"/>
  <c r="Y647" i="1"/>
  <c r="Y711" i="1"/>
  <c r="Y743" i="1"/>
  <c r="Y679" i="1"/>
  <c r="Y727" i="1"/>
  <c r="Y695" i="1"/>
  <c r="Y1386" i="1"/>
  <c r="Y1306" i="1"/>
  <c r="Y1258" i="1"/>
  <c r="Y1178" i="1"/>
  <c r="Y1130" i="1"/>
  <c r="Y1066" i="1"/>
  <c r="Y970" i="1"/>
  <c r="Y922" i="1"/>
  <c r="Y874" i="1"/>
  <c r="Y842" i="1"/>
  <c r="Y762" i="1"/>
  <c r="Y714" i="1"/>
  <c r="Y682" i="1"/>
  <c r="Y650" i="1"/>
  <c r="Y602" i="1"/>
  <c r="Y586" i="1"/>
  <c r="Y554" i="1"/>
  <c r="Y522" i="1"/>
  <c r="Y490" i="1"/>
  <c r="Y458" i="1"/>
  <c r="Y378" i="1"/>
  <c r="Y314" i="1"/>
  <c r="Y266" i="1"/>
  <c r="Y186" i="1"/>
  <c r="Y42" i="1"/>
  <c r="Y1321" i="1"/>
  <c r="Y1177" i="1"/>
  <c r="Y1065" i="1"/>
  <c r="Y969" i="1"/>
  <c r="Y937" i="1"/>
  <c r="Y905" i="1"/>
  <c r="Y873" i="1"/>
  <c r="Y841" i="1"/>
  <c r="Y777" i="1"/>
  <c r="Y729" i="1"/>
  <c r="Y665" i="1"/>
  <c r="Y601" i="1"/>
  <c r="Y537" i="1"/>
  <c r="Y457" i="1"/>
  <c r="Y345" i="1"/>
  <c r="Y89" i="1"/>
  <c r="Y599" i="1"/>
  <c r="Y986" i="1"/>
  <c r="Y410" i="1"/>
  <c r="Y1145" i="1"/>
  <c r="Y393" i="1"/>
  <c r="Y1256" i="1"/>
  <c r="Y792" i="1"/>
  <c r="Y215" i="1"/>
  <c r="Y663" i="1"/>
  <c r="Y1050" i="1"/>
  <c r="Y362" i="1"/>
  <c r="Y1017" i="1"/>
  <c r="Y649" i="1"/>
  <c r="Y73" i="1"/>
  <c r="Y199" i="1"/>
  <c r="Y1338" i="1"/>
  <c r="Y1242" i="1"/>
  <c r="Y1162" i="1"/>
  <c r="Y1098" i="1"/>
  <c r="Y1034" i="1"/>
  <c r="Y1002" i="1"/>
  <c r="Y938" i="1"/>
  <c r="Y858" i="1"/>
  <c r="Y810" i="1"/>
  <c r="Y794" i="1"/>
  <c r="Y746" i="1"/>
  <c r="Y698" i="1"/>
  <c r="Y634" i="1"/>
  <c r="Y570" i="1"/>
  <c r="Y506" i="1"/>
  <c r="Y442" i="1"/>
  <c r="Y394" i="1"/>
  <c r="Y330" i="1"/>
  <c r="Y282" i="1"/>
  <c r="Y250" i="1"/>
  <c r="Y202" i="1"/>
  <c r="Y58" i="1"/>
  <c r="Y1353" i="1"/>
  <c r="Y1225" i="1"/>
  <c r="Y1113" i="1"/>
  <c r="Y1049" i="1"/>
  <c r="Y985" i="1"/>
  <c r="Y889" i="1"/>
  <c r="Y809" i="1"/>
  <c r="Y745" i="1"/>
  <c r="Y681" i="1"/>
  <c r="Y585" i="1"/>
  <c r="Y521" i="1"/>
  <c r="Y473" i="1"/>
  <c r="Y409" i="1"/>
  <c r="Y329" i="1"/>
  <c r="Y297" i="1"/>
  <c r="Y265" i="1"/>
  <c r="Y201" i="1"/>
  <c r="Y153" i="1"/>
  <c r="Y105" i="1"/>
  <c r="Y57" i="1"/>
  <c r="Y1384" i="1"/>
  <c r="Y1336" i="1"/>
  <c r="Y1320" i="1"/>
  <c r="Y1272" i="1"/>
  <c r="Y1192" i="1"/>
  <c r="Y1144" i="1"/>
  <c r="Y1064" i="1"/>
  <c r="Y1016" i="1"/>
  <c r="Y984" i="1"/>
  <c r="Y920" i="1"/>
  <c r="Y840" i="1"/>
  <c r="Y760" i="1"/>
  <c r="Y728" i="1"/>
  <c r="Y680" i="1"/>
  <c r="Y632" i="1"/>
  <c r="Y568" i="1"/>
  <c r="Y536" i="1"/>
  <c r="Y472" i="1"/>
  <c r="Y408" i="1"/>
  <c r="Y360" i="1"/>
  <c r="Y312" i="1"/>
  <c r="Y264" i="1"/>
  <c r="Y216" i="1"/>
  <c r="Y184" i="1"/>
  <c r="Y136" i="1"/>
  <c r="Y88" i="1"/>
  <c r="Y40" i="1"/>
  <c r="Y1367" i="1"/>
  <c r="Y1319" i="1"/>
  <c r="Y1143" i="1"/>
  <c r="Y551" i="1"/>
  <c r="Y1354" i="1"/>
  <c r="Y1274" i="1"/>
  <c r="Y1194" i="1"/>
  <c r="Y1114" i="1"/>
  <c r="Y1018" i="1"/>
  <c r="Y954" i="1"/>
  <c r="Y890" i="1"/>
  <c r="Y826" i="1"/>
  <c r="Y778" i="1"/>
  <c r="Y730" i="1"/>
  <c r="Y666" i="1"/>
  <c r="Y618" i="1"/>
  <c r="Y538" i="1"/>
  <c r="Y474" i="1"/>
  <c r="Y426" i="1"/>
  <c r="Y346" i="1"/>
  <c r="Y298" i="1"/>
  <c r="Y234" i="1"/>
  <c r="Y154" i="1"/>
  <c r="Y74" i="1"/>
  <c r="Y1385" i="1"/>
  <c r="Y1305" i="1"/>
  <c r="Y1209" i="1"/>
  <c r="Y1097" i="1"/>
  <c r="Y1033" i="1"/>
  <c r="Y921" i="1"/>
  <c r="Y825" i="1"/>
  <c r="Y761" i="1"/>
  <c r="Y697" i="1"/>
  <c r="Y617" i="1"/>
  <c r="Y553" i="1"/>
  <c r="Y505" i="1"/>
  <c r="Y441" i="1"/>
  <c r="Y377" i="1"/>
  <c r="Y313" i="1"/>
  <c r="Y249" i="1"/>
  <c r="Y169" i="1"/>
  <c r="Y121" i="1"/>
  <c r="Y41" i="1"/>
  <c r="Y1368" i="1"/>
  <c r="Y1304" i="1"/>
  <c r="Y1240" i="1"/>
  <c r="Y1208" i="1"/>
  <c r="Y1176" i="1"/>
  <c r="Y1112" i="1"/>
  <c r="Y1080" i="1"/>
  <c r="Y1032" i="1"/>
  <c r="Y952" i="1"/>
  <c r="Y872" i="1"/>
  <c r="Y808" i="1"/>
  <c r="Y744" i="1"/>
  <c r="Y696" i="1"/>
  <c r="Y648" i="1"/>
  <c r="Y600" i="1"/>
  <c r="Y552" i="1"/>
  <c r="Y504" i="1"/>
  <c r="Y456" i="1"/>
  <c r="Y424" i="1"/>
  <c r="Y376" i="1"/>
  <c r="Y328" i="1"/>
  <c r="Y280" i="1"/>
  <c r="Y232" i="1"/>
  <c r="Y168" i="1"/>
  <c r="Y104" i="1"/>
  <c r="Y24" i="1"/>
  <c r="Y1351" i="1"/>
  <c r="Y1303" i="1"/>
  <c r="Y1271" i="1"/>
  <c r="Y1223" i="1"/>
  <c r="Y1191" i="1"/>
  <c r="Y1159" i="1"/>
  <c r="Y1111" i="1"/>
  <c r="Y1063" i="1"/>
  <c r="Y903" i="1"/>
  <c r="Y615" i="1"/>
  <c r="Y1370" i="1"/>
  <c r="Y1290" i="1"/>
  <c r="Y1226" i="1"/>
  <c r="Y1146" i="1"/>
  <c r="Y1082" i="1"/>
  <c r="Y906" i="1"/>
  <c r="Y218" i="1"/>
  <c r="Y170" i="1"/>
  <c r="Y138" i="1"/>
  <c r="Y122" i="1"/>
  <c r="Y106" i="1"/>
  <c r="Y90" i="1"/>
  <c r="Y26" i="1"/>
  <c r="Y1369" i="1"/>
  <c r="Y1337" i="1"/>
  <c r="Y1289" i="1"/>
  <c r="Y1273" i="1"/>
  <c r="Y1257" i="1"/>
  <c r="Y1241" i="1"/>
  <c r="Y1193" i="1"/>
  <c r="Y1161" i="1"/>
  <c r="Y1129" i="1"/>
  <c r="Y1081" i="1"/>
  <c r="Y1001" i="1"/>
  <c r="Y953" i="1"/>
  <c r="Y857" i="1"/>
  <c r="Y793" i="1"/>
  <c r="Y713" i="1"/>
  <c r="Y633" i="1"/>
  <c r="Y569" i="1"/>
  <c r="Y489" i="1"/>
  <c r="Y425" i="1"/>
  <c r="Y361" i="1"/>
  <c r="Y281" i="1"/>
  <c r="Y233" i="1"/>
  <c r="Y185" i="1"/>
  <c r="Y137" i="1"/>
  <c r="Y25" i="1"/>
  <c r="Y1352" i="1"/>
  <c r="Y1288" i="1"/>
  <c r="Y1224" i="1"/>
  <c r="Y1160" i="1"/>
  <c r="Y1128" i="1"/>
  <c r="Y1096" i="1"/>
  <c r="Y1048" i="1"/>
  <c r="Y1000" i="1"/>
  <c r="Y968" i="1"/>
  <c r="Y936" i="1"/>
  <c r="Y904" i="1"/>
  <c r="Y888" i="1"/>
  <c r="Y856" i="1"/>
  <c r="Y824" i="1"/>
  <c r="Y776" i="1"/>
  <c r="Y712" i="1"/>
  <c r="Y664" i="1"/>
  <c r="Y616" i="1"/>
  <c r="Y584" i="1"/>
  <c r="Y520" i="1"/>
  <c r="Y488" i="1"/>
  <c r="Y440" i="1"/>
  <c r="Y392" i="1"/>
  <c r="Y344" i="1"/>
  <c r="Y296" i="1"/>
  <c r="Y248" i="1"/>
  <c r="Y200" i="1"/>
  <c r="Y152" i="1"/>
  <c r="Y120" i="1"/>
  <c r="Y72" i="1"/>
  <c r="Y56" i="1"/>
  <c r="Y1383" i="1"/>
  <c r="Y1335" i="1"/>
  <c r="Y1287" i="1"/>
  <c r="Y1255" i="1"/>
  <c r="Y1239" i="1"/>
  <c r="Y1207" i="1"/>
  <c r="Y1175" i="1"/>
  <c r="Y1127" i="1"/>
  <c r="Y1095" i="1"/>
  <c r="Y1079" i="1"/>
  <c r="Y1047" i="1"/>
  <c r="Y1031" i="1"/>
  <c r="Y1015" i="1"/>
  <c r="Y999" i="1"/>
  <c r="Y983" i="1"/>
  <c r="Y967" i="1"/>
  <c r="Y951" i="1"/>
  <c r="Y935" i="1"/>
  <c r="Y919" i="1"/>
  <c r="Y887" i="1"/>
  <c r="Y871" i="1"/>
  <c r="Y855" i="1"/>
  <c r="Y839" i="1"/>
  <c r="Y823" i="1"/>
  <c r="Y807" i="1"/>
  <c r="Y791" i="1"/>
  <c r="Y775" i="1"/>
  <c r="Y759" i="1"/>
  <c r="Y631" i="1"/>
  <c r="Y567" i="1"/>
  <c r="Y535" i="1"/>
  <c r="Y471" i="1"/>
  <c r="Y423" i="1"/>
  <c r="Y359" i="1"/>
  <c r="Y295" i="1"/>
  <c r="Y231" i="1"/>
  <c r="Y151" i="1"/>
  <c r="Y87" i="1"/>
  <c r="Y7" i="1"/>
  <c r="Y1350" i="1"/>
  <c r="Y1302" i="1"/>
  <c r="Y1254" i="1"/>
  <c r="Y1206" i="1"/>
  <c r="Y1158" i="1"/>
  <c r="Y1110" i="1"/>
  <c r="Y1030" i="1"/>
  <c r="Y966" i="1"/>
  <c r="Y918" i="1"/>
  <c r="Y854" i="1"/>
  <c r="Y790" i="1"/>
  <c r="Y742" i="1"/>
  <c r="Y694" i="1"/>
  <c r="Y662" i="1"/>
  <c r="Y614" i="1"/>
  <c r="Y582" i="1"/>
  <c r="Y550" i="1"/>
  <c r="Y486" i="1"/>
  <c r="Y438" i="1"/>
  <c r="Y406" i="1"/>
  <c r="Y390" i="1"/>
  <c r="Y342" i="1"/>
  <c r="Y310" i="1"/>
  <c r="Y246" i="1"/>
  <c r="Y214" i="1"/>
  <c r="Y166" i="1"/>
  <c r="Y118" i="1"/>
  <c r="Y22" i="1"/>
  <c r="Y1365" i="1"/>
  <c r="Y1333" i="1"/>
  <c r="Y1269" i="1"/>
  <c r="Y1221" i="1"/>
  <c r="Y1173" i="1"/>
  <c r="Y1061" i="1"/>
  <c r="Y981" i="1"/>
  <c r="Y901" i="1"/>
  <c r="Y837" i="1"/>
  <c r="Y805" i="1"/>
  <c r="Y757" i="1"/>
  <c r="Y725" i="1"/>
  <c r="Y677" i="1"/>
  <c r="Y629" i="1"/>
  <c r="Y581" i="1"/>
  <c r="Y517" i="1"/>
  <c r="Y469" i="1"/>
  <c r="Y421" i="1"/>
  <c r="Y373" i="1"/>
  <c r="Y309" i="1"/>
  <c r="Y277" i="1"/>
  <c r="Y245" i="1"/>
  <c r="Y197" i="1"/>
  <c r="Y165" i="1"/>
  <c r="Y21" i="1"/>
  <c r="Y1348" i="1"/>
  <c r="Y1284" i="1"/>
  <c r="Y1252" i="1"/>
  <c r="Y1204" i="1"/>
  <c r="Y1172" i="1"/>
  <c r="Y1140" i="1"/>
  <c r="Y1108" i="1"/>
  <c r="Y1076" i="1"/>
  <c r="Y1028" i="1"/>
  <c r="Y980" i="1"/>
  <c r="Y916" i="1"/>
  <c r="Y868" i="1"/>
  <c r="Y836" i="1"/>
  <c r="Y772" i="1"/>
  <c r="Y708" i="1"/>
  <c r="Y660" i="1"/>
  <c r="Y628" i="1"/>
  <c r="Y596" i="1"/>
  <c r="Y564" i="1"/>
  <c r="Y532" i="1"/>
  <c r="Y484" i="1"/>
  <c r="Y452" i="1"/>
  <c r="Y420" i="1"/>
  <c r="Y388" i="1"/>
  <c r="Y372" i="1"/>
  <c r="Y292" i="1"/>
  <c r="Y196" i="1"/>
  <c r="Y148" i="1"/>
  <c r="Y20" i="1"/>
  <c r="Y1283" i="1"/>
  <c r="Y1155" i="1"/>
  <c r="Y1059" i="1"/>
  <c r="Y979" i="1"/>
  <c r="Y899" i="1"/>
  <c r="Y803" i="1"/>
  <c r="Y739" i="1"/>
  <c r="Y659" i="1"/>
  <c r="Y563" i="1"/>
  <c r="Y547" i="1"/>
  <c r="Y531" i="1"/>
  <c r="Y499" i="1"/>
  <c r="Y451" i="1"/>
  <c r="Y435" i="1"/>
  <c r="Y419" i="1"/>
  <c r="Y403" i="1"/>
  <c r="Y387" i="1"/>
  <c r="Y371" i="1"/>
  <c r="Y355" i="1"/>
  <c r="Y323" i="1"/>
  <c r="Y307" i="1"/>
  <c r="Y291" i="1"/>
  <c r="Y275" i="1"/>
  <c r="Y259" i="1"/>
  <c r="Y243" i="1"/>
  <c r="Y227" i="1"/>
  <c r="Y211" i="1"/>
  <c r="Y195" i="1"/>
  <c r="Y179" i="1"/>
  <c r="Y163" i="1"/>
  <c r="Y147" i="1"/>
  <c r="Y131" i="1"/>
  <c r="Y115" i="1"/>
  <c r="Y99" i="1"/>
  <c r="Y83" i="1"/>
  <c r="Y51" i="1"/>
  <c r="Y1399" i="1"/>
  <c r="Y1378" i="1"/>
  <c r="Y1362" i="1"/>
  <c r="Y1346" i="1"/>
  <c r="Y1330" i="1"/>
  <c r="Y1314" i="1"/>
  <c r="Y1298" i="1"/>
  <c r="Y1282" i="1"/>
  <c r="Y1266" i="1"/>
  <c r="Y1250" i="1"/>
  <c r="Y1234" i="1"/>
  <c r="Y1218" i="1"/>
  <c r="Y1202" i="1"/>
  <c r="Y1186" i="1"/>
  <c r="Y1170" i="1"/>
  <c r="Y1154" i="1"/>
  <c r="Y1138" i="1"/>
  <c r="Y1122" i="1"/>
  <c r="Y1106" i="1"/>
  <c r="Y1090" i="1"/>
  <c r="Y1074" i="1"/>
  <c r="Y1058" i="1"/>
  <c r="Y1042" i="1"/>
  <c r="Y1026" i="1"/>
  <c r="Y1010" i="1"/>
  <c r="Y994" i="1"/>
  <c r="Y978" i="1"/>
  <c r="Y962" i="1"/>
  <c r="Y946" i="1"/>
  <c r="Y930" i="1"/>
  <c r="Y914" i="1"/>
  <c r="Y898" i="1"/>
  <c r="Y882" i="1"/>
  <c r="Y866" i="1"/>
  <c r="Y850" i="1"/>
  <c r="Y818" i="1"/>
  <c r="Y802" i="1"/>
  <c r="Y786" i="1"/>
  <c r="Y770" i="1"/>
  <c r="Y754" i="1"/>
  <c r="Y738" i="1"/>
  <c r="Y722" i="1"/>
  <c r="Y706" i="1"/>
  <c r="Y690" i="1"/>
  <c r="Y674" i="1"/>
  <c r="Y658" i="1"/>
  <c r="Y642" i="1"/>
  <c r="Y626" i="1"/>
  <c r="Y610" i="1"/>
  <c r="Y594" i="1"/>
  <c r="Y578" i="1"/>
  <c r="Y562" i="1"/>
  <c r="Y546" i="1"/>
  <c r="Y530" i="1"/>
  <c r="Y514" i="1"/>
  <c r="Y498" i="1"/>
  <c r="Y482" i="1"/>
  <c r="Y466" i="1"/>
  <c r="Y450" i="1"/>
  <c r="Y434" i="1"/>
  <c r="Y418" i="1"/>
  <c r="Y402" i="1"/>
  <c r="Y386" i="1"/>
  <c r="Y370" i="1"/>
  <c r="Y354" i="1"/>
  <c r="Y338" i="1"/>
  <c r="Y306" i="1"/>
  <c r="Y290" i="1"/>
  <c r="Y274" i="1"/>
  <c r="Y258" i="1"/>
  <c r="Y242" i="1"/>
  <c r="Y226" i="1"/>
  <c r="Y210" i="1"/>
  <c r="Y194" i="1"/>
  <c r="Y178" i="1"/>
  <c r="Y162" i="1"/>
  <c r="Y146" i="1"/>
  <c r="Y130" i="1"/>
  <c r="Y114" i="1"/>
  <c r="Y98" i="1"/>
  <c r="Y82" i="1"/>
  <c r="Y66" i="1"/>
  <c r="Y50" i="1"/>
  <c r="Y34" i="1"/>
  <c r="Y18" i="1"/>
  <c r="Y1398" i="1"/>
  <c r="Y1377" i="1"/>
  <c r="Y1361" i="1"/>
  <c r="Y1345" i="1"/>
  <c r="Y1329" i="1"/>
  <c r="Y1313" i="1"/>
  <c r="Y1297" i="1"/>
  <c r="Y1281" i="1"/>
  <c r="Y1265" i="1"/>
  <c r="Y1249" i="1"/>
  <c r="Y1233" i="1"/>
  <c r="Y1217" i="1"/>
  <c r="Y1201" i="1"/>
  <c r="Y1185" i="1"/>
  <c r="Y1169" i="1"/>
  <c r="Y1153" i="1"/>
  <c r="Y1137" i="1"/>
  <c r="Y1121" i="1"/>
  <c r="Y1105" i="1"/>
  <c r="Y1089" i="1"/>
  <c r="Y1073" i="1"/>
  <c r="Y1057" i="1"/>
  <c r="Y1041" i="1"/>
  <c r="Y1025" i="1"/>
  <c r="Y1009" i="1"/>
  <c r="Y993" i="1"/>
  <c r="Y977" i="1"/>
  <c r="Y945" i="1"/>
  <c r="Y929" i="1"/>
  <c r="Y913" i="1"/>
  <c r="Y897" i="1"/>
  <c r="Y881" i="1"/>
  <c r="Y865" i="1"/>
  <c r="Y849" i="1"/>
  <c r="Y833" i="1"/>
  <c r="Y817" i="1"/>
  <c r="Y801" i="1"/>
  <c r="Y785" i="1"/>
  <c r="Y769" i="1"/>
  <c r="Y753" i="1"/>
  <c r="Y737" i="1"/>
  <c r="Y721" i="1"/>
  <c r="Y705" i="1"/>
  <c r="Y689" i="1"/>
  <c r="Y673" i="1"/>
  <c r="Y657" i="1"/>
  <c r="Y641" i="1"/>
  <c r="Y625" i="1"/>
  <c r="Y609" i="1"/>
  <c r="Y593" i="1"/>
  <c r="Y577" i="1"/>
  <c r="Y561" i="1"/>
  <c r="Y545" i="1"/>
  <c r="Y529" i="1"/>
  <c r="Y513" i="1"/>
  <c r="Y497" i="1"/>
  <c r="Y481" i="1"/>
  <c r="Y465" i="1"/>
  <c r="Y449" i="1"/>
  <c r="Y433" i="1"/>
  <c r="Y417" i="1"/>
  <c r="Y401" i="1"/>
  <c r="Y385" i="1"/>
  <c r="Y369" i="1"/>
  <c r="Y353" i="1"/>
  <c r="Y337" i="1"/>
  <c r="Y321" i="1"/>
  <c r="Y305" i="1"/>
  <c r="Y289" i="1"/>
  <c r="Y273" i="1"/>
  <c r="Y257" i="1"/>
  <c r="Y241" i="1"/>
  <c r="Y225" i="1"/>
  <c r="Y209" i="1"/>
  <c r="Y193" i="1"/>
  <c r="Y177" i="1"/>
  <c r="Y161" i="1"/>
  <c r="Y145" i="1"/>
  <c r="Y129" i="1"/>
  <c r="Y113" i="1"/>
  <c r="Y97" i="1"/>
  <c r="Y81" i="1"/>
  <c r="Y65" i="1"/>
  <c r="Y49" i="1"/>
  <c r="Y33" i="1"/>
  <c r="Y17" i="1"/>
  <c r="Y1397" i="1"/>
  <c r="Y1062" i="1"/>
  <c r="Y870" i="1"/>
  <c r="Y518" i="1"/>
  <c r="Y933" i="1"/>
  <c r="Y485" i="1"/>
  <c r="Y1092" i="1"/>
  <c r="Y324" i="1"/>
  <c r="Y1123" i="1"/>
  <c r="Y835" i="1"/>
  <c r="Y675" i="1"/>
  <c r="Y339" i="1"/>
  <c r="Y834" i="1"/>
  <c r="Y322" i="1"/>
  <c r="Y961" i="1"/>
  <c r="Y1376" i="1"/>
  <c r="Y1360" i="1"/>
  <c r="Y1344" i="1"/>
  <c r="Y1328" i="1"/>
  <c r="Y1312" i="1"/>
  <c r="Y1296" i="1"/>
  <c r="Y1280" i="1"/>
  <c r="Y1264" i="1"/>
  <c r="Y1248" i="1"/>
  <c r="Y1232" i="1"/>
  <c r="Y1216" i="1"/>
  <c r="Y1200" i="1"/>
  <c r="Y1184" i="1"/>
  <c r="Y1168" i="1"/>
  <c r="Y1152" i="1"/>
  <c r="Y1136" i="1"/>
  <c r="Y1120" i="1"/>
  <c r="Y1104" i="1"/>
  <c r="Y1088" i="1"/>
  <c r="Y1072" i="1"/>
  <c r="Y1056" i="1"/>
  <c r="Y1040" i="1"/>
  <c r="Y1024" i="1"/>
  <c r="Y1008" i="1"/>
  <c r="Y992" i="1"/>
  <c r="Y976" i="1"/>
  <c r="Y960" i="1"/>
  <c r="Y944" i="1"/>
  <c r="Y928" i="1"/>
  <c r="Y912" i="1"/>
  <c r="Y896" i="1"/>
  <c r="Y880" i="1"/>
  <c r="Y864" i="1"/>
  <c r="Y848" i="1"/>
  <c r="Y832" i="1"/>
  <c r="Y816" i="1"/>
  <c r="Y800" i="1"/>
  <c r="Y784" i="1"/>
  <c r="Y768" i="1"/>
  <c r="Y752" i="1"/>
  <c r="Y736" i="1"/>
  <c r="Y720" i="1"/>
  <c r="Y704" i="1"/>
  <c r="Y688" i="1"/>
  <c r="Y672" i="1"/>
  <c r="Y656" i="1"/>
  <c r="Y640" i="1"/>
  <c r="Y624" i="1"/>
  <c r="Y608" i="1"/>
  <c r="Y592" i="1"/>
  <c r="Y576" i="1"/>
  <c r="Y560" i="1"/>
  <c r="Y544" i="1"/>
  <c r="Y528" i="1"/>
  <c r="Y512" i="1"/>
  <c r="Y496" i="1"/>
  <c r="Y480" i="1"/>
  <c r="Y464" i="1"/>
  <c r="Y448" i="1"/>
  <c r="Y432" i="1"/>
  <c r="Y416" i="1"/>
  <c r="Y400" i="1"/>
  <c r="Y384" i="1"/>
  <c r="Y368" i="1"/>
  <c r="Y352" i="1"/>
  <c r="Y336" i="1"/>
  <c r="Y320" i="1"/>
  <c r="Y304" i="1"/>
  <c r="Y288" i="1"/>
  <c r="Y272" i="1"/>
  <c r="Y256" i="1"/>
  <c r="Y240" i="1"/>
  <c r="Y224" i="1"/>
  <c r="Y208" i="1"/>
  <c r="Y192" i="1"/>
  <c r="Y176" i="1"/>
  <c r="Y160" i="1"/>
  <c r="Y144" i="1"/>
  <c r="Y128" i="1"/>
  <c r="Y112" i="1"/>
  <c r="Y96" i="1"/>
  <c r="Y80" i="1"/>
  <c r="Y64" i="1"/>
  <c r="Y48" i="1"/>
  <c r="Y32" i="1"/>
  <c r="Y16" i="1"/>
  <c r="Y1396" i="1"/>
  <c r="Y262" i="1"/>
  <c r="Y503" i="1"/>
  <c r="Y455" i="1"/>
  <c r="Y407" i="1"/>
  <c r="Y375" i="1"/>
  <c r="Y327" i="1"/>
  <c r="Y311" i="1"/>
  <c r="Y279" i="1"/>
  <c r="Y247" i="1"/>
  <c r="Y183" i="1"/>
  <c r="Y135" i="1"/>
  <c r="Y103" i="1"/>
  <c r="Y55" i="1"/>
  <c r="Y39" i="1"/>
  <c r="Y1382" i="1"/>
  <c r="Y1334" i="1"/>
  <c r="Y1286" i="1"/>
  <c r="Y1238" i="1"/>
  <c r="Y1190" i="1"/>
  <c r="Y1126" i="1"/>
  <c r="Y1094" i="1"/>
  <c r="Y1046" i="1"/>
  <c r="Y998" i="1"/>
  <c r="Y950" i="1"/>
  <c r="Y902" i="1"/>
  <c r="Y838" i="1"/>
  <c r="Y806" i="1"/>
  <c r="Y758" i="1"/>
  <c r="Y726" i="1"/>
  <c r="Y678" i="1"/>
  <c r="Y630" i="1"/>
  <c r="Y566" i="1"/>
  <c r="Y502" i="1"/>
  <c r="Y454" i="1"/>
  <c r="Y374" i="1"/>
  <c r="Y326" i="1"/>
  <c r="Y278" i="1"/>
  <c r="Y198" i="1"/>
  <c r="Y150" i="1"/>
  <c r="Y102" i="1"/>
  <c r="Y70" i="1"/>
  <c r="Y38" i="1"/>
  <c r="Y1349" i="1"/>
  <c r="Y1301" i="1"/>
  <c r="Y1253" i="1"/>
  <c r="Y1189" i="1"/>
  <c r="Y1157" i="1"/>
  <c r="Y1125" i="1"/>
  <c r="Y1109" i="1"/>
  <c r="Y1077" i="1"/>
  <c r="Y1045" i="1"/>
  <c r="Y1013" i="1"/>
  <c r="Y949" i="1"/>
  <c r="Y869" i="1"/>
  <c r="Y821" i="1"/>
  <c r="Y773" i="1"/>
  <c r="Y709" i="1"/>
  <c r="Y645" i="1"/>
  <c r="Y597" i="1"/>
  <c r="Y549" i="1"/>
  <c r="Y501" i="1"/>
  <c r="Y437" i="1"/>
  <c r="Y389" i="1"/>
  <c r="Y325" i="1"/>
  <c r="Y261" i="1"/>
  <c r="Y181" i="1"/>
  <c r="Y133" i="1"/>
  <c r="Y101" i="1"/>
  <c r="Y37" i="1"/>
  <c r="Y1380" i="1"/>
  <c r="Y1316" i="1"/>
  <c r="Y1268" i="1"/>
  <c r="Y1220" i="1"/>
  <c r="Y1156" i="1"/>
  <c r="Y1060" i="1"/>
  <c r="Y1012" i="1"/>
  <c r="Y964" i="1"/>
  <c r="Y884" i="1"/>
  <c r="Y804" i="1"/>
  <c r="Y740" i="1"/>
  <c r="Y676" i="1"/>
  <c r="Y580" i="1"/>
  <c r="Y500" i="1"/>
  <c r="Y404" i="1"/>
  <c r="Y340" i="1"/>
  <c r="Y244" i="1"/>
  <c r="Y180" i="1"/>
  <c r="Y116" i="1"/>
  <c r="Y84" i="1"/>
  <c r="Y52" i="1"/>
  <c r="Y1363" i="1"/>
  <c r="Y1203" i="1"/>
  <c r="Y1091" i="1"/>
  <c r="Y1011" i="1"/>
  <c r="Y915" i="1"/>
  <c r="Y819" i="1"/>
  <c r="Y755" i="1"/>
  <c r="Y707" i="1"/>
  <c r="Y627" i="1"/>
  <c r="Y595" i="1"/>
  <c r="Y467" i="1"/>
  <c r="Y67" i="1"/>
  <c r="Y4" i="1"/>
  <c r="Y1343" i="1"/>
  <c r="Y1295" i="1"/>
  <c r="Y1263" i="1"/>
  <c r="Y1215" i="1"/>
  <c r="Y1167" i="1"/>
  <c r="Y1119" i="1"/>
  <c r="Y1071" i="1"/>
  <c r="Y1023" i="1"/>
  <c r="Y975" i="1"/>
  <c r="Y943" i="1"/>
  <c r="Y911" i="1"/>
  <c r="Y863" i="1"/>
  <c r="Y815" i="1"/>
  <c r="Y767" i="1"/>
  <c r="Y703" i="1"/>
  <c r="Y639" i="1"/>
  <c r="Y591" i="1"/>
  <c r="Y559" i="1"/>
  <c r="Y511" i="1"/>
  <c r="Y463" i="1"/>
  <c r="Y431" i="1"/>
  <c r="Y383" i="1"/>
  <c r="Y335" i="1"/>
  <c r="Y287" i="1"/>
  <c r="Y207" i="1"/>
  <c r="Y79" i="1"/>
  <c r="Y1395" i="1"/>
  <c r="Y1374" i="1"/>
  <c r="Y1326" i="1"/>
  <c r="Y1278" i="1"/>
  <c r="Y1230" i="1"/>
  <c r="Y1166" i="1"/>
  <c r="Y1102" i="1"/>
  <c r="Y1022" i="1"/>
  <c r="Y974" i="1"/>
  <c r="Y926" i="1"/>
  <c r="Y894" i="1"/>
  <c r="Y862" i="1"/>
  <c r="Y814" i="1"/>
  <c r="Y766" i="1"/>
  <c r="Y750" i="1"/>
  <c r="Y718" i="1"/>
  <c r="Y686" i="1"/>
  <c r="Y654" i="1"/>
  <c r="Y622" i="1"/>
  <c r="Y590" i="1"/>
  <c r="Y558" i="1"/>
  <c r="Y510" i="1"/>
  <c r="Y478" i="1"/>
  <c r="Y446" i="1"/>
  <c r="Y414" i="1"/>
  <c r="Y382" i="1"/>
  <c r="Y350" i="1"/>
  <c r="Y318" i="1"/>
  <c r="Y302" i="1"/>
  <c r="Y270" i="1"/>
  <c r="Y238" i="1"/>
  <c r="Y206" i="1"/>
  <c r="Y174" i="1"/>
  <c r="Y142" i="1"/>
  <c r="Y110" i="1"/>
  <c r="Y62" i="1"/>
  <c r="Y1394" i="1"/>
  <c r="Y1389" i="1"/>
  <c r="Y1373" i="1"/>
  <c r="Y1357" i="1"/>
  <c r="Y1341" i="1"/>
  <c r="Y1325" i="1"/>
  <c r="Y1309" i="1"/>
  <c r="Y1293" i="1"/>
  <c r="Y1277" i="1"/>
  <c r="Y1261" i="1"/>
  <c r="Y1245" i="1"/>
  <c r="Y1229" i="1"/>
  <c r="Y1213" i="1"/>
  <c r="Y1197" i="1"/>
  <c r="Y1181" i="1"/>
  <c r="Y1165" i="1"/>
  <c r="Y1149" i="1"/>
  <c r="Y1133" i="1"/>
  <c r="Y1117" i="1"/>
  <c r="Y1101" i="1"/>
  <c r="Y1085" i="1"/>
  <c r="Y1069" i="1"/>
  <c r="Y1053" i="1"/>
  <c r="Y1037" i="1"/>
  <c r="Y1021" i="1"/>
  <c r="Y1005" i="1"/>
  <c r="Y989" i="1"/>
  <c r="Y973" i="1"/>
  <c r="Y957" i="1"/>
  <c r="Y941" i="1"/>
  <c r="Y925" i="1"/>
  <c r="Y909" i="1"/>
  <c r="Y893" i="1"/>
  <c r="Y877" i="1"/>
  <c r="Y861" i="1"/>
  <c r="Y845" i="1"/>
  <c r="Y829" i="1"/>
  <c r="Y813" i="1"/>
  <c r="Y797" i="1"/>
  <c r="Y781" i="1"/>
  <c r="Y765" i="1"/>
  <c r="Y749" i="1"/>
  <c r="Y733" i="1"/>
  <c r="Y717" i="1"/>
  <c r="Y701" i="1"/>
  <c r="Y685" i="1"/>
  <c r="Y669" i="1"/>
  <c r="Y653" i="1"/>
  <c r="Y637" i="1"/>
  <c r="Y621" i="1"/>
  <c r="Y605" i="1"/>
  <c r="Y589" i="1"/>
  <c r="Y573" i="1"/>
  <c r="Y557" i="1"/>
  <c r="Y541" i="1"/>
  <c r="Y525" i="1"/>
  <c r="Y509" i="1"/>
  <c r="Y493" i="1"/>
  <c r="Y477" i="1"/>
  <c r="Y461" i="1"/>
  <c r="Y445" i="1"/>
  <c r="Y429" i="1"/>
  <c r="Y413" i="1"/>
  <c r="Y397" i="1"/>
  <c r="Y381" i="1"/>
  <c r="Y365" i="1"/>
  <c r="Y349" i="1"/>
  <c r="Y333" i="1"/>
  <c r="Y317" i="1"/>
  <c r="Y301" i="1"/>
  <c r="Y285" i="1"/>
  <c r="Y269" i="1"/>
  <c r="Y253" i="1"/>
  <c r="Y237" i="1"/>
  <c r="Y221" i="1"/>
  <c r="Y205" i="1"/>
  <c r="Y189" i="1"/>
  <c r="Y173" i="1"/>
  <c r="Y157" i="1"/>
  <c r="Y141" i="1"/>
  <c r="Y125" i="1"/>
  <c r="Y109" i="1"/>
  <c r="Y93" i="1"/>
  <c r="Y77" i="1"/>
  <c r="Y61" i="1"/>
  <c r="Y45" i="1"/>
  <c r="Y29" i="1"/>
  <c r="Y13" i="1"/>
  <c r="Y1393" i="1"/>
  <c r="Y583" i="1"/>
  <c r="Y519" i="1"/>
  <c r="Y487" i="1"/>
  <c r="Y439" i="1"/>
  <c r="Y391" i="1"/>
  <c r="Y343" i="1"/>
  <c r="Y263" i="1"/>
  <c r="Y167" i="1"/>
  <c r="Y119" i="1"/>
  <c r="Y71" i="1"/>
  <c r="Y23" i="1"/>
  <c r="Y1366" i="1"/>
  <c r="Y1318" i="1"/>
  <c r="Y1270" i="1"/>
  <c r="Y1222" i="1"/>
  <c r="Y1174" i="1"/>
  <c r="Y1142" i="1"/>
  <c r="Y1078" i="1"/>
  <c r="Y1014" i="1"/>
  <c r="Y982" i="1"/>
  <c r="Y934" i="1"/>
  <c r="Y886" i="1"/>
  <c r="Y822" i="1"/>
  <c r="Y774" i="1"/>
  <c r="Y710" i="1"/>
  <c r="Y646" i="1"/>
  <c r="Y598" i="1"/>
  <c r="Y534" i="1"/>
  <c r="Y470" i="1"/>
  <c r="Y422" i="1"/>
  <c r="Y358" i="1"/>
  <c r="Y294" i="1"/>
  <c r="Y230" i="1"/>
  <c r="Y182" i="1"/>
  <c r="Y134" i="1"/>
  <c r="Y86" i="1"/>
  <c r="Y54" i="1"/>
  <c r="Y6" i="1"/>
  <c r="Y1381" i="1"/>
  <c r="Y1317" i="1"/>
  <c r="Y1285" i="1"/>
  <c r="Y1237" i="1"/>
  <c r="Y1205" i="1"/>
  <c r="Y1141" i="1"/>
  <c r="Y1093" i="1"/>
  <c r="Y1029" i="1"/>
  <c r="Y997" i="1"/>
  <c r="Y965" i="1"/>
  <c r="Y917" i="1"/>
  <c r="Y885" i="1"/>
  <c r="Y853" i="1"/>
  <c r="Y789" i="1"/>
  <c r="Y741" i="1"/>
  <c r="Y693" i="1"/>
  <c r="Y661" i="1"/>
  <c r="Y613" i="1"/>
  <c r="Y565" i="1"/>
  <c r="Y533" i="1"/>
  <c r="Y453" i="1"/>
  <c r="Y405" i="1"/>
  <c r="Y357" i="1"/>
  <c r="Y341" i="1"/>
  <c r="Y293" i="1"/>
  <c r="Y229" i="1"/>
  <c r="Y149" i="1"/>
  <c r="Y117" i="1"/>
  <c r="Y85" i="1"/>
  <c r="Y69" i="1"/>
  <c r="Y53" i="1"/>
  <c r="Y5" i="1"/>
  <c r="Y1364" i="1"/>
  <c r="Y1332" i="1"/>
  <c r="Y1300" i="1"/>
  <c r="Y1236" i="1"/>
  <c r="Y1188" i="1"/>
  <c r="Y1124" i="1"/>
  <c r="Y1044" i="1"/>
  <c r="Y996" i="1"/>
  <c r="Y932" i="1"/>
  <c r="Y852" i="1"/>
  <c r="Y788" i="1"/>
  <c r="Y724" i="1"/>
  <c r="Y612" i="1"/>
  <c r="Y516" i="1"/>
  <c r="Y436" i="1"/>
  <c r="Y308" i="1"/>
  <c r="Y276" i="1"/>
  <c r="Y212" i="1"/>
  <c r="Y132" i="1"/>
  <c r="Y68" i="1"/>
  <c r="Y36" i="1"/>
  <c r="Y1267" i="1"/>
  <c r="Y1139" i="1"/>
  <c r="Y1027" i="1"/>
  <c r="Y963" i="1"/>
  <c r="Y867" i="1"/>
  <c r="Y771" i="1"/>
  <c r="Y691" i="1"/>
  <c r="Y611" i="1"/>
  <c r="Y515" i="1"/>
  <c r="Y19" i="1"/>
  <c r="Y1359" i="1"/>
  <c r="Y1311" i="1"/>
  <c r="Y1247" i="1"/>
  <c r="Y1199" i="1"/>
  <c r="Y1151" i="1"/>
  <c r="Y1103" i="1"/>
  <c r="Y1055" i="1"/>
  <c r="Y991" i="1"/>
  <c r="Y927" i="1"/>
  <c r="Y879" i="1"/>
  <c r="Y831" i="1"/>
  <c r="Y783" i="1"/>
  <c r="Y735" i="1"/>
  <c r="Y687" i="1"/>
  <c r="Y655" i="1"/>
  <c r="Y607" i="1"/>
  <c r="Y543" i="1"/>
  <c r="Y495" i="1"/>
  <c r="Y447" i="1"/>
  <c r="Y399" i="1"/>
  <c r="Y351" i="1"/>
  <c r="Y319" i="1"/>
  <c r="Y255" i="1"/>
  <c r="Y223" i="1"/>
  <c r="Y175" i="1"/>
  <c r="Y143" i="1"/>
  <c r="Y111" i="1"/>
  <c r="Y63" i="1"/>
  <c r="Y15" i="1"/>
  <c r="Y1358" i="1"/>
  <c r="Y1294" i="1"/>
  <c r="Y1246" i="1"/>
  <c r="Y1198" i="1"/>
  <c r="Y1150" i="1"/>
  <c r="Y1118" i="1"/>
  <c r="Y1070" i="1"/>
  <c r="Y1038" i="1"/>
  <c r="Y990" i="1"/>
  <c r="Y958" i="1"/>
  <c r="Y910" i="1"/>
  <c r="Y878" i="1"/>
  <c r="Y846" i="1"/>
  <c r="Y798" i="1"/>
  <c r="Y782" i="1"/>
  <c r="Y734" i="1"/>
  <c r="Y702" i="1"/>
  <c r="Y670" i="1"/>
  <c r="Y638" i="1"/>
  <c r="Y606" i="1"/>
  <c r="Y574" i="1"/>
  <c r="Y542" i="1"/>
  <c r="Y494" i="1"/>
  <c r="Y462" i="1"/>
  <c r="Y430" i="1"/>
  <c r="Y398" i="1"/>
  <c r="Y366" i="1"/>
  <c r="Y334" i="1"/>
  <c r="Y286" i="1"/>
  <c r="Y254" i="1"/>
  <c r="Y222" i="1"/>
  <c r="Y190" i="1"/>
  <c r="Y158" i="1"/>
  <c r="Y126" i="1"/>
  <c r="Y94" i="1"/>
  <c r="Y78" i="1"/>
  <c r="Y46" i="1"/>
  <c r="Y30" i="1"/>
  <c r="Y14" i="1"/>
  <c r="Y1388" i="1"/>
  <c r="Y1372" i="1"/>
  <c r="Y1356" i="1"/>
  <c r="Y1340" i="1"/>
  <c r="Y1324" i="1"/>
  <c r="Y1308" i="1"/>
  <c r="Y1292" i="1"/>
  <c r="Y1276" i="1"/>
  <c r="Y1260" i="1"/>
  <c r="Y1244" i="1"/>
  <c r="Y1228" i="1"/>
  <c r="Y1212" i="1"/>
  <c r="Y1196" i="1"/>
  <c r="Y1180" i="1"/>
  <c r="Y1164" i="1"/>
  <c r="Y1148" i="1"/>
  <c r="Y1132" i="1"/>
  <c r="Y1116" i="1"/>
  <c r="Y1100" i="1"/>
  <c r="Y1084" i="1"/>
  <c r="Y1068" i="1"/>
  <c r="Y1052" i="1"/>
  <c r="Y1036" i="1"/>
  <c r="Y1020" i="1"/>
  <c r="Y1004" i="1"/>
  <c r="Y988" i="1"/>
  <c r="Y972" i="1"/>
  <c r="Y956" i="1"/>
  <c r="Y940" i="1"/>
  <c r="Y924" i="1"/>
  <c r="Y908" i="1"/>
  <c r="Y892" i="1"/>
  <c r="Y876" i="1"/>
  <c r="Y860" i="1"/>
  <c r="Y844" i="1"/>
  <c r="Y828" i="1"/>
  <c r="Y812" i="1"/>
  <c r="Y796" i="1"/>
  <c r="Y780" i="1"/>
  <c r="Y764" i="1"/>
  <c r="Y748" i="1"/>
  <c r="Y732" i="1"/>
  <c r="Y716" i="1"/>
  <c r="Y700" i="1"/>
  <c r="Y684" i="1"/>
  <c r="Y668" i="1"/>
  <c r="Y652" i="1"/>
  <c r="Y636" i="1"/>
  <c r="Y620" i="1"/>
  <c r="Y604" i="1"/>
  <c r="Y588" i="1"/>
  <c r="Y572" i="1"/>
  <c r="Y556" i="1"/>
  <c r="Y540" i="1"/>
  <c r="Y524" i="1"/>
  <c r="Y508" i="1"/>
  <c r="Y492" i="1"/>
  <c r="Y476" i="1"/>
  <c r="Y460" i="1"/>
  <c r="Y444" i="1"/>
  <c r="Y428" i="1"/>
  <c r="Y412" i="1"/>
  <c r="Y396" i="1"/>
  <c r="Y380" i="1"/>
  <c r="Y364" i="1"/>
  <c r="Y348" i="1"/>
  <c r="Y332" i="1"/>
  <c r="Y316" i="1"/>
  <c r="Y300" i="1"/>
  <c r="Y284" i="1"/>
  <c r="Y268" i="1"/>
  <c r="Y252" i="1"/>
  <c r="Y236" i="1"/>
  <c r="Y220" i="1"/>
  <c r="Y204" i="1"/>
  <c r="Y188" i="1"/>
  <c r="Y172" i="1"/>
  <c r="Y156" i="1"/>
  <c r="Y140" i="1"/>
  <c r="Y124" i="1"/>
  <c r="Y108" i="1"/>
  <c r="Y92" i="1"/>
  <c r="Y76" i="1"/>
  <c r="Y60" i="1"/>
  <c r="Y44" i="1"/>
  <c r="Y28" i="1"/>
  <c r="Y12" i="1"/>
  <c r="Y1392" i="1"/>
  <c r="Y948" i="1"/>
  <c r="Y900" i="1"/>
  <c r="Y820" i="1"/>
  <c r="Y756" i="1"/>
  <c r="Y692" i="1"/>
  <c r="Y644" i="1"/>
  <c r="Y548" i="1"/>
  <c r="Y468" i="1"/>
  <c r="Y356" i="1"/>
  <c r="Y260" i="1"/>
  <c r="Y228" i="1"/>
  <c r="Y164" i="1"/>
  <c r="Y100" i="1"/>
  <c r="Y1400" i="1"/>
  <c r="Y1379" i="1"/>
  <c r="Y1347" i="1"/>
  <c r="Y1331" i="1"/>
  <c r="Y1315" i="1"/>
  <c r="Y1299" i="1"/>
  <c r="Y1251" i="1"/>
  <c r="Y1235" i="1"/>
  <c r="Y1219" i="1"/>
  <c r="Y1187" i="1"/>
  <c r="Y1171" i="1"/>
  <c r="Y1107" i="1"/>
  <c r="Y1075" i="1"/>
  <c r="Y1043" i="1"/>
  <c r="Y995" i="1"/>
  <c r="Y947" i="1"/>
  <c r="Y931" i="1"/>
  <c r="Y883" i="1"/>
  <c r="Y851" i="1"/>
  <c r="Y787" i="1"/>
  <c r="Y723" i="1"/>
  <c r="Y643" i="1"/>
  <c r="Y579" i="1"/>
  <c r="Y483" i="1"/>
  <c r="Y35" i="1"/>
  <c r="Y1375" i="1"/>
  <c r="Y1327" i="1"/>
  <c r="Y1279" i="1"/>
  <c r="Y1231" i="1"/>
  <c r="Y1183" i="1"/>
  <c r="Y1135" i="1"/>
  <c r="Y1087" i="1"/>
  <c r="Y1039" i="1"/>
  <c r="Y1007" i="1"/>
  <c r="Y959" i="1"/>
  <c r="Y895" i="1"/>
  <c r="Y847" i="1"/>
  <c r="Y799" i="1"/>
  <c r="Y751" i="1"/>
  <c r="Y719" i="1"/>
  <c r="Y671" i="1"/>
  <c r="Y623" i="1"/>
  <c r="Y575" i="1"/>
  <c r="Y527" i="1"/>
  <c r="Y479" i="1"/>
  <c r="Y415" i="1"/>
  <c r="Y367" i="1"/>
  <c r="Y303" i="1"/>
  <c r="Y271" i="1"/>
  <c r="Y239" i="1"/>
  <c r="Y191" i="1"/>
  <c r="Y159" i="1"/>
  <c r="Y127" i="1"/>
  <c r="Y95" i="1"/>
  <c r="Y47" i="1"/>
  <c r="Y31" i="1"/>
  <c r="Y1390" i="1"/>
  <c r="Y1342" i="1"/>
  <c r="Y1310" i="1"/>
  <c r="Y1262" i="1"/>
  <c r="Y1214" i="1"/>
  <c r="Y1182" i="1"/>
  <c r="Y1134" i="1"/>
  <c r="Y1086" i="1"/>
  <c r="Y1054" i="1"/>
  <c r="Y1006" i="1"/>
  <c r="Y942" i="1"/>
  <c r="Y830" i="1"/>
  <c r="Y526" i="1"/>
  <c r="Y1387" i="1"/>
  <c r="Y1371" i="1"/>
  <c r="Y1355" i="1"/>
  <c r="Y1339" i="1"/>
  <c r="Y1323" i="1"/>
  <c r="Y1307" i="1"/>
  <c r="Y1291" i="1"/>
  <c r="Y1275" i="1"/>
  <c r="Y1259" i="1"/>
  <c r="Y1243" i="1"/>
  <c r="Y1227" i="1"/>
  <c r="Y1211" i="1"/>
  <c r="Y1195" i="1"/>
  <c r="Y1179" i="1"/>
  <c r="Y1163" i="1"/>
  <c r="Y1147" i="1"/>
  <c r="Y1131" i="1"/>
  <c r="Y1115" i="1"/>
  <c r="Y1099" i="1"/>
  <c r="Y1083" i="1"/>
  <c r="Y1067" i="1"/>
  <c r="Y1051" i="1"/>
  <c r="Y1035" i="1"/>
  <c r="Y1019" i="1"/>
  <c r="Y1003" i="1"/>
  <c r="Y987" i="1"/>
  <c r="Y971" i="1"/>
  <c r="Y955" i="1"/>
  <c r="Y939" i="1"/>
  <c r="Y923" i="1"/>
  <c r="Y907" i="1"/>
  <c r="Y891" i="1"/>
  <c r="Y875" i="1"/>
  <c r="Y859" i="1"/>
  <c r="Y843" i="1"/>
  <c r="Y827" i="1"/>
  <c r="Y811" i="1"/>
  <c r="Y795" i="1"/>
  <c r="Y779" i="1"/>
  <c r="Y763" i="1"/>
  <c r="Y747" i="1"/>
  <c r="Y731" i="1"/>
  <c r="Y715" i="1"/>
  <c r="Y699" i="1"/>
  <c r="Y683" i="1"/>
  <c r="Y667" i="1"/>
  <c r="Y651" i="1"/>
  <c r="Y635" i="1"/>
  <c r="Y619" i="1"/>
  <c r="Y603" i="1"/>
  <c r="Y587" i="1"/>
  <c r="Y571" i="1"/>
  <c r="Y555" i="1"/>
  <c r="Y539" i="1"/>
  <c r="Y523" i="1"/>
  <c r="Y507" i="1"/>
  <c r="Y491" i="1"/>
  <c r="Y475" i="1"/>
  <c r="Y459" i="1"/>
  <c r="Y443" i="1"/>
  <c r="Y427" i="1"/>
  <c r="Y411" i="1"/>
  <c r="Y395" i="1"/>
  <c r="Y379" i="1"/>
  <c r="Y363" i="1"/>
  <c r="Y347" i="1"/>
  <c r="Y331" i="1"/>
  <c r="Y315" i="1"/>
  <c r="Y299" i="1"/>
  <c r="Y283" i="1"/>
  <c r="Y267" i="1"/>
  <c r="Y251" i="1"/>
  <c r="Y235" i="1"/>
  <c r="Y203" i="1"/>
  <c r="Y187" i="1"/>
  <c r="Y171" i="1"/>
  <c r="Y155" i="1"/>
  <c r="Y139" i="1"/>
  <c r="Y123" i="1"/>
  <c r="Y107" i="1"/>
  <c r="Y91" i="1"/>
  <c r="Y75" i="1"/>
  <c r="Y59" i="1"/>
  <c r="Y43" i="1"/>
  <c r="Y27" i="1"/>
  <c r="Y11" i="1"/>
  <c r="Y1391" i="1"/>
</calcChain>
</file>

<file path=xl/sharedStrings.xml><?xml version="1.0" encoding="utf-8"?>
<sst xmlns="http://schemas.openxmlformats.org/spreadsheetml/2006/main" count="7414" uniqueCount="2158">
  <si>
    <t>Số hóa đơn</t>
  </si>
  <si>
    <t>00045119</t>
  </si>
  <si>
    <t>GS25 Nguyen Khuyen-KDT Van Quan-Ha Noi VN0469128120250903</t>
  </si>
  <si>
    <t>WH0010085125110319</t>
  </si>
  <si>
    <t>WH0010085125110430</t>
  </si>
  <si>
    <t>00018456</t>
  </si>
  <si>
    <t>GS25 D' Capitale Yen Hoa-Ha Noi VN0479128120250917</t>
  </si>
  <si>
    <t>BH2340519</t>
  </si>
  <si>
    <t>BH2325833</t>
  </si>
  <si>
    <t>BH2327503</t>
  </si>
  <si>
    <t>GS25 Le Van Luong Thanh Xuan-Ha Noi VN0484202522177205</t>
  </si>
  <si>
    <t>GS25 Park 11-Vinhomes Times City-Ha Noi VN0453128120250806</t>
  </si>
  <si>
    <t>BH2327802</t>
  </si>
  <si>
    <t>00020076</t>
  </si>
  <si>
    <t>00050849</t>
  </si>
  <si>
    <t>CHI TIẾT CÔNG NỢ PHẢI THU THEO HÓA ĐƠN</t>
  </si>
  <si>
    <t>00059618</t>
  </si>
  <si>
    <t>00062710</t>
  </si>
  <si>
    <t>BH2324640</t>
  </si>
  <si>
    <t>BH2350648</t>
  </si>
  <si>
    <t>00047613</t>
  </si>
  <si>
    <t>WH0010085125140216</t>
  </si>
  <si>
    <t>00015565</t>
  </si>
  <si>
    <t>BH2328674</t>
  </si>
  <si>
    <t>WH0010085125100723</t>
  </si>
  <si>
    <t>VN0446202514399512</t>
  </si>
  <si>
    <t>BH2323119</t>
  </si>
  <si>
    <t>WH0010085125130803</t>
  </si>
  <si>
    <t>BH2339636</t>
  </si>
  <si>
    <t>GS25 KDT Van Phu Ha Dong-Ha Noi VN0471128120250806</t>
  </si>
  <si>
    <t>GS25 Hang Dau VN0439128120250813</t>
  </si>
  <si>
    <t>BH2328785</t>
  </si>
  <si>
    <t>BH2324014</t>
  </si>
  <si>
    <t>00047388</t>
  </si>
  <si>
    <t>00040178</t>
  </si>
  <si>
    <t>GS25 DH Su Pham-Ha Noi VN0488128120250918</t>
  </si>
  <si>
    <t>00050717</t>
  </si>
  <si>
    <t>00059660</t>
  </si>
  <si>
    <t>00038362</t>
  </si>
  <si>
    <t>BH2324494</t>
  </si>
  <si>
    <t>BH2322879</t>
  </si>
  <si>
    <t>00026777</t>
  </si>
  <si>
    <t>BH2324202</t>
  </si>
  <si>
    <t>00017470</t>
  </si>
  <si>
    <t>00033010</t>
  </si>
  <si>
    <t>00031338</t>
  </si>
  <si>
    <t>WH0010085125130713</t>
  </si>
  <si>
    <t>WH0010085125110423</t>
  </si>
  <si>
    <t>GS25 Nguy Nhu Kon Tum-Ha Noi  VN0470128120250730</t>
  </si>
  <si>
    <t>00062730</t>
  </si>
  <si>
    <t>Số ngày được nợ</t>
  </si>
  <si>
    <t>WH0010085125110108</t>
  </si>
  <si>
    <t>BH2343408</t>
  </si>
  <si>
    <t>WH0010085125100903</t>
  </si>
  <si>
    <t>00029982</t>
  </si>
  <si>
    <t>BH2324492</t>
  </si>
  <si>
    <t>BH2349271</t>
  </si>
  <si>
    <t>BH2325624</t>
  </si>
  <si>
    <t>WH0010085125130608</t>
  </si>
  <si>
    <t>BH2346924</t>
  </si>
  <si>
    <t>00047383</t>
  </si>
  <si>
    <t>BH2340784</t>
  </si>
  <si>
    <t>00036103</t>
  </si>
  <si>
    <t>Số còn phải thu</t>
  </si>
  <si>
    <t>00052623</t>
  </si>
  <si>
    <t>WH0010085125110507</t>
  </si>
  <si>
    <t>00022024</t>
  </si>
  <si>
    <t>00029981</t>
  </si>
  <si>
    <t>BH2325423</t>
  </si>
  <si>
    <t>WH0010085125140119</t>
  </si>
  <si>
    <t>GS25 36 Duy Tan VN0451128120250702</t>
  </si>
  <si>
    <t>00005300</t>
  </si>
  <si>
    <t>Tài khoản: 131; Tháng 9 năm 2025</t>
  </si>
  <si>
    <t>00004983</t>
  </si>
  <si>
    <t>00043924</t>
  </si>
  <si>
    <t>BH2355247</t>
  </si>
  <si>
    <t>00063280</t>
  </si>
  <si>
    <t>GS25 Hang Dau VN0439128120250903</t>
  </si>
  <si>
    <t>00005301</t>
  </si>
  <si>
    <t>BH2325343</t>
  </si>
  <si>
    <t>BH2346361</t>
  </si>
  <si>
    <t>00056705</t>
  </si>
  <si>
    <t>GS25 Thang Long Tower Cau Giay-Ha Noi VN0473202520412466 ( ĐƠN KHAI TRƯƠNG 26-7)</t>
  </si>
  <si>
    <t>00035813</t>
  </si>
  <si>
    <t>BH2325344</t>
  </si>
  <si>
    <t>VN0466202526352917</t>
  </si>
  <si>
    <t>00012648</t>
  </si>
  <si>
    <t>00025263</t>
  </si>
  <si>
    <t>Ngày hóa đơn</t>
  </si>
  <si>
    <t>WH0010085125110402</t>
  </si>
  <si>
    <t>00052611</t>
  </si>
  <si>
    <t>00048758</t>
  </si>
  <si>
    <t>GS25 KDT Van Phu Ha Dong-Ha Noi VN0471128120250917</t>
  </si>
  <si>
    <t>WH0010085125140720</t>
  </si>
  <si>
    <t>VN0438128120250417</t>
  </si>
  <si>
    <t>Hạn thanh toán</t>
  </si>
  <si>
    <t>00002842</t>
  </si>
  <si>
    <t>BH2327500</t>
  </si>
  <si>
    <t>BH2324994</t>
  </si>
  <si>
    <t>00030831</t>
  </si>
  <si>
    <t>00040115</t>
  </si>
  <si>
    <t>BH2327803</t>
  </si>
  <si>
    <t>WH0010085125110312</t>
  </si>
  <si>
    <t>00034543</t>
  </si>
  <si>
    <t>WH0010085125130309</t>
  </si>
  <si>
    <t>00052614</t>
  </si>
  <si>
    <t>BH2322294</t>
  </si>
  <si>
    <t>BH2325626</t>
  </si>
  <si>
    <t>GS25 Nguyen Ngoc Vu VN0443128120250702</t>
  </si>
  <si>
    <t>00031300</t>
  </si>
  <si>
    <t>WH0010085125130209</t>
  </si>
  <si>
    <t>BH2358158</t>
  </si>
  <si>
    <t>BH2351169</t>
  </si>
  <si>
    <t>WH0010085125110611</t>
  </si>
  <si>
    <t>BH2323755</t>
  </si>
  <si>
    <t>00063313</t>
  </si>
  <si>
    <t>GS25-003</t>
  </si>
  <si>
    <t>WH0010085125130427</t>
  </si>
  <si>
    <t>BH/207/202651</t>
  </si>
  <si>
    <t>BH2328786</t>
  </si>
  <si>
    <t>BH2327499</t>
  </si>
  <si>
    <t>00059622</t>
  </si>
  <si>
    <t>WH0010085125130921 - GS25 WH-CJ-CHILL</t>
  </si>
  <si>
    <t>GS25 Hang Dau VN0439128120250820</t>
  </si>
  <si>
    <t>00050848</t>
  </si>
  <si>
    <t>00050853</t>
  </si>
  <si>
    <t>BH2321506</t>
  </si>
  <si>
    <t>GS25 Hang Dau VN0439128120250716</t>
  </si>
  <si>
    <t>BH2326074</t>
  </si>
  <si>
    <t>VN0446128120250529</t>
  </si>
  <si>
    <t>BH2353956</t>
  </si>
  <si>
    <t>00027228</t>
  </si>
  <si>
    <t>VN0464202504424662</t>
  </si>
  <si>
    <t>BH2322048</t>
  </si>
  <si>
    <t>WH0010085125110205</t>
  </si>
  <si>
    <t>WH0010085125130316</t>
  </si>
  <si>
    <t>VN0436128120250317</t>
  </si>
  <si>
    <t>00038749</t>
  </si>
  <si>
    <t>WH0010085125110219</t>
  </si>
  <si>
    <t>BH2322999</t>
  </si>
  <si>
    <t>BH2325883</t>
  </si>
  <si>
    <t>BH2354225</t>
  </si>
  <si>
    <t>VN0439128120250615</t>
  </si>
  <si>
    <t>00056707</t>
  </si>
  <si>
    <t>BH2325107</t>
  </si>
  <si>
    <t>BH2330459</t>
  </si>
  <si>
    <t>00023799</t>
  </si>
  <si>
    <t>00026778</t>
  </si>
  <si>
    <t>GS25 Hang Dau VN0439128120250921</t>
  </si>
  <si>
    <t>BH2331702</t>
  </si>
  <si>
    <t>GS25 Ngu Xa-Ha Noi VN0459128120250903</t>
  </si>
  <si>
    <t>VN0438128120250403</t>
  </si>
  <si>
    <t>00026620</t>
  </si>
  <si>
    <t>BH2346567</t>
  </si>
  <si>
    <t>Văn phòng B, tầng 5, TN Taisei Square Hanoi, 289 Khuất Duy Tiến, phường Đại Mỗ, thành phố Hà Nội</t>
  </si>
  <si>
    <t>BH2342109</t>
  </si>
  <si>
    <t>WH0010085125130511</t>
  </si>
  <si>
    <t>BH2325623</t>
  </si>
  <si>
    <t>BH2325882</t>
  </si>
  <si>
    <t>GS25 Hang Dau VN0439128120250806</t>
  </si>
  <si>
    <t>WH0010085125110326</t>
  </si>
  <si>
    <t>00037002</t>
  </si>
  <si>
    <t>BH2358855</t>
  </si>
  <si>
    <t>GS25 Hang Dau  VN0439128120250723</t>
  </si>
  <si>
    <t>00043930</t>
  </si>
  <si>
    <t>GS25 Nguyen Son VN0447128120250716</t>
  </si>
  <si>
    <t>BH2325990</t>
  </si>
  <si>
    <t>BH2321509</t>
  </si>
  <si>
    <t>00047611</t>
  </si>
  <si>
    <t>GS25 Nguy Nhu Kon Tum-Ha Noi VN0470128120250903</t>
  </si>
  <si>
    <t>00026619</t>
  </si>
  <si>
    <t>GS25 Dao Duy Anh VN0444128120250910</t>
  </si>
  <si>
    <t>00034542</t>
  </si>
  <si>
    <t>00017343</t>
  </si>
  <si>
    <t>BH2323754</t>
  </si>
  <si>
    <t>GS25 DH Su Pham-Ha Noi VN0488202503465469</t>
  </si>
  <si>
    <t>Số ngày nợ còn lại</t>
  </si>
  <si>
    <t>00059012</t>
  </si>
  <si>
    <t>BH2323447</t>
  </si>
  <si>
    <t>00051940</t>
  </si>
  <si>
    <t>WH0010085125110514</t>
  </si>
  <si>
    <t>BH2347305</t>
  </si>
  <si>
    <t>BH2353659</t>
  </si>
  <si>
    <t>00047415</t>
  </si>
  <si>
    <t>VN0442128120250303</t>
  </si>
  <si>
    <t>GS25 Park 11-Vinhomes Times City-Ha Noi VN0453128120250917</t>
  </si>
  <si>
    <t>BH2356495</t>
  </si>
  <si>
    <t>BH2325959</t>
  </si>
  <si>
    <t>BH2326435</t>
  </si>
  <si>
    <t>BH2331418</t>
  </si>
  <si>
    <t>BH2330461</t>
  </si>
  <si>
    <t>00029907</t>
  </si>
  <si>
    <t>BH2359273</t>
  </si>
  <si>
    <t>GS25 Hoc Vien Nong Nghiep Gia Lam-Ha Noi VN0476202516528926</t>
  </si>
  <si>
    <t>WH0010085125140629</t>
  </si>
  <si>
    <t>VN0439128120250605</t>
  </si>
  <si>
    <t>BH2341658</t>
  </si>
  <si>
    <t>00001749</t>
  </si>
  <si>
    <t>00034541</t>
  </si>
  <si>
    <t>BH2357334</t>
  </si>
  <si>
    <t>GS25 FLC Complex Pham Hung-Ha Noi VN0465128120250813</t>
  </si>
  <si>
    <t>BH2341453</t>
  </si>
  <si>
    <t>BH2355628</t>
  </si>
  <si>
    <t>BH2326434</t>
  </si>
  <si>
    <t>VN0435128120250303</t>
  </si>
  <si>
    <t>BH2340567</t>
  </si>
  <si>
    <t>BH2325422</t>
  </si>
  <si>
    <t>BH2358544</t>
  </si>
  <si>
    <t>BH2324203</t>
  </si>
  <si>
    <t>GS25 The West VN0435128120250810</t>
  </si>
  <si>
    <t>GS25 The West VN0435128120250914</t>
  </si>
  <si>
    <t>BH2354606</t>
  </si>
  <si>
    <t>WH0010085125100806</t>
  </si>
  <si>
    <t>BH2324015</t>
  </si>
  <si>
    <t>GS25 36 Duy Tan VN0451128120250910</t>
  </si>
  <si>
    <t>00028076</t>
  </si>
  <si>
    <t>BH2347864</t>
  </si>
  <si>
    <t>00023802</t>
  </si>
  <si>
    <t>WH0010085125130406</t>
  </si>
  <si>
    <t>BH2324201</t>
  </si>
  <si>
    <t>BH2354769</t>
  </si>
  <si>
    <t>BH2356227</t>
  </si>
  <si>
    <t>BH2344103</t>
  </si>
  <si>
    <t>BH2325336</t>
  </si>
  <si>
    <t>Mã khách hàng</t>
  </si>
  <si>
    <t>BH2352321</t>
  </si>
  <si>
    <t>GS25 Hang Dau VN0439128120250910</t>
  </si>
  <si>
    <t>BH20259509</t>
  </si>
  <si>
    <t>BH2326431</t>
  </si>
  <si>
    <t>BH2325961</t>
  </si>
  <si>
    <t>BH2340641</t>
  </si>
  <si>
    <t>00045117</t>
  </si>
  <si>
    <t>00048759</t>
  </si>
  <si>
    <t>00059631</t>
  </si>
  <si>
    <t>BH20259508</t>
  </si>
  <si>
    <t>BH2347992</t>
  </si>
  <si>
    <t>BH2350227</t>
  </si>
  <si>
    <t>00062732</t>
  </si>
  <si>
    <t>BH2323195</t>
  </si>
  <si>
    <t>00026736</t>
  </si>
  <si>
    <t>00005296</t>
  </si>
  <si>
    <t>BH2326128</t>
  </si>
  <si>
    <t>BH2345365</t>
  </si>
  <si>
    <t>VN0443128120250605</t>
  </si>
  <si>
    <t>00007039</t>
  </si>
  <si>
    <t>GS25 Ngu Xa-Ha Noi VN0459128120250921</t>
  </si>
  <si>
    <t>VN0446128120250504</t>
  </si>
  <si>
    <t>WH0010085125170122</t>
  </si>
  <si>
    <t>00048756</t>
  </si>
  <si>
    <t>BH2339406</t>
  </si>
  <si>
    <t>00053735</t>
  </si>
  <si>
    <t>BH20259323</t>
  </si>
  <si>
    <t>00043931</t>
  </si>
  <si>
    <t>WH0010085125110116</t>
  </si>
  <si>
    <t>BH20259820</t>
  </si>
  <si>
    <t>00028205</t>
  </si>
  <si>
    <t>BH20259317</t>
  </si>
  <si>
    <t>00035814</t>
  </si>
  <si>
    <t>BH2343244</t>
  </si>
  <si>
    <t>VN0447202517465669</t>
  </si>
  <si>
    <t>BH2332231</t>
  </si>
  <si>
    <t>BH2356909</t>
  </si>
  <si>
    <t>BH2342313</t>
  </si>
  <si>
    <t>BH2330458</t>
  </si>
  <si>
    <t>00060769</t>
  </si>
  <si>
    <t>BH2325374</t>
  </si>
  <si>
    <t>GS25 Park 11-Vinhomes Times City-Ha Noi VN0453128120250903</t>
  </si>
  <si>
    <t>BH2342973</t>
  </si>
  <si>
    <t>00050219</t>
  </si>
  <si>
    <t>00029984</t>
  </si>
  <si>
    <t>VN0451128120250515</t>
  </si>
  <si>
    <t>WH0010085125130824</t>
  </si>
  <si>
    <t>BH2322881</t>
  </si>
  <si>
    <t>BH2326432</t>
  </si>
  <si>
    <t>00032925</t>
  </si>
  <si>
    <t>00045889</t>
  </si>
  <si>
    <t>00047385</t>
  </si>
  <si>
    <t>00038363</t>
  </si>
  <si>
    <t>GS25 KDT Van Phu Ha Dong-Ha Noi  VN0471202509022832</t>
  </si>
  <si>
    <t>00040176</t>
  </si>
  <si>
    <t>00008622</t>
  </si>
  <si>
    <t>WH0010085125120622</t>
  </si>
  <si>
    <t>BH2348600</t>
  </si>
  <si>
    <t>00040748</t>
  </si>
  <si>
    <t>BH2321507</t>
  </si>
  <si>
    <t>GS25 Chua Lang Dong Da-Ha Noi VN0474128120250730</t>
  </si>
  <si>
    <t>00032318</t>
  </si>
  <si>
    <t>00045573</t>
  </si>
  <si>
    <t>BH2341839</t>
  </si>
  <si>
    <t>WH0010085125110521</t>
  </si>
  <si>
    <t>00048760</t>
  </si>
  <si>
    <t>00047389</t>
  </si>
  <si>
    <t>00063281</t>
  </si>
  <si>
    <t>WH0010085125140105</t>
  </si>
  <si>
    <t>WH0010085125120914</t>
  </si>
  <si>
    <t>WH0010085125120226</t>
  </si>
  <si>
    <t>00054314</t>
  </si>
  <si>
    <t>BH2345132</t>
  </si>
  <si>
    <t>GS25 Park 3-Vinhomes Times City-Ha Noi VN0454128120250813</t>
  </si>
  <si>
    <t>BH2327497</t>
  </si>
  <si>
    <t>BH2344431</t>
  </si>
  <si>
    <t>00050852</t>
  </si>
  <si>
    <t>00015793</t>
  </si>
  <si>
    <t>00054327</t>
  </si>
  <si>
    <t>00052613</t>
  </si>
  <si>
    <t>BH2322878</t>
  </si>
  <si>
    <t>BH2353346</t>
  </si>
  <si>
    <t>BH2343851</t>
  </si>
  <si>
    <t>VN0443128120250615</t>
  </si>
  <si>
    <t>00059621</t>
  </si>
  <si>
    <t>00043928</t>
  </si>
  <si>
    <t>Tiền hàng</t>
  </si>
  <si>
    <t>BH2323625</t>
  </si>
  <si>
    <t>BH2327527</t>
  </si>
  <si>
    <t>WH0010085125110409</t>
  </si>
  <si>
    <t>BH2326072</t>
  </si>
  <si>
    <t>GS25 Hang Dau VN0439128120250730</t>
  </si>
  <si>
    <t>WH0010085125100910</t>
  </si>
  <si>
    <t>GS25 FLC Complex Pham Hung-Ha Noi VN0465128120250731</t>
  </si>
  <si>
    <t>GS25 Nguyen Ngoc Vu VN0443128120250924</t>
  </si>
  <si>
    <t>Nhóm nợ quá hạn</t>
  </si>
  <si>
    <t>VN0465202514422449</t>
  </si>
  <si>
    <t>BH2349586</t>
  </si>
  <si>
    <t>00050851</t>
  </si>
  <si>
    <t>00047612</t>
  </si>
  <si>
    <t>00062723</t>
  </si>
  <si>
    <t>WH0010085125120528</t>
  </si>
  <si>
    <t>BH2323194</t>
  </si>
  <si>
    <t>VN0443202524512949</t>
  </si>
  <si>
    <t>00019005</t>
  </si>
  <si>
    <t>GS25 Nguyen Huu Huan VN0437128120250924</t>
  </si>
  <si>
    <t>GS25 Dao Duy Anh VN0444128120250731</t>
  </si>
  <si>
    <t>BH2327501</t>
  </si>
  <si>
    <t>00059627</t>
  </si>
  <si>
    <t>BH2351543</t>
  </si>
  <si>
    <t>WH0010085125110305</t>
  </si>
  <si>
    <t>GS25 Taisei Square VN0442128120250716</t>
  </si>
  <si>
    <t>Ngày hạch toán</t>
  </si>
  <si>
    <t>00003620</t>
  </si>
  <si>
    <t>WH0010085125130706</t>
  </si>
  <si>
    <t>00017472</t>
  </si>
  <si>
    <t>GS25 Ngu Xa-Ha Noi VN0459128120250813</t>
  </si>
  <si>
    <t>VN0439128120250619</t>
  </si>
  <si>
    <t>BH2353135</t>
  </si>
  <si>
    <t>BH2323756</t>
  </si>
  <si>
    <t>BH2324610</t>
  </si>
  <si>
    <t>00059624</t>
  </si>
  <si>
    <t>GS25 Vinhomes Symphony - Ha Noi VN0468202509021970</t>
  </si>
  <si>
    <t>BH2331419</t>
  </si>
  <si>
    <t>00059623</t>
  </si>
  <si>
    <t>00062726</t>
  </si>
  <si>
    <t>BH2332045</t>
  </si>
  <si>
    <t>00048757</t>
  </si>
  <si>
    <t>GS25 D' Capitale Yen Hoa-Ha Noi VN0479128120250903</t>
  </si>
  <si>
    <t>00012310</t>
  </si>
  <si>
    <t>BH2342679</t>
  </si>
  <si>
    <t>VN0437128120250615</t>
  </si>
  <si>
    <t>BH2352633</t>
  </si>
  <si>
    <t>BH2325104</t>
  </si>
  <si>
    <t>00034230</t>
  </si>
  <si>
    <t>VN0467202526353190</t>
  </si>
  <si>
    <t>BH2326430</t>
  </si>
  <si>
    <t>WH0010085125130413</t>
  </si>
  <si>
    <t>WH0010085125110827</t>
  </si>
  <si>
    <t>WH0010085125130323</t>
  </si>
  <si>
    <t>00038296</t>
  </si>
  <si>
    <t>BH2354968</t>
  </si>
  <si>
    <t>GS25 36 Duy Tan VN0451128120250727</t>
  </si>
  <si>
    <t>BH2324200</t>
  </si>
  <si>
    <t>GS25 The West VN0435128120250924</t>
  </si>
  <si>
    <t>00013926</t>
  </si>
  <si>
    <t>VN0451128120250528</t>
  </si>
  <si>
    <t>00059628</t>
  </si>
  <si>
    <t>VN0461202515103665</t>
  </si>
  <si>
    <t>00050850</t>
  </si>
  <si>
    <t>WH0010085125140518</t>
  </si>
  <si>
    <t>WH0010085125110813</t>
  </si>
  <si>
    <t>BH2351814</t>
  </si>
  <si>
    <t>BH20259510</t>
  </si>
  <si>
    <t>00043927</t>
  </si>
  <si>
    <t>GS25 Ngu Xa-Ha Noi  VN0459128120250723</t>
  </si>
  <si>
    <t>00043925</t>
  </si>
  <si>
    <t>BH2327502</t>
  </si>
  <si>
    <t>GS25 Lang Sinh Vien Hacinco-Ha Noi  VN0485128120250907</t>
  </si>
  <si>
    <t>00040749</t>
  </si>
  <si>
    <t>GS25 CT1 Ngo Thi Nham Ha Dong-Ha Noi VN0472202520417418 ( ĐƠN KHAI TRƯƠNG GIAO 26-7)</t>
  </si>
  <si>
    <t>00034544</t>
  </si>
  <si>
    <t>00026780</t>
  </si>
  <si>
    <t>BH2326488</t>
  </si>
  <si>
    <t>00052622</t>
  </si>
  <si>
    <t>GS25 Nguyen Khuyen-KDT Van Quan-Ha Noi  VN0469128120250918</t>
  </si>
  <si>
    <t>00052616</t>
  </si>
  <si>
    <t>WH0010085125130223</t>
  </si>
  <si>
    <t>00016962</t>
  </si>
  <si>
    <t>WH0010085125130601</t>
  </si>
  <si>
    <t>Số chứng từ</t>
  </si>
  <si>
    <t>VN0448202517461969</t>
  </si>
  <si>
    <t>BH20259826</t>
  </si>
  <si>
    <t>00062725</t>
  </si>
  <si>
    <t>BH2324667</t>
  </si>
  <si>
    <t>GS25 Vu Trong Phung Thanh Xuan-Ha Noi VN0490202518198296</t>
  </si>
  <si>
    <t>00026931</t>
  </si>
  <si>
    <t>GS25 Ngu Xa-Ha Noi VN0459128120250807</t>
  </si>
  <si>
    <t>GS25 Doi Can VN0436128120250813</t>
  </si>
  <si>
    <t>Số ngày quá hạn</t>
  </si>
  <si>
    <t>BH2321505</t>
  </si>
  <si>
    <t>GS25 Dai hoc Ha Noi Dai Mo-Ha Noi  VN0477202517234868</t>
  </si>
  <si>
    <t>BH2321508</t>
  </si>
  <si>
    <t>00040179</t>
  </si>
  <si>
    <t>00063370</t>
  </si>
  <si>
    <t>00025264</t>
  </si>
  <si>
    <t>00038364</t>
  </si>
  <si>
    <t>00017468</t>
  </si>
  <si>
    <t>WH0010085125110709</t>
  </si>
  <si>
    <t>WH0010085125130928 - GS25 WH-CJ-CHILL</t>
  </si>
  <si>
    <t>00047610</t>
  </si>
  <si>
    <t>BH2343576</t>
  </si>
  <si>
    <t>BH2349089</t>
  </si>
  <si>
    <t>00026782</t>
  </si>
  <si>
    <t>00040177</t>
  </si>
  <si>
    <t>GS25 Doi Can VN0436128120250730</t>
  </si>
  <si>
    <t>00035495</t>
  </si>
  <si>
    <t>BH2324493</t>
  </si>
  <si>
    <t>BH202509962</t>
  </si>
  <si>
    <t>WH0010085125120115</t>
  </si>
  <si>
    <t>00059616</t>
  </si>
  <si>
    <t>BH2326129</t>
  </si>
  <si>
    <t>GS25 Lang Sinh Vien Hacinco-Ha Noi  VN0485202517154538</t>
  </si>
  <si>
    <t>Diễn giải</t>
  </si>
  <si>
    <t>GS25 36 Duy Tan VN0451128120250814</t>
  </si>
  <si>
    <t>00062728</t>
  </si>
  <si>
    <t>00032924</t>
  </si>
  <si>
    <t>BH2348809</t>
  </si>
  <si>
    <t>VN0438128120250303</t>
  </si>
  <si>
    <t>BH2322722</t>
  </si>
  <si>
    <t>BH2350872</t>
  </si>
  <si>
    <t>BH2352100</t>
  </si>
  <si>
    <t>BH2322880</t>
  </si>
  <si>
    <t>BH2344705</t>
  </si>
  <si>
    <t>00033965</t>
  </si>
  <si>
    <t>00063315</t>
  </si>
  <si>
    <t>Số còn phải thu ĐK</t>
  </si>
  <si>
    <t>BH2325622</t>
  </si>
  <si>
    <t>WH0010085125110716</t>
  </si>
  <si>
    <t>VN0439128120250521</t>
  </si>
  <si>
    <t>GS25 DH Thuy Loi-Ha Noi VN0464128120250813</t>
  </si>
  <si>
    <t>138 - 142 Hai Bà Trưng, Phường Sài Gòn, TP. Hồ Chí Minh</t>
  </si>
  <si>
    <t>VN0446128120250521</t>
  </si>
  <si>
    <t>00020537</t>
  </si>
  <si>
    <t>BH2325834</t>
  </si>
  <si>
    <t>BH2326075</t>
  </si>
  <si>
    <t>WH0010085125110504</t>
  </si>
  <si>
    <t>WH0010085125130727</t>
  </si>
  <si>
    <t>GS25 Le Trong Tan-Ha Noi VN0462128120250918</t>
  </si>
  <si>
    <t>VN0451128120250618</t>
  </si>
  <si>
    <t>BH2321504</t>
  </si>
  <si>
    <t>00059630</t>
  </si>
  <si>
    <t>00043929</t>
  </si>
  <si>
    <t>00059619</t>
  </si>
  <si>
    <t>WH0010085125110702</t>
  </si>
  <si>
    <t>00014489</t>
  </si>
  <si>
    <t>BH2346078</t>
  </si>
  <si>
    <t>BH2325106</t>
  </si>
  <si>
    <t>BH2349885</t>
  </si>
  <si>
    <t>00054313</t>
  </si>
  <si>
    <t>00052511</t>
  </si>
  <si>
    <t>00017467</t>
  </si>
  <si>
    <t>WH0010085125110212</t>
  </si>
  <si>
    <t>BH2322638</t>
  </si>
  <si>
    <t>GS25 Doi Can VN0436128120250910</t>
  </si>
  <si>
    <t>00017471</t>
  </si>
  <si>
    <t>VN0444128120250423</t>
  </si>
  <si>
    <t>BH2330457</t>
  </si>
  <si>
    <t>00052621</t>
  </si>
  <si>
    <t>WH0010085125130302</t>
  </si>
  <si>
    <t>00048755</t>
  </si>
  <si>
    <t>BH20259819</t>
  </si>
  <si>
    <t>WH0010085125110117</t>
  </si>
  <si>
    <t>VN0459202515108632</t>
  </si>
  <si>
    <t>VN0451128120250504</t>
  </si>
  <si>
    <t>VN0435128120250521</t>
  </si>
  <si>
    <t>VN0436128120250304</t>
  </si>
  <si>
    <t>00008886</t>
  </si>
  <si>
    <t>00032971</t>
  </si>
  <si>
    <t>WH0010085125100924 - GS25 WH-CJ-CHILL</t>
  </si>
  <si>
    <t>00032926</t>
  </si>
  <si>
    <t>WH0010085125130420</t>
  </si>
  <si>
    <t>00063316</t>
  </si>
  <si>
    <t>GS25 Nguyen Huu Huan VN0437128120250806</t>
  </si>
  <si>
    <t>VN0454202504424282</t>
  </si>
  <si>
    <t>GS25 Vinhomes Symphony - Ha Noi VN0468128120250806</t>
  </si>
  <si>
    <t>00055736</t>
  </si>
  <si>
    <t>BH2340204</t>
  </si>
  <si>
    <t>VN0447128120250504</t>
  </si>
  <si>
    <t>VN0443128120250521</t>
  </si>
  <si>
    <t>WH0010085125170123</t>
  </si>
  <si>
    <t>WH0010085125130330</t>
  </si>
  <si>
    <t>WH0010085125110416</t>
  </si>
  <si>
    <t>00047614</t>
  </si>
  <si>
    <t>00010557</t>
  </si>
  <si>
    <t>GS25 Nguyen Ngoc Vu VN0443128120250713</t>
  </si>
  <si>
    <t>GS25 Hang Dau VN0439128120250702</t>
  </si>
  <si>
    <t>GS25 Nguy Nhu Kon Tum-Ha Noi  VN0470202509029264</t>
  </si>
  <si>
    <t>GS25 CT1 Ngo Thi Nham Ha Dong-Ha Noi VN0472128120250806</t>
  </si>
  <si>
    <t>BH202509963</t>
  </si>
  <si>
    <t>00029265</t>
  </si>
  <si>
    <t>00020521</t>
  </si>
  <si>
    <t>00063314</t>
  </si>
  <si>
    <t>00056706</t>
  </si>
  <si>
    <t>WH0010085125110730</t>
  </si>
  <si>
    <t>00063312</t>
  </si>
  <si>
    <t>BH2355851</t>
  </si>
  <si>
    <t>VN0451202517464955</t>
  </si>
  <si>
    <t>00052617</t>
  </si>
  <si>
    <t>BH2324995</t>
  </si>
  <si>
    <t>00059629</t>
  </si>
  <si>
    <t>BH2345996</t>
  </si>
  <si>
    <t>BH2321826</t>
  </si>
  <si>
    <t>VN0444128120250303</t>
  </si>
  <si>
    <t>GS25 36 Duy Tan VN0451128120250713</t>
  </si>
  <si>
    <t>00052618</t>
  </si>
  <si>
    <t>00063311</t>
  </si>
  <si>
    <t>BH2345811</t>
  </si>
  <si>
    <t>BH2345589</t>
  </si>
  <si>
    <t>00043926</t>
  </si>
  <si>
    <t>BH2328787</t>
  </si>
  <si>
    <t>Nhóm nợ trước hạn</t>
  </si>
  <si>
    <t>VN0439128120250303</t>
  </si>
  <si>
    <t>00012311</t>
  </si>
  <si>
    <t>BH2326076</t>
  </si>
  <si>
    <t>00052615</t>
  </si>
  <si>
    <t>WH0010085125140112</t>
  </si>
  <si>
    <t>00048741</t>
  </si>
  <si>
    <t>VN0439128120250430</t>
  </si>
  <si>
    <t>00050847</t>
  </si>
  <si>
    <t>00062721</t>
  </si>
  <si>
    <t>00036696</t>
  </si>
  <si>
    <t>GS25 FLC Complex Pham Hung-Ha Noi VN0465128120250903</t>
  </si>
  <si>
    <t>VN0450202517467546</t>
  </si>
  <si>
    <t>GS25 Nguyen Son VN0447128120250702</t>
  </si>
  <si>
    <t>BH2325105</t>
  </si>
  <si>
    <t>BH2322793</t>
  </si>
  <si>
    <t>00047387</t>
  </si>
  <si>
    <t>WH0010085125130202</t>
  </si>
  <si>
    <t>GS25 Ngu Xa-Ha Noi VN0459128120250710</t>
  </si>
  <si>
    <t>BH2339969</t>
  </si>
  <si>
    <t>WH0010085125130907</t>
  </si>
  <si>
    <t>BH2323193</t>
  </si>
  <si>
    <t>WH0010085125120604</t>
  </si>
  <si>
    <t>WH0010085125110917</t>
  </si>
  <si>
    <t>00059626</t>
  </si>
  <si>
    <t>GS25</t>
  </si>
  <si>
    <t>00032922</t>
  </si>
  <si>
    <t>BH2325342</t>
  </si>
  <si>
    <t>BH2348204</t>
  </si>
  <si>
    <t>00040762</t>
  </si>
  <si>
    <t>VN0436128120250423</t>
  </si>
  <si>
    <t>00038365</t>
  </si>
  <si>
    <t>00054324</t>
  </si>
  <si>
    <t>BH2350382</t>
  </si>
  <si>
    <t>WH0010085125110618</t>
  </si>
  <si>
    <t>GS25 Nguyen Van Loc VN0448128120250710</t>
  </si>
  <si>
    <t>BH2325373</t>
  </si>
  <si>
    <t>00059625</t>
  </si>
  <si>
    <t>00047386</t>
  </si>
  <si>
    <t>BH2326166</t>
  </si>
  <si>
    <t>00051941</t>
  </si>
  <si>
    <t>BH2331700</t>
  </si>
  <si>
    <t>VN0437202511291791</t>
  </si>
  <si>
    <t>00019004</t>
  </si>
  <si>
    <t>BH2326436</t>
  </si>
  <si>
    <t>00052620</t>
  </si>
  <si>
    <t>00045022</t>
  </si>
  <si>
    <t>00032923</t>
  </si>
  <si>
    <t>VN0453202515102899</t>
  </si>
  <si>
    <t>GS25 Doi Can VN0436128120250709</t>
  </si>
  <si>
    <t>00008887</t>
  </si>
  <si>
    <t>00056708</t>
  </si>
  <si>
    <t>BH20259320</t>
  </si>
  <si>
    <t>VN0435128120250511</t>
  </si>
  <si>
    <t>00022263</t>
  </si>
  <si>
    <t>00038361</t>
  </si>
  <si>
    <t>BH2357662</t>
  </si>
  <si>
    <t>BH2347592</t>
  </si>
  <si>
    <t>WH0010085125120810</t>
  </si>
  <si>
    <t>VN0444128120250604</t>
  </si>
  <si>
    <t>BH2331699</t>
  </si>
  <si>
    <t>WH0010085125110820</t>
  </si>
  <si>
    <t>00028078</t>
  </si>
  <si>
    <t>WH0010085125130817</t>
  </si>
  <si>
    <t>00047382</t>
  </si>
  <si>
    <t>00063317</t>
  </si>
  <si>
    <t>BH2341357</t>
  </si>
  <si>
    <t>VN0436128120250601</t>
  </si>
  <si>
    <t>WH0010085125130615</t>
  </si>
  <si>
    <t>BH2352890</t>
  </si>
  <si>
    <t>BH2330456</t>
  </si>
  <si>
    <t>BH2331701</t>
  </si>
  <si>
    <t>00047384</t>
  </si>
  <si>
    <t>00054316</t>
  </si>
  <si>
    <t>WH0010085125130101</t>
  </si>
  <si>
    <t>GS25 N03-Ngoai Giao Doan-Ha Noi VN0486202522171693</t>
  </si>
  <si>
    <t>00059617</t>
  </si>
  <si>
    <t>GS25 KDT Van Phu Ha Dong-Ha Noi VN0471128120250903</t>
  </si>
  <si>
    <t>GS25 Chua Lang Dong Da-Ha Noi VN0474202517326808</t>
  </si>
  <si>
    <t>BH202509961</t>
  </si>
  <si>
    <t>WH0010085125110625</t>
  </si>
  <si>
    <t>BH2351313</t>
  </si>
  <si>
    <t>BH2323626</t>
  </si>
  <si>
    <t>00052612</t>
  </si>
  <si>
    <t>00029983</t>
  </si>
  <si>
    <t>BH2323753</t>
  </si>
  <si>
    <t>VN0452202515108701</t>
  </si>
  <si>
    <t>BH2323609</t>
  </si>
  <si>
    <t>00008623</t>
  </si>
  <si>
    <t>WH0010085125140525</t>
  </si>
  <si>
    <t>BH20250515</t>
  </si>
  <si>
    <t>00021754</t>
  </si>
  <si>
    <t>BH2323627</t>
  </si>
  <si>
    <t>BH2330455</t>
  </si>
  <si>
    <t>00017469</t>
  </si>
  <si>
    <t>00057900</t>
  </si>
  <si>
    <t>BH2326433</t>
  </si>
  <si>
    <t>GS25 CT1 Ngo Thi Nham Ha Dong-Ha Noi VN0472128120250907</t>
  </si>
  <si>
    <t>BH2323000</t>
  </si>
  <si>
    <t>BH2324175</t>
  </si>
  <si>
    <t>GS25 Nguyen Khuyen-KDT Van Quan-Ha Noi VN0469202522177521</t>
  </si>
  <si>
    <t>TBH0170</t>
  </si>
  <si>
    <t>BH2330460</t>
  </si>
  <si>
    <t>BH2324037</t>
  </si>
  <si>
    <t>GS25 Vinhomes Symphony - Ha Noi VN0468128120250803</t>
  </si>
  <si>
    <t>00052619</t>
  </si>
  <si>
    <t>BH2323624</t>
  </si>
  <si>
    <t>00028077</t>
  </si>
  <si>
    <t>BH2330454</t>
  </si>
  <si>
    <t>GS25 D' Capitale Yen Hoa-Ha Noi VN0479202517154037</t>
  </si>
  <si>
    <t>00000525</t>
  </si>
  <si>
    <t>Hàng trả</t>
  </si>
  <si>
    <t>Chiết khấu ưu đãi không điều kiện, Chiết khấu hàng quý cho từng cửa hàng Q2,3,4/2024</t>
  </si>
  <si>
    <t>00000853</t>
  </si>
  <si>
    <t>00001126</t>
  </si>
  <si>
    <t>00001488</t>
  </si>
  <si>
    <t>00001764</t>
  </si>
  <si>
    <t>00001765</t>
  </si>
  <si>
    <t>00001766</t>
  </si>
  <si>
    <t>00001196</t>
  </si>
  <si>
    <t>18/06</t>
  </si>
  <si>
    <t>Chiết khấu ưu đãi không điều kiện, Chiết khấu hàng quý cho từng cửa hàng Q1/2025</t>
  </si>
  <si>
    <t>hỗ trợ quý 1.2025</t>
  </si>
  <si>
    <t>23/07/2025</t>
  </si>
  <si>
    <t>0002185</t>
  </si>
  <si>
    <t>00002806</t>
  </si>
  <si>
    <t>00002807</t>
  </si>
  <si>
    <t>00001324</t>
  </si>
  <si>
    <t>KF</t>
  </si>
  <si>
    <t>BH2339348</t>
  </si>
  <si>
    <t>BH2339515</t>
  </si>
  <si>
    <t>BH2339554</t>
  </si>
  <si>
    <t>BH2339555</t>
  </si>
  <si>
    <t>BH2339827</t>
  </si>
  <si>
    <t>BH2340001</t>
  </si>
  <si>
    <t>BH2340114</t>
  </si>
  <si>
    <t>BH2340289</t>
  </si>
  <si>
    <t>BH2340726</t>
  </si>
  <si>
    <t>BH2340786</t>
  </si>
  <si>
    <t>BH2341264</t>
  </si>
  <si>
    <t>BH2341786</t>
  </si>
  <si>
    <t>BH2341787</t>
  </si>
  <si>
    <t>BH2342034</t>
  </si>
  <si>
    <t>BH2342035</t>
  </si>
  <si>
    <t>BH2342251</t>
  </si>
  <si>
    <t>BH2342383</t>
  </si>
  <si>
    <t>BH2342807</t>
  </si>
  <si>
    <t>BH2342969</t>
  </si>
  <si>
    <t>BH2343287</t>
  </si>
  <si>
    <t>BH2343242</t>
  </si>
  <si>
    <t>BH2343422</t>
  </si>
  <si>
    <t>BH2343561</t>
  </si>
  <si>
    <t>BH2343630</t>
  </si>
  <si>
    <t>BH2343896</t>
  </si>
  <si>
    <t>BH2344298</t>
  </si>
  <si>
    <t>BH2344501</t>
  </si>
  <si>
    <t>BH2344820</t>
  </si>
  <si>
    <t>BH2345175</t>
  </si>
  <si>
    <t>BH2345176</t>
  </si>
  <si>
    <t>BH2345431</t>
  </si>
  <si>
    <t>BH2345690</t>
  </si>
  <si>
    <t>BH2345887</t>
  </si>
  <si>
    <t>BH2346062</t>
  </si>
  <si>
    <t>BH2346518</t>
  </si>
  <si>
    <t>BH2347292</t>
  </si>
  <si>
    <t>BH2347415</t>
  </si>
  <si>
    <t>BH2347686</t>
  </si>
  <si>
    <t>BH2348007</t>
  </si>
  <si>
    <t>BH2348471</t>
  </si>
  <si>
    <t>BH2348254</t>
  </si>
  <si>
    <t>BH2348679</t>
  </si>
  <si>
    <t>BH2348924</t>
  </si>
  <si>
    <t>BH2349173</t>
  </si>
  <si>
    <t>BH2349400</t>
  </si>
  <si>
    <t>BH2349761</t>
  </si>
  <si>
    <t>BH2349959</t>
  </si>
  <si>
    <t>BH2350297</t>
  </si>
  <si>
    <t>BH2350454</t>
  </si>
  <si>
    <t>BH2350821</t>
  </si>
  <si>
    <t>BH2351028</t>
  </si>
  <si>
    <t>BH2351244</t>
  </si>
  <si>
    <t>BH2351385</t>
  </si>
  <si>
    <t>BH2351659</t>
  </si>
  <si>
    <t>BH2351917</t>
  </si>
  <si>
    <t>BH2352237</t>
  </si>
  <si>
    <t>BH2352548</t>
  </si>
  <si>
    <t>BH2352697</t>
  </si>
  <si>
    <t>BH2352959</t>
  </si>
  <si>
    <t>BH2353199</t>
  </si>
  <si>
    <t>BH2353407</t>
  </si>
  <si>
    <t>TBH0059</t>
  </si>
  <si>
    <t>TBH0223</t>
  </si>
  <si>
    <t>BH2354093</t>
  </si>
  <si>
    <t>BH2354320</t>
  </si>
  <si>
    <t>BH2354675</t>
  </si>
  <si>
    <t>BH2354824</t>
  </si>
  <si>
    <t>BH2355109</t>
  </si>
  <si>
    <t>BH2355308</t>
  </si>
  <si>
    <t>BH2355716</t>
  </si>
  <si>
    <t>BH2355925</t>
  </si>
  <si>
    <t>BH2356333</t>
  </si>
  <si>
    <t>BH2356628</t>
  </si>
  <si>
    <t>BH2357138</t>
  </si>
  <si>
    <t>BH2357408</t>
  </si>
  <si>
    <t>BH2358036</t>
  </si>
  <si>
    <t>BH2358457</t>
  </si>
  <si>
    <t>BH2358632</t>
  </si>
  <si>
    <t>BH2359154</t>
  </si>
  <si>
    <t>BH20251077</t>
  </si>
  <si>
    <t>BH20250635</t>
  </si>
  <si>
    <t>00000077</t>
  </si>
  <si>
    <t>00001470</t>
  </si>
  <si>
    <t>00001525</t>
  </si>
  <si>
    <t>00001526</t>
  </si>
  <si>
    <t>00001841</t>
  </si>
  <si>
    <t>00002844</t>
  </si>
  <si>
    <t>00003133</t>
  </si>
  <si>
    <t>00003477</t>
  </si>
  <si>
    <t>00005068</t>
  </si>
  <si>
    <t>00005196</t>
  </si>
  <si>
    <t>00006827</t>
  </si>
  <si>
    <t>00007842</t>
  </si>
  <si>
    <t>00007843</t>
  </si>
  <si>
    <t>00008709</t>
  </si>
  <si>
    <t>00008710</t>
  </si>
  <si>
    <t>00008929</t>
  </si>
  <si>
    <t>00010511</t>
  </si>
  <si>
    <t>00010781</t>
  </si>
  <si>
    <t>00012522</t>
  </si>
  <si>
    <t>00012682</t>
  </si>
  <si>
    <t>00012722</t>
  </si>
  <si>
    <t>00014181</t>
  </si>
  <si>
    <t>00014350</t>
  </si>
  <si>
    <t>00014470</t>
  </si>
  <si>
    <t>00015568</t>
  </si>
  <si>
    <t>00015965</t>
  </si>
  <si>
    <t>00017192</t>
  </si>
  <si>
    <t>00017466</t>
  </si>
  <si>
    <t>00018818</t>
  </si>
  <si>
    <t>00018819</t>
  </si>
  <si>
    <t>00020044</t>
  </si>
  <si>
    <t>00020505</t>
  </si>
  <si>
    <t>00020717</t>
  </si>
  <si>
    <t>00021975</t>
  </si>
  <si>
    <t>00023552</t>
  </si>
  <si>
    <t>00025215</t>
  </si>
  <si>
    <t>00025384</t>
  </si>
  <si>
    <t>00026639</t>
  </si>
  <si>
    <t>00026888</t>
  </si>
  <si>
    <t>00029095</t>
  </si>
  <si>
    <t>00029314</t>
  </si>
  <si>
    <t>00029720</t>
  </si>
  <si>
    <t>00029965</t>
  </si>
  <si>
    <t>00031233</t>
  </si>
  <si>
    <t>00031322</t>
  </si>
  <si>
    <t>00032736</t>
  </si>
  <si>
    <t>00033667</t>
  </si>
  <si>
    <t>00034225</t>
  </si>
  <si>
    <t>00034519</t>
  </si>
  <si>
    <t>00035815</t>
  </si>
  <si>
    <t>00036097</t>
  </si>
  <si>
    <t>00036979</t>
  </si>
  <si>
    <t>00037175</t>
  </si>
  <si>
    <t>00038686</t>
  </si>
  <si>
    <t>00038969</t>
  </si>
  <si>
    <t>00040705</t>
  </si>
  <si>
    <t>00041010</t>
  </si>
  <si>
    <t>00042375</t>
  </si>
  <si>
    <t>00042623</t>
  </si>
  <si>
    <t>00043885</t>
  </si>
  <si>
    <t>00044205</t>
  </si>
  <si>
    <t>00045522</t>
  </si>
  <si>
    <t>00045848</t>
  </si>
  <si>
    <t>00047446</t>
  </si>
  <si>
    <t>00047683</t>
  </si>
  <si>
    <t>00049116</t>
  </si>
  <si>
    <t>00049364</t>
  </si>
  <si>
    <t>00050726</t>
  </si>
  <si>
    <t>00050993</t>
  </si>
  <si>
    <t>00052380</t>
  </si>
  <si>
    <t>00052630</t>
  </si>
  <si>
    <t>00054199</t>
  </si>
  <si>
    <t>00054494</t>
  </si>
  <si>
    <t>00056352</t>
  </si>
  <si>
    <t>00057758</t>
  </si>
  <si>
    <t>00058023</t>
  </si>
  <si>
    <t>00059455</t>
  </si>
  <si>
    <t>00059759</t>
  </si>
  <si>
    <t>00061220</t>
  </si>
  <si>
    <t>00061386</t>
  </si>
  <si>
    <t>00063253</t>
  </si>
  <si>
    <t>PO1001864056</t>
  </si>
  <si>
    <t>CÔNG TY CỔ PHẦN KING FOOD MARKET</t>
  </si>
  <si>
    <t>CÔNG TY CỔ PHẦN KING FOOD MARKET, HỦY HĐ 5994, XUẤT THAY THÊ HĐ 00006827</t>
  </si>
  <si>
    <t>CÔNG TY CỔ PHẦN KING FOOD MARKET, HỦY HĐ 00012295, XUẤT THAY THÊ HĐ 00012522</t>
  </si>
  <si>
    <t>CÔNG TY CỔ PHẦN KING FOOD MARKET, hủy HĐ 12615, XUẤT THAY THẾ HĐ: 12722</t>
  </si>
  <si>
    <t>CÔNG TY CỔ PHẦN KING FOOD MARKET, HỦY HD: 19050, XUẤT THAY THẾ HD: 20044</t>
  </si>
  <si>
    <t>KFM_HCM_GVA - 446 Phạm Văn Bạch - MINI - PO1002006219</t>
  </si>
  <si>
    <t>CÔNG TY CỔ PHẦN KING FOOD MARKET, HỦY HĐ 28241, XUẤT THAY THẾ HĐ 29314</t>
  </si>
  <si>
    <t>CÔNG TY CỔ PHẦN KING FOOD MARKET, HÙY HĐ 31086 , XUẤT THAY THẾ 31233</t>
  </si>
  <si>
    <t>CÔNG TY CỔ PHẦN KING FOOD MARKET,HỦY HĐ 32959, XUẤT THAY THẾ HĐ 00033667</t>
  </si>
  <si>
    <t>PO1002053990</t>
  </si>
  <si>
    <t>PO1002059516</t>
  </si>
  <si>
    <t>PO1002063938</t>
  </si>
  <si>
    <t>PO1002068000</t>
  </si>
  <si>
    <t>PO1002072428</t>
  </si>
  <si>
    <t>PO1002077217</t>
  </si>
  <si>
    <t>PO1002082996</t>
  </si>
  <si>
    <t>PO1002087393</t>
  </si>
  <si>
    <t>PO1002092422</t>
  </si>
  <si>
    <t>PO1002096938</t>
  </si>
  <si>
    <t>PO1002101055</t>
  </si>
  <si>
    <t>PO1002105754</t>
  </si>
  <si>
    <t>PO1002110362</t>
  </si>
  <si>
    <t>PO1002115613</t>
  </si>
  <si>
    <t>PO1002119686</t>
  </si>
  <si>
    <t>PO1002124665</t>
  </si>
  <si>
    <t>PO1002129565</t>
  </si>
  <si>
    <t>PO1002134969</t>
  </si>
  <si>
    <t>PO1002139669</t>
  </si>
  <si>
    <t>PO1002145633</t>
  </si>
  <si>
    <t>PO1002150018</t>
  </si>
  <si>
    <t>PO1002155740</t>
  </si>
  <si>
    <t>PO1002159964</t>
  </si>
  <si>
    <t>PO1002168518</t>
  </si>
  <si>
    <t>PO1002174563</t>
  </si>
  <si>
    <t>PO1002179647</t>
  </si>
  <si>
    <t>PO1002185275</t>
  </si>
  <si>
    <t>PO1002190398</t>
  </si>
  <si>
    <t>PO1002195751</t>
  </si>
  <si>
    <t>PO1002200273</t>
  </si>
  <si>
    <t>00000137</t>
  </si>
  <si>
    <t>00000138</t>
  </si>
  <si>
    <t>00000139</t>
  </si>
  <si>
    <t>00000140</t>
  </si>
  <si>
    <t>00000141</t>
  </si>
  <si>
    <t>00000142</t>
  </si>
  <si>
    <t>00000143</t>
  </si>
  <si>
    <t>00000144</t>
  </si>
  <si>
    <t>00000145</t>
  </si>
  <si>
    <t>00000146</t>
  </si>
  <si>
    <t>00000057</t>
  </si>
  <si>
    <t>00000058</t>
  </si>
  <si>
    <t>00000059</t>
  </si>
  <si>
    <t>00000060</t>
  </si>
  <si>
    <t>00000061</t>
  </si>
  <si>
    <t>00000062</t>
  </si>
  <si>
    <t>00000063</t>
  </si>
  <si>
    <t>00000064</t>
  </si>
  <si>
    <t>00000065</t>
  </si>
  <si>
    <t>00000066</t>
  </si>
  <si>
    <t>00000067</t>
  </si>
  <si>
    <t>00000068</t>
  </si>
  <si>
    <t>00000069</t>
  </si>
  <si>
    <t>00000070</t>
  </si>
  <si>
    <t>00000071</t>
  </si>
  <si>
    <t>00000072</t>
  </si>
  <si>
    <t>00000073</t>
  </si>
  <si>
    <t>00000074</t>
  </si>
  <si>
    <t>00000075</t>
  </si>
  <si>
    <t>00000076</t>
  </si>
  <si>
    <t>00000078</t>
  </si>
  <si>
    <t>00000079</t>
  </si>
  <si>
    <t>00000080</t>
  </si>
  <si>
    <t>00000081</t>
  </si>
  <si>
    <t>00000082</t>
  </si>
  <si>
    <t>00000083</t>
  </si>
  <si>
    <t>00000084</t>
  </si>
  <si>
    <t>00000085</t>
  </si>
  <si>
    <t>00000086</t>
  </si>
  <si>
    <t>00000087</t>
  </si>
  <si>
    <t>00000088</t>
  </si>
  <si>
    <t>00000089</t>
  </si>
  <si>
    <t>00000090</t>
  </si>
  <si>
    <t>00000091</t>
  </si>
  <si>
    <t>00000092</t>
  </si>
  <si>
    <t>00000093</t>
  </si>
  <si>
    <t>00000094</t>
  </si>
  <si>
    <t>00000095</t>
  </si>
  <si>
    <t>00000096</t>
  </si>
  <si>
    <t>00000097</t>
  </si>
  <si>
    <t>00000098</t>
  </si>
  <si>
    <t>00000099</t>
  </si>
  <si>
    <t>00000100</t>
  </si>
  <si>
    <t>00000147</t>
  </si>
  <si>
    <t>00000148</t>
  </si>
  <si>
    <t>00000149</t>
  </si>
  <si>
    <t>00000150</t>
  </si>
  <si>
    <t>00000151</t>
  </si>
  <si>
    <t>00000152</t>
  </si>
  <si>
    <t>00000153</t>
  </si>
  <si>
    <t>00000154</t>
  </si>
  <si>
    <t>00000155</t>
  </si>
  <si>
    <t>00000156</t>
  </si>
  <si>
    <t>00000157</t>
  </si>
  <si>
    <t>00000158</t>
  </si>
  <si>
    <t>00000159</t>
  </si>
  <si>
    <t>00000160</t>
  </si>
  <si>
    <t>00000161</t>
  </si>
  <si>
    <t>00000162</t>
  </si>
  <si>
    <t>00000163</t>
  </si>
  <si>
    <t>00000164</t>
  </si>
  <si>
    <t>00000165</t>
  </si>
  <si>
    <t>00000166</t>
  </si>
  <si>
    <t>00000167</t>
  </si>
  <si>
    <t>00000168</t>
  </si>
  <si>
    <t>00000169</t>
  </si>
  <si>
    <t>00000170</t>
  </si>
  <si>
    <t>00000171</t>
  </si>
  <si>
    <t>00000172</t>
  </si>
  <si>
    <t>hàng trả</t>
  </si>
  <si>
    <t>00000205</t>
  </si>
  <si>
    <t>00000206</t>
  </si>
  <si>
    <t>00000207</t>
  </si>
  <si>
    <t>00000208</t>
  </si>
  <si>
    <t>00000209</t>
  </si>
  <si>
    <t>00000210</t>
  </si>
  <si>
    <t>00000211</t>
  </si>
  <si>
    <t>00000212</t>
  </si>
  <si>
    <t>00000213</t>
  </si>
  <si>
    <t>00000214</t>
  </si>
  <si>
    <t>00000215</t>
  </si>
  <si>
    <t>00000216</t>
  </si>
  <si>
    <t>00000217</t>
  </si>
  <si>
    <t>00000218</t>
  </si>
  <si>
    <t>00000219</t>
  </si>
  <si>
    <t>00000220</t>
  </si>
  <si>
    <t>00000221</t>
  </si>
  <si>
    <t>00000222</t>
  </si>
  <si>
    <t>00000223</t>
  </si>
  <si>
    <t>00000235</t>
  </si>
  <si>
    <t>00000236</t>
  </si>
  <si>
    <t>00000237</t>
  </si>
  <si>
    <t>00000238</t>
  </si>
  <si>
    <t>00000239</t>
  </si>
  <si>
    <t>00000240</t>
  </si>
  <si>
    <t>00000241</t>
  </si>
  <si>
    <t>00000242</t>
  </si>
  <si>
    <t>00000243</t>
  </si>
  <si>
    <t>00000262</t>
  </si>
  <si>
    <t>00000263</t>
  </si>
  <si>
    <t>00000264</t>
  </si>
  <si>
    <t>00000265</t>
  </si>
  <si>
    <t>00000266</t>
  </si>
  <si>
    <t>00000267</t>
  </si>
  <si>
    <t>00000268</t>
  </si>
  <si>
    <t>00000269</t>
  </si>
  <si>
    <t>00000270</t>
  </si>
  <si>
    <t>00000271</t>
  </si>
  <si>
    <t>00000272</t>
  </si>
  <si>
    <t>00000273</t>
  </si>
  <si>
    <t>00000274</t>
  </si>
  <si>
    <t>00000275</t>
  </si>
  <si>
    <t>00000276</t>
  </si>
  <si>
    <t>00000277</t>
  </si>
  <si>
    <t>00000278</t>
  </si>
  <si>
    <t>00000279</t>
  </si>
  <si>
    <t>00000280</t>
  </si>
  <si>
    <t>00000281</t>
  </si>
  <si>
    <t>00000282</t>
  </si>
  <si>
    <t>00000283</t>
  </si>
  <si>
    <t>00000284</t>
  </si>
  <si>
    <t>00000285</t>
  </si>
  <si>
    <t>00000286</t>
  </si>
  <si>
    <t>00000287</t>
  </si>
  <si>
    <t>00000288</t>
  </si>
  <si>
    <t>00000289</t>
  </si>
  <si>
    <t>00000290</t>
  </si>
  <si>
    <t>00000291</t>
  </si>
  <si>
    <t>00000292</t>
  </si>
  <si>
    <t>00000293</t>
  </si>
  <si>
    <t>00000294</t>
  </si>
  <si>
    <t>00000295</t>
  </si>
  <si>
    <t>00000296</t>
  </si>
  <si>
    <t>00000297</t>
  </si>
  <si>
    <t>00000298</t>
  </si>
  <si>
    <t>00000299</t>
  </si>
  <si>
    <t>00000300</t>
  </si>
  <si>
    <t>00000301</t>
  </si>
  <si>
    <t>00000302</t>
  </si>
  <si>
    <t>00000303</t>
  </si>
  <si>
    <t>00000304</t>
  </si>
  <si>
    <t>00000305</t>
  </si>
  <si>
    <t>00000306</t>
  </si>
  <si>
    <t>00000307</t>
  </si>
  <si>
    <t>00000198</t>
  </si>
  <si>
    <t>00000199</t>
  </si>
  <si>
    <t>00000200</t>
  </si>
  <si>
    <t>00000201</t>
  </si>
  <si>
    <t>00000202</t>
  </si>
  <si>
    <t>00000203</t>
  </si>
  <si>
    <t>00000204</t>
  </si>
  <si>
    <t>00000254</t>
  </si>
  <si>
    <t>00000255</t>
  </si>
  <si>
    <t>00000256</t>
  </si>
  <si>
    <t>00000257</t>
  </si>
  <si>
    <t>00000258</t>
  </si>
  <si>
    <t>00000259</t>
  </si>
  <si>
    <t>00000260</t>
  </si>
  <si>
    <t>00000261</t>
  </si>
  <si>
    <t>00000335</t>
  </si>
  <si>
    <t>00000336</t>
  </si>
  <si>
    <t>00000337</t>
  </si>
  <si>
    <t>00000338</t>
  </si>
  <si>
    <t>00000339</t>
  </si>
  <si>
    <t>00000340</t>
  </si>
  <si>
    <t>00000341</t>
  </si>
  <si>
    <t>00000342</t>
  </si>
  <si>
    <t>00000343</t>
  </si>
  <si>
    <t>00000344</t>
  </si>
  <si>
    <t>00000345</t>
  </si>
  <si>
    <t>00000346</t>
  </si>
  <si>
    <t>00000347</t>
  </si>
  <si>
    <t>00000348</t>
  </si>
  <si>
    <t>00000349</t>
  </si>
  <si>
    <t>00000350</t>
  </si>
  <si>
    <t>00000351</t>
  </si>
  <si>
    <t>00000352</t>
  </si>
  <si>
    <t>00000353</t>
  </si>
  <si>
    <t>00000354</t>
  </si>
  <si>
    <t>00000355</t>
  </si>
  <si>
    <t>00000356</t>
  </si>
  <si>
    <t>00000357</t>
  </si>
  <si>
    <t>00000358</t>
  </si>
  <si>
    <t>00000359</t>
  </si>
  <si>
    <t>00000360</t>
  </si>
  <si>
    <t>00000361</t>
  </si>
  <si>
    <t>00000362</t>
  </si>
  <si>
    <t>00000363</t>
  </si>
  <si>
    <t>00000364</t>
  </si>
  <si>
    <t>00000365</t>
  </si>
  <si>
    <t>00000366</t>
  </si>
  <si>
    <t>00000419</t>
  </si>
  <si>
    <t>00000420</t>
  </si>
  <si>
    <t>00000421</t>
  </si>
  <si>
    <t>00000422</t>
  </si>
  <si>
    <t>00000423</t>
  </si>
  <si>
    <t>00000424</t>
  </si>
  <si>
    <t>00000425</t>
  </si>
  <si>
    <t>00000426</t>
  </si>
  <si>
    <t>00000427</t>
  </si>
  <si>
    <t>00000428</t>
  </si>
  <si>
    <t>00000429</t>
  </si>
  <si>
    <t>00000430</t>
  </si>
  <si>
    <t>00000431</t>
  </si>
  <si>
    <t>00000432</t>
  </si>
  <si>
    <t>00000433</t>
  </si>
  <si>
    <t>00000434</t>
  </si>
  <si>
    <t>00000435</t>
  </si>
  <si>
    <t>00000436</t>
  </si>
  <si>
    <t>00000437</t>
  </si>
  <si>
    <t>00000438</t>
  </si>
  <si>
    <t>00000439</t>
  </si>
  <si>
    <t>00000440</t>
  </si>
  <si>
    <t>00000441</t>
  </si>
  <si>
    <t>00000442</t>
  </si>
  <si>
    <t>00000443</t>
  </si>
  <si>
    <t>00000444</t>
  </si>
  <si>
    <t>00000445</t>
  </si>
  <si>
    <t>00000446</t>
  </si>
  <si>
    <t>00000447</t>
  </si>
  <si>
    <t>00000448</t>
  </si>
  <si>
    <t>00000449</t>
  </si>
  <si>
    <t>00000450</t>
  </si>
  <si>
    <t>00000451</t>
  </si>
  <si>
    <t>00000452</t>
  </si>
  <si>
    <t>00000453</t>
  </si>
  <si>
    <t>00000454</t>
  </si>
  <si>
    <t>00000455</t>
  </si>
  <si>
    <t>00000456</t>
  </si>
  <si>
    <t>00000457</t>
  </si>
  <si>
    <t>00000458</t>
  </si>
  <si>
    <t>00000459</t>
  </si>
  <si>
    <t>00000460</t>
  </si>
  <si>
    <t>00000461</t>
  </si>
  <si>
    <t>00000462</t>
  </si>
  <si>
    <t>00000463</t>
  </si>
  <si>
    <t>00000464</t>
  </si>
  <si>
    <t>00000465</t>
  </si>
  <si>
    <t>00000466</t>
  </si>
  <si>
    <t>00000467</t>
  </si>
  <si>
    <t>00000468</t>
  </si>
  <si>
    <t>00000469</t>
  </si>
  <si>
    <t>00000470</t>
  </si>
  <si>
    <t>00000471</t>
  </si>
  <si>
    <t>00000472</t>
  </si>
  <si>
    <t>00000473</t>
  </si>
  <si>
    <t>00000474</t>
  </si>
  <si>
    <t>00000475</t>
  </si>
  <si>
    <t>00000476</t>
  </si>
  <si>
    <t>00000477</t>
  </si>
  <si>
    <t>00000478</t>
  </si>
  <si>
    <t>00000479</t>
  </si>
  <si>
    <t>00000480</t>
  </si>
  <si>
    <t>00000481</t>
  </si>
  <si>
    <t>00000482</t>
  </si>
  <si>
    <t>00000483</t>
  </si>
  <si>
    <t>00000484</t>
  </si>
  <si>
    <t>00000485</t>
  </si>
  <si>
    <t>00000486</t>
  </si>
  <si>
    <t>00000487</t>
  </si>
  <si>
    <t>00000488</t>
  </si>
  <si>
    <t>00000489</t>
  </si>
  <si>
    <t>00000490</t>
  </si>
  <si>
    <t>00000491</t>
  </si>
  <si>
    <t>00000492</t>
  </si>
  <si>
    <t>00000493</t>
  </si>
  <si>
    <t>00000494</t>
  </si>
  <si>
    <t>00000495</t>
  </si>
  <si>
    <t>00000507</t>
  </si>
  <si>
    <t>00000508</t>
  </si>
  <si>
    <t>00000509</t>
  </si>
  <si>
    <t>00000510</t>
  </si>
  <si>
    <t>00000511</t>
  </si>
  <si>
    <t>00000512</t>
  </si>
  <si>
    <t>00000513</t>
  </si>
  <si>
    <t>00000529</t>
  </si>
  <si>
    <t>00000530</t>
  </si>
  <si>
    <t>00000531</t>
  </si>
  <si>
    <t>00000532</t>
  </si>
  <si>
    <t>00000533</t>
  </si>
  <si>
    <t>00000534</t>
  </si>
  <si>
    <t>00000535</t>
  </si>
  <si>
    <t>00000536</t>
  </si>
  <si>
    <t>00000537</t>
  </si>
  <si>
    <t>00000538</t>
  </si>
  <si>
    <t>00000539</t>
  </si>
  <si>
    <t>00000540</t>
  </si>
  <si>
    <t>00000541</t>
  </si>
  <si>
    <t>00000542</t>
  </si>
  <si>
    <t>00000543</t>
  </si>
  <si>
    <t>00000544</t>
  </si>
  <si>
    <t>00000545</t>
  </si>
  <si>
    <t>00000546</t>
  </si>
  <si>
    <t>00000547</t>
  </si>
  <si>
    <t>00000548</t>
  </si>
  <si>
    <t>00000549</t>
  </si>
  <si>
    <t>00000550</t>
  </si>
  <si>
    <t>00000551</t>
  </si>
  <si>
    <t>00000552</t>
  </si>
  <si>
    <t>00000553</t>
  </si>
  <si>
    <t>00000554</t>
  </si>
  <si>
    <t>00000555</t>
  </si>
  <si>
    <t>00000556</t>
  </si>
  <si>
    <t>00000557</t>
  </si>
  <si>
    <t>00000558</t>
  </si>
  <si>
    <t>00000559</t>
  </si>
  <si>
    <t>00000560</t>
  </si>
  <si>
    <t>00000561</t>
  </si>
  <si>
    <t>00000562</t>
  </si>
  <si>
    <t>00000563</t>
  </si>
  <si>
    <t>00000564</t>
  </si>
  <si>
    <t>00000569</t>
  </si>
  <si>
    <t>00000598</t>
  </si>
  <si>
    <t>00000599</t>
  </si>
  <si>
    <t>00000600</t>
  </si>
  <si>
    <t>00000601</t>
  </si>
  <si>
    <t>00000327</t>
  </si>
  <si>
    <t>00000328</t>
  </si>
  <si>
    <t>00000329</t>
  </si>
  <si>
    <t>00000330</t>
  </si>
  <si>
    <t>00000331</t>
  </si>
  <si>
    <t>00000332</t>
  </si>
  <si>
    <t>00000333</t>
  </si>
  <si>
    <t>00000334</t>
  </si>
  <si>
    <t>00000408</t>
  </si>
  <si>
    <t>00000409</t>
  </si>
  <si>
    <t>00000410</t>
  </si>
  <si>
    <t>00000411</t>
  </si>
  <si>
    <t>00000412</t>
  </si>
  <si>
    <t>00000413</t>
  </si>
  <si>
    <t>00000414</t>
  </si>
  <si>
    <t>00000415</t>
  </si>
  <si>
    <t>00000416</t>
  </si>
  <si>
    <t>00000417</t>
  </si>
  <si>
    <t>00000418</t>
  </si>
  <si>
    <t>00000565</t>
  </si>
  <si>
    <t>00000566</t>
  </si>
  <si>
    <t>00000567</t>
  </si>
  <si>
    <t>00000568</t>
  </si>
  <si>
    <t>00000616</t>
  </si>
  <si>
    <t>00000617</t>
  </si>
  <si>
    <t>00000618</t>
  </si>
  <si>
    <t>00000619</t>
  </si>
  <si>
    <t>00000620</t>
  </si>
  <si>
    <t>00000621</t>
  </si>
  <si>
    <t>00000622</t>
  </si>
  <si>
    <t>00000623</t>
  </si>
  <si>
    <t>00000624</t>
  </si>
  <si>
    <t>00000625</t>
  </si>
  <si>
    <t>00000626</t>
  </si>
  <si>
    <t>00000627</t>
  </si>
  <si>
    <t>00000628</t>
  </si>
  <si>
    <t>00000629</t>
  </si>
  <si>
    <t>00000630</t>
  </si>
  <si>
    <t>00000631</t>
  </si>
  <si>
    <t>00000632</t>
  </si>
  <si>
    <t>00000633</t>
  </si>
  <si>
    <t>00000634</t>
  </si>
  <si>
    <t>00000635</t>
  </si>
  <si>
    <t>00000636</t>
  </si>
  <si>
    <t>00000637</t>
  </si>
  <si>
    <t>00000638</t>
  </si>
  <si>
    <t>00000639</t>
  </si>
  <si>
    <t>00000640</t>
  </si>
  <si>
    <t>00000641</t>
  </si>
  <si>
    <t>00000642</t>
  </si>
  <si>
    <t>00000643</t>
  </si>
  <si>
    <t>00000644</t>
  </si>
  <si>
    <t>00000645</t>
  </si>
  <si>
    <t>00000646</t>
  </si>
  <si>
    <t>00000647</t>
  </si>
  <si>
    <t>00000648</t>
  </si>
  <si>
    <t>00000649</t>
  </si>
  <si>
    <t>00000650</t>
  </si>
  <si>
    <t>00000651</t>
  </si>
  <si>
    <t>00000652</t>
  </si>
  <si>
    <t>00000653</t>
  </si>
  <si>
    <t>00000654</t>
  </si>
  <si>
    <t>00000655</t>
  </si>
  <si>
    <t>00000656</t>
  </si>
  <si>
    <t>00000657</t>
  </si>
  <si>
    <t>00000658</t>
  </si>
  <si>
    <t>00000659</t>
  </si>
  <si>
    <t>00000660</t>
  </si>
  <si>
    <t>00000661</t>
  </si>
  <si>
    <t>00000662</t>
  </si>
  <si>
    <t>00000663</t>
  </si>
  <si>
    <t>00000664</t>
  </si>
  <si>
    <t>00000665</t>
  </si>
  <si>
    <t>00000666</t>
  </si>
  <si>
    <t>00000667</t>
  </si>
  <si>
    <t>00000668</t>
  </si>
  <si>
    <t>00000669</t>
  </si>
  <si>
    <t>00000676</t>
  </si>
  <si>
    <t>00000677</t>
  </si>
  <si>
    <t>00000678</t>
  </si>
  <si>
    <t>00000679</t>
  </si>
  <si>
    <t>00000680</t>
  </si>
  <si>
    <t>00000681</t>
  </si>
  <si>
    <t>00000682</t>
  </si>
  <si>
    <t>00000683</t>
  </si>
  <si>
    <t>00000684</t>
  </si>
  <si>
    <t>00000685</t>
  </si>
  <si>
    <t>00000686</t>
  </si>
  <si>
    <t>00000687</t>
  </si>
  <si>
    <t>00000688</t>
  </si>
  <si>
    <t>00000689</t>
  </si>
  <si>
    <t>00000690</t>
  </si>
  <si>
    <t>00000691</t>
  </si>
  <si>
    <t>00000692</t>
  </si>
  <si>
    <t>00000693</t>
  </si>
  <si>
    <t>00000694</t>
  </si>
  <si>
    <t>00000695</t>
  </si>
  <si>
    <t>00000696</t>
  </si>
  <si>
    <t>00000697</t>
  </si>
  <si>
    <t>00000698</t>
  </si>
  <si>
    <t>00000699</t>
  </si>
  <si>
    <t>00000700</t>
  </si>
  <si>
    <t>00000701</t>
  </si>
  <si>
    <t>00000702</t>
  </si>
  <si>
    <t>00000703</t>
  </si>
  <si>
    <t>00000704</t>
  </si>
  <si>
    <t>00000705</t>
  </si>
  <si>
    <t>00000706</t>
  </si>
  <si>
    <t>00000707</t>
  </si>
  <si>
    <t>00000708</t>
  </si>
  <si>
    <t>00000709</t>
  </si>
  <si>
    <t>00000730</t>
  </si>
  <si>
    <t>00000731</t>
  </si>
  <si>
    <t>00000732</t>
  </si>
  <si>
    <t>00000733</t>
  </si>
  <si>
    <t>00000734</t>
  </si>
  <si>
    <t>00000735</t>
  </si>
  <si>
    <t>00000736</t>
  </si>
  <si>
    <t>00000737</t>
  </si>
  <si>
    <t>00000738</t>
  </si>
  <si>
    <t>00000739</t>
  </si>
  <si>
    <t>00000740</t>
  </si>
  <si>
    <t>00000741</t>
  </si>
  <si>
    <t>00000742</t>
  </si>
  <si>
    <t>00000743</t>
  </si>
  <si>
    <t>00000744</t>
  </si>
  <si>
    <t>00000745</t>
  </si>
  <si>
    <t>00000746</t>
  </si>
  <si>
    <t>00000747</t>
  </si>
  <si>
    <t>00000748</t>
  </si>
  <si>
    <t>00000749</t>
  </si>
  <si>
    <t>00000750</t>
  </si>
  <si>
    <t>00000751</t>
  </si>
  <si>
    <t>00000752</t>
  </si>
  <si>
    <t>00000753</t>
  </si>
  <si>
    <t>00000754</t>
  </si>
  <si>
    <t>00000770</t>
  </si>
  <si>
    <t>00000771</t>
  </si>
  <si>
    <t>00000772</t>
  </si>
  <si>
    <t>00000773</t>
  </si>
  <si>
    <t>00000774</t>
  </si>
  <si>
    <t>00000775</t>
  </si>
  <si>
    <t>00000776</t>
  </si>
  <si>
    <t>00000777</t>
  </si>
  <si>
    <t>00000778</t>
  </si>
  <si>
    <t>00000779</t>
  </si>
  <si>
    <t>00000780</t>
  </si>
  <si>
    <t>00000781</t>
  </si>
  <si>
    <t>00000782</t>
  </si>
  <si>
    <t>00000783</t>
  </si>
  <si>
    <t>00000784</t>
  </si>
  <si>
    <t>00000785</t>
  </si>
  <si>
    <t>00000786</t>
  </si>
  <si>
    <t>00000787</t>
  </si>
  <si>
    <t>00000788</t>
  </si>
  <si>
    <t>00000789</t>
  </si>
  <si>
    <t>00000790</t>
  </si>
  <si>
    <t>00000791</t>
  </si>
  <si>
    <t>00000792</t>
  </si>
  <si>
    <t>00000793</t>
  </si>
  <si>
    <t>00000794</t>
  </si>
  <si>
    <t>00000795</t>
  </si>
  <si>
    <t>00000822</t>
  </si>
  <si>
    <t>00000823</t>
  </si>
  <si>
    <t>00000824</t>
  </si>
  <si>
    <t>00000825</t>
  </si>
  <si>
    <t>00000826</t>
  </si>
  <si>
    <t>00000827</t>
  </si>
  <si>
    <t>00000828</t>
  </si>
  <si>
    <t>00000829</t>
  </si>
  <si>
    <t>00000830</t>
  </si>
  <si>
    <t>00000831</t>
  </si>
  <si>
    <t>00000832</t>
  </si>
  <si>
    <t>00000833</t>
  </si>
  <si>
    <t>00000834</t>
  </si>
  <si>
    <t>00000835</t>
  </si>
  <si>
    <t>00000836</t>
  </si>
  <si>
    <t>00000837</t>
  </si>
  <si>
    <t>00000838</t>
  </si>
  <si>
    <t>00000839</t>
  </si>
  <si>
    <t>00000840</t>
  </si>
  <si>
    <t>00000841</t>
  </si>
  <si>
    <t>00000842</t>
  </si>
  <si>
    <t>00000843</t>
  </si>
  <si>
    <t>00000844</t>
  </si>
  <si>
    <t>00000845</t>
  </si>
  <si>
    <t>00000846</t>
  </si>
  <si>
    <t>00000847</t>
  </si>
  <si>
    <t>00000848</t>
  </si>
  <si>
    <t>00000849</t>
  </si>
  <si>
    <t>00000850</t>
  </si>
  <si>
    <t>00000851</t>
  </si>
  <si>
    <t>00000852</t>
  </si>
  <si>
    <t>00000854</t>
  </si>
  <si>
    <t>00000855</t>
  </si>
  <si>
    <t>00000856</t>
  </si>
  <si>
    <t>00000857</t>
  </si>
  <si>
    <t>00000858</t>
  </si>
  <si>
    <t>00000859</t>
  </si>
  <si>
    <t>00000860</t>
  </si>
  <si>
    <t>00000877</t>
  </si>
  <si>
    <t>00000878</t>
  </si>
  <si>
    <t>00000879</t>
  </si>
  <si>
    <t>00000880</t>
  </si>
  <si>
    <t>00000881</t>
  </si>
  <si>
    <t>00000895</t>
  </si>
  <si>
    <t>00000896</t>
  </si>
  <si>
    <t>00000897</t>
  </si>
  <si>
    <t>00000898</t>
  </si>
  <si>
    <t>00000899</t>
  </si>
  <si>
    <t>00000609</t>
  </si>
  <si>
    <t>00000610</t>
  </si>
  <si>
    <t>00000611</t>
  </si>
  <si>
    <t>00000612</t>
  </si>
  <si>
    <t>00000613</t>
  </si>
  <si>
    <t>00000614</t>
  </si>
  <si>
    <t>00000615</t>
  </si>
  <si>
    <t>00000710</t>
  </si>
  <si>
    <t>00000711</t>
  </si>
  <si>
    <t>00000712</t>
  </si>
  <si>
    <t>00000713</t>
  </si>
  <si>
    <t>00000714</t>
  </si>
  <si>
    <t>00000715</t>
  </si>
  <si>
    <t>00000716</t>
  </si>
  <si>
    <t>00000717</t>
  </si>
  <si>
    <t>00000718</t>
  </si>
  <si>
    <t>00000719</t>
  </si>
  <si>
    <t>00000720</t>
  </si>
  <si>
    <t>00000721</t>
  </si>
  <si>
    <t>00000722</t>
  </si>
  <si>
    <t>00000723</t>
  </si>
  <si>
    <t>00000724</t>
  </si>
  <si>
    <t>00000725</t>
  </si>
  <si>
    <t>00000726</t>
  </si>
  <si>
    <t>00000727</t>
  </si>
  <si>
    <t>00000728</t>
  </si>
  <si>
    <t>00000729</t>
  </si>
  <si>
    <t>00000755</t>
  </si>
  <si>
    <t>00000756</t>
  </si>
  <si>
    <t>00000763</t>
  </si>
  <si>
    <t>00000764</t>
  </si>
  <si>
    <t>00000765</t>
  </si>
  <si>
    <t>00000766</t>
  </si>
  <si>
    <t>00000767</t>
  </si>
  <si>
    <t>00000768</t>
  </si>
  <si>
    <t>00000769</t>
  </si>
  <si>
    <t>00000861</t>
  </si>
  <si>
    <t>00000862</t>
  </si>
  <si>
    <t>00000882</t>
  </si>
  <si>
    <t>00000903</t>
  </si>
  <si>
    <t>00000904</t>
  </si>
  <si>
    <t>00000958</t>
  </si>
  <si>
    <t>00000959</t>
  </si>
  <si>
    <t>00000960</t>
  </si>
  <si>
    <t>00000961</t>
  </si>
  <si>
    <t>00000962</t>
  </si>
  <si>
    <t>00000963</t>
  </si>
  <si>
    <t>00000964</t>
  </si>
  <si>
    <t>00000965</t>
  </si>
  <si>
    <t>00000966</t>
  </si>
  <si>
    <t>00000967</t>
  </si>
  <si>
    <t>00000971</t>
  </si>
  <si>
    <t>00000972</t>
  </si>
  <si>
    <t>00000973</t>
  </si>
  <si>
    <t>00000974</t>
  </si>
  <si>
    <t>00000975</t>
  </si>
  <si>
    <t>00000976</t>
  </si>
  <si>
    <t>00000977</t>
  </si>
  <si>
    <t>00000978</t>
  </si>
  <si>
    <t>00000979</t>
  </si>
  <si>
    <t>00000980</t>
  </si>
  <si>
    <t>00000981</t>
  </si>
  <si>
    <t>00000982</t>
  </si>
  <si>
    <t>00000983</t>
  </si>
  <si>
    <t>00000984</t>
  </si>
  <si>
    <t>00000985</t>
  </si>
  <si>
    <t>00000986</t>
  </si>
  <si>
    <t>00000987</t>
  </si>
  <si>
    <t>00000988</t>
  </si>
  <si>
    <t>00000989</t>
  </si>
  <si>
    <t>00000990</t>
  </si>
  <si>
    <t>00000991</t>
  </si>
  <si>
    <t>00000992</t>
  </si>
  <si>
    <t>00000993</t>
  </si>
  <si>
    <t>00000994</t>
  </si>
  <si>
    <t>00000995</t>
  </si>
  <si>
    <t>00000996</t>
  </si>
  <si>
    <t>00000997</t>
  </si>
  <si>
    <t>00000998</t>
  </si>
  <si>
    <t>00000999</t>
  </si>
  <si>
    <t>00001000</t>
  </si>
  <si>
    <t>00001001</t>
  </si>
  <si>
    <t>00001002</t>
  </si>
  <si>
    <t>00001003</t>
  </si>
  <si>
    <t>00001004</t>
  </si>
  <si>
    <t>00001005</t>
  </si>
  <si>
    <t>00001006</t>
  </si>
  <si>
    <t>00001007</t>
  </si>
  <si>
    <t>00001008</t>
  </si>
  <si>
    <t>00001009</t>
  </si>
  <si>
    <t>00001010</t>
  </si>
  <si>
    <t>00001011</t>
  </si>
  <si>
    <t>00001012</t>
  </si>
  <si>
    <t>00001013</t>
  </si>
  <si>
    <t>00001014</t>
  </si>
  <si>
    <t>00001015</t>
  </si>
  <si>
    <t>00001016</t>
  </si>
  <si>
    <t>00001017</t>
  </si>
  <si>
    <t>00001018</t>
  </si>
  <si>
    <t>00001019</t>
  </si>
  <si>
    <t>00001020</t>
  </si>
  <si>
    <t>00001021</t>
  </si>
  <si>
    <t>00001022</t>
  </si>
  <si>
    <t>00001023</t>
  </si>
  <si>
    <t>00001032</t>
  </si>
  <si>
    <t>00001033</t>
  </si>
  <si>
    <t>00001034</t>
  </si>
  <si>
    <t>00001035</t>
  </si>
  <si>
    <t>00001036</t>
  </si>
  <si>
    <t>00001037</t>
  </si>
  <si>
    <t>00001038</t>
  </si>
  <si>
    <t>00001039</t>
  </si>
  <si>
    <t>00001040</t>
  </si>
  <si>
    <t>00001041</t>
  </si>
  <si>
    <t>00001042</t>
  </si>
  <si>
    <t>00001043</t>
  </si>
  <si>
    <t>00001044</t>
  </si>
  <si>
    <t>00001045</t>
  </si>
  <si>
    <t>00001046</t>
  </si>
  <si>
    <t>00001047</t>
  </si>
  <si>
    <t>00001048</t>
  </si>
  <si>
    <t>00001049</t>
  </si>
  <si>
    <t>00001050</t>
  </si>
  <si>
    <t>00001051</t>
  </si>
  <si>
    <t>00001052</t>
  </si>
  <si>
    <t>00001053</t>
  </si>
  <si>
    <t>00001054</t>
  </si>
  <si>
    <t>00001055</t>
  </si>
  <si>
    <t>00001056</t>
  </si>
  <si>
    <t>00001057</t>
  </si>
  <si>
    <t>00001058</t>
  </si>
  <si>
    <t>00001059</t>
  </si>
  <si>
    <t>00001089</t>
  </si>
  <si>
    <t>00001090</t>
  </si>
  <si>
    <t>00001091</t>
  </si>
  <si>
    <t>00001030</t>
  </si>
  <si>
    <t>00001031</t>
  </si>
  <si>
    <t>00000957</t>
  </si>
  <si>
    <t>Bổ sung Chiết khấu bán hàng từ 01/01/2025 - 31/12/2025 - Thuế suất 8%</t>
  </si>
  <si>
    <t>00001097</t>
  </si>
  <si>
    <t>00001098</t>
  </si>
  <si>
    <t>00001099</t>
  </si>
  <si>
    <t>00001100</t>
  </si>
  <si>
    <t>00001101</t>
  </si>
  <si>
    <t>00001102</t>
  </si>
  <si>
    <t>00001103</t>
  </si>
  <si>
    <t>00001104</t>
  </si>
  <si>
    <t>00001105</t>
  </si>
  <si>
    <t>00001106</t>
  </si>
  <si>
    <t>00001107</t>
  </si>
  <si>
    <t>00001108</t>
  </si>
  <si>
    <t>00001109</t>
  </si>
  <si>
    <t>00001110</t>
  </si>
  <si>
    <t>00001111</t>
  </si>
  <si>
    <t>00001112</t>
  </si>
  <si>
    <t>00001113</t>
  </si>
  <si>
    <t>00001114</t>
  </si>
  <si>
    <t>00001115</t>
  </si>
  <si>
    <t>00001116</t>
  </si>
  <si>
    <t>00001117</t>
  </si>
  <si>
    <t>00001118</t>
  </si>
  <si>
    <t>00001119</t>
  </si>
  <si>
    <t>00001120</t>
  </si>
  <si>
    <t>00001121</t>
  </si>
  <si>
    <t>00001122</t>
  </si>
  <si>
    <t>00001123</t>
  </si>
  <si>
    <t>00001124</t>
  </si>
  <si>
    <t>00001125</t>
  </si>
  <si>
    <t>00001127</t>
  </si>
  <si>
    <t>00001128</t>
  </si>
  <si>
    <t>00001129</t>
  </si>
  <si>
    <t>00001130</t>
  </si>
  <si>
    <t>00001131</t>
  </si>
  <si>
    <t>00001140</t>
  </si>
  <si>
    <t>00001141</t>
  </si>
  <si>
    <t>00001142</t>
  </si>
  <si>
    <t>00001162</t>
  </si>
  <si>
    <t>00001185</t>
  </si>
  <si>
    <t>00001186</t>
  </si>
  <si>
    <t>00001187</t>
  </si>
  <si>
    <t>00001188</t>
  </si>
  <si>
    <t>00001189</t>
  </si>
  <si>
    <t>00001190</t>
  </si>
  <si>
    <t>00001191</t>
  </si>
  <si>
    <t>00001192</t>
  </si>
  <si>
    <t>00001199</t>
  </si>
  <si>
    <t>00001200</t>
  </si>
  <si>
    <t>00001201</t>
  </si>
  <si>
    <t>00001202</t>
  </si>
  <si>
    <t>00001203</t>
  </si>
  <si>
    <t>00001204</t>
  </si>
  <si>
    <t>00001226</t>
  </si>
  <si>
    <t>00001227</t>
  </si>
  <si>
    <t>00001228</t>
  </si>
  <si>
    <t>00001229</t>
  </si>
  <si>
    <t>00001230</t>
  </si>
  <si>
    <t>00001231</t>
  </si>
  <si>
    <t>00001232</t>
  </si>
  <si>
    <t>00001233</t>
  </si>
  <si>
    <t>00001234</t>
  </si>
  <si>
    <t>00001235</t>
  </si>
  <si>
    <t>00001236</t>
  </si>
  <si>
    <t>00001237</t>
  </si>
  <si>
    <t>00001238</t>
  </si>
  <si>
    <t>00001239</t>
  </si>
  <si>
    <t>00001240</t>
  </si>
  <si>
    <t>00001241</t>
  </si>
  <si>
    <t>00001242</t>
  </si>
  <si>
    <t>00001250</t>
  </si>
  <si>
    <t>00001251</t>
  </si>
  <si>
    <t>00001252</t>
  </si>
  <si>
    <t>00001253</t>
  </si>
  <si>
    <t>00001254</t>
  </si>
  <si>
    <t>00001255</t>
  </si>
  <si>
    <t>00001256</t>
  </si>
  <si>
    <t>00001263</t>
  </si>
  <si>
    <t>00001264</t>
  </si>
  <si>
    <t>00001265</t>
  </si>
  <si>
    <t>00001266</t>
  </si>
  <si>
    <t>00001267</t>
  </si>
  <si>
    <t>00001268</t>
  </si>
  <si>
    <t>00001269</t>
  </si>
  <si>
    <t>00001270</t>
  </si>
  <si>
    <t>00001271</t>
  </si>
  <si>
    <t>00001272</t>
  </si>
  <si>
    <t>00001273</t>
  </si>
  <si>
    <t>00001274</t>
  </si>
  <si>
    <t>00001275</t>
  </si>
  <si>
    <t>00001276</t>
  </si>
  <si>
    <t>00001277</t>
  </si>
  <si>
    <t>00001278</t>
  </si>
  <si>
    <t>00001279</t>
  </si>
  <si>
    <t>00001280</t>
  </si>
  <si>
    <t>00001281</t>
  </si>
  <si>
    <t>00001282</t>
  </si>
  <si>
    <t>00001283</t>
  </si>
  <si>
    <t>00001284</t>
  </si>
  <si>
    <t>00001285</t>
  </si>
  <si>
    <t>00001286</t>
  </si>
  <si>
    <t>00001287</t>
  </si>
  <si>
    <t>00001288</t>
  </si>
  <si>
    <t>00001298</t>
  </si>
  <si>
    <t>00001299</t>
  </si>
  <si>
    <t>00001300</t>
  </si>
  <si>
    <t>00001301</t>
  </si>
  <si>
    <t>00001302</t>
  </si>
  <si>
    <t>00001303</t>
  </si>
  <si>
    <t>00001304</t>
  </si>
  <si>
    <t>00001305</t>
  </si>
  <si>
    <t>00001306</t>
  </si>
  <si>
    <t>00001307</t>
  </si>
  <si>
    <t>00001308</t>
  </si>
  <si>
    <t>00001309</t>
  </si>
  <si>
    <t>00001310</t>
  </si>
  <si>
    <t>00001311</t>
  </si>
  <si>
    <t>00001312</t>
  </si>
  <si>
    <t>00001313</t>
  </si>
  <si>
    <t>00001314</t>
  </si>
  <si>
    <t>00001315</t>
  </si>
  <si>
    <t>00001316</t>
  </si>
  <si>
    <t>00001317</t>
  </si>
  <si>
    <t>00001318</t>
  </si>
  <si>
    <t>00001337</t>
  </si>
  <si>
    <t>00001358</t>
  </si>
  <si>
    <t>00001359</t>
  </si>
  <si>
    <t>00001360</t>
  </si>
  <si>
    <t>00001361</t>
  </si>
  <si>
    <t>00001362</t>
  </si>
  <si>
    <t>00001363</t>
  </si>
  <si>
    <t>00001364</t>
  </si>
  <si>
    <t>00001365</t>
  </si>
  <si>
    <t>00001366</t>
  </si>
  <si>
    <t>00001367</t>
  </si>
  <si>
    <t>00001368</t>
  </si>
  <si>
    <t>00001369</t>
  </si>
  <si>
    <t>00001370</t>
  </si>
  <si>
    <t>00001371</t>
  </si>
  <si>
    <t>00001372</t>
  </si>
  <si>
    <t>00001373</t>
  </si>
  <si>
    <t>00001374</t>
  </si>
  <si>
    <t>00001375</t>
  </si>
  <si>
    <t>00001376</t>
  </si>
  <si>
    <t>00001377</t>
  </si>
  <si>
    <t>00001378</t>
  </si>
  <si>
    <t>00001379</t>
  </si>
  <si>
    <t>00001380</t>
  </si>
  <si>
    <t>00001381</t>
  </si>
  <si>
    <t>00001382</t>
  </si>
  <si>
    <t>00001383</t>
  </si>
  <si>
    <t>00001384</t>
  </si>
  <si>
    <t>00001385</t>
  </si>
  <si>
    <t>00001386</t>
  </si>
  <si>
    <t>00001387</t>
  </si>
  <si>
    <t>00001388</t>
  </si>
  <si>
    <t>00001389</t>
  </si>
  <si>
    <t>00001390</t>
  </si>
  <si>
    <t>00001391</t>
  </si>
  <si>
    <t>00001392</t>
  </si>
  <si>
    <t>00001393</t>
  </si>
  <si>
    <t>00001394</t>
  </si>
  <si>
    <t>00001395</t>
  </si>
  <si>
    <t>00001396</t>
  </si>
  <si>
    <t>00001397</t>
  </si>
  <si>
    <t>00001443</t>
  </si>
  <si>
    <t>00001456</t>
  </si>
  <si>
    <t>00001457</t>
  </si>
  <si>
    <t>00001458</t>
  </si>
  <si>
    <t>00001459</t>
  </si>
  <si>
    <t>00001460</t>
  </si>
  <si>
    <t>00001461</t>
  </si>
  <si>
    <t>00001462</t>
  </si>
  <si>
    <t>00001463</t>
  </si>
  <si>
    <t>00001464</t>
  </si>
  <si>
    <t>00001465</t>
  </si>
  <si>
    <t>00001466</t>
  </si>
  <si>
    <t>00001467</t>
  </si>
  <si>
    <t>00001468</t>
  </si>
  <si>
    <t>00001469</t>
  </si>
  <si>
    <t>00001471</t>
  </si>
  <si>
    <t>00001472</t>
  </si>
  <si>
    <t>00001473</t>
  </si>
  <si>
    <t>00001474</t>
  </si>
  <si>
    <t>00001475</t>
  </si>
  <si>
    <t>00001476</t>
  </si>
  <si>
    <t>00001477</t>
  </si>
  <si>
    <t>00001478</t>
  </si>
  <si>
    <t>00001479</t>
  </si>
  <si>
    <t>00001480</t>
  </si>
  <si>
    <t>00001481</t>
  </si>
  <si>
    <t>00001482</t>
  </si>
  <si>
    <t>00001483</t>
  </si>
  <si>
    <t>00001484</t>
  </si>
  <si>
    <t>00001485</t>
  </si>
  <si>
    <t>00001486</t>
  </si>
  <si>
    <t>00001487</t>
  </si>
  <si>
    <t>00001489</t>
  </si>
  <si>
    <t>00001490</t>
  </si>
  <si>
    <t>00001491</t>
  </si>
  <si>
    <t>00001492</t>
  </si>
  <si>
    <t>00001493</t>
  </si>
  <si>
    <t>00001494</t>
  </si>
  <si>
    <t>00001495</t>
  </si>
  <si>
    <t>00001511</t>
  </si>
  <si>
    <t>00001512</t>
  </si>
  <si>
    <t>00001513</t>
  </si>
  <si>
    <t>00001514</t>
  </si>
  <si>
    <t>00001515</t>
  </si>
  <si>
    <t>00001516</t>
  </si>
  <si>
    <t>00001517</t>
  </si>
  <si>
    <t>00001518</t>
  </si>
  <si>
    <t>00001519</t>
  </si>
  <si>
    <t>00001520</t>
  </si>
  <si>
    <t>00001521</t>
  </si>
  <si>
    <t>00001522</t>
  </si>
  <si>
    <t>00001523</t>
  </si>
  <si>
    <t>00001524</t>
  </si>
  <si>
    <t>00001527</t>
  </si>
  <si>
    <t>00001528</t>
  </si>
  <si>
    <t>00001529</t>
  </si>
  <si>
    <t>00001530</t>
  </si>
  <si>
    <t>00001531</t>
  </si>
  <si>
    <t>00001532</t>
  </si>
  <si>
    <t>00001533</t>
  </si>
  <si>
    <t>00001534</t>
  </si>
  <si>
    <t>00001535</t>
  </si>
  <si>
    <t>00001536</t>
  </si>
  <si>
    <t>00001537</t>
  </si>
  <si>
    <t>00001538</t>
  </si>
  <si>
    <t>00001539</t>
  </si>
  <si>
    <t>00001540</t>
  </si>
  <si>
    <t>00001541</t>
  </si>
  <si>
    <t>00001542</t>
  </si>
  <si>
    <t>00001543</t>
  </si>
  <si>
    <t>00001544</t>
  </si>
  <si>
    <t>00001576</t>
  </si>
  <si>
    <t>00001577</t>
  </si>
  <si>
    <t>00001578</t>
  </si>
  <si>
    <t>00001579</t>
  </si>
  <si>
    <t>00001580</t>
  </si>
  <si>
    <t>00001581</t>
  </si>
  <si>
    <t>00001582</t>
  </si>
  <si>
    <t>00001583</t>
  </si>
  <si>
    <t>00001584</t>
  </si>
  <si>
    <t>00001585</t>
  </si>
  <si>
    <t>00001586</t>
  </si>
  <si>
    <t>00001587</t>
  </si>
  <si>
    <t>00001588</t>
  </si>
  <si>
    <t>00001589</t>
  </si>
  <si>
    <t>00001590</t>
  </si>
  <si>
    <t>00001591</t>
  </si>
  <si>
    <t>00001592</t>
  </si>
  <si>
    <t>00001593</t>
  </si>
  <si>
    <t>00001594</t>
  </si>
  <si>
    <t>00001595</t>
  </si>
  <si>
    <t>00001596</t>
  </si>
  <si>
    <t>00001597</t>
  </si>
  <si>
    <t>00001598</t>
  </si>
  <si>
    <t>00001599</t>
  </si>
  <si>
    <t>00001600</t>
  </si>
  <si>
    <t>00001601</t>
  </si>
  <si>
    <t>00001602</t>
  </si>
  <si>
    <t>Hỗ trợ tạo mã mới, khai trương CH mới T12.2024</t>
  </si>
  <si>
    <t>0000260</t>
  </si>
  <si>
    <t>GDVN</t>
  </si>
  <si>
    <t>BH2339368</t>
  </si>
  <si>
    <t>BH2339501</t>
  </si>
  <si>
    <t>BH2339637</t>
  </si>
  <si>
    <t>BH2339885</t>
  </si>
  <si>
    <t>BH2340079</t>
  </si>
  <si>
    <t>BH2340203</t>
  </si>
  <si>
    <t>BH2340449</t>
  </si>
  <si>
    <t>BH2341182</t>
  </si>
  <si>
    <t>BH2341660</t>
  </si>
  <si>
    <t>BH2341799</t>
  </si>
  <si>
    <t>BH2341901</t>
  </si>
  <si>
    <t>BH2342110</t>
  </si>
  <si>
    <t>BH2342374</t>
  </si>
  <si>
    <t>BH2342681</t>
  </si>
  <si>
    <t>BH2342863</t>
  </si>
  <si>
    <t>BH2343030</t>
  </si>
  <si>
    <t>BH2343245</t>
  </si>
  <si>
    <t>BH2343335</t>
  </si>
  <si>
    <t>BH2343433</t>
  </si>
  <si>
    <t>BH2343575</t>
  </si>
  <si>
    <t>BH2343747</t>
  </si>
  <si>
    <t>BH2343909</t>
  </si>
  <si>
    <t>BH2344104</t>
  </si>
  <si>
    <t>BH2344351</t>
  </si>
  <si>
    <t>BH2344483</t>
  </si>
  <si>
    <t>BH2344681</t>
  </si>
  <si>
    <t>BH2344936</t>
  </si>
  <si>
    <t>BH2345191</t>
  </si>
  <si>
    <t>BH2345373</t>
  </si>
  <si>
    <t>BH2345563</t>
  </si>
  <si>
    <t>BH2345666</t>
  </si>
  <si>
    <t>BH2345806</t>
  </si>
  <si>
    <t>BH2345928</t>
  </si>
  <si>
    <t>BH2346036</t>
  </si>
  <si>
    <t>BH2346270</t>
  </si>
  <si>
    <t>BH2346477</t>
  </si>
  <si>
    <t>BH2346569</t>
  </si>
  <si>
    <t>BH2346774</t>
  </si>
  <si>
    <t>BH2346985</t>
  </si>
  <si>
    <t>BH2347252</t>
  </si>
  <si>
    <t>BH2347469</t>
  </si>
  <si>
    <t>BH2347659</t>
  </si>
  <si>
    <t>BH2348214</t>
  </si>
  <si>
    <t>BH2348461</t>
  </si>
  <si>
    <t>BH2348667</t>
  </si>
  <si>
    <t>BH2348817</t>
  </si>
  <si>
    <t>BH2349042</t>
  </si>
  <si>
    <t>BH2349167</t>
  </si>
  <si>
    <t>BH2349270</t>
  </si>
  <si>
    <t>BH2349551</t>
  </si>
  <si>
    <t>BH2349758</t>
  </si>
  <si>
    <t>BH2349881</t>
  </si>
  <si>
    <t>BH2350163</t>
  </si>
  <si>
    <t>BH2350289</t>
  </si>
  <si>
    <t>BH2350391</t>
  </si>
  <si>
    <t>BH2350613</t>
  </si>
  <si>
    <t>BH2350798</t>
  </si>
  <si>
    <t>BH2350874</t>
  </si>
  <si>
    <t>BH2351067</t>
  </si>
  <si>
    <t>BH2351238</t>
  </si>
  <si>
    <t>BH2351308</t>
  </si>
  <si>
    <t>BH2351504</t>
  </si>
  <si>
    <t>BH2351656</t>
  </si>
  <si>
    <t>BH2351820</t>
  </si>
  <si>
    <t>BH2351939</t>
  </si>
  <si>
    <t>BH2352246</t>
  </si>
  <si>
    <t>BH2352363</t>
  </si>
  <si>
    <t>BH2352578</t>
  </si>
  <si>
    <t>BH2352687</t>
  </si>
  <si>
    <t>BH2352884</t>
  </si>
  <si>
    <t>BH2353062</t>
  </si>
  <si>
    <t>BH2353177</t>
  </si>
  <si>
    <t>BH2353336</t>
  </si>
  <si>
    <t>BH2353566</t>
  </si>
  <si>
    <t>TBH0026</t>
  </si>
  <si>
    <t>TBH0159</t>
  </si>
  <si>
    <t>BH2353927</t>
  </si>
  <si>
    <t>BH2354083</t>
  </si>
  <si>
    <t>BH2354210</t>
  </si>
  <si>
    <t>BH2354443</t>
  </si>
  <si>
    <t>BH2354665</t>
  </si>
  <si>
    <t>BH2354742</t>
  </si>
  <si>
    <t>BH2354853</t>
  </si>
  <si>
    <t>BH2355110</t>
  </si>
  <si>
    <t>BH2355201</t>
  </si>
  <si>
    <t>BH2355375</t>
  </si>
  <si>
    <t>BH2355684</t>
  </si>
  <si>
    <t>BH2355850</t>
  </si>
  <si>
    <t>BH2356011</t>
  </si>
  <si>
    <t>BH2356313</t>
  </si>
  <si>
    <t>BH2356488</t>
  </si>
  <si>
    <t>BH2356728</t>
  </si>
  <si>
    <t>BH2357125</t>
  </si>
  <si>
    <t>BH2357274</t>
  </si>
  <si>
    <t>BH2357403</t>
  </si>
  <si>
    <t>BH2357661</t>
  </si>
  <si>
    <t>BH2358064</t>
  </si>
  <si>
    <t>BH2358435</t>
  </si>
  <si>
    <t>BH2358537</t>
  </si>
  <si>
    <t>BH2358662</t>
  </si>
  <si>
    <t>BH2359125</t>
  </si>
  <si>
    <t>BH2359249</t>
  </si>
  <si>
    <t>BH20251117</t>
  </si>
  <si>
    <t>BH20250557</t>
  </si>
  <si>
    <t>BH/207/202648</t>
  </si>
  <si>
    <t>00001446</t>
  </si>
  <si>
    <t>00001680</t>
  </si>
  <si>
    <t>00001956</t>
  </si>
  <si>
    <t>00003072</t>
  </si>
  <si>
    <t>00003299</t>
  </si>
  <si>
    <t>00003589</t>
  </si>
  <si>
    <t>00005683</t>
  </si>
  <si>
    <t>00006976</t>
  </si>
  <si>
    <t>00007875</t>
  </si>
  <si>
    <t>00008638</t>
  </si>
  <si>
    <t>00008809</t>
  </si>
  <si>
    <t>00010506</t>
  </si>
  <si>
    <t>00010651</t>
  </si>
  <si>
    <t>00010827</t>
  </si>
  <si>
    <t>00012494</t>
  </si>
  <si>
    <t>00012614</t>
  </si>
  <si>
    <t>00013055</t>
  </si>
  <si>
    <t>00014211</t>
  </si>
  <si>
    <t>00014349</t>
  </si>
  <si>
    <t>00014836</t>
  </si>
  <si>
    <t>00015583</t>
  </si>
  <si>
    <t>00015799</t>
  </si>
  <si>
    <t>00016022</t>
  </si>
  <si>
    <t>00017175</t>
  </si>
  <si>
    <t>00017306</t>
  </si>
  <si>
    <t>00017526</t>
  </si>
  <si>
    <t>00018814</t>
  </si>
  <si>
    <t>00018934</t>
  </si>
  <si>
    <t>00019889</t>
  </si>
  <si>
    <t>00020452</t>
  </si>
  <si>
    <t>00020583</t>
  </si>
  <si>
    <t>00020783</t>
  </si>
  <si>
    <t>00021937</t>
  </si>
  <si>
    <t>00022253</t>
  </si>
  <si>
    <t>00023455</t>
  </si>
  <si>
    <t>00023647</t>
  </si>
  <si>
    <t>00023848</t>
  </si>
  <si>
    <t>00024968</t>
  </si>
  <si>
    <t>00025187</t>
  </si>
  <si>
    <t>00026089</t>
  </si>
  <si>
    <t>00026589</t>
  </si>
  <si>
    <t>00028165</t>
  </si>
  <si>
    <t>00029089</t>
  </si>
  <si>
    <t>00029709</t>
  </si>
  <si>
    <t>00029831</t>
  </si>
  <si>
    <t>00030237</t>
  </si>
  <si>
    <t>00031075</t>
  </si>
  <si>
    <t>00031173</t>
  </si>
  <si>
    <t>00032070</t>
  </si>
  <si>
    <t>00032734</t>
  </si>
  <si>
    <t>00032845</t>
  </si>
  <si>
    <t>00033037</t>
  </si>
  <si>
    <t>00034217</t>
  </si>
  <si>
    <t>00034379</t>
  </si>
  <si>
    <t>00034668</t>
  </si>
  <si>
    <t>00035782</t>
  </si>
  <si>
    <t>00035970</t>
  </si>
  <si>
    <t>00036153</t>
  </si>
  <si>
    <t>00036952</t>
  </si>
  <si>
    <t>00037071</t>
  </si>
  <si>
    <t>00037220</t>
  </si>
  <si>
    <t>00038681</t>
  </si>
  <si>
    <t>00038834</t>
  </si>
  <si>
    <t>00039040</t>
  </si>
  <si>
    <t>00040704</t>
  </si>
  <si>
    <t>00040901</t>
  </si>
  <si>
    <t>00041084</t>
  </si>
  <si>
    <t>00042362</t>
  </si>
  <si>
    <t>00042513</t>
  </si>
  <si>
    <t>00043125</t>
  </si>
  <si>
    <t>00043862</t>
  </si>
  <si>
    <t>00044076</t>
  </si>
  <si>
    <t>00044968</t>
  </si>
  <si>
    <t>00045480</t>
  </si>
  <si>
    <t>00045711</t>
  </si>
  <si>
    <t>00045913</t>
  </si>
  <si>
    <t>00047430</t>
  </si>
  <si>
    <t>00047551</t>
  </si>
  <si>
    <t>00047809</t>
  </si>
  <si>
    <t>00049108</t>
  </si>
  <si>
    <t>00049239</t>
  </si>
  <si>
    <t>00049452</t>
  </si>
  <si>
    <t>00050727</t>
  </si>
  <si>
    <t>00050855</t>
  </si>
  <si>
    <t>00051039</t>
  </si>
  <si>
    <t>00052346</t>
  </si>
  <si>
    <t>00052488</t>
  </si>
  <si>
    <t>00052682</t>
  </si>
  <si>
    <t>00054154</t>
  </si>
  <si>
    <t>00054369</t>
  </si>
  <si>
    <t>00055139</t>
  </si>
  <si>
    <t>00056359</t>
  </si>
  <si>
    <t>00056524</t>
  </si>
  <si>
    <t>00057697</t>
  </si>
  <si>
    <t>00057920</t>
  </si>
  <si>
    <t>00058064</t>
  </si>
  <si>
    <t>00059430</t>
  </si>
  <si>
    <t>00059608</t>
  </si>
  <si>
    <t>00059799</t>
  </si>
  <si>
    <t>00061189</t>
  </si>
  <si>
    <t>00061282</t>
  </si>
  <si>
    <t>00061461</t>
  </si>
  <si>
    <t>00063221</t>
  </si>
  <si>
    <t>00063327</t>
  </si>
  <si>
    <t>CÔNG TY TNHH CỬA HÀNG TIỆN LỢI GIA ĐÌNH VIỆT NAM</t>
  </si>
  <si>
    <t>01173587</t>
  </si>
  <si>
    <t>01176126</t>
  </si>
  <si>
    <t>01178292</t>
  </si>
  <si>
    <t>01180433</t>
  </si>
  <si>
    <t>01183006</t>
  </si>
  <si>
    <t>01185336</t>
  </si>
  <si>
    <t>01187384</t>
  </si>
  <si>
    <t>01199750</t>
  </si>
  <si>
    <t>01202041</t>
  </si>
  <si>
    <t>01204249</t>
  </si>
  <si>
    <t>01226567</t>
  </si>
  <si>
    <t>01228944</t>
  </si>
  <si>
    <t>01231368</t>
  </si>
  <si>
    <t>01233822</t>
  </si>
  <si>
    <t>01236021</t>
  </si>
  <si>
    <t>01238250</t>
  </si>
  <si>
    <t>01240526</t>
  </si>
  <si>
    <t>01242875</t>
  </si>
  <si>
    <t>01244981</t>
  </si>
  <si>
    <t>01247433</t>
  </si>
  <si>
    <t>01249534</t>
  </si>
  <si>
    <t>01251658</t>
  </si>
  <si>
    <t>01254024</t>
  </si>
  <si>
    <t>01256528</t>
  </si>
  <si>
    <t>01258664</t>
  </si>
  <si>
    <t>01261188</t>
  </si>
  <si>
    <t>01263477</t>
  </si>
  <si>
    <t>01265614</t>
  </si>
  <si>
    <t>01268206</t>
  </si>
  <si>
    <t>01270535</t>
  </si>
  <si>
    <t>01272876</t>
  </si>
  <si>
    <t>01275812</t>
  </si>
  <si>
    <t>01278280</t>
  </si>
  <si>
    <t>01280301</t>
  </si>
  <si>
    <t>01284103</t>
  </si>
  <si>
    <t>01286752</t>
  </si>
  <si>
    <t>01289749-00</t>
  </si>
  <si>
    <t>01291970</t>
  </si>
  <si>
    <t>01294183</t>
  </si>
  <si>
    <t>01296654</t>
  </si>
  <si>
    <t>01298980</t>
  </si>
  <si>
    <t>01301047</t>
  </si>
  <si>
    <t>01303510</t>
  </si>
  <si>
    <t>01305905</t>
  </si>
  <si>
    <t>01307934</t>
  </si>
  <si>
    <t>01310345</t>
  </si>
  <si>
    <t>00000130</t>
  </si>
  <si>
    <t>00000247</t>
  </si>
  <si>
    <t>00000602</t>
  </si>
  <si>
    <t>00001088</t>
  </si>
  <si>
    <t>00001184</t>
  </si>
  <si>
    <t>00001257</t>
  </si>
  <si>
    <t>00001603</t>
  </si>
  <si>
    <t>Các khoản hỗ trợ năm 2024</t>
  </si>
  <si>
    <t>Hỗ trợ phí vận chuyển, Hỗ trợ phí hủy hàng quý 1.2025 (HĐ 973 28/05)</t>
  </si>
  <si>
    <t>Hỗ trợ phí vận chuyển, Hỗ trợ phí hủy hàng quý 2.2025 (HĐ 244, 19/08)</t>
  </si>
  <si>
    <t>INTIMEXDANANG</t>
  </si>
  <si>
    <t>BH2339767</t>
  </si>
  <si>
    <t>BH2340273</t>
  </si>
  <si>
    <t>BH2342784</t>
  </si>
  <si>
    <t>BH2344232</t>
  </si>
  <si>
    <t>BH2346159</t>
  </si>
  <si>
    <t>BH2350419</t>
  </si>
  <si>
    <t>BH2351854</t>
  </si>
  <si>
    <t>BH2355248</t>
  </si>
  <si>
    <t>BH2358567</t>
  </si>
  <si>
    <t>00001787</t>
  </si>
  <si>
    <t>00003426</t>
  </si>
  <si>
    <t>00010742</t>
  </si>
  <si>
    <t>Công Ty Cổ Phần Intimex Đà Nẵng</t>
  </si>
  <si>
    <t>00015876</t>
  </si>
  <si>
    <t>00022098</t>
  </si>
  <si>
    <t>00034433</t>
  </si>
  <si>
    <t>00038886</t>
  </si>
  <si>
    <t>00050930</t>
  </si>
  <si>
    <t>TC INTIMEX ĐN 12/8</t>
  </si>
  <si>
    <t>00059691</t>
  </si>
  <si>
    <t>TCINTIMEX 16/9</t>
  </si>
  <si>
    <t>JMART</t>
  </si>
  <si>
    <t>BH2340340</t>
  </si>
  <si>
    <t>BH2341766</t>
  </si>
  <si>
    <t>BH2344279</t>
  </si>
  <si>
    <t>BH2345034</t>
  </si>
  <si>
    <t>BH2346366</t>
  </si>
  <si>
    <t>BH2347755</t>
  </si>
  <si>
    <t>BH2348807</t>
  </si>
  <si>
    <t>BH2350804</t>
  </si>
  <si>
    <t>BH2351825</t>
  </si>
  <si>
    <t>BH2352107</t>
  </si>
  <si>
    <t>BH2353067</t>
  </si>
  <si>
    <t>BH2353928</t>
  </si>
  <si>
    <t>BH2356014</t>
  </si>
  <si>
    <t>BH2357399</t>
  </si>
  <si>
    <t>BH2359130</t>
  </si>
  <si>
    <t>00003497</t>
  </si>
  <si>
    <t>00007267</t>
  </si>
  <si>
    <t>00015943</t>
  </si>
  <si>
    <t>00018489</t>
  </si>
  <si>
    <t>00023090</t>
  </si>
  <si>
    <t>00026674</t>
  </si>
  <si>
    <t>00029825</t>
  </si>
  <si>
    <t>00035783</t>
  </si>
  <si>
    <t>00038840</t>
  </si>
  <si>
    <t>00040138</t>
  </si>
  <si>
    <t>00043147</t>
  </si>
  <si>
    <t>00045914</t>
  </si>
  <si>
    <t>00052683</t>
  </si>
  <si>
    <t>00057049</t>
  </si>
  <si>
    <t>00061194</t>
  </si>
  <si>
    <t>00000607</t>
  </si>
  <si>
    <t>hỗ trợ sinh nhật ( hđ 3279, 17/06)</t>
  </si>
  <si>
    <t>00003279</t>
  </si>
  <si>
    <t>571 Huỳnh Tấn Phát, Phường Tân Thuận, TP. Hồ Chí Minh, Việt Nam</t>
  </si>
  <si>
    <t>Tầng 8, Toà nhà An Khánh, Số 63 Phạm Ngọc Thạch, Phường Xuân Hoà,Thành phố Hồ Chí Minh, Việt Nam</t>
  </si>
  <si>
    <t>46 Phan Đình Phùng, Phường Hải Châu, TP. Đà Nẵng, Việt Nam</t>
  </si>
  <si>
    <t>L1 – 01, L1 – 02B Tầng 1, Tòa nhà Gold View, 346 Bến Vân Đồn, Phường Vĩnh Hội, T.P Hồ Chí Minh, Việt Nam</t>
  </si>
  <si>
    <t>HTL</t>
  </si>
  <si>
    <t>BH2321132</t>
  </si>
  <si>
    <t>BH2320777</t>
  </si>
  <si>
    <t>LOCAL</t>
  </si>
  <si>
    <t>00001447</t>
  </si>
  <si>
    <t>00008705</t>
  </si>
  <si>
    <t>Ngày Thanh toán</t>
  </si>
  <si>
    <t>Chứng từ Thanh toán</t>
  </si>
  <si>
    <t>Tên Khách hàng</t>
  </si>
  <si>
    <t>Tiền chiết khấu</t>
  </si>
  <si>
    <t>Tiền VAT</t>
  </si>
  <si>
    <t>Phân loại</t>
  </si>
  <si>
    <t>Bán hàng</t>
  </si>
  <si>
    <t>Tổng giá trị</t>
  </si>
  <si>
    <t>Giá Trị HD sau CK</t>
  </si>
  <si>
    <t>Số tiền đã thu</t>
  </si>
  <si>
    <t>Ngày tính CN</t>
  </si>
  <si>
    <t>Giảm công nợ</t>
  </si>
  <si>
    <t>(blank)</t>
  </si>
  <si>
    <t>Tháng HĐ</t>
  </si>
  <si>
    <t>Tháng Thanh toán</t>
  </si>
  <si>
    <t>Tháng 01</t>
  </si>
  <si>
    <t>Tháng 02</t>
  </si>
  <si>
    <t>Tháng 03</t>
  </si>
  <si>
    <t>Tháng 04</t>
  </si>
  <si>
    <t>Tháng 05</t>
  </si>
  <si>
    <t>Tháng 06</t>
  </si>
  <si>
    <t>Tháng 07</t>
  </si>
  <si>
    <t>Tháng 08</t>
  </si>
  <si>
    <t>Tháng 09</t>
  </si>
  <si>
    <t>Tháng 10</t>
  </si>
  <si>
    <t>Tháng 11</t>
  </si>
  <si>
    <t>Tháng 12</t>
  </si>
  <si>
    <t>BẢNG TỔNG HỢP CÔNG NỢ NĂM 2025</t>
  </si>
  <si>
    <t>TỔNG CÔNG NỢ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</si>
</sst>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)_ ;_ * \(#,##0\)_ ;_ * &quot;-&quot;_)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4" fontId="3" fillId="0" borderId="0" xfId="0" applyNumberFormat="1" applyFont="1"/>
    <xf numFmtId="38" fontId="3" fillId="0" borderId="0" xfId="0" applyNumberFormat="1" applyFont="1"/>
    <xf numFmtId="1" fontId="3" fillId="0" borderId="0" xfId="0" applyNumberFormat="1" applyFont="1"/>
    <xf numFmtId="0" fontId="5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8" fontId="4" fillId="2" borderId="3" xfId="0" applyNumberFormat="1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1" fontId="2" fillId="0" borderId="0" xfId="2" applyFont="1" applyAlignment="1">
      <alignment horizontal="centerContinuous"/>
    </xf>
    <xf numFmtId="41" fontId="4" fillId="3" borderId="2" xfId="2" applyFont="1" applyFill="1" applyBorder="1" applyAlignment="1">
      <alignment horizontal="center" vertical="center" wrapText="1"/>
    </xf>
    <xf numFmtId="41" fontId="3" fillId="0" borderId="0" xfId="2" applyFont="1"/>
    <xf numFmtId="14" fontId="2" fillId="0" borderId="0" xfId="0" applyNumberFormat="1" applyFont="1" applyAlignment="1">
      <alignment horizontal="centerContinuous"/>
    </xf>
    <xf numFmtId="14" fontId="4" fillId="3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4" fillId="2" borderId="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pivotButton="1" applyFont="1"/>
    <xf numFmtId="41" fontId="7" fillId="0" borderId="0" xfId="2" applyFont="1"/>
    <xf numFmtId="0" fontId="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41" fontId="8" fillId="0" borderId="0" xfId="0" applyNumberFormat="1" applyFont="1"/>
    <xf numFmtId="0" fontId="8" fillId="5" borderId="0" xfId="0" applyFont="1" applyFill="1" applyAlignment="1">
      <alignment horizontal="center"/>
    </xf>
    <xf numFmtId="41" fontId="8" fillId="5" borderId="0" xfId="0" applyNumberFormat="1" applyFont="1" applyFill="1"/>
    <xf numFmtId="0" fontId="8" fillId="4" borderId="4" xfId="0" applyFont="1" applyFill="1" applyBorder="1" applyAlignment="1">
      <alignment horizontal="center"/>
    </xf>
  </cellXfs>
  <cellStyles count="3">
    <cellStyle name="Comma [0]" xfId="2" builtinId="6"/>
    <cellStyle name="Normal" xfId="0" builtinId="0"/>
    <cellStyle name="Normal 3" xfId="1" xr:uid="{00000000-0005-0000-0000-000001000000}"/>
  </cellStyles>
  <dxfs count="54"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3" formatCode="_ * #,##0_)_ ;_ * \(#,##0\)_ ;_ * &quot;-&quot;_)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3" formatCode="_ * #,##0_)_ ;_ * \(#,##0\)_ ;_ * &quot;-&quot;_)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9" formatCode="dd/mm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9" formatCode="dd/mm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rgb="FF8DA1DE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DA1DE"/>
        </left>
        <right style="thin">
          <color rgb="FF8DA1DE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5974.606383564816" createdVersion="8" refreshedVersion="8" minRefreshableVersion="3" recordCount="1397" xr:uid="{C79FEB57-34FB-4201-A672-9713A440DB98}">
  <cacheSource type="worksheet">
    <worksheetSource name="Table1"/>
  </cacheSource>
  <cacheFields count="27">
    <cacheField name="Mã khách hàng" numFmtId="0">
      <sharedItems count="8">
        <s v="GS25"/>
        <s v="GS25-003"/>
        <s v="KF"/>
        <s v="GDVN"/>
        <s v="INTIMEXDANANG"/>
        <s v="JMART"/>
        <s v="HTL"/>
        <s v="LOCAL"/>
      </sharedItems>
    </cacheField>
    <cacheField name="Tên Khách hàng" numFmtId="0">
      <sharedItems containsBlank="1" count="7">
        <s v="138 - 142 Hai Bà Trưng, Phường Sài Gòn, TP. Hồ Chí Minh"/>
        <s v="Văn phòng B, tầng 5, TN Taisei Square Hanoi, 289 Khuất Duy Tiến, phường Đại Mỗ, thành phố Hà Nội"/>
        <s v="571 Huỳnh Tấn Phát, Phường Tân Thuận, TP. Hồ Chí Minh, Việt Nam"/>
        <s v="Tầng 8, Toà nhà An Khánh, Số 63 Phạm Ngọc Thạch, Phường Xuân Hoà,Thành phố Hồ Chí Minh, Việt Nam"/>
        <s v="46 Phan Đình Phùng, Phường Hải Châu, TP. Đà Nẵng, Việt Nam"/>
        <s v="L1 – 01, L1 – 02B Tầng 1, Tòa nhà Gold View, 346 Bến Vân Đồn, Phường Vĩnh Hội, T.P Hồ Chí Minh, Việt Nam"/>
        <m/>
      </sharedItems>
    </cacheField>
    <cacheField name="Ngày hạch toán" numFmtId="14">
      <sharedItems containsNonDate="0" containsDate="1" containsString="0" containsBlank="1" minDate="2025-01-02T00:00:00" maxDate="2025-10-01T00:00:00"/>
    </cacheField>
    <cacheField name="Số chứng từ" numFmtId="0">
      <sharedItems containsBlank="1"/>
    </cacheField>
    <cacheField name="Ngày hóa đơn" numFmtId="14">
      <sharedItems containsDate="1" containsBlank="1" containsMixedTypes="1" minDate="2025-01-02T00:00:00" maxDate="2025-10-01T00:00:00"/>
    </cacheField>
    <cacheField name="Số hóa đơn" numFmtId="0">
      <sharedItems containsBlank="1" containsMixedTypes="1" containsNumber="1" containsInteger="1" minValue="244" maxValue="1789"/>
    </cacheField>
    <cacheField name="Diễn giải" numFmtId="0">
      <sharedItems containsBlank="1"/>
    </cacheField>
    <cacheField name="Tiền hàng" numFmtId="0">
      <sharedItems containsNonDate="0" containsString="0" containsBlank="1"/>
    </cacheField>
    <cacheField name="Tiền chiết khấu" numFmtId="0">
      <sharedItems containsNonDate="0" containsString="0" containsBlank="1"/>
    </cacheField>
    <cacheField name="Tiền VAT" numFmtId="0">
      <sharedItems containsNonDate="0" containsString="0" containsBlank="1"/>
    </cacheField>
    <cacheField name="Tổng giá trị" numFmtId="38">
      <sharedItems containsSemiMixedTypes="0" containsString="0" containsNumber="1" minValue="-21336780.239999998" maxValue="72210254"/>
    </cacheField>
    <cacheField name="Phân loại" numFmtId="38">
      <sharedItems/>
    </cacheField>
    <cacheField name="Ngày Thanh toán" numFmtId="14">
      <sharedItems containsNonDate="0" containsDate="1" containsString="0" containsBlank="1" minDate="2025-10-25T00:00:00" maxDate="2025-10-26T00:00:00"/>
    </cacheField>
    <cacheField name="Chứng từ Thanh toán" numFmtId="38">
      <sharedItems containsNonDate="0" containsString="0" containsBlank="1"/>
    </cacheField>
    <cacheField name="Số còn phải thu ĐK" numFmtId="41">
      <sharedItems containsSemiMixedTypes="0" containsString="0" containsNumber="1" containsInteger="1" minValue="0" maxValue="0"/>
    </cacheField>
    <cacheField name="Giá Trị HD sau CK" numFmtId="38">
      <sharedItems containsSemiMixedTypes="0" containsString="0" containsNumber="1" minValue="-7020000" maxValue="72210254"/>
    </cacheField>
    <cacheField name="Số tiền đã thu" numFmtId="41">
      <sharedItems containsSemiMixedTypes="0" containsString="0" containsNumber="1" minValue="0" maxValue="21336780.239999998"/>
    </cacheField>
    <cacheField name="Số còn phải thu" numFmtId="38">
      <sharedItems containsSemiMixedTypes="0" containsString="0" containsNumber="1" containsInteger="1" minValue="-7020000" maxValue="72210254"/>
    </cacheField>
    <cacheField name="Ngày tính CN" numFmtId="14">
      <sharedItems containsDate="1" containsMixedTypes="1" minDate="1899-12-30T00:00:00" maxDate="2025-10-01T00:00:00"/>
    </cacheField>
    <cacheField name="Số ngày được nợ" numFmtId="38">
      <sharedItems containsString="0" containsBlank="1" containsNumber="1" containsInteger="1" minValue="45" maxValue="55"/>
    </cacheField>
    <cacheField name="Hạn thanh toán" numFmtId="14">
      <sharedItems containsSemiMixedTypes="0" containsNonDate="0" containsDate="1" containsString="0" minDate="1900-02-13T00:00:00" maxDate="2025-11-24T00:00:00"/>
    </cacheField>
    <cacheField name="Số ngày nợ còn lại" numFmtId="41">
      <sharedItems containsSemiMixedTypes="0" containsString="0" containsNumber="1" minValue="0" maxValue="9.3941260416686418"/>
    </cacheField>
    <cacheField name="Nhóm nợ trước hạn" numFmtId="0">
      <sharedItems containsNonDate="0" containsString="0" containsBlank="1"/>
    </cacheField>
    <cacheField name="Số ngày quá hạn" numFmtId="41">
      <sharedItems containsSemiMixedTypes="0" containsString="0" containsNumber="1" minValue="0" maxValue="45929.605873958331"/>
    </cacheField>
    <cacheField name="Nhóm nợ quá hạn" numFmtId="0">
      <sharedItems/>
    </cacheField>
    <cacheField name="Loại nợ" numFmtId="0">
      <sharedItems containsBlank="1"/>
    </cacheField>
    <cacheField name="Nhân viên bán hàng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97">
  <r>
    <x v="0"/>
    <x v="0"/>
    <d v="2025-01-02T00:00:00"/>
    <s v="BH2339406"/>
    <d v="2025-01-07T00:00:00"/>
    <s v="00001749"/>
    <s v="WH0010085125130101"/>
    <m/>
    <m/>
    <m/>
    <n v="7812395"/>
    <s v="Bán hàng"/>
    <d v="2025-10-25T00:00:00"/>
    <m/>
    <n v="0"/>
    <n v="7812395"/>
    <n v="7812395"/>
    <n v="0"/>
    <d v="2025-01-07T00:00:00"/>
    <n v="50"/>
    <d v="2025-02-26T00:00:00"/>
    <n v="0"/>
    <m/>
    <n v="260.60587395833136"/>
    <s v="Đã thanh toán"/>
    <s v="ĐÃ TT"/>
    <s v="Chia đều sale 4 SG"/>
  </r>
  <r>
    <x v="0"/>
    <x v="0"/>
    <d v="2025-01-07T00:00:00"/>
    <s v="BH2339636"/>
    <d v="2025-01-10T00:00:00"/>
    <s v="00002842"/>
    <s v="WH0010085125140105"/>
    <m/>
    <m/>
    <m/>
    <n v="4955514"/>
    <s v="Bán hàng"/>
    <d v="2025-10-25T00:00:00"/>
    <m/>
    <n v="0"/>
    <n v="4955514"/>
    <n v="4955514"/>
    <n v="0"/>
    <d v="2025-01-10T00:00:00"/>
    <n v="50"/>
    <d v="2025-03-01T00:00:00"/>
    <n v="0"/>
    <m/>
    <n v="257.60587395833136"/>
    <s v="Đã thanh toán"/>
    <s v="ĐÃ TT"/>
    <s v="Chia đều sale 4 SG"/>
  </r>
  <r>
    <x v="0"/>
    <x v="0"/>
    <d v="2025-01-09T00:00:00"/>
    <s v="BH2339969"/>
    <d v="2025-01-16T00:00:00"/>
    <s v="00003620"/>
    <s v="WH0010085125110108"/>
    <m/>
    <m/>
    <m/>
    <n v="14334138"/>
    <s v="Bán hàng"/>
    <d v="2025-10-25T00:00:00"/>
    <m/>
    <n v="0"/>
    <n v="14334138"/>
    <n v="14334138"/>
    <n v="0"/>
    <d v="2025-01-16T00:00:00"/>
    <n v="50"/>
    <d v="2025-03-07T00:00:00"/>
    <n v="0"/>
    <m/>
    <n v="251.60587395833136"/>
    <s v="Đã thanh toán"/>
    <s v="ĐÃ TT"/>
    <s v="Chia đều sale 4 SG"/>
  </r>
  <r>
    <x v="0"/>
    <x v="0"/>
    <d v="2025-01-14T00:00:00"/>
    <s v="BH2340204"/>
    <d v="2025-01-18T00:00:00"/>
    <s v="00004983"/>
    <s v="WH0010085125140112"/>
    <m/>
    <m/>
    <m/>
    <n v="10348551"/>
    <s v="Bán hàng"/>
    <m/>
    <m/>
    <n v="0"/>
    <n v="10348551"/>
    <n v="0"/>
    <n v="10348551"/>
    <d v="2025-01-18T00:00:00"/>
    <n v="50"/>
    <d v="2025-03-09T00:00:00"/>
    <n v="0"/>
    <m/>
    <n v="249.60587395833136"/>
    <s v="Nợ quá hạn hơn 120 ngày có khả năng mất thanh toán"/>
    <s v="ĐÃ TT"/>
    <s v="Chia đều sale 4 SG"/>
  </r>
  <r>
    <x v="0"/>
    <x v="0"/>
    <d v="2025-01-16T00:00:00"/>
    <s v="BH2340519"/>
    <d v="2025-01-22T00:00:00"/>
    <s v="00005296"/>
    <s v="WH0010085125120115"/>
    <m/>
    <m/>
    <m/>
    <n v="20663898"/>
    <s v="Bán hàng"/>
    <m/>
    <m/>
    <n v="0"/>
    <n v="20663898"/>
    <n v="0"/>
    <n v="20663898"/>
    <d v="2025-01-22T00:00:00"/>
    <n v="50"/>
    <d v="2025-03-13T00:00:00"/>
    <n v="0"/>
    <m/>
    <n v="245.60587395833136"/>
    <s v="Nợ quá hạn hơn 120 ngày có khả năng mất thanh toán"/>
    <s v="ĐÃ TT"/>
    <s v="Chia đều sale 4 SG"/>
  </r>
  <r>
    <x v="0"/>
    <x v="0"/>
    <d v="2025-01-18T00:00:00"/>
    <s v="BH2340567"/>
    <d v="2025-01-22T00:00:00"/>
    <s v="00005300"/>
    <s v="WH0010085125110116"/>
    <m/>
    <m/>
    <m/>
    <n v="21620577"/>
    <s v="Bán hàng"/>
    <m/>
    <m/>
    <n v="0"/>
    <n v="21620577"/>
    <n v="0"/>
    <n v="21620577"/>
    <d v="2025-01-22T00:00:00"/>
    <n v="50"/>
    <d v="2025-03-13T00:00:00"/>
    <n v="0"/>
    <m/>
    <n v="245.60587395833136"/>
    <s v="Nợ quá hạn hơn 120 ngày có khả năng mất thanh toán"/>
    <s v="ĐÃ TT"/>
    <s v="Chia đều sale 4 SG"/>
  </r>
  <r>
    <x v="0"/>
    <x v="0"/>
    <d v="2025-01-19T00:00:00"/>
    <s v="BH2340641"/>
    <d v="2025-01-22T00:00:00"/>
    <s v="00005301"/>
    <s v="WH0010085125110117"/>
    <m/>
    <m/>
    <m/>
    <n v="10233636"/>
    <s v="Bán hàng"/>
    <m/>
    <m/>
    <n v="0"/>
    <n v="10233636"/>
    <n v="0"/>
    <n v="10233636"/>
    <d v="2025-01-22T00:00:00"/>
    <n v="50"/>
    <d v="2025-03-13T00:00:00"/>
    <n v="0"/>
    <m/>
    <n v="245.60587395833136"/>
    <s v="Nợ quá hạn hơn 120 ngày có khả năng mất thanh toán"/>
    <s v="ĐÃ TT"/>
    <s v="Chia đều sale 4 SG"/>
  </r>
  <r>
    <x v="0"/>
    <x v="0"/>
    <d v="2025-01-24T00:00:00"/>
    <s v="BH2341357"/>
    <d v="2025-02-08T00:00:00"/>
    <s v="00008622"/>
    <s v="WH0010085125170122"/>
    <m/>
    <m/>
    <m/>
    <n v="11312072"/>
    <s v="Bán hàng"/>
    <m/>
    <m/>
    <n v="0"/>
    <n v="11312072"/>
    <n v="0"/>
    <n v="11312072"/>
    <d v="2025-02-08T00:00:00"/>
    <n v="50"/>
    <d v="2025-03-30T00:00:00"/>
    <n v="0"/>
    <m/>
    <n v="228.60587395833136"/>
    <s v="Nợ quá hạn hơn 120 ngày có khả năng mất thanh toán"/>
    <s v="ĐÃ TT"/>
    <s v="Chia đều sale 4 SG"/>
  </r>
  <r>
    <x v="0"/>
    <x v="0"/>
    <d v="2025-01-25T00:00:00"/>
    <s v="BH2341453"/>
    <d v="2025-02-08T00:00:00"/>
    <s v="00008623"/>
    <s v="WH0010085125170123"/>
    <m/>
    <m/>
    <m/>
    <n v="6735849"/>
    <s v="Bán hàng"/>
    <m/>
    <m/>
    <n v="0"/>
    <n v="6735849"/>
    <n v="0"/>
    <n v="6735849"/>
    <d v="2025-02-08T00:00:00"/>
    <n v="50"/>
    <d v="2025-03-30T00:00:00"/>
    <n v="0"/>
    <m/>
    <n v="228.60587395833136"/>
    <s v="Nợ quá hạn hơn 120 ngày có khả năng mất thanh toán"/>
    <s v="ĐÃ TT"/>
    <s v="Chia đều sale 4 SG"/>
  </r>
  <r>
    <x v="0"/>
    <x v="0"/>
    <d v="2025-02-04T00:00:00"/>
    <s v="BH2340784"/>
    <d v="2025-02-05T00:00:00"/>
    <s v="00007039"/>
    <s v="WH0010085125140119"/>
    <m/>
    <m/>
    <m/>
    <n v="3480881"/>
    <s v="Bán hàng"/>
    <m/>
    <m/>
    <n v="0"/>
    <n v="3480881"/>
    <n v="0"/>
    <n v="3480881"/>
    <d v="2025-02-05T00:00:00"/>
    <n v="50"/>
    <d v="2025-03-27T00:00:00"/>
    <n v="0"/>
    <m/>
    <n v="231.60587395833136"/>
    <s v="Nợ quá hạn hơn 120 ngày có khả năng mất thanh toán"/>
    <s v="ĐÃ TT"/>
    <s v="Chia đều sale 4 SG"/>
  </r>
  <r>
    <x v="0"/>
    <x v="0"/>
    <d v="2025-02-04T00:00:00"/>
    <s v="BH2341658"/>
    <d v="2025-02-11T00:00:00"/>
    <s v="00008886"/>
    <s v="WH0010085125130202"/>
    <m/>
    <m/>
    <m/>
    <n v="2833154"/>
    <s v="Bán hàng"/>
    <m/>
    <m/>
    <n v="0"/>
    <n v="2833154"/>
    <n v="0"/>
    <n v="2833154"/>
    <d v="2025-02-11T00:00:00"/>
    <n v="50"/>
    <d v="2025-04-02T00:00:00"/>
    <n v="0"/>
    <m/>
    <n v="225.60587395833136"/>
    <s v="Nợ quá hạn hơn 120 ngày có khả năng mất thanh toán"/>
    <s v="ĐÃ TT"/>
    <s v="Chia đều sale 4 SG"/>
  </r>
  <r>
    <x v="0"/>
    <x v="0"/>
    <d v="2025-02-07T00:00:00"/>
    <s v="BH2341839"/>
    <d v="2025-02-11T00:00:00"/>
    <s v="00008887"/>
    <s v="WH0010085125110205"/>
    <m/>
    <m/>
    <m/>
    <n v="25650454"/>
    <s v="Bán hàng"/>
    <m/>
    <m/>
    <n v="0"/>
    <n v="25650454"/>
    <n v="0"/>
    <n v="25650454"/>
    <d v="2025-02-11T00:00:00"/>
    <n v="50"/>
    <d v="2025-04-02T00:00:00"/>
    <n v="0"/>
    <m/>
    <n v="225.60587395833136"/>
    <s v="Nợ quá hạn hơn 120 ngày có khả năng mất thanh toán"/>
    <s v="ĐÃ TT"/>
    <s v="Chia đều sale 4 SG"/>
  </r>
  <r>
    <x v="0"/>
    <x v="0"/>
    <d v="2025-02-11T00:00:00"/>
    <s v="BH2342109"/>
    <d v="2025-02-21T00:00:00"/>
    <s v="00012310"/>
    <s v="WH0010085125130209"/>
    <m/>
    <m/>
    <m/>
    <n v="7179431"/>
    <s v="Bán hàng"/>
    <m/>
    <m/>
    <n v="0"/>
    <n v="7179431"/>
    <n v="0"/>
    <n v="7179431"/>
    <d v="2025-02-21T00:00:00"/>
    <n v="50"/>
    <d v="2025-04-12T00:00:00"/>
    <n v="0"/>
    <m/>
    <n v="215.60587395833136"/>
    <s v="Nợ quá hạn hơn 120 ngày có khả năng mất thanh toán"/>
    <s v="ĐÃ TT"/>
    <s v="Chia đều sale 4 SG"/>
  </r>
  <r>
    <x v="0"/>
    <x v="0"/>
    <d v="2025-02-14T00:00:00"/>
    <s v="BH2342313"/>
    <d v="2025-02-17T00:00:00"/>
    <s v="00010557"/>
    <s v="WH0010085125110212"/>
    <m/>
    <m/>
    <m/>
    <n v="7255817"/>
    <s v="Bán hàng"/>
    <m/>
    <m/>
    <n v="0"/>
    <n v="7255817"/>
    <n v="0"/>
    <n v="7255817"/>
    <d v="2025-02-17T00:00:00"/>
    <n v="50"/>
    <d v="2025-04-08T00:00:00"/>
    <n v="0"/>
    <m/>
    <n v="219.60587395833136"/>
    <s v="Nợ quá hạn hơn 120 ngày có khả năng mất thanh toán"/>
    <s v="ĐÃ TT"/>
    <s v="Chia đều sale 4 SG"/>
  </r>
  <r>
    <x v="0"/>
    <x v="0"/>
    <d v="2025-02-18T00:00:00"/>
    <s v="BH2342679"/>
    <d v="2025-02-21T00:00:00"/>
    <s v="00012311"/>
    <s v="WH0010085125140216"/>
    <m/>
    <m/>
    <m/>
    <n v="4900745"/>
    <s v="Bán hàng"/>
    <m/>
    <m/>
    <n v="0"/>
    <n v="4900745"/>
    <n v="0"/>
    <n v="4900745"/>
    <d v="2025-02-21T00:00:00"/>
    <n v="50"/>
    <d v="2025-04-12T00:00:00"/>
    <n v="0"/>
    <m/>
    <n v="215.60587395833136"/>
    <s v="Nợ quá hạn hơn 120 ngày có khả năng mất thanh toán"/>
    <s v="ĐÃ TT"/>
    <s v="Chia đều sale 4 SG"/>
  </r>
  <r>
    <x v="0"/>
    <x v="0"/>
    <d v="2025-02-21T00:00:00"/>
    <s v="BH2342973"/>
    <d v="2025-02-25T00:00:00"/>
    <s v="00012648"/>
    <s v="WH0010085125110219"/>
    <m/>
    <m/>
    <m/>
    <n v="8918590"/>
    <s v="Bán hàng"/>
    <m/>
    <m/>
    <n v="0"/>
    <n v="8918590"/>
    <n v="0"/>
    <n v="8918590"/>
    <d v="2025-02-25T00:00:00"/>
    <n v="50"/>
    <d v="2025-04-16T00:00:00"/>
    <n v="0"/>
    <m/>
    <n v="211.60587395833136"/>
    <s v="Nợ quá hạn hơn 120 ngày có khả năng mất thanh toán"/>
    <s v="ĐÃ TT"/>
    <s v="Chia đều sale 4 SG"/>
  </r>
  <r>
    <x v="0"/>
    <x v="0"/>
    <d v="2025-02-25T00:00:00"/>
    <s v="BH2343244"/>
    <d v="2025-02-28T00:00:00"/>
    <s v="00013926"/>
    <s v="WH0010085125130223"/>
    <m/>
    <m/>
    <m/>
    <n v="5352329"/>
    <s v="Bán hàng"/>
    <m/>
    <m/>
    <n v="0"/>
    <n v="5352329"/>
    <n v="0"/>
    <n v="5352329"/>
    <d v="2025-02-28T00:00:00"/>
    <n v="50"/>
    <d v="2025-04-19T00:00:00"/>
    <n v="0"/>
    <m/>
    <n v="208.60587395833136"/>
    <s v="Nợ quá hạn hơn 120 ngày có khả năng mất thanh toán"/>
    <s v="ĐÃ TT"/>
    <s v="Chia đều sale 4 SG"/>
  </r>
  <r>
    <x v="0"/>
    <x v="0"/>
    <d v="2025-03-04T00:00:00"/>
    <s v="BH2343576"/>
    <d v="2025-03-07T00:00:00"/>
    <s v="00015565"/>
    <s v="WH0010085125130302"/>
    <m/>
    <m/>
    <m/>
    <n v="5675253"/>
    <s v="Bán hàng"/>
    <m/>
    <m/>
    <n v="0"/>
    <n v="5675253"/>
    <n v="0"/>
    <n v="5675253"/>
    <d v="2025-03-07T00:00:00"/>
    <n v="50"/>
    <d v="2025-04-26T00:00:00"/>
    <n v="0"/>
    <m/>
    <n v="201.60587395833136"/>
    <s v="Nợ quá hạn hơn 120 ngày có khả năng mất thanh toán"/>
    <s v="ĐÃ TT"/>
    <s v="Chia đều sale 4 SG"/>
  </r>
  <r>
    <x v="0"/>
    <x v="0"/>
    <d v="2025-03-05T00:00:00"/>
    <s v="BH2343408"/>
    <d v="2025-03-05T00:00:00"/>
    <s v="00014489"/>
    <s v="WH0010085125120226"/>
    <m/>
    <m/>
    <m/>
    <n v="11264723"/>
    <s v="Bán hàng"/>
    <m/>
    <m/>
    <n v="0"/>
    <n v="11264723"/>
    <n v="0"/>
    <n v="11264723"/>
    <d v="2025-03-05T00:00:00"/>
    <n v="50"/>
    <d v="2025-04-24T00:00:00"/>
    <n v="0"/>
    <m/>
    <n v="203.60587395833136"/>
    <s v="Nợ quá hạn hơn 120 ngày có khả năng mất thanh toán"/>
    <s v="ĐÃ TT"/>
    <s v="Chia đều sale 4 SG"/>
  </r>
  <r>
    <x v="0"/>
    <x v="0"/>
    <d v="2025-03-07T00:00:00"/>
    <s v="BH2343851"/>
    <d v="2025-03-11T00:00:00"/>
    <s v="00015793"/>
    <s v="WH0010085125110305"/>
    <m/>
    <m/>
    <m/>
    <n v="10655072"/>
    <s v="Bán hàng"/>
    <m/>
    <m/>
    <n v="0"/>
    <n v="10655072"/>
    <n v="0"/>
    <n v="10655072"/>
    <d v="2025-03-11T00:00:00"/>
    <n v="50"/>
    <d v="2025-04-30T00:00:00"/>
    <n v="0"/>
    <m/>
    <n v="197.60587395833136"/>
    <s v="Nợ quá hạn hơn 120 ngày có khả năng mất thanh toán"/>
    <s v="ĐÃ TT"/>
    <s v="Chia đều sale 4 SG"/>
  </r>
  <r>
    <x v="0"/>
    <x v="0"/>
    <d v="2025-03-11T00:00:00"/>
    <s v="BH2344103"/>
    <d v="2025-03-14T00:00:00"/>
    <s v="00016962"/>
    <s v="WH0010085125130309"/>
    <m/>
    <m/>
    <m/>
    <n v="6465573"/>
    <s v="Bán hàng"/>
    <m/>
    <m/>
    <n v="0"/>
    <n v="6465573"/>
    <n v="0"/>
    <n v="6465573"/>
    <d v="2025-03-14T00:00:00"/>
    <n v="50"/>
    <d v="2025-05-03T00:00:00"/>
    <n v="0"/>
    <m/>
    <n v="194.60587395833136"/>
    <s v="Nợ quá hạn hơn 120 ngày có khả năng mất thanh toán"/>
    <s v="ĐÃ TT"/>
    <s v="Chia đều sale 4 SG"/>
  </r>
  <r>
    <x v="0"/>
    <x v="0"/>
    <d v="2025-03-14T00:00:00"/>
    <s v="BH2344431"/>
    <d v="2025-03-18T00:00:00"/>
    <s v="00017343"/>
    <s v="WH0010085125110312"/>
    <m/>
    <m/>
    <m/>
    <n v="12518127"/>
    <s v="Bán hàng"/>
    <m/>
    <m/>
    <n v="0"/>
    <n v="12518127"/>
    <n v="0"/>
    <n v="12518127"/>
    <d v="2025-03-18T00:00:00"/>
    <n v="50"/>
    <d v="2025-05-07T00:00:00"/>
    <n v="0"/>
    <m/>
    <n v="190.60587395833136"/>
    <s v="Nợ quá hạn hơn 120 ngày có khả năng mất thanh toán"/>
    <s v="ĐÃ TT"/>
    <s v="Chia đều sale 4 SG"/>
  </r>
  <r>
    <x v="0"/>
    <x v="0"/>
    <d v="2025-03-18T00:00:00"/>
    <s v="BH2344705"/>
    <d v="2025-03-20T00:00:00"/>
    <s v="00018456"/>
    <s v="WH0010085125130316"/>
    <m/>
    <m/>
    <m/>
    <n v="5229357"/>
    <s v="Bán hàng"/>
    <m/>
    <m/>
    <n v="0"/>
    <n v="5229357"/>
    <n v="0"/>
    <n v="5229357"/>
    <d v="2025-03-20T00:00:00"/>
    <n v="50"/>
    <d v="2025-05-09T00:00:00"/>
    <n v="0"/>
    <m/>
    <n v="188.60587395833136"/>
    <s v="Nợ quá hạn hơn 120 ngày có khả năng mất thanh toán"/>
    <s v="ĐÃ TT"/>
    <s v="Chia đều sale 4 SG"/>
  </r>
  <r>
    <x v="0"/>
    <x v="0"/>
    <d v="2025-03-21T00:00:00"/>
    <s v="BH2345132"/>
    <d v="2025-03-25T00:00:00"/>
    <s v="00019005"/>
    <s v="WH0010085125110319"/>
    <m/>
    <m/>
    <m/>
    <n v="14874265"/>
    <s v="Bán hàng"/>
    <m/>
    <m/>
    <n v="0"/>
    <n v="14874265"/>
    <n v="0"/>
    <n v="14874265"/>
    <d v="2025-03-25T00:00:00"/>
    <n v="50"/>
    <d v="2025-05-14T00:00:00"/>
    <n v="0"/>
    <m/>
    <n v="183.60587395833136"/>
    <s v="Nợ quá hạn hơn 120 ngày có khả năng mất thanh toán"/>
    <s v="ĐÃ TT"/>
    <s v="Chia đều sale 4 SG"/>
  </r>
  <r>
    <x v="0"/>
    <x v="0"/>
    <d v="2025-03-25T00:00:00"/>
    <s v="BH2345365"/>
    <d v="2025-03-27T00:00:00"/>
    <s v="00020076"/>
    <s v="WH0010085125130323"/>
    <m/>
    <m/>
    <m/>
    <n v="8291417"/>
    <s v="Bán hàng"/>
    <m/>
    <m/>
    <n v="0"/>
    <n v="8291417"/>
    <n v="0"/>
    <n v="8291417"/>
    <d v="2025-03-27T00:00:00"/>
    <n v="50"/>
    <d v="2025-05-16T00:00:00"/>
    <n v="0"/>
    <m/>
    <n v="181.60587395833136"/>
    <s v="Nợ quá hạn hơn 120 ngày có khả năng mất thanh toán"/>
    <s v="ĐÃ TT"/>
    <s v="Chia đều sale 4 SG"/>
  </r>
  <r>
    <x v="0"/>
    <x v="0"/>
    <d v="2025-03-28T00:00:00"/>
    <s v="BH2345589"/>
    <d v="2025-03-31T00:00:00"/>
    <s v="00020537"/>
    <s v="WH0010085125110326"/>
    <m/>
    <m/>
    <m/>
    <n v="13587983"/>
    <s v="Bán hàng"/>
    <m/>
    <m/>
    <n v="0"/>
    <n v="13587983"/>
    <n v="0"/>
    <n v="13587983"/>
    <d v="2025-03-31T00:00:00"/>
    <n v="50"/>
    <d v="2025-05-20T00:00:00"/>
    <n v="0"/>
    <m/>
    <n v="177.60587395833136"/>
    <s v="Nợ quá hạn hơn 120 ngày có khả năng mất thanh toán"/>
    <s v="ĐÃ TT"/>
    <s v="Chia đều sale 4 SG"/>
  </r>
  <r>
    <x v="0"/>
    <x v="0"/>
    <d v="2025-04-01T00:00:00"/>
    <s v="BH2345811"/>
    <d v="2025-04-04T00:00:00"/>
    <s v="00021754"/>
    <s v="WH0010085125130330"/>
    <m/>
    <m/>
    <m/>
    <n v="6869281"/>
    <s v="Bán hàng"/>
    <m/>
    <m/>
    <n v="0"/>
    <n v="6869281"/>
    <n v="0"/>
    <n v="6869281"/>
    <d v="2025-04-04T00:00:00"/>
    <n v="50"/>
    <d v="2025-05-24T00:00:00"/>
    <n v="0"/>
    <m/>
    <n v="173.60587395833136"/>
    <s v="Nợ quá hạn hơn 120 ngày có khả năng mất thanh toán"/>
    <s v="ĐÃ TT"/>
    <s v="Chia đều sale 4 SG"/>
  </r>
  <r>
    <x v="0"/>
    <x v="0"/>
    <d v="2025-04-04T00:00:00"/>
    <s v="BH2345996"/>
    <d v="2025-04-08T00:00:00"/>
    <s v="00022024"/>
    <s v="WH0010085125110402"/>
    <m/>
    <m/>
    <m/>
    <n v="11996482"/>
    <s v="Bán hàng"/>
    <m/>
    <m/>
    <n v="0"/>
    <n v="11996482"/>
    <n v="0"/>
    <n v="11996482"/>
    <d v="2025-04-08T00:00:00"/>
    <n v="50"/>
    <d v="2025-05-28T00:00:00"/>
    <n v="0"/>
    <m/>
    <n v="169.60587395833136"/>
    <s v="Nợ quá hạn hơn 120 ngày có khả năng mất thanh toán"/>
    <s v="ĐÃ TT"/>
    <s v="Chia đều sale 4 SG"/>
  </r>
  <r>
    <x v="0"/>
    <x v="0"/>
    <d v="2025-04-08T00:00:00"/>
    <s v="BH2346078"/>
    <d v="2025-04-10T00:00:00"/>
    <s v="00022263"/>
    <s v="WH0010085125130406"/>
    <m/>
    <m/>
    <m/>
    <n v="6859608"/>
    <s v="Bán hàng"/>
    <m/>
    <m/>
    <n v="0"/>
    <n v="6859608"/>
    <n v="0"/>
    <n v="6859608"/>
    <d v="2025-04-10T00:00:00"/>
    <n v="50"/>
    <d v="2025-05-30T00:00:00"/>
    <n v="0"/>
    <m/>
    <n v="167.60587395833136"/>
    <s v="Nợ quá hạn hơn 120 ngày có khả năng mất thanh toán"/>
    <s v="ĐÃ TT"/>
    <s v="Chia đều sale 4 SG"/>
  </r>
  <r>
    <x v="0"/>
    <x v="0"/>
    <d v="2025-04-11T00:00:00"/>
    <s v="BH2346361"/>
    <d v="2025-04-16T00:00:00"/>
    <s v="00023802"/>
    <s v="WH0010085125110409"/>
    <m/>
    <m/>
    <m/>
    <n v="7286471"/>
    <s v="Bán hàng"/>
    <m/>
    <m/>
    <n v="0"/>
    <n v="7286471"/>
    <n v="0"/>
    <n v="7286471"/>
    <d v="2025-04-16T00:00:00"/>
    <n v="50"/>
    <d v="2025-06-05T00:00:00"/>
    <n v="0"/>
    <m/>
    <n v="161.60587395833136"/>
    <s v="Nợ quá hạn hơn 120 ngày có khả năng mất thanh toán"/>
    <s v="ĐÃ TT"/>
    <s v="Chia đều sale 4 SG"/>
  </r>
  <r>
    <x v="0"/>
    <x v="0"/>
    <d v="2025-04-18T00:00:00"/>
    <s v="BH2346924"/>
    <d v="2025-04-26T00:00:00"/>
    <s v="00026619"/>
    <s v="WH0010085125110416"/>
    <m/>
    <m/>
    <m/>
    <n v="14772738"/>
    <s v="Bán hàng"/>
    <m/>
    <m/>
    <n v="0"/>
    <n v="14772738"/>
    <n v="0"/>
    <n v="14772738"/>
    <d v="2025-04-26T00:00:00"/>
    <n v="50"/>
    <d v="2025-06-15T00:00:00"/>
    <n v="0"/>
    <m/>
    <n v="151.60587395833136"/>
    <s v="Nợ quá hạn hơn 120 ngày có khả năng mất thanh toán"/>
    <s v="ĐÃ TT"/>
    <s v="Chia đều sale 4 SG"/>
  </r>
  <r>
    <x v="0"/>
    <x v="0"/>
    <d v="2025-04-22T00:00:00"/>
    <s v="BH2347305"/>
    <d v="2025-04-26T00:00:00"/>
    <s v="00026620"/>
    <s v="WH0010085125130420"/>
    <m/>
    <m/>
    <m/>
    <n v="7640041"/>
    <s v="Bán hàng"/>
    <m/>
    <m/>
    <n v="0"/>
    <n v="7640041"/>
    <n v="0"/>
    <n v="7640041"/>
    <d v="2025-04-26T00:00:00"/>
    <n v="50"/>
    <d v="2025-06-15T00:00:00"/>
    <n v="0"/>
    <m/>
    <n v="151.60587395833136"/>
    <s v="Nợ quá hạn hơn 120 ngày có khả năng mất thanh toán"/>
    <s v="ĐÃ TT"/>
    <s v="Chia đều sale 4 SG"/>
  </r>
  <r>
    <x v="0"/>
    <x v="0"/>
    <d v="2025-04-25T00:00:00"/>
    <s v="BH2347592"/>
    <d v="2025-04-28T00:00:00"/>
    <s v="00026736"/>
    <s v="WH0010085125110423"/>
    <m/>
    <m/>
    <m/>
    <n v="14968013"/>
    <s v="Bán hàng"/>
    <m/>
    <m/>
    <n v="0"/>
    <n v="14968013"/>
    <n v="0"/>
    <n v="14968013"/>
    <d v="2025-04-28T00:00:00"/>
    <n v="50"/>
    <d v="2025-06-17T00:00:00"/>
    <n v="0"/>
    <m/>
    <n v="149.60587395833136"/>
    <s v="Nợ quá hạn hơn 120 ngày có khả năng mất thanh toán"/>
    <s v="ĐÃ TT"/>
    <s v="Chia đều sale 4 SG"/>
  </r>
  <r>
    <x v="0"/>
    <x v="0"/>
    <d v="2025-05-02T00:00:00"/>
    <s v="BH2346567"/>
    <d v="2025-05-02T00:00:00"/>
    <s v="00026931"/>
    <s v="WH0010085125130413"/>
    <m/>
    <m/>
    <m/>
    <n v="6248807"/>
    <s v="Bán hàng"/>
    <m/>
    <m/>
    <n v="0"/>
    <n v="6248807"/>
    <n v="0"/>
    <n v="6248807"/>
    <d v="2025-05-02T00:00:00"/>
    <n v="50"/>
    <d v="2025-06-21T00:00:00"/>
    <n v="0"/>
    <m/>
    <n v="145.60587395833136"/>
    <s v="Nợ quá hạn hơn 120 ngày có khả năng mất thanh toán"/>
    <s v="ĐÃ TT"/>
    <s v="Chia đều sale 4 SG"/>
  </r>
  <r>
    <x v="0"/>
    <x v="0"/>
    <d v="2025-05-02T00:00:00"/>
    <s v="BH2347992"/>
    <d v="2025-05-06T00:00:00"/>
    <s v="00028205"/>
    <s v="WH0010085125110430"/>
    <m/>
    <m/>
    <m/>
    <n v="9321074"/>
    <s v="Bán hàng"/>
    <m/>
    <m/>
    <n v="0"/>
    <n v="9321074"/>
    <n v="0"/>
    <n v="9321074"/>
    <d v="2025-05-06T00:00:00"/>
    <n v="50"/>
    <d v="2025-06-25T00:00:00"/>
    <n v="0"/>
    <m/>
    <n v="141.60587395833136"/>
    <s v="Nợ quá hạn hơn 120 ngày có khả năng mất thanh toán"/>
    <s v="ĐÃ TT"/>
    <s v="Chia đều sale 4 SG"/>
  </r>
  <r>
    <x v="0"/>
    <x v="0"/>
    <d v="2025-05-03T00:00:00"/>
    <s v="BH2347864"/>
    <d v="2025-05-03T00:00:00"/>
    <s v="00027228"/>
    <s v="WH0010085125130427"/>
    <m/>
    <m/>
    <m/>
    <n v="9349043"/>
    <s v="Bán hàng"/>
    <m/>
    <m/>
    <n v="0"/>
    <n v="9349043"/>
    <n v="0"/>
    <n v="9349043"/>
    <d v="2025-05-03T00:00:00"/>
    <n v="50"/>
    <d v="2025-06-22T00:00:00"/>
    <n v="0"/>
    <m/>
    <n v="144.60587395833136"/>
    <s v="Nợ quá hạn hơn 120 ngày có khả năng mất thanh toán"/>
    <s v="ĐÃ TT"/>
    <s v="Chia đều sale 4 SG"/>
  </r>
  <r>
    <x v="0"/>
    <x v="0"/>
    <d v="2025-05-06T00:00:00"/>
    <s v="BH2348204"/>
    <d v="2025-05-08T00:00:00"/>
    <s v="00029265"/>
    <s v="WH0010085125110504"/>
    <m/>
    <m/>
    <m/>
    <n v="7247242"/>
    <s v="Bán hàng"/>
    <m/>
    <m/>
    <n v="0"/>
    <n v="7247242"/>
    <n v="0"/>
    <n v="7247242"/>
    <d v="2025-05-08T00:00:00"/>
    <n v="50"/>
    <d v="2025-06-27T00:00:00"/>
    <n v="0"/>
    <m/>
    <n v="139.60587395833136"/>
    <s v="Nợ quá hạn hơn 120 ngày có khả năng mất thanh toán"/>
    <s v="ĐÃ TT"/>
    <s v="Chia đều sale 4 SG"/>
  </r>
  <r>
    <x v="0"/>
    <x v="0"/>
    <d v="2025-05-09T00:00:00"/>
    <s v="BH2348600"/>
    <d v="2025-05-13T00:00:00"/>
    <s v="00029907"/>
    <s v="WH0010085125110507"/>
    <m/>
    <m/>
    <m/>
    <n v="10450771"/>
    <s v="Bán hàng"/>
    <m/>
    <m/>
    <n v="0"/>
    <n v="10450771"/>
    <n v="0"/>
    <n v="10450771"/>
    <d v="2025-05-13T00:00:00"/>
    <n v="50"/>
    <d v="2025-07-02T00:00:00"/>
    <n v="0"/>
    <m/>
    <n v="134.60587395833136"/>
    <s v="Nợ quá hạn hơn 120 ngày có khả năng mất thanh toán"/>
    <s v="ĐÃ TT"/>
    <s v="Chia đều sale 4 SG"/>
  </r>
  <r>
    <x v="0"/>
    <x v="0"/>
    <d v="2025-05-12T00:00:00"/>
    <s v="BH2348809"/>
    <d v="2025-05-16T00:00:00"/>
    <s v="00030831"/>
    <s v="WH0010085125130511"/>
    <m/>
    <m/>
    <m/>
    <n v="4571353"/>
    <s v="Bán hàng"/>
    <m/>
    <m/>
    <n v="0"/>
    <n v="4571353"/>
    <n v="0"/>
    <n v="4571353"/>
    <d v="2025-05-16T00:00:00"/>
    <n v="50"/>
    <d v="2025-07-05T00:00:00"/>
    <n v="0"/>
    <m/>
    <n v="131.60587395833136"/>
    <s v="Nợ quá hạn hơn 120 ngày có khả năng mất thanh toán"/>
    <s v="ĐÃ TT"/>
    <s v="Chia đều sale 4 SG"/>
  </r>
  <r>
    <x v="0"/>
    <x v="0"/>
    <d v="2025-05-16T00:00:00"/>
    <s v="BH2349089"/>
    <d v="2025-05-21T00:00:00"/>
    <s v="00031300"/>
    <s v="WH0010085125110514"/>
    <m/>
    <m/>
    <m/>
    <n v="14269791"/>
    <s v="Bán hàng"/>
    <m/>
    <m/>
    <n v="0"/>
    <n v="14269791"/>
    <n v="0"/>
    <n v="14269791"/>
    <d v="2025-05-21T00:00:00"/>
    <n v="50"/>
    <d v="2025-07-10T00:00:00"/>
    <n v="0"/>
    <m/>
    <n v="126.60587395833136"/>
    <s v="Nợ quá hạn hơn 120 ngày có khả năng mất thanh toán"/>
    <s v="ĐÃ TT"/>
    <s v="Chia đều sale 4 SG"/>
  </r>
  <r>
    <x v="0"/>
    <x v="0"/>
    <d v="2025-05-20T00:00:00"/>
    <s v="BH2349271"/>
    <d v="2025-05-23T00:00:00"/>
    <s v="00032318"/>
    <s v="WH0010085125140518"/>
    <m/>
    <m/>
    <m/>
    <n v="5507354"/>
    <s v="Bán hàng"/>
    <m/>
    <m/>
    <n v="0"/>
    <n v="5507354"/>
    <n v="0"/>
    <n v="5507354"/>
    <d v="2025-05-23T00:00:00"/>
    <n v="50"/>
    <d v="2025-07-12T00:00:00"/>
    <n v="0"/>
    <m/>
    <n v="124.60587395833136"/>
    <s v="Nợ quá hạn hơn 120 ngày có khả năng mất thanh toán"/>
    <s v="ĐÃ TT"/>
    <s v="Chia đều sale 4 SG"/>
  </r>
  <r>
    <x v="0"/>
    <x v="0"/>
    <d v="2025-05-23T00:00:00"/>
    <s v="BH2349586"/>
    <d v="2025-05-28T00:00:00"/>
    <s v="00032971"/>
    <s v="WH0010085125110521"/>
    <m/>
    <m/>
    <m/>
    <n v="12318533"/>
    <s v="Bán hàng"/>
    <m/>
    <m/>
    <n v="0"/>
    <n v="12318533"/>
    <n v="0"/>
    <n v="12318533"/>
    <d v="2025-05-28T00:00:00"/>
    <n v="50"/>
    <d v="2025-07-17T00:00:00"/>
    <n v="0"/>
    <m/>
    <n v="119.60587395833136"/>
    <s v="Nợ quá hạn từ 90 ngày đến 120 ngày"/>
    <s v="ĐÃ TT"/>
    <s v="Chia đều sale 4 SG"/>
  </r>
  <r>
    <x v="0"/>
    <x v="0"/>
    <d v="2025-05-27T00:00:00"/>
    <s v="BH2349885"/>
    <d v="2025-05-28T00:00:00"/>
    <s v="00033010"/>
    <s v="WH0010085125140525"/>
    <m/>
    <m/>
    <m/>
    <n v="7907748"/>
    <s v="Bán hàng"/>
    <m/>
    <m/>
    <n v="0"/>
    <n v="7907748"/>
    <n v="0"/>
    <n v="7907748"/>
    <d v="2025-05-28T00:00:00"/>
    <n v="50"/>
    <d v="2025-07-17T00:00:00"/>
    <n v="0"/>
    <m/>
    <n v="119.60587395833136"/>
    <s v="Nợ quá hạn từ 90 ngày đến 120 ngày"/>
    <s v="ĐÃ TT"/>
    <s v="Chia đều sale 4 SG"/>
  </r>
  <r>
    <x v="0"/>
    <x v="0"/>
    <d v="2025-05-30T00:00:00"/>
    <s v="BH2350227"/>
    <d v="2025-05-31T00:00:00"/>
    <s v="00034230"/>
    <s v="WH0010085125120528"/>
    <m/>
    <m/>
    <m/>
    <n v="8163458"/>
    <s v="Bán hàng"/>
    <m/>
    <m/>
    <n v="0"/>
    <n v="8163458"/>
    <n v="0"/>
    <n v="8163458"/>
    <d v="2025-05-31T00:00:00"/>
    <n v="50"/>
    <d v="2025-07-20T00:00:00"/>
    <n v="0"/>
    <m/>
    <n v="116.60587395833136"/>
    <s v="Nợ quá hạn từ 90 ngày đến 120 ngày"/>
    <s v="ĐÃ TT"/>
    <s v="Chia đều sale 4 SG"/>
  </r>
  <r>
    <x v="0"/>
    <x v="0"/>
    <d v="2025-06-03T00:00:00"/>
    <s v="BH2350382"/>
    <d v="2025-06-06T00:00:00"/>
    <s v="00035495"/>
    <s v="WH0010085125130601"/>
    <m/>
    <m/>
    <m/>
    <n v="5698161"/>
    <s v="Bán hàng"/>
    <m/>
    <m/>
    <n v="0"/>
    <n v="5698161"/>
    <n v="0"/>
    <n v="5698161"/>
    <d v="2025-06-06T00:00:00"/>
    <n v="50"/>
    <d v="2025-07-26T00:00:00"/>
    <n v="0"/>
    <m/>
    <n v="110.60587395833136"/>
    <s v="Nợ quá hạn từ 90 ngày đến 120 ngày"/>
    <s v="ĐÃ TT"/>
    <s v="Chia đều sale 4 SG"/>
  </r>
  <r>
    <x v="0"/>
    <x v="0"/>
    <d v="2025-06-06T00:00:00"/>
    <s v="BH2350648"/>
    <d v="2025-06-11T00:00:00"/>
    <s v="00036103"/>
    <s v="WH0010085125120604"/>
    <m/>
    <m/>
    <m/>
    <n v="12976631"/>
    <s v="Bán hàng"/>
    <m/>
    <m/>
    <n v="0"/>
    <n v="12976631"/>
    <n v="0"/>
    <n v="12976631"/>
    <d v="2025-06-11T00:00:00"/>
    <n v="50"/>
    <d v="2025-07-31T00:00:00"/>
    <n v="0"/>
    <m/>
    <n v="105.60587395833136"/>
    <s v="Nợ quá hạn từ 90 ngày đến 120 ngày"/>
    <s v="ĐÃ TT"/>
    <s v="Chia đều sale 4 SG"/>
  </r>
  <r>
    <x v="0"/>
    <x v="0"/>
    <d v="2025-06-10T00:00:00"/>
    <s v="BH2350872"/>
    <d v="2025-06-13T00:00:00"/>
    <s v="00036696"/>
    <s v="WH0010085125130608"/>
    <m/>
    <m/>
    <m/>
    <n v="5520397"/>
    <s v="Bán hàng"/>
    <m/>
    <m/>
    <n v="0"/>
    <n v="5520397"/>
    <n v="0"/>
    <n v="5520397"/>
    <d v="2025-06-13T00:00:00"/>
    <n v="50"/>
    <d v="2025-08-02T00:00:00"/>
    <n v="0"/>
    <m/>
    <n v="103.60587395833136"/>
    <s v="Nợ quá hạn từ 90 ngày đến 120 ngày"/>
    <s v="ĐÃ TT"/>
    <s v="Chia đều sale 4 SG"/>
  </r>
  <r>
    <x v="0"/>
    <x v="0"/>
    <d v="2025-06-13T00:00:00"/>
    <s v="BH2351169"/>
    <d v="2025-06-16T00:00:00"/>
    <s v="00037002"/>
    <s v="WH0010085125110611"/>
    <m/>
    <m/>
    <m/>
    <n v="7538494"/>
    <s v="Bán hàng"/>
    <m/>
    <m/>
    <n v="0"/>
    <n v="7538494"/>
    <n v="0"/>
    <n v="7538494"/>
    <d v="2025-06-16T00:00:00"/>
    <n v="50"/>
    <d v="2025-08-05T00:00:00"/>
    <n v="0"/>
    <m/>
    <n v="100.60587395833136"/>
    <s v="Nợ quá hạn từ 90 ngày đến 120 ngày"/>
    <s v="ĐÃ TT"/>
    <s v="Chia đều sale 4 SG"/>
  </r>
  <r>
    <x v="0"/>
    <x v="0"/>
    <d v="2025-06-17T00:00:00"/>
    <s v="BH2351313"/>
    <d v="2025-06-19T00:00:00"/>
    <s v="00038296"/>
    <s v="WH0010085125130615"/>
    <m/>
    <m/>
    <m/>
    <n v="8316198"/>
    <s v="Bán hàng"/>
    <m/>
    <m/>
    <n v="0"/>
    <n v="8316198"/>
    <n v="0"/>
    <n v="8316198"/>
    <d v="2025-06-19T00:00:00"/>
    <n v="50"/>
    <d v="2025-08-08T00:00:00"/>
    <n v="0"/>
    <m/>
    <n v="97.605873958331358"/>
    <s v="Nợ quá hạn từ 90 ngày đến 120 ngày"/>
    <s v="ĐÃ TT"/>
    <s v="Chia đều sale 4 SG"/>
  </r>
  <r>
    <x v="0"/>
    <x v="0"/>
    <d v="2025-06-20T00:00:00"/>
    <s v="BH2351543"/>
    <d v="2025-06-23T00:00:00"/>
    <s v="00038749"/>
    <s v="WH0010085125110618"/>
    <m/>
    <m/>
    <m/>
    <n v="14595797"/>
    <s v="Bán hàng"/>
    <m/>
    <m/>
    <n v="0"/>
    <n v="14595797"/>
    <n v="0"/>
    <n v="14595797"/>
    <d v="2025-06-23T00:00:00"/>
    <n v="50"/>
    <d v="2025-08-12T00:00:00"/>
    <n v="0"/>
    <m/>
    <n v="93.605873958331358"/>
    <s v="Nợ quá hạn từ 90 ngày đến 120 ngày"/>
    <s v="ĐÃ TT"/>
    <s v="Chia đều sale 4 SG"/>
  </r>
  <r>
    <x v="0"/>
    <x v="0"/>
    <d v="2025-06-24T00:00:00"/>
    <s v="BH2351814"/>
    <d v="2025-06-26T00:00:00"/>
    <s v="00040115"/>
    <s v="WH0010085125120622"/>
    <m/>
    <m/>
    <m/>
    <n v="6845416"/>
    <s v="Bán hàng"/>
    <m/>
    <m/>
    <n v="0"/>
    <n v="6845416"/>
    <n v="0"/>
    <n v="6845416"/>
    <d v="2025-06-26T00:00:00"/>
    <n v="50"/>
    <d v="2025-08-15T00:00:00"/>
    <n v="0"/>
    <m/>
    <n v="90.605873958331358"/>
    <s v="Nợ quá hạn từ 90 ngày đến 120 ngày"/>
    <s v="ĐÃ TT"/>
    <s v="Chia đều sale 4 SG"/>
  </r>
  <r>
    <x v="0"/>
    <x v="0"/>
    <d v="2025-06-27T00:00:00"/>
    <s v="BH2352100"/>
    <d v="2025-06-30T00:00:00"/>
    <s v="00040762"/>
    <s v="WH0010085125110625"/>
    <m/>
    <m/>
    <m/>
    <n v="15298811"/>
    <s v="Bán hàng"/>
    <m/>
    <m/>
    <n v="0"/>
    <n v="15298811"/>
    <n v="0"/>
    <n v="15298811"/>
    <d v="2025-06-30T00:00:00"/>
    <n v="50"/>
    <d v="2025-08-19T00:00:00"/>
    <n v="0"/>
    <m/>
    <n v="86.605873958331358"/>
    <s v="Nợ quá hạn từ 60 ngày đến 90 ngày"/>
    <s v="ĐÃ TT"/>
    <s v="Chia đều sale 4 SG"/>
  </r>
  <r>
    <x v="0"/>
    <x v="0"/>
    <d v="2025-07-01T00:00:00"/>
    <s v="BH2352321"/>
    <d v="2025-07-12T00:00:00"/>
    <s v="00043929"/>
    <s v="WH0010085125140629"/>
    <m/>
    <m/>
    <m/>
    <n v="6699524"/>
    <s v="Bán hàng"/>
    <m/>
    <m/>
    <n v="0"/>
    <n v="6699524"/>
    <n v="0"/>
    <n v="6699524"/>
    <d v="2025-07-12T00:00:00"/>
    <n v="50"/>
    <d v="2025-08-31T00:00:00"/>
    <n v="0"/>
    <m/>
    <n v="74.605873958331358"/>
    <s v="Nợ quá hạn từ 60 ngày đến 90 ngày"/>
    <s v="ĐÃ TT"/>
    <s v="Chia đều sale 4 SG"/>
  </r>
  <r>
    <x v="0"/>
    <x v="0"/>
    <d v="2025-07-04T00:00:00"/>
    <s v="BH2352633"/>
    <d v="2025-07-12T00:00:00"/>
    <s v="00043930"/>
    <s v="WH0010085125110702"/>
    <m/>
    <m/>
    <m/>
    <n v="11948559"/>
    <s v="Bán hàng"/>
    <m/>
    <m/>
    <n v="0"/>
    <n v="11948559"/>
    <n v="0"/>
    <n v="11948559"/>
    <d v="2025-07-12T00:00:00"/>
    <n v="50"/>
    <d v="2025-08-31T00:00:00"/>
    <n v="0"/>
    <m/>
    <n v="74.605873958331358"/>
    <s v="Nợ quá hạn từ 60 ngày đến 90 ngày"/>
    <s v="ĐÃ TT"/>
    <s v="Chia đều sale 4 SG"/>
  </r>
  <r>
    <x v="0"/>
    <x v="0"/>
    <d v="2025-07-08T00:00:00"/>
    <s v="BH2352890"/>
    <d v="2025-07-12T00:00:00"/>
    <s v="00043931"/>
    <s v="WH0010085125130706"/>
    <m/>
    <m/>
    <m/>
    <n v="5971542"/>
    <s v="Bán hàng"/>
    <m/>
    <m/>
    <n v="0"/>
    <n v="5971542"/>
    <n v="0"/>
    <n v="5971542"/>
    <d v="2025-07-12T00:00:00"/>
    <n v="50"/>
    <d v="2025-08-31T00:00:00"/>
    <n v="0"/>
    <m/>
    <n v="74.605873958331358"/>
    <s v="Nợ quá hạn từ 60 ngày đến 90 ngày"/>
    <s v="ĐÃ TT"/>
    <s v="Chia đều sale 4 SG"/>
  </r>
  <r>
    <x v="0"/>
    <x v="0"/>
    <d v="2025-07-11T00:00:00"/>
    <s v="BH2353135"/>
    <d v="2025-07-17T00:00:00"/>
    <s v="00045022"/>
    <s v="WH0010085125110709"/>
    <m/>
    <m/>
    <m/>
    <n v="12875610"/>
    <s v="Bán hàng"/>
    <m/>
    <m/>
    <n v="0"/>
    <n v="12875610"/>
    <n v="0"/>
    <n v="12875610"/>
    <d v="2025-07-17T00:00:00"/>
    <n v="50"/>
    <d v="2025-09-05T00:00:00"/>
    <n v="0"/>
    <m/>
    <n v="69.605873958331358"/>
    <s v="Nợ quá hạn từ 60 ngày đến 90 ngày"/>
    <m/>
    <s v="Chia đều sale 4 SG"/>
  </r>
  <r>
    <x v="0"/>
    <x v="0"/>
    <d v="2025-07-15T00:00:00"/>
    <s v="BH2353346"/>
    <d v="2025-07-19T00:00:00"/>
    <s v="00045573"/>
    <s v="WH0010085125130713"/>
    <m/>
    <m/>
    <m/>
    <n v="9968154"/>
    <s v="Bán hàng"/>
    <m/>
    <m/>
    <n v="0"/>
    <n v="9968154"/>
    <n v="0"/>
    <n v="9968154"/>
    <d v="2025-07-19T00:00:00"/>
    <n v="50"/>
    <d v="2025-09-07T00:00:00"/>
    <n v="0"/>
    <m/>
    <n v="67.605873958331358"/>
    <s v="Nợ quá hạn từ 60 ngày đến 90 ngày"/>
    <m/>
    <s v="Chia đều sale 4 SG"/>
  </r>
  <r>
    <x v="0"/>
    <x v="0"/>
    <d v="2025-07-18T00:00:00"/>
    <s v="BH2353659"/>
    <d v="2025-07-23T00:00:00"/>
    <s v="00045889"/>
    <s v="WH0010085125110716"/>
    <m/>
    <m/>
    <m/>
    <n v="16856195"/>
    <s v="Bán hàng"/>
    <m/>
    <m/>
    <n v="0"/>
    <n v="16856195"/>
    <n v="0"/>
    <n v="16856195"/>
    <d v="2025-07-23T00:00:00"/>
    <n v="50"/>
    <d v="2025-09-11T00:00:00"/>
    <n v="0"/>
    <m/>
    <n v="63.605873958331358"/>
    <s v="Nợ quá hạn từ 60 ngày đến 90 ngày"/>
    <m/>
    <s v="Chia đều sale 4 SG"/>
  </r>
  <r>
    <x v="0"/>
    <x v="0"/>
    <d v="2025-07-22T00:00:00"/>
    <s v="TBH0170"/>
    <d v="2025-07-25T00:00:00"/>
    <s v="00047415"/>
    <s v="WH0010085125140720"/>
    <m/>
    <m/>
    <m/>
    <n v="8959117"/>
    <s v="Bán hàng"/>
    <m/>
    <m/>
    <n v="0"/>
    <n v="8959117"/>
    <n v="0"/>
    <n v="8959117"/>
    <d v="2025-07-25T00:00:00"/>
    <n v="50"/>
    <d v="2025-09-13T00:00:00"/>
    <n v="0"/>
    <m/>
    <n v="61.605873958331358"/>
    <s v="Nợ quá hạn từ 60 ngày đến 90 ngày"/>
    <m/>
    <s v="Chia đều sale 4 SG"/>
  </r>
  <r>
    <x v="0"/>
    <x v="0"/>
    <d v="2025-07-25T00:00:00"/>
    <s v="BH2353956"/>
    <d v="2025-07-29T00:00:00"/>
    <s v="00047614"/>
    <s v="WH0010085125100723"/>
    <m/>
    <m/>
    <m/>
    <n v="16273223"/>
    <s v="Bán hàng"/>
    <m/>
    <m/>
    <n v="0"/>
    <n v="16273223"/>
    <n v="0"/>
    <n v="16273223"/>
    <d v="2025-07-29T00:00:00"/>
    <n v="50"/>
    <d v="2025-09-17T00:00:00"/>
    <n v="0"/>
    <m/>
    <n v="57.605873958331358"/>
    <s v="Nợ quá hạn từ 30 ngày đến 60 ngày"/>
    <m/>
    <s v="Chia đều sale 4 SG"/>
  </r>
  <r>
    <x v="0"/>
    <x v="0"/>
    <d v="2025-07-29T00:00:00"/>
    <s v="BH2354225"/>
    <d v="2025-07-31T00:00:00"/>
    <s v="00048741"/>
    <s v="WH0010085125130727"/>
    <m/>
    <m/>
    <m/>
    <n v="7213223"/>
    <s v="Bán hàng"/>
    <m/>
    <m/>
    <n v="0"/>
    <n v="7213223"/>
    <n v="0"/>
    <n v="7213223"/>
    <d v="2025-07-31T00:00:00"/>
    <n v="50"/>
    <d v="2025-09-19T00:00:00"/>
    <n v="0"/>
    <m/>
    <n v="55.605873958331358"/>
    <s v="Nợ quá hạn từ 30 ngày đến 60 ngày"/>
    <m/>
    <s v="Chia đều sale 4 SG"/>
  </r>
  <r>
    <x v="0"/>
    <x v="0"/>
    <d v="2025-08-01T00:00:00"/>
    <s v="BH2354606"/>
    <d v="2025-08-07T00:00:00"/>
    <s v="00050219"/>
    <s v="WH0010085125110730"/>
    <m/>
    <m/>
    <m/>
    <n v="14150697"/>
    <s v="Bán hàng"/>
    <m/>
    <m/>
    <n v="0"/>
    <n v="14150697"/>
    <n v="0"/>
    <n v="14150697"/>
    <d v="2025-08-07T00:00:00"/>
    <n v="50"/>
    <d v="2025-09-26T00:00:00"/>
    <n v="0"/>
    <m/>
    <n v="48.605873958331358"/>
    <s v="Nợ quá hạn từ 30 ngày đến 60 ngày"/>
    <m/>
    <s v="Chia đều sale 4 SG"/>
  </r>
  <r>
    <x v="0"/>
    <x v="0"/>
    <d v="2025-08-05T00:00:00"/>
    <s v="BH2354769"/>
    <d v="2025-08-09T00:00:00"/>
    <s v="00050717"/>
    <s v="WH0010085125130803"/>
    <m/>
    <m/>
    <m/>
    <n v="5484194"/>
    <s v="Bán hàng"/>
    <m/>
    <m/>
    <n v="0"/>
    <n v="5484194"/>
    <n v="0"/>
    <n v="5484194"/>
    <d v="2025-08-09T00:00:00"/>
    <n v="50"/>
    <d v="2025-09-28T00:00:00"/>
    <n v="0"/>
    <m/>
    <n v="46.605873958331358"/>
    <s v="Nợ quá hạn từ 30 ngày đến 60 ngày"/>
    <m/>
    <s v="Chia đều sale 4 SG"/>
  </r>
  <r>
    <x v="0"/>
    <x v="0"/>
    <d v="2025-08-08T00:00:00"/>
    <s v="BH2354968"/>
    <d v="2025-08-14T00:00:00"/>
    <s v="00051940"/>
    <s v="WH0010085125100806"/>
    <m/>
    <m/>
    <m/>
    <n v="14235210"/>
    <s v="Bán hàng"/>
    <m/>
    <m/>
    <n v="0"/>
    <n v="14235210"/>
    <n v="0"/>
    <n v="14235210"/>
    <d v="2025-08-14T00:00:00"/>
    <n v="50"/>
    <d v="2025-10-03T00:00:00"/>
    <n v="0"/>
    <m/>
    <n v="41.605873958331358"/>
    <s v="Nợ quá hạn từ 30 ngày đến 60 ngày"/>
    <m/>
    <s v="Chia đều sale 4 SG"/>
  </r>
  <r>
    <x v="0"/>
    <x v="0"/>
    <d v="2025-08-12T00:00:00"/>
    <s v="BH2355247"/>
    <d v="2025-08-14T00:00:00"/>
    <s v="00051941"/>
    <s v="WH0010085125120810"/>
    <m/>
    <m/>
    <m/>
    <n v="6846381"/>
    <s v="Bán hàng"/>
    <m/>
    <m/>
    <n v="0"/>
    <n v="6846381"/>
    <n v="0"/>
    <n v="6846381"/>
    <d v="2025-08-14T00:00:00"/>
    <n v="50"/>
    <d v="2025-10-03T00:00:00"/>
    <n v="0"/>
    <m/>
    <n v="41.605873958331358"/>
    <s v="Nợ quá hạn từ 30 ngày đến 60 ngày"/>
    <m/>
    <s v="Chia đều sale 4 SG"/>
  </r>
  <r>
    <x v="0"/>
    <x v="0"/>
    <d v="2025-08-15T00:00:00"/>
    <s v="BH2355628"/>
    <d v="2025-08-19T00:00:00"/>
    <s v="00052511"/>
    <s v="WH0010085125110813"/>
    <m/>
    <m/>
    <m/>
    <n v="14821386"/>
    <s v="Bán hàng"/>
    <m/>
    <m/>
    <n v="0"/>
    <n v="14821386"/>
    <n v="0"/>
    <n v="14821386"/>
    <d v="2025-08-19T00:00:00"/>
    <n v="50"/>
    <d v="2025-10-08T00:00:00"/>
    <n v="0"/>
    <m/>
    <n v="36.605873958331358"/>
    <s v="Nợ quá hạn từ 30 ngày đến 60 ngày"/>
    <m/>
    <s v="Chia đều sale 4 SG"/>
  </r>
  <r>
    <x v="0"/>
    <x v="0"/>
    <d v="2025-08-19T00:00:00"/>
    <s v="BH2355851"/>
    <d v="2025-08-22T00:00:00"/>
    <s v="00053735"/>
    <s v="WH0010085125130817"/>
    <m/>
    <m/>
    <m/>
    <n v="8934760"/>
    <s v="Bán hàng"/>
    <m/>
    <m/>
    <n v="0"/>
    <n v="8934760"/>
    <n v="0"/>
    <n v="8934760"/>
    <d v="2025-08-22T00:00:00"/>
    <n v="50"/>
    <d v="2025-10-11T00:00:00"/>
    <n v="0"/>
    <m/>
    <n v="33.605873958331358"/>
    <s v="Nợ quá hạn từ 30 ngày đến 60 ngày"/>
    <m/>
    <s v="Chia đều sale 4 SG"/>
  </r>
  <r>
    <x v="0"/>
    <x v="0"/>
    <d v="2025-08-22T00:00:00"/>
    <s v="BH2356227"/>
    <d v="2025-08-25T00:00:00"/>
    <s v="00054327"/>
    <s v="WH0010085125110820"/>
    <m/>
    <m/>
    <m/>
    <n v="15402612"/>
    <s v="Bán hàng"/>
    <m/>
    <m/>
    <n v="0"/>
    <n v="15402612"/>
    <n v="0"/>
    <n v="15402612"/>
    <d v="2025-08-25T00:00:00"/>
    <n v="50"/>
    <d v="2025-10-14T00:00:00"/>
    <n v="0"/>
    <m/>
    <n v="30.605873958331358"/>
    <s v="Nợ quá hạn từ 30 ngày đến 60 ngày"/>
    <m/>
    <s v="Chia đều sale 4 SG"/>
  </r>
  <r>
    <x v="0"/>
    <x v="0"/>
    <d v="2025-08-26T00:00:00"/>
    <s v="BH2356495"/>
    <d v="2025-08-28T00:00:00"/>
    <s v="00055736"/>
    <s v="WH0010085125130824"/>
    <m/>
    <m/>
    <m/>
    <n v="8348644"/>
    <s v="Bán hàng"/>
    <m/>
    <m/>
    <n v="0"/>
    <n v="8348644"/>
    <n v="0"/>
    <n v="8348644"/>
    <d v="2025-08-28T00:00:00"/>
    <n v="50"/>
    <d v="2025-10-17T00:00:00"/>
    <n v="0"/>
    <m/>
    <n v="27.605873958331358"/>
    <s v="Nợ quá hạn 30 ngày"/>
    <m/>
    <s v="Chia đều sale 4 SG"/>
  </r>
  <r>
    <x v="0"/>
    <x v="0"/>
    <d v="2025-08-29T00:00:00"/>
    <s v="BH2356909"/>
    <d v="2025-09-05T00:00:00"/>
    <s v="00056708"/>
    <s v="WH0010085125110827"/>
    <m/>
    <m/>
    <m/>
    <n v="18499532"/>
    <s v="Bán hàng"/>
    <m/>
    <m/>
    <n v="0"/>
    <n v="18499532"/>
    <n v="0"/>
    <n v="18499532"/>
    <d v="2025-09-05T00:00:00"/>
    <n v="50"/>
    <d v="2025-10-25T00:00:00"/>
    <n v="0"/>
    <m/>
    <n v="19.605873958331358"/>
    <s v="Nợ quá hạn 30 ngày"/>
    <m/>
    <s v="Chia đều sale 4 SG"/>
  </r>
  <r>
    <x v="0"/>
    <x v="0"/>
    <d v="2025-09-05T00:00:00"/>
    <s v="BH2357334"/>
    <d v="2025-09-09T00:00:00"/>
    <s v="00057900"/>
    <s v="WH0010085125100903"/>
    <m/>
    <m/>
    <m/>
    <n v="10745530"/>
    <s v="Bán hàng"/>
    <m/>
    <m/>
    <n v="0"/>
    <n v="10745530"/>
    <n v="0"/>
    <n v="10745530"/>
    <d v="2025-09-09T00:00:00"/>
    <n v="50"/>
    <d v="2025-10-29T00:00:00"/>
    <n v="0"/>
    <m/>
    <n v="15.605873958331358"/>
    <s v="Nợ quá hạn 30 ngày"/>
    <m/>
    <s v="Chia đều sale 4 SG"/>
  </r>
  <r>
    <x v="0"/>
    <x v="0"/>
    <d v="2025-09-09T00:00:00"/>
    <s v="BH2357662"/>
    <d v="2025-09-12T00:00:00"/>
    <s v="00059012"/>
    <s v="WH0010085125130907"/>
    <m/>
    <m/>
    <m/>
    <n v="9127398"/>
    <s v="Bán hàng"/>
    <m/>
    <m/>
    <n v="0"/>
    <n v="9127398"/>
    <n v="0"/>
    <n v="9127398"/>
    <d v="2025-09-12T00:00:00"/>
    <n v="50"/>
    <d v="2025-11-01T00:00:00"/>
    <n v="0"/>
    <m/>
    <n v="12.605873958331358"/>
    <s v="Nợ quá hạn 30 ngày"/>
    <m/>
    <s v="Chia đều sale 4 SG"/>
  </r>
  <r>
    <x v="0"/>
    <x v="0"/>
    <d v="2025-09-12T00:00:00"/>
    <s v="BH2358158"/>
    <d v="2025-09-16T00:00:00"/>
    <s v="00059660"/>
    <s v="WH0010085125100910"/>
    <m/>
    <m/>
    <m/>
    <n v="15281360"/>
    <s v="Bán hàng"/>
    <m/>
    <m/>
    <n v="0"/>
    <n v="15281360"/>
    <n v="0"/>
    <n v="15281360"/>
    <d v="2025-09-16T00:00:00"/>
    <n v="50"/>
    <d v="2025-11-05T00:00:00"/>
    <n v="0"/>
    <m/>
    <n v="8.6058739583313582"/>
    <s v="Nợ quá hạn 30 ngày"/>
    <m/>
    <s v="Chia đều sale 4 SG"/>
  </r>
  <r>
    <x v="0"/>
    <x v="0"/>
    <d v="2025-09-16T00:00:00"/>
    <s v="BH2358544"/>
    <d v="2025-09-19T00:00:00"/>
    <s v="00060769"/>
    <s v="WH0010085125120914"/>
    <m/>
    <m/>
    <m/>
    <n v="6731418"/>
    <s v="Bán hàng"/>
    <m/>
    <m/>
    <n v="0"/>
    <n v="6731418"/>
    <n v="0"/>
    <n v="6731418"/>
    <d v="2025-09-19T00:00:00"/>
    <n v="50"/>
    <d v="2025-11-08T00:00:00"/>
    <n v="0"/>
    <m/>
    <n v="5.6058739583313582"/>
    <s v="Nợ quá hạn 30 ngày"/>
    <m/>
    <s v="Chia đều sale 4 SG"/>
  </r>
  <r>
    <x v="0"/>
    <x v="0"/>
    <d v="2025-09-19T00:00:00"/>
    <s v="BH2358855"/>
    <d v="2025-09-25T00:00:00"/>
    <s v="00062710"/>
    <s v="WH0010085125110917"/>
    <m/>
    <m/>
    <m/>
    <n v="13856243"/>
    <s v="Bán hàng"/>
    <m/>
    <m/>
    <n v="0"/>
    <n v="13856243"/>
    <n v="0"/>
    <n v="13856243"/>
    <d v="2025-09-25T00:00:00"/>
    <n v="50"/>
    <d v="2025-11-14T00:00:00"/>
    <n v="0.39412604166864185"/>
    <m/>
    <n v="0"/>
    <s v="Chưa đến hạn thanh toán"/>
    <m/>
    <s v="Chia đều sale 4 SG"/>
  </r>
  <r>
    <x v="0"/>
    <x v="0"/>
    <d v="2025-09-23T00:00:00"/>
    <s v="BH2359273"/>
    <d v="2025-09-29T00:00:00"/>
    <s v="00063280"/>
    <s v="WH0010085125130921 - GS25 WH-CJ-CHILL"/>
    <m/>
    <m/>
    <m/>
    <n v="6069627"/>
    <s v="Bán hàng"/>
    <m/>
    <m/>
    <n v="0"/>
    <n v="6069627"/>
    <n v="0"/>
    <n v="6069627"/>
    <d v="2025-09-29T00:00:00"/>
    <n v="50"/>
    <d v="2025-11-18T00:00:00"/>
    <n v="4.3941260416686418"/>
    <m/>
    <n v="0"/>
    <s v="Chưa đến hạn thanh toán"/>
    <m/>
    <s v="Chia đều sale 4 SG"/>
  </r>
  <r>
    <x v="0"/>
    <x v="0"/>
    <d v="2025-09-26T00:00:00"/>
    <s v="BH20250515"/>
    <d v="2025-09-29T00:00:00"/>
    <s v="00063281"/>
    <s v="WH0010085125100924 - GS25 WH-CJ-CHILL"/>
    <m/>
    <m/>
    <m/>
    <n v="16146970"/>
    <s v="Bán hàng"/>
    <m/>
    <m/>
    <n v="0"/>
    <n v="16146970"/>
    <n v="0"/>
    <n v="16146970"/>
    <d v="2025-09-29T00:00:00"/>
    <n v="50"/>
    <d v="2025-11-18T00:00:00"/>
    <n v="4.3941260416686418"/>
    <m/>
    <n v="0"/>
    <s v="Chưa đến hạn thanh toán"/>
    <m/>
    <s v="Chia đều sale 4 SG"/>
  </r>
  <r>
    <x v="0"/>
    <x v="0"/>
    <d v="2025-09-30T00:00:00"/>
    <s v="BH/207/202651"/>
    <d v="2025-09-30T00:00:00"/>
    <s v="00063370"/>
    <s v="WH0010085125130928 - GS25 WH-CJ-CHILL"/>
    <m/>
    <m/>
    <m/>
    <n v="6991185"/>
    <s v="Bán hàng"/>
    <m/>
    <m/>
    <n v="0"/>
    <n v="6991185"/>
    <n v="0"/>
    <n v="6991185"/>
    <d v="2025-09-30T00:00:00"/>
    <n v="50"/>
    <d v="2025-11-19T00:00:00"/>
    <n v="5.3941260416686418"/>
    <m/>
    <n v="0"/>
    <s v="Chưa đến hạn thanh toán"/>
    <m/>
    <s v="Chia đều sale 4 SG"/>
  </r>
  <r>
    <x v="1"/>
    <x v="1"/>
    <d v="2025-03-10T00:00:00"/>
    <s v="BH2321504"/>
    <d v="2025-03-19T00:00:00"/>
    <s v="00017467"/>
    <s v="VN0435128120250303"/>
    <m/>
    <m/>
    <m/>
    <n v="960096"/>
    <s v="Bán hàng"/>
    <m/>
    <m/>
    <n v="0"/>
    <n v="960096"/>
    <n v="0"/>
    <n v="960096"/>
    <d v="2025-03-19T00:00:00"/>
    <n v="50"/>
    <d v="2025-05-08T00:00:00"/>
    <n v="0"/>
    <m/>
    <n v="189.60587395833136"/>
    <s v="Nợ quá hạn hơn 120 ngày có khả năng mất thanh toán"/>
    <s v="ĐÃ TT"/>
    <s v="Hoàng Thanh Huy"/>
  </r>
  <r>
    <x v="1"/>
    <x v="1"/>
    <d v="2025-03-10T00:00:00"/>
    <s v="BH2321505"/>
    <d v="2025-03-19T00:00:00"/>
    <s v="00017468"/>
    <s v="VN0436128120250304"/>
    <m/>
    <m/>
    <m/>
    <n v="484263"/>
    <s v="Bán hàng"/>
    <m/>
    <m/>
    <n v="0"/>
    <n v="484263"/>
    <n v="0"/>
    <n v="484263"/>
    <d v="2025-03-19T00:00:00"/>
    <n v="50"/>
    <d v="2025-05-08T00:00:00"/>
    <n v="0"/>
    <m/>
    <n v="189.60587395833136"/>
    <s v="Nợ quá hạn hơn 120 ngày có khả năng mất thanh toán"/>
    <s v="ĐÃ TT"/>
    <s v="Nguyễn Minh Sơn"/>
  </r>
  <r>
    <x v="1"/>
    <x v="1"/>
    <d v="2025-03-10T00:00:00"/>
    <s v="BH2321506"/>
    <d v="2025-03-19T00:00:00"/>
    <s v="00017469"/>
    <s v="VN0438128120250303"/>
    <m/>
    <m/>
    <m/>
    <n v="484263"/>
    <s v="Bán hàng"/>
    <m/>
    <m/>
    <n v="0"/>
    <n v="484263"/>
    <n v="0"/>
    <n v="484263"/>
    <d v="2025-03-19T00:00:00"/>
    <n v="50"/>
    <d v="2025-05-08T00:00:00"/>
    <n v="0"/>
    <m/>
    <n v="189.60587395833136"/>
    <s v="Nợ quá hạn hơn 120 ngày có khả năng mất thanh toán"/>
    <s v="ĐÃ TT"/>
    <s v="Nguyễn Minh Sơn"/>
  </r>
  <r>
    <x v="1"/>
    <x v="1"/>
    <d v="2025-03-10T00:00:00"/>
    <s v="BH2321507"/>
    <d v="2025-03-19T00:00:00"/>
    <s v="00017470"/>
    <s v="VN0439128120250303"/>
    <m/>
    <m/>
    <m/>
    <n v="484263"/>
    <s v="Bán hàng"/>
    <m/>
    <m/>
    <n v="0"/>
    <n v="484263"/>
    <n v="0"/>
    <n v="484263"/>
    <d v="2025-03-19T00:00:00"/>
    <n v="50"/>
    <d v="2025-05-08T00:00:00"/>
    <n v="0"/>
    <m/>
    <n v="189.60587395833136"/>
    <s v="Nợ quá hạn hơn 120 ngày có khả năng mất thanh toán"/>
    <s v="ĐÃ TT"/>
    <s v="Nguyễn Minh Sơn"/>
  </r>
  <r>
    <x v="1"/>
    <x v="1"/>
    <d v="2025-03-10T00:00:00"/>
    <s v="BH2321508"/>
    <d v="2025-03-19T00:00:00"/>
    <s v="00017471"/>
    <s v="VN0442128120250303"/>
    <m/>
    <m/>
    <m/>
    <n v="484263"/>
    <s v="Bán hàng"/>
    <m/>
    <m/>
    <n v="0"/>
    <n v="484263"/>
    <n v="0"/>
    <n v="484263"/>
    <d v="2025-03-19T00:00:00"/>
    <n v="50"/>
    <d v="2025-05-08T00:00:00"/>
    <n v="0"/>
    <m/>
    <n v="189.60587395833136"/>
    <s v="Nợ quá hạn hơn 120 ngày có khả năng mất thanh toán"/>
    <s v="ĐÃ TT"/>
    <s v="Hoàng Thanh Huy"/>
  </r>
  <r>
    <x v="1"/>
    <x v="1"/>
    <d v="2025-03-10T00:00:00"/>
    <s v="BH2321509"/>
    <d v="2025-03-19T00:00:00"/>
    <s v="00017472"/>
    <s v="VN0444128120250303"/>
    <m/>
    <m/>
    <m/>
    <n v="640064"/>
    <s v="Bán hàng"/>
    <m/>
    <m/>
    <n v="0"/>
    <n v="640064"/>
    <n v="0"/>
    <n v="640064"/>
    <d v="2025-03-19T00:00:00"/>
    <n v="50"/>
    <d v="2025-05-08T00:00:00"/>
    <n v="0"/>
    <m/>
    <n v="189.60587395833136"/>
    <s v="Nợ quá hạn hơn 120 ngày có khả năng mất thanh toán"/>
    <s v="ĐÃ TT"/>
    <s v="Phan Trọng Cường"/>
  </r>
  <r>
    <x v="1"/>
    <x v="1"/>
    <d v="2025-03-18T00:00:00"/>
    <s v="BH2321826"/>
    <d v="2025-03-25T00:00:00"/>
    <s v="00019004"/>
    <s v="VN0436128120250317"/>
    <m/>
    <m/>
    <m/>
    <n v="619013"/>
    <s v="Bán hàng"/>
    <m/>
    <m/>
    <n v="0"/>
    <n v="619013"/>
    <n v="0"/>
    <n v="619013"/>
    <d v="2025-03-25T00:00:00"/>
    <n v="50"/>
    <d v="2025-05-14T00:00:00"/>
    <n v="0"/>
    <m/>
    <n v="183.60587395833136"/>
    <s v="Nợ quá hạn hơn 120 ngày có khả năng mất thanh toán"/>
    <s v="ĐÃ TT"/>
    <s v="Nguyễn Minh Sơn"/>
  </r>
  <r>
    <x v="1"/>
    <x v="1"/>
    <d v="2025-03-26T00:00:00"/>
    <s v="BH2322048"/>
    <d v="2025-03-31T00:00:00"/>
    <s v="00020521"/>
    <s v="VN0443202524512949"/>
    <m/>
    <m/>
    <m/>
    <n v="645684"/>
    <s v="Bán hàng"/>
    <m/>
    <m/>
    <n v="0"/>
    <n v="645684"/>
    <n v="0"/>
    <n v="645684"/>
    <d v="2025-03-31T00:00:00"/>
    <n v="50"/>
    <d v="2025-05-20T00:00:00"/>
    <n v="0"/>
    <m/>
    <n v="177.60587395833136"/>
    <s v="Nợ quá hạn hơn 120 ngày có khả năng mất thanh toán"/>
    <s v="ĐÃ TT"/>
    <s v="Hoàng Thanh Huy"/>
  </r>
  <r>
    <x v="1"/>
    <x v="1"/>
    <d v="2025-04-04T00:00:00"/>
    <s v="BH2322294"/>
    <d v="2025-04-16T00:00:00"/>
    <s v="00023799"/>
    <s v="VN0438128120250403"/>
    <m/>
    <m/>
    <m/>
    <n v="2174703"/>
    <s v="Bán hàng"/>
    <m/>
    <m/>
    <n v="0"/>
    <n v="2174703"/>
    <n v="0"/>
    <n v="2174703"/>
    <d v="2025-04-16T00:00:00"/>
    <n v="50"/>
    <d v="2025-06-05T00:00:00"/>
    <n v="0"/>
    <m/>
    <n v="161.60587395833136"/>
    <s v="Nợ quá hạn hơn 120 ngày có khả năng mất thanh toán"/>
    <s v="ĐÃ TT"/>
    <s v="Nguyễn Minh Sơn"/>
  </r>
  <r>
    <x v="1"/>
    <x v="1"/>
    <d v="2025-04-14T00:00:00"/>
    <s v="BH2322638"/>
    <d v="2025-04-22T00:00:00"/>
    <s v="00025263"/>
    <s v="VN0437202511291791"/>
    <m/>
    <m/>
    <m/>
    <n v="792681"/>
    <s v="Bán hàng"/>
    <m/>
    <m/>
    <n v="0"/>
    <n v="792681"/>
    <n v="0"/>
    <n v="792681"/>
    <d v="2025-04-22T00:00:00"/>
    <n v="50"/>
    <d v="2025-06-11T00:00:00"/>
    <n v="0"/>
    <m/>
    <n v="155.60587395833136"/>
    <s v="Nợ quá hạn hơn 120 ngày có khả năng mất thanh toán"/>
    <s v="ĐÃ TT"/>
    <s v="Nguyễn Minh Sơn"/>
  </r>
  <r>
    <x v="1"/>
    <x v="1"/>
    <d v="2025-04-18T00:00:00"/>
    <s v="BH2322793"/>
    <d v="2025-04-22T00:00:00"/>
    <s v="00025264"/>
    <s v="VN0438128120250417"/>
    <m/>
    <m/>
    <m/>
    <n v="2668950"/>
    <s v="Bán hàng"/>
    <m/>
    <m/>
    <n v="0"/>
    <n v="2668950"/>
    <n v="0"/>
    <n v="2668950"/>
    <d v="2025-04-22T00:00:00"/>
    <n v="50"/>
    <d v="2025-06-11T00:00:00"/>
    <n v="0"/>
    <m/>
    <n v="155.60587395833136"/>
    <s v="Nợ quá hạn hơn 120 ngày có khả năng mất thanh toán"/>
    <s v="ĐÃ TT"/>
    <s v="Nguyễn Minh Sơn"/>
  </r>
  <r>
    <x v="1"/>
    <x v="1"/>
    <d v="2025-04-19T00:00:00"/>
    <s v="BH2322722"/>
    <d v="2025-04-29T00:00:00"/>
    <s v="00026777"/>
    <s v="VN0446202514399512"/>
    <m/>
    <m/>
    <m/>
    <n v="1008141"/>
    <s v="Bán hàng"/>
    <m/>
    <m/>
    <n v="0"/>
    <n v="1008141"/>
    <n v="0"/>
    <n v="1008141"/>
    <d v="2025-04-29T00:00:00"/>
    <n v="50"/>
    <d v="2025-06-18T00:00:00"/>
    <n v="0"/>
    <m/>
    <n v="148.60587395833136"/>
    <s v="Nợ quá hạn hơn 120 ngày có khả năng mất thanh toán"/>
    <s v="ĐÃ TT"/>
    <s v="Nguyễn Minh Sơn"/>
  </r>
  <r>
    <x v="1"/>
    <x v="1"/>
    <d v="2025-04-21T00:00:00"/>
    <s v="BH2322878"/>
    <d v="2025-04-29T00:00:00"/>
    <s v="00026778"/>
    <s v="VN0447202517465669"/>
    <m/>
    <m/>
    <m/>
    <n v="541976"/>
    <s v="Bán hàng"/>
    <m/>
    <m/>
    <n v="0"/>
    <n v="541976"/>
    <n v="0"/>
    <n v="541976"/>
    <d v="2025-04-29T00:00:00"/>
    <n v="50"/>
    <d v="2025-06-18T00:00:00"/>
    <n v="0"/>
    <m/>
    <n v="148.60587395833136"/>
    <s v="Nợ quá hạn hơn 120 ngày có khả năng mất thanh toán"/>
    <s v="ĐÃ TT"/>
    <s v="Phan Trọng Cường"/>
  </r>
  <r>
    <x v="1"/>
    <x v="1"/>
    <d v="2025-04-21T00:00:00"/>
    <s v="BH2322881"/>
    <d v="2025-04-29T00:00:00"/>
    <s v="00026782"/>
    <s v="VN0451202517464955"/>
    <m/>
    <m/>
    <m/>
    <n v="541976"/>
    <s v="Bán hàng"/>
    <m/>
    <m/>
    <n v="0"/>
    <n v="541976"/>
    <n v="0"/>
    <n v="541976"/>
    <d v="2025-04-29T00:00:00"/>
    <n v="50"/>
    <d v="2025-06-18T00:00:00"/>
    <n v="0"/>
    <m/>
    <n v="148.60587395833136"/>
    <s v="Nợ quá hạn hơn 120 ngày có khả năng mất thanh toán"/>
    <s v="ĐÃ TT"/>
    <s v="Hoàng Thanh Huy"/>
  </r>
  <r>
    <x v="1"/>
    <x v="1"/>
    <d v="2025-04-23T00:00:00"/>
    <s v="BH2322879"/>
    <d v="2025-04-29T00:00:00"/>
    <s v="00026780"/>
    <s v="VN0448202517461969"/>
    <m/>
    <m/>
    <m/>
    <n v="541976"/>
    <s v="Bán hàng"/>
    <m/>
    <m/>
    <n v="0"/>
    <n v="541976"/>
    <n v="0"/>
    <n v="541976"/>
    <d v="2025-04-29T00:00:00"/>
    <n v="50"/>
    <d v="2025-06-18T00:00:00"/>
    <n v="0"/>
    <m/>
    <n v="148.60587395833136"/>
    <s v="Nợ quá hạn hơn 120 ngày có khả năng mất thanh toán"/>
    <s v="ĐÃ TT"/>
    <s v="Hoàng Thanh Huy"/>
  </r>
  <r>
    <x v="1"/>
    <x v="1"/>
    <d v="2025-05-02T00:00:00"/>
    <s v="BH2323119"/>
    <d v="2025-05-14T00:00:00"/>
    <s v="00029981"/>
    <s v="VN0439128120250430"/>
    <m/>
    <m/>
    <m/>
    <n v="541976"/>
    <s v="Bán hàng"/>
    <m/>
    <m/>
    <n v="0"/>
    <n v="541976"/>
    <n v="0"/>
    <n v="541976"/>
    <d v="2025-05-14T00:00:00"/>
    <n v="50"/>
    <d v="2025-07-03T00:00:00"/>
    <n v="0"/>
    <m/>
    <n v="133.60587395833136"/>
    <s v="Nợ quá hạn hơn 120 ngày có khả năng mất thanh toán"/>
    <s v="ĐÃ TT"/>
    <s v="Nguyễn Minh Sơn"/>
  </r>
  <r>
    <x v="1"/>
    <x v="1"/>
    <d v="2025-05-02T00:00:00"/>
    <s v="BH2323193"/>
    <d v="2025-05-14T00:00:00"/>
    <s v="00029982"/>
    <s v="VN0446128120250504"/>
    <m/>
    <m/>
    <m/>
    <n v="2196562"/>
    <s v="Bán hàng"/>
    <m/>
    <m/>
    <n v="0"/>
    <n v="2196562"/>
    <n v="0"/>
    <n v="2196562"/>
    <d v="2025-05-14T00:00:00"/>
    <n v="50"/>
    <d v="2025-07-03T00:00:00"/>
    <n v="0"/>
    <m/>
    <n v="133.60587395833136"/>
    <s v="Nợ quá hạn hơn 120 ngày có khả năng mất thanh toán"/>
    <s v="ĐÃ TT"/>
    <s v="Nguyễn Minh Sơn"/>
  </r>
  <r>
    <x v="1"/>
    <x v="1"/>
    <d v="2025-05-02T00:00:00"/>
    <s v="BH2323194"/>
    <d v="2025-05-14T00:00:00"/>
    <s v="00029983"/>
    <s v="VN0447128120250504"/>
    <m/>
    <m/>
    <m/>
    <n v="2186734"/>
    <s v="Bán hàng"/>
    <m/>
    <m/>
    <n v="0"/>
    <n v="2186734"/>
    <n v="0"/>
    <n v="2186734"/>
    <d v="2025-05-14T00:00:00"/>
    <n v="50"/>
    <d v="2025-07-03T00:00:00"/>
    <n v="0"/>
    <m/>
    <n v="133.60587395833136"/>
    <s v="Nợ quá hạn hơn 120 ngày có khả năng mất thanh toán"/>
    <s v="ĐÃ TT"/>
    <s v="Phan Trọng Cường"/>
  </r>
  <r>
    <x v="1"/>
    <x v="1"/>
    <d v="2025-05-02T00:00:00"/>
    <s v="BH2323195"/>
    <d v="2025-05-14T00:00:00"/>
    <s v="00029984"/>
    <s v="VN0451128120250504"/>
    <m/>
    <m/>
    <m/>
    <n v="1153321"/>
    <s v="Bán hàng"/>
    <m/>
    <m/>
    <n v="0"/>
    <n v="1153321"/>
    <n v="0"/>
    <n v="1153321"/>
    <d v="2025-05-14T00:00:00"/>
    <n v="50"/>
    <d v="2025-07-03T00:00:00"/>
    <n v="0"/>
    <m/>
    <n v="133.60587395833136"/>
    <s v="Nợ quá hạn hơn 120 ngày có khả năng mất thanh toán"/>
    <s v="ĐÃ TT"/>
    <s v="Hoàng Thanh Huy"/>
  </r>
  <r>
    <x v="1"/>
    <x v="1"/>
    <d v="2025-05-05T00:00:00"/>
    <s v="BH2322880"/>
    <d v="2025-05-05T00:00:00"/>
    <s v="00028076"/>
    <s v="VN0450202517467546"/>
    <m/>
    <m/>
    <m/>
    <n v="359100"/>
    <s v="Bán hàng"/>
    <m/>
    <m/>
    <n v="0"/>
    <n v="359100"/>
    <n v="0"/>
    <n v="359100"/>
    <d v="2025-05-05T00:00:00"/>
    <n v="50"/>
    <d v="2025-06-24T00:00:00"/>
    <n v="0"/>
    <m/>
    <n v="142.60587395833136"/>
    <s v="Nợ quá hạn hơn 120 ngày có khả năng mất thanh toán"/>
    <s v="ĐÃ TT"/>
    <s v="Phan Trọng Cường"/>
  </r>
  <r>
    <x v="1"/>
    <x v="1"/>
    <d v="2025-05-05T00:00:00"/>
    <s v="BH2322999"/>
    <d v="2025-05-05T00:00:00"/>
    <s v="00028077"/>
    <s v="VN0444128120250423"/>
    <m/>
    <m/>
    <m/>
    <n v="287280"/>
    <s v="Bán hàng"/>
    <m/>
    <m/>
    <n v="0"/>
    <n v="287280"/>
    <n v="0"/>
    <n v="287280"/>
    <d v="2025-05-05T00:00:00"/>
    <n v="50"/>
    <d v="2025-06-24T00:00:00"/>
    <n v="0"/>
    <m/>
    <n v="142.60587395833136"/>
    <s v="Nợ quá hạn hơn 120 ngày có khả năng mất thanh toán"/>
    <s v="ĐÃ TT"/>
    <s v="Phan Trọng Cường"/>
  </r>
  <r>
    <x v="1"/>
    <x v="1"/>
    <d v="2025-05-05T00:00:00"/>
    <s v="BH2323000"/>
    <d v="2025-05-05T00:00:00"/>
    <s v="00028078"/>
    <s v="VN0436128120250423"/>
    <m/>
    <m/>
    <m/>
    <n v="869631"/>
    <s v="Bán hàng"/>
    <m/>
    <m/>
    <n v="0"/>
    <n v="869631"/>
    <n v="0"/>
    <n v="869631"/>
    <d v="2025-05-05T00:00:00"/>
    <n v="50"/>
    <d v="2025-06-24T00:00:00"/>
    <n v="0"/>
    <m/>
    <n v="142.60587395833136"/>
    <s v="Nợ quá hạn hơn 120 ngày có khả năng mất thanh toán"/>
    <s v="ĐÃ TT"/>
    <s v="Nguyễn Minh Sơn"/>
  </r>
  <r>
    <x v="1"/>
    <x v="1"/>
    <d v="2025-05-10T00:00:00"/>
    <s v="BH2323447"/>
    <d v="2025-05-21T00:00:00"/>
    <s v="00031338"/>
    <s v="VN0435128120250511"/>
    <m/>
    <m/>
    <m/>
    <n v="855524"/>
    <s v="Bán hàng"/>
    <m/>
    <m/>
    <n v="0"/>
    <n v="855524"/>
    <n v="0"/>
    <n v="855524"/>
    <d v="2025-05-21T00:00:00"/>
    <n v="50"/>
    <d v="2025-07-10T00:00:00"/>
    <n v="0"/>
    <m/>
    <n v="126.60587395833136"/>
    <s v="Nợ quá hạn hơn 120 ngày có khả năng mất thanh toán"/>
    <s v="ĐÃ TT"/>
    <s v="Hoàng Thanh Huy"/>
  </r>
  <r>
    <x v="1"/>
    <x v="1"/>
    <d v="2025-05-16T00:00:00"/>
    <s v="BH2323609"/>
    <d v="2025-05-27T00:00:00"/>
    <s v="00032922"/>
    <s v="VN0451128120250515"/>
    <m/>
    <m/>
    <m/>
    <n v="756794"/>
    <s v="Bán hàng"/>
    <m/>
    <m/>
    <n v="0"/>
    <n v="756794"/>
    <n v="0"/>
    <n v="756794"/>
    <d v="2025-05-27T00:00:00"/>
    <n v="50"/>
    <d v="2025-07-16T00:00:00"/>
    <n v="0"/>
    <m/>
    <n v="120.60587395833136"/>
    <s v="Nợ quá hạn hơn 120 ngày có khả năng mất thanh toán"/>
    <s v="ĐÃ TT"/>
    <s v="Hoàng Thanh Huy"/>
  </r>
  <r>
    <x v="1"/>
    <x v="1"/>
    <d v="2025-05-17T00:00:00"/>
    <s v="BH2323627"/>
    <d v="2025-05-30T00:00:00"/>
    <s v="00033965"/>
    <s v="VN0459202515108632"/>
    <m/>
    <m/>
    <m/>
    <n v="807106"/>
    <s v="Bán hàng"/>
    <m/>
    <m/>
    <n v="0"/>
    <n v="807106"/>
    <n v="0"/>
    <n v="807106"/>
    <d v="2025-05-30T00:00:00"/>
    <n v="50"/>
    <d v="2025-07-19T00:00:00"/>
    <n v="0"/>
    <m/>
    <n v="117.60587395833136"/>
    <s v="Nợ quá hạn từ 90 ngày đến 120 ngày"/>
    <s v="ĐÃ TT"/>
    <s v="Nguyễn Minh Sơn"/>
  </r>
  <r>
    <x v="1"/>
    <x v="1"/>
    <d v="2025-05-22T00:00:00"/>
    <s v="BH2323753"/>
    <d v="2025-05-27T00:00:00"/>
    <s v="00032923"/>
    <s v="VN0435128120250521"/>
    <m/>
    <m/>
    <m/>
    <n v="676555"/>
    <s v="Bán hàng"/>
    <m/>
    <m/>
    <n v="0"/>
    <n v="676555"/>
    <n v="0"/>
    <n v="676555"/>
    <d v="2025-05-27T00:00:00"/>
    <n v="50"/>
    <d v="2025-07-16T00:00:00"/>
    <n v="0"/>
    <m/>
    <n v="120.60587395833136"/>
    <s v="Nợ quá hạn hơn 120 ngày có khả năng mất thanh toán"/>
    <s v="ĐÃ TT"/>
    <s v="Hoàng Thanh Huy"/>
  </r>
  <r>
    <x v="1"/>
    <x v="1"/>
    <d v="2025-05-22T00:00:00"/>
    <s v="BH2323754"/>
    <d v="2025-05-27T00:00:00"/>
    <s v="00032924"/>
    <s v="VN0446128120250521"/>
    <m/>
    <m/>
    <m/>
    <n v="960096"/>
    <s v="Bán hàng"/>
    <m/>
    <m/>
    <n v="0"/>
    <n v="960096"/>
    <n v="0"/>
    <n v="960096"/>
    <d v="2025-05-27T00:00:00"/>
    <n v="50"/>
    <d v="2025-07-16T00:00:00"/>
    <n v="0"/>
    <m/>
    <n v="120.60587395833136"/>
    <s v="Nợ quá hạn hơn 120 ngày có khả năng mất thanh toán"/>
    <s v="ĐÃ TT"/>
    <s v="Nguyễn Minh Sơn"/>
  </r>
  <r>
    <x v="1"/>
    <x v="1"/>
    <d v="2025-05-22T00:00:00"/>
    <s v="BH2323755"/>
    <d v="2025-05-27T00:00:00"/>
    <s v="00032925"/>
    <s v="VN0439128120250521"/>
    <m/>
    <m/>
    <m/>
    <n v="770052"/>
    <s v="Bán hàng"/>
    <m/>
    <m/>
    <n v="0"/>
    <n v="770052"/>
    <n v="0"/>
    <n v="770052"/>
    <d v="2025-05-27T00:00:00"/>
    <n v="50"/>
    <d v="2025-07-16T00:00:00"/>
    <n v="0"/>
    <m/>
    <n v="120.60587395833136"/>
    <s v="Nợ quá hạn hơn 120 ngày có khả năng mất thanh toán"/>
    <s v="ĐÃ TT"/>
    <s v="Nguyễn Minh Sơn"/>
  </r>
  <r>
    <x v="1"/>
    <x v="1"/>
    <d v="2025-05-22T00:00:00"/>
    <s v="BH2323756"/>
    <d v="2025-05-27T00:00:00"/>
    <s v="00032926"/>
    <s v="VN0443128120250521"/>
    <m/>
    <m/>
    <m/>
    <n v="433581"/>
    <s v="Bán hàng"/>
    <m/>
    <m/>
    <n v="0"/>
    <n v="433581"/>
    <n v="0"/>
    <n v="433581"/>
    <d v="2025-05-27T00:00:00"/>
    <n v="50"/>
    <d v="2025-07-16T00:00:00"/>
    <n v="0"/>
    <m/>
    <n v="120.60587395833136"/>
    <s v="Nợ quá hạn hơn 120 ngày có khả năng mất thanh toán"/>
    <s v="ĐÃ TT"/>
    <s v="Hoàng Thanh Huy"/>
  </r>
  <r>
    <x v="1"/>
    <x v="1"/>
    <d v="2025-06-04T00:00:00"/>
    <s v="BH2323624"/>
    <d v="2025-06-04T00:00:00"/>
    <s v="00034541"/>
    <s v="VN0453202515102899"/>
    <m/>
    <m/>
    <m/>
    <n v="212103"/>
    <s v="Bán hàng"/>
    <m/>
    <m/>
    <n v="0"/>
    <n v="212103"/>
    <n v="0"/>
    <n v="212103"/>
    <d v="2025-06-04T00:00:00"/>
    <n v="50"/>
    <d v="2025-07-24T00:00:00"/>
    <n v="0"/>
    <m/>
    <n v="112.60587395833136"/>
    <s v="Nợ quá hạn từ 90 ngày đến 120 ngày"/>
    <s v="ĐÃ TT"/>
    <s v="Phan Trọng Cường"/>
  </r>
  <r>
    <x v="1"/>
    <x v="1"/>
    <d v="2025-06-04T00:00:00"/>
    <s v="BH2323625"/>
    <d v="2025-06-04T00:00:00"/>
    <s v="00034542"/>
    <s v="VN0452202515108701"/>
    <m/>
    <m/>
    <m/>
    <n v="212103"/>
    <s v="Bán hàng"/>
    <m/>
    <m/>
    <n v="0"/>
    <n v="212103"/>
    <n v="0"/>
    <n v="212103"/>
    <d v="2025-06-04T00:00:00"/>
    <n v="50"/>
    <d v="2025-07-24T00:00:00"/>
    <n v="0"/>
    <m/>
    <n v="112.60587395833136"/>
    <s v="Nợ quá hạn từ 90 ngày đến 120 ngày"/>
    <s v="ĐÃ TT"/>
    <s v="Phan Trọng Cường"/>
  </r>
  <r>
    <x v="1"/>
    <x v="1"/>
    <d v="2025-06-04T00:00:00"/>
    <s v="BH2323626"/>
    <d v="2025-06-04T00:00:00"/>
    <s v="00034543"/>
    <s v="VN0461202515103665"/>
    <m/>
    <m/>
    <m/>
    <n v="541976"/>
    <s v="Bán hàng"/>
    <m/>
    <m/>
    <n v="0"/>
    <n v="541976"/>
    <n v="0"/>
    <n v="541976"/>
    <d v="2025-06-04T00:00:00"/>
    <n v="50"/>
    <d v="2025-07-24T00:00:00"/>
    <n v="0"/>
    <m/>
    <n v="112.60587395833136"/>
    <s v="Nợ quá hạn từ 90 ngày đến 120 ngày"/>
    <s v="ĐÃ TT"/>
    <s v="Hoàng Thanh Huy"/>
  </r>
  <r>
    <x v="1"/>
    <x v="1"/>
    <d v="2025-06-04T00:00:00"/>
    <s v="BH2324015"/>
    <d v="2025-06-04T00:00:00"/>
    <s v="00034544"/>
    <s v="VN0451128120250528"/>
    <m/>
    <m/>
    <m/>
    <n v="795388"/>
    <s v="Bán hàng"/>
    <m/>
    <m/>
    <n v="0"/>
    <n v="795388"/>
    <n v="0"/>
    <n v="795388"/>
    <d v="2025-06-04T00:00:00"/>
    <n v="50"/>
    <d v="2025-07-24T00:00:00"/>
    <n v="0"/>
    <m/>
    <n v="112.60587395833136"/>
    <s v="Nợ quá hạn từ 90 ngày đến 120 ngày"/>
    <s v="ĐÃ TT"/>
    <s v="Hoàng Thanh Huy"/>
  </r>
  <r>
    <x v="1"/>
    <x v="1"/>
    <d v="2025-06-05T00:00:00"/>
    <s v="BH2324175"/>
    <d v="2025-06-20T00:00:00"/>
    <s v="00038361"/>
    <s v="VN0444128120250604"/>
    <m/>
    <m/>
    <m/>
    <n v="828778"/>
    <s v="Bán hàng"/>
    <m/>
    <m/>
    <n v="0"/>
    <n v="828778"/>
    <n v="0"/>
    <n v="828778"/>
    <d v="2025-06-20T00:00:00"/>
    <n v="50"/>
    <d v="2025-08-09T00:00:00"/>
    <n v="0"/>
    <m/>
    <n v="96.605873958331358"/>
    <s v="Nợ quá hạn từ 90 ngày đến 120 ngày"/>
    <s v="ĐÃ TT"/>
    <s v="Phan Trọng Cường"/>
  </r>
  <r>
    <x v="1"/>
    <x v="1"/>
    <d v="2025-06-06T00:00:00"/>
    <s v="BH2324200"/>
    <d v="2025-06-20T00:00:00"/>
    <s v="00038362"/>
    <s v="VN0439128120250605"/>
    <m/>
    <m/>
    <m/>
    <n v="927344"/>
    <s v="Bán hàng"/>
    <m/>
    <m/>
    <n v="0"/>
    <n v="927344"/>
    <n v="0"/>
    <n v="927344"/>
    <d v="2025-06-20T00:00:00"/>
    <n v="50"/>
    <d v="2025-08-09T00:00:00"/>
    <n v="0"/>
    <m/>
    <n v="96.605873958331358"/>
    <s v="Nợ quá hạn từ 90 ngày đến 120 ngày"/>
    <s v="ĐÃ TT"/>
    <s v="Nguyễn Minh Sơn"/>
  </r>
  <r>
    <x v="1"/>
    <x v="1"/>
    <d v="2025-06-06T00:00:00"/>
    <s v="BH2324201"/>
    <d v="2025-06-20T00:00:00"/>
    <s v="00038363"/>
    <s v="VN0443128120250605"/>
    <m/>
    <m/>
    <m/>
    <n v="773095"/>
    <s v="Bán hàng"/>
    <m/>
    <m/>
    <n v="0"/>
    <n v="773095"/>
    <n v="0"/>
    <n v="773095"/>
    <d v="2025-06-20T00:00:00"/>
    <n v="50"/>
    <d v="2025-08-09T00:00:00"/>
    <n v="0"/>
    <m/>
    <n v="96.605873958331358"/>
    <s v="Nợ quá hạn từ 90 ngày đến 120 ngày"/>
    <s v="ĐÃ TT"/>
    <s v="Hoàng Thanh Huy"/>
  </r>
  <r>
    <x v="1"/>
    <x v="1"/>
    <d v="2025-06-06T00:00:00"/>
    <s v="BH2324202"/>
    <d v="2025-06-20T00:00:00"/>
    <s v="00038364"/>
    <s v="VN0454202504424282"/>
    <m/>
    <m/>
    <m/>
    <n v="792669"/>
    <s v="Bán hàng"/>
    <m/>
    <m/>
    <n v="0"/>
    <n v="792669"/>
    <n v="0"/>
    <n v="792669"/>
    <d v="2025-06-20T00:00:00"/>
    <n v="50"/>
    <d v="2025-08-09T00:00:00"/>
    <n v="0"/>
    <m/>
    <n v="96.605873958331358"/>
    <s v="Nợ quá hạn từ 90 ngày đến 120 ngày"/>
    <s v="ĐÃ TT"/>
    <s v="Phan Trọng Cường"/>
  </r>
  <r>
    <x v="1"/>
    <x v="1"/>
    <d v="2025-06-06T00:00:00"/>
    <s v="BH2324203"/>
    <d v="2025-06-20T00:00:00"/>
    <s v="00038365"/>
    <s v="VN0464202504424662"/>
    <m/>
    <m/>
    <m/>
    <n v="762566"/>
    <s v="Bán hàng"/>
    <m/>
    <m/>
    <n v="0"/>
    <n v="762566"/>
    <n v="0"/>
    <n v="762566"/>
    <d v="2025-06-20T00:00:00"/>
    <n v="50"/>
    <d v="2025-08-09T00:00:00"/>
    <n v="0"/>
    <m/>
    <n v="96.605873958331358"/>
    <s v="Nợ quá hạn từ 90 ngày đến 120 ngày"/>
    <s v="ĐÃ TT"/>
    <s v="Phan Trọng Cường"/>
  </r>
  <r>
    <x v="1"/>
    <x v="1"/>
    <d v="2025-06-07T00:00:00"/>
    <s v="BH2324014"/>
    <d v="2025-06-07T00:00:00"/>
    <s v="00035813"/>
    <s v="VN0446128120250529"/>
    <m/>
    <m/>
    <m/>
    <n v="541976"/>
    <s v="Bán hàng"/>
    <m/>
    <m/>
    <n v="0"/>
    <n v="541976"/>
    <n v="0"/>
    <n v="541976"/>
    <d v="2025-06-07T00:00:00"/>
    <n v="50"/>
    <d v="2025-07-27T00:00:00"/>
    <n v="0"/>
    <m/>
    <n v="109.60587395833136"/>
    <s v="Nợ quá hạn từ 90 ngày đến 120 ngày"/>
    <s v="ĐÃ TT"/>
    <s v="Nguyễn Minh Sơn"/>
  </r>
  <r>
    <x v="1"/>
    <x v="1"/>
    <d v="2025-06-07T00:00:00"/>
    <s v="BH2324037"/>
    <d v="2025-06-07T00:00:00"/>
    <s v="00035814"/>
    <s v="VN0436128120250601"/>
    <m/>
    <m/>
    <m/>
    <n v="541976"/>
    <s v="Bán hàng"/>
    <m/>
    <m/>
    <n v="0"/>
    <n v="541976"/>
    <n v="0"/>
    <n v="541976"/>
    <d v="2025-06-07T00:00:00"/>
    <n v="50"/>
    <d v="2025-07-27T00:00:00"/>
    <n v="0"/>
    <m/>
    <n v="109.60587395833136"/>
    <s v="Nợ quá hạn từ 90 ngày đến 120 ngày"/>
    <s v="ĐÃ TT"/>
    <s v="Nguyễn Minh Sơn"/>
  </r>
  <r>
    <x v="1"/>
    <x v="1"/>
    <d v="2025-06-13T00:00:00"/>
    <s v="BH2324492"/>
    <d v="2025-06-27T00:00:00"/>
    <s v="00040176"/>
    <s v="VN0439128120250615"/>
    <m/>
    <m/>
    <m/>
    <n v="758671"/>
    <s v="Bán hàng"/>
    <m/>
    <m/>
    <n v="0"/>
    <n v="758671"/>
    <n v="0"/>
    <n v="758671"/>
    <d v="2025-06-27T00:00:00"/>
    <n v="50"/>
    <d v="2025-08-16T00:00:00"/>
    <n v="0"/>
    <m/>
    <n v="89.605873958331358"/>
    <s v="Nợ quá hạn từ 60 ngày đến 90 ngày"/>
    <s v="ĐÃ TT"/>
    <s v="Nguyễn Minh Sơn"/>
  </r>
  <r>
    <x v="1"/>
    <x v="1"/>
    <d v="2025-06-13T00:00:00"/>
    <s v="BH2324493"/>
    <d v="2025-06-27T00:00:00"/>
    <s v="00040177"/>
    <s v="VN0437128120250615"/>
    <m/>
    <m/>
    <m/>
    <n v="811622"/>
    <s v="Bán hàng"/>
    <m/>
    <m/>
    <n v="0"/>
    <n v="811622"/>
    <n v="0"/>
    <n v="811622"/>
    <d v="2025-06-27T00:00:00"/>
    <n v="50"/>
    <d v="2025-08-16T00:00:00"/>
    <n v="0"/>
    <m/>
    <n v="89.605873958331358"/>
    <s v="Nợ quá hạn từ 60 ngày đến 90 ngày"/>
    <s v="ĐÃ TT"/>
    <s v="Nguyễn Minh Sơn"/>
  </r>
  <r>
    <x v="1"/>
    <x v="1"/>
    <d v="2025-06-13T00:00:00"/>
    <s v="BH2324494"/>
    <d v="2025-06-27T00:00:00"/>
    <s v="00040178"/>
    <s v="VN0443128120250615"/>
    <m/>
    <m/>
    <m/>
    <n v="1148105"/>
    <s v="Bán hàng"/>
    <m/>
    <m/>
    <n v="0"/>
    <n v="1148105"/>
    <n v="0"/>
    <n v="1148105"/>
    <d v="2025-06-27T00:00:00"/>
    <n v="50"/>
    <d v="2025-08-16T00:00:00"/>
    <n v="0"/>
    <m/>
    <n v="89.605873958331358"/>
    <s v="Nợ quá hạn từ 60 ngày đến 90 ngày"/>
    <s v="ĐÃ TT"/>
    <s v="Hoàng Thanh Huy"/>
  </r>
  <r>
    <x v="1"/>
    <x v="1"/>
    <d v="2025-06-18T00:00:00"/>
    <s v="BH2324610"/>
    <d v="2025-06-30T00:00:00"/>
    <s v="00040748"/>
    <s v="VN0465202514422449"/>
    <m/>
    <m/>
    <m/>
    <n v="767095"/>
    <s v="Bán hàng"/>
    <m/>
    <m/>
    <n v="0"/>
    <n v="767095"/>
    <n v="0"/>
    <n v="767095"/>
    <d v="2025-06-30T00:00:00"/>
    <n v="50"/>
    <d v="2025-08-19T00:00:00"/>
    <n v="0"/>
    <m/>
    <n v="86.605873958331358"/>
    <s v="Nợ quá hạn từ 60 ngày đến 90 ngày"/>
    <s v="ĐÃ TT"/>
    <s v="Hoàng Thanh Huy"/>
  </r>
  <r>
    <x v="1"/>
    <x v="1"/>
    <d v="2025-06-19T00:00:00"/>
    <s v="BH2324640"/>
    <d v="2025-06-30T00:00:00"/>
    <s v="00040749"/>
    <s v="VN0451128120250618"/>
    <m/>
    <m/>
    <m/>
    <n v="801019"/>
    <s v="Bán hàng"/>
    <m/>
    <m/>
    <n v="0"/>
    <n v="801019"/>
    <n v="0"/>
    <n v="801019"/>
    <d v="2025-06-30T00:00:00"/>
    <n v="50"/>
    <d v="2025-08-19T00:00:00"/>
    <n v="0"/>
    <m/>
    <n v="86.605873958331358"/>
    <s v="Nợ quá hạn từ 60 ngày đến 90 ngày"/>
    <s v="ĐÃ TT"/>
    <s v="Hoàng Thanh Huy"/>
  </r>
  <r>
    <x v="1"/>
    <x v="1"/>
    <d v="2025-06-19T00:00:00"/>
    <s v="BH2324667"/>
    <d v="2025-06-27T00:00:00"/>
    <s v="00040179"/>
    <s v="VN0439128120250619"/>
    <m/>
    <m/>
    <m/>
    <n v="782374"/>
    <s v="Bán hàng"/>
    <m/>
    <m/>
    <n v="0"/>
    <n v="782374"/>
    <n v="0"/>
    <n v="782374"/>
    <d v="2025-06-27T00:00:00"/>
    <n v="50"/>
    <d v="2025-08-16T00:00:00"/>
    <n v="0"/>
    <m/>
    <n v="89.605873958331358"/>
    <s v="Nợ quá hạn từ 60 ngày đến 90 ngày"/>
    <s v="ĐÃ TT"/>
    <s v="Nguyễn Minh Sơn"/>
  </r>
  <r>
    <x v="1"/>
    <x v="1"/>
    <d v="2025-07-01T00:00:00"/>
    <s v="BH2324994"/>
    <d v="2025-07-12T00:00:00"/>
    <s v="00043924"/>
    <s v="VN0467202526353190"/>
    <m/>
    <m/>
    <m/>
    <n v="276411"/>
    <s v="Bán hàng"/>
    <m/>
    <m/>
    <n v="0"/>
    <n v="276411"/>
    <n v="0"/>
    <n v="276411"/>
    <d v="2025-07-12T00:00:00"/>
    <n v="50"/>
    <d v="2025-08-31T00:00:00"/>
    <n v="0"/>
    <m/>
    <n v="74.605873958331358"/>
    <s v="Nợ quá hạn từ 60 ngày đến 90 ngày"/>
    <s v="ĐÃ TT"/>
    <s v="Hoàng Thanh Huy"/>
  </r>
  <r>
    <x v="1"/>
    <x v="1"/>
    <d v="2025-07-01T00:00:00"/>
    <s v="BH2324995"/>
    <d v="2025-07-12T00:00:00"/>
    <s v="00043925"/>
    <s v="VN0466202526352917"/>
    <m/>
    <m/>
    <m/>
    <n v="368548"/>
    <s v="Bán hàng"/>
    <m/>
    <m/>
    <n v="0"/>
    <n v="368548"/>
    <n v="0"/>
    <n v="368548"/>
    <d v="2025-07-12T00:00:00"/>
    <n v="50"/>
    <d v="2025-08-31T00:00:00"/>
    <n v="0"/>
    <m/>
    <n v="74.605873958331358"/>
    <s v="Nợ quá hạn từ 60 ngày đến 90 ngày"/>
    <s v="ĐÃ TT"/>
    <s v="Hoàng Thanh Huy"/>
  </r>
  <r>
    <x v="1"/>
    <x v="1"/>
    <d v="2025-07-03T00:00:00"/>
    <s v="BH2325104"/>
    <d v="2025-07-18T00:00:00"/>
    <s v="00045117"/>
    <s v="GS25 Hang Dau VN0439128120250702"/>
    <m/>
    <m/>
    <m/>
    <n v="623598"/>
    <s v="Bán hàng"/>
    <m/>
    <m/>
    <n v="0"/>
    <n v="623598"/>
    <n v="0"/>
    <n v="623598"/>
    <d v="2025-07-18T00:00:00"/>
    <n v="50"/>
    <d v="2025-09-06T00:00:00"/>
    <n v="0"/>
    <m/>
    <n v="68.605873958331358"/>
    <s v="Nợ quá hạn từ 60 ngày đến 90 ngày"/>
    <s v="ĐÃ TT"/>
    <s v="Nguyễn Minh Sơn"/>
  </r>
  <r>
    <x v="1"/>
    <x v="1"/>
    <d v="2025-07-03T00:00:00"/>
    <s v="BH2325105"/>
    <d v="2025-07-12T00:00:00"/>
    <s v="00043926"/>
    <s v="GS25 Nguyen Ngoc Vu VN0443128120250702"/>
    <m/>
    <m/>
    <m/>
    <n v="1307128"/>
    <s v="Bán hàng"/>
    <m/>
    <m/>
    <n v="0"/>
    <n v="1307128"/>
    <n v="0"/>
    <n v="1307128"/>
    <d v="2025-07-12T00:00:00"/>
    <n v="50"/>
    <d v="2025-08-31T00:00:00"/>
    <n v="0"/>
    <m/>
    <n v="74.605873958331358"/>
    <s v="Nợ quá hạn từ 60 ngày đến 90 ngày"/>
    <s v="ĐÃ TT"/>
    <s v="Hoàng Thanh Huy"/>
  </r>
  <r>
    <x v="1"/>
    <x v="1"/>
    <d v="2025-07-03T00:00:00"/>
    <s v="BH2325106"/>
    <d v="2025-07-12T00:00:00"/>
    <s v="00043927"/>
    <s v="GS25 Nguyen Son VN0447128120250702"/>
    <m/>
    <m/>
    <m/>
    <n v="1402777"/>
    <s v="Bán hàng"/>
    <m/>
    <m/>
    <n v="0"/>
    <n v="1402777"/>
    <n v="0"/>
    <n v="1402777"/>
    <d v="2025-07-12T00:00:00"/>
    <n v="50"/>
    <d v="2025-08-31T00:00:00"/>
    <n v="0"/>
    <m/>
    <n v="74.605873958331358"/>
    <s v="Nợ quá hạn từ 60 ngày đến 90 ngày"/>
    <s v="ĐÃ TT"/>
    <s v="Phan Trọng Cường"/>
  </r>
  <r>
    <x v="1"/>
    <x v="1"/>
    <d v="2025-07-03T00:00:00"/>
    <s v="BH2325107"/>
    <d v="2025-07-12T00:00:00"/>
    <s v="00043928"/>
    <s v="GS25 36 Duy Tan VN0451128120250702"/>
    <m/>
    <m/>
    <m/>
    <n v="711998"/>
    <s v="Bán hàng"/>
    <m/>
    <m/>
    <n v="0"/>
    <n v="711998"/>
    <n v="0"/>
    <n v="711998"/>
    <d v="2025-07-12T00:00:00"/>
    <n v="50"/>
    <d v="2025-08-31T00:00:00"/>
    <n v="0"/>
    <m/>
    <n v="74.605873958331358"/>
    <s v="Nợ quá hạn từ 60 ngày đến 90 ngày"/>
    <s v="ĐÃ TT"/>
    <s v="Hoàng Thanh Huy"/>
  </r>
  <r>
    <x v="1"/>
    <x v="1"/>
    <d v="2025-07-09T00:00:00"/>
    <s v="BH2325336"/>
    <d v="2025-07-25T00:00:00"/>
    <s v="00047382"/>
    <s v="GS25 Doi Can VN0436128120250709"/>
    <m/>
    <m/>
    <m/>
    <n v="368548"/>
    <s v="Bán hàng"/>
    <m/>
    <m/>
    <n v="0"/>
    <n v="368548"/>
    <n v="0"/>
    <n v="368548"/>
    <d v="2025-07-25T00:00:00"/>
    <n v="50"/>
    <d v="2025-09-13T00:00:00"/>
    <n v="0"/>
    <m/>
    <n v="61.605873958331358"/>
    <s v="Nợ quá hạn từ 60 ngày đến 90 ngày"/>
    <s v="ĐÃ TT"/>
    <s v="Nguyễn Minh Sơn"/>
  </r>
  <r>
    <x v="1"/>
    <x v="1"/>
    <d v="2025-07-10T00:00:00"/>
    <s v="BH2325342"/>
    <d v="2025-07-25T00:00:00"/>
    <s v="00047383"/>
    <s v="GS25 Nguy Nhu Kon Tum-Ha Noi  VN0470202509029264"/>
    <m/>
    <m/>
    <m/>
    <n v="707101"/>
    <s v="Bán hàng"/>
    <m/>
    <m/>
    <n v="0"/>
    <n v="707101"/>
    <n v="0"/>
    <n v="707101"/>
    <d v="2025-07-25T00:00:00"/>
    <n v="50"/>
    <d v="2025-09-13T00:00:00"/>
    <n v="0"/>
    <m/>
    <n v="61.605873958331358"/>
    <s v="Nợ quá hạn từ 60 ngày đến 90 ngày"/>
    <s v="ĐÃ TT"/>
    <s v="Nguyễn Minh Sơn"/>
  </r>
  <r>
    <x v="1"/>
    <x v="1"/>
    <d v="2025-07-10T00:00:00"/>
    <s v="BH2325343"/>
    <d v="2025-07-18T00:00:00"/>
    <s v="00045119"/>
    <s v="GS25 Vinhomes Symphony - Ha Noi VN0468202509021970"/>
    <m/>
    <m/>
    <m/>
    <n v="368548"/>
    <s v="Bán hàng"/>
    <m/>
    <m/>
    <n v="0"/>
    <n v="368548"/>
    <n v="0"/>
    <n v="368548"/>
    <d v="2025-07-18T00:00:00"/>
    <n v="50"/>
    <d v="2025-09-06T00:00:00"/>
    <n v="0"/>
    <m/>
    <n v="68.605873958331358"/>
    <s v="Nợ quá hạn từ 60 ngày đến 90 ngày"/>
    <s v="ĐÃ TT"/>
    <s v="Nguyễn Minh Sơn"/>
  </r>
  <r>
    <x v="1"/>
    <x v="1"/>
    <d v="2025-07-10T00:00:00"/>
    <s v="BH2325344"/>
    <d v="2025-07-25T00:00:00"/>
    <s v="00047384"/>
    <s v="GS25 KDT Van Phu Ha Dong-Ha Noi  VN0471202509022832"/>
    <m/>
    <m/>
    <m/>
    <n v="368548"/>
    <s v="Bán hàng"/>
    <m/>
    <m/>
    <n v="0"/>
    <n v="368548"/>
    <n v="0"/>
    <n v="368548"/>
    <d v="2025-07-25T00:00:00"/>
    <n v="50"/>
    <d v="2025-09-13T00:00:00"/>
    <n v="0"/>
    <m/>
    <n v="61.605873958331358"/>
    <s v="Nợ quá hạn từ 60 ngày đến 90 ngày"/>
    <s v="ĐÃ TT"/>
    <s v="Hoàng Thanh Huy"/>
  </r>
  <r>
    <x v="1"/>
    <x v="1"/>
    <d v="2025-07-10T00:00:00"/>
    <s v="BH2325373"/>
    <d v="2025-07-25T00:00:00"/>
    <s v="00047385"/>
    <s v="GS25 Ngu Xa-Ha Noi VN0459128120250710"/>
    <m/>
    <m/>
    <m/>
    <n v="511906"/>
    <s v="Bán hàng"/>
    <m/>
    <m/>
    <n v="0"/>
    <n v="511906"/>
    <n v="0"/>
    <n v="511906"/>
    <d v="2025-07-25T00:00:00"/>
    <n v="50"/>
    <d v="2025-09-13T00:00:00"/>
    <n v="0"/>
    <m/>
    <n v="61.605873958331358"/>
    <s v="Nợ quá hạn từ 60 ngày đến 90 ngày"/>
    <s v="ĐÃ TT"/>
    <s v="Nguyễn Minh Sơn"/>
  </r>
  <r>
    <x v="1"/>
    <x v="1"/>
    <d v="2025-07-10T00:00:00"/>
    <s v="BH2325374"/>
    <d v="2025-07-25T00:00:00"/>
    <s v="00047386"/>
    <s v="GS25 Nguyen Van Loc VN0448128120250710"/>
    <m/>
    <m/>
    <m/>
    <n v="508686"/>
    <s v="Bán hàng"/>
    <m/>
    <m/>
    <n v="0"/>
    <n v="508686"/>
    <n v="0"/>
    <n v="508686"/>
    <d v="2025-07-25T00:00:00"/>
    <n v="50"/>
    <d v="2025-09-13T00:00:00"/>
    <n v="0"/>
    <m/>
    <n v="61.605873958331358"/>
    <s v="Nợ quá hạn từ 60 ngày đến 90 ngày"/>
    <s v="ĐÃ TT"/>
    <s v="Hoàng Thanh Huy"/>
  </r>
  <r>
    <x v="1"/>
    <x v="1"/>
    <d v="2025-07-12T00:00:00"/>
    <s v="BH2325422"/>
    <d v="2025-07-25T00:00:00"/>
    <s v="00047387"/>
    <s v="GS25 36 Duy Tan VN0451128120250713"/>
    <m/>
    <m/>
    <m/>
    <n v="712464"/>
    <s v="Bán hàng"/>
    <m/>
    <m/>
    <n v="0"/>
    <n v="712464"/>
    <n v="0"/>
    <n v="712464"/>
    <d v="2025-07-25T00:00:00"/>
    <n v="50"/>
    <d v="2025-09-13T00:00:00"/>
    <n v="0"/>
    <m/>
    <n v="61.605873958331358"/>
    <s v="Nợ quá hạn từ 60 ngày đến 90 ngày"/>
    <s v="ĐÃ TT"/>
    <s v="Hoàng Thanh Huy"/>
  </r>
  <r>
    <x v="1"/>
    <x v="1"/>
    <d v="2025-07-12T00:00:00"/>
    <s v="BH2325423"/>
    <d v="2025-07-25T00:00:00"/>
    <s v="00047388"/>
    <s v="GS25 Nguyen Ngoc Vu VN0443128120250713"/>
    <m/>
    <m/>
    <m/>
    <n v="868706"/>
    <s v="Bán hàng"/>
    <m/>
    <m/>
    <n v="0"/>
    <n v="868706"/>
    <n v="0"/>
    <n v="868706"/>
    <d v="2025-07-25T00:00:00"/>
    <n v="50"/>
    <d v="2025-09-13T00:00:00"/>
    <n v="0"/>
    <m/>
    <n v="61.605873958331358"/>
    <s v="Nợ quá hạn từ 60 ngày đến 90 ngày"/>
    <s v="ĐÃ TT"/>
    <s v="Hoàng Thanh Huy"/>
  </r>
  <r>
    <x v="1"/>
    <x v="1"/>
    <d v="2025-07-17T00:00:00"/>
    <s v="BH2325622"/>
    <d v="2025-07-25T00:00:00"/>
    <s v="00047389"/>
    <s v="GS25 Hang Dau VN0439128120250716"/>
    <m/>
    <m/>
    <m/>
    <n v="667297"/>
    <s v="Bán hàng"/>
    <m/>
    <m/>
    <n v="0"/>
    <n v="667297"/>
    <n v="0"/>
    <n v="667297"/>
    <d v="2025-07-25T00:00:00"/>
    <n v="50"/>
    <d v="2025-09-13T00:00:00"/>
    <n v="0"/>
    <m/>
    <n v="61.605873958331358"/>
    <s v="Nợ quá hạn từ 60 ngày đến 90 ngày"/>
    <s v="ĐÃ TT"/>
    <s v="Nguyễn Minh Sơn"/>
  </r>
  <r>
    <x v="1"/>
    <x v="1"/>
    <d v="2025-07-17T00:00:00"/>
    <s v="BH2325623"/>
    <d v="2025-07-29T00:00:00"/>
    <s v="00047610"/>
    <s v="GS25 Taisei Square VN0442128120250716"/>
    <m/>
    <m/>
    <m/>
    <n v="667297"/>
    <s v="Bán hàng"/>
    <m/>
    <m/>
    <n v="0"/>
    <n v="667297"/>
    <n v="0"/>
    <n v="667297"/>
    <d v="2025-07-29T00:00:00"/>
    <n v="50"/>
    <d v="2025-09-17T00:00:00"/>
    <n v="0"/>
    <m/>
    <n v="57.605873958331358"/>
    <s v="Nợ quá hạn từ 30 ngày đến 60 ngày"/>
    <s v="ĐÃ TT"/>
    <s v="Hoàng Thanh Huy"/>
  </r>
  <r>
    <x v="1"/>
    <x v="1"/>
    <d v="2025-07-17T00:00:00"/>
    <s v="BH2325624"/>
    <d v="2025-07-29T00:00:00"/>
    <s v="00047611"/>
    <s v="GS25 Nguyen Son VN0447128120250716"/>
    <m/>
    <m/>
    <m/>
    <n v="776569"/>
    <s v="Bán hàng"/>
    <m/>
    <m/>
    <n v="0"/>
    <n v="776569"/>
    <n v="0"/>
    <n v="776569"/>
    <d v="2025-07-29T00:00:00"/>
    <n v="50"/>
    <d v="2025-09-17T00:00:00"/>
    <n v="0"/>
    <m/>
    <n v="57.605873958331358"/>
    <s v="Nợ quá hạn từ 30 ngày đến 60 ngày"/>
    <s v="ĐÃ TT"/>
    <s v="Phan Trọng Cường"/>
  </r>
  <r>
    <x v="1"/>
    <x v="1"/>
    <d v="2025-07-17T00:00:00"/>
    <s v="BH2325626"/>
    <d v="2025-07-29T00:00:00"/>
    <s v="00047612"/>
    <s v="GS25 Hoc Vien Nong Nghiep Gia Lam-Ha Noi VN0476202516528926"/>
    <m/>
    <m/>
    <m/>
    <n v="460685"/>
    <s v="Bán hàng"/>
    <m/>
    <m/>
    <n v="0"/>
    <n v="460685"/>
    <n v="0"/>
    <n v="460685"/>
    <d v="2025-07-29T00:00:00"/>
    <n v="50"/>
    <d v="2025-09-17T00:00:00"/>
    <n v="0"/>
    <m/>
    <n v="57.605873958331358"/>
    <s v="Nợ quá hạn từ 30 ngày đến 60 ngày"/>
    <s v="ĐÃ TT"/>
    <s v="Nguyễn Minh Sơn"/>
  </r>
  <r>
    <x v="1"/>
    <x v="1"/>
    <d v="2025-07-22T00:00:00"/>
    <s v="BH2325833"/>
    <d v="2025-07-31T00:00:00"/>
    <s v="00048755"/>
    <s v="GS25 CT1 Ngo Thi Nham Ha Dong-Ha Noi VN0472202520417418 ( ĐƠN KHAI TRƯƠNG GIAO 26-7)"/>
    <m/>
    <m/>
    <m/>
    <n v="464346"/>
    <s v="Bán hàng"/>
    <m/>
    <m/>
    <n v="0"/>
    <n v="464346"/>
    <n v="0"/>
    <n v="464346"/>
    <d v="2025-07-31T00:00:00"/>
    <n v="50"/>
    <d v="2025-09-19T00:00:00"/>
    <n v="0"/>
    <m/>
    <n v="55.605873958331358"/>
    <s v="Nợ quá hạn từ 30 ngày đến 60 ngày"/>
    <s v="ĐÃ TT"/>
    <s v="Hoàng Thanh Huy"/>
  </r>
  <r>
    <x v="1"/>
    <x v="1"/>
    <d v="2025-07-22T00:00:00"/>
    <s v="BH2325834"/>
    <d v="2025-07-31T00:00:00"/>
    <s v="00048756"/>
    <s v="GS25 Thang Long Tower Cau Giay-Ha Noi VN0473202520412466 ( ĐƠN KHAI TRƯƠNG 26-7)"/>
    <m/>
    <m/>
    <m/>
    <n v="393081"/>
    <s v="Bán hàng"/>
    <m/>
    <m/>
    <n v="0"/>
    <n v="393081"/>
    <n v="0"/>
    <n v="393081"/>
    <d v="2025-07-31T00:00:00"/>
    <n v="50"/>
    <d v="2025-09-19T00:00:00"/>
    <n v="0"/>
    <m/>
    <n v="55.605873958331358"/>
    <s v="Nợ quá hạn từ 30 ngày đến 60 ngày"/>
    <s v="ĐÃ TT"/>
    <s v="Hoàng Thanh Huy"/>
  </r>
  <r>
    <x v="1"/>
    <x v="1"/>
    <d v="2025-07-23T00:00:00"/>
    <s v="BH2325882"/>
    <d v="2025-07-31T00:00:00"/>
    <s v="00048757"/>
    <s v="GS25 Hang Dau  VN0439128120250723"/>
    <m/>
    <m/>
    <m/>
    <n v="405531"/>
    <s v="Bán hàng"/>
    <m/>
    <m/>
    <n v="0"/>
    <n v="405531"/>
    <n v="0"/>
    <n v="405531"/>
    <d v="2025-07-31T00:00:00"/>
    <n v="50"/>
    <d v="2025-09-19T00:00:00"/>
    <n v="0"/>
    <m/>
    <n v="55.605873958331358"/>
    <s v="Nợ quá hạn từ 30 ngày đến 60 ngày"/>
    <s v="ĐÃ TT"/>
    <s v="Nguyễn Minh Sơn"/>
  </r>
  <r>
    <x v="1"/>
    <x v="1"/>
    <d v="2025-07-23T00:00:00"/>
    <s v="BH2325883"/>
    <d v="2025-07-31T00:00:00"/>
    <s v="00048758"/>
    <s v="GS25 Ngu Xa-Ha Noi  VN0459128120250723"/>
    <m/>
    <m/>
    <m/>
    <n v="868548"/>
    <s v="Bán hàng"/>
    <m/>
    <m/>
    <n v="0"/>
    <n v="868548"/>
    <n v="0"/>
    <n v="868548"/>
    <d v="2025-07-31T00:00:00"/>
    <n v="50"/>
    <d v="2025-09-19T00:00:00"/>
    <n v="0"/>
    <m/>
    <n v="55.605873958331358"/>
    <s v="Nợ quá hạn từ 30 ngày đến 60 ngày"/>
    <s v="ĐÃ TT"/>
    <s v="Nguyễn Minh Sơn"/>
  </r>
  <r>
    <x v="1"/>
    <x v="1"/>
    <d v="2025-07-25T00:00:00"/>
    <s v="BH2325959"/>
    <d v="2025-07-31T00:00:00"/>
    <s v="00048759"/>
    <s v="GS25 Dai hoc Ha Noi Dai Mo-Ha Noi  VN0477202517234868"/>
    <m/>
    <m/>
    <m/>
    <n v="1266683"/>
    <s v="Bán hàng"/>
    <m/>
    <m/>
    <n v="0"/>
    <n v="1266683"/>
    <n v="0"/>
    <n v="1266683"/>
    <d v="2025-07-31T00:00:00"/>
    <n v="50"/>
    <d v="2025-09-19T00:00:00"/>
    <n v="0"/>
    <m/>
    <n v="55.605873958331358"/>
    <s v="Nợ quá hạn từ 30 ngày đến 60 ngày"/>
    <s v="ĐÃ TT"/>
    <s v="Hoàng Thanh Huy"/>
  </r>
  <r>
    <x v="1"/>
    <x v="1"/>
    <d v="2025-07-25T00:00:00"/>
    <s v="BH2325961"/>
    <d v="2025-07-29T00:00:00"/>
    <s v="00047613"/>
    <s v="GS25 Chua Lang Dong Da-Ha Noi VN0474202517326808"/>
    <m/>
    <m/>
    <m/>
    <n v="464346"/>
    <s v="Bán hàng"/>
    <m/>
    <m/>
    <n v="0"/>
    <n v="464346"/>
    <n v="0"/>
    <n v="464346"/>
    <d v="2025-07-29T00:00:00"/>
    <n v="50"/>
    <d v="2025-09-17T00:00:00"/>
    <n v="0"/>
    <m/>
    <n v="57.605873958331358"/>
    <s v="Nợ quá hạn từ 30 ngày đến 60 ngày"/>
    <s v="ĐÃ TT"/>
    <s v="Hoàng Thanh Huy"/>
  </r>
  <r>
    <x v="1"/>
    <x v="1"/>
    <d v="2025-07-26T00:00:00"/>
    <s v="BH2325990"/>
    <d v="2025-07-31T00:00:00"/>
    <s v="00048760"/>
    <s v="GS25 36 Duy Tan VN0451128120250727"/>
    <m/>
    <m/>
    <m/>
    <n v="540916"/>
    <s v="Bán hàng"/>
    <m/>
    <m/>
    <n v="0"/>
    <n v="540916"/>
    <n v="0"/>
    <n v="540916"/>
    <d v="2025-07-31T00:00:00"/>
    <n v="50"/>
    <d v="2025-09-19T00:00:00"/>
    <n v="0"/>
    <m/>
    <n v="55.605873958331358"/>
    <s v="Nợ quá hạn từ 30 ngày đến 60 ngày"/>
    <s v="ĐÃ TT"/>
    <s v="Hoàng Thanh Huy"/>
  </r>
  <r>
    <x v="1"/>
    <x v="1"/>
    <d v="2025-08-01T00:00:00"/>
    <s v="BH2326072"/>
    <d v="2025-08-11T00:00:00"/>
    <s v="00050847"/>
    <s v="GS25 Chua Lang Dong Da-Ha Noi VN0474128120250730"/>
    <m/>
    <m/>
    <m/>
    <n v="811690"/>
    <s v="Bán hàng"/>
    <m/>
    <m/>
    <n v="0"/>
    <n v="811690"/>
    <n v="0"/>
    <n v="811690"/>
    <d v="2025-08-11T00:00:00"/>
    <n v="50"/>
    <d v="2025-09-30T00:00:00"/>
    <n v="0"/>
    <m/>
    <n v="44.605873958331358"/>
    <s v="Nợ quá hạn từ 30 ngày đến 60 ngày"/>
    <m/>
    <s v="Hoàng Thanh Huy"/>
  </r>
  <r>
    <x v="1"/>
    <x v="1"/>
    <d v="2025-08-01T00:00:00"/>
    <s v="BH2326074"/>
    <d v="2025-08-11T00:00:00"/>
    <s v="00050848"/>
    <s v="GS25 Hang Dau VN0439128120250730"/>
    <m/>
    <m/>
    <m/>
    <n v="909199"/>
    <s v="Bán hàng"/>
    <m/>
    <m/>
    <n v="0"/>
    <n v="909199"/>
    <n v="0"/>
    <n v="909199"/>
    <d v="2025-08-11T00:00:00"/>
    <n v="50"/>
    <d v="2025-09-30T00:00:00"/>
    <n v="0"/>
    <m/>
    <n v="44.605873958331358"/>
    <s v="Nợ quá hạn từ 30 ngày đến 60 ngày"/>
    <m/>
    <s v="Nguyễn Minh Sơn"/>
  </r>
  <r>
    <x v="1"/>
    <x v="1"/>
    <d v="2025-08-01T00:00:00"/>
    <s v="BH2326075"/>
    <d v="2025-08-11T00:00:00"/>
    <s v="00050849"/>
    <s v="GS25 Nguy Nhu Kon Tum-Ha Noi  VN0470128120250730"/>
    <m/>
    <m/>
    <m/>
    <n v="1179999"/>
    <s v="Bán hàng"/>
    <m/>
    <m/>
    <n v="0"/>
    <n v="1179999"/>
    <n v="0"/>
    <n v="1179999"/>
    <d v="2025-08-11T00:00:00"/>
    <n v="50"/>
    <d v="2025-09-30T00:00:00"/>
    <n v="0"/>
    <m/>
    <n v="44.605873958331358"/>
    <s v="Nợ quá hạn từ 30 ngày đến 60 ngày"/>
    <m/>
    <s v="Nguyễn Minh Sơn"/>
  </r>
  <r>
    <x v="1"/>
    <x v="1"/>
    <d v="2025-08-01T00:00:00"/>
    <s v="BH2326076"/>
    <d v="2025-08-11T00:00:00"/>
    <s v="00050850"/>
    <s v="GS25 Doi Can VN0436128120250730"/>
    <m/>
    <m/>
    <m/>
    <n v="743718"/>
    <s v="Bán hàng"/>
    <m/>
    <m/>
    <n v="0"/>
    <n v="743718"/>
    <n v="0"/>
    <n v="743718"/>
    <d v="2025-08-11T00:00:00"/>
    <n v="50"/>
    <d v="2025-09-30T00:00:00"/>
    <n v="0"/>
    <m/>
    <n v="44.605873958331358"/>
    <s v="Nợ quá hạn từ 30 ngày đến 60 ngày"/>
    <m/>
    <s v="Nguyễn Minh Sơn"/>
  </r>
  <r>
    <x v="1"/>
    <x v="1"/>
    <d v="2025-08-01T00:00:00"/>
    <s v="BH2326128"/>
    <d v="2025-08-11T00:00:00"/>
    <s v="00050851"/>
    <s v="GS25 FLC Complex Pham Hung-Ha Noi VN0465128120250731"/>
    <m/>
    <m/>
    <m/>
    <n v="724163"/>
    <s v="Bán hàng"/>
    <m/>
    <m/>
    <n v="0"/>
    <n v="724163"/>
    <n v="0"/>
    <n v="724163"/>
    <d v="2025-08-11T00:00:00"/>
    <n v="50"/>
    <d v="2025-09-30T00:00:00"/>
    <n v="0"/>
    <m/>
    <n v="44.605873958331358"/>
    <s v="Nợ quá hạn từ 30 ngày đến 60 ngày"/>
    <m/>
    <s v="Hoàng Thanh Huy"/>
  </r>
  <r>
    <x v="1"/>
    <x v="1"/>
    <d v="2025-08-01T00:00:00"/>
    <s v="BH2326129"/>
    <d v="2025-08-11T00:00:00"/>
    <s v="00050852"/>
    <s v="GS25 Dao Duy Anh VN0444128120250731"/>
    <m/>
    <m/>
    <m/>
    <n v="728789"/>
    <s v="Bán hàng"/>
    <m/>
    <m/>
    <n v="0"/>
    <n v="728789"/>
    <n v="0"/>
    <n v="728789"/>
    <d v="2025-08-11T00:00:00"/>
    <n v="50"/>
    <d v="2025-09-30T00:00:00"/>
    <n v="0"/>
    <m/>
    <n v="44.605873958331358"/>
    <s v="Nợ quá hạn từ 30 ngày đến 60 ngày"/>
    <m/>
    <s v="Phan Trọng Cường"/>
  </r>
  <r>
    <x v="1"/>
    <x v="1"/>
    <d v="2025-08-01T00:00:00"/>
    <s v="BH2326166"/>
    <d v="2025-08-11T00:00:00"/>
    <s v="00050853"/>
    <s v="GS25 Vinhomes Symphony - Ha Noi VN0468128120250803"/>
    <m/>
    <m/>
    <m/>
    <n v="728743"/>
    <s v="Bán hàng"/>
    <m/>
    <m/>
    <n v="0"/>
    <n v="728743"/>
    <n v="0"/>
    <n v="728743"/>
    <d v="2025-08-11T00:00:00"/>
    <n v="50"/>
    <d v="2025-09-30T00:00:00"/>
    <n v="0"/>
    <m/>
    <n v="44.605873958331358"/>
    <s v="Nợ quá hạn từ 30 ngày đến 60 ngày"/>
    <m/>
    <s v="Nguyễn Minh Sơn"/>
  </r>
  <r>
    <x v="1"/>
    <x v="1"/>
    <d v="2025-08-08T00:00:00"/>
    <s v="BH2326430"/>
    <d v="2025-08-20T00:00:00"/>
    <s v="00052611"/>
    <s v="GS25 Nguyen Huu Huan VN0437128120250806"/>
    <m/>
    <m/>
    <m/>
    <n v="1325082"/>
    <s v="Bán hàng"/>
    <m/>
    <m/>
    <n v="0"/>
    <n v="1325082"/>
    <n v="0"/>
    <n v="1325082"/>
    <d v="2025-08-20T00:00:00"/>
    <n v="50"/>
    <d v="2025-10-09T00:00:00"/>
    <n v="0"/>
    <m/>
    <n v="35.605873958331358"/>
    <s v="Nợ quá hạn từ 30 ngày đến 60 ngày"/>
    <m/>
    <s v="Nguyễn Minh Sơn"/>
  </r>
  <r>
    <x v="1"/>
    <x v="1"/>
    <d v="2025-08-08T00:00:00"/>
    <s v="BH2326431"/>
    <d v="2025-08-20T00:00:00"/>
    <s v="00052612"/>
    <s v="GS25 Hang Dau VN0439128120250806"/>
    <m/>
    <m/>
    <m/>
    <n v="767813"/>
    <s v="Bán hàng"/>
    <m/>
    <m/>
    <n v="0"/>
    <n v="767813"/>
    <n v="0"/>
    <n v="767813"/>
    <d v="2025-08-20T00:00:00"/>
    <n v="50"/>
    <d v="2025-10-09T00:00:00"/>
    <n v="0"/>
    <m/>
    <n v="35.605873958331358"/>
    <s v="Nợ quá hạn từ 30 ngày đến 60 ngày"/>
    <m/>
    <s v="Nguyễn Minh Sơn"/>
  </r>
  <r>
    <x v="1"/>
    <x v="1"/>
    <d v="2025-08-08T00:00:00"/>
    <s v="BH2326432"/>
    <d v="2025-08-20T00:00:00"/>
    <s v="00052613"/>
    <s v="GS25 Park 11-Vinhomes Times City-Ha Noi VN0453128120250806"/>
    <m/>
    <m/>
    <m/>
    <n v="900737"/>
    <s v="Bán hàng"/>
    <m/>
    <m/>
    <n v="0"/>
    <n v="900737"/>
    <n v="0"/>
    <n v="900737"/>
    <d v="2025-08-20T00:00:00"/>
    <n v="50"/>
    <d v="2025-10-09T00:00:00"/>
    <n v="0"/>
    <m/>
    <n v="35.605873958331358"/>
    <s v="Nợ quá hạn từ 30 ngày đến 60 ngày"/>
    <m/>
    <s v="Phan Trọng Cường"/>
  </r>
  <r>
    <x v="1"/>
    <x v="1"/>
    <d v="2025-08-08T00:00:00"/>
    <s v="BH2326433"/>
    <d v="2025-08-20T00:00:00"/>
    <s v="00052614"/>
    <s v="GS25 Vinhomes Symphony - Ha Noi VN0468128120250806"/>
    <m/>
    <m/>
    <m/>
    <n v="1190655"/>
    <s v="Bán hàng"/>
    <m/>
    <m/>
    <n v="0"/>
    <n v="1190655"/>
    <n v="0"/>
    <n v="1190655"/>
    <d v="2025-08-20T00:00:00"/>
    <n v="50"/>
    <d v="2025-10-09T00:00:00"/>
    <n v="0"/>
    <m/>
    <n v="35.605873958331358"/>
    <s v="Nợ quá hạn từ 30 ngày đến 60 ngày"/>
    <m/>
    <s v="Nguyễn Minh Sơn"/>
  </r>
  <r>
    <x v="1"/>
    <x v="1"/>
    <d v="2025-08-08T00:00:00"/>
    <s v="BH2326434"/>
    <d v="2025-08-20T00:00:00"/>
    <s v="00052615"/>
    <s v="GS25 KDT Van Phu Ha Dong-Ha Noi VN0471128120250806"/>
    <m/>
    <m/>
    <m/>
    <n v="745038"/>
    <s v="Bán hàng"/>
    <m/>
    <m/>
    <n v="0"/>
    <n v="745038"/>
    <n v="0"/>
    <n v="745038"/>
    <d v="2025-08-20T00:00:00"/>
    <n v="50"/>
    <d v="2025-10-09T00:00:00"/>
    <n v="0"/>
    <m/>
    <n v="35.605873958331358"/>
    <s v="Nợ quá hạn từ 30 ngày đến 60 ngày"/>
    <m/>
    <s v="Hoàng Thanh Huy"/>
  </r>
  <r>
    <x v="1"/>
    <x v="1"/>
    <d v="2025-08-08T00:00:00"/>
    <s v="BH2326435"/>
    <d v="2025-08-20T00:00:00"/>
    <s v="00052616"/>
    <s v="GS25 CT1 Ngo Thi Nham Ha Dong-Ha Noi VN0472128120250806"/>
    <m/>
    <m/>
    <m/>
    <n v="939222"/>
    <s v="Bán hàng"/>
    <m/>
    <m/>
    <n v="0"/>
    <n v="939222"/>
    <n v="0"/>
    <n v="939222"/>
    <d v="2025-08-20T00:00:00"/>
    <n v="50"/>
    <d v="2025-10-09T00:00:00"/>
    <n v="0"/>
    <m/>
    <n v="35.605873958331358"/>
    <s v="Nợ quá hạn từ 30 ngày đến 60 ngày"/>
    <m/>
    <s v="Hoàng Thanh Huy"/>
  </r>
  <r>
    <x v="1"/>
    <x v="1"/>
    <d v="2025-08-08T00:00:00"/>
    <s v="BH2326436"/>
    <d v="2025-08-20T00:00:00"/>
    <s v="00052617"/>
    <s v="GS25 Ngu Xa-Ha Noi VN0459128120250807"/>
    <m/>
    <m/>
    <m/>
    <n v="743905"/>
    <s v="Bán hàng"/>
    <m/>
    <m/>
    <n v="0"/>
    <n v="743905"/>
    <n v="0"/>
    <n v="743905"/>
    <d v="2025-08-20T00:00:00"/>
    <n v="50"/>
    <d v="2025-10-09T00:00:00"/>
    <n v="0"/>
    <m/>
    <n v="35.605873958331358"/>
    <s v="Nợ quá hạn từ 30 ngày đến 60 ngày"/>
    <m/>
    <s v="Nguyễn Minh Sơn"/>
  </r>
  <r>
    <x v="1"/>
    <x v="1"/>
    <d v="2025-08-09T00:00:00"/>
    <s v="BH2326488"/>
    <d v="2025-08-20T00:00:00"/>
    <s v="00052618"/>
    <s v="GS25 The West VN0435128120250810"/>
    <m/>
    <m/>
    <m/>
    <n v="649796"/>
    <s v="Bán hàng"/>
    <m/>
    <m/>
    <n v="0"/>
    <n v="649796"/>
    <n v="0"/>
    <n v="649796"/>
    <d v="2025-08-20T00:00:00"/>
    <n v="50"/>
    <d v="2025-10-09T00:00:00"/>
    <n v="0"/>
    <m/>
    <n v="35.605873958331358"/>
    <s v="Nợ quá hạn từ 30 ngày đến 60 ngày"/>
    <m/>
    <s v="Hoàng Thanh Huy"/>
  </r>
  <r>
    <x v="1"/>
    <x v="1"/>
    <d v="2025-08-14T00:00:00"/>
    <s v="BH2327497"/>
    <d v="2025-08-20T00:00:00"/>
    <s v="00052619"/>
    <s v="GS25 FLC Complex Pham Hung-Ha Noi VN0465128120250813"/>
    <m/>
    <m/>
    <m/>
    <n v="771101"/>
    <s v="Bán hàng"/>
    <m/>
    <m/>
    <n v="0"/>
    <n v="771101"/>
    <n v="0"/>
    <n v="771101"/>
    <d v="2025-08-20T00:00:00"/>
    <n v="50"/>
    <d v="2025-10-09T00:00:00"/>
    <n v="0"/>
    <m/>
    <n v="35.605873958331358"/>
    <s v="Nợ quá hạn từ 30 ngày đến 60 ngày"/>
    <m/>
    <s v="Hoàng Thanh Huy"/>
  </r>
  <r>
    <x v="1"/>
    <x v="1"/>
    <d v="2025-08-14T00:00:00"/>
    <s v="BH2327499"/>
    <d v="2025-08-20T00:00:00"/>
    <s v="00052620"/>
    <s v="GS25 Doi Can VN0436128120250813"/>
    <m/>
    <m/>
    <m/>
    <n v="721646"/>
    <s v="Bán hàng"/>
    <m/>
    <m/>
    <n v="0"/>
    <n v="721646"/>
    <n v="0"/>
    <n v="721646"/>
    <d v="2025-08-20T00:00:00"/>
    <n v="50"/>
    <d v="2025-10-09T00:00:00"/>
    <n v="0"/>
    <m/>
    <n v="35.605873958331358"/>
    <s v="Nợ quá hạn từ 30 ngày đến 60 ngày"/>
    <m/>
    <s v="Nguyễn Minh Sơn"/>
  </r>
  <r>
    <x v="1"/>
    <x v="1"/>
    <d v="2025-08-14T00:00:00"/>
    <s v="BH2327500"/>
    <d v="2025-08-20T00:00:00"/>
    <s v="00052621"/>
    <s v="GS25 Hang Dau VN0439128120250813"/>
    <m/>
    <m/>
    <m/>
    <n v="763556"/>
    <s v="Bán hàng"/>
    <m/>
    <m/>
    <n v="0"/>
    <n v="763556"/>
    <n v="0"/>
    <n v="763556"/>
    <d v="2025-08-20T00:00:00"/>
    <n v="50"/>
    <d v="2025-10-09T00:00:00"/>
    <n v="0"/>
    <m/>
    <n v="35.605873958331358"/>
    <s v="Nợ quá hạn từ 30 ngày đến 60 ngày"/>
    <m/>
    <s v="Nguyễn Minh Sơn"/>
  </r>
  <r>
    <x v="1"/>
    <x v="1"/>
    <d v="2025-08-14T00:00:00"/>
    <s v="BH2327501"/>
    <d v="2025-08-20T00:00:00"/>
    <s v="00052622"/>
    <s v="GS25 DH Thuy Loi-Ha Noi VN0464128120250813"/>
    <m/>
    <m/>
    <m/>
    <n v="769745"/>
    <s v="Bán hàng"/>
    <m/>
    <m/>
    <n v="0"/>
    <n v="769745"/>
    <n v="0"/>
    <n v="769745"/>
    <d v="2025-08-20T00:00:00"/>
    <n v="50"/>
    <d v="2025-10-09T00:00:00"/>
    <n v="0"/>
    <m/>
    <n v="35.605873958331358"/>
    <s v="Nợ quá hạn từ 30 ngày đến 60 ngày"/>
    <m/>
    <s v="Phan Trọng Cường"/>
  </r>
  <r>
    <x v="1"/>
    <x v="1"/>
    <d v="2025-08-14T00:00:00"/>
    <s v="BH2327502"/>
    <d v="2025-08-20T00:00:00"/>
    <s v="00052623"/>
    <s v="GS25 Ngu Xa-Ha Noi VN0459128120250813"/>
    <m/>
    <m/>
    <m/>
    <n v="818577"/>
    <s v="Bán hàng"/>
    <m/>
    <m/>
    <n v="0"/>
    <n v="818577"/>
    <n v="0"/>
    <n v="818577"/>
    <d v="2025-08-20T00:00:00"/>
    <n v="50"/>
    <d v="2025-10-09T00:00:00"/>
    <n v="0"/>
    <m/>
    <n v="35.605873958331358"/>
    <s v="Nợ quá hạn từ 30 ngày đến 60 ngày"/>
    <m/>
    <s v="Nguyễn Minh Sơn"/>
  </r>
  <r>
    <x v="1"/>
    <x v="1"/>
    <d v="2025-08-14T00:00:00"/>
    <s v="BH2327503"/>
    <d v="2025-08-25T00:00:00"/>
    <s v="00054313"/>
    <s v="GS25 Park 3-Vinhomes Times City-Ha Noi VN0454128120250813"/>
    <m/>
    <m/>
    <m/>
    <n v="1027879"/>
    <s v="Bán hàng"/>
    <m/>
    <m/>
    <n v="0"/>
    <n v="1027879"/>
    <n v="0"/>
    <n v="1027879"/>
    <d v="2025-08-25T00:00:00"/>
    <n v="50"/>
    <d v="2025-10-14T00:00:00"/>
    <n v="0"/>
    <m/>
    <n v="30.605873958331358"/>
    <s v="Nợ quá hạn từ 30 ngày đến 60 ngày"/>
    <m/>
    <s v="Phan Trọng Cường"/>
  </r>
  <r>
    <x v="1"/>
    <x v="1"/>
    <d v="2025-08-15T00:00:00"/>
    <s v="BH2327527"/>
    <d v="2025-08-25T00:00:00"/>
    <s v="00054316"/>
    <s v="GS25 36 Duy Tan VN0451128120250814"/>
    <m/>
    <m/>
    <m/>
    <n v="667585"/>
    <s v="Bán hàng"/>
    <m/>
    <m/>
    <n v="0"/>
    <n v="667585"/>
    <n v="0"/>
    <n v="667585"/>
    <d v="2025-08-25T00:00:00"/>
    <n v="50"/>
    <d v="2025-10-14T00:00:00"/>
    <n v="0"/>
    <m/>
    <n v="30.605873958331358"/>
    <s v="Nợ quá hạn từ 30 ngày đến 60 ngày"/>
    <m/>
    <s v="Hoàng Thanh Huy"/>
  </r>
  <r>
    <x v="1"/>
    <x v="1"/>
    <d v="2025-08-19T00:00:00"/>
    <s v="BH2327802"/>
    <d v="2025-09-05T00:00:00"/>
    <s v="00056705"/>
    <s v="GS25 Lang Sinh Vien Hacinco-Ha Noi  VN0485202517154538"/>
    <m/>
    <m/>
    <m/>
    <n v="1069994"/>
    <s v="Bán hàng"/>
    <m/>
    <m/>
    <n v="0"/>
    <n v="1069994"/>
    <n v="0"/>
    <n v="1069994"/>
    <d v="2025-09-05T00:00:00"/>
    <n v="50"/>
    <d v="2025-10-25T00:00:00"/>
    <n v="0"/>
    <m/>
    <n v="19.605873958331358"/>
    <s v="Nợ quá hạn 30 ngày"/>
    <m/>
    <s v="Đỗ Minh Quang"/>
  </r>
  <r>
    <x v="1"/>
    <x v="1"/>
    <d v="2025-08-19T00:00:00"/>
    <s v="BH2327803"/>
    <d v="2025-08-25T00:00:00"/>
    <s v="00054314"/>
    <s v="GS25 D' Capitale Yen Hoa-Ha Noi VN0479202517154037"/>
    <m/>
    <m/>
    <m/>
    <n v="597688"/>
    <s v="Bán hàng"/>
    <m/>
    <m/>
    <n v="0"/>
    <n v="597688"/>
    <n v="0"/>
    <n v="597688"/>
    <d v="2025-08-25T00:00:00"/>
    <n v="50"/>
    <d v="2025-10-14T00:00:00"/>
    <n v="0"/>
    <m/>
    <n v="30.605873958331358"/>
    <s v="Nợ quá hạn từ 30 ngày đến 60 ngày"/>
    <m/>
    <s v="Hoàng Thanh Huy"/>
  </r>
  <r>
    <x v="1"/>
    <x v="1"/>
    <d v="2025-08-21T00:00:00"/>
    <s v="BH2328674"/>
    <d v="2025-08-25T00:00:00"/>
    <s v="00054324"/>
    <s v="GS25 Hang Dau VN0439128120250820"/>
    <m/>
    <m/>
    <m/>
    <n v="667585"/>
    <s v="Bán hàng"/>
    <m/>
    <m/>
    <n v="0"/>
    <n v="667585"/>
    <n v="0"/>
    <n v="667585"/>
    <d v="2025-08-25T00:00:00"/>
    <n v="50"/>
    <d v="2025-10-14T00:00:00"/>
    <n v="0"/>
    <m/>
    <n v="30.605873958331358"/>
    <s v="Nợ quá hạn từ 30 ngày đến 60 ngày"/>
    <m/>
    <s v="Nguyễn Minh Sơn"/>
  </r>
  <r>
    <x v="1"/>
    <x v="1"/>
    <d v="2025-08-25T00:00:00"/>
    <s v="BH2328786"/>
    <d v="2025-09-05T00:00:00"/>
    <s v="00056706"/>
    <s v="GS25 Nguyen Khuyen-KDT Van Quan-Ha Noi VN0469202522177521"/>
    <m/>
    <m/>
    <m/>
    <n v="620784"/>
    <s v="Bán hàng"/>
    <m/>
    <m/>
    <n v="0"/>
    <n v="620784"/>
    <n v="0"/>
    <n v="620784"/>
    <d v="2025-09-05T00:00:00"/>
    <n v="50"/>
    <d v="2025-10-25T00:00:00"/>
    <n v="0"/>
    <m/>
    <n v="19.605873958331358"/>
    <s v="Nợ quá hạn 30 ngày"/>
    <m/>
    <s v="Đỗ Minh Quang"/>
  </r>
  <r>
    <x v="1"/>
    <x v="1"/>
    <d v="2025-08-25T00:00:00"/>
    <s v="BH2328787"/>
    <d v="2025-09-05T00:00:00"/>
    <s v="00056707"/>
    <s v="GS25 Le Van Luong Thanh Xuan-Ha Noi VN0484202522177205"/>
    <m/>
    <m/>
    <m/>
    <n v="465588"/>
    <s v="Bán hàng"/>
    <m/>
    <m/>
    <n v="0"/>
    <n v="465588"/>
    <n v="0"/>
    <n v="465588"/>
    <d v="2025-09-05T00:00:00"/>
    <n v="50"/>
    <d v="2025-10-25T00:00:00"/>
    <n v="0"/>
    <m/>
    <n v="19.605873958331358"/>
    <s v="Nợ quá hạn 30 ngày"/>
    <m/>
    <s v="Đỗ Minh Quang"/>
  </r>
  <r>
    <x v="1"/>
    <x v="1"/>
    <d v="2025-09-04T00:00:00"/>
    <s v="BH2330454"/>
    <d v="2025-09-16T00:00:00"/>
    <s v="00059616"/>
    <s v="GS25 Hang Dau VN0439128120250903"/>
    <m/>
    <m/>
    <m/>
    <n v="1145244"/>
    <s v="Bán hàng"/>
    <m/>
    <m/>
    <n v="0"/>
    <n v="1145244"/>
    <n v="0"/>
    <n v="1145244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04T00:00:00"/>
    <s v="BH2330455"/>
    <d v="2025-09-16T00:00:00"/>
    <s v="00059617"/>
    <s v="GS25 Park 11-Vinhomes Times City-Ha Noi VN0453128120250903"/>
    <m/>
    <m/>
    <m/>
    <n v="792203"/>
    <s v="Bán hàng"/>
    <m/>
    <m/>
    <n v="0"/>
    <n v="792203"/>
    <n v="0"/>
    <n v="792203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04T00:00:00"/>
    <s v="BH2330456"/>
    <d v="2025-09-16T00:00:00"/>
    <s v="00059618"/>
    <s v="GS25 Ngu Xa-Ha Noi VN0459128120250903"/>
    <m/>
    <m/>
    <m/>
    <n v="772703"/>
    <s v="Bán hàng"/>
    <m/>
    <m/>
    <n v="0"/>
    <n v="772703"/>
    <n v="0"/>
    <n v="772703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04T00:00:00"/>
    <s v="BH2330457"/>
    <d v="2025-09-16T00:00:00"/>
    <s v="00059619"/>
    <s v="GS25 FLC Complex Pham Hung-Ha Noi VN0465128120250903"/>
    <m/>
    <m/>
    <m/>
    <n v="773303"/>
    <s v="Bán hàng"/>
    <m/>
    <m/>
    <n v="0"/>
    <n v="773303"/>
    <n v="0"/>
    <n v="773303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04T00:00:00"/>
    <s v="BH2330458"/>
    <d v="2025-09-16T00:00:00"/>
    <s v="00059621"/>
    <s v="GS25 Nguyen Khuyen-KDT Van Quan-Ha Noi VN0469128120250903"/>
    <m/>
    <m/>
    <m/>
    <n v="947318"/>
    <s v="Bán hàng"/>
    <m/>
    <m/>
    <n v="0"/>
    <n v="947318"/>
    <n v="0"/>
    <n v="947318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04T00:00:00"/>
    <s v="BH2330459"/>
    <d v="2025-09-16T00:00:00"/>
    <s v="00059622"/>
    <s v="GS25 Nguy Nhu Kon Tum-Ha Noi VN0470128120250903"/>
    <m/>
    <m/>
    <m/>
    <n v="770052"/>
    <s v="Bán hàng"/>
    <m/>
    <m/>
    <n v="0"/>
    <n v="770052"/>
    <n v="0"/>
    <n v="770052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04T00:00:00"/>
    <s v="BH2330460"/>
    <d v="2025-09-16T00:00:00"/>
    <s v="00059623"/>
    <s v="GS25 KDT Van Phu Ha Dong-Ha Noi VN0471128120250903"/>
    <m/>
    <m/>
    <m/>
    <n v="927344"/>
    <s v="Bán hàng"/>
    <m/>
    <m/>
    <n v="0"/>
    <n v="927344"/>
    <n v="0"/>
    <n v="927344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04T00:00:00"/>
    <s v="BH2330461"/>
    <d v="2025-09-16T00:00:00"/>
    <s v="00059624"/>
    <s v="GS25 D' Capitale Yen Hoa-Ha Noi VN0479128120250903"/>
    <m/>
    <m/>
    <m/>
    <n v="758767"/>
    <s v="Bán hàng"/>
    <m/>
    <m/>
    <n v="0"/>
    <n v="758767"/>
    <n v="0"/>
    <n v="758767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05T00:00:00"/>
    <s v="BH2328785"/>
    <d v="2025-09-16T00:00:00"/>
    <s v="00059625"/>
    <s v="GS25 N03-Ngoai Giao Doan-Ha Noi VN0486202522171693"/>
    <m/>
    <m/>
    <m/>
    <n v="512389"/>
    <s v="Bán hàng"/>
    <m/>
    <m/>
    <n v="0"/>
    <n v="512389"/>
    <n v="0"/>
    <n v="512389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06T00:00:00"/>
    <s v="BH2331418"/>
    <d v="2025-09-16T00:00:00"/>
    <s v="00059626"/>
    <s v="GS25 Lang Sinh Vien Hacinco-Ha Noi  VN0485128120250907"/>
    <m/>
    <m/>
    <m/>
    <n v="775980"/>
    <s v="Bán hàng"/>
    <m/>
    <m/>
    <n v="0"/>
    <n v="775980"/>
    <n v="0"/>
    <n v="775980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06T00:00:00"/>
    <s v="BH2331419"/>
    <d v="2025-09-16T00:00:00"/>
    <s v="00059627"/>
    <s v="GS25 CT1 Ngo Thi Nham Ha Dong-Ha Noi VN0472128120250907"/>
    <m/>
    <m/>
    <m/>
    <n v="879655"/>
    <s v="Bán hàng"/>
    <m/>
    <m/>
    <n v="0"/>
    <n v="879655"/>
    <n v="0"/>
    <n v="879655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10T00:00:00"/>
    <s v="BH2331699"/>
    <d v="2025-09-16T00:00:00"/>
    <s v="00059628"/>
    <s v="GS25 Doi Can VN0436128120250910"/>
    <m/>
    <m/>
    <m/>
    <n v="1132542"/>
    <s v="Bán hàng"/>
    <m/>
    <m/>
    <n v="0"/>
    <n v="1132542"/>
    <n v="0"/>
    <n v="1132542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10T00:00:00"/>
    <s v="BH2331700"/>
    <d v="2025-09-16T00:00:00"/>
    <s v="00059629"/>
    <s v="GS25 Hang Dau VN0439128120250910"/>
    <m/>
    <m/>
    <m/>
    <n v="800080"/>
    <s v="Bán hàng"/>
    <m/>
    <m/>
    <n v="0"/>
    <n v="800080"/>
    <n v="0"/>
    <n v="800080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10T00:00:00"/>
    <s v="BH2331701"/>
    <d v="2025-09-16T00:00:00"/>
    <s v="00059630"/>
    <s v="GS25 Dao Duy Anh VN0444128120250910"/>
    <m/>
    <m/>
    <m/>
    <n v="805871"/>
    <s v="Bán hàng"/>
    <m/>
    <m/>
    <n v="0"/>
    <n v="805871"/>
    <n v="0"/>
    <n v="805871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10T00:00:00"/>
    <s v="BH2331702"/>
    <d v="2025-09-16T00:00:00"/>
    <s v="00059631"/>
    <s v="GS25 36 Duy Tan VN0451128120250910"/>
    <m/>
    <m/>
    <m/>
    <n v="1013927"/>
    <s v="Bán hàng"/>
    <m/>
    <m/>
    <n v="0"/>
    <n v="1013927"/>
    <n v="0"/>
    <n v="1013927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13T00:00:00"/>
    <s v="BH2332045"/>
    <d v="2025-09-25T00:00:00"/>
    <s v="00062721"/>
    <s v="GS25 The West VN0435128120250914"/>
    <m/>
    <m/>
    <m/>
    <n v="774888"/>
    <s v="Bán hàng"/>
    <m/>
    <m/>
    <n v="0"/>
    <n v="774888"/>
    <n v="0"/>
    <n v="774888"/>
    <d v="2025-09-25T00:00:00"/>
    <n v="50"/>
    <d v="2025-11-14T00:00:00"/>
    <n v="0.39412604166864185"/>
    <m/>
    <n v="0"/>
    <s v="Chưa đến hạn thanh toán"/>
    <m/>
    <s v="Đỗ Minh Quang"/>
  </r>
  <r>
    <x v="1"/>
    <x v="1"/>
    <d v="2025-09-16T00:00:00"/>
    <s v="BH2332231"/>
    <d v="2025-09-25T00:00:00"/>
    <s v="00062723"/>
    <s v="GS25 DH Su Pham-Ha Noi VN0488202503465469"/>
    <m/>
    <m/>
    <m/>
    <n v="775980"/>
    <s v="Bán hàng"/>
    <m/>
    <m/>
    <n v="0"/>
    <n v="775980"/>
    <n v="0"/>
    <n v="775980"/>
    <d v="2025-09-25T00:00:00"/>
    <n v="50"/>
    <d v="2025-11-14T00:00:00"/>
    <n v="0.39412604166864185"/>
    <m/>
    <n v="0"/>
    <s v="Chưa đến hạn thanh toán"/>
    <m/>
    <s v="Đỗ Minh Quang"/>
  </r>
  <r>
    <x v="1"/>
    <x v="1"/>
    <d v="2025-09-18T00:00:00"/>
    <s v="BH20259317"/>
    <d v="2025-09-25T00:00:00"/>
    <s v="00062725"/>
    <s v="GS25 D' Capitale Yen Hoa-Ha Noi VN0479128120250917"/>
    <m/>
    <m/>
    <m/>
    <n v="780535"/>
    <s v="Bán hàng"/>
    <m/>
    <m/>
    <n v="0"/>
    <n v="780535"/>
    <n v="0"/>
    <n v="780535"/>
    <d v="2025-09-25T00:00:00"/>
    <n v="50"/>
    <d v="2025-11-14T00:00:00"/>
    <n v="0.39412604166864185"/>
    <m/>
    <n v="0"/>
    <s v="Chưa đến hạn thanh toán"/>
    <m/>
    <s v="Đỗ Minh Quang"/>
  </r>
  <r>
    <x v="1"/>
    <x v="1"/>
    <d v="2025-09-18T00:00:00"/>
    <s v="BH20259320"/>
    <d v="2025-09-25T00:00:00"/>
    <s v="00062726"/>
    <s v="GS25 Park 11-Vinhomes Times City-Ha Noi VN0453128120250917"/>
    <m/>
    <m/>
    <m/>
    <n v="809825"/>
    <s v="Bán hàng"/>
    <m/>
    <m/>
    <n v="0"/>
    <n v="809825"/>
    <n v="0"/>
    <n v="809825"/>
    <d v="2025-09-25T00:00:00"/>
    <n v="50"/>
    <d v="2025-11-14T00:00:00"/>
    <n v="0.39412604166864185"/>
    <m/>
    <n v="0"/>
    <s v="Chưa đến hạn thanh toán"/>
    <m/>
    <s v="Đỗ Minh Quang"/>
  </r>
  <r>
    <x v="1"/>
    <x v="1"/>
    <d v="2025-09-18T00:00:00"/>
    <s v="BH20259323"/>
    <d v="2025-09-25T00:00:00"/>
    <s v="00062728"/>
    <s v="GS25 KDT Van Phu Ha Dong-Ha Noi VN0471128120250917"/>
    <m/>
    <m/>
    <m/>
    <n v="757299"/>
    <s v="Bán hàng"/>
    <m/>
    <m/>
    <n v="0"/>
    <n v="757299"/>
    <n v="0"/>
    <n v="757299"/>
    <d v="2025-09-25T00:00:00"/>
    <n v="50"/>
    <d v="2025-11-14T00:00:00"/>
    <n v="0.39412604166864185"/>
    <m/>
    <n v="0"/>
    <s v="Chưa đến hạn thanh toán"/>
    <m/>
    <s v="Đỗ Minh Quang"/>
  </r>
  <r>
    <x v="1"/>
    <x v="1"/>
    <d v="2025-09-19T00:00:00"/>
    <s v="BH20259508"/>
    <d v="2025-09-25T00:00:00"/>
    <s v="00062730"/>
    <s v="GS25 Nguyen Khuyen-KDT Van Quan-Ha Noi  VN0469128120250918"/>
    <m/>
    <m/>
    <m/>
    <n v="781221"/>
    <s v="Bán hàng"/>
    <m/>
    <m/>
    <n v="0"/>
    <n v="781221"/>
    <n v="0"/>
    <n v="781221"/>
    <d v="2025-09-25T00:00:00"/>
    <n v="50"/>
    <d v="2025-11-14T00:00:00"/>
    <n v="0.39412604166864185"/>
    <m/>
    <n v="0"/>
    <s v="Chưa đến hạn thanh toán"/>
    <m/>
    <s v="Đỗ Minh Quang"/>
  </r>
  <r>
    <x v="1"/>
    <x v="1"/>
    <d v="2025-09-19T00:00:00"/>
    <s v="BH20259509"/>
    <d v="2025-09-29T00:00:00"/>
    <s v="00063311"/>
    <s v="GS25 DH Su Pham-Ha Noi VN0488128120250918"/>
    <m/>
    <m/>
    <m/>
    <n v="895660"/>
    <s v="Bán hàng"/>
    <m/>
    <m/>
    <n v="0"/>
    <n v="895660"/>
    <n v="0"/>
    <n v="895660"/>
    <d v="2025-09-29T00:00:00"/>
    <n v="50"/>
    <d v="2025-11-18T00:00:00"/>
    <n v="4.3941260416686418"/>
    <m/>
    <n v="0"/>
    <s v="Chưa đến hạn thanh toán"/>
    <m/>
    <s v="Đỗ Minh Quang"/>
  </r>
  <r>
    <x v="1"/>
    <x v="1"/>
    <d v="2025-09-19T00:00:00"/>
    <s v="BH20259510"/>
    <d v="2025-09-25T00:00:00"/>
    <s v="00062732"/>
    <s v="GS25 Le Trong Tan-Ha Noi VN0462128120250918"/>
    <m/>
    <m/>
    <m/>
    <n v="529092"/>
    <s v="Bán hàng"/>
    <m/>
    <m/>
    <n v="0"/>
    <n v="529092"/>
    <n v="0"/>
    <n v="529092"/>
    <d v="2025-09-25T00:00:00"/>
    <n v="50"/>
    <d v="2025-11-14T00:00:00"/>
    <n v="0.39412604166864185"/>
    <m/>
    <n v="0"/>
    <s v="Chưa đến hạn thanh toán"/>
    <m/>
    <s v="Đỗ Minh Quang"/>
  </r>
  <r>
    <x v="1"/>
    <x v="1"/>
    <d v="2025-09-20T00:00:00"/>
    <s v="BH20259819"/>
    <d v="2025-09-29T00:00:00"/>
    <s v="00063312"/>
    <s v="GS25 Ngu Xa-Ha Noi VN0459128120250921"/>
    <m/>
    <m/>
    <m/>
    <n v="805345"/>
    <s v="Bán hàng"/>
    <m/>
    <m/>
    <n v="0"/>
    <n v="805345"/>
    <n v="0"/>
    <n v="805345"/>
    <d v="2025-09-29T00:00:00"/>
    <n v="50"/>
    <d v="2025-11-18T00:00:00"/>
    <n v="4.3941260416686418"/>
    <m/>
    <n v="0"/>
    <s v="Chưa đến hạn thanh toán"/>
    <m/>
    <s v="Đỗ Minh Quang"/>
  </r>
  <r>
    <x v="1"/>
    <x v="1"/>
    <d v="2025-09-20T00:00:00"/>
    <s v="BH20259820"/>
    <d v="2025-09-29T00:00:00"/>
    <s v="00063313"/>
    <s v="GS25 Hang Dau VN0439128120250921"/>
    <m/>
    <m/>
    <m/>
    <n v="853684"/>
    <s v="Bán hàng"/>
    <m/>
    <m/>
    <n v="0"/>
    <n v="853684"/>
    <n v="0"/>
    <n v="853684"/>
    <d v="2025-09-29T00:00:00"/>
    <n v="50"/>
    <d v="2025-11-18T00:00:00"/>
    <n v="4.3941260416686418"/>
    <m/>
    <n v="0"/>
    <s v="Chưa đến hạn thanh toán"/>
    <m/>
    <s v="Đỗ Minh Quang"/>
  </r>
  <r>
    <x v="1"/>
    <x v="1"/>
    <d v="2025-09-20T00:00:00"/>
    <s v="BH20259826"/>
    <d v="2025-09-29T00:00:00"/>
    <s v="00063314"/>
    <s v="GS25 Vu Trong Phung Thanh Xuan-Ha Noi VN0490202518198296"/>
    <m/>
    <m/>
    <m/>
    <n v="430066"/>
    <s v="Bán hàng"/>
    <m/>
    <m/>
    <n v="0"/>
    <n v="430066"/>
    <n v="0"/>
    <n v="430066"/>
    <d v="2025-09-29T00:00:00"/>
    <n v="50"/>
    <d v="2025-11-18T00:00:00"/>
    <n v="4.3941260416686418"/>
    <m/>
    <n v="0"/>
    <s v="Chưa đến hạn thanh toán"/>
    <m/>
    <s v="Đỗ Minh Quang"/>
  </r>
  <r>
    <x v="1"/>
    <x v="1"/>
    <d v="2025-09-25T00:00:00"/>
    <s v="BH202509961"/>
    <d v="2025-09-29T00:00:00"/>
    <s v="00063315"/>
    <s v="GS25 Nguyen Ngoc Vu VN0443128120250924"/>
    <m/>
    <m/>
    <m/>
    <n v="941251"/>
    <s v="Bán hàng"/>
    <m/>
    <m/>
    <n v="0"/>
    <n v="941251"/>
    <n v="0"/>
    <n v="941251"/>
    <d v="2025-09-29T00:00:00"/>
    <n v="50"/>
    <d v="2025-11-18T00:00:00"/>
    <n v="4.3941260416686418"/>
    <m/>
    <n v="0"/>
    <s v="Chưa đến hạn thanh toán"/>
    <m/>
    <s v="Đỗ Minh Quang"/>
  </r>
  <r>
    <x v="1"/>
    <x v="1"/>
    <d v="2025-09-25T00:00:00"/>
    <s v="BH202509962"/>
    <d v="2025-09-29T00:00:00"/>
    <s v="00063316"/>
    <s v="GS25 The West VN0435128120250924"/>
    <m/>
    <m/>
    <m/>
    <n v="719603"/>
    <s v="Bán hàng"/>
    <m/>
    <m/>
    <n v="0"/>
    <n v="719603"/>
    <n v="0"/>
    <n v="719603"/>
    <d v="2025-09-29T00:00:00"/>
    <n v="50"/>
    <d v="2025-11-18T00:00:00"/>
    <n v="4.3941260416686418"/>
    <m/>
    <n v="0"/>
    <s v="Chưa đến hạn thanh toán"/>
    <m/>
    <s v="Đỗ Minh Quang"/>
  </r>
  <r>
    <x v="1"/>
    <x v="1"/>
    <d v="2025-09-25T00:00:00"/>
    <s v="BH202509963"/>
    <d v="2025-09-29T00:00:00"/>
    <s v="00063317"/>
    <s v="GS25 Nguyen Huu Huan VN0437128120250924"/>
    <m/>
    <m/>
    <m/>
    <n v="550482"/>
    <s v="Bán hàng"/>
    <m/>
    <m/>
    <n v="0"/>
    <n v="550482"/>
    <n v="0"/>
    <n v="550482"/>
    <d v="2025-09-29T00:00:00"/>
    <n v="50"/>
    <d v="2025-11-18T00:00:00"/>
    <n v="4.3941260416686418"/>
    <m/>
    <n v="0"/>
    <s v="Chưa đến hạn thanh toán"/>
    <m/>
    <s v="Đỗ Minh Quang"/>
  </r>
  <r>
    <x v="0"/>
    <x v="0"/>
    <m/>
    <m/>
    <d v="2025-02-25T00:00:00"/>
    <s v="00000525"/>
    <s v="Hàng trả"/>
    <m/>
    <m/>
    <m/>
    <n v="-71820"/>
    <s v="Hàng trả"/>
    <m/>
    <m/>
    <n v="0"/>
    <n v="71820"/>
    <n v="0"/>
    <n v="71820"/>
    <d v="2025-02-25T00:00:00"/>
    <n v="50"/>
    <d v="2025-04-16T00:00:00"/>
    <n v="0"/>
    <m/>
    <n v="211.60587395833136"/>
    <s v="Nợ quá hạn hơn 120 ngày có khả năng mất thanh toán"/>
    <m/>
    <m/>
  </r>
  <r>
    <x v="0"/>
    <x v="0"/>
    <m/>
    <m/>
    <d v="2025-02-27T00:00:00"/>
    <n v="308"/>
    <s v="Chiết khấu ưu đãi không điều kiện, Chiết khấu hàng quý cho từng cửa hàng Q2,3,4/2024"/>
    <m/>
    <m/>
    <m/>
    <n v="-341172"/>
    <s v="Bán hàng"/>
    <m/>
    <m/>
    <n v="0"/>
    <n v="-341172"/>
    <n v="0"/>
    <n v="-341172"/>
    <d v="2025-02-27T00:00:00"/>
    <n v="50"/>
    <d v="2025-04-18T00:00:00"/>
    <n v="0"/>
    <m/>
    <n v="209.60587395833136"/>
    <s v="Nợ quá hạn hơn 120 ngày có khả năng mất thanh toán"/>
    <m/>
    <m/>
  </r>
  <r>
    <x v="0"/>
    <x v="0"/>
    <m/>
    <m/>
    <d v="2025-03-14T00:00:00"/>
    <s v="00000853"/>
    <s v="Hàng trả"/>
    <m/>
    <m/>
    <m/>
    <n v="-170153"/>
    <s v="Hàng trả"/>
    <m/>
    <m/>
    <n v="0"/>
    <n v="170153"/>
    <n v="0"/>
    <n v="170153"/>
    <d v="2025-03-14T00:00:00"/>
    <n v="50"/>
    <d v="2025-05-03T00:00:00"/>
    <n v="0"/>
    <m/>
    <n v="194.60587395833136"/>
    <s v="Nợ quá hạn hơn 120 ngày có khả năng mất thanh toán"/>
    <s v="ĐÃ TT"/>
    <m/>
  </r>
  <r>
    <x v="0"/>
    <x v="0"/>
    <m/>
    <m/>
    <d v="2025-04-15T00:00:00"/>
    <s v="00001126"/>
    <s v="Hàng trả"/>
    <m/>
    <m/>
    <m/>
    <n v="-855524"/>
    <s v="Hàng trả"/>
    <m/>
    <m/>
    <n v="0"/>
    <n v="855524"/>
    <n v="0"/>
    <n v="855524"/>
    <d v="2025-04-15T00:00:00"/>
    <n v="50"/>
    <d v="2025-06-04T00:00:00"/>
    <n v="0"/>
    <m/>
    <n v="162.60587395833136"/>
    <s v="Nợ quá hạn hơn 120 ngày có khả năng mất thanh toán"/>
    <s v="ĐÃ TT"/>
    <m/>
  </r>
  <r>
    <x v="0"/>
    <x v="0"/>
    <m/>
    <m/>
    <d v="2025-05-20T00:00:00"/>
    <s v="00001488"/>
    <s v="Hàng trả"/>
    <m/>
    <m/>
    <m/>
    <n v="-1034642"/>
    <s v="Hàng trả"/>
    <d v="2025-10-25T00:00:00"/>
    <m/>
    <n v="0"/>
    <n v="1034642"/>
    <n v="1034642"/>
    <n v="0"/>
    <d v="2025-05-20T00:00:00"/>
    <n v="50"/>
    <d v="2025-07-09T00:00:00"/>
    <n v="0"/>
    <m/>
    <n v="127.60587395833136"/>
    <s v="Đã thanh toán"/>
    <s v="ĐÃ TT"/>
    <m/>
  </r>
  <r>
    <x v="0"/>
    <x v="0"/>
    <m/>
    <m/>
    <d v="2025-06-18T00:00:00"/>
    <s v="00001764"/>
    <s v="Hàng trả"/>
    <m/>
    <m/>
    <m/>
    <n v="-9936"/>
    <s v="Hàng trả"/>
    <m/>
    <m/>
    <n v="0"/>
    <n v="9936"/>
    <n v="0"/>
    <n v="9936"/>
    <d v="2025-06-18T00:00:00"/>
    <n v="50"/>
    <d v="2025-08-07T00:00:00"/>
    <n v="0"/>
    <m/>
    <n v="98.605873958331358"/>
    <s v="Nợ quá hạn từ 90 ngày đến 120 ngày"/>
    <s v="ĐÃ TT"/>
    <m/>
  </r>
  <r>
    <x v="0"/>
    <x v="0"/>
    <m/>
    <m/>
    <d v="2025-06-18T00:00:00"/>
    <s v="00001765"/>
    <s v="Hàng trả"/>
    <m/>
    <m/>
    <m/>
    <n v="-26513"/>
    <s v="Hàng trả"/>
    <m/>
    <m/>
    <n v="0"/>
    <n v="26513"/>
    <n v="0"/>
    <n v="26513"/>
    <d v="2025-06-18T00:00:00"/>
    <n v="50"/>
    <d v="2025-08-07T00:00:00"/>
    <n v="0"/>
    <m/>
    <n v="98.605873958331358"/>
    <s v="Nợ quá hạn từ 90 ngày đến 120 ngày"/>
    <s v="ĐÃ TT"/>
    <m/>
  </r>
  <r>
    <x v="0"/>
    <x v="0"/>
    <m/>
    <m/>
    <d v="2025-06-18T00:00:00"/>
    <s v="00001766"/>
    <s v="Hàng trả"/>
    <m/>
    <m/>
    <m/>
    <n v="-501835"/>
    <s v="Hàng trả"/>
    <m/>
    <m/>
    <n v="0"/>
    <n v="501835"/>
    <n v="0"/>
    <n v="501835"/>
    <d v="2025-06-18T00:00:00"/>
    <n v="50"/>
    <d v="2025-08-07T00:00:00"/>
    <n v="0"/>
    <m/>
    <n v="98.605873958331358"/>
    <s v="Nợ quá hạn từ 90 ngày đến 120 ngày"/>
    <s v="ĐÃ TT"/>
    <m/>
  </r>
  <r>
    <x v="0"/>
    <x v="0"/>
    <m/>
    <m/>
    <d v="2025-06-30T00:00:00"/>
    <s v="00001196"/>
    <s v="Chiết khấu ưu đãi không điều kiện, Chiết khấu hàng quý cho từng cửa hàng Q1/2025"/>
    <m/>
    <m/>
    <m/>
    <n v="-8001292"/>
    <s v="Hàng trả"/>
    <d v="2025-10-25T00:00:00"/>
    <m/>
    <n v="0"/>
    <n v="8001292"/>
    <n v="8001292"/>
    <n v="0"/>
    <d v="2025-06-30T00:00:00"/>
    <n v="50"/>
    <d v="2025-08-19T00:00:00"/>
    <n v="0"/>
    <m/>
    <n v="86.605873958331358"/>
    <s v="Đã thanh toán"/>
    <s v="ĐÃ TT"/>
    <m/>
  </r>
  <r>
    <x v="0"/>
    <x v="0"/>
    <m/>
    <m/>
    <s v="18/06"/>
    <n v="1789"/>
    <s v="hỗ trợ quý 1.2025"/>
    <m/>
    <m/>
    <m/>
    <n v="-21336780.239999998"/>
    <s v="Hàng trả"/>
    <d v="2025-10-25T00:00:00"/>
    <m/>
    <n v="0"/>
    <n v="21336780.239999998"/>
    <n v="21336780.239999998"/>
    <n v="0"/>
    <s v="18/06"/>
    <n v="50"/>
    <d v="2025-08-07T00:00:00"/>
    <n v="0"/>
    <m/>
    <n v="98.605873958331358"/>
    <s v="Đã thanh toán"/>
    <m/>
    <m/>
  </r>
  <r>
    <x v="0"/>
    <x v="0"/>
    <m/>
    <m/>
    <s v="23/07/2025"/>
    <s v="0002185"/>
    <s v="Hàng trả"/>
    <m/>
    <m/>
    <m/>
    <n v="-2780000"/>
    <s v="Hàng trả"/>
    <d v="2025-10-25T00:00:00"/>
    <m/>
    <n v="0"/>
    <n v="2780000"/>
    <n v="2780000"/>
    <n v="0"/>
    <s v="23/07/2025"/>
    <n v="50"/>
    <d v="2025-09-11T00:00:00"/>
    <n v="0"/>
    <m/>
    <n v="63.605873958331358"/>
    <s v="Đã thanh toán"/>
    <m/>
    <m/>
  </r>
  <r>
    <x v="0"/>
    <x v="0"/>
    <m/>
    <m/>
    <d v="2025-08-29T00:00:00"/>
    <s v="00002806"/>
    <s v="Hàng trả"/>
    <m/>
    <m/>
    <m/>
    <n v="-252017"/>
    <s v="Hàng trả"/>
    <m/>
    <m/>
    <n v="0"/>
    <n v="252017"/>
    <n v="0"/>
    <n v="252017"/>
    <d v="2025-08-29T00:00:00"/>
    <n v="50"/>
    <d v="2025-10-18T00:00:00"/>
    <n v="0"/>
    <m/>
    <n v="26.605873958331358"/>
    <s v="Nợ quá hạn 30 ngày"/>
    <m/>
    <m/>
  </r>
  <r>
    <x v="0"/>
    <x v="0"/>
    <m/>
    <m/>
    <d v="2025-08-29T00:00:00"/>
    <s v="00002807"/>
    <s v="Hàng trả"/>
    <m/>
    <m/>
    <m/>
    <n v="-151125"/>
    <s v="Hàng trả"/>
    <m/>
    <m/>
    <n v="0"/>
    <n v="151125"/>
    <n v="0"/>
    <n v="151125"/>
    <d v="2025-08-29T00:00:00"/>
    <n v="50"/>
    <d v="2025-10-18T00:00:00"/>
    <n v="0"/>
    <m/>
    <n v="26.605873958331358"/>
    <s v="Nợ quá hạn 30 ngày"/>
    <m/>
    <m/>
  </r>
  <r>
    <x v="0"/>
    <x v="0"/>
    <m/>
    <m/>
    <d v="2025-08-14T00:00:00"/>
    <s v="00001324"/>
    <s v="Hàng trả"/>
    <m/>
    <m/>
    <m/>
    <n v="-1233343"/>
    <s v="Hàng trả"/>
    <d v="2025-10-25T00:00:00"/>
    <m/>
    <n v="0"/>
    <n v="1233343"/>
    <n v="1233343"/>
    <n v="0"/>
    <d v="2025-08-14T00:00:00"/>
    <n v="50"/>
    <d v="2025-10-03T00:00:00"/>
    <n v="0"/>
    <m/>
    <n v="41.605873958331358"/>
    <s v="Đã thanh toán"/>
    <m/>
    <m/>
  </r>
  <r>
    <x v="2"/>
    <x v="2"/>
    <d v="2025-01-02T00:00:00"/>
    <s v="BH2339348"/>
    <d v="2025-01-02T00:00:00"/>
    <s v="00000077"/>
    <s v="PO1001864056"/>
    <m/>
    <m/>
    <m/>
    <n v="37831601"/>
    <s v="Bán hàng"/>
    <m/>
    <m/>
    <n v="0"/>
    <n v="37831601"/>
    <n v="0"/>
    <n v="37831601"/>
    <d v="2025-01-02T00:00:00"/>
    <n v="55"/>
    <d v="2025-02-26T00:00:00"/>
    <n v="0"/>
    <m/>
    <n v="260.60587395833136"/>
    <s v="Nợ quá hạn hơn 120 ngày có khả năng mất thanh toán"/>
    <s v="ĐÃ TT"/>
    <m/>
  </r>
  <r>
    <x v="2"/>
    <x v="2"/>
    <d v="2025-01-04T00:00:00"/>
    <s v="BH2339515"/>
    <d v="2025-01-04T00:00:00"/>
    <s v="00001470"/>
    <s v="CÔNG TY CỔ PHẦN KING FOOD MARKET"/>
    <m/>
    <m/>
    <m/>
    <n v="20622173"/>
    <s v="Bán hàng"/>
    <m/>
    <m/>
    <n v="0"/>
    <n v="20622173"/>
    <n v="0"/>
    <n v="20622173"/>
    <d v="2025-01-04T00:00:00"/>
    <n v="55"/>
    <d v="2025-02-28T00:00:00"/>
    <n v="0"/>
    <m/>
    <n v="258.60587395833136"/>
    <s v="Nợ quá hạn hơn 120 ngày có khả năng mất thanh toán"/>
    <s v="ĐÃ TT"/>
    <m/>
  </r>
  <r>
    <x v="2"/>
    <x v="2"/>
    <d v="2025-01-06T00:00:00"/>
    <s v="BH2339554"/>
    <d v="2025-01-06T00:00:00"/>
    <s v="00001525"/>
    <s v="CÔNG TY CỔ PHẦN KING FOOD MARKET"/>
    <m/>
    <m/>
    <m/>
    <n v="10650679"/>
    <s v="Bán hàng"/>
    <m/>
    <m/>
    <n v="0"/>
    <n v="10650679"/>
    <n v="0"/>
    <n v="10650679"/>
    <d v="2025-01-06T00:00:00"/>
    <n v="55"/>
    <d v="2025-03-02T00:00:00"/>
    <n v="0"/>
    <m/>
    <n v="256.60587395833136"/>
    <s v="Nợ quá hạn hơn 120 ngày có khả năng mất thanh toán"/>
    <s v="ĐÃ TT"/>
    <m/>
  </r>
  <r>
    <x v="2"/>
    <x v="2"/>
    <d v="2025-01-06T00:00:00"/>
    <s v="BH2339555"/>
    <d v="2025-01-06T00:00:00"/>
    <s v="00001526"/>
    <s v="CÔNG TY CỔ PHẦN KING FOOD MARKET"/>
    <m/>
    <m/>
    <m/>
    <n v="13733204"/>
    <s v="Bán hàng"/>
    <m/>
    <m/>
    <n v="0"/>
    <n v="13733204"/>
    <n v="0"/>
    <n v="13733204"/>
    <d v="2025-01-06T00:00:00"/>
    <n v="55"/>
    <d v="2025-03-02T00:00:00"/>
    <n v="0"/>
    <m/>
    <n v="256.60587395833136"/>
    <s v="Nợ quá hạn hơn 120 ngày có khả năng mất thanh toán"/>
    <s v="ĐÃ TT"/>
    <m/>
  </r>
  <r>
    <x v="2"/>
    <x v="2"/>
    <d v="2025-01-08T00:00:00"/>
    <s v="BH2339827"/>
    <d v="2025-01-08T00:00:00"/>
    <s v="00001841"/>
    <s v="CÔNG TY CỔ PHẦN KING FOOD MARKET"/>
    <m/>
    <m/>
    <m/>
    <n v="32622107"/>
    <s v="Bán hàng"/>
    <m/>
    <m/>
    <n v="0"/>
    <n v="32622107"/>
    <n v="0"/>
    <n v="32622107"/>
    <d v="2025-01-08T00:00:00"/>
    <n v="55"/>
    <d v="2025-03-04T00:00:00"/>
    <n v="0"/>
    <m/>
    <n v="254.60587395833136"/>
    <s v="Nợ quá hạn hơn 120 ngày có khả năng mất thanh toán"/>
    <s v="ĐÃ TT"/>
    <m/>
  </r>
  <r>
    <x v="2"/>
    <x v="2"/>
    <d v="2025-01-10T00:00:00"/>
    <s v="BH2340001"/>
    <d v="2025-01-10T00:00:00"/>
    <s v="00002844"/>
    <s v="CÔNG TY CỔ PHẦN KING FOOD MARKET"/>
    <m/>
    <m/>
    <m/>
    <n v="29387124"/>
    <s v="Bán hàng"/>
    <m/>
    <m/>
    <n v="0"/>
    <n v="29387124"/>
    <n v="0"/>
    <n v="29387124"/>
    <d v="2025-01-10T00:00:00"/>
    <n v="55"/>
    <d v="2025-03-06T00:00:00"/>
    <n v="0"/>
    <m/>
    <n v="252.60587395833136"/>
    <s v="Nợ quá hạn hơn 120 ngày có khả năng mất thanh toán"/>
    <s v="ĐÃ TT"/>
    <m/>
  </r>
  <r>
    <x v="2"/>
    <x v="2"/>
    <d v="2025-01-13T00:00:00"/>
    <s v="BH2340114"/>
    <d v="2025-01-13T00:00:00"/>
    <s v="00003133"/>
    <s v="CÔNG TY CỔ PHẦN KING FOOD MARKET"/>
    <m/>
    <m/>
    <m/>
    <n v="11793627"/>
    <s v="Bán hàng"/>
    <m/>
    <m/>
    <n v="0"/>
    <n v="11793627"/>
    <n v="0"/>
    <n v="11793627"/>
    <d v="2025-01-13T00:00:00"/>
    <n v="55"/>
    <d v="2025-03-09T00:00:00"/>
    <n v="0"/>
    <m/>
    <n v="249.60587395833136"/>
    <s v="Nợ quá hạn hơn 120 ngày có khả năng mất thanh toán"/>
    <s v="ĐÃ TT"/>
    <m/>
  </r>
  <r>
    <x v="2"/>
    <x v="2"/>
    <d v="2025-01-14T00:00:00"/>
    <s v="BH2340289"/>
    <d v="2025-01-15T00:00:00"/>
    <s v="00003477"/>
    <s v="CÔNG TY CỔ PHẦN KING FOOD MARKET"/>
    <m/>
    <m/>
    <m/>
    <n v="32078263"/>
    <s v="Bán hàng"/>
    <m/>
    <m/>
    <n v="0"/>
    <n v="32078263"/>
    <n v="0"/>
    <n v="32078263"/>
    <d v="2025-01-15T00:00:00"/>
    <n v="55"/>
    <d v="2025-03-11T00:00:00"/>
    <n v="0"/>
    <m/>
    <n v="247.60587395833136"/>
    <s v="Nợ quá hạn hơn 120 ngày có khả năng mất thanh toán"/>
    <s v="ĐÃ TT"/>
    <m/>
  </r>
  <r>
    <x v="2"/>
    <x v="2"/>
    <d v="2025-01-20T00:00:00"/>
    <s v="BH2340726"/>
    <d v="2025-01-20T00:00:00"/>
    <s v="00005068"/>
    <s v="CÔNG TY CỔ PHẦN KING FOOD MARKET"/>
    <m/>
    <m/>
    <m/>
    <n v="41640050"/>
    <s v="Bán hàng"/>
    <m/>
    <m/>
    <n v="0"/>
    <n v="41640050"/>
    <n v="0"/>
    <n v="41640050"/>
    <d v="2025-01-20T00:00:00"/>
    <n v="55"/>
    <d v="2025-03-16T00:00:00"/>
    <n v="0"/>
    <m/>
    <n v="242.60587395833136"/>
    <s v="Nợ quá hạn hơn 120 ngày có khả năng mất thanh toán"/>
    <s v="ĐÃ TT"/>
    <m/>
  </r>
  <r>
    <x v="2"/>
    <x v="2"/>
    <d v="2025-01-21T00:00:00"/>
    <s v="BH2340786"/>
    <d v="2025-01-21T00:00:00"/>
    <s v="00005196"/>
    <s v="CÔNG TY CỔ PHẦN KING FOOD MARKET"/>
    <m/>
    <m/>
    <m/>
    <n v="22324178"/>
    <s v="Bán hàng"/>
    <m/>
    <m/>
    <n v="0"/>
    <n v="22324178"/>
    <n v="0"/>
    <n v="22324178"/>
    <d v="2025-01-21T00:00:00"/>
    <n v="55"/>
    <d v="2025-03-17T00:00:00"/>
    <n v="0"/>
    <m/>
    <n v="241.60587395833136"/>
    <s v="Nợ quá hạn hơn 120 ngày có khả năng mất thanh toán"/>
    <s v="ĐÃ TT"/>
    <m/>
  </r>
  <r>
    <x v="2"/>
    <x v="2"/>
    <d v="2025-01-23T00:00:00"/>
    <s v="BH2341264"/>
    <d v="2025-01-25T00:00:00"/>
    <s v="00006827"/>
    <s v="CÔNG TY CỔ PHẦN KING FOOD MARKET, HỦY HĐ 5994, XUẤT THAY THÊ HĐ 00006827"/>
    <m/>
    <m/>
    <m/>
    <n v="46952584"/>
    <s v="Bán hàng"/>
    <m/>
    <m/>
    <n v="0"/>
    <n v="46952584"/>
    <n v="0"/>
    <n v="46952584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d v="2025-02-06T00:00:00"/>
    <s v="BH2341786"/>
    <d v="2025-02-06T00:00:00"/>
    <s v="00007842"/>
    <s v="CÔNG TY CỔ PHẦN KING FOOD MARKET"/>
    <m/>
    <m/>
    <m/>
    <n v="72210254"/>
    <s v="Bán hàng"/>
    <m/>
    <m/>
    <n v="0"/>
    <n v="72210254"/>
    <n v="0"/>
    <n v="72210254"/>
    <d v="2025-02-06T00:00:00"/>
    <n v="55"/>
    <d v="2025-04-02T00:00:00"/>
    <n v="0"/>
    <m/>
    <n v="225.60587395833136"/>
    <s v="Nợ quá hạn hơn 120 ngày có khả năng mất thanh toán"/>
    <s v="ĐÃ TT"/>
    <m/>
  </r>
  <r>
    <x v="2"/>
    <x v="2"/>
    <d v="2025-02-06T00:00:00"/>
    <s v="BH2341787"/>
    <d v="2025-02-06T00:00:00"/>
    <s v="00007843"/>
    <s v="CÔNG TY CỔ PHẦN KING FOOD MARKET"/>
    <m/>
    <m/>
    <m/>
    <n v="24524640"/>
    <s v="Bán hàng"/>
    <m/>
    <m/>
    <n v="0"/>
    <n v="24524640"/>
    <n v="0"/>
    <n v="24524640"/>
    <d v="2025-02-06T00:00:00"/>
    <n v="55"/>
    <d v="2025-04-02T00:00:00"/>
    <n v="0"/>
    <m/>
    <n v="225.60587395833136"/>
    <s v="Nợ quá hạn hơn 120 ngày có khả năng mất thanh toán"/>
    <s v="ĐÃ TT"/>
    <m/>
  </r>
  <r>
    <x v="2"/>
    <x v="2"/>
    <d v="2025-02-10T00:00:00"/>
    <s v="BH2342034"/>
    <d v="2025-02-10T00:00:00"/>
    <s v="00008709"/>
    <s v="CÔNG TY CỔ PHẦN KING FOOD MARKET"/>
    <m/>
    <m/>
    <m/>
    <n v="50752657"/>
    <s v="Bán hàng"/>
    <m/>
    <m/>
    <n v="0"/>
    <n v="50752657"/>
    <n v="0"/>
    <n v="50752657"/>
    <d v="2025-02-10T00:00:00"/>
    <n v="55"/>
    <d v="2025-04-06T00:00:00"/>
    <n v="0"/>
    <m/>
    <n v="221.60587395833136"/>
    <s v="Nợ quá hạn hơn 120 ngày có khả năng mất thanh toán"/>
    <s v="ĐÃ TT"/>
    <m/>
  </r>
  <r>
    <x v="2"/>
    <x v="2"/>
    <d v="2025-02-10T00:00:00"/>
    <s v="BH2342035"/>
    <d v="2025-02-10T00:00:00"/>
    <s v="00008710"/>
    <s v="CÔNG TY CỔ PHẦN KING FOOD MARKET"/>
    <m/>
    <m/>
    <m/>
    <n v="7357392"/>
    <s v="Bán hàng"/>
    <m/>
    <m/>
    <n v="0"/>
    <n v="7357392"/>
    <n v="0"/>
    <n v="7357392"/>
    <d v="2025-02-10T00:00:00"/>
    <n v="55"/>
    <d v="2025-04-06T00:00:00"/>
    <n v="0"/>
    <m/>
    <n v="221.60587395833136"/>
    <s v="Nợ quá hạn hơn 120 ngày có khả năng mất thanh toán"/>
    <s v="ĐÃ TT"/>
    <m/>
  </r>
  <r>
    <x v="2"/>
    <x v="2"/>
    <d v="2025-02-12T00:00:00"/>
    <s v="BH2342251"/>
    <d v="2025-02-12T00:00:00"/>
    <s v="00008929"/>
    <s v="CÔNG TY CỔ PHẦN KING FOOD MARKET"/>
    <m/>
    <m/>
    <m/>
    <n v="29693606"/>
    <s v="Bán hàng"/>
    <m/>
    <m/>
    <n v="0"/>
    <n v="29693606"/>
    <n v="0"/>
    <n v="29693606"/>
    <d v="2025-02-12T00:00:00"/>
    <n v="55"/>
    <d v="2025-04-08T00:00:00"/>
    <n v="0"/>
    <m/>
    <n v="219.60587395833136"/>
    <s v="Nợ quá hạn hơn 120 ngày có khả năng mất thanh toán"/>
    <s v="ĐÃ TT"/>
    <m/>
  </r>
  <r>
    <x v="2"/>
    <x v="2"/>
    <d v="2025-02-15T00:00:00"/>
    <s v="BH2342383"/>
    <d v="2025-02-15T00:00:00"/>
    <s v="00010511"/>
    <s v="CÔNG TY CỔ PHẦN KING FOOD MARKET"/>
    <m/>
    <m/>
    <m/>
    <n v="19679436"/>
    <s v="Bán hàng"/>
    <m/>
    <m/>
    <n v="0"/>
    <n v="19679436"/>
    <n v="0"/>
    <n v="19679436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d v="2025-02-19T00:00:00"/>
    <s v="BH2342807"/>
    <d v="2025-02-19T00:00:00"/>
    <s v="00010781"/>
    <s v="CÔNG TY CỔ PHẦN KING FOOD MARKET"/>
    <m/>
    <m/>
    <m/>
    <n v="23040731"/>
    <s v="Bán hàng"/>
    <m/>
    <m/>
    <n v="0"/>
    <n v="23040731"/>
    <n v="0"/>
    <n v="23040731"/>
    <d v="2025-02-19T00:00:00"/>
    <n v="55"/>
    <d v="2025-04-15T00:00:00"/>
    <n v="0"/>
    <m/>
    <n v="212.60587395833136"/>
    <s v="Nợ quá hạn hơn 120 ngày có khả năng mất thanh toán"/>
    <s v="ĐÃ TT"/>
    <m/>
  </r>
  <r>
    <x v="2"/>
    <x v="2"/>
    <d v="2025-02-21T00:00:00"/>
    <s v="BH2342969"/>
    <d v="2025-02-22T00:00:00"/>
    <s v="00012522"/>
    <s v="CÔNG TY CỔ PHẦN KING FOOD MARKET, HỦY HĐ 00012295, XUẤT THAY THÊ HĐ 00012522"/>
    <m/>
    <m/>
    <m/>
    <n v="15497728"/>
    <s v="Bán hàng"/>
    <m/>
    <m/>
    <n v="0"/>
    <n v="15497728"/>
    <n v="0"/>
    <n v="15497728"/>
    <d v="2025-02-22T00:00:00"/>
    <n v="55"/>
    <d v="2025-04-18T00:00:00"/>
    <n v="0"/>
    <m/>
    <n v="209.60587395833136"/>
    <s v="Nợ quá hạn hơn 120 ngày có khả năng mất thanh toán"/>
    <s v="ĐÃ TT"/>
    <m/>
  </r>
  <r>
    <x v="2"/>
    <x v="2"/>
    <d v="2025-02-26T00:00:00"/>
    <s v="BH2343287"/>
    <d v="2025-02-26T00:00:00"/>
    <s v="00012682"/>
    <s v="CÔNG TY CỔ PHẦN KING FOOD MARKET"/>
    <m/>
    <m/>
    <m/>
    <n v="15576187"/>
    <s v="Bán hàng"/>
    <m/>
    <m/>
    <n v="0"/>
    <n v="15576187"/>
    <n v="0"/>
    <n v="15576187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d v="2025-02-25T00:00:00"/>
    <s v="BH2343242"/>
    <d v="2025-02-26T00:00:00"/>
    <s v="00012722"/>
    <s v="CÔNG TY CỔ PHẦN KING FOOD MARKET, hủy HĐ 12615, XUẤT THAY THẾ HĐ: 12722"/>
    <m/>
    <m/>
    <m/>
    <n v="9283932"/>
    <s v="Bán hàng"/>
    <m/>
    <m/>
    <n v="0"/>
    <n v="9283932"/>
    <n v="0"/>
    <n v="9283932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d v="2025-03-01T00:00:00"/>
    <s v="BH2343422"/>
    <d v="2025-03-01T00:00:00"/>
    <s v="00014181"/>
    <s v="CÔNG TY CỔ PHẦN KING FOOD MARKET"/>
    <m/>
    <m/>
    <m/>
    <n v="14988542"/>
    <s v="Bán hàng"/>
    <m/>
    <m/>
    <n v="0"/>
    <n v="14988542"/>
    <n v="0"/>
    <n v="14988542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d v="2025-03-04T00:00:00"/>
    <s v="BH2343561"/>
    <d v="2025-03-04T00:00:00"/>
    <s v="00014350"/>
    <s v="CÔNG TY CỔ PHẦN KING FOOD MARKET"/>
    <m/>
    <m/>
    <m/>
    <n v="7274432"/>
    <s v="Bán hàng"/>
    <m/>
    <m/>
    <n v="0"/>
    <n v="7274432"/>
    <n v="0"/>
    <n v="7274432"/>
    <d v="2025-03-04T00:00:00"/>
    <n v="55"/>
    <d v="2025-04-28T00:00:00"/>
    <n v="0"/>
    <m/>
    <n v="199.60587395833136"/>
    <s v="Nợ quá hạn hơn 120 ngày có khả năng mất thanh toán"/>
    <s v="ĐÃ TT"/>
    <m/>
  </r>
  <r>
    <x v="2"/>
    <x v="2"/>
    <d v="2025-03-05T00:00:00"/>
    <s v="BH2343630"/>
    <d v="2025-03-05T00:00:00"/>
    <s v="00014470"/>
    <s v="CÔNG TY CỔ PHẦN KING FOOD MARKET"/>
    <m/>
    <m/>
    <m/>
    <n v="15808667"/>
    <s v="Bán hàng"/>
    <m/>
    <m/>
    <n v="0"/>
    <n v="15808667"/>
    <n v="0"/>
    <n v="15808667"/>
    <d v="2025-03-05T00:00:00"/>
    <n v="55"/>
    <d v="2025-04-29T00:00:00"/>
    <n v="0"/>
    <m/>
    <n v="198.60587395833136"/>
    <s v="Nợ quá hạn hơn 120 ngày có khả năng mất thanh toán"/>
    <s v="ĐÃ TT"/>
    <m/>
  </r>
  <r>
    <x v="2"/>
    <x v="2"/>
    <d v="2025-03-08T00:00:00"/>
    <s v="BH2343896"/>
    <d v="2025-03-08T00:00:00"/>
    <s v="00015568"/>
    <s v="CÔNG TY CỔ PHẦN KING FOOD MARKET"/>
    <m/>
    <m/>
    <m/>
    <n v="17069540"/>
    <s v="Bán hàng"/>
    <m/>
    <m/>
    <n v="0"/>
    <n v="17069540"/>
    <n v="0"/>
    <n v="17069540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d v="2025-03-12T00:00:00"/>
    <s v="BH2344298"/>
    <d v="2025-03-12T00:00:00"/>
    <s v="00015965"/>
    <s v="CÔNG TY CỔ PHẦN KING FOOD MARKET"/>
    <m/>
    <m/>
    <m/>
    <n v="21363502"/>
    <s v="Bán hàng"/>
    <m/>
    <m/>
    <n v="0"/>
    <n v="21363502"/>
    <n v="0"/>
    <n v="21363502"/>
    <d v="2025-03-12T00:00:00"/>
    <n v="55"/>
    <d v="2025-05-06T00:00:00"/>
    <n v="0"/>
    <m/>
    <n v="191.60587395833136"/>
    <s v="Nợ quá hạn hơn 120 ngày có khả năng mất thanh toán"/>
    <s v="ĐÃ TT"/>
    <m/>
  </r>
  <r>
    <x v="2"/>
    <x v="2"/>
    <d v="2025-03-15T00:00:00"/>
    <s v="BH2344501"/>
    <d v="2025-03-15T00:00:00"/>
    <s v="00017192"/>
    <s v="CÔNG TY CỔ PHẦN KING FOOD MARKET"/>
    <m/>
    <m/>
    <m/>
    <n v="29072488"/>
    <s v="Bán hàng"/>
    <m/>
    <m/>
    <n v="0"/>
    <n v="29072488"/>
    <n v="0"/>
    <n v="29072488"/>
    <d v="2025-03-15T00:00:00"/>
    <n v="55"/>
    <d v="2025-05-09T00:00:00"/>
    <n v="0"/>
    <m/>
    <n v="188.60587395833136"/>
    <s v="Nợ quá hạn hơn 120 ngày có khả năng mất thanh toán"/>
    <s v="ĐÃ TT"/>
    <m/>
  </r>
  <r>
    <x v="2"/>
    <x v="2"/>
    <d v="2025-03-19T00:00:00"/>
    <s v="BH2344820"/>
    <d v="2025-03-19T00:00:00"/>
    <s v="00017466"/>
    <s v="CÔNG TY CỔ PHẦN KING FOOD MARKET"/>
    <m/>
    <m/>
    <m/>
    <n v="23096540"/>
    <s v="Bán hàng"/>
    <m/>
    <m/>
    <n v="0"/>
    <n v="23096540"/>
    <n v="0"/>
    <n v="23096540"/>
    <d v="2025-03-19T00:00:00"/>
    <n v="55"/>
    <d v="2025-05-13T00:00:00"/>
    <n v="0"/>
    <m/>
    <n v="184.60587395833136"/>
    <s v="Nợ quá hạn hơn 120 ngày có khả năng mất thanh toán"/>
    <s v="ĐÃ TT"/>
    <m/>
  </r>
  <r>
    <x v="2"/>
    <x v="2"/>
    <d v="2025-03-22T00:00:00"/>
    <s v="BH2345175"/>
    <d v="2025-03-22T00:00:00"/>
    <s v="00018818"/>
    <s v="CÔNG TY CỔ PHẦN KING FOOD MARKET"/>
    <m/>
    <m/>
    <m/>
    <n v="12051584"/>
    <s v="Bán hàng"/>
    <m/>
    <m/>
    <n v="0"/>
    <n v="12051584"/>
    <n v="0"/>
    <n v="12051584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d v="2025-03-22T00:00:00"/>
    <s v="BH2345176"/>
    <d v="2025-03-22T00:00:00"/>
    <s v="00018819"/>
    <s v="CÔNG TY CỔ PHẦN KING FOOD MARKET"/>
    <m/>
    <m/>
    <m/>
    <n v="3923856"/>
    <s v="Bán hàng"/>
    <m/>
    <m/>
    <n v="0"/>
    <n v="3923856"/>
    <n v="0"/>
    <n v="3923856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d v="2025-03-26T00:00:00"/>
    <s v="BH2345431"/>
    <d v="2025-03-27T00:00:00"/>
    <s v="00020044"/>
    <s v="CÔNG TY CỔ PHẦN KING FOOD MARKET, HỦY HD: 19050, XUẤT THAY THẾ HD: 20044"/>
    <m/>
    <m/>
    <m/>
    <n v="21744278"/>
    <s v="Bán hàng"/>
    <m/>
    <m/>
    <n v="0"/>
    <n v="21744278"/>
    <n v="0"/>
    <n v="21744278"/>
    <d v="2025-03-27T00:00:00"/>
    <n v="55"/>
    <d v="2025-05-21T00:00:00"/>
    <n v="0"/>
    <m/>
    <n v="176.60587395833136"/>
    <s v="Nợ quá hạn hơn 120 ngày có khả năng mất thanh toán"/>
    <s v="ĐÃ TT"/>
    <m/>
  </r>
  <r>
    <x v="2"/>
    <x v="2"/>
    <d v="2025-03-29T00:00:00"/>
    <s v="BH2345690"/>
    <d v="2025-03-29T00:00:00"/>
    <s v="00020505"/>
    <s v="CÔNG TY CỔ PHẦN KING FOOD MARKET"/>
    <m/>
    <m/>
    <m/>
    <n v="26345039"/>
    <s v="Bán hàng"/>
    <m/>
    <m/>
    <n v="0"/>
    <n v="26345039"/>
    <n v="0"/>
    <n v="26345039"/>
    <d v="2025-03-29T00:00:00"/>
    <n v="55"/>
    <d v="2025-05-23T00:00:00"/>
    <n v="0"/>
    <m/>
    <n v="174.60587395833136"/>
    <s v="Nợ quá hạn hơn 120 ngày có khả năng mất thanh toán"/>
    <s v="ĐÃ TT"/>
    <m/>
  </r>
  <r>
    <x v="2"/>
    <x v="2"/>
    <d v="2025-04-02T00:00:00"/>
    <s v="BH2345887"/>
    <d v="2025-04-02T00:00:00"/>
    <s v="00020717"/>
    <s v="CÔNG TY CỔ PHẦN KING FOOD MARKET"/>
    <m/>
    <m/>
    <m/>
    <n v="16040641"/>
    <s v="Bán hàng"/>
    <m/>
    <m/>
    <n v="0"/>
    <n v="16040641"/>
    <n v="0"/>
    <n v="16040641"/>
    <d v="2025-04-02T00:00:00"/>
    <n v="55"/>
    <d v="2025-05-27T00:00:00"/>
    <n v="0"/>
    <m/>
    <n v="170.60587395833136"/>
    <s v="Nợ quá hạn hơn 120 ngày có khả năng mất thanh toán"/>
    <s v="ĐÃ TT"/>
    <m/>
  </r>
  <r>
    <x v="2"/>
    <x v="2"/>
    <d v="2025-04-05T00:00:00"/>
    <s v="BH2346062"/>
    <d v="2025-04-05T00:00:00"/>
    <s v="00021975"/>
    <s v="CÔNG TY CỔ PHẦN KING FOOD MARKET"/>
    <m/>
    <m/>
    <m/>
    <n v="26123081"/>
    <s v="Bán hàng"/>
    <m/>
    <m/>
    <n v="0"/>
    <n v="26123081"/>
    <n v="0"/>
    <n v="26123081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d v="2025-04-14T00:00:00"/>
    <s v="BH2346518"/>
    <d v="2025-04-14T00:00:00"/>
    <s v="00023552"/>
    <s v="CÔNG TY CỔ PHẦN KING FOOD MARKET"/>
    <m/>
    <m/>
    <m/>
    <n v="56801812"/>
    <s v="Bán hàng"/>
    <m/>
    <m/>
    <n v="0"/>
    <n v="56801812"/>
    <n v="0"/>
    <n v="56801812"/>
    <d v="2025-04-14T00:00:00"/>
    <n v="55"/>
    <d v="2025-06-08T00:00:00"/>
    <n v="0"/>
    <m/>
    <n v="158.60587395833136"/>
    <s v="Nợ quá hạn hơn 120 ngày có khả năng mất thanh toán"/>
    <s v="ĐÃ TT"/>
    <m/>
  </r>
  <r>
    <x v="2"/>
    <x v="2"/>
    <d v="2025-04-22T00:00:00"/>
    <s v="BH2347292"/>
    <d v="2025-04-22T00:00:00"/>
    <s v="00025215"/>
    <s v="CÔNG TY CỔ PHẦN KING FOOD MARKET"/>
    <m/>
    <m/>
    <m/>
    <n v="39687723"/>
    <s v="Bán hàng"/>
    <m/>
    <m/>
    <n v="0"/>
    <n v="39687723"/>
    <n v="0"/>
    <n v="39687723"/>
    <d v="2025-04-22T00:00:00"/>
    <n v="55"/>
    <d v="2025-06-16T00:00:00"/>
    <n v="0"/>
    <m/>
    <n v="150.60587395833136"/>
    <s v="Nợ quá hạn hơn 120 ngày có khả năng mất thanh toán"/>
    <s v="ĐÃ TT"/>
    <m/>
  </r>
  <r>
    <x v="2"/>
    <x v="2"/>
    <d v="2025-04-23T00:00:00"/>
    <s v="BH2347415"/>
    <d v="2025-04-23T00:00:00"/>
    <s v="00025384"/>
    <s v="CÔNG TY CỔ PHẦN KING FOOD MARKET"/>
    <m/>
    <m/>
    <m/>
    <n v="26682010"/>
    <s v="Bán hàng"/>
    <m/>
    <m/>
    <n v="0"/>
    <n v="26682010"/>
    <n v="0"/>
    <n v="26682010"/>
    <d v="2025-04-23T00:00:00"/>
    <n v="55"/>
    <d v="2025-06-17T00:00:00"/>
    <n v="0"/>
    <m/>
    <n v="149.60587395833136"/>
    <s v="Nợ quá hạn hơn 120 ngày có khả năng mất thanh toán"/>
    <s v="ĐÃ TT"/>
    <m/>
  </r>
  <r>
    <x v="2"/>
    <x v="2"/>
    <d v="2025-04-26T00:00:00"/>
    <s v="BH2347686"/>
    <d v="2025-04-26T00:00:00"/>
    <s v="00026639"/>
    <s v="CÔNG TY CỔ PHẦN KING FOOD MARKET"/>
    <m/>
    <m/>
    <m/>
    <n v="23925927"/>
    <s v="Bán hàng"/>
    <m/>
    <m/>
    <n v="0"/>
    <n v="23925927"/>
    <n v="0"/>
    <n v="23925927"/>
    <d v="2025-04-26T00:00:00"/>
    <n v="55"/>
    <d v="2025-06-20T00:00:00"/>
    <n v="0"/>
    <m/>
    <n v="146.60587395833136"/>
    <s v="Nợ quá hạn hơn 120 ngày có khả năng mất thanh toán"/>
    <s v="ĐÃ TT"/>
    <m/>
  </r>
  <r>
    <x v="2"/>
    <x v="2"/>
    <d v="2025-05-02T00:00:00"/>
    <s v="BH2348007"/>
    <d v="2025-05-02T00:00:00"/>
    <s v="00026888"/>
    <s v="CÔNG TY CỔ PHẦN KING FOOD MARKET"/>
    <m/>
    <m/>
    <m/>
    <n v="30069834"/>
    <s v="Bán hàng"/>
    <m/>
    <m/>
    <n v="0"/>
    <n v="30069834"/>
    <n v="0"/>
    <n v="30069834"/>
    <d v="2025-05-02T00:00:00"/>
    <n v="55"/>
    <d v="2025-06-26T00:00:00"/>
    <n v="0"/>
    <m/>
    <n v="140.60587395833136"/>
    <s v="Nợ quá hạn hơn 120 ngày có khả năng mất thanh toán"/>
    <s v="ĐÃ TT"/>
    <m/>
  </r>
  <r>
    <x v="2"/>
    <x v="2"/>
    <d v="2025-05-08T00:00:00"/>
    <s v="BH2348471"/>
    <d v="2025-05-08T00:00:00"/>
    <s v="00029095"/>
    <s v="KFM_HCM_GVA - 446 Phạm Văn Bạch - MINI - PO1002006219"/>
    <m/>
    <m/>
    <m/>
    <n v="567313"/>
    <s v="Bán hàng"/>
    <m/>
    <m/>
    <n v="0"/>
    <n v="567313"/>
    <n v="0"/>
    <n v="567313"/>
    <d v="2025-05-08T00:00:00"/>
    <n v="55"/>
    <d v="2025-07-02T00:00:00"/>
    <n v="0"/>
    <m/>
    <n v="134.60587395833136"/>
    <s v="Nợ quá hạn hơn 120 ngày có khả năng mất thanh toán"/>
    <s v="ĐÃ TT"/>
    <m/>
  </r>
  <r>
    <x v="2"/>
    <x v="2"/>
    <d v="2025-05-07T00:00:00"/>
    <s v="BH2348254"/>
    <d v="2025-05-09T00:00:00"/>
    <s v="00029314"/>
    <s v="CÔNG TY CỔ PHẦN KING FOOD MARKET, HỦY HĐ 28241, XUẤT THAY THẾ HĐ 29314"/>
    <m/>
    <m/>
    <m/>
    <n v="58246514"/>
    <s v="Bán hàng"/>
    <m/>
    <m/>
    <n v="0"/>
    <n v="58246514"/>
    <n v="0"/>
    <n v="58246514"/>
    <d v="2025-05-09T00:00:00"/>
    <n v="55"/>
    <d v="2025-07-03T00:00:00"/>
    <n v="0"/>
    <m/>
    <n v="133.60587395833136"/>
    <s v="Nợ quá hạn hơn 120 ngày có khả năng mất thanh toán"/>
    <s v="ĐÃ TT"/>
    <m/>
  </r>
  <r>
    <x v="2"/>
    <x v="2"/>
    <d v="2025-05-10T00:00:00"/>
    <s v="BH2348679"/>
    <d v="2025-05-10T00:00:00"/>
    <s v="00029720"/>
    <s v="CÔNG TY CỔ PHẦN KING FOOD MARKET"/>
    <m/>
    <m/>
    <m/>
    <n v="18213304"/>
    <s v="Bán hàng"/>
    <m/>
    <m/>
    <n v="0"/>
    <n v="18213304"/>
    <n v="0"/>
    <n v="18213304"/>
    <d v="2025-05-10T00:00:00"/>
    <n v="55"/>
    <d v="2025-07-04T00:00:00"/>
    <n v="0"/>
    <m/>
    <n v="132.60587395833136"/>
    <s v="Nợ quá hạn hơn 120 ngày có khả năng mất thanh toán"/>
    <s v="ĐÃ TT"/>
    <m/>
  </r>
  <r>
    <x v="2"/>
    <x v="2"/>
    <d v="2025-05-14T00:00:00"/>
    <s v="BH2348924"/>
    <d v="2025-05-14T00:00:00"/>
    <s v="00029965"/>
    <s v="CÔNG TY CỔ PHẦN KING FOOD MARKET"/>
    <m/>
    <m/>
    <m/>
    <n v="29321810"/>
    <s v="Bán hàng"/>
    <m/>
    <m/>
    <n v="0"/>
    <n v="29321810"/>
    <n v="0"/>
    <n v="29321810"/>
    <d v="2025-05-14T00:00:00"/>
    <n v="55"/>
    <d v="2025-07-08T00:00:00"/>
    <n v="0"/>
    <m/>
    <n v="128.60587395833136"/>
    <s v="Nợ quá hạn hơn 120 ngày có khả năng mất thanh toán"/>
    <s v="ĐÃ TT"/>
    <m/>
  </r>
  <r>
    <x v="2"/>
    <x v="2"/>
    <d v="2025-05-17T00:00:00"/>
    <s v="BH2349173"/>
    <d v="2025-05-20T00:00:00"/>
    <s v="00031233"/>
    <s v="CÔNG TY CỔ PHẦN KING FOOD MARKET, HÙY HĐ 31086 , XUẤT THAY THẾ 31233"/>
    <m/>
    <m/>
    <m/>
    <n v="19678455"/>
    <s v="Bán hàng"/>
    <m/>
    <m/>
    <n v="0"/>
    <n v="19678455"/>
    <n v="0"/>
    <n v="19678455"/>
    <d v="2025-05-20T00:00:00"/>
    <n v="55"/>
    <d v="2025-07-14T00:00:00"/>
    <n v="0"/>
    <m/>
    <n v="122.60587395833136"/>
    <s v="Nợ quá hạn hơn 120 ngày có khả năng mất thanh toán"/>
    <s v="ĐÃ TT"/>
    <m/>
  </r>
  <r>
    <x v="2"/>
    <x v="2"/>
    <d v="2025-05-21T00:00:00"/>
    <s v="BH2349400"/>
    <d v="2025-05-21T00:00:00"/>
    <s v="00031322"/>
    <s v="CÔNG TY CỔ PHẦN KING FOOD MARKET"/>
    <m/>
    <m/>
    <m/>
    <n v="40774072"/>
    <s v="Bán hàng"/>
    <m/>
    <m/>
    <n v="0"/>
    <n v="40774072"/>
    <n v="0"/>
    <n v="40774072"/>
    <d v="2025-05-21T00:00:00"/>
    <n v="55"/>
    <d v="2025-07-15T00:00:00"/>
    <n v="0"/>
    <m/>
    <n v="121.60587395833136"/>
    <s v="Nợ quá hạn hơn 120 ngày có khả năng mất thanh toán"/>
    <s v="ĐÃ TT"/>
    <m/>
  </r>
  <r>
    <x v="2"/>
    <x v="2"/>
    <d v="2025-05-24T00:00:00"/>
    <s v="BH2349761"/>
    <d v="2025-05-24T00:00:00"/>
    <s v="00032736"/>
    <s v="CÔNG TY CỔ PHẦN KING FOOD MARKET"/>
    <m/>
    <m/>
    <m/>
    <n v="17493473"/>
    <s v="Bán hàng"/>
    <m/>
    <m/>
    <n v="0"/>
    <n v="17493473"/>
    <n v="0"/>
    <n v="17493473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d v="2025-05-28T00:00:00"/>
    <s v="BH2349959"/>
    <d v="2025-05-29T00:00:00"/>
    <s v="00033667"/>
    <s v="CÔNG TY CỔ PHẦN KING FOOD MARKET,HỦY HĐ 32959, XUẤT THAY THẾ HĐ 00033667"/>
    <m/>
    <m/>
    <m/>
    <n v="19723122"/>
    <s v="Bán hàng"/>
    <m/>
    <m/>
    <n v="0"/>
    <n v="19723122"/>
    <n v="0"/>
    <n v="19723122"/>
    <d v="2025-05-29T00:00:00"/>
    <n v="55"/>
    <d v="2025-07-23T00:00:00"/>
    <n v="0"/>
    <m/>
    <n v="113.60587395833136"/>
    <s v="Nợ quá hạn từ 90 ngày đến 120 ngày"/>
    <s v="ĐÃ TT"/>
    <m/>
  </r>
  <r>
    <x v="2"/>
    <x v="2"/>
    <d v="2025-05-31T00:00:00"/>
    <s v="BH2350297"/>
    <d v="2025-05-31T00:00:00"/>
    <s v="00034225"/>
    <s v="CÔNG TY CỔ PHẦN KING FOOD MARKET"/>
    <m/>
    <m/>
    <m/>
    <n v="35541342"/>
    <s v="Bán hàng"/>
    <m/>
    <m/>
    <n v="0"/>
    <n v="35541342"/>
    <n v="0"/>
    <n v="35541342"/>
    <d v="2025-05-31T00:00:00"/>
    <n v="55"/>
    <d v="2025-07-25T00:00:00"/>
    <n v="0"/>
    <m/>
    <n v="111.60587395833136"/>
    <s v="Nợ quá hạn từ 90 ngày đến 120 ngày"/>
    <s v="ĐÃ TT"/>
    <m/>
  </r>
  <r>
    <x v="2"/>
    <x v="2"/>
    <d v="2025-06-04T00:00:00"/>
    <s v="BH2350454"/>
    <d v="2025-06-04T00:00:00"/>
    <s v="00034519"/>
    <s v="CÔNG TY CỔ PHẦN KING FOOD MARKET"/>
    <m/>
    <m/>
    <m/>
    <n v="31308185"/>
    <s v="Bán hàng"/>
    <m/>
    <m/>
    <n v="0"/>
    <n v="31308185"/>
    <n v="0"/>
    <n v="31308185"/>
    <d v="2025-06-04T00:00:00"/>
    <n v="55"/>
    <d v="2025-07-29T00:00:00"/>
    <n v="0"/>
    <m/>
    <n v="107.60587395833136"/>
    <s v="Nợ quá hạn từ 90 ngày đến 120 ngày"/>
    <s v="ĐÃ TT"/>
    <m/>
  </r>
  <r>
    <x v="2"/>
    <x v="2"/>
    <d v="2025-06-07T00:00:00"/>
    <s v="BH2350821"/>
    <d v="2025-06-07T00:00:00"/>
    <s v="00035815"/>
    <s v="CÔNG TY CỔ PHẦN KING FOOD MARKET"/>
    <m/>
    <m/>
    <m/>
    <n v="30113964"/>
    <s v="Bán hàng"/>
    <m/>
    <m/>
    <n v="0"/>
    <n v="30113964"/>
    <n v="0"/>
    <n v="30113964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d v="2025-06-11T00:00:00"/>
    <s v="BH2351028"/>
    <d v="2025-06-11T00:00:00"/>
    <s v="00036097"/>
    <s v="CÔNG TY CỔ PHẦN KING FOOD MARKET"/>
    <m/>
    <m/>
    <m/>
    <n v="18683649"/>
    <s v="Bán hàng"/>
    <m/>
    <m/>
    <n v="0"/>
    <n v="18683649"/>
    <n v="0"/>
    <n v="18683649"/>
    <d v="2025-06-11T00:00:00"/>
    <n v="55"/>
    <d v="2025-08-05T00:00:00"/>
    <n v="0"/>
    <m/>
    <n v="100.60587395833136"/>
    <s v="Nợ quá hạn từ 90 ngày đến 120 ngày"/>
    <s v="ĐÃ TT"/>
    <m/>
  </r>
  <r>
    <x v="2"/>
    <x v="2"/>
    <d v="2025-06-14T00:00:00"/>
    <s v="BH2351244"/>
    <d v="2025-06-14T00:00:00"/>
    <s v="00036979"/>
    <s v="PO1002053990"/>
    <m/>
    <m/>
    <m/>
    <n v="18130824"/>
    <s v="Bán hàng"/>
    <m/>
    <m/>
    <n v="0"/>
    <n v="18130824"/>
    <n v="0"/>
    <n v="18130824"/>
    <d v="2025-06-14T00:00:00"/>
    <n v="55"/>
    <d v="2025-08-08T00:00:00"/>
    <n v="0"/>
    <m/>
    <n v="97.605873958331358"/>
    <s v="Nợ quá hạn từ 90 ngày đến 120 ngày"/>
    <s v="ĐÃ TT"/>
    <m/>
  </r>
  <r>
    <x v="2"/>
    <x v="2"/>
    <d v="2025-06-18T00:00:00"/>
    <s v="BH2351385"/>
    <d v="2025-06-18T00:00:00"/>
    <s v="00037175"/>
    <s v="PO1002059516"/>
    <m/>
    <m/>
    <m/>
    <n v="26640533"/>
    <s v="Bán hàng"/>
    <m/>
    <m/>
    <n v="0"/>
    <n v="26640533"/>
    <n v="0"/>
    <n v="26640533"/>
    <d v="2025-06-18T00:00:00"/>
    <n v="55"/>
    <d v="2025-08-12T00:00:00"/>
    <n v="0"/>
    <m/>
    <n v="93.605873958331358"/>
    <s v="Nợ quá hạn từ 90 ngày đến 120 ngày"/>
    <s v="ĐÃ TT"/>
    <m/>
  </r>
  <r>
    <x v="2"/>
    <x v="2"/>
    <d v="2025-06-21T00:00:00"/>
    <s v="BH2351659"/>
    <d v="2025-06-21T00:00:00"/>
    <s v="00038686"/>
    <s v="PO1002063938"/>
    <m/>
    <m/>
    <m/>
    <n v="4759128"/>
    <s v="Bán hàng"/>
    <m/>
    <m/>
    <n v="0"/>
    <n v="4759128"/>
    <n v="0"/>
    <n v="4759128"/>
    <d v="2025-06-21T00:00:00"/>
    <n v="55"/>
    <d v="2025-08-15T00:00:00"/>
    <n v="0"/>
    <m/>
    <n v="90.605873958331358"/>
    <s v="Nợ quá hạn từ 90 ngày đến 120 ngày"/>
    <s v="ĐÃ TT"/>
    <m/>
  </r>
  <r>
    <x v="2"/>
    <x v="2"/>
    <d v="2025-06-25T00:00:00"/>
    <s v="BH2351917"/>
    <d v="2025-06-25T00:00:00"/>
    <s v="00038969"/>
    <s v="PO1002068000"/>
    <m/>
    <m/>
    <m/>
    <n v="26640446"/>
    <s v="Bán hàng"/>
    <m/>
    <m/>
    <n v="0"/>
    <n v="26640446"/>
    <n v="0"/>
    <n v="26640446"/>
    <d v="2025-06-25T00:00:00"/>
    <n v="55"/>
    <d v="2025-08-19T00:00:00"/>
    <n v="0"/>
    <m/>
    <n v="86.605873958331358"/>
    <s v="Nợ quá hạn từ 60 ngày đến 90 ngày"/>
    <s v="ĐÃ TT"/>
    <m/>
  </r>
  <r>
    <x v="2"/>
    <x v="2"/>
    <d v="2025-06-28T00:00:00"/>
    <s v="BH2352237"/>
    <d v="2025-06-28T00:00:00"/>
    <s v="00040705"/>
    <s v="PO1002072428"/>
    <m/>
    <m/>
    <m/>
    <n v="10499188"/>
    <s v="Bán hàng"/>
    <m/>
    <m/>
    <n v="0"/>
    <n v="10499188"/>
    <n v="0"/>
    <n v="10499188"/>
    <d v="2025-06-28T00:00:00"/>
    <n v="55"/>
    <d v="2025-08-22T00:00:00"/>
    <n v="0"/>
    <m/>
    <n v="83.605873958331358"/>
    <s v="Nợ quá hạn từ 60 ngày đến 90 ngày"/>
    <s v="ĐÃ TT"/>
    <m/>
  </r>
  <r>
    <x v="2"/>
    <x v="2"/>
    <d v="2025-07-02T00:00:00"/>
    <s v="BH2352548"/>
    <d v="2025-07-02T00:00:00"/>
    <s v="00041010"/>
    <s v="PO1002077217"/>
    <m/>
    <m/>
    <m/>
    <n v="12286166"/>
    <s v="Bán hàng"/>
    <m/>
    <m/>
    <n v="0"/>
    <n v="12286166"/>
    <n v="0"/>
    <n v="12286166"/>
    <d v="2025-07-02T00:00:00"/>
    <n v="55"/>
    <d v="2025-08-26T00:00:00"/>
    <n v="0"/>
    <m/>
    <n v="79.605873958331358"/>
    <s v="Nợ quá hạn từ 60 ngày đến 90 ngày"/>
    <s v="ĐÃ TT"/>
    <m/>
  </r>
  <r>
    <x v="2"/>
    <x v="2"/>
    <d v="2025-07-05T00:00:00"/>
    <s v="BH2352697"/>
    <d v="2025-07-05T00:00:00"/>
    <s v="00042375"/>
    <s v="PO1002082996"/>
    <m/>
    <m/>
    <m/>
    <n v="10953630"/>
    <s v="Bán hàng"/>
    <m/>
    <m/>
    <n v="0"/>
    <n v="10953630"/>
    <n v="0"/>
    <n v="10953630"/>
    <d v="2025-07-05T00:00:00"/>
    <n v="55"/>
    <d v="2025-08-29T00:00:00"/>
    <n v="0"/>
    <m/>
    <n v="76.605873958331358"/>
    <s v="Nợ quá hạn từ 60 ngày đến 90 ngày"/>
    <s v="ĐÃ TT"/>
    <m/>
  </r>
  <r>
    <x v="2"/>
    <x v="2"/>
    <d v="2025-07-09T00:00:00"/>
    <s v="BH2352959"/>
    <d v="2025-07-09T00:00:00"/>
    <s v="00042623"/>
    <s v="PO1002087393"/>
    <m/>
    <m/>
    <m/>
    <n v="32030608"/>
    <s v="Bán hàng"/>
    <m/>
    <m/>
    <n v="0"/>
    <n v="32030608"/>
    <n v="0"/>
    <n v="32030608"/>
    <d v="2025-07-09T00:00:00"/>
    <n v="55"/>
    <d v="2025-09-02T00:00:00"/>
    <n v="0"/>
    <m/>
    <n v="72.605873958331358"/>
    <s v="Nợ quá hạn từ 60 ngày đến 90 ngày"/>
    <s v="ĐÃ TT"/>
    <m/>
  </r>
  <r>
    <x v="2"/>
    <x v="2"/>
    <d v="2025-07-12T00:00:00"/>
    <s v="BH2353199"/>
    <d v="2025-07-12T00:00:00"/>
    <s v="00043885"/>
    <s v="PO1002092422"/>
    <m/>
    <m/>
    <m/>
    <n v="26939801"/>
    <s v="Bán hàng"/>
    <m/>
    <m/>
    <n v="0"/>
    <n v="26939801"/>
    <n v="0"/>
    <n v="26939801"/>
    <d v="2025-07-12T00:00:00"/>
    <n v="55"/>
    <d v="2025-09-05T00:00:00"/>
    <n v="0"/>
    <m/>
    <n v="69.605873958331358"/>
    <s v="Nợ quá hạn từ 60 ngày đến 90 ngày"/>
    <s v="ĐÃ TT"/>
    <m/>
  </r>
  <r>
    <x v="2"/>
    <x v="2"/>
    <d v="2025-07-16T00:00:00"/>
    <s v="BH2353407"/>
    <d v="2025-07-16T00:00:00"/>
    <s v="00044205"/>
    <s v="PO1002096938"/>
    <m/>
    <m/>
    <m/>
    <n v="17292377"/>
    <s v="Bán hàng"/>
    <m/>
    <m/>
    <n v="0"/>
    <n v="17292377"/>
    <n v="0"/>
    <n v="17292377"/>
    <d v="2025-07-16T00:00:00"/>
    <n v="55"/>
    <d v="2025-09-09T00:00:00"/>
    <n v="0"/>
    <m/>
    <n v="65.605873958331358"/>
    <s v="Nợ quá hạn từ 60 ngày đến 90 ngày"/>
    <s v="ĐÃ TT"/>
    <m/>
  </r>
  <r>
    <x v="2"/>
    <x v="2"/>
    <d v="2025-07-19T00:00:00"/>
    <s v="TBH0059"/>
    <d v="2025-07-19T00:00:00"/>
    <s v="00045522"/>
    <s v="PO1002101055"/>
    <m/>
    <m/>
    <m/>
    <n v="20293654"/>
    <s v="Bán hàng"/>
    <m/>
    <m/>
    <n v="0"/>
    <n v="20293654"/>
    <n v="0"/>
    <n v="20293654"/>
    <d v="2025-07-19T00:00:00"/>
    <n v="55"/>
    <d v="2025-09-12T00:00:00"/>
    <n v="0"/>
    <m/>
    <n v="62.605873958331358"/>
    <s v="Nợ quá hạn từ 60 ngày đến 90 ngày"/>
    <s v="ĐÃ TT"/>
    <m/>
  </r>
  <r>
    <x v="2"/>
    <x v="2"/>
    <d v="2025-07-23T00:00:00"/>
    <s v="TBH0223"/>
    <d v="2025-07-23T00:00:00"/>
    <s v="00045848"/>
    <s v="PO1002105754"/>
    <m/>
    <m/>
    <m/>
    <n v="26503589"/>
    <s v="Bán hàng"/>
    <m/>
    <m/>
    <n v="0"/>
    <n v="26503589"/>
    <n v="0"/>
    <n v="26503589"/>
    <d v="2025-07-23T00:00:00"/>
    <n v="55"/>
    <d v="2025-09-16T00:00:00"/>
    <n v="0"/>
    <m/>
    <n v="58.605873958331358"/>
    <s v="Nợ quá hạn từ 30 ngày đến 60 ngày"/>
    <s v="ĐÃ TT"/>
    <m/>
  </r>
  <r>
    <x v="2"/>
    <x v="2"/>
    <d v="2025-07-26T00:00:00"/>
    <s v="BH2354093"/>
    <d v="2025-07-26T00:00:00"/>
    <s v="00047446"/>
    <s v="PO1002110362"/>
    <m/>
    <m/>
    <m/>
    <n v="19029146"/>
    <s v="Bán hàng"/>
    <m/>
    <m/>
    <n v="0"/>
    <n v="19029146"/>
    <n v="0"/>
    <n v="19029146"/>
    <d v="2025-07-26T00:00:00"/>
    <n v="55"/>
    <d v="2025-09-19T00:00:00"/>
    <n v="0"/>
    <m/>
    <n v="55.605873958331358"/>
    <s v="Nợ quá hạn từ 30 ngày đến 60 ngày"/>
    <s v="ĐÃ TT"/>
    <m/>
  </r>
  <r>
    <x v="2"/>
    <x v="2"/>
    <d v="2025-07-30T00:00:00"/>
    <s v="BH2354320"/>
    <d v="2025-07-30T00:00:00"/>
    <s v="00047683"/>
    <s v="PO1002115613"/>
    <m/>
    <m/>
    <m/>
    <n v="36208512"/>
    <s v="Bán hàng"/>
    <m/>
    <m/>
    <n v="0"/>
    <n v="36208512"/>
    <n v="0"/>
    <n v="36208512"/>
    <d v="2025-07-30T00:00:00"/>
    <n v="55"/>
    <d v="2025-09-23T00:00:00"/>
    <n v="0"/>
    <m/>
    <n v="51.605873958331358"/>
    <s v="Nợ quá hạn từ 30 ngày đến 60 ngày"/>
    <s v="ĐÃ TT"/>
    <m/>
  </r>
  <r>
    <x v="2"/>
    <x v="2"/>
    <d v="2025-08-02T00:00:00"/>
    <s v="BH2354675"/>
    <d v="2025-08-02T00:00:00"/>
    <s v="00049116"/>
    <s v="PO1002119686"/>
    <m/>
    <m/>
    <m/>
    <n v="18273362"/>
    <s v="Bán hàng"/>
    <m/>
    <m/>
    <n v="0"/>
    <n v="18273362"/>
    <n v="0"/>
    <n v="18273362"/>
    <d v="2025-08-02T00:00:00"/>
    <n v="55"/>
    <d v="2025-09-26T00:00:00"/>
    <n v="0"/>
    <m/>
    <n v="48.605873958331358"/>
    <s v="Nợ quá hạn từ 30 ngày đến 60 ngày"/>
    <m/>
    <m/>
  </r>
  <r>
    <x v="2"/>
    <x v="2"/>
    <d v="2025-08-06T00:00:00"/>
    <s v="BH2354824"/>
    <d v="2025-08-06T00:00:00"/>
    <s v="00049364"/>
    <s v="PO1002124665"/>
    <m/>
    <m/>
    <m/>
    <n v="26051166"/>
    <s v="Bán hàng"/>
    <m/>
    <m/>
    <n v="0"/>
    <n v="26051166"/>
    <n v="0"/>
    <n v="26051166"/>
    <d v="2025-08-06T00:00:00"/>
    <n v="55"/>
    <d v="2025-09-30T00:00:00"/>
    <n v="0"/>
    <m/>
    <n v="44.605873958331358"/>
    <s v="Nợ quá hạn từ 30 ngày đến 60 ngày"/>
    <m/>
    <m/>
  </r>
  <r>
    <x v="2"/>
    <x v="2"/>
    <d v="2025-08-09T00:00:00"/>
    <s v="BH2355109"/>
    <d v="2025-08-09T00:00:00"/>
    <s v="00050726"/>
    <s v="PO1002129565"/>
    <m/>
    <m/>
    <m/>
    <n v="20679624"/>
    <s v="Bán hàng"/>
    <m/>
    <m/>
    <n v="0"/>
    <n v="20679624"/>
    <n v="0"/>
    <n v="20679624"/>
    <d v="2025-08-09T00:00:00"/>
    <n v="55"/>
    <d v="2025-10-03T00:00:00"/>
    <n v="0"/>
    <m/>
    <n v="41.605873958331358"/>
    <s v="Nợ quá hạn từ 30 ngày đến 60 ngày"/>
    <m/>
    <m/>
  </r>
  <r>
    <x v="2"/>
    <x v="2"/>
    <d v="2025-08-13T00:00:00"/>
    <s v="BH2355308"/>
    <d v="2025-08-13T00:00:00"/>
    <s v="00050993"/>
    <s v="PO1002134969"/>
    <m/>
    <m/>
    <m/>
    <n v="27012803"/>
    <s v="Bán hàng"/>
    <m/>
    <m/>
    <n v="0"/>
    <n v="27012803"/>
    <n v="0"/>
    <n v="27012803"/>
    <d v="2025-08-13T00:00:00"/>
    <n v="55"/>
    <d v="2025-10-07T00:00:00"/>
    <n v="0"/>
    <m/>
    <n v="37.605873958331358"/>
    <s v="Nợ quá hạn từ 30 ngày đến 60 ngày"/>
    <m/>
    <m/>
  </r>
  <r>
    <x v="2"/>
    <x v="2"/>
    <d v="2025-08-16T00:00:00"/>
    <s v="BH2355716"/>
    <d v="2025-08-16T00:00:00"/>
    <s v="00052380"/>
    <s v="PO1002139669"/>
    <m/>
    <m/>
    <m/>
    <n v="20360592"/>
    <s v="Bán hàng"/>
    <m/>
    <m/>
    <n v="0"/>
    <n v="20360592"/>
    <n v="0"/>
    <n v="20360592"/>
    <d v="2025-08-16T00:00:00"/>
    <n v="55"/>
    <d v="2025-10-10T00:00:00"/>
    <n v="0"/>
    <m/>
    <n v="34.605873958331358"/>
    <s v="Nợ quá hạn từ 30 ngày đến 60 ngày"/>
    <m/>
    <m/>
  </r>
  <r>
    <x v="2"/>
    <x v="2"/>
    <d v="2025-08-20T00:00:00"/>
    <s v="BH2355925"/>
    <d v="2025-08-20T00:00:00"/>
    <s v="00052630"/>
    <s v="PO1002145633"/>
    <m/>
    <m/>
    <m/>
    <n v="29958714"/>
    <s v="Bán hàng"/>
    <m/>
    <m/>
    <n v="0"/>
    <n v="29958714"/>
    <n v="0"/>
    <n v="29958714"/>
    <d v="2025-08-20T00:00:00"/>
    <n v="55"/>
    <d v="2025-10-14T00:00:00"/>
    <n v="0"/>
    <m/>
    <n v="30.605873958331358"/>
    <s v="Nợ quá hạn từ 30 ngày đến 60 ngày"/>
    <m/>
    <m/>
  </r>
  <r>
    <x v="2"/>
    <x v="2"/>
    <d v="2025-08-23T00:00:00"/>
    <s v="BH2356333"/>
    <d v="2025-08-23T00:00:00"/>
    <s v="00054199"/>
    <s v="PO1002150018"/>
    <m/>
    <m/>
    <m/>
    <n v="21988805"/>
    <s v="Bán hàng"/>
    <m/>
    <m/>
    <n v="0"/>
    <n v="21988805"/>
    <n v="0"/>
    <n v="21988805"/>
    <d v="2025-08-23T00:00:00"/>
    <n v="55"/>
    <d v="2025-10-17T00:00:00"/>
    <n v="0"/>
    <m/>
    <n v="27.605873958331358"/>
    <s v="Nợ quá hạn 30 ngày"/>
    <m/>
    <m/>
  </r>
  <r>
    <x v="2"/>
    <x v="2"/>
    <d v="2025-08-27T00:00:00"/>
    <s v="BH2356628"/>
    <d v="2025-08-27T00:00:00"/>
    <s v="00054494"/>
    <s v="PO1002155740"/>
    <m/>
    <m/>
    <m/>
    <n v="40381524"/>
    <s v="Bán hàng"/>
    <m/>
    <m/>
    <n v="0"/>
    <n v="40381524"/>
    <n v="0"/>
    <n v="40381524"/>
    <d v="2025-08-27T00:00:00"/>
    <n v="55"/>
    <d v="2025-10-21T00:00:00"/>
    <n v="0"/>
    <m/>
    <n v="23.605873958331358"/>
    <s v="Nợ quá hạn 30 ngày"/>
    <m/>
    <m/>
  </r>
  <r>
    <x v="2"/>
    <x v="2"/>
    <d v="2025-08-30T00:00:00"/>
    <s v="BH2357138"/>
    <d v="2025-08-30T00:00:00"/>
    <s v="00056352"/>
    <s v="PO1002159964"/>
    <m/>
    <m/>
    <m/>
    <n v="29291771"/>
    <s v="Bán hàng"/>
    <m/>
    <m/>
    <n v="0"/>
    <n v="29291771"/>
    <n v="0"/>
    <n v="29291771"/>
    <d v="2025-08-30T00:00:00"/>
    <n v="55"/>
    <d v="2025-10-24T00:00:00"/>
    <n v="0"/>
    <m/>
    <n v="20.605873958331358"/>
    <s v="Nợ quá hạn 30 ngày"/>
    <m/>
    <m/>
  </r>
  <r>
    <x v="2"/>
    <x v="2"/>
    <d v="2025-09-06T00:00:00"/>
    <s v="BH2357408"/>
    <d v="2025-09-06T00:00:00"/>
    <s v="00057758"/>
    <s v="PO1002168518"/>
    <m/>
    <m/>
    <m/>
    <n v="39838522"/>
    <s v="Bán hàng"/>
    <m/>
    <m/>
    <n v="0"/>
    <n v="39838522"/>
    <n v="0"/>
    <n v="39838522"/>
    <d v="2025-09-06T00:00:00"/>
    <n v="55"/>
    <d v="2025-10-31T00:00:00"/>
    <n v="0"/>
    <m/>
    <n v="13.605873958331358"/>
    <s v="Nợ quá hạn 30 ngày"/>
    <m/>
    <m/>
  </r>
  <r>
    <x v="2"/>
    <x v="2"/>
    <d v="2025-09-10T00:00:00"/>
    <s v="BH2358036"/>
    <d v="2025-09-10T00:00:00"/>
    <s v="00058023"/>
    <s v="PO1002174563"/>
    <m/>
    <m/>
    <m/>
    <n v="45514813"/>
    <s v="Bán hàng"/>
    <m/>
    <m/>
    <n v="0"/>
    <n v="45514813"/>
    <n v="0"/>
    <n v="45514813"/>
    <d v="2025-09-10T00:00:00"/>
    <n v="55"/>
    <d v="2025-11-04T00:00:00"/>
    <n v="0"/>
    <m/>
    <n v="9.6058739583313582"/>
    <s v="Nợ quá hạn 30 ngày"/>
    <m/>
    <m/>
  </r>
  <r>
    <x v="2"/>
    <x v="2"/>
    <d v="2025-09-13T00:00:00"/>
    <s v="BH2358457"/>
    <d v="2025-09-13T00:00:00"/>
    <s v="00059455"/>
    <s v="PO1002179647"/>
    <m/>
    <m/>
    <m/>
    <n v="23962559"/>
    <s v="Bán hàng"/>
    <m/>
    <m/>
    <n v="0"/>
    <n v="23962559"/>
    <n v="0"/>
    <n v="23962559"/>
    <d v="2025-09-13T00:00:00"/>
    <n v="55"/>
    <d v="2025-11-07T00:00:00"/>
    <n v="0"/>
    <m/>
    <n v="6.6058739583313582"/>
    <s v="Nợ quá hạn 30 ngày"/>
    <m/>
    <m/>
  </r>
  <r>
    <x v="2"/>
    <x v="2"/>
    <d v="2025-09-17T00:00:00"/>
    <s v="BH2358632"/>
    <d v="2025-09-17T00:00:00"/>
    <s v="00059759"/>
    <s v="PO1002185275"/>
    <m/>
    <m/>
    <m/>
    <n v="20666696"/>
    <s v="Bán hàng"/>
    <m/>
    <m/>
    <n v="0"/>
    <n v="20666696"/>
    <n v="0"/>
    <n v="20666696"/>
    <d v="2025-09-17T00:00:00"/>
    <n v="55"/>
    <d v="2025-11-11T00:00:00"/>
    <n v="0"/>
    <m/>
    <n v="2.6058739583313582"/>
    <s v="Nợ quá hạn 30 ngày"/>
    <m/>
    <m/>
  </r>
  <r>
    <x v="2"/>
    <x v="2"/>
    <d v="2025-09-20T00:00:00"/>
    <s v="BH2359154"/>
    <d v="2025-09-20T00:00:00"/>
    <s v="00061220"/>
    <s v="PO1002190398"/>
    <m/>
    <m/>
    <m/>
    <n v="17781660"/>
    <s v="Bán hàng"/>
    <m/>
    <m/>
    <n v="0"/>
    <n v="17781660"/>
    <n v="0"/>
    <n v="17781660"/>
    <d v="2025-09-20T00:00:00"/>
    <n v="55"/>
    <d v="2025-11-14T00:00:00"/>
    <n v="0.39412604166864185"/>
    <m/>
    <n v="0"/>
    <s v="Chưa đến hạn thanh toán"/>
    <m/>
    <m/>
  </r>
  <r>
    <x v="2"/>
    <x v="2"/>
    <d v="2025-09-24T00:00:00"/>
    <s v="BH20251077"/>
    <d v="2025-09-24T00:00:00"/>
    <s v="00061386"/>
    <s v="PO1002195751"/>
    <m/>
    <m/>
    <m/>
    <n v="34832711"/>
    <s v="Bán hàng"/>
    <m/>
    <m/>
    <n v="0"/>
    <n v="34832711"/>
    <n v="0"/>
    <n v="34832711"/>
    <d v="2025-09-24T00:00:00"/>
    <n v="55"/>
    <d v="2025-11-18T00:00:00"/>
    <n v="4.3941260416686418"/>
    <m/>
    <n v="0"/>
    <s v="Chưa đến hạn thanh toán"/>
    <m/>
    <m/>
  </r>
  <r>
    <x v="2"/>
    <x v="2"/>
    <d v="2025-09-27T00:00:00"/>
    <s v="BH20250635"/>
    <d v="2025-09-27T00:00:00"/>
    <s v="00063253"/>
    <s v="PO1002200273"/>
    <m/>
    <m/>
    <m/>
    <n v="19039914"/>
    <s v="Bán hàng"/>
    <m/>
    <m/>
    <n v="0"/>
    <n v="19039914"/>
    <n v="0"/>
    <n v="19039914"/>
    <d v="2025-09-27T00:00:00"/>
    <n v="55"/>
    <d v="2025-11-21T00:00:00"/>
    <n v="7.3941260416686418"/>
    <m/>
    <n v="0"/>
    <s v="Chưa đến hạn thanh toán"/>
    <m/>
    <m/>
  </r>
  <r>
    <x v="2"/>
    <x v="2"/>
    <m/>
    <m/>
    <d v="2025-01-25T00:00:00"/>
    <s v="00000137"/>
    <s v="hàng trả"/>
    <m/>
    <m/>
    <m/>
    <n v="-71771"/>
    <s v="Hàng trả"/>
    <m/>
    <m/>
    <n v="0"/>
    <n v="71771"/>
    <n v="0"/>
    <n v="71771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38"/>
    <s v="hàng trả"/>
    <m/>
    <m/>
    <m/>
    <n v="-71771"/>
    <s v="Hàng trả"/>
    <m/>
    <m/>
    <n v="0"/>
    <n v="71771"/>
    <n v="0"/>
    <n v="71771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39"/>
    <s v="hàng trả"/>
    <m/>
    <m/>
    <m/>
    <n v="-143543"/>
    <s v="Hàng trả"/>
    <m/>
    <m/>
    <n v="0"/>
    <n v="143543"/>
    <n v="0"/>
    <n v="143543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40"/>
    <s v="hàng trả"/>
    <m/>
    <m/>
    <m/>
    <n v="-143543"/>
    <s v="Hàng trả"/>
    <m/>
    <m/>
    <n v="0"/>
    <n v="143543"/>
    <n v="0"/>
    <n v="143543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41"/>
    <s v="hàng trả"/>
    <m/>
    <m/>
    <m/>
    <n v="-71771"/>
    <s v="Hàng trả"/>
    <m/>
    <m/>
    <n v="0"/>
    <n v="71771"/>
    <n v="0"/>
    <n v="71771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42"/>
    <s v="hàng trả"/>
    <m/>
    <m/>
    <m/>
    <n v="-71771"/>
    <s v="Hàng trả"/>
    <m/>
    <m/>
    <n v="0"/>
    <n v="71771"/>
    <n v="0"/>
    <n v="71771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43"/>
    <s v="hàng trả"/>
    <m/>
    <m/>
    <m/>
    <n v="-215314"/>
    <s v="Hàng trả"/>
    <m/>
    <m/>
    <n v="0"/>
    <n v="215314"/>
    <n v="0"/>
    <n v="215314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44"/>
    <s v="hàng trả"/>
    <m/>
    <m/>
    <m/>
    <n v="-86838"/>
    <s v="Hàng trả"/>
    <m/>
    <m/>
    <n v="0"/>
    <n v="86838"/>
    <n v="0"/>
    <n v="86838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45"/>
    <s v="hàng trả"/>
    <m/>
    <m/>
    <m/>
    <n v="-86838"/>
    <s v="Hàng trả"/>
    <m/>
    <m/>
    <n v="0"/>
    <n v="86838"/>
    <n v="0"/>
    <n v="86838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46"/>
    <s v="hàng trả"/>
    <m/>
    <m/>
    <m/>
    <n v="-168651"/>
    <s v="Hàng trả"/>
    <m/>
    <m/>
    <n v="0"/>
    <n v="168651"/>
    <n v="0"/>
    <n v="168651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11T00:00:00"/>
    <s v="00000057"/>
    <s v="hàng trả"/>
    <m/>
    <m/>
    <m/>
    <n v="-111495"/>
    <s v="Hàng trả"/>
    <m/>
    <m/>
    <n v="0"/>
    <n v="111495"/>
    <n v="0"/>
    <n v="111495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58"/>
    <s v="hàng trả"/>
    <m/>
    <m/>
    <m/>
    <n v="-237894"/>
    <s v="Hàng trả"/>
    <m/>
    <m/>
    <n v="0"/>
    <n v="237894"/>
    <n v="0"/>
    <n v="237894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59"/>
    <s v="hàng trả"/>
    <m/>
    <m/>
    <m/>
    <n v="-118947"/>
    <s v="Hàng trả"/>
    <m/>
    <m/>
    <n v="0"/>
    <n v="118947"/>
    <n v="0"/>
    <n v="118947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60"/>
    <s v="hàng trả"/>
    <m/>
    <m/>
    <m/>
    <n v="-118947"/>
    <s v="Hàng trả"/>
    <m/>
    <m/>
    <n v="0"/>
    <n v="118947"/>
    <n v="0"/>
    <n v="118947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61"/>
    <s v="hàng trả"/>
    <m/>
    <m/>
    <m/>
    <n v="-73358"/>
    <s v="Hàng trả"/>
    <m/>
    <m/>
    <n v="0"/>
    <n v="73358"/>
    <n v="0"/>
    <n v="733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62"/>
    <s v="hàng trả"/>
    <m/>
    <m/>
    <m/>
    <n v="-73358"/>
    <s v="Hàng trả"/>
    <m/>
    <m/>
    <n v="0"/>
    <n v="73358"/>
    <n v="0"/>
    <n v="733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63"/>
    <s v="hàng trả"/>
    <m/>
    <m/>
    <m/>
    <n v="-146716"/>
    <s v="Hàng trả"/>
    <m/>
    <m/>
    <n v="0"/>
    <n v="146716"/>
    <n v="0"/>
    <n v="146716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64"/>
    <s v="hàng trả"/>
    <m/>
    <m/>
    <m/>
    <n v="-73358"/>
    <s v="Hàng trả"/>
    <m/>
    <m/>
    <n v="0"/>
    <n v="73358"/>
    <n v="0"/>
    <n v="733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65"/>
    <s v="hàng trả"/>
    <m/>
    <m/>
    <m/>
    <n v="-73358"/>
    <s v="Hàng trả"/>
    <m/>
    <m/>
    <n v="0"/>
    <n v="73358"/>
    <n v="0"/>
    <n v="733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66"/>
    <s v="hàng trả"/>
    <m/>
    <m/>
    <m/>
    <n v="-73358"/>
    <s v="Hàng trả"/>
    <m/>
    <m/>
    <n v="0"/>
    <n v="73358"/>
    <n v="0"/>
    <n v="733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67"/>
    <s v="hàng trả"/>
    <m/>
    <m/>
    <m/>
    <n v="-88758"/>
    <s v="Hàng trả"/>
    <m/>
    <m/>
    <n v="0"/>
    <n v="88758"/>
    <n v="0"/>
    <n v="887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68"/>
    <s v="hàng trả"/>
    <m/>
    <m/>
    <m/>
    <n v="-88758"/>
    <s v="Hàng trả"/>
    <m/>
    <m/>
    <n v="0"/>
    <n v="88758"/>
    <n v="0"/>
    <n v="887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69"/>
    <s v="hàng trả"/>
    <m/>
    <m/>
    <m/>
    <n v="-266273"/>
    <s v="Hàng trả"/>
    <m/>
    <m/>
    <n v="0"/>
    <n v="266273"/>
    <n v="0"/>
    <n v="266273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70"/>
    <s v="hàng trả"/>
    <m/>
    <m/>
    <m/>
    <n v="-88758"/>
    <s v="Hàng trả"/>
    <m/>
    <m/>
    <n v="0"/>
    <n v="88758"/>
    <n v="0"/>
    <n v="887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71"/>
    <s v="hàng trả"/>
    <m/>
    <m/>
    <m/>
    <n v="-88758"/>
    <s v="Hàng trả"/>
    <m/>
    <m/>
    <n v="0"/>
    <n v="88758"/>
    <n v="0"/>
    <n v="887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72"/>
    <s v="hàng trả"/>
    <m/>
    <m/>
    <m/>
    <n v="-88758"/>
    <s v="Hàng trả"/>
    <m/>
    <m/>
    <n v="0"/>
    <n v="88758"/>
    <n v="0"/>
    <n v="887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73"/>
    <s v="hàng trả"/>
    <m/>
    <m/>
    <m/>
    <n v="-88758"/>
    <s v="Hàng trả"/>
    <m/>
    <m/>
    <n v="0"/>
    <n v="88758"/>
    <n v="0"/>
    <n v="887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74"/>
    <s v="hàng trả"/>
    <m/>
    <m/>
    <m/>
    <n v="-110947"/>
    <s v="Hàng trả"/>
    <m/>
    <m/>
    <n v="0"/>
    <n v="110947"/>
    <n v="0"/>
    <n v="110947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75"/>
    <s v="hàng trả"/>
    <m/>
    <m/>
    <m/>
    <n v="-110947"/>
    <s v="Hàng trả"/>
    <m/>
    <m/>
    <n v="0"/>
    <n v="110947"/>
    <n v="0"/>
    <n v="110947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76"/>
    <s v="hàng trả"/>
    <m/>
    <m/>
    <m/>
    <n v="-221895"/>
    <s v="Hàng trả"/>
    <m/>
    <m/>
    <n v="0"/>
    <n v="221895"/>
    <n v="0"/>
    <n v="221895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77"/>
    <s v="hàng trả"/>
    <m/>
    <m/>
    <m/>
    <n v="-221895"/>
    <s v="Hàng trả"/>
    <m/>
    <m/>
    <n v="0"/>
    <n v="221895"/>
    <n v="0"/>
    <n v="221895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78"/>
    <s v="hàng trả"/>
    <m/>
    <m/>
    <m/>
    <n v="-221895"/>
    <s v="Hàng trả"/>
    <m/>
    <m/>
    <n v="0"/>
    <n v="221895"/>
    <n v="0"/>
    <n v="221895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79"/>
    <s v="hàng trả"/>
    <m/>
    <m/>
    <m/>
    <n v="-221895"/>
    <s v="Hàng trả"/>
    <m/>
    <m/>
    <n v="0"/>
    <n v="221895"/>
    <n v="0"/>
    <n v="221895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80"/>
    <s v="hàng trả"/>
    <m/>
    <m/>
    <m/>
    <n v="-110947"/>
    <s v="Hàng trả"/>
    <m/>
    <m/>
    <n v="0"/>
    <n v="110947"/>
    <n v="0"/>
    <n v="110947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81"/>
    <s v="hàng trả"/>
    <m/>
    <m/>
    <m/>
    <n v="-58686"/>
    <s v="Hàng trả"/>
    <m/>
    <m/>
    <n v="0"/>
    <n v="58686"/>
    <n v="0"/>
    <n v="58686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82"/>
    <s v="hàng trả"/>
    <m/>
    <m/>
    <m/>
    <n v="-117372"/>
    <s v="Hàng trả"/>
    <m/>
    <m/>
    <n v="0"/>
    <n v="117372"/>
    <n v="0"/>
    <n v="117372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83"/>
    <s v="hàng trả"/>
    <m/>
    <m/>
    <m/>
    <n v="-58686"/>
    <s v="Hàng trả"/>
    <m/>
    <m/>
    <n v="0"/>
    <n v="58686"/>
    <n v="0"/>
    <n v="58686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84"/>
    <s v="hàng trả"/>
    <m/>
    <m/>
    <m/>
    <n v="-58686"/>
    <s v="Hàng trả"/>
    <m/>
    <m/>
    <n v="0"/>
    <n v="58686"/>
    <n v="0"/>
    <n v="58686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85"/>
    <s v="hàng trả"/>
    <m/>
    <m/>
    <m/>
    <n v="-176058"/>
    <s v="Hàng trả"/>
    <m/>
    <m/>
    <n v="0"/>
    <n v="176058"/>
    <n v="0"/>
    <n v="1760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86"/>
    <s v="hàng trả"/>
    <m/>
    <m/>
    <m/>
    <n v="-58686"/>
    <s v="Hàng trả"/>
    <m/>
    <m/>
    <n v="0"/>
    <n v="58686"/>
    <n v="0"/>
    <n v="58686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87"/>
    <s v="hàng trả"/>
    <m/>
    <m/>
    <m/>
    <n v="-352117"/>
    <s v="Hàng trả"/>
    <m/>
    <m/>
    <n v="0"/>
    <n v="352117"/>
    <n v="0"/>
    <n v="352117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88"/>
    <s v="hàng trả"/>
    <m/>
    <m/>
    <m/>
    <n v="-117372"/>
    <s v="Hàng trả"/>
    <m/>
    <m/>
    <n v="0"/>
    <n v="117372"/>
    <n v="0"/>
    <n v="117372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89"/>
    <s v="hàng trả"/>
    <m/>
    <m/>
    <m/>
    <n v="-58686"/>
    <s v="Hàng trả"/>
    <m/>
    <m/>
    <n v="0"/>
    <n v="58686"/>
    <n v="0"/>
    <n v="58686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90"/>
    <s v="hàng trả"/>
    <m/>
    <m/>
    <m/>
    <n v="-58686"/>
    <s v="Hàng trả"/>
    <m/>
    <m/>
    <n v="0"/>
    <n v="58686"/>
    <n v="0"/>
    <n v="58686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91"/>
    <s v="hàng trả"/>
    <m/>
    <m/>
    <m/>
    <n v="-117372"/>
    <s v="Hàng trả"/>
    <m/>
    <m/>
    <n v="0"/>
    <n v="117372"/>
    <n v="0"/>
    <n v="117372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92"/>
    <s v="hàng trả"/>
    <m/>
    <m/>
    <m/>
    <n v="-58686"/>
    <s v="Hàng trả"/>
    <m/>
    <m/>
    <n v="0"/>
    <n v="58686"/>
    <n v="0"/>
    <n v="58686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93"/>
    <s v="hàng trả"/>
    <m/>
    <m/>
    <m/>
    <n v="-58686"/>
    <s v="Hàng trả"/>
    <m/>
    <m/>
    <n v="0"/>
    <n v="58686"/>
    <n v="0"/>
    <n v="58686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94"/>
    <s v="hàng trả"/>
    <m/>
    <m/>
    <m/>
    <n v="-117372"/>
    <s v="Hàng trả"/>
    <m/>
    <m/>
    <n v="0"/>
    <n v="117372"/>
    <n v="0"/>
    <n v="117372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95"/>
    <s v="hàng trả"/>
    <m/>
    <m/>
    <m/>
    <n v="-176058"/>
    <s v="Hàng trả"/>
    <m/>
    <m/>
    <n v="0"/>
    <n v="176058"/>
    <n v="0"/>
    <n v="1760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96"/>
    <s v="hàng trả"/>
    <m/>
    <m/>
    <m/>
    <n v="-117372"/>
    <s v="Hàng trả"/>
    <m/>
    <m/>
    <n v="0"/>
    <n v="117372"/>
    <n v="0"/>
    <n v="117372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97"/>
    <s v="hàng trả"/>
    <m/>
    <m/>
    <m/>
    <n v="-147444"/>
    <s v="Hàng trả"/>
    <m/>
    <m/>
    <n v="0"/>
    <n v="147444"/>
    <n v="0"/>
    <n v="147444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98"/>
    <s v="hàng trả"/>
    <m/>
    <m/>
    <m/>
    <n v="-147444"/>
    <s v="Hàng trả"/>
    <m/>
    <m/>
    <n v="0"/>
    <n v="147444"/>
    <n v="0"/>
    <n v="147444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99"/>
    <s v="hàng trả"/>
    <m/>
    <m/>
    <m/>
    <n v="-339267"/>
    <s v="Hàng trả"/>
    <m/>
    <m/>
    <n v="0"/>
    <n v="339267"/>
    <n v="0"/>
    <n v="339267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100"/>
    <s v="hàng trả"/>
    <m/>
    <m/>
    <m/>
    <n v="-169633"/>
    <s v="Hàng trả"/>
    <m/>
    <m/>
    <n v="0"/>
    <n v="169633"/>
    <n v="0"/>
    <n v="169633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25T00:00:00"/>
    <s v="00000147"/>
    <s v="hàng trả"/>
    <m/>
    <m/>
    <m/>
    <n v="-88758"/>
    <s v="Hàng trả"/>
    <m/>
    <m/>
    <n v="0"/>
    <n v="88758"/>
    <n v="0"/>
    <n v="88758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48"/>
    <s v="hàng trả"/>
    <m/>
    <m/>
    <m/>
    <n v="-88758"/>
    <s v="Hàng trả"/>
    <m/>
    <m/>
    <n v="0"/>
    <n v="88758"/>
    <n v="0"/>
    <n v="88758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49"/>
    <s v="hàng trả"/>
    <m/>
    <m/>
    <m/>
    <n v="-177515"/>
    <s v="Hàng trả"/>
    <m/>
    <m/>
    <n v="0"/>
    <n v="177515"/>
    <n v="0"/>
    <n v="177515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50"/>
    <s v="hàng trả"/>
    <m/>
    <m/>
    <m/>
    <n v="-237894"/>
    <s v="Hàng trả"/>
    <m/>
    <m/>
    <n v="0"/>
    <n v="237894"/>
    <n v="0"/>
    <n v="237894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51"/>
    <s v="hàng trả"/>
    <m/>
    <m/>
    <m/>
    <n v="-118947"/>
    <s v="Hàng trả"/>
    <m/>
    <m/>
    <n v="0"/>
    <n v="118947"/>
    <n v="0"/>
    <n v="118947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52"/>
    <s v="hàng trả"/>
    <m/>
    <m/>
    <m/>
    <n v="-118947"/>
    <s v="Hàng trả"/>
    <m/>
    <m/>
    <n v="0"/>
    <n v="118947"/>
    <n v="0"/>
    <n v="118947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53"/>
    <s v="hàng trả"/>
    <m/>
    <m/>
    <m/>
    <n v="-117372"/>
    <s v="Hàng trả"/>
    <m/>
    <m/>
    <n v="0"/>
    <n v="117372"/>
    <n v="0"/>
    <n v="117372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54"/>
    <s v="hàng trả"/>
    <m/>
    <m/>
    <m/>
    <n v="-58686"/>
    <s v="Hàng trả"/>
    <m/>
    <m/>
    <n v="0"/>
    <n v="58686"/>
    <n v="0"/>
    <n v="58686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55"/>
    <s v="hàng trả"/>
    <m/>
    <m/>
    <m/>
    <n v="-58686"/>
    <s v="Hàng trả"/>
    <m/>
    <m/>
    <n v="0"/>
    <n v="58686"/>
    <n v="0"/>
    <n v="58686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56"/>
    <s v="hàng trả"/>
    <m/>
    <m/>
    <m/>
    <n v="-73358"/>
    <s v="Hàng trả"/>
    <m/>
    <m/>
    <n v="0"/>
    <n v="73358"/>
    <n v="0"/>
    <n v="73358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57"/>
    <s v="hàng trả"/>
    <m/>
    <m/>
    <m/>
    <n v="-220074"/>
    <s v="Hàng trả"/>
    <m/>
    <m/>
    <n v="0"/>
    <n v="220074"/>
    <n v="0"/>
    <n v="220074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58"/>
    <s v="hàng trả"/>
    <m/>
    <m/>
    <m/>
    <n v="-110947"/>
    <s v="Hàng trả"/>
    <m/>
    <m/>
    <n v="0"/>
    <n v="110947"/>
    <n v="0"/>
    <n v="110947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59"/>
    <s v="hàng trả"/>
    <m/>
    <m/>
    <m/>
    <n v="-110947"/>
    <s v="Hàng trả"/>
    <m/>
    <m/>
    <n v="0"/>
    <n v="110947"/>
    <n v="0"/>
    <n v="110947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60"/>
    <s v="hàng trả"/>
    <m/>
    <m/>
    <m/>
    <n v="-221895"/>
    <s v="Hàng trả"/>
    <m/>
    <m/>
    <n v="0"/>
    <n v="221895"/>
    <n v="0"/>
    <n v="221895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61"/>
    <s v="hàng trả"/>
    <m/>
    <m/>
    <m/>
    <n v="-110947"/>
    <s v="Hàng trả"/>
    <m/>
    <m/>
    <n v="0"/>
    <n v="110947"/>
    <n v="0"/>
    <n v="110947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62"/>
    <s v="hàng trả"/>
    <m/>
    <m/>
    <m/>
    <n v="-110947"/>
    <s v="Hàng trả"/>
    <m/>
    <m/>
    <n v="0"/>
    <n v="110947"/>
    <n v="0"/>
    <n v="110947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63"/>
    <s v="hàng trả"/>
    <m/>
    <m/>
    <m/>
    <n v="-110947"/>
    <s v="Hàng trả"/>
    <m/>
    <m/>
    <n v="0"/>
    <n v="110947"/>
    <n v="0"/>
    <n v="110947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64"/>
    <s v="hàng trả"/>
    <m/>
    <m/>
    <m/>
    <n v="-110947"/>
    <s v="Hàng trả"/>
    <m/>
    <m/>
    <n v="0"/>
    <n v="110947"/>
    <n v="0"/>
    <n v="110947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65"/>
    <s v="hàng trả"/>
    <m/>
    <m/>
    <m/>
    <n v="-332842"/>
    <s v="Hàng trả"/>
    <m/>
    <m/>
    <n v="0"/>
    <n v="332842"/>
    <n v="0"/>
    <n v="332842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66"/>
    <s v="hàng trả"/>
    <m/>
    <m/>
    <m/>
    <n v="-110947"/>
    <s v="Hàng trả"/>
    <m/>
    <m/>
    <n v="0"/>
    <n v="110947"/>
    <n v="0"/>
    <n v="110947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67"/>
    <s v="hàng trả"/>
    <m/>
    <m/>
    <m/>
    <n v="-110947"/>
    <s v="Hàng trả"/>
    <m/>
    <m/>
    <n v="0"/>
    <n v="110947"/>
    <n v="0"/>
    <n v="110947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68"/>
    <s v="hàng trả"/>
    <m/>
    <m/>
    <m/>
    <n v="-110947"/>
    <s v="Hàng trả"/>
    <m/>
    <m/>
    <n v="0"/>
    <n v="110947"/>
    <n v="0"/>
    <n v="110947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69"/>
    <s v="hàng trả"/>
    <m/>
    <m/>
    <m/>
    <n v="-391528"/>
    <s v="Hàng trả"/>
    <m/>
    <m/>
    <n v="0"/>
    <n v="391528"/>
    <n v="0"/>
    <n v="391528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70"/>
    <s v="hàng trả"/>
    <m/>
    <m/>
    <m/>
    <n v="-441969"/>
    <s v="Hàng trả"/>
    <m/>
    <m/>
    <n v="0"/>
    <n v="441969"/>
    <n v="0"/>
    <n v="441969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71"/>
    <s v="hàng trả"/>
    <m/>
    <m/>
    <m/>
    <n v="-184305"/>
    <s v="Hàng trả"/>
    <m/>
    <m/>
    <n v="0"/>
    <n v="184305"/>
    <n v="0"/>
    <n v="184305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72"/>
    <s v="hàng trả"/>
    <m/>
    <m/>
    <m/>
    <n v="-324231"/>
    <s v="Hàng trả"/>
    <m/>
    <m/>
    <n v="0"/>
    <n v="324231"/>
    <n v="0"/>
    <n v="324231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2-15T00:00:00"/>
    <s v="00000205"/>
    <s v="hàng trả"/>
    <m/>
    <m/>
    <m/>
    <n v="-71771"/>
    <s v="Hàng trả"/>
    <m/>
    <m/>
    <n v="0"/>
    <n v="71771"/>
    <n v="0"/>
    <n v="71771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06"/>
    <s v="hàng trả"/>
    <m/>
    <m/>
    <m/>
    <n v="-71771"/>
    <s v="Hàng trả"/>
    <m/>
    <m/>
    <n v="0"/>
    <n v="71771"/>
    <n v="0"/>
    <n v="71771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07"/>
    <s v="hàng trả"/>
    <m/>
    <m/>
    <m/>
    <n v="-143543"/>
    <s v="Hàng trả"/>
    <m/>
    <m/>
    <n v="0"/>
    <n v="143543"/>
    <n v="0"/>
    <n v="143543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08"/>
    <s v="hàng trả"/>
    <m/>
    <m/>
    <m/>
    <n v="-215314"/>
    <s v="Hàng trả"/>
    <m/>
    <m/>
    <n v="0"/>
    <n v="215314"/>
    <n v="0"/>
    <n v="215314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09"/>
    <s v="hàng trả"/>
    <m/>
    <m/>
    <m/>
    <n v="-71771"/>
    <s v="Hàng trả"/>
    <m/>
    <m/>
    <n v="0"/>
    <n v="71771"/>
    <n v="0"/>
    <n v="71771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10"/>
    <s v="hàng trả"/>
    <m/>
    <m/>
    <m/>
    <n v="-143543"/>
    <s v="Hàng trả"/>
    <m/>
    <m/>
    <n v="0"/>
    <n v="143543"/>
    <n v="0"/>
    <n v="143543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11"/>
    <s v="hàng trả"/>
    <m/>
    <m/>
    <m/>
    <n v="-71771"/>
    <s v="Hàng trả"/>
    <m/>
    <m/>
    <n v="0"/>
    <n v="71771"/>
    <n v="0"/>
    <n v="71771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12"/>
    <s v="hàng trả"/>
    <m/>
    <m/>
    <m/>
    <n v="-143543"/>
    <s v="Hàng trả"/>
    <m/>
    <m/>
    <n v="0"/>
    <n v="143543"/>
    <n v="0"/>
    <n v="143543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13"/>
    <s v="hàng trả"/>
    <m/>
    <m/>
    <m/>
    <n v="-71771"/>
    <s v="Hàng trả"/>
    <m/>
    <m/>
    <n v="0"/>
    <n v="71771"/>
    <n v="0"/>
    <n v="71771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14"/>
    <s v="hàng trả"/>
    <m/>
    <m/>
    <m/>
    <n v="-86838"/>
    <s v="Hàng trả"/>
    <m/>
    <m/>
    <n v="0"/>
    <n v="86838"/>
    <n v="0"/>
    <n v="86838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15"/>
    <s v="hàng trả"/>
    <m/>
    <m/>
    <m/>
    <n v="-86838"/>
    <s v="Hàng trả"/>
    <m/>
    <m/>
    <n v="0"/>
    <n v="86838"/>
    <n v="0"/>
    <n v="86838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16"/>
    <s v="hàng trả"/>
    <m/>
    <m/>
    <m/>
    <n v="-86838"/>
    <s v="Hàng trả"/>
    <m/>
    <m/>
    <n v="0"/>
    <n v="86838"/>
    <n v="0"/>
    <n v="86838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17"/>
    <s v="hàng trả"/>
    <m/>
    <m/>
    <m/>
    <n v="-173677"/>
    <s v="Hàng trả"/>
    <m/>
    <m/>
    <n v="0"/>
    <n v="173677"/>
    <n v="0"/>
    <n v="173677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18"/>
    <s v="hàng trả"/>
    <m/>
    <m/>
    <m/>
    <n v="-86838"/>
    <s v="Hàng trả"/>
    <m/>
    <m/>
    <n v="0"/>
    <n v="86838"/>
    <n v="0"/>
    <n v="86838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19"/>
    <s v="hàng trả"/>
    <m/>
    <m/>
    <m/>
    <n v="-86838"/>
    <s v="Hàng trả"/>
    <m/>
    <m/>
    <n v="0"/>
    <n v="86838"/>
    <n v="0"/>
    <n v="86838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20"/>
    <s v="hàng trả"/>
    <m/>
    <m/>
    <m/>
    <n v="-232751"/>
    <s v="Hàng trả"/>
    <m/>
    <m/>
    <n v="0"/>
    <n v="232751"/>
    <n v="0"/>
    <n v="232751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21"/>
    <s v="hàng trả"/>
    <m/>
    <m/>
    <m/>
    <n v="-116375"/>
    <s v="Hàng trả"/>
    <m/>
    <m/>
    <n v="0"/>
    <n v="116375"/>
    <n v="0"/>
    <n v="116375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22"/>
    <s v="hàng trả"/>
    <m/>
    <m/>
    <m/>
    <n v="-188146"/>
    <s v="Hàng trả"/>
    <m/>
    <m/>
    <n v="0"/>
    <n v="188146"/>
    <n v="0"/>
    <n v="188146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23"/>
    <s v="hàng trả"/>
    <m/>
    <m/>
    <m/>
    <n v="-225356"/>
    <s v="Hàng trả"/>
    <m/>
    <m/>
    <n v="0"/>
    <n v="225356"/>
    <n v="0"/>
    <n v="225356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22T00:00:00"/>
    <s v="00000235"/>
    <s v="hàng trả"/>
    <m/>
    <m/>
    <m/>
    <n v="-71771"/>
    <s v="Hàng trả"/>
    <m/>
    <m/>
    <n v="0"/>
    <n v="71771"/>
    <n v="0"/>
    <n v="71771"/>
    <d v="2025-02-22T00:00:00"/>
    <n v="55"/>
    <d v="2025-04-18T00:00:00"/>
    <n v="0"/>
    <m/>
    <n v="209.60587395833136"/>
    <s v="Nợ quá hạn hơn 120 ngày có khả năng mất thanh toán"/>
    <s v="ĐÃ TT"/>
    <m/>
  </r>
  <r>
    <x v="2"/>
    <x v="2"/>
    <m/>
    <m/>
    <d v="2025-02-22T00:00:00"/>
    <s v="00000236"/>
    <s v="hàng trả"/>
    <m/>
    <m/>
    <m/>
    <n v="-215314"/>
    <s v="Hàng trả"/>
    <m/>
    <m/>
    <n v="0"/>
    <n v="215314"/>
    <n v="0"/>
    <n v="215314"/>
    <d v="2025-02-22T00:00:00"/>
    <n v="55"/>
    <d v="2025-04-18T00:00:00"/>
    <n v="0"/>
    <m/>
    <n v="209.60587395833136"/>
    <s v="Nợ quá hạn hơn 120 ngày có khả năng mất thanh toán"/>
    <s v="ĐÃ TT"/>
    <m/>
  </r>
  <r>
    <x v="2"/>
    <x v="2"/>
    <m/>
    <m/>
    <d v="2025-02-22T00:00:00"/>
    <s v="00000237"/>
    <s v="hàng trả"/>
    <m/>
    <m/>
    <m/>
    <n v="-71771"/>
    <s v="Hàng trả"/>
    <m/>
    <m/>
    <n v="0"/>
    <n v="71771"/>
    <n v="0"/>
    <n v="71771"/>
    <d v="2025-02-22T00:00:00"/>
    <n v="55"/>
    <d v="2025-04-18T00:00:00"/>
    <n v="0"/>
    <m/>
    <n v="209.60587395833136"/>
    <s v="Nợ quá hạn hơn 120 ngày có khả năng mất thanh toán"/>
    <s v="ĐÃ TT"/>
    <m/>
  </r>
  <r>
    <x v="2"/>
    <x v="2"/>
    <m/>
    <m/>
    <d v="2025-02-22T00:00:00"/>
    <s v="00000238"/>
    <s v="hàng trả"/>
    <m/>
    <m/>
    <m/>
    <n v="-108548"/>
    <s v="Hàng trả"/>
    <m/>
    <m/>
    <n v="0"/>
    <n v="108548"/>
    <n v="0"/>
    <n v="108548"/>
    <d v="2025-02-22T00:00:00"/>
    <n v="55"/>
    <d v="2025-04-18T00:00:00"/>
    <n v="0"/>
    <m/>
    <n v="209.60587395833136"/>
    <s v="Nợ quá hạn hơn 120 ngày có khả năng mất thanh toán"/>
    <s v="ĐÃ TT"/>
    <m/>
  </r>
  <r>
    <x v="2"/>
    <x v="2"/>
    <m/>
    <m/>
    <d v="2025-02-22T00:00:00"/>
    <s v="00000239"/>
    <s v="hàng trả"/>
    <m/>
    <m/>
    <m/>
    <n v="-108548"/>
    <s v="Hàng trả"/>
    <m/>
    <m/>
    <n v="0"/>
    <n v="108548"/>
    <n v="0"/>
    <n v="108548"/>
    <d v="2025-02-22T00:00:00"/>
    <n v="55"/>
    <d v="2025-04-18T00:00:00"/>
    <n v="0"/>
    <m/>
    <n v="209.60587395833136"/>
    <s v="Nợ quá hạn hơn 120 ngày có khả năng mất thanh toán"/>
    <s v="ĐÃ TT"/>
    <m/>
  </r>
  <r>
    <x v="2"/>
    <x v="2"/>
    <m/>
    <m/>
    <d v="2025-02-22T00:00:00"/>
    <s v="00000240"/>
    <s v="hàng trả"/>
    <m/>
    <m/>
    <m/>
    <n v="-23994"/>
    <s v="Hàng trả"/>
    <m/>
    <m/>
    <n v="0"/>
    <n v="23994"/>
    <n v="0"/>
    <n v="23994"/>
    <d v="2025-02-22T00:00:00"/>
    <n v="55"/>
    <d v="2025-04-18T00:00:00"/>
    <n v="0"/>
    <m/>
    <n v="209.60587395833136"/>
    <s v="Nợ quá hạn hơn 120 ngày có khả năng mất thanh toán"/>
    <s v="ĐÃ TT"/>
    <m/>
  </r>
  <r>
    <x v="2"/>
    <x v="2"/>
    <m/>
    <m/>
    <d v="2025-02-22T00:00:00"/>
    <s v="00000241"/>
    <s v="hàng trả"/>
    <m/>
    <m/>
    <m/>
    <n v="-95765"/>
    <s v="Hàng trả"/>
    <m/>
    <m/>
    <n v="0"/>
    <n v="95765"/>
    <n v="0"/>
    <n v="95765"/>
    <d v="2025-02-22T00:00:00"/>
    <n v="55"/>
    <d v="2025-04-18T00:00:00"/>
    <n v="0"/>
    <m/>
    <n v="209.60587395833136"/>
    <s v="Nợ quá hạn hơn 120 ngày có khả năng mất thanh toán"/>
    <s v="ĐÃ TT"/>
    <m/>
  </r>
  <r>
    <x v="2"/>
    <x v="2"/>
    <m/>
    <m/>
    <d v="2025-02-22T00:00:00"/>
    <s v="00000242"/>
    <s v="hàng trả"/>
    <m/>
    <m/>
    <m/>
    <n v="-228308"/>
    <s v="Hàng trả"/>
    <m/>
    <m/>
    <n v="0"/>
    <n v="228308"/>
    <n v="0"/>
    <n v="228308"/>
    <d v="2025-02-22T00:00:00"/>
    <n v="55"/>
    <d v="2025-04-18T00:00:00"/>
    <n v="0"/>
    <m/>
    <n v="209.60587395833136"/>
    <s v="Nợ quá hạn hơn 120 ngày có khả năng mất thanh toán"/>
    <s v="ĐÃ TT"/>
    <m/>
  </r>
  <r>
    <x v="2"/>
    <x v="2"/>
    <m/>
    <m/>
    <d v="2025-02-22T00:00:00"/>
    <s v="00000243"/>
    <s v="hàng trả"/>
    <m/>
    <m/>
    <m/>
    <n v="-252091"/>
    <s v="Hàng trả"/>
    <m/>
    <m/>
    <n v="0"/>
    <n v="252091"/>
    <n v="0"/>
    <n v="252091"/>
    <d v="2025-02-22T00:00:00"/>
    <n v="55"/>
    <d v="2025-04-18T00:00:00"/>
    <n v="0"/>
    <m/>
    <n v="209.60587395833136"/>
    <s v="Nợ quá hạn hơn 120 ngày có khả năng mất thanh toán"/>
    <s v="ĐÃ TT"/>
    <m/>
  </r>
  <r>
    <x v="2"/>
    <x v="2"/>
    <m/>
    <m/>
    <d v="2025-02-26T00:00:00"/>
    <s v="00000262"/>
    <s v="hàng trả"/>
    <m/>
    <m/>
    <m/>
    <n v="-58686"/>
    <s v="Hàng trả"/>
    <m/>
    <m/>
    <n v="0"/>
    <n v="58686"/>
    <n v="0"/>
    <n v="58686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63"/>
    <s v="hàng trả"/>
    <m/>
    <m/>
    <m/>
    <n v="-58686"/>
    <s v="Hàng trả"/>
    <m/>
    <m/>
    <n v="0"/>
    <n v="58686"/>
    <n v="0"/>
    <n v="58686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64"/>
    <s v="hàng trả"/>
    <m/>
    <m/>
    <m/>
    <n v="-110947"/>
    <s v="Hàng trả"/>
    <m/>
    <m/>
    <n v="0"/>
    <n v="110947"/>
    <n v="0"/>
    <n v="110947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65"/>
    <s v="hàng trả"/>
    <m/>
    <m/>
    <m/>
    <n v="-332842"/>
    <s v="Hàng trả"/>
    <m/>
    <m/>
    <n v="0"/>
    <n v="332842"/>
    <n v="0"/>
    <n v="332842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66"/>
    <s v="hàng trả"/>
    <m/>
    <m/>
    <m/>
    <n v="-110947"/>
    <s v="Hàng trả"/>
    <m/>
    <m/>
    <n v="0"/>
    <n v="110947"/>
    <n v="0"/>
    <n v="110947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67"/>
    <s v="hàng trả"/>
    <m/>
    <m/>
    <m/>
    <n v="-221895"/>
    <s v="Hàng trả"/>
    <m/>
    <m/>
    <n v="0"/>
    <n v="221895"/>
    <n v="0"/>
    <n v="221895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68"/>
    <s v="hàng trả"/>
    <m/>
    <m/>
    <m/>
    <n v="-110947"/>
    <s v="Hàng trả"/>
    <m/>
    <m/>
    <n v="0"/>
    <n v="110947"/>
    <n v="0"/>
    <n v="110947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69"/>
    <s v="hàng trả"/>
    <m/>
    <m/>
    <m/>
    <n v="-221895"/>
    <s v="Hàng trả"/>
    <m/>
    <m/>
    <n v="0"/>
    <n v="221895"/>
    <n v="0"/>
    <n v="221895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70"/>
    <s v="hàng trả"/>
    <m/>
    <m/>
    <m/>
    <n v="-110947"/>
    <s v="Hàng trả"/>
    <m/>
    <m/>
    <n v="0"/>
    <n v="110947"/>
    <n v="0"/>
    <n v="110947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71"/>
    <s v="hàng trả"/>
    <m/>
    <m/>
    <m/>
    <n v="-110947"/>
    <s v="Hàng trả"/>
    <m/>
    <m/>
    <n v="0"/>
    <n v="110947"/>
    <n v="0"/>
    <n v="110947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72"/>
    <s v="hàng trả"/>
    <m/>
    <m/>
    <m/>
    <n v="-221895"/>
    <s v="Hàng trả"/>
    <m/>
    <m/>
    <n v="0"/>
    <n v="221895"/>
    <n v="0"/>
    <n v="221895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73"/>
    <s v="hàng trả"/>
    <m/>
    <m/>
    <m/>
    <n v="-110947"/>
    <s v="Hàng trả"/>
    <m/>
    <m/>
    <n v="0"/>
    <n v="110947"/>
    <n v="0"/>
    <n v="110947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74"/>
    <s v="hàng trả"/>
    <m/>
    <m/>
    <m/>
    <n v="-110947"/>
    <s v="Hàng trả"/>
    <m/>
    <m/>
    <n v="0"/>
    <n v="110947"/>
    <n v="0"/>
    <n v="110947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75"/>
    <s v="hàng trả"/>
    <m/>
    <m/>
    <m/>
    <n v="-95977"/>
    <s v="Hàng trả"/>
    <m/>
    <m/>
    <n v="0"/>
    <n v="95977"/>
    <n v="0"/>
    <n v="95977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76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77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78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79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80"/>
    <s v="hàng trả"/>
    <m/>
    <m/>
    <m/>
    <n v="-358857"/>
    <s v="Hàng trả"/>
    <m/>
    <m/>
    <n v="0"/>
    <n v="358857"/>
    <n v="0"/>
    <n v="358857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81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82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83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84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85"/>
    <s v="hàng trả"/>
    <m/>
    <m/>
    <m/>
    <n v="-430628"/>
    <s v="Hàng trả"/>
    <m/>
    <m/>
    <n v="0"/>
    <n v="430628"/>
    <n v="0"/>
    <n v="43062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86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87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88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89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90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91"/>
    <s v="hàng trả"/>
    <m/>
    <m/>
    <m/>
    <n v="-163626"/>
    <s v="Hàng trả"/>
    <m/>
    <m/>
    <n v="0"/>
    <n v="163626"/>
    <n v="0"/>
    <n v="163626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92"/>
    <s v="hàng trả"/>
    <m/>
    <m/>
    <m/>
    <n v="-19195"/>
    <s v="Hàng trả"/>
    <m/>
    <m/>
    <n v="0"/>
    <n v="19195"/>
    <n v="0"/>
    <n v="19195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93"/>
    <s v="hàng trả"/>
    <m/>
    <m/>
    <m/>
    <n v="-86838"/>
    <s v="Hàng trả"/>
    <m/>
    <m/>
    <n v="0"/>
    <n v="86838"/>
    <n v="0"/>
    <n v="8683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94"/>
    <s v="hàng trả"/>
    <m/>
    <m/>
    <m/>
    <n v="-86838"/>
    <s v="Hàng trả"/>
    <m/>
    <m/>
    <n v="0"/>
    <n v="86838"/>
    <n v="0"/>
    <n v="8683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95"/>
    <s v="hàng trả"/>
    <m/>
    <m/>
    <m/>
    <n v="-86838"/>
    <s v="Hàng trả"/>
    <m/>
    <m/>
    <n v="0"/>
    <n v="86838"/>
    <n v="0"/>
    <n v="8683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96"/>
    <s v="hàng trả"/>
    <m/>
    <m/>
    <m/>
    <n v="-86838"/>
    <s v="Hàng trả"/>
    <m/>
    <m/>
    <n v="0"/>
    <n v="86838"/>
    <n v="0"/>
    <n v="8683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97"/>
    <s v="hàng trả"/>
    <m/>
    <m/>
    <m/>
    <n v="-86838"/>
    <s v="Hàng trả"/>
    <m/>
    <m/>
    <n v="0"/>
    <n v="86838"/>
    <n v="0"/>
    <n v="8683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98"/>
    <s v="hàng trả"/>
    <m/>
    <m/>
    <m/>
    <n v="-86838"/>
    <s v="Hàng trả"/>
    <m/>
    <m/>
    <n v="0"/>
    <n v="86838"/>
    <n v="0"/>
    <n v="8683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99"/>
    <s v="hàng trả"/>
    <m/>
    <m/>
    <m/>
    <n v="-86838"/>
    <s v="Hàng trả"/>
    <m/>
    <m/>
    <n v="0"/>
    <n v="86838"/>
    <n v="0"/>
    <n v="8683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300"/>
    <s v="hàng trả"/>
    <m/>
    <m/>
    <m/>
    <n v="-86838"/>
    <s v="Hàng trả"/>
    <m/>
    <m/>
    <n v="0"/>
    <n v="86838"/>
    <n v="0"/>
    <n v="8683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301"/>
    <s v="hàng trả"/>
    <m/>
    <m/>
    <m/>
    <n v="-86838"/>
    <s v="Hàng trả"/>
    <m/>
    <m/>
    <n v="0"/>
    <n v="86838"/>
    <n v="0"/>
    <n v="8683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302"/>
    <s v="hàng trả"/>
    <m/>
    <m/>
    <m/>
    <n v="-86838"/>
    <s v="Hàng trả"/>
    <m/>
    <m/>
    <n v="0"/>
    <n v="86838"/>
    <n v="0"/>
    <n v="8683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303"/>
    <s v="hàng trả"/>
    <m/>
    <m/>
    <m/>
    <n v="-116375"/>
    <s v="Hàng trả"/>
    <m/>
    <m/>
    <n v="0"/>
    <n v="116375"/>
    <n v="0"/>
    <n v="116375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304"/>
    <s v="hàng trả"/>
    <m/>
    <m/>
    <m/>
    <n v="-116375"/>
    <s v="Hàng trả"/>
    <m/>
    <m/>
    <n v="0"/>
    <n v="116375"/>
    <n v="0"/>
    <n v="116375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305"/>
    <s v="hàng trả"/>
    <m/>
    <m/>
    <m/>
    <n v="-547003"/>
    <s v="Hàng trả"/>
    <m/>
    <m/>
    <n v="0"/>
    <n v="547003"/>
    <n v="0"/>
    <n v="547003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306"/>
    <s v="hàng trả"/>
    <m/>
    <m/>
    <m/>
    <n v="-220322"/>
    <s v="Hàng trả"/>
    <m/>
    <m/>
    <n v="0"/>
    <n v="220322"/>
    <n v="0"/>
    <n v="220322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307"/>
    <s v="hàng trả"/>
    <m/>
    <m/>
    <m/>
    <n v="-230381"/>
    <s v="Hàng trả"/>
    <m/>
    <m/>
    <n v="0"/>
    <n v="230381"/>
    <n v="0"/>
    <n v="23038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15T00:00:00"/>
    <s v="00000198"/>
    <s v="hàng trả"/>
    <m/>
    <m/>
    <m/>
    <n v="-58686"/>
    <s v="Hàng trả"/>
    <m/>
    <m/>
    <n v="0"/>
    <n v="58686"/>
    <n v="0"/>
    <n v="58686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199"/>
    <s v="hàng trả"/>
    <m/>
    <m/>
    <m/>
    <n v="-266273"/>
    <s v="Hàng trả"/>
    <m/>
    <m/>
    <n v="0"/>
    <n v="266273"/>
    <n v="0"/>
    <n v="266273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00"/>
    <s v="hàng trả"/>
    <m/>
    <m/>
    <m/>
    <n v="-88758"/>
    <s v="Hàng trả"/>
    <m/>
    <m/>
    <n v="0"/>
    <n v="88758"/>
    <n v="0"/>
    <n v="88758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01"/>
    <s v="hàng trả"/>
    <m/>
    <m/>
    <m/>
    <n v="-73358"/>
    <s v="Hàng trả"/>
    <m/>
    <m/>
    <n v="0"/>
    <n v="73358"/>
    <n v="0"/>
    <n v="73358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02"/>
    <s v="hàng trả"/>
    <m/>
    <m/>
    <m/>
    <n v="-73358"/>
    <s v="Hàng trả"/>
    <m/>
    <m/>
    <n v="0"/>
    <n v="73358"/>
    <n v="0"/>
    <n v="73358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03"/>
    <s v="hàng trả"/>
    <m/>
    <m/>
    <m/>
    <n v="-110947"/>
    <s v="Hàng trả"/>
    <m/>
    <m/>
    <n v="0"/>
    <n v="110947"/>
    <n v="0"/>
    <n v="110947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04"/>
    <s v="hàng trả"/>
    <m/>
    <m/>
    <m/>
    <n v="-184305"/>
    <s v="Hàng trả"/>
    <m/>
    <m/>
    <n v="0"/>
    <n v="184305"/>
    <n v="0"/>
    <n v="184305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26T00:00:00"/>
    <s v="00000254"/>
    <s v="hàng trả"/>
    <m/>
    <m/>
    <m/>
    <n v="-73358"/>
    <s v="Hàng trả"/>
    <m/>
    <m/>
    <n v="0"/>
    <n v="73358"/>
    <n v="0"/>
    <n v="7335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55"/>
    <s v="hàng trả"/>
    <m/>
    <m/>
    <m/>
    <n v="-146716"/>
    <s v="Hàng trả"/>
    <m/>
    <m/>
    <n v="0"/>
    <n v="146716"/>
    <n v="0"/>
    <n v="146716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56"/>
    <s v="hàng trả"/>
    <m/>
    <m/>
    <m/>
    <n v="-73358"/>
    <s v="Hàng trả"/>
    <m/>
    <m/>
    <n v="0"/>
    <n v="73358"/>
    <n v="0"/>
    <n v="7335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57"/>
    <s v="hàng trả"/>
    <m/>
    <m/>
    <m/>
    <n v="-88758"/>
    <s v="Hàng trả"/>
    <m/>
    <m/>
    <n v="0"/>
    <n v="88758"/>
    <n v="0"/>
    <n v="8875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58"/>
    <s v="hàng trả"/>
    <m/>
    <m/>
    <m/>
    <n v="-177515"/>
    <s v="Hàng trả"/>
    <m/>
    <m/>
    <n v="0"/>
    <n v="177515"/>
    <n v="0"/>
    <n v="177515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59"/>
    <s v="hàng trả"/>
    <m/>
    <m/>
    <m/>
    <n v="-88758"/>
    <s v="Hàng trả"/>
    <m/>
    <m/>
    <n v="0"/>
    <n v="88758"/>
    <n v="0"/>
    <n v="8875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60"/>
    <s v="hàng trả"/>
    <m/>
    <m/>
    <m/>
    <n v="-88758"/>
    <s v="Hàng trả"/>
    <m/>
    <m/>
    <n v="0"/>
    <n v="88758"/>
    <n v="0"/>
    <n v="8875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61"/>
    <s v="hàng trả"/>
    <m/>
    <m/>
    <m/>
    <n v="-333390"/>
    <s v="Hàng trả"/>
    <m/>
    <m/>
    <n v="0"/>
    <n v="333390"/>
    <n v="0"/>
    <n v="333390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3-01T00:00:00"/>
    <s v="00000335"/>
    <s v="hàng trả"/>
    <m/>
    <m/>
    <m/>
    <n v="-76779"/>
    <s v="Hàng trả"/>
    <m/>
    <m/>
    <n v="0"/>
    <n v="76779"/>
    <n v="0"/>
    <n v="76779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36"/>
    <s v="hàng trả"/>
    <m/>
    <m/>
    <m/>
    <n v="-19195"/>
    <s v="Hàng trả"/>
    <m/>
    <m/>
    <n v="0"/>
    <n v="19195"/>
    <n v="0"/>
    <n v="19195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37"/>
    <s v="hàng trả"/>
    <m/>
    <m/>
    <m/>
    <n v="-58686"/>
    <s v="Hàng trả"/>
    <m/>
    <m/>
    <n v="0"/>
    <n v="58686"/>
    <n v="0"/>
    <n v="58686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38"/>
    <s v="hàng trả"/>
    <m/>
    <m/>
    <m/>
    <n v="-110947"/>
    <s v="Hàng trả"/>
    <m/>
    <m/>
    <n v="0"/>
    <n v="110947"/>
    <n v="0"/>
    <n v="110947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39"/>
    <s v="hàng trả"/>
    <m/>
    <m/>
    <m/>
    <n v="-110947"/>
    <s v="Hàng trả"/>
    <m/>
    <m/>
    <n v="0"/>
    <n v="110947"/>
    <n v="0"/>
    <n v="110947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40"/>
    <s v="hàng trả"/>
    <m/>
    <m/>
    <m/>
    <n v="-110947"/>
    <s v="Hàng trả"/>
    <m/>
    <m/>
    <n v="0"/>
    <n v="110947"/>
    <n v="0"/>
    <n v="110947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41"/>
    <s v="hàng trả"/>
    <m/>
    <m/>
    <m/>
    <n v="-221895"/>
    <s v="Hàng trả"/>
    <m/>
    <m/>
    <n v="0"/>
    <n v="221895"/>
    <n v="0"/>
    <n v="221895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42"/>
    <s v="hàng trả"/>
    <m/>
    <m/>
    <m/>
    <n v="-110947"/>
    <s v="Hàng trả"/>
    <m/>
    <m/>
    <n v="0"/>
    <n v="110947"/>
    <n v="0"/>
    <n v="110947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43"/>
    <s v="hàng trả"/>
    <m/>
    <m/>
    <m/>
    <n v="-116375"/>
    <s v="Hàng trả"/>
    <m/>
    <m/>
    <n v="0"/>
    <n v="116375"/>
    <n v="0"/>
    <n v="116375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44"/>
    <s v="hàng trả"/>
    <m/>
    <m/>
    <m/>
    <n v="-116375"/>
    <s v="Hàng trả"/>
    <m/>
    <m/>
    <n v="0"/>
    <n v="116375"/>
    <n v="0"/>
    <n v="116375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45"/>
    <s v="hàng trả"/>
    <m/>
    <m/>
    <m/>
    <n v="-287086"/>
    <s v="Hàng trả"/>
    <m/>
    <m/>
    <n v="0"/>
    <n v="287086"/>
    <n v="0"/>
    <n v="287086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46"/>
    <s v="hàng trả"/>
    <m/>
    <m/>
    <m/>
    <n v="-143543"/>
    <s v="Hàng trả"/>
    <m/>
    <m/>
    <n v="0"/>
    <n v="143543"/>
    <n v="0"/>
    <n v="143543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47"/>
    <s v="hàng trả"/>
    <m/>
    <m/>
    <m/>
    <n v="-71771"/>
    <s v="Hàng trả"/>
    <m/>
    <m/>
    <n v="0"/>
    <n v="71771"/>
    <n v="0"/>
    <n v="71771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48"/>
    <s v="hàng trả"/>
    <m/>
    <m/>
    <m/>
    <n v="-71771"/>
    <s v="Hàng trả"/>
    <m/>
    <m/>
    <n v="0"/>
    <n v="71771"/>
    <n v="0"/>
    <n v="71771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49"/>
    <s v="hàng trả"/>
    <m/>
    <m/>
    <m/>
    <n v="-71771"/>
    <s v="Hàng trả"/>
    <m/>
    <m/>
    <n v="0"/>
    <n v="71771"/>
    <n v="0"/>
    <n v="71771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50"/>
    <s v="hàng trả"/>
    <m/>
    <m/>
    <m/>
    <n v="-71771"/>
    <s v="Hàng trả"/>
    <m/>
    <m/>
    <n v="0"/>
    <n v="71771"/>
    <n v="0"/>
    <n v="71771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51"/>
    <s v="hàng trả"/>
    <m/>
    <m/>
    <m/>
    <n v="-71771"/>
    <s v="Hàng trả"/>
    <m/>
    <m/>
    <n v="0"/>
    <n v="71771"/>
    <n v="0"/>
    <n v="71771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52"/>
    <s v="hàng trả"/>
    <m/>
    <m/>
    <m/>
    <n v="-71771"/>
    <s v="Hàng trả"/>
    <m/>
    <m/>
    <n v="0"/>
    <n v="71771"/>
    <n v="0"/>
    <n v="71771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53"/>
    <s v="hàng trả"/>
    <m/>
    <m/>
    <m/>
    <n v="-71771"/>
    <s v="Hàng trả"/>
    <m/>
    <m/>
    <n v="0"/>
    <n v="71771"/>
    <n v="0"/>
    <n v="71771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54"/>
    <s v="hàng trả"/>
    <m/>
    <m/>
    <m/>
    <n v="-71771"/>
    <s v="Hàng trả"/>
    <m/>
    <m/>
    <n v="0"/>
    <n v="71771"/>
    <n v="0"/>
    <n v="71771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55"/>
    <s v="hàng trả"/>
    <m/>
    <m/>
    <m/>
    <n v="-71771"/>
    <s v="Hàng trả"/>
    <m/>
    <m/>
    <n v="0"/>
    <n v="71771"/>
    <n v="0"/>
    <n v="71771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56"/>
    <s v="hàng trả"/>
    <m/>
    <m/>
    <m/>
    <n v="-173677"/>
    <s v="Hàng trả"/>
    <m/>
    <m/>
    <n v="0"/>
    <n v="173677"/>
    <n v="0"/>
    <n v="173677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57"/>
    <s v="hàng trả"/>
    <m/>
    <m/>
    <m/>
    <n v="-86838"/>
    <s v="Hàng trả"/>
    <m/>
    <m/>
    <n v="0"/>
    <n v="86838"/>
    <n v="0"/>
    <n v="86838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58"/>
    <s v="hàng trả"/>
    <m/>
    <m/>
    <m/>
    <n v="-173677"/>
    <s v="Hàng trả"/>
    <m/>
    <m/>
    <n v="0"/>
    <n v="173677"/>
    <n v="0"/>
    <n v="173677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59"/>
    <s v="hàng trả"/>
    <m/>
    <m/>
    <m/>
    <n v="-86838"/>
    <s v="Hàng trả"/>
    <m/>
    <m/>
    <n v="0"/>
    <n v="86838"/>
    <n v="0"/>
    <n v="86838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60"/>
    <s v="hàng trả"/>
    <m/>
    <m/>
    <m/>
    <n v="-173677"/>
    <s v="Hàng trả"/>
    <m/>
    <m/>
    <n v="0"/>
    <n v="173677"/>
    <n v="0"/>
    <n v="173677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61"/>
    <s v="hàng trả"/>
    <m/>
    <m/>
    <m/>
    <n v="-173677"/>
    <s v="Hàng trả"/>
    <m/>
    <m/>
    <n v="0"/>
    <n v="173677"/>
    <n v="0"/>
    <n v="173677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62"/>
    <s v="hàng trả"/>
    <m/>
    <m/>
    <m/>
    <n v="-86838"/>
    <s v="Hàng trả"/>
    <m/>
    <m/>
    <n v="0"/>
    <n v="86838"/>
    <n v="0"/>
    <n v="86838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63"/>
    <s v="hàng trả"/>
    <m/>
    <m/>
    <m/>
    <n v="-86838"/>
    <s v="Hàng trả"/>
    <m/>
    <m/>
    <n v="0"/>
    <n v="86838"/>
    <n v="0"/>
    <n v="86838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64"/>
    <s v="hàng trả"/>
    <m/>
    <m/>
    <m/>
    <n v="-86838"/>
    <s v="Hàng trả"/>
    <m/>
    <m/>
    <n v="0"/>
    <n v="86838"/>
    <n v="0"/>
    <n v="86838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65"/>
    <s v="hàng trả"/>
    <m/>
    <m/>
    <m/>
    <n v="-230381"/>
    <s v="Hàng trả"/>
    <m/>
    <m/>
    <n v="0"/>
    <n v="230381"/>
    <n v="0"/>
    <n v="230381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66"/>
    <s v="hàng trả"/>
    <m/>
    <m/>
    <m/>
    <n v="-302152"/>
    <s v="Hàng trả"/>
    <m/>
    <m/>
    <n v="0"/>
    <n v="302152"/>
    <n v="0"/>
    <n v="302152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8T00:00:00"/>
    <s v="00000419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20"/>
    <s v="hàng trả"/>
    <m/>
    <m/>
    <m/>
    <n v="-143543"/>
    <s v="Hàng trả"/>
    <m/>
    <m/>
    <n v="0"/>
    <n v="143543"/>
    <n v="0"/>
    <n v="143543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21"/>
    <s v="hàng trả"/>
    <m/>
    <m/>
    <m/>
    <n v="-40106"/>
    <s v="Hàng trả"/>
    <m/>
    <m/>
    <n v="0"/>
    <n v="40106"/>
    <n v="0"/>
    <n v="40106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22"/>
    <s v="hàng trả"/>
    <m/>
    <m/>
    <m/>
    <n v="-58686"/>
    <s v="Hàng trả"/>
    <m/>
    <m/>
    <n v="0"/>
    <n v="58686"/>
    <n v="0"/>
    <n v="58686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23"/>
    <s v="hàng trả"/>
    <m/>
    <m/>
    <m/>
    <n v="-58686"/>
    <s v="Hàng trả"/>
    <m/>
    <m/>
    <n v="0"/>
    <n v="58686"/>
    <n v="0"/>
    <n v="58686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24"/>
    <s v="hàng trả"/>
    <m/>
    <m/>
    <m/>
    <n v="-58686"/>
    <s v="Hàng trả"/>
    <m/>
    <m/>
    <n v="0"/>
    <n v="58686"/>
    <n v="0"/>
    <n v="58686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25"/>
    <s v="hàng trả"/>
    <m/>
    <m/>
    <m/>
    <n v="-117372"/>
    <s v="Hàng trả"/>
    <m/>
    <m/>
    <n v="0"/>
    <n v="117372"/>
    <n v="0"/>
    <n v="117372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26"/>
    <s v="hàng trả"/>
    <m/>
    <m/>
    <m/>
    <n v="-58686"/>
    <s v="Hàng trả"/>
    <m/>
    <m/>
    <n v="0"/>
    <n v="58686"/>
    <n v="0"/>
    <n v="58686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27"/>
    <s v="hàng trả"/>
    <m/>
    <m/>
    <m/>
    <n v="-58686"/>
    <s v="Hàng trả"/>
    <m/>
    <m/>
    <n v="0"/>
    <n v="58686"/>
    <n v="0"/>
    <n v="58686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28"/>
    <s v="hàng trả"/>
    <m/>
    <m/>
    <m/>
    <n v="-173677"/>
    <s v="Hàng trả"/>
    <m/>
    <m/>
    <n v="0"/>
    <n v="173677"/>
    <n v="0"/>
    <n v="173677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29"/>
    <s v="hàng trả"/>
    <m/>
    <m/>
    <m/>
    <n v="-347354"/>
    <s v="Hàng trả"/>
    <m/>
    <m/>
    <n v="0"/>
    <n v="347354"/>
    <n v="0"/>
    <n v="347354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30"/>
    <s v="hàng trả"/>
    <m/>
    <m/>
    <m/>
    <n v="-86838"/>
    <s v="Hàng trả"/>
    <m/>
    <m/>
    <n v="0"/>
    <n v="86838"/>
    <n v="0"/>
    <n v="8683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31"/>
    <s v="hàng trả"/>
    <m/>
    <m/>
    <m/>
    <n v="-173677"/>
    <s v="Hàng trả"/>
    <m/>
    <m/>
    <n v="0"/>
    <n v="173677"/>
    <n v="0"/>
    <n v="173677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32"/>
    <s v="hàng trả"/>
    <m/>
    <m/>
    <m/>
    <n v="-86838"/>
    <s v="Hàng trả"/>
    <m/>
    <m/>
    <n v="0"/>
    <n v="86838"/>
    <n v="0"/>
    <n v="8683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33"/>
    <s v="hàng trả"/>
    <m/>
    <m/>
    <m/>
    <n v="-86838"/>
    <s v="Hàng trả"/>
    <m/>
    <m/>
    <n v="0"/>
    <n v="86838"/>
    <n v="0"/>
    <n v="8683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34"/>
    <s v="hàng trả"/>
    <m/>
    <m/>
    <m/>
    <n v="-215314"/>
    <s v="Hàng trả"/>
    <m/>
    <m/>
    <n v="0"/>
    <n v="215314"/>
    <n v="0"/>
    <n v="215314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35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36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37"/>
    <s v="hàng trả"/>
    <m/>
    <m/>
    <m/>
    <n v="-143543"/>
    <s v="Hàng trả"/>
    <m/>
    <m/>
    <n v="0"/>
    <n v="143543"/>
    <n v="0"/>
    <n v="143543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38"/>
    <s v="hàng trả"/>
    <m/>
    <m/>
    <m/>
    <n v="-287086"/>
    <s v="Hàng trả"/>
    <m/>
    <m/>
    <n v="0"/>
    <n v="287086"/>
    <n v="0"/>
    <n v="287086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39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40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41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42"/>
    <s v="hàng trả"/>
    <m/>
    <m/>
    <m/>
    <n v="-143543"/>
    <s v="Hàng trả"/>
    <m/>
    <m/>
    <n v="0"/>
    <n v="143543"/>
    <n v="0"/>
    <n v="143543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43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44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45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46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47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48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49"/>
    <s v="hàng trả"/>
    <m/>
    <m/>
    <m/>
    <n v="-143543"/>
    <s v="Hàng trả"/>
    <m/>
    <m/>
    <n v="0"/>
    <n v="143543"/>
    <n v="0"/>
    <n v="143543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50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51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52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53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54"/>
    <s v="hàng trả"/>
    <m/>
    <m/>
    <m/>
    <n v="-287086"/>
    <s v="Hàng trả"/>
    <m/>
    <m/>
    <n v="0"/>
    <n v="287086"/>
    <n v="0"/>
    <n v="287086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55"/>
    <s v="hàng trả"/>
    <m/>
    <m/>
    <m/>
    <n v="-358857"/>
    <s v="Hàng trả"/>
    <m/>
    <m/>
    <n v="0"/>
    <n v="358857"/>
    <n v="0"/>
    <n v="358857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56"/>
    <s v="hàng trả"/>
    <m/>
    <m/>
    <m/>
    <n v="-215314"/>
    <s v="Hàng trả"/>
    <m/>
    <m/>
    <n v="0"/>
    <n v="215314"/>
    <n v="0"/>
    <n v="215314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57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58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59"/>
    <s v="hàng trả"/>
    <m/>
    <m/>
    <m/>
    <n v="-215314"/>
    <s v="Hàng trả"/>
    <m/>
    <m/>
    <n v="0"/>
    <n v="215314"/>
    <n v="0"/>
    <n v="215314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60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61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62"/>
    <s v="hàng trả"/>
    <m/>
    <m/>
    <m/>
    <n v="-143543"/>
    <s v="Hàng trả"/>
    <m/>
    <m/>
    <n v="0"/>
    <n v="143543"/>
    <n v="0"/>
    <n v="143543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63"/>
    <s v="hàng trả"/>
    <m/>
    <m/>
    <m/>
    <n v="-81813"/>
    <s v="Hàng trả"/>
    <m/>
    <m/>
    <n v="0"/>
    <n v="81813"/>
    <n v="0"/>
    <n v="81813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64"/>
    <s v="hàng trả"/>
    <m/>
    <m/>
    <m/>
    <n v="-38390"/>
    <s v="Hàng trả"/>
    <m/>
    <m/>
    <n v="0"/>
    <n v="38390"/>
    <n v="0"/>
    <n v="38390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65"/>
    <s v="hàng trả"/>
    <m/>
    <m/>
    <m/>
    <n v="-19195"/>
    <s v="Hàng trả"/>
    <m/>
    <m/>
    <n v="0"/>
    <n v="19195"/>
    <n v="0"/>
    <n v="19195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66"/>
    <s v="hàng trả"/>
    <m/>
    <m/>
    <m/>
    <n v="-90966"/>
    <s v="Hàng trả"/>
    <m/>
    <m/>
    <n v="0"/>
    <n v="90966"/>
    <n v="0"/>
    <n v="90966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67"/>
    <s v="hàng trả"/>
    <m/>
    <m/>
    <m/>
    <n v="-306281"/>
    <s v="Hàng trả"/>
    <m/>
    <m/>
    <n v="0"/>
    <n v="306281"/>
    <n v="0"/>
    <n v="30628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68"/>
    <s v="hàng trả"/>
    <m/>
    <m/>
    <m/>
    <n v="-177804"/>
    <s v="Hàng trả"/>
    <m/>
    <m/>
    <n v="0"/>
    <n v="177804"/>
    <n v="0"/>
    <n v="177804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69"/>
    <s v="hàng trả"/>
    <m/>
    <m/>
    <m/>
    <n v="-312194"/>
    <s v="Hàng trả"/>
    <m/>
    <m/>
    <n v="0"/>
    <n v="312194"/>
    <n v="0"/>
    <n v="312194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70"/>
    <s v="hàng trả"/>
    <m/>
    <m/>
    <m/>
    <n v="-158609"/>
    <s v="Hàng trả"/>
    <m/>
    <m/>
    <n v="0"/>
    <n v="158609"/>
    <n v="0"/>
    <n v="15860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71"/>
    <s v="hàng trả"/>
    <m/>
    <m/>
    <m/>
    <n v="-108548"/>
    <s v="Hàng trả"/>
    <m/>
    <m/>
    <n v="0"/>
    <n v="108548"/>
    <n v="0"/>
    <n v="10854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72"/>
    <s v="hàng trả"/>
    <m/>
    <m/>
    <m/>
    <n v="-108548"/>
    <s v="Hàng trả"/>
    <m/>
    <m/>
    <n v="0"/>
    <n v="108548"/>
    <n v="0"/>
    <n v="10854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73"/>
    <s v="hàng trả"/>
    <m/>
    <m/>
    <m/>
    <n v="-108548"/>
    <s v="Hàng trả"/>
    <m/>
    <m/>
    <n v="0"/>
    <n v="108548"/>
    <n v="0"/>
    <n v="10854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74"/>
    <s v="hàng trả"/>
    <m/>
    <m/>
    <m/>
    <n v="-108548"/>
    <s v="Hàng trả"/>
    <m/>
    <m/>
    <n v="0"/>
    <n v="108548"/>
    <n v="0"/>
    <n v="10854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75"/>
    <s v="hàng trả"/>
    <m/>
    <m/>
    <m/>
    <n v="-108548"/>
    <s v="Hàng trả"/>
    <m/>
    <m/>
    <n v="0"/>
    <n v="108548"/>
    <n v="0"/>
    <n v="10854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76"/>
    <s v="hàng trả"/>
    <m/>
    <m/>
    <m/>
    <n v="-108548"/>
    <s v="Hàng trả"/>
    <m/>
    <m/>
    <n v="0"/>
    <n v="108548"/>
    <n v="0"/>
    <n v="10854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77"/>
    <s v="hàng trả"/>
    <m/>
    <m/>
    <m/>
    <n v="-23994"/>
    <s v="Hàng trả"/>
    <m/>
    <m/>
    <n v="0"/>
    <n v="23994"/>
    <n v="0"/>
    <n v="23994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78"/>
    <s v="hàng trả"/>
    <m/>
    <m/>
    <m/>
    <n v="-47989"/>
    <s v="Hàng trả"/>
    <m/>
    <m/>
    <n v="0"/>
    <n v="47989"/>
    <n v="0"/>
    <n v="4798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79"/>
    <s v="hàng trả"/>
    <m/>
    <m/>
    <m/>
    <n v="-47989"/>
    <s v="Hàng trả"/>
    <m/>
    <m/>
    <n v="0"/>
    <n v="47989"/>
    <n v="0"/>
    <n v="4798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80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81"/>
    <s v="hàng trả"/>
    <m/>
    <m/>
    <m/>
    <n v="-196197"/>
    <s v="Hàng trả"/>
    <m/>
    <m/>
    <n v="0"/>
    <n v="196197"/>
    <n v="0"/>
    <n v="196197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82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83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84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85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86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87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88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89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90"/>
    <s v="hàng trả"/>
    <m/>
    <m/>
    <m/>
    <n v="-98099"/>
    <s v="Hàng trả"/>
    <m/>
    <m/>
    <n v="0"/>
    <n v="98099"/>
    <n v="0"/>
    <n v="9809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91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92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93"/>
    <s v="hàng trả"/>
    <m/>
    <m/>
    <m/>
    <n v="-266144"/>
    <s v="Hàng trả"/>
    <m/>
    <m/>
    <n v="0"/>
    <n v="266144"/>
    <n v="0"/>
    <n v="266144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94"/>
    <s v="hàng trả"/>
    <m/>
    <m/>
    <m/>
    <n v="-360638"/>
    <s v="Hàng trả"/>
    <m/>
    <m/>
    <n v="0"/>
    <n v="360638"/>
    <n v="0"/>
    <n v="36063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95"/>
    <s v="hàng trả"/>
    <m/>
    <m/>
    <m/>
    <n v="-288866"/>
    <s v="Hàng trả"/>
    <m/>
    <m/>
    <n v="0"/>
    <n v="288866"/>
    <n v="0"/>
    <n v="288866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14T00:00:00"/>
    <s v="00000507"/>
    <s v="hàng trả"/>
    <m/>
    <m/>
    <m/>
    <n v="-49049"/>
    <s v="Hàng trả"/>
    <m/>
    <m/>
    <n v="0"/>
    <n v="49049"/>
    <n v="0"/>
    <n v="49049"/>
    <d v="2025-03-14T00:00:00"/>
    <n v="55"/>
    <d v="2025-05-08T00:00:00"/>
    <n v="0"/>
    <m/>
    <n v="189.60587395833136"/>
    <s v="Nợ quá hạn hơn 120 ngày có khả năng mất thanh toán"/>
    <s v="ĐÃ TT"/>
    <m/>
  </r>
  <r>
    <x v="2"/>
    <x v="2"/>
    <m/>
    <m/>
    <d v="2025-03-14T00:00:00"/>
    <s v="00000508"/>
    <s v="hàng trả"/>
    <m/>
    <m/>
    <m/>
    <n v="-86838"/>
    <s v="Hàng trả"/>
    <m/>
    <m/>
    <n v="0"/>
    <n v="86838"/>
    <n v="0"/>
    <n v="86838"/>
    <d v="2025-03-14T00:00:00"/>
    <n v="55"/>
    <d v="2025-05-08T00:00:00"/>
    <n v="0"/>
    <m/>
    <n v="189.60587395833136"/>
    <s v="Nợ quá hạn hơn 120 ngày có khả năng mất thanh toán"/>
    <s v="ĐÃ TT"/>
    <m/>
  </r>
  <r>
    <x v="2"/>
    <x v="2"/>
    <m/>
    <m/>
    <d v="2025-03-14T00:00:00"/>
    <s v="00000509"/>
    <s v="hàng trả"/>
    <m/>
    <m/>
    <m/>
    <n v="-86838"/>
    <s v="Hàng trả"/>
    <m/>
    <m/>
    <n v="0"/>
    <n v="86838"/>
    <n v="0"/>
    <n v="86838"/>
    <d v="2025-03-14T00:00:00"/>
    <n v="55"/>
    <d v="2025-05-08T00:00:00"/>
    <n v="0"/>
    <m/>
    <n v="189.60587395833136"/>
    <s v="Nợ quá hạn hơn 120 ngày có khả năng mất thanh toán"/>
    <s v="ĐÃ TT"/>
    <m/>
  </r>
  <r>
    <x v="2"/>
    <x v="2"/>
    <m/>
    <m/>
    <d v="2025-03-14T00:00:00"/>
    <s v="00000510"/>
    <s v="hàng trả"/>
    <m/>
    <m/>
    <m/>
    <n v="-86838"/>
    <s v="Hàng trả"/>
    <m/>
    <m/>
    <n v="0"/>
    <n v="86838"/>
    <n v="0"/>
    <n v="86838"/>
    <d v="2025-03-14T00:00:00"/>
    <n v="55"/>
    <d v="2025-05-08T00:00:00"/>
    <n v="0"/>
    <m/>
    <n v="189.60587395833136"/>
    <s v="Nợ quá hạn hơn 120 ngày có khả năng mất thanh toán"/>
    <s v="ĐÃ TT"/>
    <m/>
  </r>
  <r>
    <x v="2"/>
    <x v="2"/>
    <m/>
    <m/>
    <d v="2025-03-14T00:00:00"/>
    <s v="00000511"/>
    <s v="hàng trả"/>
    <m/>
    <m/>
    <m/>
    <n v="-71771"/>
    <s v="Hàng trả"/>
    <m/>
    <m/>
    <n v="0"/>
    <n v="71771"/>
    <n v="0"/>
    <n v="71771"/>
    <d v="2025-03-14T00:00:00"/>
    <n v="55"/>
    <d v="2025-05-08T00:00:00"/>
    <n v="0"/>
    <m/>
    <n v="189.60587395833136"/>
    <s v="Nợ quá hạn hơn 120 ngày có khả năng mất thanh toán"/>
    <s v="ĐÃ TT"/>
    <m/>
  </r>
  <r>
    <x v="2"/>
    <x v="2"/>
    <m/>
    <m/>
    <d v="2025-03-14T00:00:00"/>
    <s v="00000512"/>
    <s v="hàng trả"/>
    <m/>
    <m/>
    <m/>
    <n v="-71771"/>
    <s v="Hàng trả"/>
    <m/>
    <m/>
    <n v="0"/>
    <n v="71771"/>
    <n v="0"/>
    <n v="71771"/>
    <d v="2025-03-14T00:00:00"/>
    <n v="55"/>
    <d v="2025-05-08T00:00:00"/>
    <n v="0"/>
    <m/>
    <n v="189.60587395833136"/>
    <s v="Nợ quá hạn hơn 120 ngày có khả năng mất thanh toán"/>
    <s v="ĐÃ TT"/>
    <m/>
  </r>
  <r>
    <x v="2"/>
    <x v="2"/>
    <m/>
    <m/>
    <d v="2025-03-14T00:00:00"/>
    <s v="00000513"/>
    <s v="hàng trả"/>
    <m/>
    <m/>
    <m/>
    <n v="-287086"/>
    <s v="Hàng trả"/>
    <m/>
    <m/>
    <n v="0"/>
    <n v="287086"/>
    <n v="0"/>
    <n v="287086"/>
    <d v="2025-03-14T00:00:00"/>
    <n v="55"/>
    <d v="2025-05-08T00:00:00"/>
    <n v="0"/>
    <m/>
    <n v="189.60587395833136"/>
    <s v="Nợ quá hạn hơn 120 ngày có khả năng mất thanh toán"/>
    <s v="ĐÃ TT"/>
    <m/>
  </r>
  <r>
    <x v="2"/>
    <x v="2"/>
    <m/>
    <m/>
    <d v="2025-03-22T00:00:00"/>
    <s v="00000529"/>
    <s v="hàng trả"/>
    <m/>
    <m/>
    <m/>
    <n v="-86838"/>
    <s v="Hàng trả"/>
    <m/>
    <m/>
    <n v="0"/>
    <n v="86838"/>
    <n v="0"/>
    <n v="86838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30"/>
    <s v="hàng trả"/>
    <m/>
    <m/>
    <m/>
    <n v="-163626"/>
    <s v="Hàng trả"/>
    <m/>
    <m/>
    <n v="0"/>
    <n v="163626"/>
    <n v="0"/>
    <n v="163626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31"/>
    <s v="hàng trả"/>
    <m/>
    <m/>
    <m/>
    <n v="-39239"/>
    <s v="Hàng trả"/>
    <m/>
    <m/>
    <n v="0"/>
    <n v="39239"/>
    <n v="0"/>
    <n v="39239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32"/>
    <s v="hàng trả"/>
    <m/>
    <m/>
    <m/>
    <n v="-39239"/>
    <s v="Hàng trả"/>
    <m/>
    <m/>
    <n v="0"/>
    <n v="39239"/>
    <n v="0"/>
    <n v="39239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33"/>
    <s v="hàng trả"/>
    <m/>
    <m/>
    <m/>
    <n v="-287086"/>
    <s v="Hàng trả"/>
    <m/>
    <m/>
    <n v="0"/>
    <n v="287086"/>
    <n v="0"/>
    <n v="287086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34"/>
    <s v="hàng trả"/>
    <m/>
    <m/>
    <m/>
    <n v="-71771"/>
    <s v="Hàng trả"/>
    <m/>
    <m/>
    <n v="0"/>
    <n v="71771"/>
    <n v="0"/>
    <n v="71771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35"/>
    <s v="hàng trả"/>
    <m/>
    <m/>
    <m/>
    <n v="-71771"/>
    <s v="Hàng trả"/>
    <m/>
    <m/>
    <n v="0"/>
    <n v="71771"/>
    <n v="0"/>
    <n v="71771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36"/>
    <s v="hàng trả"/>
    <m/>
    <m/>
    <m/>
    <n v="-71771"/>
    <s v="Hàng trả"/>
    <m/>
    <m/>
    <n v="0"/>
    <n v="71771"/>
    <n v="0"/>
    <n v="71771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37"/>
    <s v="hàng trả"/>
    <m/>
    <m/>
    <m/>
    <n v="-71771"/>
    <s v="Hàng trả"/>
    <m/>
    <m/>
    <n v="0"/>
    <n v="71771"/>
    <n v="0"/>
    <n v="71771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38"/>
    <s v="hàng trả"/>
    <m/>
    <m/>
    <m/>
    <n v="-71771"/>
    <s v="Hàng trả"/>
    <m/>
    <m/>
    <n v="0"/>
    <n v="71771"/>
    <n v="0"/>
    <n v="71771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39"/>
    <s v="hàng trả"/>
    <m/>
    <m/>
    <m/>
    <n v="-109083"/>
    <s v="Hàng trả"/>
    <m/>
    <m/>
    <n v="0"/>
    <n v="109083"/>
    <n v="0"/>
    <n v="109083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40"/>
    <s v="hàng trả"/>
    <m/>
    <m/>
    <m/>
    <n v="-109083"/>
    <s v="Hàng trả"/>
    <m/>
    <m/>
    <n v="0"/>
    <n v="109083"/>
    <n v="0"/>
    <n v="109083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41"/>
    <s v="hàng trả"/>
    <m/>
    <m/>
    <m/>
    <n v="-23994"/>
    <s v="Hàng trả"/>
    <m/>
    <m/>
    <n v="0"/>
    <n v="23994"/>
    <n v="0"/>
    <n v="23994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42"/>
    <s v="hàng trả"/>
    <m/>
    <m/>
    <m/>
    <n v="-47989"/>
    <s v="Hàng trả"/>
    <m/>
    <m/>
    <n v="0"/>
    <n v="47989"/>
    <n v="0"/>
    <n v="47989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43"/>
    <s v="hàng trả"/>
    <m/>
    <m/>
    <m/>
    <n v="-23994"/>
    <s v="Hàng trả"/>
    <m/>
    <m/>
    <n v="0"/>
    <n v="23994"/>
    <n v="0"/>
    <n v="23994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44"/>
    <s v="hàng trả"/>
    <m/>
    <m/>
    <m/>
    <n v="-119972"/>
    <s v="Hàng trả"/>
    <m/>
    <m/>
    <n v="0"/>
    <n v="119972"/>
    <n v="0"/>
    <n v="119972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45"/>
    <s v="hàng trả"/>
    <m/>
    <m/>
    <m/>
    <n v="-217095"/>
    <s v="Hàng trả"/>
    <m/>
    <m/>
    <n v="0"/>
    <n v="217095"/>
    <n v="0"/>
    <n v="217095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46"/>
    <s v="hàng trả"/>
    <m/>
    <m/>
    <m/>
    <n v="-108548"/>
    <s v="Hàng trả"/>
    <m/>
    <m/>
    <n v="0"/>
    <n v="108548"/>
    <n v="0"/>
    <n v="108548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47"/>
    <s v="hàng trả"/>
    <m/>
    <m/>
    <m/>
    <n v="-217095"/>
    <s v="Hàng trả"/>
    <m/>
    <m/>
    <n v="0"/>
    <n v="217095"/>
    <n v="0"/>
    <n v="217095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48"/>
    <s v="hàng trả"/>
    <m/>
    <m/>
    <m/>
    <n v="-108548"/>
    <s v="Hàng trả"/>
    <m/>
    <m/>
    <n v="0"/>
    <n v="108548"/>
    <n v="0"/>
    <n v="108548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49"/>
    <s v="hàng trả"/>
    <m/>
    <m/>
    <m/>
    <n v="-108548"/>
    <s v="Hàng trả"/>
    <m/>
    <m/>
    <n v="0"/>
    <n v="108548"/>
    <n v="0"/>
    <n v="108548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50"/>
    <s v="hàng trả"/>
    <m/>
    <m/>
    <m/>
    <n v="-108548"/>
    <s v="Hàng trả"/>
    <m/>
    <m/>
    <n v="0"/>
    <n v="108548"/>
    <n v="0"/>
    <n v="108548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51"/>
    <s v="hàng trả"/>
    <m/>
    <m/>
    <m/>
    <n v="-108548"/>
    <s v="Hàng trả"/>
    <m/>
    <m/>
    <n v="0"/>
    <n v="108548"/>
    <n v="0"/>
    <n v="108548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52"/>
    <s v="hàng trả"/>
    <m/>
    <m/>
    <m/>
    <n v="-108548"/>
    <s v="Hàng trả"/>
    <m/>
    <m/>
    <n v="0"/>
    <n v="108548"/>
    <n v="0"/>
    <n v="108548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53"/>
    <s v="hàng trả"/>
    <m/>
    <m/>
    <m/>
    <n v="-188146"/>
    <s v="Hàng trả"/>
    <m/>
    <m/>
    <n v="0"/>
    <n v="188146"/>
    <n v="0"/>
    <n v="188146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54"/>
    <s v="hàng trả"/>
    <m/>
    <m/>
    <m/>
    <n v="-215526"/>
    <s v="Hàng trả"/>
    <m/>
    <m/>
    <n v="0"/>
    <n v="215526"/>
    <n v="0"/>
    <n v="215526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55"/>
    <s v="hàng trả"/>
    <m/>
    <m/>
    <m/>
    <n v="-95765"/>
    <s v="Hàng trả"/>
    <m/>
    <m/>
    <n v="0"/>
    <n v="95765"/>
    <n v="0"/>
    <n v="95765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56"/>
    <s v="hàng trả"/>
    <m/>
    <m/>
    <m/>
    <n v="-132542"/>
    <s v="Hàng trả"/>
    <m/>
    <m/>
    <n v="0"/>
    <n v="132542"/>
    <n v="0"/>
    <n v="132542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57"/>
    <s v="hàng trả"/>
    <m/>
    <m/>
    <m/>
    <n v="-156537"/>
    <s v="Hàng trả"/>
    <m/>
    <m/>
    <n v="0"/>
    <n v="156537"/>
    <n v="0"/>
    <n v="156537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58"/>
    <s v="hàng trả"/>
    <m/>
    <m/>
    <m/>
    <n v="-313072"/>
    <s v="Hàng trả"/>
    <m/>
    <m/>
    <n v="0"/>
    <n v="313072"/>
    <n v="0"/>
    <n v="313072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59"/>
    <s v="hàng trả"/>
    <m/>
    <m/>
    <m/>
    <n v="-217631"/>
    <s v="Hàng trả"/>
    <m/>
    <m/>
    <n v="0"/>
    <n v="217631"/>
    <n v="0"/>
    <n v="217631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60"/>
    <s v="hàng trả"/>
    <m/>
    <m/>
    <m/>
    <n v="-49049"/>
    <s v="Hàng trả"/>
    <m/>
    <m/>
    <n v="0"/>
    <n v="49049"/>
    <n v="0"/>
    <n v="49049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61"/>
    <s v="hàng trả"/>
    <m/>
    <m/>
    <m/>
    <n v="-49049"/>
    <s v="Hàng trả"/>
    <m/>
    <m/>
    <n v="0"/>
    <n v="49049"/>
    <n v="0"/>
    <n v="49049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62"/>
    <s v="hàng trả"/>
    <m/>
    <m/>
    <m/>
    <n v="-98099"/>
    <s v="Hàng trả"/>
    <m/>
    <m/>
    <n v="0"/>
    <n v="98099"/>
    <n v="0"/>
    <n v="98099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63"/>
    <s v="hàng trả"/>
    <m/>
    <m/>
    <m/>
    <n v="-122093"/>
    <s v="Hàng trả"/>
    <m/>
    <m/>
    <n v="0"/>
    <n v="122093"/>
    <n v="0"/>
    <n v="122093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64"/>
    <s v="hàng trả"/>
    <m/>
    <m/>
    <m/>
    <n v="-267215"/>
    <s v="Hàng trả"/>
    <m/>
    <m/>
    <n v="0"/>
    <n v="267215"/>
    <n v="0"/>
    <n v="267215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69"/>
    <s v="hàng trả"/>
    <m/>
    <m/>
    <m/>
    <n v="-109083"/>
    <s v="Hàng trả"/>
    <m/>
    <m/>
    <n v="0"/>
    <n v="109083"/>
    <n v="0"/>
    <n v="109083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9T00:00:00"/>
    <s v="00000598"/>
    <s v="hàng trả"/>
    <m/>
    <m/>
    <m/>
    <n v="-108548"/>
    <s v="Hàng trả"/>
    <m/>
    <m/>
    <n v="0"/>
    <n v="108548"/>
    <n v="0"/>
    <n v="108548"/>
    <d v="2025-03-29T00:00:00"/>
    <n v="55"/>
    <d v="2025-05-23T00:00:00"/>
    <n v="0"/>
    <m/>
    <n v="174.60587395833136"/>
    <s v="Nợ quá hạn hơn 120 ngày có khả năng mất thanh toán"/>
    <s v="ĐÃ TT"/>
    <m/>
  </r>
  <r>
    <x v="2"/>
    <x v="2"/>
    <m/>
    <m/>
    <d v="2025-03-29T00:00:00"/>
    <s v="00000599"/>
    <s v="hàng trả"/>
    <m/>
    <m/>
    <m/>
    <n v="-221895"/>
    <s v="Hàng trả"/>
    <m/>
    <m/>
    <n v="0"/>
    <n v="221895"/>
    <n v="0"/>
    <n v="221895"/>
    <d v="2025-03-29T00:00:00"/>
    <n v="55"/>
    <d v="2025-05-23T00:00:00"/>
    <n v="0"/>
    <m/>
    <n v="174.60587395833136"/>
    <s v="Nợ quá hạn hơn 120 ngày có khả năng mất thanh toán"/>
    <s v="ĐÃ TT"/>
    <m/>
  </r>
  <r>
    <x v="2"/>
    <x v="2"/>
    <m/>
    <m/>
    <d v="2025-03-29T00:00:00"/>
    <s v="00000600"/>
    <s v="hàng trả"/>
    <m/>
    <m/>
    <m/>
    <n v="-173677"/>
    <s v="Hàng trả"/>
    <m/>
    <m/>
    <n v="0"/>
    <n v="173677"/>
    <n v="0"/>
    <n v="173677"/>
    <d v="2025-03-29T00:00:00"/>
    <n v="55"/>
    <d v="2025-05-23T00:00:00"/>
    <n v="0"/>
    <m/>
    <n v="174.60587395833136"/>
    <s v="Nợ quá hạn hơn 120 ngày có khả năng mất thanh toán"/>
    <s v="ĐÃ TT"/>
    <m/>
  </r>
  <r>
    <x v="2"/>
    <x v="2"/>
    <m/>
    <m/>
    <d v="2025-03-29T00:00:00"/>
    <s v="00000601"/>
    <s v="hàng trả"/>
    <m/>
    <m/>
    <m/>
    <n v="-106033"/>
    <s v="Hàng trả"/>
    <m/>
    <m/>
    <n v="0"/>
    <n v="106033"/>
    <n v="0"/>
    <n v="106033"/>
    <d v="2025-03-29T00:00:00"/>
    <n v="55"/>
    <d v="2025-05-23T00:00:00"/>
    <n v="0"/>
    <m/>
    <n v="174.60587395833136"/>
    <s v="Nợ quá hạn hơn 120 ngày có khả năng mất thanh toán"/>
    <s v="ĐÃ TT"/>
    <m/>
  </r>
  <r>
    <x v="2"/>
    <x v="2"/>
    <m/>
    <m/>
    <d v="2025-03-01T00:00:00"/>
    <s v="00000327"/>
    <s v="hàng trả"/>
    <m/>
    <m/>
    <m/>
    <n v="-147444"/>
    <s v="Hàng trả"/>
    <m/>
    <m/>
    <n v="0"/>
    <n v="147444"/>
    <n v="0"/>
    <n v="147444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28"/>
    <s v="hàng trả"/>
    <m/>
    <m/>
    <m/>
    <n v="-296580"/>
    <s v="Hàng trả"/>
    <m/>
    <m/>
    <n v="0"/>
    <n v="296580"/>
    <n v="0"/>
    <n v="296580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29"/>
    <s v="hàng trả"/>
    <m/>
    <m/>
    <m/>
    <n v="-73358"/>
    <s v="Hàng trả"/>
    <m/>
    <m/>
    <n v="0"/>
    <n v="73358"/>
    <n v="0"/>
    <n v="73358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30"/>
    <s v="hàng trả"/>
    <m/>
    <m/>
    <m/>
    <n v="-73358"/>
    <s v="Hàng trả"/>
    <m/>
    <m/>
    <n v="0"/>
    <n v="73358"/>
    <n v="0"/>
    <n v="73358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31"/>
    <s v="hàng trả"/>
    <m/>
    <m/>
    <m/>
    <n v="-293432"/>
    <s v="Hàng trả"/>
    <m/>
    <m/>
    <n v="0"/>
    <n v="293432"/>
    <n v="0"/>
    <n v="293432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32"/>
    <s v="hàng trả"/>
    <m/>
    <m/>
    <m/>
    <n v="-73358"/>
    <s v="Hàng trả"/>
    <m/>
    <m/>
    <n v="0"/>
    <n v="73358"/>
    <n v="0"/>
    <n v="73358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33"/>
    <s v="hàng trả"/>
    <m/>
    <m/>
    <m/>
    <n v="-73358"/>
    <s v="Hàng trả"/>
    <m/>
    <m/>
    <n v="0"/>
    <n v="73358"/>
    <n v="0"/>
    <n v="73358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34"/>
    <s v="hàng trả"/>
    <m/>
    <m/>
    <m/>
    <n v="-265663"/>
    <s v="Hàng trả"/>
    <m/>
    <m/>
    <n v="0"/>
    <n v="265663"/>
    <n v="0"/>
    <n v="265663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8T00:00:00"/>
    <s v="00000408"/>
    <s v="hàng trả"/>
    <m/>
    <m/>
    <m/>
    <n v="-177515"/>
    <s v="Hàng trả"/>
    <m/>
    <m/>
    <n v="0"/>
    <n v="177515"/>
    <n v="0"/>
    <n v="177515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09"/>
    <s v="hàng trả"/>
    <m/>
    <m/>
    <m/>
    <n v="-88758"/>
    <s v="Hàng trả"/>
    <m/>
    <m/>
    <n v="0"/>
    <n v="88758"/>
    <n v="0"/>
    <n v="8875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10"/>
    <s v="hàng trả"/>
    <m/>
    <m/>
    <m/>
    <n v="-73358"/>
    <s v="Hàng trả"/>
    <m/>
    <m/>
    <n v="0"/>
    <n v="73358"/>
    <n v="0"/>
    <n v="7335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11"/>
    <s v="hàng trả"/>
    <m/>
    <m/>
    <m/>
    <n v="-332842"/>
    <s v="Hàng trả"/>
    <m/>
    <m/>
    <n v="0"/>
    <n v="332842"/>
    <n v="0"/>
    <n v="332842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12"/>
    <s v="hàng trả"/>
    <m/>
    <m/>
    <m/>
    <n v="-110947"/>
    <s v="Hàng trả"/>
    <m/>
    <m/>
    <n v="0"/>
    <n v="110947"/>
    <n v="0"/>
    <n v="110947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13"/>
    <s v="hàng trả"/>
    <m/>
    <m/>
    <m/>
    <n v="-110947"/>
    <s v="Hàng trả"/>
    <m/>
    <m/>
    <n v="0"/>
    <n v="110947"/>
    <n v="0"/>
    <n v="110947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14"/>
    <s v="hàng trả"/>
    <m/>
    <m/>
    <m/>
    <n v="-110947"/>
    <s v="Hàng trả"/>
    <m/>
    <m/>
    <n v="0"/>
    <n v="110947"/>
    <n v="0"/>
    <n v="110947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15"/>
    <s v="hàng trả"/>
    <m/>
    <m/>
    <m/>
    <n v="-110947"/>
    <s v="Hàng trả"/>
    <m/>
    <m/>
    <n v="0"/>
    <n v="110947"/>
    <n v="0"/>
    <n v="110947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16"/>
    <s v="hàng trả"/>
    <m/>
    <m/>
    <m/>
    <n v="-110947"/>
    <s v="Hàng trả"/>
    <m/>
    <m/>
    <n v="0"/>
    <n v="110947"/>
    <n v="0"/>
    <n v="110947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17"/>
    <s v="hàng trả"/>
    <m/>
    <m/>
    <m/>
    <n v="-110947"/>
    <s v="Hàng trả"/>
    <m/>
    <m/>
    <n v="0"/>
    <n v="110947"/>
    <n v="0"/>
    <n v="110947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18"/>
    <s v="hàng trả"/>
    <m/>
    <m/>
    <m/>
    <n v="-88758"/>
    <s v="Hàng trả"/>
    <m/>
    <m/>
    <n v="0"/>
    <n v="88758"/>
    <n v="0"/>
    <n v="8875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22T00:00:00"/>
    <s v="00000565"/>
    <s v="hàng trả"/>
    <m/>
    <m/>
    <m/>
    <n v="-58686"/>
    <s v="Hàng trả"/>
    <m/>
    <m/>
    <n v="0"/>
    <n v="58686"/>
    <n v="0"/>
    <n v="58686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66"/>
    <s v="hàng trả"/>
    <m/>
    <m/>
    <m/>
    <n v="-177515"/>
    <s v="Hàng trả"/>
    <m/>
    <m/>
    <n v="0"/>
    <n v="177515"/>
    <n v="0"/>
    <n v="177515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67"/>
    <s v="hàng trả"/>
    <m/>
    <m/>
    <m/>
    <n v="-88758"/>
    <s v="Hàng trả"/>
    <m/>
    <m/>
    <n v="0"/>
    <n v="88758"/>
    <n v="0"/>
    <n v="88758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68"/>
    <s v="hàng trả"/>
    <m/>
    <m/>
    <m/>
    <n v="-88758"/>
    <s v="Hàng trả"/>
    <m/>
    <m/>
    <n v="0"/>
    <n v="88758"/>
    <n v="0"/>
    <n v="88758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4-05T00:00:00"/>
    <s v="00000616"/>
    <s v="hàng trả"/>
    <m/>
    <m/>
    <m/>
    <n v="-49049"/>
    <s v="Hàng trả"/>
    <m/>
    <m/>
    <n v="0"/>
    <n v="49049"/>
    <n v="0"/>
    <n v="4904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17"/>
    <s v="hàng trả"/>
    <m/>
    <m/>
    <m/>
    <n v="-49049"/>
    <s v="Hàng trả"/>
    <m/>
    <m/>
    <n v="0"/>
    <n v="49049"/>
    <n v="0"/>
    <n v="4904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18"/>
    <s v="hàng trả"/>
    <m/>
    <m/>
    <m/>
    <n v="-49049"/>
    <s v="Hàng trả"/>
    <m/>
    <m/>
    <n v="0"/>
    <n v="49049"/>
    <n v="0"/>
    <n v="4904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19"/>
    <s v="hàng trả"/>
    <m/>
    <m/>
    <m/>
    <n v="-49049"/>
    <s v="Hàng trả"/>
    <m/>
    <m/>
    <n v="0"/>
    <n v="49049"/>
    <n v="0"/>
    <n v="4904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20"/>
    <s v="hàng trả"/>
    <m/>
    <m/>
    <m/>
    <n v="-49049"/>
    <s v="Hàng trả"/>
    <m/>
    <m/>
    <n v="0"/>
    <n v="49049"/>
    <n v="0"/>
    <n v="4904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21"/>
    <s v="hàng trả"/>
    <m/>
    <m/>
    <m/>
    <n v="-49049"/>
    <s v="Hàng trả"/>
    <m/>
    <m/>
    <n v="0"/>
    <n v="49049"/>
    <n v="0"/>
    <n v="4904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22"/>
    <s v="hàng trả"/>
    <m/>
    <m/>
    <m/>
    <n v="-441444"/>
    <s v="Hàng trả"/>
    <m/>
    <m/>
    <n v="0"/>
    <n v="441444"/>
    <n v="0"/>
    <n v="441444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23"/>
    <s v="hàng trả"/>
    <m/>
    <m/>
    <m/>
    <n v="-98099"/>
    <s v="Hàng trả"/>
    <m/>
    <m/>
    <n v="0"/>
    <n v="98099"/>
    <n v="0"/>
    <n v="9809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24"/>
    <s v="hàng trả"/>
    <m/>
    <m/>
    <m/>
    <n v="-49049"/>
    <s v="Hàng trả"/>
    <m/>
    <m/>
    <n v="0"/>
    <n v="49049"/>
    <n v="0"/>
    <n v="4904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25"/>
    <s v="hàng trả"/>
    <m/>
    <m/>
    <m/>
    <n v="-39239"/>
    <s v="Hàng trả"/>
    <m/>
    <m/>
    <n v="0"/>
    <n v="39239"/>
    <n v="0"/>
    <n v="3923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26"/>
    <s v="hàng trả"/>
    <m/>
    <m/>
    <m/>
    <n v="-39239"/>
    <s v="Hàng trả"/>
    <m/>
    <m/>
    <n v="0"/>
    <n v="39239"/>
    <n v="0"/>
    <n v="3923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27"/>
    <s v="hàng trả"/>
    <m/>
    <m/>
    <m/>
    <n v="-235431"/>
    <s v="Hàng trả"/>
    <m/>
    <m/>
    <n v="0"/>
    <n v="235431"/>
    <n v="0"/>
    <n v="235431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28"/>
    <s v="hàng trả"/>
    <m/>
    <m/>
    <m/>
    <n v="-39239"/>
    <s v="Hàng trả"/>
    <m/>
    <m/>
    <n v="0"/>
    <n v="39239"/>
    <n v="0"/>
    <n v="3923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29"/>
    <s v="hàng trả"/>
    <m/>
    <m/>
    <m/>
    <n v="-39239"/>
    <s v="Hàng trả"/>
    <m/>
    <m/>
    <n v="0"/>
    <n v="39239"/>
    <n v="0"/>
    <n v="3923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30"/>
    <s v="hàng trả"/>
    <m/>
    <m/>
    <m/>
    <n v="-39239"/>
    <s v="Hàng trả"/>
    <m/>
    <m/>
    <n v="0"/>
    <n v="39239"/>
    <n v="0"/>
    <n v="3923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31"/>
    <s v="hàng trả"/>
    <m/>
    <m/>
    <m/>
    <n v="-71771"/>
    <s v="Hàng trả"/>
    <m/>
    <m/>
    <n v="0"/>
    <n v="71771"/>
    <n v="0"/>
    <n v="71771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32"/>
    <s v="hàng trả"/>
    <m/>
    <m/>
    <m/>
    <n v="-71771"/>
    <s v="Hàng trả"/>
    <m/>
    <m/>
    <n v="0"/>
    <n v="71771"/>
    <n v="0"/>
    <n v="71771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33"/>
    <s v="hàng trả"/>
    <m/>
    <m/>
    <m/>
    <n v="-71771"/>
    <s v="Hàng trả"/>
    <m/>
    <m/>
    <n v="0"/>
    <n v="71771"/>
    <n v="0"/>
    <n v="71771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34"/>
    <s v="hàng trả"/>
    <m/>
    <m/>
    <m/>
    <n v="-215314"/>
    <s v="Hàng trả"/>
    <m/>
    <m/>
    <n v="0"/>
    <n v="215314"/>
    <n v="0"/>
    <n v="215314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35"/>
    <s v="hàng trả"/>
    <m/>
    <m/>
    <m/>
    <n v="-71771"/>
    <s v="Hàng trả"/>
    <m/>
    <m/>
    <n v="0"/>
    <n v="71771"/>
    <n v="0"/>
    <n v="71771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36"/>
    <s v="hàng trả"/>
    <m/>
    <m/>
    <m/>
    <n v="-143543"/>
    <s v="Hàng trả"/>
    <m/>
    <m/>
    <n v="0"/>
    <n v="143543"/>
    <n v="0"/>
    <n v="143543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37"/>
    <s v="hàng trả"/>
    <m/>
    <m/>
    <m/>
    <n v="-71771"/>
    <s v="Hàng trả"/>
    <m/>
    <m/>
    <n v="0"/>
    <n v="71771"/>
    <n v="0"/>
    <n v="71771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38"/>
    <s v="hàng trả"/>
    <m/>
    <m/>
    <m/>
    <n v="-71771"/>
    <s v="Hàng trả"/>
    <m/>
    <m/>
    <n v="0"/>
    <n v="71771"/>
    <n v="0"/>
    <n v="71771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39"/>
    <s v="hàng trả"/>
    <m/>
    <m/>
    <m/>
    <n v="-71771"/>
    <s v="Hàng trả"/>
    <m/>
    <m/>
    <n v="0"/>
    <n v="71771"/>
    <n v="0"/>
    <n v="71771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40"/>
    <s v="hàng trả"/>
    <m/>
    <m/>
    <m/>
    <n v="-143543"/>
    <s v="Hàng trả"/>
    <m/>
    <m/>
    <n v="0"/>
    <n v="143543"/>
    <n v="0"/>
    <n v="143543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41"/>
    <s v="hàng trả"/>
    <m/>
    <m/>
    <m/>
    <n v="-71771"/>
    <s v="Hàng trả"/>
    <m/>
    <m/>
    <n v="0"/>
    <n v="71771"/>
    <n v="0"/>
    <n v="71771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42"/>
    <s v="hàng trả"/>
    <m/>
    <m/>
    <m/>
    <n v="-116375"/>
    <s v="Hàng trả"/>
    <m/>
    <m/>
    <n v="0"/>
    <n v="116375"/>
    <n v="0"/>
    <n v="116375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43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44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45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46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47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48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49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50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51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52"/>
    <s v="hàng trả"/>
    <m/>
    <m/>
    <m/>
    <n v="-217095"/>
    <s v="Hàng trả"/>
    <m/>
    <m/>
    <n v="0"/>
    <n v="217095"/>
    <n v="0"/>
    <n v="217095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53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54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55"/>
    <s v="hàng trả"/>
    <m/>
    <m/>
    <m/>
    <n v="-217095"/>
    <s v="Hàng trả"/>
    <m/>
    <m/>
    <n v="0"/>
    <n v="217095"/>
    <n v="0"/>
    <n v="217095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56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57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58"/>
    <s v="hàng trả"/>
    <m/>
    <m/>
    <m/>
    <n v="-23994"/>
    <s v="Hàng trả"/>
    <m/>
    <m/>
    <n v="0"/>
    <n v="23994"/>
    <n v="0"/>
    <n v="23994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59"/>
    <s v="hàng trả"/>
    <m/>
    <m/>
    <m/>
    <n v="-23994"/>
    <s v="Hàng trả"/>
    <m/>
    <m/>
    <n v="0"/>
    <n v="23994"/>
    <n v="0"/>
    <n v="23994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60"/>
    <s v="hàng trả"/>
    <m/>
    <m/>
    <m/>
    <n v="-47989"/>
    <s v="Hàng trả"/>
    <m/>
    <m/>
    <n v="0"/>
    <n v="47989"/>
    <n v="0"/>
    <n v="4798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61"/>
    <s v="hàng trả"/>
    <m/>
    <m/>
    <m/>
    <n v="-215949"/>
    <s v="Hàng trả"/>
    <m/>
    <m/>
    <n v="0"/>
    <n v="215949"/>
    <n v="0"/>
    <n v="21594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62"/>
    <s v="hàng trả"/>
    <m/>
    <m/>
    <m/>
    <n v="-119972"/>
    <s v="Hàng trả"/>
    <m/>
    <m/>
    <n v="0"/>
    <n v="119972"/>
    <n v="0"/>
    <n v="119972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63"/>
    <s v="hàng trả"/>
    <m/>
    <m/>
    <m/>
    <n v="-167537"/>
    <s v="Hàng trả"/>
    <m/>
    <m/>
    <n v="0"/>
    <n v="167537"/>
    <n v="0"/>
    <n v="167537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64"/>
    <s v="hàng trả"/>
    <m/>
    <m/>
    <m/>
    <n v="-502611"/>
    <s v="Hàng trả"/>
    <m/>
    <m/>
    <n v="0"/>
    <n v="502611"/>
    <n v="0"/>
    <n v="502611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65"/>
    <s v="hàng trả"/>
    <m/>
    <m/>
    <m/>
    <n v="-132542"/>
    <s v="Hàng trả"/>
    <m/>
    <m/>
    <n v="0"/>
    <n v="132542"/>
    <n v="0"/>
    <n v="132542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66"/>
    <s v="hàng trả"/>
    <m/>
    <m/>
    <m/>
    <n v="-532534"/>
    <s v="Hàng trả"/>
    <m/>
    <m/>
    <n v="0"/>
    <n v="532534"/>
    <n v="0"/>
    <n v="532534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67"/>
    <s v="hàng trả"/>
    <m/>
    <m/>
    <m/>
    <n v="-245440"/>
    <s v="Hàng trả"/>
    <m/>
    <m/>
    <n v="0"/>
    <n v="245440"/>
    <n v="0"/>
    <n v="245440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68"/>
    <s v="hàng trả"/>
    <m/>
    <m/>
    <m/>
    <n v="-120820"/>
    <s v="Hàng trả"/>
    <m/>
    <m/>
    <n v="0"/>
    <n v="120820"/>
    <n v="0"/>
    <n v="120820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69"/>
    <s v="hàng trả"/>
    <m/>
    <m/>
    <m/>
    <n v="-39239"/>
    <s v="Hàng trả"/>
    <m/>
    <m/>
    <n v="0"/>
    <n v="39239"/>
    <n v="0"/>
    <n v="3923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10T00:00:00"/>
    <s v="00000676"/>
    <s v="hàng trả"/>
    <m/>
    <m/>
    <m/>
    <n v="-47989"/>
    <s v="Hàng trả"/>
    <m/>
    <m/>
    <n v="0"/>
    <n v="47989"/>
    <n v="0"/>
    <n v="47989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77"/>
    <s v="hàng trả"/>
    <m/>
    <m/>
    <m/>
    <n v="-49049"/>
    <s v="Hàng trả"/>
    <m/>
    <m/>
    <n v="0"/>
    <n v="49049"/>
    <n v="0"/>
    <n v="49049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78"/>
    <s v="hàng trả"/>
    <m/>
    <m/>
    <m/>
    <n v="-49049"/>
    <s v="Hàng trả"/>
    <m/>
    <m/>
    <n v="0"/>
    <n v="49049"/>
    <n v="0"/>
    <n v="49049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79"/>
    <s v="hàng trả"/>
    <m/>
    <m/>
    <m/>
    <n v="-49049"/>
    <s v="Hàng trả"/>
    <m/>
    <m/>
    <n v="0"/>
    <n v="49049"/>
    <n v="0"/>
    <n v="49049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80"/>
    <s v="hàng trả"/>
    <m/>
    <m/>
    <m/>
    <n v="-49049"/>
    <s v="Hàng trả"/>
    <m/>
    <m/>
    <n v="0"/>
    <n v="49049"/>
    <n v="0"/>
    <n v="49049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81"/>
    <s v="hàng trả"/>
    <m/>
    <m/>
    <m/>
    <n v="-217095"/>
    <s v="Hàng trả"/>
    <m/>
    <m/>
    <n v="0"/>
    <n v="217095"/>
    <n v="0"/>
    <n v="217095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82"/>
    <s v="hàng trả"/>
    <m/>
    <m/>
    <m/>
    <n v="-108548"/>
    <s v="Hàng trả"/>
    <m/>
    <m/>
    <n v="0"/>
    <n v="108548"/>
    <n v="0"/>
    <n v="10854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83"/>
    <s v="hàng trả"/>
    <m/>
    <m/>
    <m/>
    <n v="-108548"/>
    <s v="Hàng trả"/>
    <m/>
    <m/>
    <n v="0"/>
    <n v="108548"/>
    <n v="0"/>
    <n v="10854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84"/>
    <s v="hàng trả"/>
    <m/>
    <m/>
    <m/>
    <n v="-108548"/>
    <s v="Hàng trả"/>
    <m/>
    <m/>
    <n v="0"/>
    <n v="108548"/>
    <n v="0"/>
    <n v="10854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85"/>
    <s v="hàng trả"/>
    <m/>
    <m/>
    <m/>
    <n v="-108548"/>
    <s v="Hàng trả"/>
    <m/>
    <m/>
    <n v="0"/>
    <n v="108548"/>
    <n v="0"/>
    <n v="10854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86"/>
    <s v="hàng trả"/>
    <m/>
    <m/>
    <m/>
    <n v="-108548"/>
    <s v="Hàng trả"/>
    <m/>
    <m/>
    <n v="0"/>
    <n v="108548"/>
    <n v="0"/>
    <n v="10854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87"/>
    <s v="hàng trả"/>
    <m/>
    <m/>
    <m/>
    <n v="-108548"/>
    <s v="Hàng trả"/>
    <m/>
    <m/>
    <n v="0"/>
    <n v="108548"/>
    <n v="0"/>
    <n v="10854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88"/>
    <s v="hàng trả"/>
    <m/>
    <m/>
    <m/>
    <n v="-108548"/>
    <s v="Hàng trả"/>
    <m/>
    <m/>
    <n v="0"/>
    <n v="108548"/>
    <n v="0"/>
    <n v="10854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89"/>
    <s v="hàng trả"/>
    <m/>
    <m/>
    <m/>
    <n v="-108548"/>
    <s v="Hàng trả"/>
    <m/>
    <m/>
    <n v="0"/>
    <n v="108548"/>
    <n v="0"/>
    <n v="10854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90"/>
    <s v="hàng trả"/>
    <m/>
    <m/>
    <m/>
    <n v="-215314"/>
    <s v="Hàng trả"/>
    <m/>
    <m/>
    <n v="0"/>
    <n v="215314"/>
    <n v="0"/>
    <n v="215314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91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92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93"/>
    <s v="hàng trả"/>
    <m/>
    <m/>
    <m/>
    <n v="-143543"/>
    <s v="Hàng trả"/>
    <m/>
    <m/>
    <n v="0"/>
    <n v="143543"/>
    <n v="0"/>
    <n v="143543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94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95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96"/>
    <s v="hàng trả"/>
    <m/>
    <m/>
    <m/>
    <n v="-143543"/>
    <s v="Hàng trả"/>
    <m/>
    <m/>
    <n v="0"/>
    <n v="143543"/>
    <n v="0"/>
    <n v="143543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97"/>
    <s v="hàng trả"/>
    <m/>
    <m/>
    <m/>
    <n v="-143543"/>
    <s v="Hàng trả"/>
    <m/>
    <m/>
    <n v="0"/>
    <n v="143543"/>
    <n v="0"/>
    <n v="143543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98"/>
    <s v="hàng trả"/>
    <m/>
    <m/>
    <m/>
    <n v="-215314"/>
    <s v="Hàng trả"/>
    <m/>
    <m/>
    <n v="0"/>
    <n v="215314"/>
    <n v="0"/>
    <n v="215314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99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00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01"/>
    <s v="hàng trả"/>
    <m/>
    <m/>
    <m/>
    <n v="-397414"/>
    <s v="Hàng trả"/>
    <m/>
    <m/>
    <n v="0"/>
    <n v="397414"/>
    <n v="0"/>
    <n v="397414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02"/>
    <s v="hàng trả"/>
    <m/>
    <m/>
    <m/>
    <n v="-395634"/>
    <s v="Hàng trả"/>
    <m/>
    <m/>
    <n v="0"/>
    <n v="395634"/>
    <n v="0"/>
    <n v="395634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03"/>
    <s v="hàng trả"/>
    <m/>
    <m/>
    <m/>
    <n v="-180319"/>
    <s v="Hàng trả"/>
    <m/>
    <m/>
    <n v="0"/>
    <n v="180319"/>
    <n v="0"/>
    <n v="180319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04"/>
    <s v="hàng trả"/>
    <m/>
    <m/>
    <m/>
    <n v="-39239"/>
    <s v="Hàng trả"/>
    <m/>
    <m/>
    <n v="0"/>
    <n v="39239"/>
    <n v="0"/>
    <n v="39239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05"/>
    <s v="hàng trả"/>
    <m/>
    <m/>
    <m/>
    <n v="-39239"/>
    <s v="Hàng trả"/>
    <m/>
    <m/>
    <n v="0"/>
    <n v="39239"/>
    <n v="0"/>
    <n v="39239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06"/>
    <s v="hàng trả"/>
    <m/>
    <m/>
    <m/>
    <n v="-78477"/>
    <s v="Hàng trả"/>
    <m/>
    <m/>
    <n v="0"/>
    <n v="78477"/>
    <n v="0"/>
    <n v="78477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07"/>
    <s v="hàng trả"/>
    <m/>
    <m/>
    <m/>
    <n v="-226264"/>
    <s v="Hàng trả"/>
    <m/>
    <m/>
    <n v="0"/>
    <n v="226264"/>
    <n v="0"/>
    <n v="226264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08"/>
    <s v="hàng trả"/>
    <m/>
    <m/>
    <m/>
    <n v="-120820"/>
    <s v="Hàng trả"/>
    <m/>
    <m/>
    <n v="0"/>
    <n v="120820"/>
    <n v="0"/>
    <n v="120820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09"/>
    <s v="hàng trả"/>
    <m/>
    <m/>
    <m/>
    <n v="-311288"/>
    <s v="Hàng trả"/>
    <m/>
    <m/>
    <n v="0"/>
    <n v="311288"/>
    <n v="0"/>
    <n v="31128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30"/>
    <s v="hàng trả"/>
    <m/>
    <m/>
    <m/>
    <n v="-108548"/>
    <s v="Hàng trả"/>
    <m/>
    <m/>
    <n v="0"/>
    <n v="108548"/>
    <n v="0"/>
    <n v="10854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31"/>
    <s v="hàng trả"/>
    <m/>
    <m/>
    <m/>
    <n v="-108548"/>
    <s v="Hàng trả"/>
    <m/>
    <m/>
    <n v="0"/>
    <n v="108548"/>
    <n v="0"/>
    <n v="10854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32"/>
    <s v="hàng trả"/>
    <m/>
    <m/>
    <m/>
    <n v="-108548"/>
    <s v="Hàng trả"/>
    <m/>
    <m/>
    <n v="0"/>
    <n v="108548"/>
    <n v="0"/>
    <n v="10854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33"/>
    <s v="hàng trả"/>
    <m/>
    <m/>
    <m/>
    <n v="-109083"/>
    <s v="Hàng trả"/>
    <m/>
    <m/>
    <n v="0"/>
    <n v="109083"/>
    <n v="0"/>
    <n v="109083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34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35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36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37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38"/>
    <s v="hàng trả"/>
    <m/>
    <m/>
    <m/>
    <n v="-23994"/>
    <s v="Hàng trả"/>
    <m/>
    <m/>
    <n v="0"/>
    <n v="23994"/>
    <n v="0"/>
    <n v="23994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39"/>
    <s v="hàng trả"/>
    <m/>
    <m/>
    <m/>
    <n v="-23994"/>
    <s v="Hàng trả"/>
    <m/>
    <m/>
    <n v="0"/>
    <n v="23994"/>
    <n v="0"/>
    <n v="23994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40"/>
    <s v="hàng trả"/>
    <m/>
    <m/>
    <m/>
    <n v="-23994"/>
    <s v="Hàng trả"/>
    <m/>
    <m/>
    <n v="0"/>
    <n v="23994"/>
    <n v="0"/>
    <n v="23994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41"/>
    <s v="hàng trả"/>
    <m/>
    <m/>
    <m/>
    <n v="-132542"/>
    <s v="Hàng trả"/>
    <m/>
    <m/>
    <n v="0"/>
    <n v="132542"/>
    <n v="0"/>
    <n v="132542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42"/>
    <s v="hàng trả"/>
    <m/>
    <m/>
    <m/>
    <n v="-86838"/>
    <s v="Hàng trả"/>
    <m/>
    <m/>
    <n v="0"/>
    <n v="86838"/>
    <n v="0"/>
    <n v="8683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43"/>
    <s v="hàng trả"/>
    <m/>
    <m/>
    <m/>
    <n v="-116375"/>
    <s v="Hàng trả"/>
    <m/>
    <m/>
    <n v="0"/>
    <n v="116375"/>
    <n v="0"/>
    <n v="116375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44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45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46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2T00:00:00"/>
    <s v="00000747"/>
    <s v="hàng trả"/>
    <m/>
    <m/>
    <m/>
    <n v="-49049"/>
    <s v="Hàng trả"/>
    <m/>
    <m/>
    <n v="0"/>
    <n v="49049"/>
    <n v="0"/>
    <n v="49049"/>
    <d v="2025-04-12T00:00:00"/>
    <n v="55"/>
    <d v="2025-06-06T00:00:00"/>
    <n v="0"/>
    <m/>
    <n v="160.60587395833136"/>
    <s v="Nợ quá hạn hơn 120 ngày có khả năng mất thanh toán"/>
    <s v="ĐÃ TT"/>
    <m/>
  </r>
  <r>
    <x v="2"/>
    <x v="2"/>
    <m/>
    <m/>
    <d v="2025-04-12T00:00:00"/>
    <s v="00000748"/>
    <s v="hàng trả"/>
    <m/>
    <m/>
    <m/>
    <n v="-49049"/>
    <s v="Hàng trả"/>
    <m/>
    <m/>
    <n v="0"/>
    <n v="49049"/>
    <n v="0"/>
    <n v="49049"/>
    <d v="2025-04-12T00:00:00"/>
    <n v="55"/>
    <d v="2025-06-06T00:00:00"/>
    <n v="0"/>
    <m/>
    <n v="160.60587395833136"/>
    <s v="Nợ quá hạn hơn 120 ngày có khả năng mất thanh toán"/>
    <s v="ĐÃ TT"/>
    <m/>
  </r>
  <r>
    <x v="2"/>
    <x v="2"/>
    <m/>
    <m/>
    <d v="2025-04-12T00:00:00"/>
    <s v="00000749"/>
    <s v="hàng trả"/>
    <m/>
    <m/>
    <m/>
    <n v="-23994"/>
    <s v="Hàng trả"/>
    <m/>
    <m/>
    <n v="0"/>
    <n v="23994"/>
    <n v="0"/>
    <n v="23994"/>
    <d v="2025-04-12T00:00:00"/>
    <n v="55"/>
    <d v="2025-06-06T00:00:00"/>
    <n v="0"/>
    <m/>
    <n v="160.60587395833136"/>
    <s v="Nợ quá hạn hơn 120 ngày có khả năng mất thanh toán"/>
    <s v="ĐÃ TT"/>
    <m/>
  </r>
  <r>
    <x v="2"/>
    <x v="2"/>
    <m/>
    <m/>
    <d v="2025-04-12T00:00:00"/>
    <s v="00000750"/>
    <s v="hàng trả"/>
    <m/>
    <m/>
    <m/>
    <n v="-108548"/>
    <s v="Hàng trả"/>
    <m/>
    <m/>
    <n v="0"/>
    <n v="108548"/>
    <n v="0"/>
    <n v="108548"/>
    <d v="2025-04-12T00:00:00"/>
    <n v="55"/>
    <d v="2025-06-06T00:00:00"/>
    <n v="0"/>
    <m/>
    <n v="160.60587395833136"/>
    <s v="Nợ quá hạn hơn 120 ngày có khả năng mất thanh toán"/>
    <s v="ĐÃ TT"/>
    <m/>
  </r>
  <r>
    <x v="2"/>
    <x v="2"/>
    <m/>
    <m/>
    <d v="2025-04-12T00:00:00"/>
    <s v="00000751"/>
    <s v="hàng trả"/>
    <m/>
    <m/>
    <m/>
    <n v="-108548"/>
    <s v="Hàng trả"/>
    <m/>
    <m/>
    <n v="0"/>
    <n v="108548"/>
    <n v="0"/>
    <n v="108548"/>
    <d v="2025-04-12T00:00:00"/>
    <n v="55"/>
    <d v="2025-06-06T00:00:00"/>
    <n v="0"/>
    <m/>
    <n v="160.60587395833136"/>
    <s v="Nợ quá hạn hơn 120 ngày có khả năng mất thanh toán"/>
    <s v="ĐÃ TT"/>
    <m/>
  </r>
  <r>
    <x v="2"/>
    <x v="2"/>
    <m/>
    <m/>
    <d v="2025-04-12T00:00:00"/>
    <s v="00000752"/>
    <s v="hàng trả"/>
    <m/>
    <m/>
    <m/>
    <n v="-108548"/>
    <s v="Hàng trả"/>
    <m/>
    <m/>
    <n v="0"/>
    <n v="108548"/>
    <n v="0"/>
    <n v="108548"/>
    <d v="2025-04-12T00:00:00"/>
    <n v="55"/>
    <d v="2025-06-06T00:00:00"/>
    <n v="0"/>
    <m/>
    <n v="160.60587395833136"/>
    <s v="Nợ quá hạn hơn 120 ngày có khả năng mất thanh toán"/>
    <s v="ĐÃ TT"/>
    <m/>
  </r>
  <r>
    <x v="2"/>
    <x v="2"/>
    <m/>
    <m/>
    <d v="2025-04-12T00:00:00"/>
    <s v="00000753"/>
    <s v="hàng trả"/>
    <m/>
    <m/>
    <m/>
    <n v="-132542"/>
    <s v="Hàng trả"/>
    <m/>
    <m/>
    <n v="0"/>
    <n v="132542"/>
    <n v="0"/>
    <n v="132542"/>
    <d v="2025-04-12T00:00:00"/>
    <n v="55"/>
    <d v="2025-06-06T00:00:00"/>
    <n v="0"/>
    <m/>
    <n v="160.60587395833136"/>
    <s v="Nợ quá hạn hơn 120 ngày có khả năng mất thanh toán"/>
    <s v="ĐÃ TT"/>
    <m/>
  </r>
  <r>
    <x v="2"/>
    <x v="2"/>
    <m/>
    <m/>
    <d v="2025-04-12T00:00:00"/>
    <s v="00000754"/>
    <s v="hàng trả"/>
    <m/>
    <m/>
    <m/>
    <n v="-192872"/>
    <s v="Hàng trả"/>
    <m/>
    <m/>
    <n v="0"/>
    <n v="192872"/>
    <n v="0"/>
    <n v="192872"/>
    <d v="2025-04-12T00:00:00"/>
    <n v="55"/>
    <d v="2025-06-06T00:00:00"/>
    <n v="0"/>
    <m/>
    <n v="160.60587395833136"/>
    <s v="Nợ quá hạn hơn 120 ngày có khả năng mất thanh toán"/>
    <s v="ĐÃ TT"/>
    <m/>
  </r>
  <r>
    <x v="2"/>
    <x v="2"/>
    <m/>
    <m/>
    <d v="2025-04-15T00:00:00"/>
    <s v="00000770"/>
    <s v="hàng trả"/>
    <m/>
    <m/>
    <m/>
    <n v="-86838"/>
    <s v="Hàng trả"/>
    <m/>
    <m/>
    <n v="0"/>
    <n v="86838"/>
    <n v="0"/>
    <n v="86838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71"/>
    <s v="hàng trả"/>
    <m/>
    <m/>
    <m/>
    <n v="-117716"/>
    <s v="Hàng trả"/>
    <m/>
    <m/>
    <n v="0"/>
    <n v="117716"/>
    <n v="0"/>
    <n v="117716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72"/>
    <s v="hàng trả"/>
    <m/>
    <m/>
    <m/>
    <n v="-86838"/>
    <s v="Hàng trả"/>
    <m/>
    <m/>
    <n v="0"/>
    <n v="86838"/>
    <n v="0"/>
    <n v="86838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73"/>
    <s v="hàng trả"/>
    <m/>
    <m/>
    <m/>
    <n v="-86838"/>
    <s v="Hàng trả"/>
    <m/>
    <m/>
    <n v="0"/>
    <n v="86838"/>
    <n v="0"/>
    <n v="86838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74"/>
    <s v="hàng trả"/>
    <m/>
    <m/>
    <m/>
    <n v="-57585"/>
    <s v="Hàng trả"/>
    <m/>
    <m/>
    <n v="0"/>
    <n v="57585"/>
    <n v="0"/>
    <n v="57585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75"/>
    <s v="hàng trả"/>
    <m/>
    <m/>
    <m/>
    <n v="-39239"/>
    <s v="Hàng trả"/>
    <m/>
    <m/>
    <n v="0"/>
    <n v="39239"/>
    <n v="0"/>
    <n v="39239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76"/>
    <s v="hàng trả"/>
    <m/>
    <m/>
    <m/>
    <n v="-71771"/>
    <s v="Hàng trả"/>
    <m/>
    <m/>
    <n v="0"/>
    <n v="71771"/>
    <n v="0"/>
    <n v="71771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77"/>
    <s v="hàng trả"/>
    <m/>
    <m/>
    <m/>
    <n v="-71771"/>
    <s v="Hàng trả"/>
    <m/>
    <m/>
    <n v="0"/>
    <n v="71771"/>
    <n v="0"/>
    <n v="71771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78"/>
    <s v="hàng trả"/>
    <m/>
    <m/>
    <m/>
    <n v="-71771"/>
    <s v="Hàng trả"/>
    <m/>
    <m/>
    <n v="0"/>
    <n v="71771"/>
    <n v="0"/>
    <n v="71771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79"/>
    <s v="hàng trả"/>
    <m/>
    <m/>
    <m/>
    <n v="-71771"/>
    <s v="Hàng trả"/>
    <m/>
    <m/>
    <n v="0"/>
    <n v="71771"/>
    <n v="0"/>
    <n v="71771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80"/>
    <s v="hàng trả"/>
    <m/>
    <m/>
    <m/>
    <n v="-71771"/>
    <s v="Hàng trả"/>
    <m/>
    <m/>
    <n v="0"/>
    <n v="71771"/>
    <n v="0"/>
    <n v="71771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81"/>
    <s v="hàng trả"/>
    <m/>
    <m/>
    <m/>
    <n v="-71771"/>
    <s v="Hàng trả"/>
    <m/>
    <m/>
    <n v="0"/>
    <n v="71771"/>
    <n v="0"/>
    <n v="71771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82"/>
    <s v="hàng trả"/>
    <m/>
    <m/>
    <m/>
    <n v="-23994"/>
    <s v="Hàng trả"/>
    <m/>
    <m/>
    <n v="0"/>
    <n v="23994"/>
    <n v="0"/>
    <n v="23994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83"/>
    <s v="hàng trả"/>
    <m/>
    <m/>
    <m/>
    <n v="-108548"/>
    <s v="Hàng trả"/>
    <m/>
    <m/>
    <n v="0"/>
    <n v="108548"/>
    <n v="0"/>
    <n v="108548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84"/>
    <s v="hàng trả"/>
    <m/>
    <m/>
    <m/>
    <n v="-108548"/>
    <s v="Hàng trả"/>
    <m/>
    <m/>
    <n v="0"/>
    <n v="108548"/>
    <n v="0"/>
    <n v="108548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85"/>
    <s v="hàng trả"/>
    <m/>
    <m/>
    <m/>
    <n v="-108548"/>
    <s v="Hàng trả"/>
    <m/>
    <m/>
    <n v="0"/>
    <n v="108548"/>
    <n v="0"/>
    <n v="108548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86"/>
    <s v="hàng trả"/>
    <m/>
    <m/>
    <m/>
    <n v="-108548"/>
    <s v="Hàng trả"/>
    <m/>
    <m/>
    <n v="0"/>
    <n v="108548"/>
    <n v="0"/>
    <n v="108548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87"/>
    <s v="hàng trả"/>
    <m/>
    <m/>
    <m/>
    <n v="-217095"/>
    <s v="Hàng trả"/>
    <m/>
    <m/>
    <n v="0"/>
    <n v="217095"/>
    <n v="0"/>
    <n v="217095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88"/>
    <s v="hàng trả"/>
    <m/>
    <m/>
    <m/>
    <n v="-143754"/>
    <s v="Hàng trả"/>
    <m/>
    <m/>
    <n v="0"/>
    <n v="143754"/>
    <n v="0"/>
    <n v="143754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89"/>
    <s v="hàng trả"/>
    <m/>
    <m/>
    <m/>
    <n v="-206647"/>
    <s v="Hàng trả"/>
    <m/>
    <m/>
    <n v="0"/>
    <n v="206647"/>
    <n v="0"/>
    <n v="206647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90"/>
    <s v="hàng trả"/>
    <m/>
    <m/>
    <m/>
    <n v="-167537"/>
    <s v="Hàng trả"/>
    <m/>
    <m/>
    <n v="0"/>
    <n v="167537"/>
    <n v="0"/>
    <n v="167537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91"/>
    <s v="hàng trả"/>
    <m/>
    <m/>
    <m/>
    <n v="-147787"/>
    <s v="Hàng trả"/>
    <m/>
    <m/>
    <n v="0"/>
    <n v="147787"/>
    <n v="0"/>
    <n v="147787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92"/>
    <s v="hàng trả"/>
    <m/>
    <m/>
    <m/>
    <n v="-39239"/>
    <s v="Hàng trả"/>
    <m/>
    <m/>
    <n v="0"/>
    <n v="39239"/>
    <n v="0"/>
    <n v="39239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93"/>
    <s v="hàng trả"/>
    <m/>
    <m/>
    <m/>
    <n v="-143543"/>
    <s v="Hàng trả"/>
    <m/>
    <m/>
    <n v="0"/>
    <n v="143543"/>
    <n v="0"/>
    <n v="143543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94"/>
    <s v="hàng trả"/>
    <m/>
    <m/>
    <m/>
    <n v="-108548"/>
    <s v="Hàng trả"/>
    <m/>
    <m/>
    <n v="0"/>
    <n v="108548"/>
    <n v="0"/>
    <n v="108548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95"/>
    <s v="hàng trả"/>
    <m/>
    <m/>
    <m/>
    <n v="-108548"/>
    <s v="Hàng trả"/>
    <m/>
    <m/>
    <n v="0"/>
    <n v="108548"/>
    <n v="0"/>
    <n v="108548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8T00:00:00"/>
    <s v="00000822"/>
    <s v="hàng trả"/>
    <m/>
    <m/>
    <m/>
    <n v="-173677"/>
    <s v="Hàng trả"/>
    <m/>
    <m/>
    <n v="0"/>
    <n v="173677"/>
    <n v="0"/>
    <n v="173677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23"/>
    <s v="hàng trả"/>
    <m/>
    <m/>
    <m/>
    <n v="-143543"/>
    <s v="Hàng trả"/>
    <m/>
    <m/>
    <n v="0"/>
    <n v="143543"/>
    <n v="0"/>
    <n v="143543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24"/>
    <s v="hàng trả"/>
    <m/>
    <m/>
    <m/>
    <n v="-143543"/>
    <s v="Hàng trả"/>
    <m/>
    <m/>
    <n v="0"/>
    <n v="143543"/>
    <n v="0"/>
    <n v="143543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25"/>
    <s v="hàng trả"/>
    <m/>
    <m/>
    <m/>
    <n v="-71771"/>
    <s v="Hàng trả"/>
    <m/>
    <m/>
    <n v="0"/>
    <n v="71771"/>
    <n v="0"/>
    <n v="71771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26"/>
    <s v="hàng trả"/>
    <m/>
    <m/>
    <m/>
    <n v="-71771"/>
    <s v="Hàng trả"/>
    <m/>
    <m/>
    <n v="0"/>
    <n v="71771"/>
    <n v="0"/>
    <n v="71771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27"/>
    <s v="hàng trả"/>
    <m/>
    <m/>
    <m/>
    <n v="-71771"/>
    <s v="Hàng trả"/>
    <m/>
    <m/>
    <n v="0"/>
    <n v="71771"/>
    <n v="0"/>
    <n v="71771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28"/>
    <s v="hàng trả"/>
    <m/>
    <m/>
    <m/>
    <n v="-158609"/>
    <s v="Hàng trả"/>
    <m/>
    <m/>
    <n v="0"/>
    <n v="158609"/>
    <n v="0"/>
    <n v="158609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29"/>
    <s v="hàng trả"/>
    <m/>
    <m/>
    <m/>
    <n v="-81813"/>
    <s v="Hàng trả"/>
    <m/>
    <m/>
    <n v="0"/>
    <n v="81813"/>
    <n v="0"/>
    <n v="81813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30"/>
    <s v="hàng trả"/>
    <m/>
    <m/>
    <m/>
    <n v="-39239"/>
    <s v="Hàng trả"/>
    <m/>
    <m/>
    <n v="0"/>
    <n v="39239"/>
    <n v="0"/>
    <n v="39239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31"/>
    <s v="hàng trả"/>
    <m/>
    <m/>
    <m/>
    <n v="-39239"/>
    <s v="Hàng trả"/>
    <m/>
    <m/>
    <n v="0"/>
    <n v="39239"/>
    <n v="0"/>
    <n v="39239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32"/>
    <s v="hàng trả"/>
    <m/>
    <m/>
    <m/>
    <n v="-39239"/>
    <s v="Hàng trả"/>
    <m/>
    <m/>
    <n v="0"/>
    <n v="39239"/>
    <n v="0"/>
    <n v="39239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33"/>
    <s v="hàng trả"/>
    <m/>
    <m/>
    <m/>
    <n v="-39239"/>
    <s v="Hàng trả"/>
    <m/>
    <m/>
    <n v="0"/>
    <n v="39239"/>
    <n v="0"/>
    <n v="39239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34"/>
    <s v="hàng trả"/>
    <m/>
    <m/>
    <m/>
    <n v="-23994"/>
    <s v="Hàng trả"/>
    <m/>
    <m/>
    <n v="0"/>
    <n v="23994"/>
    <n v="0"/>
    <n v="23994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35"/>
    <s v="hàng trả"/>
    <m/>
    <m/>
    <m/>
    <n v="-109083"/>
    <s v="Hàng trả"/>
    <m/>
    <m/>
    <n v="0"/>
    <n v="109083"/>
    <n v="0"/>
    <n v="109083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36"/>
    <s v="hàng trả"/>
    <m/>
    <m/>
    <m/>
    <n v="-109083"/>
    <s v="Hàng trả"/>
    <m/>
    <m/>
    <n v="0"/>
    <n v="109083"/>
    <n v="0"/>
    <n v="109083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37"/>
    <s v="hàng trả"/>
    <m/>
    <m/>
    <m/>
    <n v="-218166"/>
    <s v="Hàng trả"/>
    <m/>
    <m/>
    <n v="0"/>
    <n v="218166"/>
    <n v="0"/>
    <n v="218166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38"/>
    <s v="hàng trả"/>
    <m/>
    <m/>
    <m/>
    <n v="-108548"/>
    <s v="Hàng trả"/>
    <m/>
    <m/>
    <n v="0"/>
    <n v="108548"/>
    <n v="0"/>
    <n v="10854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39"/>
    <s v="hàng trả"/>
    <m/>
    <m/>
    <m/>
    <n v="-108548"/>
    <s v="Hàng trả"/>
    <m/>
    <m/>
    <n v="0"/>
    <n v="108548"/>
    <n v="0"/>
    <n v="10854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40"/>
    <s v="hàng trả"/>
    <m/>
    <m/>
    <m/>
    <n v="-108548"/>
    <s v="Hàng trả"/>
    <m/>
    <m/>
    <n v="0"/>
    <n v="108548"/>
    <n v="0"/>
    <n v="10854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41"/>
    <s v="hàng trả"/>
    <m/>
    <m/>
    <m/>
    <n v="-108548"/>
    <s v="Hàng trả"/>
    <m/>
    <m/>
    <n v="0"/>
    <n v="108548"/>
    <n v="0"/>
    <n v="10854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42"/>
    <s v="hàng trả"/>
    <m/>
    <m/>
    <m/>
    <n v="-217095"/>
    <s v="Hàng trả"/>
    <m/>
    <m/>
    <n v="0"/>
    <n v="217095"/>
    <n v="0"/>
    <n v="217095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43"/>
    <s v="hàng trả"/>
    <m/>
    <m/>
    <m/>
    <n v="-108548"/>
    <s v="Hàng trả"/>
    <m/>
    <m/>
    <n v="0"/>
    <n v="108548"/>
    <n v="0"/>
    <n v="10854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44"/>
    <s v="hàng trả"/>
    <m/>
    <m/>
    <m/>
    <n v="-108548"/>
    <s v="Hàng trả"/>
    <m/>
    <m/>
    <n v="0"/>
    <n v="108548"/>
    <n v="0"/>
    <n v="10854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45"/>
    <s v="hàng trả"/>
    <m/>
    <m/>
    <m/>
    <n v="-108548"/>
    <s v="Hàng trả"/>
    <m/>
    <m/>
    <n v="0"/>
    <n v="108548"/>
    <n v="0"/>
    <n v="10854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46"/>
    <s v="hàng trả"/>
    <m/>
    <m/>
    <m/>
    <n v="-108548"/>
    <s v="Hàng trả"/>
    <m/>
    <m/>
    <n v="0"/>
    <n v="108548"/>
    <n v="0"/>
    <n v="10854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47"/>
    <s v="hàng trả"/>
    <m/>
    <m/>
    <m/>
    <n v="-108548"/>
    <s v="Hàng trả"/>
    <m/>
    <m/>
    <n v="0"/>
    <n v="108548"/>
    <n v="0"/>
    <n v="10854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48"/>
    <s v="hàng trả"/>
    <m/>
    <m/>
    <m/>
    <n v="-108548"/>
    <s v="Hàng trả"/>
    <m/>
    <m/>
    <n v="0"/>
    <n v="108548"/>
    <n v="0"/>
    <n v="10854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49"/>
    <s v="hàng trả"/>
    <m/>
    <m/>
    <m/>
    <n v="-108548"/>
    <s v="Hàng trả"/>
    <m/>
    <m/>
    <n v="0"/>
    <n v="108548"/>
    <n v="0"/>
    <n v="10854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50"/>
    <s v="hàng trả"/>
    <m/>
    <m/>
    <m/>
    <n v="-360638"/>
    <s v="Hàng trả"/>
    <m/>
    <m/>
    <n v="0"/>
    <n v="360638"/>
    <n v="0"/>
    <n v="36063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51"/>
    <s v="hàng trả"/>
    <m/>
    <m/>
    <m/>
    <n v="-132542"/>
    <s v="Hàng trả"/>
    <m/>
    <m/>
    <n v="0"/>
    <n v="132542"/>
    <n v="0"/>
    <n v="132542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52"/>
    <s v="hàng trả"/>
    <m/>
    <m/>
    <m/>
    <n v="-289937"/>
    <s v="Hàng trả"/>
    <m/>
    <m/>
    <n v="0"/>
    <n v="289937"/>
    <n v="0"/>
    <n v="289937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53"/>
    <s v="hàng trả"/>
    <m/>
    <m/>
    <m/>
    <n v="-49049"/>
    <s v="Hàng trả"/>
    <m/>
    <m/>
    <n v="0"/>
    <n v="49049"/>
    <n v="0"/>
    <n v="49049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54"/>
    <s v="hàng trả"/>
    <m/>
    <m/>
    <m/>
    <n v="-98099"/>
    <s v="Hàng trả"/>
    <m/>
    <m/>
    <n v="0"/>
    <n v="98099"/>
    <n v="0"/>
    <n v="98099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55"/>
    <s v="hàng trả"/>
    <m/>
    <m/>
    <m/>
    <n v="-49049"/>
    <s v="Hàng trả"/>
    <m/>
    <m/>
    <n v="0"/>
    <n v="49049"/>
    <n v="0"/>
    <n v="49049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56"/>
    <s v="hàng trả"/>
    <m/>
    <m/>
    <m/>
    <n v="-196197"/>
    <s v="Hàng trả"/>
    <m/>
    <m/>
    <n v="0"/>
    <n v="196197"/>
    <n v="0"/>
    <n v="196197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57"/>
    <s v="hàng trả"/>
    <m/>
    <m/>
    <m/>
    <n v="-49049"/>
    <s v="Hàng trả"/>
    <m/>
    <m/>
    <n v="0"/>
    <n v="49049"/>
    <n v="0"/>
    <n v="49049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58"/>
    <s v="hàng trả"/>
    <m/>
    <m/>
    <m/>
    <n v="-157597"/>
    <s v="Hàng trả"/>
    <m/>
    <m/>
    <n v="0"/>
    <n v="157597"/>
    <n v="0"/>
    <n v="157597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59"/>
    <s v="hàng trả"/>
    <m/>
    <m/>
    <m/>
    <n v="-157597"/>
    <s v="Hàng trả"/>
    <m/>
    <m/>
    <n v="0"/>
    <n v="157597"/>
    <n v="0"/>
    <n v="157597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60"/>
    <s v="hàng trả"/>
    <m/>
    <m/>
    <m/>
    <n v="-120820"/>
    <s v="Hàng trả"/>
    <m/>
    <m/>
    <n v="0"/>
    <n v="120820"/>
    <n v="0"/>
    <n v="120820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26T00:00:00"/>
    <s v="00000877"/>
    <s v="hàng trả"/>
    <m/>
    <m/>
    <m/>
    <n v="-245440"/>
    <s v="Hàng trả"/>
    <m/>
    <m/>
    <n v="0"/>
    <n v="245440"/>
    <n v="0"/>
    <n v="245440"/>
    <d v="2025-04-26T00:00:00"/>
    <n v="55"/>
    <d v="2025-06-20T00:00:00"/>
    <n v="0"/>
    <m/>
    <n v="146.60587395833136"/>
    <s v="Nợ quá hạn hơn 120 ngày có khả năng mất thanh toán"/>
    <s v="ĐÃ TT"/>
    <m/>
  </r>
  <r>
    <x v="2"/>
    <x v="2"/>
    <m/>
    <m/>
    <d v="2025-04-26T00:00:00"/>
    <s v="00000878"/>
    <s v="hàng trả"/>
    <m/>
    <m/>
    <m/>
    <n v="-108548"/>
    <s v="Hàng trả"/>
    <m/>
    <m/>
    <n v="0"/>
    <n v="108548"/>
    <n v="0"/>
    <n v="108548"/>
    <d v="2025-04-26T00:00:00"/>
    <n v="55"/>
    <d v="2025-06-20T00:00:00"/>
    <n v="0"/>
    <m/>
    <n v="146.60587395833136"/>
    <s v="Nợ quá hạn hơn 120 ngày có khả năng mất thanh toán"/>
    <s v="ĐÃ TT"/>
    <m/>
  </r>
  <r>
    <x v="2"/>
    <x v="2"/>
    <m/>
    <m/>
    <d v="2025-04-26T00:00:00"/>
    <s v="00000879"/>
    <s v="hàng trả"/>
    <m/>
    <m/>
    <m/>
    <n v="-108548"/>
    <s v="Hàng trả"/>
    <m/>
    <m/>
    <n v="0"/>
    <n v="108548"/>
    <n v="0"/>
    <n v="108548"/>
    <d v="2025-04-26T00:00:00"/>
    <n v="55"/>
    <d v="2025-06-20T00:00:00"/>
    <n v="0"/>
    <m/>
    <n v="146.60587395833136"/>
    <s v="Nợ quá hạn hơn 120 ngày có khả năng mất thanh toán"/>
    <s v="ĐÃ TT"/>
    <m/>
  </r>
  <r>
    <x v="2"/>
    <x v="2"/>
    <m/>
    <m/>
    <d v="2025-04-26T00:00:00"/>
    <s v="00000880"/>
    <s v="hàng trả"/>
    <m/>
    <m/>
    <m/>
    <n v="-395634"/>
    <s v="Hàng trả"/>
    <m/>
    <m/>
    <n v="0"/>
    <n v="395634"/>
    <n v="0"/>
    <n v="395634"/>
    <d v="2025-04-26T00:00:00"/>
    <n v="55"/>
    <d v="2025-06-20T00:00:00"/>
    <n v="0"/>
    <m/>
    <n v="146.60587395833136"/>
    <s v="Nợ quá hạn hơn 120 ngày có khả năng mất thanh toán"/>
    <s v="ĐÃ TT"/>
    <m/>
  </r>
  <r>
    <x v="2"/>
    <x v="2"/>
    <m/>
    <m/>
    <d v="2025-04-26T00:00:00"/>
    <s v="00000881"/>
    <s v="hàng trả"/>
    <m/>
    <m/>
    <m/>
    <n v="-143754"/>
    <s v="Hàng trả"/>
    <m/>
    <m/>
    <n v="0"/>
    <n v="143754"/>
    <n v="0"/>
    <n v="143754"/>
    <d v="2025-04-26T00:00:00"/>
    <n v="55"/>
    <d v="2025-06-20T00:00:00"/>
    <n v="0"/>
    <m/>
    <n v="146.60587395833136"/>
    <s v="Nợ quá hạn hơn 120 ngày có khả năng mất thanh toán"/>
    <s v="ĐÃ TT"/>
    <m/>
  </r>
  <r>
    <x v="2"/>
    <x v="2"/>
    <m/>
    <m/>
    <d v="2025-04-29T00:00:00"/>
    <s v="00000895"/>
    <s v="hàng trả"/>
    <m/>
    <m/>
    <m/>
    <n v="-39239"/>
    <s v="Hàng trả"/>
    <m/>
    <m/>
    <n v="0"/>
    <n v="39239"/>
    <n v="0"/>
    <n v="39239"/>
    <d v="2025-04-29T00:00:00"/>
    <n v="55"/>
    <d v="2025-06-23T00:00:00"/>
    <n v="0"/>
    <m/>
    <n v="143.60587395833136"/>
    <s v="Nợ quá hạn hơn 120 ngày có khả năng mất thanh toán"/>
    <s v="ĐÃ TT"/>
    <m/>
  </r>
  <r>
    <x v="2"/>
    <x v="2"/>
    <m/>
    <m/>
    <d v="2025-04-29T00:00:00"/>
    <s v="00000896"/>
    <s v="hàng trả"/>
    <m/>
    <m/>
    <m/>
    <n v="-86838"/>
    <s v="Hàng trả"/>
    <m/>
    <m/>
    <n v="0"/>
    <n v="86838"/>
    <n v="0"/>
    <n v="86838"/>
    <d v="2025-04-29T00:00:00"/>
    <n v="55"/>
    <d v="2025-06-23T00:00:00"/>
    <n v="0"/>
    <m/>
    <n v="143.60587395833136"/>
    <s v="Nợ quá hạn hơn 120 ngày có khả năng mất thanh toán"/>
    <s v="ĐÃ TT"/>
    <m/>
  </r>
  <r>
    <x v="2"/>
    <x v="2"/>
    <m/>
    <m/>
    <d v="2025-04-29T00:00:00"/>
    <s v="00000897"/>
    <s v="hàng trả"/>
    <m/>
    <m/>
    <m/>
    <n v="-147148"/>
    <s v="Hàng trả"/>
    <m/>
    <m/>
    <n v="0"/>
    <n v="147148"/>
    <n v="0"/>
    <n v="147148"/>
    <d v="2025-04-29T00:00:00"/>
    <n v="55"/>
    <d v="2025-06-23T00:00:00"/>
    <n v="0"/>
    <m/>
    <n v="143.60587395833136"/>
    <s v="Nợ quá hạn hơn 120 ngày có khả năng mất thanh toán"/>
    <s v="ĐÃ TT"/>
    <m/>
  </r>
  <r>
    <x v="2"/>
    <x v="2"/>
    <m/>
    <m/>
    <d v="2025-04-29T00:00:00"/>
    <s v="00000898"/>
    <s v="hàng trả"/>
    <m/>
    <m/>
    <m/>
    <n v="-108548"/>
    <s v="Hàng trả"/>
    <m/>
    <m/>
    <n v="0"/>
    <n v="108548"/>
    <n v="0"/>
    <n v="108548"/>
    <d v="2025-04-29T00:00:00"/>
    <n v="55"/>
    <d v="2025-06-23T00:00:00"/>
    <n v="0"/>
    <m/>
    <n v="143.60587395833136"/>
    <s v="Nợ quá hạn hơn 120 ngày có khả năng mất thanh toán"/>
    <s v="ĐÃ TT"/>
    <m/>
  </r>
  <r>
    <x v="2"/>
    <x v="2"/>
    <m/>
    <m/>
    <d v="2025-04-29T00:00:00"/>
    <s v="00000899"/>
    <s v="hàng trả"/>
    <m/>
    <m/>
    <m/>
    <n v="-325643"/>
    <s v="Hàng trả"/>
    <m/>
    <m/>
    <n v="0"/>
    <n v="325643"/>
    <n v="0"/>
    <n v="325643"/>
    <d v="2025-04-29T00:00:00"/>
    <n v="55"/>
    <d v="2025-06-23T00:00:00"/>
    <n v="0"/>
    <m/>
    <n v="143.60587395833136"/>
    <s v="Nợ quá hạn hơn 120 ngày có khả năng mất thanh toán"/>
    <s v="ĐÃ TT"/>
    <m/>
  </r>
  <r>
    <x v="2"/>
    <x v="2"/>
    <m/>
    <m/>
    <d v="2025-04-05T00:00:00"/>
    <s v="00000609"/>
    <s v="hàng trả"/>
    <m/>
    <m/>
    <m/>
    <n v="-110947"/>
    <s v="Hàng trả"/>
    <m/>
    <m/>
    <n v="0"/>
    <n v="110947"/>
    <n v="0"/>
    <n v="110947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10"/>
    <s v="hàng trả"/>
    <m/>
    <m/>
    <m/>
    <n v="-110947"/>
    <s v="Hàng trả"/>
    <m/>
    <m/>
    <n v="0"/>
    <n v="110947"/>
    <n v="0"/>
    <n v="110947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11"/>
    <s v="hàng trả"/>
    <m/>
    <m/>
    <m/>
    <n v="-110947"/>
    <s v="Hàng trả"/>
    <m/>
    <m/>
    <n v="0"/>
    <n v="110947"/>
    <n v="0"/>
    <n v="110947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12"/>
    <s v="hàng trả"/>
    <m/>
    <m/>
    <m/>
    <n v="-221895"/>
    <s v="Hàng trả"/>
    <m/>
    <m/>
    <n v="0"/>
    <n v="221895"/>
    <n v="0"/>
    <n v="221895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13"/>
    <s v="hàng trả"/>
    <m/>
    <m/>
    <m/>
    <n v="-110947"/>
    <s v="Hàng trả"/>
    <m/>
    <m/>
    <n v="0"/>
    <n v="110947"/>
    <n v="0"/>
    <n v="110947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14"/>
    <s v="hàng trả"/>
    <m/>
    <m/>
    <m/>
    <n v="-110947"/>
    <s v="Hàng trả"/>
    <m/>
    <m/>
    <n v="0"/>
    <n v="110947"/>
    <n v="0"/>
    <n v="110947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15"/>
    <s v="hàng trả"/>
    <m/>
    <m/>
    <m/>
    <n v="-110947"/>
    <s v="Hàng trả"/>
    <m/>
    <m/>
    <n v="0"/>
    <n v="110947"/>
    <n v="0"/>
    <n v="110947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10T00:00:00"/>
    <s v="00000710"/>
    <s v="hàng trả"/>
    <m/>
    <m/>
    <m/>
    <n v="-88758"/>
    <s v="Hàng trả"/>
    <m/>
    <m/>
    <n v="0"/>
    <n v="88758"/>
    <n v="0"/>
    <n v="8875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11"/>
    <s v="hàng trả"/>
    <m/>
    <m/>
    <m/>
    <n v="-88758"/>
    <s v="Hàng trả"/>
    <m/>
    <m/>
    <n v="0"/>
    <n v="88758"/>
    <n v="0"/>
    <n v="8875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12"/>
    <s v="hàng trả"/>
    <m/>
    <m/>
    <m/>
    <n v="-88758"/>
    <s v="Hàng trả"/>
    <m/>
    <m/>
    <n v="0"/>
    <n v="88758"/>
    <n v="0"/>
    <n v="8875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13"/>
    <s v="hàng trả"/>
    <m/>
    <m/>
    <m/>
    <n v="-88758"/>
    <s v="Hàng trả"/>
    <m/>
    <m/>
    <n v="0"/>
    <n v="88758"/>
    <n v="0"/>
    <n v="8875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14"/>
    <s v="hàng trả"/>
    <m/>
    <m/>
    <m/>
    <n v="-177515"/>
    <s v="Hàng trả"/>
    <m/>
    <m/>
    <n v="0"/>
    <n v="177515"/>
    <n v="0"/>
    <n v="177515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15"/>
    <s v="hàng trả"/>
    <m/>
    <m/>
    <m/>
    <n v="-118947"/>
    <s v="Hàng trả"/>
    <m/>
    <m/>
    <n v="0"/>
    <n v="118947"/>
    <n v="0"/>
    <n v="118947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16"/>
    <s v="hàng trả"/>
    <m/>
    <m/>
    <m/>
    <n v="-110947"/>
    <s v="Hàng trả"/>
    <m/>
    <m/>
    <n v="0"/>
    <n v="110947"/>
    <n v="0"/>
    <n v="110947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17"/>
    <s v="hàng trả"/>
    <m/>
    <m/>
    <m/>
    <n v="-110947"/>
    <s v="Hàng trả"/>
    <m/>
    <m/>
    <n v="0"/>
    <n v="110947"/>
    <n v="0"/>
    <n v="110947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18"/>
    <s v="hàng trả"/>
    <m/>
    <m/>
    <m/>
    <n v="-110947"/>
    <s v="Hàng trả"/>
    <m/>
    <m/>
    <n v="0"/>
    <n v="110947"/>
    <n v="0"/>
    <n v="110947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19"/>
    <s v="hàng trả"/>
    <m/>
    <m/>
    <m/>
    <n v="-110947"/>
    <s v="Hàng trả"/>
    <m/>
    <m/>
    <n v="0"/>
    <n v="110947"/>
    <n v="0"/>
    <n v="110947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20"/>
    <s v="hàng trả"/>
    <m/>
    <m/>
    <m/>
    <n v="-110947"/>
    <s v="Hàng trả"/>
    <m/>
    <m/>
    <n v="0"/>
    <n v="110947"/>
    <n v="0"/>
    <n v="110947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21"/>
    <s v="hàng trả"/>
    <m/>
    <m/>
    <m/>
    <n v="-73358"/>
    <s v="Hàng trả"/>
    <m/>
    <m/>
    <n v="0"/>
    <n v="73358"/>
    <n v="0"/>
    <n v="7335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22"/>
    <s v="hàng trả"/>
    <m/>
    <m/>
    <m/>
    <n v="-146716"/>
    <s v="Hàng trả"/>
    <m/>
    <m/>
    <n v="0"/>
    <n v="146716"/>
    <n v="0"/>
    <n v="146716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23"/>
    <s v="hàng trả"/>
    <m/>
    <m/>
    <m/>
    <n v="-73358"/>
    <s v="Hàng trả"/>
    <m/>
    <m/>
    <n v="0"/>
    <n v="73358"/>
    <n v="0"/>
    <n v="7335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24"/>
    <s v="hàng trả"/>
    <m/>
    <m/>
    <m/>
    <n v="-73358"/>
    <s v="Hàng trả"/>
    <m/>
    <m/>
    <n v="0"/>
    <n v="73358"/>
    <n v="0"/>
    <n v="7335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25"/>
    <s v="hàng trả"/>
    <m/>
    <m/>
    <m/>
    <n v="-73358"/>
    <s v="Hàng trả"/>
    <m/>
    <m/>
    <n v="0"/>
    <n v="73358"/>
    <n v="0"/>
    <n v="7335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26"/>
    <s v="hàng trả"/>
    <m/>
    <m/>
    <m/>
    <n v="-73358"/>
    <s v="Hàng trả"/>
    <m/>
    <m/>
    <n v="0"/>
    <n v="73358"/>
    <n v="0"/>
    <n v="7335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27"/>
    <s v="hàng trả"/>
    <m/>
    <m/>
    <m/>
    <n v="-73358"/>
    <s v="Hàng trả"/>
    <m/>
    <m/>
    <n v="0"/>
    <n v="73358"/>
    <n v="0"/>
    <n v="7335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28"/>
    <s v="hàng trả"/>
    <m/>
    <m/>
    <m/>
    <n v="-192305"/>
    <s v="Hàng trả"/>
    <m/>
    <m/>
    <n v="0"/>
    <n v="192305"/>
    <n v="0"/>
    <n v="192305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29"/>
    <s v="hàng trả"/>
    <m/>
    <m/>
    <m/>
    <n v="-332842"/>
    <s v="Hàng trả"/>
    <m/>
    <m/>
    <n v="0"/>
    <n v="332842"/>
    <n v="0"/>
    <n v="332842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2T00:00:00"/>
    <s v="00000755"/>
    <s v="hàng trả"/>
    <m/>
    <m/>
    <m/>
    <n v="-110947"/>
    <s v="Hàng trả"/>
    <m/>
    <m/>
    <n v="0"/>
    <n v="110947"/>
    <n v="0"/>
    <n v="110947"/>
    <d v="2025-04-12T00:00:00"/>
    <n v="55"/>
    <d v="2025-06-06T00:00:00"/>
    <n v="0"/>
    <m/>
    <n v="160.60587395833136"/>
    <s v="Nợ quá hạn hơn 120 ngày có khả năng mất thanh toán"/>
    <s v="ĐÃ TT"/>
    <m/>
  </r>
  <r>
    <x v="2"/>
    <x v="2"/>
    <m/>
    <m/>
    <d v="2025-04-12T00:00:00"/>
    <s v="00000756"/>
    <s v="hàng trả"/>
    <m/>
    <m/>
    <m/>
    <n v="-88758"/>
    <s v="Hàng trả"/>
    <m/>
    <m/>
    <n v="0"/>
    <n v="88758"/>
    <n v="0"/>
    <n v="88758"/>
    <d v="2025-04-12T00:00:00"/>
    <n v="55"/>
    <d v="2025-06-06T00:00:00"/>
    <n v="0"/>
    <m/>
    <n v="160.60587395833136"/>
    <s v="Nợ quá hạn hơn 120 ngày có khả năng mất thanh toán"/>
    <s v="ĐÃ TT"/>
    <m/>
  </r>
  <r>
    <x v="2"/>
    <x v="2"/>
    <m/>
    <m/>
    <d v="2025-04-15T00:00:00"/>
    <s v="00000763"/>
    <s v="hàng trả"/>
    <m/>
    <m/>
    <m/>
    <n v="-532546"/>
    <s v="Hàng trả"/>
    <m/>
    <m/>
    <n v="0"/>
    <n v="532546"/>
    <n v="0"/>
    <n v="532546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64"/>
    <s v="hàng trả"/>
    <m/>
    <m/>
    <m/>
    <n v="-88758"/>
    <s v="Hàng trả"/>
    <m/>
    <m/>
    <n v="0"/>
    <n v="88758"/>
    <n v="0"/>
    <n v="88758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65"/>
    <s v="hàng trả"/>
    <m/>
    <m/>
    <m/>
    <n v="-110947"/>
    <s v="Hàng trả"/>
    <m/>
    <m/>
    <n v="0"/>
    <n v="110947"/>
    <n v="0"/>
    <n v="110947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66"/>
    <s v="hàng trả"/>
    <m/>
    <m/>
    <m/>
    <n v="-58686"/>
    <s v="Hàng trả"/>
    <m/>
    <m/>
    <n v="0"/>
    <n v="58686"/>
    <n v="0"/>
    <n v="58686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67"/>
    <s v="hàng trả"/>
    <m/>
    <m/>
    <m/>
    <n v="-58686"/>
    <s v="Hàng trả"/>
    <m/>
    <m/>
    <n v="0"/>
    <n v="58686"/>
    <n v="0"/>
    <n v="58686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68"/>
    <s v="hàng trả"/>
    <m/>
    <m/>
    <m/>
    <n v="-58686"/>
    <s v="Hàng trả"/>
    <m/>
    <m/>
    <n v="0"/>
    <n v="58686"/>
    <n v="0"/>
    <n v="58686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69"/>
    <s v="hàng trả"/>
    <m/>
    <m/>
    <m/>
    <n v="-176058"/>
    <s v="Hàng trả"/>
    <m/>
    <m/>
    <n v="0"/>
    <n v="176058"/>
    <n v="0"/>
    <n v="176058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8T00:00:00"/>
    <s v="00000861"/>
    <s v="hàng trả"/>
    <m/>
    <m/>
    <m/>
    <n v="-221895"/>
    <s v="Hàng trả"/>
    <m/>
    <m/>
    <n v="0"/>
    <n v="221895"/>
    <n v="0"/>
    <n v="221895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62"/>
    <s v="hàng trả"/>
    <m/>
    <m/>
    <m/>
    <n v="-88758"/>
    <s v="Hàng trả"/>
    <m/>
    <m/>
    <n v="0"/>
    <n v="88758"/>
    <n v="0"/>
    <n v="8875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26T00:00:00"/>
    <s v="00000882"/>
    <s v="hàng trả"/>
    <m/>
    <m/>
    <m/>
    <n v="-177515"/>
    <s v="Hàng trả"/>
    <m/>
    <m/>
    <n v="0"/>
    <n v="177515"/>
    <n v="0"/>
    <n v="177515"/>
    <d v="2025-04-26T00:00:00"/>
    <n v="55"/>
    <d v="2025-06-20T00:00:00"/>
    <n v="0"/>
    <m/>
    <n v="146.60587395833136"/>
    <s v="Nợ quá hạn hơn 120 ngày có khả năng mất thanh toán"/>
    <s v="ĐÃ TT"/>
    <m/>
  </r>
  <r>
    <x v="2"/>
    <x v="2"/>
    <m/>
    <m/>
    <d v="2025-04-29T00:00:00"/>
    <s v="00000903"/>
    <s v="hàng trả"/>
    <m/>
    <m/>
    <m/>
    <n v="-332842"/>
    <s v="Hàng trả"/>
    <m/>
    <m/>
    <n v="0"/>
    <n v="332842"/>
    <n v="0"/>
    <n v="332842"/>
    <d v="2025-04-29T00:00:00"/>
    <n v="55"/>
    <d v="2025-06-23T00:00:00"/>
    <n v="0"/>
    <m/>
    <n v="143.60587395833136"/>
    <s v="Nợ quá hạn hơn 120 ngày có khả năng mất thanh toán"/>
    <s v="ĐÃ TT"/>
    <m/>
  </r>
  <r>
    <x v="2"/>
    <x v="2"/>
    <m/>
    <m/>
    <d v="2025-04-29T00:00:00"/>
    <s v="00000904"/>
    <s v="hàng trả"/>
    <m/>
    <m/>
    <m/>
    <n v="-384610"/>
    <s v="Hàng trả"/>
    <m/>
    <m/>
    <n v="0"/>
    <n v="384610"/>
    <n v="0"/>
    <n v="384610"/>
    <d v="2025-04-29T00:00:00"/>
    <n v="55"/>
    <d v="2025-06-23T00:00:00"/>
    <n v="0"/>
    <m/>
    <n v="143.60587395833136"/>
    <s v="Nợ quá hạn hơn 120 ngày có khả năng mất thanh toán"/>
    <s v="ĐÃ TT"/>
    <m/>
  </r>
  <r>
    <x v="2"/>
    <x v="2"/>
    <m/>
    <m/>
    <d v="2025-05-10T00:00:00"/>
    <s v="00000958"/>
    <s v="hàng trả"/>
    <m/>
    <m/>
    <m/>
    <n v="-173677"/>
    <s v="Hàng trả"/>
    <m/>
    <m/>
    <n v="0"/>
    <n v="173677"/>
    <n v="0"/>
    <n v="173677"/>
    <d v="2025-05-10T00:00:00"/>
    <n v="55"/>
    <d v="2025-07-04T00:00:00"/>
    <n v="0"/>
    <m/>
    <n v="132.60587395833136"/>
    <s v="Nợ quá hạn hơn 120 ngày có khả năng mất thanh toán"/>
    <s v="ĐÃ TT"/>
    <m/>
  </r>
  <r>
    <x v="2"/>
    <x v="2"/>
    <m/>
    <m/>
    <d v="2025-05-10T00:00:00"/>
    <s v="00000959"/>
    <s v="hàng trả"/>
    <m/>
    <m/>
    <m/>
    <n v="-71771"/>
    <s v="Hàng trả"/>
    <m/>
    <m/>
    <n v="0"/>
    <n v="71771"/>
    <n v="0"/>
    <n v="71771"/>
    <d v="2025-05-10T00:00:00"/>
    <n v="55"/>
    <d v="2025-07-04T00:00:00"/>
    <n v="0"/>
    <m/>
    <n v="132.60587395833136"/>
    <s v="Nợ quá hạn hơn 120 ngày có khả năng mất thanh toán"/>
    <s v="ĐÃ TT"/>
    <m/>
  </r>
  <r>
    <x v="2"/>
    <x v="2"/>
    <m/>
    <m/>
    <d v="2025-05-10T00:00:00"/>
    <s v="00000960"/>
    <s v="hàng trả"/>
    <m/>
    <m/>
    <m/>
    <n v="-143543"/>
    <s v="Hàng trả"/>
    <m/>
    <m/>
    <n v="0"/>
    <n v="143543"/>
    <n v="0"/>
    <n v="143543"/>
    <d v="2025-05-10T00:00:00"/>
    <n v="55"/>
    <d v="2025-07-04T00:00:00"/>
    <n v="0"/>
    <m/>
    <n v="132.60587395833136"/>
    <s v="Nợ quá hạn hơn 120 ngày có khả năng mất thanh toán"/>
    <s v="ĐÃ TT"/>
    <m/>
  </r>
  <r>
    <x v="2"/>
    <x v="2"/>
    <m/>
    <m/>
    <d v="2025-05-10T00:00:00"/>
    <s v="00000961"/>
    <s v="hàng trả"/>
    <m/>
    <m/>
    <m/>
    <n v="-71771"/>
    <s v="Hàng trả"/>
    <m/>
    <m/>
    <n v="0"/>
    <n v="71771"/>
    <n v="0"/>
    <n v="71771"/>
    <d v="2025-05-10T00:00:00"/>
    <n v="55"/>
    <d v="2025-07-04T00:00:00"/>
    <n v="0"/>
    <m/>
    <n v="132.60587395833136"/>
    <s v="Nợ quá hạn hơn 120 ngày có khả năng mất thanh toán"/>
    <s v="ĐÃ TT"/>
    <m/>
  </r>
  <r>
    <x v="2"/>
    <x v="2"/>
    <m/>
    <m/>
    <d v="2025-05-10T00:00:00"/>
    <s v="00000962"/>
    <s v="hàng trả"/>
    <m/>
    <m/>
    <m/>
    <n v="-71771"/>
    <s v="Hàng trả"/>
    <m/>
    <m/>
    <n v="0"/>
    <n v="71771"/>
    <n v="0"/>
    <n v="71771"/>
    <d v="2025-05-10T00:00:00"/>
    <n v="55"/>
    <d v="2025-07-04T00:00:00"/>
    <n v="0"/>
    <m/>
    <n v="132.60587395833136"/>
    <s v="Nợ quá hạn hơn 120 ngày có khả năng mất thanh toán"/>
    <s v="ĐÃ TT"/>
    <m/>
  </r>
  <r>
    <x v="2"/>
    <x v="2"/>
    <m/>
    <m/>
    <d v="2025-05-10T00:00:00"/>
    <s v="00000963"/>
    <s v="hàng trả"/>
    <m/>
    <m/>
    <m/>
    <n v="-71771"/>
    <s v="Hàng trả"/>
    <m/>
    <m/>
    <n v="0"/>
    <n v="71771"/>
    <n v="0"/>
    <n v="71771"/>
    <d v="2025-05-10T00:00:00"/>
    <n v="55"/>
    <d v="2025-07-04T00:00:00"/>
    <n v="0"/>
    <m/>
    <n v="132.60587395833136"/>
    <s v="Nợ quá hạn hơn 120 ngày có khả năng mất thanh toán"/>
    <s v="ĐÃ TT"/>
    <m/>
  </r>
  <r>
    <x v="2"/>
    <x v="2"/>
    <m/>
    <m/>
    <d v="2025-05-10T00:00:00"/>
    <s v="00000964"/>
    <s v="hàng trả"/>
    <m/>
    <m/>
    <m/>
    <n v="-108548"/>
    <s v="Hàng trả"/>
    <m/>
    <m/>
    <n v="0"/>
    <n v="108548"/>
    <n v="0"/>
    <n v="108548"/>
    <d v="2025-05-10T00:00:00"/>
    <n v="55"/>
    <d v="2025-07-04T00:00:00"/>
    <n v="0"/>
    <m/>
    <n v="132.60587395833136"/>
    <s v="Nợ quá hạn hơn 120 ngày có khả năng mất thanh toán"/>
    <s v="ĐÃ TT"/>
    <m/>
  </r>
  <r>
    <x v="2"/>
    <x v="2"/>
    <m/>
    <m/>
    <d v="2025-05-10T00:00:00"/>
    <s v="00000965"/>
    <s v="hàng trả"/>
    <m/>
    <m/>
    <m/>
    <n v="-108548"/>
    <s v="Hàng trả"/>
    <m/>
    <m/>
    <n v="0"/>
    <n v="108548"/>
    <n v="0"/>
    <n v="108548"/>
    <d v="2025-05-10T00:00:00"/>
    <n v="55"/>
    <d v="2025-07-04T00:00:00"/>
    <n v="0"/>
    <m/>
    <n v="132.60587395833136"/>
    <s v="Nợ quá hạn hơn 120 ngày có khả năng mất thanh toán"/>
    <s v="ĐÃ TT"/>
    <m/>
  </r>
  <r>
    <x v="2"/>
    <x v="2"/>
    <m/>
    <m/>
    <d v="2025-05-10T00:00:00"/>
    <s v="00000966"/>
    <s v="hàng trả"/>
    <m/>
    <m/>
    <m/>
    <n v="-108548"/>
    <s v="Hàng trả"/>
    <m/>
    <m/>
    <n v="0"/>
    <n v="108548"/>
    <n v="0"/>
    <n v="108548"/>
    <d v="2025-05-10T00:00:00"/>
    <n v="55"/>
    <d v="2025-07-04T00:00:00"/>
    <n v="0"/>
    <m/>
    <n v="132.60587395833136"/>
    <s v="Nợ quá hạn hơn 120 ngày có khả năng mất thanh toán"/>
    <s v="ĐÃ TT"/>
    <m/>
  </r>
  <r>
    <x v="2"/>
    <x v="2"/>
    <m/>
    <m/>
    <d v="2025-05-10T00:00:00"/>
    <s v="00000967"/>
    <s v="hàng trả"/>
    <m/>
    <m/>
    <m/>
    <n v="-108548"/>
    <s v="Hàng trả"/>
    <m/>
    <m/>
    <n v="0"/>
    <n v="108548"/>
    <n v="0"/>
    <n v="108548"/>
    <d v="2025-05-10T00:00:00"/>
    <n v="55"/>
    <d v="2025-07-04T00:00:00"/>
    <n v="0"/>
    <m/>
    <n v="132.60587395833136"/>
    <s v="Nợ quá hạn hơn 120 ngày có khả năng mất thanh toán"/>
    <s v="ĐÃ TT"/>
    <m/>
  </r>
  <r>
    <x v="2"/>
    <x v="2"/>
    <m/>
    <m/>
    <d v="2025-05-17T00:00:00"/>
    <s v="00000971"/>
    <s v="hàng trả"/>
    <m/>
    <m/>
    <m/>
    <n v="-98099"/>
    <s v="Hàng trả"/>
    <m/>
    <m/>
    <n v="0"/>
    <n v="98099"/>
    <n v="0"/>
    <n v="9809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72"/>
    <s v="hàng trả"/>
    <m/>
    <m/>
    <m/>
    <n v="-245246"/>
    <s v="Hàng trả"/>
    <m/>
    <m/>
    <n v="0"/>
    <n v="245246"/>
    <n v="0"/>
    <n v="245246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73"/>
    <s v="hàng trả"/>
    <m/>
    <m/>
    <m/>
    <n v="-98099"/>
    <s v="Hàng trả"/>
    <m/>
    <m/>
    <n v="0"/>
    <n v="98099"/>
    <n v="0"/>
    <n v="9809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74"/>
    <s v="hàng trả"/>
    <m/>
    <m/>
    <m/>
    <n v="-49049"/>
    <s v="Hàng trả"/>
    <m/>
    <m/>
    <n v="0"/>
    <n v="49049"/>
    <n v="0"/>
    <n v="4904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75"/>
    <s v="hàng trả"/>
    <m/>
    <m/>
    <m/>
    <n v="-98099"/>
    <s v="Hàng trả"/>
    <m/>
    <m/>
    <n v="0"/>
    <n v="98099"/>
    <n v="0"/>
    <n v="9809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76"/>
    <s v="hàng trả"/>
    <m/>
    <m/>
    <m/>
    <n v="-49049"/>
    <s v="Hàng trả"/>
    <m/>
    <m/>
    <n v="0"/>
    <n v="49049"/>
    <n v="0"/>
    <n v="4904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77"/>
    <s v="hàng trả"/>
    <m/>
    <m/>
    <m/>
    <n v="-49049"/>
    <s v="Hàng trả"/>
    <m/>
    <m/>
    <n v="0"/>
    <n v="49049"/>
    <n v="0"/>
    <n v="4904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78"/>
    <s v="hàng trả"/>
    <m/>
    <m/>
    <m/>
    <n v="-49049"/>
    <s v="Hàng trả"/>
    <m/>
    <m/>
    <n v="0"/>
    <n v="49049"/>
    <n v="0"/>
    <n v="4904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79"/>
    <s v="hàng trả"/>
    <m/>
    <m/>
    <m/>
    <n v="-147148"/>
    <s v="Hàng trả"/>
    <m/>
    <m/>
    <n v="0"/>
    <n v="147148"/>
    <n v="0"/>
    <n v="1471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80"/>
    <s v="hàng trả"/>
    <m/>
    <m/>
    <m/>
    <n v="-49049"/>
    <s v="Hàng trả"/>
    <m/>
    <m/>
    <n v="0"/>
    <n v="49049"/>
    <n v="0"/>
    <n v="4904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81"/>
    <s v="hàng trả"/>
    <m/>
    <m/>
    <m/>
    <n v="-147148"/>
    <s v="Hàng trả"/>
    <m/>
    <m/>
    <n v="0"/>
    <n v="147148"/>
    <n v="0"/>
    <n v="1471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82"/>
    <s v="hàng trả"/>
    <m/>
    <m/>
    <m/>
    <n v="-49049"/>
    <s v="Hàng trả"/>
    <m/>
    <m/>
    <n v="0"/>
    <n v="49049"/>
    <n v="0"/>
    <n v="4904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83"/>
    <s v="hàng trả"/>
    <m/>
    <m/>
    <m/>
    <n v="-49049"/>
    <s v="Hàng trả"/>
    <m/>
    <m/>
    <n v="0"/>
    <n v="49049"/>
    <n v="0"/>
    <n v="4904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84"/>
    <s v="hàng trả"/>
    <m/>
    <m/>
    <m/>
    <n v="-49049"/>
    <s v="Hàng trả"/>
    <m/>
    <m/>
    <n v="0"/>
    <n v="49049"/>
    <n v="0"/>
    <n v="4904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85"/>
    <s v="hàng trả"/>
    <m/>
    <m/>
    <m/>
    <n v="-49049"/>
    <s v="Hàng trả"/>
    <m/>
    <m/>
    <n v="0"/>
    <n v="49049"/>
    <n v="0"/>
    <n v="4904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86"/>
    <s v="hàng trả"/>
    <m/>
    <m/>
    <m/>
    <n v="-71771"/>
    <s v="Hàng trả"/>
    <m/>
    <m/>
    <n v="0"/>
    <n v="71771"/>
    <n v="0"/>
    <n v="71771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87"/>
    <s v="hàng trả"/>
    <m/>
    <m/>
    <m/>
    <n v="-71771"/>
    <s v="Hàng trả"/>
    <m/>
    <m/>
    <n v="0"/>
    <n v="71771"/>
    <n v="0"/>
    <n v="71771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88"/>
    <s v="hàng trả"/>
    <m/>
    <m/>
    <m/>
    <n v="-71771"/>
    <s v="Hàng trả"/>
    <m/>
    <m/>
    <n v="0"/>
    <n v="71771"/>
    <n v="0"/>
    <n v="71771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89"/>
    <s v="hàng trả"/>
    <m/>
    <m/>
    <m/>
    <n v="-71771"/>
    <s v="Hàng trả"/>
    <m/>
    <m/>
    <n v="0"/>
    <n v="71771"/>
    <n v="0"/>
    <n v="71771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90"/>
    <s v="hàng trả"/>
    <m/>
    <m/>
    <m/>
    <n v="-143543"/>
    <s v="Hàng trả"/>
    <m/>
    <m/>
    <n v="0"/>
    <n v="143543"/>
    <n v="0"/>
    <n v="143543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91"/>
    <s v="hàng trả"/>
    <m/>
    <m/>
    <m/>
    <n v="-71771"/>
    <s v="Hàng trả"/>
    <m/>
    <m/>
    <n v="0"/>
    <n v="71771"/>
    <n v="0"/>
    <n v="71771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92"/>
    <s v="hàng trả"/>
    <m/>
    <m/>
    <m/>
    <n v="-143543"/>
    <s v="Hàng trả"/>
    <m/>
    <m/>
    <n v="0"/>
    <n v="143543"/>
    <n v="0"/>
    <n v="143543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93"/>
    <s v="hàng trả"/>
    <m/>
    <m/>
    <m/>
    <n v="-71771"/>
    <s v="Hàng trả"/>
    <m/>
    <m/>
    <n v="0"/>
    <n v="71771"/>
    <n v="0"/>
    <n v="71771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94"/>
    <s v="hàng trả"/>
    <m/>
    <m/>
    <m/>
    <n v="-71771"/>
    <s v="Hàng trả"/>
    <m/>
    <m/>
    <n v="0"/>
    <n v="71771"/>
    <n v="0"/>
    <n v="71771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95"/>
    <s v="hàng trả"/>
    <m/>
    <m/>
    <m/>
    <n v="-81813"/>
    <s v="Hàng trả"/>
    <m/>
    <m/>
    <n v="0"/>
    <n v="81813"/>
    <n v="0"/>
    <n v="81813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96"/>
    <s v="hàng trả"/>
    <m/>
    <m/>
    <m/>
    <n v="-81813"/>
    <s v="Hàng trả"/>
    <m/>
    <m/>
    <n v="0"/>
    <n v="81813"/>
    <n v="0"/>
    <n v="81813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97"/>
    <s v="hàng trả"/>
    <m/>
    <m/>
    <m/>
    <n v="-39239"/>
    <s v="Hàng trả"/>
    <m/>
    <m/>
    <n v="0"/>
    <n v="39239"/>
    <n v="0"/>
    <n v="3923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98"/>
    <s v="hàng trả"/>
    <m/>
    <m/>
    <m/>
    <n v="-109083"/>
    <s v="Hàng trả"/>
    <m/>
    <m/>
    <n v="0"/>
    <n v="109083"/>
    <n v="0"/>
    <n v="109083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99"/>
    <s v="hàng trả"/>
    <m/>
    <m/>
    <m/>
    <n v="-217095"/>
    <s v="Hàng trả"/>
    <m/>
    <m/>
    <n v="0"/>
    <n v="217095"/>
    <n v="0"/>
    <n v="217095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00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01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02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03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04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05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06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07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08"/>
    <s v="hàng trả"/>
    <m/>
    <m/>
    <m/>
    <n v="-217095"/>
    <s v="Hàng trả"/>
    <m/>
    <m/>
    <n v="0"/>
    <n v="217095"/>
    <n v="0"/>
    <n v="217095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09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10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11"/>
    <s v="hàng trả"/>
    <m/>
    <m/>
    <m/>
    <n v="-217095"/>
    <s v="Hàng trả"/>
    <m/>
    <m/>
    <n v="0"/>
    <n v="217095"/>
    <n v="0"/>
    <n v="217095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12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13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14"/>
    <s v="hàng trả"/>
    <m/>
    <m/>
    <m/>
    <n v="-323862"/>
    <s v="Hàng trả"/>
    <m/>
    <m/>
    <n v="0"/>
    <n v="323862"/>
    <n v="0"/>
    <n v="323862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15"/>
    <s v="hàng trả"/>
    <m/>
    <m/>
    <m/>
    <n v="-180319"/>
    <s v="Hàng trả"/>
    <m/>
    <m/>
    <n v="0"/>
    <n v="180319"/>
    <n v="0"/>
    <n v="18031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16"/>
    <s v="hàng trả"/>
    <m/>
    <m/>
    <m/>
    <n v="-95765"/>
    <s v="Hàng trả"/>
    <m/>
    <m/>
    <n v="0"/>
    <n v="95765"/>
    <n v="0"/>
    <n v="95765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17"/>
    <s v="hàng trả"/>
    <m/>
    <m/>
    <m/>
    <n v="-304745"/>
    <s v="Hàng trả"/>
    <m/>
    <m/>
    <n v="0"/>
    <n v="304745"/>
    <n v="0"/>
    <n v="304745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18"/>
    <s v="hàng trả"/>
    <m/>
    <m/>
    <m/>
    <n v="-316014"/>
    <s v="Hàng trả"/>
    <m/>
    <m/>
    <n v="0"/>
    <n v="316014"/>
    <n v="0"/>
    <n v="316014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19"/>
    <s v="hàng trả"/>
    <m/>
    <m/>
    <m/>
    <n v="-180732"/>
    <s v="Hàng trả"/>
    <m/>
    <m/>
    <n v="0"/>
    <n v="180732"/>
    <n v="0"/>
    <n v="180732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20"/>
    <s v="hàng trả"/>
    <m/>
    <m/>
    <m/>
    <n v="-98919"/>
    <s v="Hàng trả"/>
    <m/>
    <m/>
    <n v="0"/>
    <n v="98919"/>
    <n v="0"/>
    <n v="9891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21"/>
    <s v="hàng trả"/>
    <m/>
    <m/>
    <m/>
    <n v="-109083"/>
    <s v="Hàng trả"/>
    <m/>
    <m/>
    <n v="0"/>
    <n v="109083"/>
    <n v="0"/>
    <n v="109083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22"/>
    <s v="hàng trả"/>
    <m/>
    <m/>
    <m/>
    <n v="-190361"/>
    <s v="Hàng trả"/>
    <m/>
    <m/>
    <n v="0"/>
    <n v="190361"/>
    <n v="0"/>
    <n v="190361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23"/>
    <s v="hàng trả"/>
    <m/>
    <m/>
    <m/>
    <n v="-41691"/>
    <s v="Hàng trả"/>
    <m/>
    <m/>
    <n v="0"/>
    <n v="41691"/>
    <n v="0"/>
    <n v="41691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24T00:00:00"/>
    <s v="00001032"/>
    <s v="hàng trả"/>
    <m/>
    <m/>
    <m/>
    <n v="-49049"/>
    <s v="Hàng trả"/>
    <m/>
    <m/>
    <n v="0"/>
    <n v="49049"/>
    <n v="0"/>
    <n v="49049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33"/>
    <s v="hàng trả"/>
    <m/>
    <m/>
    <m/>
    <n v="-196197"/>
    <s v="Hàng trả"/>
    <m/>
    <m/>
    <n v="0"/>
    <n v="196197"/>
    <n v="0"/>
    <n v="196197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34"/>
    <s v="hàng trả"/>
    <m/>
    <m/>
    <m/>
    <n v="-49049"/>
    <s v="Hàng trả"/>
    <m/>
    <m/>
    <n v="0"/>
    <n v="49049"/>
    <n v="0"/>
    <n v="49049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35"/>
    <s v="hàng trả"/>
    <m/>
    <m/>
    <m/>
    <n v="-39239"/>
    <s v="Hàng trả"/>
    <m/>
    <m/>
    <n v="0"/>
    <n v="39239"/>
    <n v="0"/>
    <n v="39239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36"/>
    <s v="hàng trả"/>
    <m/>
    <m/>
    <m/>
    <n v="-39239"/>
    <s v="Hàng trả"/>
    <m/>
    <m/>
    <n v="0"/>
    <n v="39239"/>
    <n v="0"/>
    <n v="39239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37"/>
    <s v="hàng trả"/>
    <m/>
    <m/>
    <m/>
    <n v="-78477"/>
    <s v="Hàng trả"/>
    <m/>
    <m/>
    <n v="0"/>
    <n v="78477"/>
    <n v="0"/>
    <n v="78477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38"/>
    <s v="hàng trả"/>
    <m/>
    <m/>
    <m/>
    <n v="-39239"/>
    <s v="Hàng trả"/>
    <m/>
    <m/>
    <n v="0"/>
    <n v="39239"/>
    <n v="0"/>
    <n v="39239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39"/>
    <s v="hàng trả"/>
    <m/>
    <m/>
    <m/>
    <n v="-71771"/>
    <s v="Hàng trả"/>
    <m/>
    <m/>
    <n v="0"/>
    <n v="71771"/>
    <n v="0"/>
    <n v="71771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40"/>
    <s v="hàng trả"/>
    <m/>
    <m/>
    <m/>
    <n v="-143543"/>
    <s v="Hàng trả"/>
    <m/>
    <m/>
    <n v="0"/>
    <n v="143543"/>
    <n v="0"/>
    <n v="143543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41"/>
    <s v="hàng trả"/>
    <m/>
    <m/>
    <m/>
    <n v="-71771"/>
    <s v="Hàng trả"/>
    <m/>
    <m/>
    <n v="0"/>
    <n v="71771"/>
    <n v="0"/>
    <n v="71771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42"/>
    <s v="hàng trả"/>
    <m/>
    <m/>
    <m/>
    <n v="-71771"/>
    <s v="Hàng trả"/>
    <m/>
    <m/>
    <n v="0"/>
    <n v="71771"/>
    <n v="0"/>
    <n v="71771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43"/>
    <s v="hàng trả"/>
    <m/>
    <m/>
    <m/>
    <n v="-71771"/>
    <s v="Hàng trả"/>
    <m/>
    <m/>
    <n v="0"/>
    <n v="71771"/>
    <n v="0"/>
    <n v="71771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44"/>
    <s v="hàng trả"/>
    <m/>
    <m/>
    <m/>
    <n v="-71771"/>
    <s v="Hàng trả"/>
    <m/>
    <m/>
    <n v="0"/>
    <n v="71771"/>
    <n v="0"/>
    <n v="71771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45"/>
    <s v="hàng trả"/>
    <m/>
    <m/>
    <m/>
    <n v="-71771"/>
    <s v="Hàng trả"/>
    <m/>
    <m/>
    <n v="0"/>
    <n v="71771"/>
    <n v="0"/>
    <n v="71771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46"/>
    <s v="hàng trả"/>
    <m/>
    <m/>
    <m/>
    <n v="-108548"/>
    <s v="Hàng trả"/>
    <m/>
    <m/>
    <n v="0"/>
    <n v="108548"/>
    <n v="0"/>
    <n v="108548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47"/>
    <s v="hàng trả"/>
    <m/>
    <m/>
    <m/>
    <n v="-108548"/>
    <s v="Hàng trả"/>
    <m/>
    <m/>
    <n v="0"/>
    <n v="108548"/>
    <n v="0"/>
    <n v="108548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48"/>
    <s v="hàng trả"/>
    <m/>
    <m/>
    <m/>
    <n v="-108548"/>
    <s v="Hàng trả"/>
    <m/>
    <m/>
    <n v="0"/>
    <n v="108548"/>
    <n v="0"/>
    <n v="108548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49"/>
    <s v="hàng trả"/>
    <m/>
    <m/>
    <m/>
    <n v="-108548"/>
    <s v="Hàng trả"/>
    <m/>
    <m/>
    <n v="0"/>
    <n v="108548"/>
    <n v="0"/>
    <n v="108548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50"/>
    <s v="hàng trả"/>
    <m/>
    <m/>
    <m/>
    <n v="-108548"/>
    <s v="Hàng trả"/>
    <m/>
    <m/>
    <n v="0"/>
    <n v="108548"/>
    <n v="0"/>
    <n v="108548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51"/>
    <s v="hàng trả"/>
    <m/>
    <m/>
    <m/>
    <n v="-217095"/>
    <s v="Hàng trả"/>
    <m/>
    <m/>
    <n v="0"/>
    <n v="217095"/>
    <n v="0"/>
    <n v="217095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52"/>
    <s v="hàng trả"/>
    <m/>
    <m/>
    <m/>
    <n v="-108548"/>
    <s v="Hàng trả"/>
    <m/>
    <m/>
    <n v="0"/>
    <n v="108548"/>
    <n v="0"/>
    <n v="108548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53"/>
    <s v="hàng trả"/>
    <m/>
    <m/>
    <m/>
    <n v="-108548"/>
    <s v="Hàng trả"/>
    <m/>
    <m/>
    <n v="0"/>
    <n v="108548"/>
    <n v="0"/>
    <n v="108548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54"/>
    <s v="hàng trả"/>
    <m/>
    <m/>
    <m/>
    <n v="-217095"/>
    <s v="Hàng trả"/>
    <m/>
    <m/>
    <n v="0"/>
    <n v="217095"/>
    <n v="0"/>
    <n v="217095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55"/>
    <s v="hàng trả"/>
    <m/>
    <m/>
    <m/>
    <n v="-108548"/>
    <s v="Hàng trả"/>
    <m/>
    <m/>
    <n v="0"/>
    <n v="108548"/>
    <n v="0"/>
    <n v="108548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56"/>
    <s v="hàng trả"/>
    <m/>
    <m/>
    <m/>
    <n v="-108548"/>
    <s v="Hàng trả"/>
    <m/>
    <m/>
    <n v="0"/>
    <n v="108548"/>
    <n v="0"/>
    <n v="108548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57"/>
    <s v="hàng trả"/>
    <m/>
    <m/>
    <m/>
    <n v="-180319"/>
    <s v="Hàng trả"/>
    <m/>
    <m/>
    <n v="0"/>
    <n v="180319"/>
    <n v="0"/>
    <n v="180319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58"/>
    <s v="hàng trả"/>
    <m/>
    <m/>
    <m/>
    <n v="-259918"/>
    <s v="Hàng trả"/>
    <m/>
    <m/>
    <n v="0"/>
    <n v="259918"/>
    <n v="0"/>
    <n v="259918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59"/>
    <s v="hàng trả"/>
    <m/>
    <m/>
    <m/>
    <n v="-98919"/>
    <s v="Hàng trả"/>
    <m/>
    <m/>
    <n v="0"/>
    <n v="98919"/>
    <n v="0"/>
    <n v="98919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31T00:00:00"/>
    <s v="00001089"/>
    <s v="hàng trả"/>
    <m/>
    <m/>
    <m/>
    <n v="-109083"/>
    <s v="Hàng trả"/>
    <m/>
    <m/>
    <n v="0"/>
    <n v="109083"/>
    <n v="0"/>
    <n v="109083"/>
    <d v="2025-05-31T00:00:00"/>
    <n v="55"/>
    <d v="2025-07-25T00:00:00"/>
    <n v="0"/>
    <m/>
    <n v="111.60587395833136"/>
    <s v="Nợ quá hạn từ 90 ngày đến 120 ngày"/>
    <s v="ĐÃ TT"/>
    <m/>
  </r>
  <r>
    <x v="2"/>
    <x v="2"/>
    <m/>
    <m/>
    <d v="2025-05-31T00:00:00"/>
    <s v="00001090"/>
    <s v="hàng trả"/>
    <m/>
    <m/>
    <m/>
    <n v="-180319"/>
    <s v="Hàng trả"/>
    <m/>
    <m/>
    <n v="0"/>
    <n v="180319"/>
    <n v="0"/>
    <n v="180319"/>
    <d v="2025-05-31T00:00:00"/>
    <n v="55"/>
    <d v="2025-07-25T00:00:00"/>
    <n v="0"/>
    <m/>
    <n v="111.60587395833136"/>
    <s v="Nợ quá hạn từ 90 ngày đến 120 ngày"/>
    <s v="ĐÃ TT"/>
    <m/>
  </r>
  <r>
    <x v="2"/>
    <x v="2"/>
    <m/>
    <m/>
    <d v="2025-05-31T00:00:00"/>
    <s v="00001091"/>
    <s v="hàng trả"/>
    <m/>
    <m/>
    <m/>
    <n v="-108548"/>
    <s v="Hàng trả"/>
    <m/>
    <m/>
    <n v="0"/>
    <n v="108548"/>
    <n v="0"/>
    <n v="108548"/>
    <d v="2025-05-31T00:00:00"/>
    <n v="55"/>
    <d v="2025-07-25T00:00:00"/>
    <n v="0"/>
    <m/>
    <n v="111.60587395833136"/>
    <s v="Nợ quá hạn từ 90 ngày đến 120 ngày"/>
    <s v="ĐÃ TT"/>
    <m/>
  </r>
  <r>
    <x v="2"/>
    <x v="2"/>
    <m/>
    <m/>
    <d v="2025-05-24T00:00:00"/>
    <s v="00001030"/>
    <s v="hàng trả"/>
    <m/>
    <m/>
    <m/>
    <n v="-110947"/>
    <s v="Hàng trả"/>
    <m/>
    <m/>
    <n v="0"/>
    <n v="110947"/>
    <n v="0"/>
    <n v="110947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31"/>
    <s v="hàng trả"/>
    <m/>
    <m/>
    <m/>
    <n v="-221895"/>
    <s v="Hàng trả"/>
    <m/>
    <m/>
    <n v="0"/>
    <n v="221895"/>
    <n v="0"/>
    <n v="221895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09T00:00:00"/>
    <s v="00000957"/>
    <s v="Bổ sung Chiết khấu bán hàng từ 01/01/2025 - 31/12/2025 - Thuế suất 8%"/>
    <m/>
    <m/>
    <m/>
    <n v="-986527"/>
    <s v="Bán hàng"/>
    <m/>
    <m/>
    <n v="0"/>
    <n v="-986527"/>
    <n v="0"/>
    <n v="-986527"/>
    <d v="2025-05-09T00:00:00"/>
    <n v="55"/>
    <d v="2025-07-03T00:00:00"/>
    <n v="0"/>
    <m/>
    <n v="133.60587395833136"/>
    <s v="Nợ quá hạn hơn 120 ngày có khả năng mất thanh toán"/>
    <s v="ĐÃ TT"/>
    <m/>
  </r>
  <r>
    <x v="2"/>
    <x v="2"/>
    <m/>
    <m/>
    <d v="2025-06-07T00:00:00"/>
    <s v="00001097"/>
    <s v="hàng trả"/>
    <m/>
    <m/>
    <m/>
    <n v="-49049"/>
    <s v="Hàng trả"/>
    <m/>
    <m/>
    <n v="0"/>
    <n v="49049"/>
    <n v="0"/>
    <n v="49049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098"/>
    <s v="hàng trả"/>
    <m/>
    <m/>
    <m/>
    <n v="-23994"/>
    <s v="Hàng trả"/>
    <m/>
    <m/>
    <n v="0"/>
    <n v="23994"/>
    <n v="0"/>
    <n v="23994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099"/>
    <s v="hàng trả"/>
    <m/>
    <m/>
    <m/>
    <n v="-71771"/>
    <s v="Hàng trả"/>
    <m/>
    <m/>
    <n v="0"/>
    <n v="71771"/>
    <n v="0"/>
    <n v="71771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00"/>
    <s v="hàng trả"/>
    <m/>
    <m/>
    <m/>
    <n v="-71771"/>
    <s v="Hàng trả"/>
    <m/>
    <m/>
    <n v="0"/>
    <n v="71771"/>
    <n v="0"/>
    <n v="71771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01"/>
    <s v="hàng trả"/>
    <m/>
    <m/>
    <m/>
    <n v="-71771"/>
    <s v="Hàng trả"/>
    <m/>
    <m/>
    <n v="0"/>
    <n v="71771"/>
    <n v="0"/>
    <n v="71771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02"/>
    <s v="hàng trả"/>
    <m/>
    <m/>
    <m/>
    <n v="-71771"/>
    <s v="Hàng trả"/>
    <m/>
    <m/>
    <n v="0"/>
    <n v="71771"/>
    <n v="0"/>
    <n v="71771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03"/>
    <s v="hàng trả"/>
    <m/>
    <m/>
    <m/>
    <n v="-71771"/>
    <s v="Hàng trả"/>
    <m/>
    <m/>
    <n v="0"/>
    <n v="71771"/>
    <n v="0"/>
    <n v="71771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04"/>
    <s v="hàng trả"/>
    <m/>
    <m/>
    <m/>
    <n v="-39239"/>
    <s v="Hàng trả"/>
    <m/>
    <m/>
    <n v="0"/>
    <n v="39239"/>
    <n v="0"/>
    <n v="39239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05"/>
    <s v="hàng trả"/>
    <m/>
    <m/>
    <m/>
    <n v="-39239"/>
    <s v="Hàng trả"/>
    <m/>
    <m/>
    <n v="0"/>
    <n v="39239"/>
    <n v="0"/>
    <n v="39239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06"/>
    <s v="hàng trả"/>
    <m/>
    <m/>
    <m/>
    <n v="-39239"/>
    <s v="Hàng trả"/>
    <m/>
    <m/>
    <n v="0"/>
    <n v="39239"/>
    <n v="0"/>
    <n v="39239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07"/>
    <s v="hàng trả"/>
    <m/>
    <m/>
    <m/>
    <n v="-39239"/>
    <s v="Hàng trả"/>
    <m/>
    <m/>
    <n v="0"/>
    <n v="39239"/>
    <n v="0"/>
    <n v="39239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08"/>
    <s v="hàng trả"/>
    <m/>
    <m/>
    <m/>
    <n v="-156954"/>
    <s v="Hàng trả"/>
    <m/>
    <m/>
    <n v="0"/>
    <n v="156954"/>
    <n v="0"/>
    <n v="156954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09"/>
    <s v="hàng trả"/>
    <m/>
    <m/>
    <m/>
    <n v="-39239"/>
    <s v="Hàng trả"/>
    <m/>
    <m/>
    <n v="0"/>
    <n v="39239"/>
    <n v="0"/>
    <n v="39239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10"/>
    <s v="hàng trả"/>
    <m/>
    <m/>
    <m/>
    <n v="-39239"/>
    <s v="Hàng trả"/>
    <m/>
    <m/>
    <n v="0"/>
    <n v="39239"/>
    <n v="0"/>
    <n v="39239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11"/>
    <s v="hàng trả"/>
    <m/>
    <m/>
    <m/>
    <n v="-111010"/>
    <s v="Hàng trả"/>
    <m/>
    <m/>
    <n v="0"/>
    <n v="111010"/>
    <n v="0"/>
    <n v="111010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12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13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14"/>
    <s v="hàng trả"/>
    <m/>
    <m/>
    <m/>
    <n v="-217095"/>
    <s v="Hàng trả"/>
    <m/>
    <m/>
    <n v="0"/>
    <n v="217095"/>
    <n v="0"/>
    <n v="217095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15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16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17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18"/>
    <s v="hàng trả"/>
    <m/>
    <m/>
    <m/>
    <n v="-217095"/>
    <s v="Hàng trả"/>
    <m/>
    <m/>
    <n v="0"/>
    <n v="217095"/>
    <n v="0"/>
    <n v="217095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19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20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21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22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23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24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25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26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27"/>
    <s v="hàng trả"/>
    <m/>
    <m/>
    <m/>
    <n v="-288866"/>
    <s v="Hàng trả"/>
    <m/>
    <m/>
    <n v="0"/>
    <n v="288866"/>
    <n v="0"/>
    <n v="288866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28"/>
    <s v="hàng trả"/>
    <m/>
    <m/>
    <m/>
    <n v="-241089"/>
    <s v="Hàng trả"/>
    <m/>
    <m/>
    <n v="0"/>
    <n v="241089"/>
    <n v="0"/>
    <n v="241089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29"/>
    <s v="hàng trả"/>
    <m/>
    <m/>
    <m/>
    <n v="-298908"/>
    <s v="Hàng trả"/>
    <m/>
    <m/>
    <n v="0"/>
    <n v="298908"/>
    <n v="0"/>
    <n v="29890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30"/>
    <s v="hàng trả"/>
    <m/>
    <m/>
    <m/>
    <n v="-150239"/>
    <s v="Hàng trả"/>
    <m/>
    <m/>
    <n v="0"/>
    <n v="150239"/>
    <n v="0"/>
    <n v="150239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31"/>
    <s v="hàng trả"/>
    <m/>
    <m/>
    <m/>
    <n v="-41691"/>
    <s v="Hàng trả"/>
    <m/>
    <m/>
    <n v="0"/>
    <n v="41691"/>
    <n v="0"/>
    <n v="41691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14T00:00:00"/>
    <s v="00001140"/>
    <s v="hàng trả"/>
    <m/>
    <m/>
    <m/>
    <n v="-71771"/>
    <s v="Hàng trả"/>
    <m/>
    <m/>
    <n v="0"/>
    <n v="71771"/>
    <n v="0"/>
    <n v="71771"/>
    <d v="2025-06-14T00:00:00"/>
    <n v="55"/>
    <d v="2025-08-08T00:00:00"/>
    <n v="0"/>
    <m/>
    <n v="97.605873958331358"/>
    <s v="Nợ quá hạn từ 90 ngày đến 120 ngày"/>
    <s v="ĐÃ TT"/>
    <m/>
  </r>
  <r>
    <x v="2"/>
    <x v="2"/>
    <m/>
    <m/>
    <d v="2025-06-14T00:00:00"/>
    <s v="00001141"/>
    <s v="hàng trả"/>
    <m/>
    <m/>
    <m/>
    <n v="-325643"/>
    <s v="Hàng trả"/>
    <m/>
    <m/>
    <n v="0"/>
    <n v="325643"/>
    <n v="0"/>
    <n v="325643"/>
    <d v="2025-06-14T00:00:00"/>
    <n v="55"/>
    <d v="2025-08-08T00:00:00"/>
    <n v="0"/>
    <m/>
    <n v="97.605873958331358"/>
    <s v="Nợ quá hạn từ 90 ngày đến 120 ngày"/>
    <s v="ĐÃ TT"/>
    <m/>
  </r>
  <r>
    <x v="2"/>
    <x v="2"/>
    <m/>
    <m/>
    <d v="2025-06-14T00:00:00"/>
    <s v="00001142"/>
    <s v="hàng trả"/>
    <m/>
    <m/>
    <m/>
    <n v="-163626"/>
    <s v="Hàng trả"/>
    <m/>
    <m/>
    <n v="0"/>
    <n v="163626"/>
    <n v="0"/>
    <n v="163626"/>
    <d v="2025-06-14T00:00:00"/>
    <n v="55"/>
    <d v="2025-08-08T00:00:00"/>
    <n v="0"/>
    <m/>
    <n v="97.605873958331358"/>
    <s v="Nợ quá hạn từ 90 ngày đến 120 ngày"/>
    <s v="ĐÃ TT"/>
    <m/>
  </r>
  <r>
    <x v="2"/>
    <x v="2"/>
    <m/>
    <m/>
    <d v="2025-06-21T00:00:00"/>
    <s v="00001162"/>
    <s v="hàng trả"/>
    <m/>
    <m/>
    <m/>
    <n v="-108548"/>
    <s v="Hàng trả"/>
    <m/>
    <m/>
    <n v="0"/>
    <n v="108548"/>
    <n v="0"/>
    <n v="108548"/>
    <d v="2025-06-21T00:00:00"/>
    <n v="55"/>
    <d v="2025-08-15T00:00:00"/>
    <n v="0"/>
    <m/>
    <n v="90.605873958331358"/>
    <s v="Nợ quá hạn từ 90 ngày đến 120 ngày"/>
    <s v="ĐÃ TT"/>
    <m/>
  </r>
  <r>
    <x v="2"/>
    <x v="2"/>
    <m/>
    <m/>
    <d v="2025-06-28T00:00:00"/>
    <s v="00001185"/>
    <s v="hàng trả"/>
    <m/>
    <m/>
    <m/>
    <n v="-98099"/>
    <s v="Hàng trả"/>
    <m/>
    <m/>
    <n v="0"/>
    <n v="98099"/>
    <n v="0"/>
    <n v="98099"/>
    <d v="2025-06-28T00:00:00"/>
    <n v="55"/>
    <d v="2025-08-22T00:00:00"/>
    <n v="0"/>
    <m/>
    <n v="83.605873958331358"/>
    <s v="Nợ quá hạn từ 60 ngày đến 90 ngày"/>
    <s v="ĐÃ TT"/>
    <m/>
  </r>
  <r>
    <x v="2"/>
    <x v="2"/>
    <m/>
    <m/>
    <d v="2025-06-28T00:00:00"/>
    <s v="00001186"/>
    <s v="hàng trả"/>
    <m/>
    <m/>
    <m/>
    <n v="-49049"/>
    <s v="Hàng trả"/>
    <m/>
    <m/>
    <n v="0"/>
    <n v="49049"/>
    <n v="0"/>
    <n v="49049"/>
    <d v="2025-06-28T00:00:00"/>
    <n v="55"/>
    <d v="2025-08-22T00:00:00"/>
    <n v="0"/>
    <m/>
    <n v="83.605873958331358"/>
    <s v="Nợ quá hạn từ 60 ngày đến 90 ngày"/>
    <s v="ĐÃ TT"/>
    <m/>
  </r>
  <r>
    <x v="2"/>
    <x v="2"/>
    <m/>
    <m/>
    <d v="2025-06-28T00:00:00"/>
    <s v="00001187"/>
    <s v="hàng trả"/>
    <m/>
    <m/>
    <m/>
    <n v="-49049"/>
    <s v="Hàng trả"/>
    <m/>
    <m/>
    <n v="0"/>
    <n v="49049"/>
    <n v="0"/>
    <n v="49049"/>
    <d v="2025-06-28T00:00:00"/>
    <n v="55"/>
    <d v="2025-08-22T00:00:00"/>
    <n v="0"/>
    <m/>
    <n v="83.605873958331358"/>
    <s v="Nợ quá hạn từ 60 ngày đến 90 ngày"/>
    <s v="ĐÃ TT"/>
    <m/>
  </r>
  <r>
    <x v="2"/>
    <x v="2"/>
    <m/>
    <m/>
    <d v="2025-06-28T00:00:00"/>
    <s v="00001188"/>
    <s v="hàng trả"/>
    <m/>
    <m/>
    <m/>
    <n v="-317017"/>
    <s v="Hàng trả"/>
    <m/>
    <m/>
    <n v="0"/>
    <n v="317017"/>
    <n v="0"/>
    <n v="317017"/>
    <d v="2025-06-28T00:00:00"/>
    <n v="55"/>
    <d v="2025-08-22T00:00:00"/>
    <n v="0"/>
    <m/>
    <n v="83.605873958331358"/>
    <s v="Nợ quá hạn từ 60 ngày đến 90 ngày"/>
    <s v="ĐÃ TT"/>
    <m/>
  </r>
  <r>
    <x v="2"/>
    <x v="2"/>
    <m/>
    <m/>
    <d v="2025-06-28T00:00:00"/>
    <s v="00001189"/>
    <s v="hàng trả"/>
    <m/>
    <m/>
    <m/>
    <n v="-108548"/>
    <s v="Hàng trả"/>
    <m/>
    <m/>
    <n v="0"/>
    <n v="108548"/>
    <n v="0"/>
    <n v="108548"/>
    <d v="2025-06-28T00:00:00"/>
    <n v="55"/>
    <d v="2025-08-22T00:00:00"/>
    <n v="0"/>
    <m/>
    <n v="83.605873958331358"/>
    <s v="Nợ quá hạn từ 60 ngày đến 90 ngày"/>
    <s v="ĐÃ TT"/>
    <m/>
  </r>
  <r>
    <x v="2"/>
    <x v="2"/>
    <m/>
    <m/>
    <d v="2025-06-28T00:00:00"/>
    <s v="00001190"/>
    <s v="hàng trả"/>
    <m/>
    <m/>
    <m/>
    <n v="-108548"/>
    <s v="Hàng trả"/>
    <m/>
    <m/>
    <n v="0"/>
    <n v="108548"/>
    <n v="0"/>
    <n v="108548"/>
    <d v="2025-06-28T00:00:00"/>
    <n v="55"/>
    <d v="2025-08-22T00:00:00"/>
    <n v="0"/>
    <m/>
    <n v="83.605873958331358"/>
    <s v="Nợ quá hạn từ 60 ngày đến 90 ngày"/>
    <s v="ĐÃ TT"/>
    <m/>
  </r>
  <r>
    <x v="2"/>
    <x v="2"/>
    <m/>
    <m/>
    <d v="2025-06-28T00:00:00"/>
    <s v="00001191"/>
    <s v="hàng trả"/>
    <m/>
    <m/>
    <m/>
    <n v="-108548"/>
    <s v="Hàng trả"/>
    <m/>
    <m/>
    <n v="0"/>
    <n v="108548"/>
    <n v="0"/>
    <n v="108548"/>
    <d v="2025-06-28T00:00:00"/>
    <n v="55"/>
    <d v="2025-08-22T00:00:00"/>
    <n v="0"/>
    <m/>
    <n v="83.605873958331358"/>
    <s v="Nợ quá hạn từ 60 ngày đến 90 ngày"/>
    <s v="ĐÃ TT"/>
    <m/>
  </r>
  <r>
    <x v="2"/>
    <x v="2"/>
    <m/>
    <m/>
    <d v="2025-06-28T00:00:00"/>
    <s v="00001192"/>
    <s v="hàng trả"/>
    <m/>
    <m/>
    <m/>
    <n v="-378158"/>
    <s v="Hàng trả"/>
    <m/>
    <m/>
    <n v="0"/>
    <n v="378158"/>
    <n v="0"/>
    <n v="378158"/>
    <d v="2025-06-28T00:00:00"/>
    <n v="55"/>
    <d v="2025-08-22T00:00:00"/>
    <n v="0"/>
    <m/>
    <n v="83.605873958331358"/>
    <s v="Nợ quá hạn từ 60 ngày đến 90 ngày"/>
    <s v="ĐÃ TT"/>
    <m/>
  </r>
  <r>
    <x v="2"/>
    <x v="2"/>
    <m/>
    <m/>
    <d v="2025-07-12T00:00:00"/>
    <s v="00001199"/>
    <s v="hàng trả"/>
    <m/>
    <m/>
    <m/>
    <n v="-81813"/>
    <s v="Hàng trả"/>
    <m/>
    <m/>
    <n v="0"/>
    <n v="81813"/>
    <n v="0"/>
    <n v="81813"/>
    <d v="2025-07-12T00:00:00"/>
    <n v="55"/>
    <d v="2025-09-05T00:00:00"/>
    <n v="0"/>
    <m/>
    <n v="69.605873958331358"/>
    <s v="Nợ quá hạn từ 60 ngày đến 90 ngày"/>
    <s v="ĐÃ TT"/>
    <m/>
  </r>
  <r>
    <x v="2"/>
    <x v="2"/>
    <m/>
    <m/>
    <d v="2025-07-12T00:00:00"/>
    <s v="00001200"/>
    <s v="hàng trả"/>
    <m/>
    <m/>
    <m/>
    <n v="-108548"/>
    <s v="Hàng trả"/>
    <m/>
    <m/>
    <n v="0"/>
    <n v="108548"/>
    <n v="0"/>
    <n v="108548"/>
    <d v="2025-07-12T00:00:00"/>
    <n v="55"/>
    <d v="2025-09-05T00:00:00"/>
    <n v="0"/>
    <m/>
    <n v="69.605873958331358"/>
    <s v="Nợ quá hạn từ 60 ngày đến 90 ngày"/>
    <s v="ĐÃ TT"/>
    <m/>
  </r>
  <r>
    <x v="2"/>
    <x v="2"/>
    <m/>
    <m/>
    <d v="2025-07-12T00:00:00"/>
    <s v="00001201"/>
    <s v="hàng trả"/>
    <m/>
    <m/>
    <m/>
    <n v="-49049"/>
    <s v="Hàng trả"/>
    <m/>
    <m/>
    <n v="0"/>
    <n v="49049"/>
    <n v="0"/>
    <n v="49049"/>
    <d v="2025-07-12T00:00:00"/>
    <n v="55"/>
    <d v="2025-09-05T00:00:00"/>
    <n v="0"/>
    <m/>
    <n v="69.605873958331358"/>
    <s v="Nợ quá hạn từ 60 ngày đến 90 ngày"/>
    <s v="ĐÃ TT"/>
    <m/>
  </r>
  <r>
    <x v="2"/>
    <x v="2"/>
    <m/>
    <m/>
    <d v="2025-07-12T00:00:00"/>
    <s v="00001202"/>
    <s v="hàng trả"/>
    <m/>
    <m/>
    <m/>
    <n v="-49049"/>
    <s v="Hàng trả"/>
    <m/>
    <m/>
    <n v="0"/>
    <n v="49049"/>
    <n v="0"/>
    <n v="49049"/>
    <d v="2025-07-12T00:00:00"/>
    <n v="55"/>
    <d v="2025-09-05T00:00:00"/>
    <n v="0"/>
    <m/>
    <n v="69.605873958331358"/>
    <s v="Nợ quá hạn từ 60 ngày đến 90 ngày"/>
    <s v="ĐÃ TT"/>
    <m/>
  </r>
  <r>
    <x v="2"/>
    <x v="2"/>
    <m/>
    <m/>
    <d v="2025-07-12T00:00:00"/>
    <s v="00001203"/>
    <s v="hàng trả"/>
    <m/>
    <m/>
    <m/>
    <n v="-71771"/>
    <s v="Hàng trả"/>
    <m/>
    <m/>
    <n v="0"/>
    <n v="71771"/>
    <n v="0"/>
    <n v="71771"/>
    <d v="2025-07-12T00:00:00"/>
    <n v="55"/>
    <d v="2025-09-05T00:00:00"/>
    <n v="0"/>
    <m/>
    <n v="69.605873958331358"/>
    <s v="Nợ quá hạn từ 60 ngày đến 90 ngày"/>
    <s v="ĐÃ TT"/>
    <m/>
  </r>
  <r>
    <x v="2"/>
    <x v="2"/>
    <m/>
    <m/>
    <d v="2025-07-12T00:00:00"/>
    <s v="00001204"/>
    <s v="hàng trả"/>
    <m/>
    <m/>
    <m/>
    <n v="-71771"/>
    <s v="Hàng trả"/>
    <m/>
    <m/>
    <n v="0"/>
    <n v="71771"/>
    <n v="0"/>
    <n v="71771"/>
    <d v="2025-07-12T00:00:00"/>
    <n v="55"/>
    <d v="2025-09-05T00:00:00"/>
    <n v="0"/>
    <m/>
    <n v="69.605873958331358"/>
    <s v="Nợ quá hạn từ 60 ngày đến 90 ngày"/>
    <s v="ĐÃ TT"/>
    <m/>
  </r>
  <r>
    <x v="2"/>
    <x v="2"/>
    <m/>
    <m/>
    <d v="2025-07-19T00:00:00"/>
    <s v="00001226"/>
    <s v="hàng trả"/>
    <m/>
    <m/>
    <m/>
    <n v="-49049"/>
    <s v="Hàng trả"/>
    <m/>
    <m/>
    <n v="0"/>
    <n v="49049"/>
    <n v="0"/>
    <n v="49049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27"/>
    <s v="hàng trả"/>
    <m/>
    <m/>
    <m/>
    <n v="-49049"/>
    <s v="Hàng trả"/>
    <m/>
    <m/>
    <n v="0"/>
    <n v="49049"/>
    <n v="0"/>
    <n v="49049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28"/>
    <s v="hàng trả"/>
    <m/>
    <m/>
    <m/>
    <n v="-98099"/>
    <s v="Hàng trả"/>
    <m/>
    <m/>
    <n v="0"/>
    <n v="98099"/>
    <n v="0"/>
    <n v="98099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29"/>
    <s v="hàng trả"/>
    <m/>
    <m/>
    <m/>
    <n v="-245246"/>
    <s v="Hàng trả"/>
    <m/>
    <m/>
    <n v="0"/>
    <n v="245246"/>
    <n v="0"/>
    <n v="245246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30"/>
    <s v="hàng trả"/>
    <m/>
    <m/>
    <m/>
    <n v="-71771"/>
    <s v="Hàng trả"/>
    <m/>
    <m/>
    <n v="0"/>
    <n v="71771"/>
    <n v="0"/>
    <n v="71771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31"/>
    <s v="hàng trả"/>
    <m/>
    <m/>
    <m/>
    <n v="-71771"/>
    <s v="Hàng trả"/>
    <m/>
    <m/>
    <n v="0"/>
    <n v="71771"/>
    <n v="0"/>
    <n v="71771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32"/>
    <s v="hàng trả"/>
    <m/>
    <m/>
    <m/>
    <n v="-71771"/>
    <s v="Hàng trả"/>
    <m/>
    <m/>
    <n v="0"/>
    <n v="71771"/>
    <n v="0"/>
    <n v="71771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33"/>
    <s v="hàng trả"/>
    <m/>
    <m/>
    <m/>
    <n v="-71771"/>
    <s v="Hàng trả"/>
    <m/>
    <m/>
    <n v="0"/>
    <n v="71771"/>
    <n v="0"/>
    <n v="71771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34"/>
    <s v="hàng trả"/>
    <m/>
    <m/>
    <m/>
    <n v="-217095"/>
    <s v="Hàng trả"/>
    <m/>
    <m/>
    <n v="0"/>
    <n v="217095"/>
    <n v="0"/>
    <n v="217095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35"/>
    <s v="hàng trả"/>
    <m/>
    <m/>
    <m/>
    <n v="-108548"/>
    <s v="Hàng trả"/>
    <m/>
    <m/>
    <n v="0"/>
    <n v="108548"/>
    <n v="0"/>
    <n v="108548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36"/>
    <s v="hàng trả"/>
    <m/>
    <m/>
    <m/>
    <n v="-217095"/>
    <s v="Hàng trả"/>
    <m/>
    <m/>
    <n v="0"/>
    <n v="217095"/>
    <n v="0"/>
    <n v="217095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37"/>
    <s v="hàng trả"/>
    <m/>
    <m/>
    <m/>
    <n v="-217095"/>
    <s v="Hàng trả"/>
    <m/>
    <m/>
    <n v="0"/>
    <n v="217095"/>
    <n v="0"/>
    <n v="217095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38"/>
    <s v="hàng trả"/>
    <m/>
    <m/>
    <m/>
    <n v="-108548"/>
    <s v="Hàng trả"/>
    <m/>
    <m/>
    <n v="0"/>
    <n v="108548"/>
    <n v="0"/>
    <n v="108548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39"/>
    <s v="hàng trả"/>
    <m/>
    <m/>
    <m/>
    <n v="-108548"/>
    <s v="Hàng trả"/>
    <m/>
    <m/>
    <n v="0"/>
    <n v="108548"/>
    <n v="0"/>
    <n v="108548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40"/>
    <s v="hàng trả"/>
    <m/>
    <m/>
    <m/>
    <n v="-108548"/>
    <s v="Hàng trả"/>
    <m/>
    <m/>
    <n v="0"/>
    <n v="108548"/>
    <n v="0"/>
    <n v="108548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41"/>
    <s v="hàng trả"/>
    <m/>
    <m/>
    <m/>
    <n v="-108548"/>
    <s v="Hàng trả"/>
    <m/>
    <m/>
    <n v="0"/>
    <n v="108548"/>
    <n v="0"/>
    <n v="108548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42"/>
    <s v="hàng trả"/>
    <m/>
    <m/>
    <m/>
    <n v="-180319"/>
    <s v="Hàng trả"/>
    <m/>
    <m/>
    <n v="0"/>
    <n v="180319"/>
    <n v="0"/>
    <n v="180319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26T00:00:00"/>
    <s v="00001250"/>
    <s v="hàng trả"/>
    <m/>
    <m/>
    <m/>
    <n v="-49049"/>
    <s v="Hàng trả"/>
    <m/>
    <m/>
    <n v="0"/>
    <n v="49049"/>
    <n v="0"/>
    <n v="49049"/>
    <d v="2025-07-26T00:00:00"/>
    <n v="55"/>
    <d v="2025-09-19T00:00:00"/>
    <n v="0"/>
    <m/>
    <n v="55.605873958331358"/>
    <s v="Nợ quá hạn từ 30 ngày đến 60 ngày"/>
    <s v="ĐÃ TT"/>
    <m/>
  </r>
  <r>
    <x v="2"/>
    <x v="2"/>
    <m/>
    <m/>
    <d v="2025-07-26T00:00:00"/>
    <s v="00001251"/>
    <s v="hàng trả"/>
    <m/>
    <m/>
    <m/>
    <n v="-108548"/>
    <s v="Hàng trả"/>
    <m/>
    <m/>
    <n v="0"/>
    <n v="108548"/>
    <n v="0"/>
    <n v="108548"/>
    <d v="2025-07-26T00:00:00"/>
    <n v="55"/>
    <d v="2025-09-19T00:00:00"/>
    <n v="0"/>
    <m/>
    <n v="55.605873958331358"/>
    <s v="Nợ quá hạn từ 30 ngày đến 60 ngày"/>
    <s v="ĐÃ TT"/>
    <m/>
  </r>
  <r>
    <x v="2"/>
    <x v="2"/>
    <m/>
    <m/>
    <d v="2025-07-26T00:00:00"/>
    <s v="00001252"/>
    <s v="hàng trả"/>
    <m/>
    <m/>
    <m/>
    <n v="-71771"/>
    <s v="Hàng trả"/>
    <m/>
    <m/>
    <n v="0"/>
    <n v="71771"/>
    <n v="0"/>
    <n v="71771"/>
    <d v="2025-07-26T00:00:00"/>
    <n v="55"/>
    <d v="2025-09-19T00:00:00"/>
    <n v="0"/>
    <m/>
    <n v="55.605873958331358"/>
    <s v="Nợ quá hạn từ 30 ngày đến 60 ngày"/>
    <s v="ĐÃ TT"/>
    <m/>
  </r>
  <r>
    <x v="2"/>
    <x v="2"/>
    <m/>
    <m/>
    <d v="2025-07-26T00:00:00"/>
    <s v="00001253"/>
    <s v="hàng trả"/>
    <m/>
    <m/>
    <m/>
    <n v="-71771"/>
    <s v="Hàng trả"/>
    <m/>
    <m/>
    <n v="0"/>
    <n v="71771"/>
    <n v="0"/>
    <n v="71771"/>
    <d v="2025-07-26T00:00:00"/>
    <n v="55"/>
    <d v="2025-09-19T00:00:00"/>
    <n v="0"/>
    <m/>
    <n v="55.605873958331358"/>
    <s v="Nợ quá hạn từ 30 ngày đến 60 ngày"/>
    <s v="ĐÃ TT"/>
    <m/>
  </r>
  <r>
    <x v="2"/>
    <x v="2"/>
    <m/>
    <m/>
    <d v="2025-07-26T00:00:00"/>
    <s v="00001254"/>
    <s v="hàng trả"/>
    <m/>
    <m/>
    <m/>
    <n v="-180319"/>
    <s v="Hàng trả"/>
    <m/>
    <m/>
    <n v="0"/>
    <n v="180319"/>
    <n v="0"/>
    <n v="180319"/>
    <d v="2025-07-26T00:00:00"/>
    <n v="55"/>
    <d v="2025-09-19T00:00:00"/>
    <n v="0"/>
    <m/>
    <n v="55.605873958331358"/>
    <s v="Nợ quá hạn từ 30 ngày đến 60 ngày"/>
    <s v="ĐÃ TT"/>
    <m/>
  </r>
  <r>
    <x v="2"/>
    <x v="2"/>
    <m/>
    <m/>
    <d v="2025-07-26T00:00:00"/>
    <s v="00001255"/>
    <s v="hàng trả"/>
    <m/>
    <m/>
    <m/>
    <n v="-276796"/>
    <s v="Hàng trả"/>
    <m/>
    <m/>
    <n v="0"/>
    <n v="276796"/>
    <n v="0"/>
    <n v="276796"/>
    <d v="2025-07-26T00:00:00"/>
    <n v="55"/>
    <d v="2025-09-19T00:00:00"/>
    <n v="0"/>
    <m/>
    <n v="55.605873958331358"/>
    <s v="Nợ quá hạn từ 30 ngày đến 60 ngày"/>
    <s v="ĐÃ TT"/>
    <m/>
  </r>
  <r>
    <x v="2"/>
    <x v="2"/>
    <m/>
    <m/>
    <d v="2025-07-28T00:00:00"/>
    <s v="00001256"/>
    <s v="hàng trả"/>
    <m/>
    <m/>
    <m/>
    <n v="-92265"/>
    <s v="Hàng trả"/>
    <m/>
    <m/>
    <n v="0"/>
    <n v="92265"/>
    <n v="0"/>
    <n v="92265"/>
    <d v="2025-07-28T00:00:00"/>
    <n v="55"/>
    <d v="2025-09-21T00:00:00"/>
    <n v="0"/>
    <m/>
    <n v="53.605873958331358"/>
    <s v="Nợ quá hạn từ 30 ngày đến 60 ngày"/>
    <s v="ĐÃ TT"/>
    <m/>
  </r>
  <r>
    <x v="2"/>
    <x v="2"/>
    <m/>
    <m/>
    <d v="2025-07-30T00:00:00"/>
    <s v="00001263"/>
    <s v="hàng trả"/>
    <m/>
    <m/>
    <m/>
    <n v="-86838"/>
    <s v="Hàng trả"/>
    <m/>
    <m/>
    <n v="0"/>
    <n v="86838"/>
    <n v="0"/>
    <n v="86838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64"/>
    <s v="hàng trả"/>
    <m/>
    <m/>
    <m/>
    <n v="-108548"/>
    <s v="Hàng trả"/>
    <m/>
    <m/>
    <n v="0"/>
    <n v="108548"/>
    <n v="0"/>
    <n v="108548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65"/>
    <s v="hàng trả"/>
    <m/>
    <m/>
    <m/>
    <n v="-108548"/>
    <s v="Hàng trả"/>
    <m/>
    <m/>
    <n v="0"/>
    <n v="108548"/>
    <n v="0"/>
    <n v="108548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66"/>
    <s v="hàng trả"/>
    <m/>
    <m/>
    <m/>
    <n v="-108548"/>
    <s v="Hàng trả"/>
    <m/>
    <m/>
    <n v="0"/>
    <n v="108548"/>
    <n v="0"/>
    <n v="108548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67"/>
    <s v="hàng trả"/>
    <m/>
    <m/>
    <m/>
    <n v="-108548"/>
    <s v="Hàng trả"/>
    <m/>
    <m/>
    <n v="0"/>
    <n v="108548"/>
    <n v="0"/>
    <n v="108548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68"/>
    <s v="hàng trả"/>
    <m/>
    <m/>
    <m/>
    <n v="-108548"/>
    <s v="Hàng trả"/>
    <m/>
    <m/>
    <n v="0"/>
    <n v="108548"/>
    <n v="0"/>
    <n v="108548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69"/>
    <s v="hàng trả"/>
    <m/>
    <m/>
    <m/>
    <n v="-49049"/>
    <s v="Hàng trả"/>
    <m/>
    <m/>
    <n v="0"/>
    <n v="49049"/>
    <n v="0"/>
    <n v="49049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70"/>
    <s v="hàng trả"/>
    <m/>
    <m/>
    <m/>
    <n v="-49049"/>
    <s v="Hàng trả"/>
    <m/>
    <m/>
    <n v="0"/>
    <n v="49049"/>
    <n v="0"/>
    <n v="49049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71"/>
    <s v="hàng trả"/>
    <m/>
    <m/>
    <m/>
    <n v="-49049"/>
    <s v="Hàng trả"/>
    <m/>
    <m/>
    <n v="0"/>
    <n v="49049"/>
    <n v="0"/>
    <n v="49049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72"/>
    <s v="hàng trả"/>
    <m/>
    <m/>
    <m/>
    <n v="-98099"/>
    <s v="Hàng trả"/>
    <m/>
    <m/>
    <n v="0"/>
    <n v="98099"/>
    <n v="0"/>
    <n v="98099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73"/>
    <s v="hàng trả"/>
    <m/>
    <m/>
    <m/>
    <n v="-49049"/>
    <s v="Hàng trả"/>
    <m/>
    <m/>
    <n v="0"/>
    <n v="49049"/>
    <n v="0"/>
    <n v="49049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74"/>
    <s v="hàng trả"/>
    <m/>
    <m/>
    <m/>
    <n v="-49049"/>
    <s v="Hàng trả"/>
    <m/>
    <m/>
    <n v="0"/>
    <n v="49049"/>
    <n v="0"/>
    <n v="49049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75"/>
    <s v="hàng trả"/>
    <m/>
    <m/>
    <m/>
    <n v="-98099"/>
    <s v="Hàng trả"/>
    <m/>
    <m/>
    <n v="0"/>
    <n v="98099"/>
    <n v="0"/>
    <n v="98099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76"/>
    <s v="hàng trả"/>
    <m/>
    <m/>
    <m/>
    <n v="-71771"/>
    <s v="Hàng trả"/>
    <m/>
    <m/>
    <n v="0"/>
    <n v="71771"/>
    <n v="0"/>
    <n v="71771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77"/>
    <s v="hàng trả"/>
    <m/>
    <m/>
    <m/>
    <n v="-71771"/>
    <s v="Hàng trả"/>
    <m/>
    <m/>
    <n v="0"/>
    <n v="71771"/>
    <n v="0"/>
    <n v="71771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78"/>
    <s v="hàng trả"/>
    <m/>
    <m/>
    <m/>
    <n v="-71771"/>
    <s v="Hàng trả"/>
    <m/>
    <m/>
    <n v="0"/>
    <n v="71771"/>
    <n v="0"/>
    <n v="71771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79"/>
    <s v="hàng trả"/>
    <m/>
    <m/>
    <m/>
    <n v="-71771"/>
    <s v="Hàng trả"/>
    <m/>
    <m/>
    <n v="0"/>
    <n v="71771"/>
    <n v="0"/>
    <n v="71771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80"/>
    <s v="hàng trả"/>
    <m/>
    <m/>
    <m/>
    <n v="-92265"/>
    <s v="Hàng trả"/>
    <m/>
    <m/>
    <n v="0"/>
    <n v="92265"/>
    <n v="0"/>
    <n v="92265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81"/>
    <s v="hàng trả"/>
    <m/>
    <m/>
    <m/>
    <n v="-92265"/>
    <s v="Hàng trả"/>
    <m/>
    <m/>
    <n v="0"/>
    <n v="92265"/>
    <n v="0"/>
    <n v="92265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82"/>
    <s v="hàng trả"/>
    <m/>
    <m/>
    <m/>
    <n v="-92265"/>
    <s v="Hàng trả"/>
    <m/>
    <m/>
    <n v="0"/>
    <n v="92265"/>
    <n v="0"/>
    <n v="92265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83"/>
    <s v="hàng trả"/>
    <m/>
    <m/>
    <m/>
    <n v="-92265"/>
    <s v="Hàng trả"/>
    <m/>
    <m/>
    <n v="0"/>
    <n v="92265"/>
    <n v="0"/>
    <n v="92265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84"/>
    <s v="hàng trả"/>
    <m/>
    <m/>
    <m/>
    <n v="-92265"/>
    <s v="Hàng trả"/>
    <m/>
    <m/>
    <n v="0"/>
    <n v="92265"/>
    <n v="0"/>
    <n v="92265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85"/>
    <s v="hàng trả"/>
    <m/>
    <m/>
    <m/>
    <n v="-92265"/>
    <s v="Hàng trả"/>
    <m/>
    <m/>
    <n v="0"/>
    <n v="92265"/>
    <n v="0"/>
    <n v="92265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86"/>
    <s v="hàng trả"/>
    <m/>
    <m/>
    <m/>
    <n v="-92265"/>
    <s v="Hàng trả"/>
    <m/>
    <m/>
    <n v="0"/>
    <n v="92265"/>
    <n v="0"/>
    <n v="92265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87"/>
    <s v="hàng trả"/>
    <m/>
    <m/>
    <m/>
    <n v="-120820"/>
    <s v="Hàng trả"/>
    <m/>
    <m/>
    <n v="0"/>
    <n v="120820"/>
    <n v="0"/>
    <n v="120820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88"/>
    <s v="hàng trả"/>
    <m/>
    <m/>
    <m/>
    <n v="-164036"/>
    <s v="Hàng trả"/>
    <m/>
    <m/>
    <n v="0"/>
    <n v="164036"/>
    <n v="0"/>
    <n v="164036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8-02T00:00:00"/>
    <s v="00001298"/>
    <s v="hàng trả"/>
    <m/>
    <m/>
    <m/>
    <n v="-49049"/>
    <s v="Hàng trả"/>
    <m/>
    <m/>
    <n v="0"/>
    <n v="49049"/>
    <n v="0"/>
    <n v="49049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299"/>
    <s v="hàng trả"/>
    <m/>
    <m/>
    <m/>
    <n v="-49049"/>
    <s v="Hàng trả"/>
    <m/>
    <m/>
    <n v="0"/>
    <n v="49049"/>
    <n v="0"/>
    <n v="49049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00"/>
    <s v="hàng trả"/>
    <m/>
    <m/>
    <m/>
    <n v="-49049"/>
    <s v="Hàng trả"/>
    <m/>
    <m/>
    <n v="0"/>
    <n v="49049"/>
    <n v="0"/>
    <n v="49049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01"/>
    <s v="hàng trả"/>
    <m/>
    <m/>
    <m/>
    <n v="-49049"/>
    <s v="Hàng trả"/>
    <m/>
    <m/>
    <n v="0"/>
    <n v="49049"/>
    <n v="0"/>
    <n v="49049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02"/>
    <s v="hàng trả"/>
    <m/>
    <m/>
    <m/>
    <n v="-49049"/>
    <s v="Hàng trả"/>
    <m/>
    <m/>
    <n v="0"/>
    <n v="49049"/>
    <n v="0"/>
    <n v="49049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03"/>
    <s v="hàng trả"/>
    <m/>
    <m/>
    <m/>
    <n v="-86838"/>
    <s v="Hàng trả"/>
    <m/>
    <m/>
    <n v="0"/>
    <n v="86838"/>
    <n v="0"/>
    <n v="86838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04"/>
    <s v="hàng trả"/>
    <m/>
    <m/>
    <m/>
    <n v="-86838"/>
    <s v="Hàng trả"/>
    <m/>
    <m/>
    <n v="0"/>
    <n v="86838"/>
    <n v="0"/>
    <n v="86838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05"/>
    <s v="hàng trả"/>
    <m/>
    <m/>
    <m/>
    <n v="-86838"/>
    <s v="Hàng trả"/>
    <m/>
    <m/>
    <n v="0"/>
    <n v="86838"/>
    <n v="0"/>
    <n v="86838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06"/>
    <s v="hàng trả"/>
    <m/>
    <m/>
    <m/>
    <n v="-86838"/>
    <s v="Hàng trả"/>
    <m/>
    <m/>
    <n v="0"/>
    <n v="86838"/>
    <n v="0"/>
    <n v="86838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07"/>
    <s v="hàng trả"/>
    <m/>
    <m/>
    <m/>
    <n v="-173677"/>
    <s v="Hàng trả"/>
    <m/>
    <m/>
    <n v="0"/>
    <n v="173677"/>
    <n v="0"/>
    <n v="173677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08"/>
    <s v="hàng trả"/>
    <m/>
    <m/>
    <m/>
    <n v="-86838"/>
    <s v="Hàng trả"/>
    <m/>
    <m/>
    <n v="0"/>
    <n v="86838"/>
    <n v="0"/>
    <n v="86838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09"/>
    <s v="hàng trả"/>
    <m/>
    <m/>
    <m/>
    <n v="-71771"/>
    <s v="Hàng trả"/>
    <m/>
    <m/>
    <n v="0"/>
    <n v="71771"/>
    <n v="0"/>
    <n v="71771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10"/>
    <s v="hàng trả"/>
    <m/>
    <m/>
    <m/>
    <n v="-71771"/>
    <s v="Hàng trả"/>
    <m/>
    <m/>
    <n v="0"/>
    <n v="71771"/>
    <n v="0"/>
    <n v="71771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11"/>
    <s v="hàng trả"/>
    <m/>
    <m/>
    <m/>
    <n v="-71771"/>
    <s v="Hàng trả"/>
    <m/>
    <m/>
    <n v="0"/>
    <n v="71771"/>
    <n v="0"/>
    <n v="71771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12"/>
    <s v="hàng trả"/>
    <m/>
    <m/>
    <m/>
    <n v="-71771"/>
    <s v="Hàng trả"/>
    <m/>
    <m/>
    <n v="0"/>
    <n v="71771"/>
    <n v="0"/>
    <n v="71771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13"/>
    <s v="hàng trả"/>
    <m/>
    <m/>
    <m/>
    <n v="-71771"/>
    <s v="Hàng trả"/>
    <m/>
    <m/>
    <n v="0"/>
    <n v="71771"/>
    <n v="0"/>
    <n v="71771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14"/>
    <s v="hàng trả"/>
    <m/>
    <m/>
    <m/>
    <n v="-71771"/>
    <s v="Hàng trả"/>
    <m/>
    <m/>
    <n v="0"/>
    <n v="71771"/>
    <n v="0"/>
    <n v="71771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15"/>
    <s v="hàng trả"/>
    <m/>
    <m/>
    <m/>
    <n v="-120820"/>
    <s v="Hàng trả"/>
    <m/>
    <m/>
    <n v="0"/>
    <n v="120820"/>
    <n v="0"/>
    <n v="120820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16"/>
    <s v="hàng trả"/>
    <m/>
    <m/>
    <m/>
    <n v="-92265"/>
    <s v="Hàng trả"/>
    <m/>
    <m/>
    <n v="0"/>
    <n v="92265"/>
    <n v="0"/>
    <n v="92265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17"/>
    <s v="hàng trả"/>
    <m/>
    <m/>
    <m/>
    <n v="-245448"/>
    <s v="Hàng trả"/>
    <m/>
    <m/>
    <n v="0"/>
    <n v="245448"/>
    <n v="0"/>
    <n v="245448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18"/>
    <s v="hàng trả"/>
    <m/>
    <m/>
    <m/>
    <n v="-230381"/>
    <s v="Hàng trả"/>
    <m/>
    <m/>
    <n v="0"/>
    <n v="230381"/>
    <n v="0"/>
    <n v="230381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16T00:00:00"/>
    <s v="00001337"/>
    <s v="hàng trả"/>
    <m/>
    <m/>
    <m/>
    <n v="-173677"/>
    <s v="Hàng trả"/>
    <m/>
    <m/>
    <n v="0"/>
    <n v="173677"/>
    <n v="0"/>
    <n v="173677"/>
    <d v="2025-08-16T00:00:00"/>
    <n v="55"/>
    <d v="2025-10-10T00:00:00"/>
    <n v="0"/>
    <m/>
    <n v="34.605873958331358"/>
    <s v="Nợ quá hạn từ 30 ngày đến 60 ngày"/>
    <m/>
    <m/>
  </r>
  <r>
    <x v="2"/>
    <x v="2"/>
    <m/>
    <m/>
    <d v="2025-08-23T00:00:00"/>
    <s v="00001358"/>
    <s v="hàng trả"/>
    <m/>
    <m/>
    <m/>
    <n v="-49049"/>
    <s v="Hàng trả"/>
    <m/>
    <m/>
    <n v="0"/>
    <n v="49049"/>
    <n v="0"/>
    <n v="49049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59"/>
    <s v="hàng trả"/>
    <m/>
    <m/>
    <m/>
    <n v="-49049"/>
    <s v="Hàng trả"/>
    <m/>
    <m/>
    <n v="0"/>
    <n v="49049"/>
    <n v="0"/>
    <n v="49049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60"/>
    <s v="hàng trả"/>
    <m/>
    <m/>
    <m/>
    <n v="-98099"/>
    <s v="Hàng trả"/>
    <m/>
    <m/>
    <n v="0"/>
    <n v="98099"/>
    <n v="0"/>
    <n v="98099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61"/>
    <s v="hàng trả"/>
    <m/>
    <m/>
    <m/>
    <n v="-49049"/>
    <s v="Hàng trả"/>
    <m/>
    <m/>
    <n v="0"/>
    <n v="49049"/>
    <n v="0"/>
    <n v="49049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62"/>
    <s v="hàng trả"/>
    <m/>
    <m/>
    <m/>
    <n v="-49049"/>
    <s v="Hàng trả"/>
    <m/>
    <m/>
    <n v="0"/>
    <n v="49049"/>
    <n v="0"/>
    <n v="49049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63"/>
    <s v="hàng trả"/>
    <m/>
    <m/>
    <m/>
    <n v="-108548"/>
    <s v="Hàng trả"/>
    <m/>
    <m/>
    <n v="0"/>
    <n v="108548"/>
    <n v="0"/>
    <n v="10854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64"/>
    <s v="hàng trả"/>
    <m/>
    <m/>
    <m/>
    <n v="-217095"/>
    <s v="Hàng trả"/>
    <m/>
    <m/>
    <n v="0"/>
    <n v="217095"/>
    <n v="0"/>
    <n v="217095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65"/>
    <s v="hàng trả"/>
    <m/>
    <m/>
    <m/>
    <n v="-108548"/>
    <s v="Hàng trả"/>
    <m/>
    <m/>
    <n v="0"/>
    <n v="108548"/>
    <n v="0"/>
    <n v="10854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66"/>
    <s v="hàng trả"/>
    <m/>
    <m/>
    <m/>
    <n v="-98919"/>
    <s v="Hàng trả"/>
    <m/>
    <m/>
    <n v="0"/>
    <n v="98919"/>
    <n v="0"/>
    <n v="98919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67"/>
    <s v="hàng trả"/>
    <m/>
    <m/>
    <m/>
    <n v="-197839"/>
    <s v="Hàng trả"/>
    <m/>
    <m/>
    <n v="0"/>
    <n v="197839"/>
    <n v="0"/>
    <n v="197839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68"/>
    <s v="hàng trả"/>
    <m/>
    <m/>
    <m/>
    <n v="-98919"/>
    <s v="Hàng trả"/>
    <m/>
    <m/>
    <n v="0"/>
    <n v="98919"/>
    <n v="0"/>
    <n v="98919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69"/>
    <s v="hàng trả"/>
    <m/>
    <m/>
    <m/>
    <n v="-71771"/>
    <s v="Hàng trả"/>
    <m/>
    <m/>
    <n v="0"/>
    <n v="71771"/>
    <n v="0"/>
    <n v="71771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70"/>
    <s v="hàng trả"/>
    <m/>
    <m/>
    <m/>
    <n v="-215314"/>
    <s v="Hàng trả"/>
    <m/>
    <m/>
    <n v="0"/>
    <n v="215314"/>
    <n v="0"/>
    <n v="215314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71"/>
    <s v="hàng trả"/>
    <m/>
    <m/>
    <m/>
    <n v="-143543"/>
    <s v="Hàng trả"/>
    <m/>
    <m/>
    <n v="0"/>
    <n v="143543"/>
    <n v="0"/>
    <n v="143543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72"/>
    <s v="hàng trả"/>
    <m/>
    <m/>
    <m/>
    <n v="-71771"/>
    <s v="Hàng trả"/>
    <m/>
    <m/>
    <n v="0"/>
    <n v="71771"/>
    <n v="0"/>
    <n v="71771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73"/>
    <s v="hàng trả"/>
    <m/>
    <m/>
    <m/>
    <n v="-71771"/>
    <s v="Hàng trả"/>
    <m/>
    <m/>
    <n v="0"/>
    <n v="71771"/>
    <n v="0"/>
    <n v="71771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74"/>
    <s v="hàng trả"/>
    <m/>
    <m/>
    <m/>
    <n v="-71771"/>
    <s v="Hàng trả"/>
    <m/>
    <m/>
    <n v="0"/>
    <n v="71771"/>
    <n v="0"/>
    <n v="71771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75"/>
    <s v="hàng trả"/>
    <m/>
    <m/>
    <m/>
    <n v="-255696"/>
    <s v="Hàng trả"/>
    <m/>
    <m/>
    <n v="0"/>
    <n v="255696"/>
    <n v="0"/>
    <n v="255696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76"/>
    <s v="hàng trả"/>
    <m/>
    <m/>
    <m/>
    <n v="-92265"/>
    <s v="Hàng trả"/>
    <m/>
    <m/>
    <n v="0"/>
    <n v="92265"/>
    <n v="0"/>
    <n v="92265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77"/>
    <s v="hàng trả"/>
    <m/>
    <m/>
    <m/>
    <n v="-92265"/>
    <s v="Hàng trả"/>
    <m/>
    <m/>
    <n v="0"/>
    <n v="92265"/>
    <n v="0"/>
    <n v="92265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78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79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80"/>
    <s v="hàng trả"/>
    <m/>
    <m/>
    <m/>
    <n v="-173677"/>
    <s v="Hàng trả"/>
    <m/>
    <m/>
    <n v="0"/>
    <n v="173677"/>
    <n v="0"/>
    <n v="173677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81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82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83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84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85"/>
    <s v="hàng trả"/>
    <m/>
    <m/>
    <m/>
    <n v="-434192"/>
    <s v="Hàng trả"/>
    <m/>
    <m/>
    <n v="0"/>
    <n v="434192"/>
    <n v="0"/>
    <n v="434192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86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87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88"/>
    <s v="hàng trả"/>
    <m/>
    <m/>
    <m/>
    <n v="-173677"/>
    <s v="Hàng trả"/>
    <m/>
    <m/>
    <n v="0"/>
    <n v="173677"/>
    <n v="0"/>
    <n v="173677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89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90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91"/>
    <s v="hàng trả"/>
    <m/>
    <m/>
    <m/>
    <n v="-173677"/>
    <s v="Hàng trả"/>
    <m/>
    <m/>
    <n v="0"/>
    <n v="173677"/>
    <n v="0"/>
    <n v="173677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92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93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94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95"/>
    <s v="hàng trả"/>
    <m/>
    <m/>
    <m/>
    <n v="-158609"/>
    <s v="Hàng trả"/>
    <m/>
    <m/>
    <n v="0"/>
    <n v="158609"/>
    <n v="0"/>
    <n v="158609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96"/>
    <s v="hàng trả"/>
    <m/>
    <m/>
    <m/>
    <n v="-158609"/>
    <s v="Hàng trả"/>
    <m/>
    <m/>
    <n v="0"/>
    <n v="158609"/>
    <n v="0"/>
    <n v="158609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97"/>
    <s v="hàng trả"/>
    <m/>
    <m/>
    <m/>
    <n v="-309564"/>
    <s v="Hàng trả"/>
    <m/>
    <m/>
    <n v="0"/>
    <n v="309564"/>
    <n v="0"/>
    <n v="309564"/>
    <d v="2025-08-23T00:00:00"/>
    <n v="55"/>
    <d v="2025-10-17T00:00:00"/>
    <n v="0"/>
    <m/>
    <n v="27.605873958331358"/>
    <s v="Nợ quá hạn 30 ngày"/>
    <m/>
    <m/>
  </r>
  <r>
    <x v="2"/>
    <x v="2"/>
    <m/>
    <m/>
    <d v="2025-08-30T00:00:00"/>
    <s v="00001443"/>
    <s v="hàng trả"/>
    <m/>
    <m/>
    <m/>
    <n v="-49049"/>
    <s v="Hàng trả"/>
    <m/>
    <m/>
    <n v="0"/>
    <n v="49049"/>
    <n v="0"/>
    <n v="49049"/>
    <d v="2025-08-30T00:00:00"/>
    <n v="55"/>
    <d v="2025-10-24T00:00:00"/>
    <n v="0"/>
    <m/>
    <n v="20.605873958331358"/>
    <s v="Nợ quá hạn 30 ngày"/>
    <m/>
    <m/>
  </r>
  <r>
    <x v="2"/>
    <x v="2"/>
    <m/>
    <m/>
    <d v="2025-09-13T00:00:00"/>
    <s v="00001456"/>
    <s v="hàng trả"/>
    <m/>
    <m/>
    <m/>
    <n v="-49049"/>
    <s v="Hàng trả"/>
    <m/>
    <m/>
    <n v="0"/>
    <n v="49049"/>
    <n v="0"/>
    <n v="49049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57"/>
    <s v="hàng trả"/>
    <m/>
    <m/>
    <m/>
    <n v="-49049"/>
    <s v="Hàng trả"/>
    <m/>
    <m/>
    <n v="0"/>
    <n v="49049"/>
    <n v="0"/>
    <n v="49049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58"/>
    <s v="hàng trả"/>
    <m/>
    <m/>
    <m/>
    <n v="-71771"/>
    <s v="Hàng trả"/>
    <m/>
    <m/>
    <n v="0"/>
    <n v="71771"/>
    <n v="0"/>
    <n v="7177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59"/>
    <s v="hàng trả"/>
    <m/>
    <m/>
    <m/>
    <n v="-71771"/>
    <s v="Hàng trả"/>
    <m/>
    <m/>
    <n v="0"/>
    <n v="71771"/>
    <n v="0"/>
    <n v="7177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60"/>
    <s v="hàng trả"/>
    <m/>
    <m/>
    <m/>
    <n v="-71771"/>
    <s v="Hàng trả"/>
    <m/>
    <m/>
    <n v="0"/>
    <n v="71771"/>
    <n v="0"/>
    <n v="7177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61"/>
    <s v="hàng trả"/>
    <m/>
    <m/>
    <m/>
    <n v="-71771"/>
    <s v="Hàng trả"/>
    <m/>
    <m/>
    <n v="0"/>
    <n v="71771"/>
    <n v="0"/>
    <n v="7177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62"/>
    <s v="hàng trả"/>
    <m/>
    <m/>
    <m/>
    <n v="-71771"/>
    <s v="Hàng trả"/>
    <m/>
    <m/>
    <n v="0"/>
    <n v="71771"/>
    <n v="0"/>
    <n v="7177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63"/>
    <s v="hàng trả"/>
    <m/>
    <m/>
    <m/>
    <n v="-71771"/>
    <s v="Hàng trả"/>
    <m/>
    <m/>
    <n v="0"/>
    <n v="71771"/>
    <n v="0"/>
    <n v="7177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64"/>
    <s v="hàng trả"/>
    <m/>
    <m/>
    <m/>
    <n v="-71771"/>
    <s v="Hàng trả"/>
    <m/>
    <m/>
    <n v="0"/>
    <n v="71771"/>
    <n v="0"/>
    <n v="7177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65"/>
    <s v="hàng trả"/>
    <m/>
    <m/>
    <m/>
    <n v="-71771"/>
    <s v="Hàng trả"/>
    <m/>
    <m/>
    <n v="0"/>
    <n v="71771"/>
    <n v="0"/>
    <n v="7177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66"/>
    <s v="hàng trả"/>
    <m/>
    <m/>
    <m/>
    <n v="-71771"/>
    <s v="Hàng trả"/>
    <m/>
    <m/>
    <n v="0"/>
    <n v="71771"/>
    <n v="0"/>
    <n v="7177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67"/>
    <s v="hàng trả"/>
    <m/>
    <m/>
    <m/>
    <n v="-71771"/>
    <s v="Hàng trả"/>
    <m/>
    <m/>
    <n v="0"/>
    <n v="71771"/>
    <n v="0"/>
    <n v="7177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68"/>
    <s v="hàng trả"/>
    <m/>
    <m/>
    <m/>
    <n v="-71771"/>
    <s v="Hàng trả"/>
    <m/>
    <m/>
    <n v="0"/>
    <n v="71771"/>
    <n v="0"/>
    <n v="7177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69"/>
    <s v="hàng trả"/>
    <m/>
    <m/>
    <m/>
    <n v="-217095"/>
    <s v="Hàng trả"/>
    <m/>
    <m/>
    <n v="0"/>
    <n v="217095"/>
    <n v="0"/>
    <n v="217095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70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71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72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73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74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75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76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77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78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79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80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81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82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83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84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85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86"/>
    <s v="hàng trả"/>
    <m/>
    <m/>
    <m/>
    <n v="-180319"/>
    <s v="Hàng trả"/>
    <m/>
    <m/>
    <n v="0"/>
    <n v="180319"/>
    <n v="0"/>
    <n v="180319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87"/>
    <s v="hàng trả"/>
    <m/>
    <m/>
    <m/>
    <n v="-41691"/>
    <s v="Hàng trả"/>
    <m/>
    <m/>
    <n v="0"/>
    <n v="41691"/>
    <n v="0"/>
    <n v="4169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88"/>
    <s v="hàng trả"/>
    <m/>
    <m/>
    <m/>
    <n v="-41691"/>
    <s v="Hàng trả"/>
    <m/>
    <m/>
    <n v="0"/>
    <n v="41691"/>
    <n v="0"/>
    <n v="4169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89"/>
    <s v="hàng trả"/>
    <m/>
    <m/>
    <m/>
    <n v="-41691"/>
    <s v="Hàng trả"/>
    <m/>
    <m/>
    <n v="0"/>
    <n v="41691"/>
    <n v="0"/>
    <n v="4169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90"/>
    <s v="hàng trả"/>
    <m/>
    <m/>
    <m/>
    <n v="-41691"/>
    <s v="Hàng trả"/>
    <m/>
    <m/>
    <n v="0"/>
    <n v="41691"/>
    <n v="0"/>
    <n v="4169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91"/>
    <s v="hàng trả"/>
    <m/>
    <m/>
    <m/>
    <n v="-113462"/>
    <s v="Hàng trả"/>
    <m/>
    <m/>
    <n v="0"/>
    <n v="113462"/>
    <n v="0"/>
    <n v="113462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92"/>
    <s v="hàng trả"/>
    <m/>
    <m/>
    <m/>
    <n v="-92265"/>
    <s v="Hàng trả"/>
    <m/>
    <m/>
    <n v="0"/>
    <n v="92265"/>
    <n v="0"/>
    <n v="92265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93"/>
    <s v="hàng trả"/>
    <m/>
    <m/>
    <m/>
    <n v="-92265"/>
    <s v="Hàng trả"/>
    <m/>
    <m/>
    <n v="0"/>
    <n v="92265"/>
    <n v="0"/>
    <n v="92265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94"/>
    <s v="hàng trả"/>
    <m/>
    <m/>
    <m/>
    <n v="-86838"/>
    <s v="Hàng trả"/>
    <m/>
    <m/>
    <n v="0"/>
    <n v="86838"/>
    <n v="0"/>
    <n v="8683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95"/>
    <s v="hàng trả"/>
    <m/>
    <m/>
    <m/>
    <n v="-158609"/>
    <s v="Hàng trả"/>
    <m/>
    <m/>
    <n v="0"/>
    <n v="158609"/>
    <n v="0"/>
    <n v="158609"/>
    <d v="2025-09-13T00:00:00"/>
    <n v="55"/>
    <d v="2025-11-07T00:00:00"/>
    <n v="0"/>
    <m/>
    <n v="6.6058739583313582"/>
    <s v="Nợ quá hạn 30 ngày"/>
    <m/>
    <m/>
  </r>
  <r>
    <x v="2"/>
    <x v="2"/>
    <m/>
    <m/>
    <d v="2025-09-20T00:00:00"/>
    <s v="00001511"/>
    <s v="hàng trả"/>
    <m/>
    <m/>
    <m/>
    <n v="-61006"/>
    <s v="Hàng trả"/>
    <m/>
    <m/>
    <n v="0"/>
    <n v="61006"/>
    <n v="0"/>
    <n v="61006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12"/>
    <s v="hàng trả"/>
    <m/>
    <m/>
    <m/>
    <n v="-61006"/>
    <s v="Hàng trả"/>
    <m/>
    <m/>
    <n v="0"/>
    <n v="61006"/>
    <n v="0"/>
    <n v="61006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13"/>
    <s v="hàng trả"/>
    <m/>
    <m/>
    <m/>
    <n v="-86838"/>
    <s v="Hàng trả"/>
    <m/>
    <m/>
    <n v="0"/>
    <n v="86838"/>
    <n v="0"/>
    <n v="86838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14"/>
    <s v="hàng trả"/>
    <m/>
    <m/>
    <m/>
    <n v="-86838"/>
    <s v="Hàng trả"/>
    <m/>
    <m/>
    <n v="0"/>
    <n v="86838"/>
    <n v="0"/>
    <n v="86838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15"/>
    <s v="hàng trả"/>
    <m/>
    <m/>
    <m/>
    <n v="-49049"/>
    <s v="Hàng trả"/>
    <m/>
    <m/>
    <n v="0"/>
    <n v="49049"/>
    <n v="0"/>
    <n v="49049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16"/>
    <s v="hàng trả"/>
    <m/>
    <m/>
    <m/>
    <n v="-71771"/>
    <s v="Hàng trả"/>
    <m/>
    <m/>
    <n v="0"/>
    <n v="71771"/>
    <n v="0"/>
    <n v="71771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17"/>
    <s v="hàng trả"/>
    <m/>
    <m/>
    <m/>
    <n v="-71771"/>
    <s v="Hàng trả"/>
    <m/>
    <m/>
    <n v="0"/>
    <n v="71771"/>
    <n v="0"/>
    <n v="71771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18"/>
    <s v="hàng trả"/>
    <m/>
    <m/>
    <m/>
    <n v="-71771"/>
    <s v="Hàng trả"/>
    <m/>
    <m/>
    <n v="0"/>
    <n v="71771"/>
    <n v="0"/>
    <n v="71771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19"/>
    <s v="hàng trả"/>
    <m/>
    <m/>
    <m/>
    <n v="-71771"/>
    <s v="Hàng trả"/>
    <m/>
    <m/>
    <n v="0"/>
    <n v="71771"/>
    <n v="0"/>
    <n v="71771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20"/>
    <s v="hàng trả"/>
    <m/>
    <m/>
    <m/>
    <n v="-71771"/>
    <s v="Hàng trả"/>
    <m/>
    <m/>
    <n v="0"/>
    <n v="71771"/>
    <n v="0"/>
    <n v="71771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21"/>
    <s v="hàng trả"/>
    <m/>
    <m/>
    <m/>
    <n v="-108548"/>
    <s v="Hàng trả"/>
    <m/>
    <m/>
    <n v="0"/>
    <n v="108548"/>
    <n v="0"/>
    <n v="108548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22"/>
    <s v="hàng trả"/>
    <m/>
    <m/>
    <m/>
    <n v="-108548"/>
    <s v="Hàng trả"/>
    <m/>
    <m/>
    <n v="0"/>
    <n v="108548"/>
    <n v="0"/>
    <n v="108548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23"/>
    <s v="hàng trả"/>
    <m/>
    <m/>
    <m/>
    <n v="-217095"/>
    <s v="Hàng trả"/>
    <m/>
    <m/>
    <n v="0"/>
    <n v="217095"/>
    <n v="0"/>
    <n v="217095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24"/>
    <s v="hàng trả"/>
    <m/>
    <m/>
    <m/>
    <n v="-108548"/>
    <s v="Hàng trả"/>
    <m/>
    <m/>
    <n v="0"/>
    <n v="108548"/>
    <n v="0"/>
    <n v="108548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25"/>
    <s v="hàng trả"/>
    <m/>
    <m/>
    <m/>
    <n v="-108548"/>
    <s v="Hàng trả"/>
    <m/>
    <m/>
    <n v="0"/>
    <n v="108548"/>
    <n v="0"/>
    <n v="108548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26"/>
    <s v="hàng trả"/>
    <m/>
    <m/>
    <m/>
    <n v="-108548"/>
    <s v="Hàng trả"/>
    <m/>
    <m/>
    <n v="0"/>
    <n v="108548"/>
    <n v="0"/>
    <n v="108548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27"/>
    <s v="hàng trả"/>
    <m/>
    <m/>
    <m/>
    <n v="-180319"/>
    <s v="Hàng trả"/>
    <m/>
    <m/>
    <n v="0"/>
    <n v="180319"/>
    <n v="0"/>
    <n v="180319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28"/>
    <s v="hàng trả"/>
    <m/>
    <m/>
    <m/>
    <n v="-180319"/>
    <s v="Hàng trả"/>
    <m/>
    <m/>
    <n v="0"/>
    <n v="180319"/>
    <n v="0"/>
    <n v="180319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29"/>
    <s v="hàng trả"/>
    <m/>
    <m/>
    <m/>
    <n v="-180319"/>
    <s v="Hàng trả"/>
    <m/>
    <m/>
    <n v="0"/>
    <n v="180319"/>
    <n v="0"/>
    <n v="180319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30"/>
    <s v="hàng trả"/>
    <m/>
    <m/>
    <m/>
    <n v="-41691"/>
    <s v="Hàng trả"/>
    <m/>
    <m/>
    <n v="0"/>
    <n v="41691"/>
    <n v="0"/>
    <n v="41691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31"/>
    <s v="hàng trả"/>
    <m/>
    <m/>
    <m/>
    <n v="-41691"/>
    <s v="Hàng trả"/>
    <m/>
    <m/>
    <n v="0"/>
    <n v="41691"/>
    <n v="0"/>
    <n v="41691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32"/>
    <s v="hàng trả"/>
    <m/>
    <m/>
    <m/>
    <n v="-83382"/>
    <s v="Hàng trả"/>
    <m/>
    <m/>
    <n v="0"/>
    <n v="83382"/>
    <n v="0"/>
    <n v="83382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33"/>
    <s v="hàng trả"/>
    <m/>
    <m/>
    <m/>
    <n v="-41691"/>
    <s v="Hàng trả"/>
    <m/>
    <m/>
    <n v="0"/>
    <n v="41691"/>
    <n v="0"/>
    <n v="41691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34"/>
    <s v="hàng trả"/>
    <m/>
    <m/>
    <m/>
    <n v="-217095"/>
    <s v="Hàng trả"/>
    <m/>
    <m/>
    <n v="0"/>
    <n v="217095"/>
    <n v="0"/>
    <n v="217095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35"/>
    <s v="hàng trả"/>
    <m/>
    <m/>
    <m/>
    <n v="-184531"/>
    <s v="Hàng trả"/>
    <m/>
    <m/>
    <n v="0"/>
    <n v="184531"/>
    <n v="0"/>
    <n v="184531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36"/>
    <s v="hàng trả"/>
    <m/>
    <m/>
    <m/>
    <n v="-92265"/>
    <s v="Hàng trả"/>
    <m/>
    <m/>
    <n v="0"/>
    <n v="92265"/>
    <n v="0"/>
    <n v="92265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37"/>
    <s v="hàng trả"/>
    <m/>
    <m/>
    <m/>
    <n v="-92265"/>
    <s v="Hàng trả"/>
    <m/>
    <m/>
    <n v="0"/>
    <n v="92265"/>
    <n v="0"/>
    <n v="92265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38"/>
    <s v="hàng trả"/>
    <m/>
    <m/>
    <m/>
    <n v="-92265"/>
    <s v="Hàng trả"/>
    <m/>
    <m/>
    <n v="0"/>
    <n v="92265"/>
    <n v="0"/>
    <n v="92265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39"/>
    <s v="hàng trả"/>
    <m/>
    <m/>
    <m/>
    <n v="-92265"/>
    <s v="Hàng trả"/>
    <m/>
    <m/>
    <n v="0"/>
    <n v="92265"/>
    <n v="0"/>
    <n v="92265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40"/>
    <s v="hàng trả"/>
    <m/>
    <m/>
    <m/>
    <n v="-92265"/>
    <s v="Hàng trả"/>
    <m/>
    <m/>
    <n v="0"/>
    <n v="92265"/>
    <n v="0"/>
    <n v="92265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41"/>
    <s v="hàng trả"/>
    <m/>
    <m/>
    <m/>
    <n v="-276796"/>
    <s v="Hàng trả"/>
    <m/>
    <m/>
    <n v="0"/>
    <n v="276796"/>
    <n v="0"/>
    <n v="276796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42"/>
    <s v="hàng trả"/>
    <m/>
    <m/>
    <m/>
    <n v="-92265"/>
    <s v="Hàng trả"/>
    <m/>
    <m/>
    <n v="0"/>
    <n v="92265"/>
    <n v="0"/>
    <n v="92265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43"/>
    <s v="hàng trả"/>
    <m/>
    <m/>
    <m/>
    <n v="-92265"/>
    <s v="Hàng trả"/>
    <m/>
    <m/>
    <n v="0"/>
    <n v="92265"/>
    <n v="0"/>
    <n v="92265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44"/>
    <s v="hàng trả"/>
    <m/>
    <m/>
    <m/>
    <n v="-141314"/>
    <s v="Hàng trả"/>
    <m/>
    <m/>
    <n v="0"/>
    <n v="141314"/>
    <n v="0"/>
    <n v="141314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9T00:00:00"/>
    <s v="00001576"/>
    <s v="hàng trả"/>
    <m/>
    <m/>
    <m/>
    <n v="-49049"/>
    <s v="Hàng trả"/>
    <m/>
    <m/>
    <n v="0"/>
    <n v="49049"/>
    <n v="0"/>
    <n v="49049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77"/>
    <s v="hàng trả"/>
    <m/>
    <m/>
    <m/>
    <n v="-49049"/>
    <s v="Hàng trả"/>
    <m/>
    <m/>
    <n v="0"/>
    <n v="49049"/>
    <n v="0"/>
    <n v="49049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78"/>
    <s v="hàng trả"/>
    <m/>
    <m/>
    <m/>
    <n v="-49049"/>
    <s v="Hàng trả"/>
    <m/>
    <m/>
    <n v="0"/>
    <n v="49049"/>
    <n v="0"/>
    <n v="49049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79"/>
    <s v="hàng trả"/>
    <m/>
    <m/>
    <m/>
    <n v="-98099"/>
    <s v="Hàng trả"/>
    <m/>
    <m/>
    <n v="0"/>
    <n v="98099"/>
    <n v="0"/>
    <n v="98099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80"/>
    <s v="hàng trả"/>
    <m/>
    <m/>
    <m/>
    <n v="-49049"/>
    <s v="Hàng trả"/>
    <m/>
    <m/>
    <n v="0"/>
    <n v="49049"/>
    <n v="0"/>
    <n v="49049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81"/>
    <s v="hàng trả"/>
    <m/>
    <m/>
    <m/>
    <n v="-71771"/>
    <s v="Hàng trả"/>
    <m/>
    <m/>
    <n v="0"/>
    <n v="71771"/>
    <n v="0"/>
    <n v="71771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82"/>
    <s v="hàng trả"/>
    <m/>
    <m/>
    <m/>
    <n v="-215314"/>
    <s v="Hàng trả"/>
    <m/>
    <m/>
    <n v="0"/>
    <n v="215314"/>
    <n v="0"/>
    <n v="215314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83"/>
    <s v="hàng trả"/>
    <m/>
    <m/>
    <m/>
    <n v="-71771"/>
    <s v="Hàng trả"/>
    <m/>
    <m/>
    <n v="0"/>
    <n v="71771"/>
    <n v="0"/>
    <n v="71771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84"/>
    <s v="hàng trả"/>
    <m/>
    <m/>
    <m/>
    <n v="-108548"/>
    <s v="Hàng trả"/>
    <m/>
    <m/>
    <n v="0"/>
    <n v="108548"/>
    <n v="0"/>
    <n v="108548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85"/>
    <s v="hàng trả"/>
    <m/>
    <m/>
    <m/>
    <n v="-108548"/>
    <s v="Hàng trả"/>
    <m/>
    <m/>
    <n v="0"/>
    <n v="108548"/>
    <n v="0"/>
    <n v="108548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86"/>
    <s v="hàng trả"/>
    <m/>
    <m/>
    <m/>
    <n v="-108548"/>
    <s v="Hàng trả"/>
    <m/>
    <m/>
    <n v="0"/>
    <n v="108548"/>
    <n v="0"/>
    <n v="108548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87"/>
    <s v="hàng trả"/>
    <m/>
    <m/>
    <m/>
    <n v="-217095"/>
    <s v="Hàng trả"/>
    <m/>
    <m/>
    <n v="0"/>
    <n v="217095"/>
    <n v="0"/>
    <n v="217095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88"/>
    <s v="hàng trả"/>
    <m/>
    <m/>
    <m/>
    <n v="-108548"/>
    <s v="Hàng trả"/>
    <m/>
    <m/>
    <n v="0"/>
    <n v="108548"/>
    <n v="0"/>
    <n v="108548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89"/>
    <s v="hàng trả"/>
    <m/>
    <m/>
    <m/>
    <n v="-108548"/>
    <s v="Hàng trả"/>
    <m/>
    <m/>
    <n v="0"/>
    <n v="108548"/>
    <n v="0"/>
    <n v="108548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90"/>
    <s v="hàng trả"/>
    <m/>
    <m/>
    <m/>
    <n v="-108548"/>
    <s v="Hàng trả"/>
    <m/>
    <m/>
    <n v="0"/>
    <n v="108548"/>
    <n v="0"/>
    <n v="108548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91"/>
    <s v="hàng trả"/>
    <m/>
    <m/>
    <m/>
    <n v="-108548"/>
    <s v="Hàng trả"/>
    <m/>
    <m/>
    <n v="0"/>
    <n v="108548"/>
    <n v="0"/>
    <n v="108548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92"/>
    <s v="hàng trả"/>
    <m/>
    <m/>
    <m/>
    <n v="-108548"/>
    <s v="Hàng trả"/>
    <m/>
    <m/>
    <n v="0"/>
    <n v="108548"/>
    <n v="0"/>
    <n v="108548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93"/>
    <s v="hàng trả"/>
    <m/>
    <m/>
    <m/>
    <n v="-120820"/>
    <s v="Hàng trả"/>
    <m/>
    <m/>
    <n v="0"/>
    <n v="120820"/>
    <n v="0"/>
    <n v="120820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94"/>
    <s v="hàng trả"/>
    <m/>
    <m/>
    <m/>
    <n v="-120820"/>
    <s v="Hàng trả"/>
    <m/>
    <m/>
    <n v="0"/>
    <n v="120820"/>
    <n v="0"/>
    <n v="120820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95"/>
    <s v="hàng trả"/>
    <m/>
    <m/>
    <m/>
    <n v="-86838"/>
    <s v="Hàng trả"/>
    <m/>
    <m/>
    <n v="0"/>
    <n v="86838"/>
    <n v="0"/>
    <n v="86838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96"/>
    <s v="hàng trả"/>
    <m/>
    <m/>
    <m/>
    <n v="-86838"/>
    <s v="Hàng trả"/>
    <m/>
    <m/>
    <n v="0"/>
    <n v="86838"/>
    <n v="0"/>
    <n v="86838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97"/>
    <s v="hàng trả"/>
    <m/>
    <m/>
    <m/>
    <n v="-86838"/>
    <s v="Hàng trả"/>
    <m/>
    <m/>
    <n v="0"/>
    <n v="86838"/>
    <n v="0"/>
    <n v="86838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98"/>
    <s v="hàng trả"/>
    <m/>
    <m/>
    <m/>
    <n v="-92265"/>
    <s v="Hàng trả"/>
    <m/>
    <m/>
    <n v="0"/>
    <n v="92265"/>
    <n v="0"/>
    <n v="92265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99"/>
    <s v="hàng trả"/>
    <m/>
    <m/>
    <m/>
    <n v="-184531"/>
    <s v="Hàng trả"/>
    <m/>
    <m/>
    <n v="0"/>
    <n v="184531"/>
    <n v="0"/>
    <n v="184531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600"/>
    <s v="hàng trả"/>
    <m/>
    <m/>
    <m/>
    <n v="-184531"/>
    <s v="Hàng trả"/>
    <m/>
    <m/>
    <n v="0"/>
    <n v="184531"/>
    <n v="0"/>
    <n v="184531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601"/>
    <s v="hàng trả"/>
    <m/>
    <m/>
    <m/>
    <n v="-92265"/>
    <s v="Hàng trả"/>
    <m/>
    <m/>
    <n v="0"/>
    <n v="92265"/>
    <n v="0"/>
    <n v="92265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602"/>
    <s v="hàng trả"/>
    <m/>
    <m/>
    <m/>
    <n v="-71771"/>
    <s v="Hàng trả"/>
    <m/>
    <m/>
    <n v="0"/>
    <n v="71771"/>
    <n v="0"/>
    <n v="71771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2-07T00:00:00"/>
    <s v="0000260"/>
    <s v="Hỗ trợ tạo mã mới, khai trương CH mới T12.2024"/>
    <m/>
    <m/>
    <m/>
    <n v="-7020000"/>
    <s v="Bán hàng"/>
    <m/>
    <m/>
    <n v="0"/>
    <n v="-7020000"/>
    <n v="0"/>
    <n v="-7020000"/>
    <d v="2025-02-07T00:00:00"/>
    <n v="55"/>
    <d v="2025-04-03T00:00:00"/>
    <n v="0"/>
    <m/>
    <n v="224.60587395833136"/>
    <s v="Nợ quá hạn hơn 120 ngày có khả năng mất thanh toán"/>
    <s v="ĐÃ TT"/>
    <m/>
  </r>
  <r>
    <x v="3"/>
    <x v="3"/>
    <d v="2025-01-02T00:00:00"/>
    <s v="BH2339368"/>
    <d v="2025-01-02T00:00:00"/>
    <s v="00000096"/>
    <s v="CÔNG TY TNHH CỬA HÀNG TIỆN LỢI GIA ĐÌNH VIỆT NAM"/>
    <m/>
    <m/>
    <m/>
    <n v="1809391"/>
    <s v="Bán hàng"/>
    <m/>
    <m/>
    <n v="0"/>
    <n v="1809391"/>
    <n v="0"/>
    <n v="1809391"/>
    <d v="2025-01-02T00:00:00"/>
    <n v="45"/>
    <d v="2025-02-16T00:00:00"/>
    <n v="0"/>
    <m/>
    <n v="270.60587395833136"/>
    <s v="Nợ quá hạn hơn 120 ngày có khả năng mất thanh toán"/>
    <s v="ĐÃ TT "/>
    <m/>
  </r>
  <r>
    <x v="3"/>
    <x v="3"/>
    <d v="2025-01-04T00:00:00"/>
    <s v="BH2339501"/>
    <d v="2025-01-04T00:00:00"/>
    <s v="00001446"/>
    <s v="CÔNG TY TNHH CỬA HÀNG TIỆN LỢI GIA ĐÌNH VIỆT NAM"/>
    <m/>
    <m/>
    <m/>
    <n v="1963792"/>
    <s v="Bán hàng"/>
    <m/>
    <m/>
    <n v="0"/>
    <n v="1963792"/>
    <n v="0"/>
    <n v="1963792"/>
    <d v="2025-01-04T00:00:00"/>
    <n v="45"/>
    <d v="2025-02-18T00:00:00"/>
    <n v="0"/>
    <m/>
    <n v="268.60587395833136"/>
    <s v="Nợ quá hạn hơn 120 ngày có khả năng mất thanh toán"/>
    <s v="ĐÃ TT "/>
    <m/>
  </r>
  <r>
    <x v="3"/>
    <x v="3"/>
    <d v="2025-01-07T00:00:00"/>
    <s v="BH2339637"/>
    <d v="2025-01-07T00:00:00"/>
    <s v="00001680"/>
    <s v="CÔNG TY TNHH CỬA HÀNG TIỆN LỢI GIA ĐÌNH VIỆT NAM"/>
    <m/>
    <m/>
    <m/>
    <n v="1541944"/>
    <s v="Bán hàng"/>
    <m/>
    <m/>
    <n v="0"/>
    <n v="1541944"/>
    <n v="0"/>
    <n v="1541944"/>
    <d v="2025-01-07T00:00:00"/>
    <n v="45"/>
    <d v="2025-02-21T00:00:00"/>
    <n v="0"/>
    <m/>
    <n v="265.60587395833136"/>
    <s v="Nợ quá hạn hơn 120 ngày có khả năng mất thanh toán"/>
    <s v="ĐÃ TT "/>
    <m/>
  </r>
  <r>
    <x v="3"/>
    <x v="3"/>
    <d v="2025-01-08T00:00:00"/>
    <s v="BH2339885"/>
    <d v="2025-01-08T00:00:00"/>
    <s v="00001956"/>
    <s v="CÔNG TY TNHH CỬA HÀNG TIỆN LỢI GIA ĐÌNH VIỆT NAM"/>
    <m/>
    <m/>
    <m/>
    <n v="1816284"/>
    <s v="Bán hàng"/>
    <m/>
    <m/>
    <n v="0"/>
    <n v="1816284"/>
    <n v="0"/>
    <n v="1816284"/>
    <d v="2025-01-08T00:00:00"/>
    <n v="45"/>
    <d v="2025-02-22T00:00:00"/>
    <n v="0"/>
    <m/>
    <n v="264.60587395833136"/>
    <s v="Nợ quá hạn hơn 120 ngày có khả năng mất thanh toán"/>
    <s v="ĐÃ TT "/>
    <m/>
  </r>
  <r>
    <x v="3"/>
    <x v="3"/>
    <d v="2025-01-11T00:00:00"/>
    <s v="BH2340079"/>
    <d v="2025-01-11T00:00:00"/>
    <s v="00003072"/>
    <s v="CÔNG TY TNHH CỬA HÀNG TIỆN LỢI GIA ĐÌNH VIỆT NAM"/>
    <m/>
    <m/>
    <m/>
    <n v="1387543"/>
    <s v="Bán hàng"/>
    <m/>
    <m/>
    <n v="0"/>
    <n v="1387543"/>
    <n v="0"/>
    <n v="1387543"/>
    <d v="2025-01-11T00:00:00"/>
    <n v="45"/>
    <d v="2025-02-25T00:00:00"/>
    <n v="0"/>
    <m/>
    <n v="261.60587395833136"/>
    <s v="Nợ quá hạn hơn 120 ngày có khả năng mất thanh toán"/>
    <s v="ĐÃ TT "/>
    <m/>
  </r>
  <r>
    <x v="3"/>
    <x v="3"/>
    <d v="2025-01-13T00:00:00"/>
    <s v="BH2340203"/>
    <d v="2025-01-13T00:00:00"/>
    <s v="00003299"/>
    <s v="CÔNG TY TNHH CỬA HÀNG TIỆN LỢI GIA ĐÌNH VIỆT NAM"/>
    <m/>
    <m/>
    <m/>
    <n v="2901919"/>
    <s v="Bán hàng"/>
    <m/>
    <m/>
    <n v="0"/>
    <n v="2901919"/>
    <n v="0"/>
    <n v="2901919"/>
    <d v="2025-01-13T00:00:00"/>
    <n v="45"/>
    <d v="2025-02-27T00:00:00"/>
    <n v="0"/>
    <m/>
    <n v="259.60587395833136"/>
    <s v="Nợ quá hạn hơn 120 ngày có khả năng mất thanh toán"/>
    <s v="ĐÃ TT "/>
    <m/>
  </r>
  <r>
    <x v="3"/>
    <x v="3"/>
    <d v="2025-01-15T00:00:00"/>
    <s v="BH2340449"/>
    <d v="2025-01-15T00:00:00"/>
    <s v="00003589"/>
    <s v="CÔNG TY TNHH CỬA HÀNG TIỆN LỢI GIA ĐÌNH VIỆT NAM"/>
    <m/>
    <m/>
    <m/>
    <n v="1246927"/>
    <s v="Bán hàng"/>
    <m/>
    <m/>
    <n v="0"/>
    <n v="1246927"/>
    <n v="0"/>
    <n v="1246927"/>
    <d v="2025-01-15T00:00:00"/>
    <n v="45"/>
    <d v="2025-03-01T00:00:00"/>
    <n v="0"/>
    <m/>
    <n v="257.60587395833136"/>
    <s v="Nợ quá hạn hơn 120 ngày có khả năng mất thanh toán"/>
    <s v="ĐÃ TT "/>
    <m/>
  </r>
  <r>
    <x v="3"/>
    <x v="3"/>
    <d v="2025-01-23T00:00:00"/>
    <s v="BH2341182"/>
    <d v="2025-01-23T00:00:00"/>
    <s v="00005683"/>
    <s v="CÔNG TY TNHH CỬA HÀNG TIỆN LỢI GIA ĐÌNH VIỆT NAM"/>
    <m/>
    <m/>
    <m/>
    <n v="12396232"/>
    <s v="Bán hàng"/>
    <m/>
    <m/>
    <n v="0"/>
    <n v="12396232"/>
    <n v="0"/>
    <n v="12396232"/>
    <d v="2025-01-23T00:00:00"/>
    <n v="45"/>
    <d v="2025-03-09T00:00:00"/>
    <n v="0"/>
    <m/>
    <n v="249.60587395833136"/>
    <s v="Nợ quá hạn hơn 120 ngày có khả năng mất thanh toán"/>
    <s v="ĐÃ TT "/>
    <m/>
  </r>
  <r>
    <x v="3"/>
    <x v="3"/>
    <d v="2025-02-04T00:00:00"/>
    <s v="BH2341660"/>
    <d v="2025-02-04T00:00:00"/>
    <s v="00006976"/>
    <s v="CÔNG TY TNHH CỬA HÀNG TIỆN LỢI GIA ĐÌNH VIỆT NAM"/>
    <m/>
    <m/>
    <m/>
    <n v="5015278"/>
    <s v="Bán hàng"/>
    <m/>
    <m/>
    <n v="0"/>
    <n v="5015278"/>
    <n v="0"/>
    <n v="5015278"/>
    <d v="2025-02-04T00:00:00"/>
    <n v="45"/>
    <d v="2025-03-21T00:00:00"/>
    <n v="0"/>
    <m/>
    <n v="237.60587395833136"/>
    <s v="Nợ quá hạn hơn 120 ngày có khả năng mất thanh toán"/>
    <s v="ĐÃ TT "/>
    <m/>
  </r>
  <r>
    <x v="3"/>
    <x v="3"/>
    <d v="2025-02-06T00:00:00"/>
    <s v="BH2341799"/>
    <d v="2025-02-06T00:00:00"/>
    <s v="00007875"/>
    <s v="CÔNG TY TNHH CỬA HÀNG TIỆN LỢI GIA ĐÌNH VIỆT NAM"/>
    <m/>
    <m/>
    <m/>
    <n v="2027208"/>
    <s v="Bán hàng"/>
    <m/>
    <m/>
    <n v="0"/>
    <n v="2027208"/>
    <n v="0"/>
    <n v="2027208"/>
    <d v="2025-02-06T00:00:00"/>
    <n v="45"/>
    <d v="2025-03-23T00:00:00"/>
    <n v="0"/>
    <m/>
    <n v="235.60587395833136"/>
    <s v="Nợ quá hạn hơn 120 ngày có khả năng mất thanh toán"/>
    <s v="ĐÃ TT "/>
    <m/>
  </r>
  <r>
    <x v="3"/>
    <x v="3"/>
    <d v="2025-02-08T00:00:00"/>
    <s v="BH2341901"/>
    <d v="2025-02-08T00:00:00"/>
    <s v="00008638"/>
    <s v="CÔNG TY TNHH CỬA HÀNG TIỆN LỢI GIA ĐÌNH VIỆT NAM"/>
    <m/>
    <m/>
    <m/>
    <n v="1946562"/>
    <s v="Bán hàng"/>
    <m/>
    <m/>
    <n v="0"/>
    <n v="1946562"/>
    <n v="0"/>
    <n v="1946562"/>
    <d v="2025-02-08T00:00:00"/>
    <n v="45"/>
    <d v="2025-03-25T00:00:00"/>
    <n v="0"/>
    <m/>
    <n v="233.60587395833136"/>
    <s v="Nợ quá hạn hơn 120 ngày có khả năng mất thanh toán"/>
    <s v="ĐÃ TT "/>
    <m/>
  </r>
  <r>
    <x v="3"/>
    <x v="3"/>
    <d v="2025-02-11T00:00:00"/>
    <s v="BH2342110"/>
    <d v="2025-02-11T00:00:00"/>
    <s v="00008809"/>
    <s v="CÔNG TY TNHH CỬA HÀNG TIỆN LỢI GIA ĐÌNH VIỆT NAM"/>
    <m/>
    <m/>
    <m/>
    <n v="1739083"/>
    <s v="Bán hàng"/>
    <m/>
    <m/>
    <n v="0"/>
    <n v="1739083"/>
    <n v="0"/>
    <n v="1739083"/>
    <d v="2025-02-11T00:00:00"/>
    <n v="45"/>
    <d v="2025-03-28T00:00:00"/>
    <n v="0"/>
    <m/>
    <n v="230.60587395833136"/>
    <s v="Nợ quá hạn hơn 120 ngày có khả năng mất thanh toán"/>
    <s v="ĐÃ TT "/>
    <m/>
  </r>
  <r>
    <x v="3"/>
    <x v="3"/>
    <d v="2025-02-15T00:00:00"/>
    <s v="BH2342374"/>
    <d v="2025-02-15T00:00:00"/>
    <s v="00010506"/>
    <s v="CÔNG TY TNHH CỬA HÀNG TIỆN LỢI GIA ĐÌNH VIỆT NAM"/>
    <m/>
    <m/>
    <m/>
    <n v="1320681"/>
    <s v="Bán hàng"/>
    <m/>
    <m/>
    <n v="0"/>
    <n v="1320681"/>
    <n v="0"/>
    <n v="1320681"/>
    <d v="2025-02-15T00:00:00"/>
    <n v="45"/>
    <d v="2025-04-01T00:00:00"/>
    <n v="0"/>
    <m/>
    <n v="226.60587395833136"/>
    <s v="Nợ quá hạn hơn 120 ngày có khả năng mất thanh toán"/>
    <s v="ĐÃ TT "/>
    <m/>
  </r>
  <r>
    <x v="3"/>
    <x v="3"/>
    <d v="2025-02-18T00:00:00"/>
    <s v="BH2342681"/>
    <d v="2025-02-18T00:00:00"/>
    <s v="00010651"/>
    <s v="CÔNG TY TNHH CỬA HÀNG TIỆN LỢI GIA ĐÌNH VIỆT NAM"/>
    <m/>
    <m/>
    <m/>
    <n v="2750964"/>
    <s v="Bán hàng"/>
    <m/>
    <m/>
    <n v="0"/>
    <n v="2750964"/>
    <n v="0"/>
    <n v="2750964"/>
    <d v="2025-02-18T00:00:00"/>
    <n v="45"/>
    <d v="2025-04-04T00:00:00"/>
    <n v="0"/>
    <m/>
    <n v="223.60587395833136"/>
    <s v="Nợ quá hạn hơn 120 ngày có khả năng mất thanh toán"/>
    <s v="ĐÃ TT "/>
    <m/>
  </r>
  <r>
    <x v="3"/>
    <x v="3"/>
    <d v="2025-02-20T00:00:00"/>
    <s v="BH2342863"/>
    <d v="2025-02-20T00:00:00"/>
    <s v="00010827"/>
    <s v="CÔNG TY TNHH CỬA HÀNG TIỆN LỢI GIA ĐÌNH VIỆT NAM"/>
    <m/>
    <m/>
    <m/>
    <n v="2090623"/>
    <s v="Bán hàng"/>
    <m/>
    <m/>
    <n v="0"/>
    <n v="2090623"/>
    <n v="0"/>
    <n v="2090623"/>
    <d v="2025-02-20T00:00:00"/>
    <n v="45"/>
    <d v="2025-04-06T00:00:00"/>
    <n v="0"/>
    <m/>
    <n v="221.60587395833136"/>
    <s v="Nợ quá hạn hơn 120 ngày có khả năng mất thanh toán"/>
    <s v="ĐÃ TT "/>
    <m/>
  </r>
  <r>
    <x v="3"/>
    <x v="3"/>
    <d v="2025-02-22T00:00:00"/>
    <s v="BH2343030"/>
    <d v="2025-02-22T00:00:00"/>
    <s v="00012494"/>
    <s v="CÔNG TY TNHH CỬA HÀNG TIỆN LỢI GIA ĐÌNH VIỆT NAM"/>
    <m/>
    <m/>
    <m/>
    <n v="1029111"/>
    <s v="Bán hàng"/>
    <m/>
    <m/>
    <n v="0"/>
    <n v="1029111"/>
    <n v="0"/>
    <n v="1029111"/>
    <d v="2025-02-22T00:00:00"/>
    <n v="45"/>
    <d v="2025-04-08T00:00:00"/>
    <n v="0"/>
    <m/>
    <n v="219.60587395833136"/>
    <s v="Nợ quá hạn hơn 120 ngày có khả năng mất thanh toán"/>
    <s v="ĐÃ TT "/>
    <m/>
  </r>
  <r>
    <x v="3"/>
    <x v="3"/>
    <d v="2025-02-25T00:00:00"/>
    <s v="BH2343245"/>
    <d v="2025-02-25T00:00:00"/>
    <s v="00012614"/>
    <s v="CÔNG TY TNHH CỬA HÀNG TIỆN LỢI GIA ĐÌNH VIỆT NAM"/>
    <m/>
    <m/>
    <m/>
    <n v="2181608"/>
    <s v="Bán hàng"/>
    <m/>
    <m/>
    <n v="0"/>
    <n v="2181608"/>
    <n v="0"/>
    <n v="2181608"/>
    <d v="2025-02-25T00:00:00"/>
    <n v="45"/>
    <d v="2025-04-11T00:00:00"/>
    <n v="0"/>
    <m/>
    <n v="216.60587395833136"/>
    <s v="Nợ quá hạn hơn 120 ngày có khả năng mất thanh toán"/>
    <s v="ĐÃ TT "/>
    <m/>
  </r>
  <r>
    <x v="3"/>
    <x v="3"/>
    <d v="2025-02-27T00:00:00"/>
    <s v="BH2343335"/>
    <d v="2025-02-27T00:00:00"/>
    <s v="00013055"/>
    <s v="CÔNG TY TNHH CỬA HÀNG TIỆN LỢI GIA ĐÌNH VIỆT NAM"/>
    <m/>
    <m/>
    <m/>
    <n v="1099419"/>
    <s v="Bán hàng"/>
    <m/>
    <m/>
    <n v="0"/>
    <n v="1099419"/>
    <n v="0"/>
    <n v="1099419"/>
    <d v="2025-02-27T00:00:00"/>
    <n v="45"/>
    <d v="2025-04-13T00:00:00"/>
    <n v="0"/>
    <m/>
    <n v="214.60587395833136"/>
    <s v="Nợ quá hạn hơn 120 ngày có khả năng mất thanh toán"/>
    <s v="ĐÃ TT "/>
    <m/>
  </r>
  <r>
    <x v="3"/>
    <x v="3"/>
    <d v="2025-03-01T00:00:00"/>
    <s v="BH2343433"/>
    <d v="2025-03-01T00:00:00"/>
    <s v="00014211"/>
    <s v="CÔNG TY TNHH CỬA HÀNG TIỆN LỢI GIA ĐÌNH VIỆT NAM"/>
    <m/>
    <m/>
    <m/>
    <n v="1011881"/>
    <s v="Bán hàng"/>
    <m/>
    <m/>
    <n v="0"/>
    <n v="1011881"/>
    <n v="0"/>
    <n v="1011881"/>
    <d v="2025-03-01T00:00:00"/>
    <n v="45"/>
    <d v="2025-04-15T00:00:00"/>
    <n v="0"/>
    <m/>
    <n v="212.60587395833136"/>
    <s v="Nợ quá hạn hơn 120 ngày có khả năng mất thanh toán"/>
    <s v="ĐÃ TT "/>
    <m/>
  </r>
  <r>
    <x v="3"/>
    <x v="3"/>
    <d v="2025-03-04T00:00:00"/>
    <s v="BH2343575"/>
    <d v="2025-03-04T00:00:00"/>
    <s v="00014349"/>
    <s v="CÔNG TY TNHH CỬA HÀNG TIỆN LỢI GIA ĐÌNH VIỆT NAM"/>
    <m/>
    <m/>
    <m/>
    <n v="2118192"/>
    <s v="Bán hàng"/>
    <m/>
    <m/>
    <n v="0"/>
    <n v="2118192"/>
    <n v="0"/>
    <n v="2118192"/>
    <d v="2025-03-04T00:00:00"/>
    <n v="45"/>
    <d v="2025-04-18T00:00:00"/>
    <n v="0"/>
    <m/>
    <n v="209.60587395833136"/>
    <s v="Nợ quá hạn hơn 120 ngày có khả năng mất thanh toán"/>
    <s v="ĐÃ TT "/>
    <m/>
  </r>
  <r>
    <x v="3"/>
    <x v="3"/>
    <d v="2025-03-06T00:00:00"/>
    <s v="BH2343747"/>
    <d v="2025-03-06T00:00:00"/>
    <s v="00014836"/>
    <s v="CÔNG TY TNHH CỬA HÀNG TIỆN LỢI GIA ĐÌNH VIỆT NAM"/>
    <m/>
    <m/>
    <m/>
    <n v="1521267"/>
    <s v="Bán hàng"/>
    <m/>
    <m/>
    <n v="0"/>
    <n v="1521267"/>
    <n v="0"/>
    <n v="1521267"/>
    <d v="2025-03-06T00:00:00"/>
    <n v="45"/>
    <d v="2025-04-20T00:00:00"/>
    <n v="0"/>
    <m/>
    <n v="207.60587395833136"/>
    <s v="Nợ quá hạn hơn 120 ngày có khả năng mất thanh toán"/>
    <s v="ĐÃ TT "/>
    <m/>
  </r>
  <r>
    <x v="3"/>
    <x v="3"/>
    <d v="2025-03-08T00:00:00"/>
    <s v="BH2343909"/>
    <d v="2025-03-08T00:00:00"/>
    <s v="00015583"/>
    <s v="CÔNG TY TNHH CỬA HÀNG TIỆN LỢI GIA ĐÌNH VIỆT NAM"/>
    <m/>
    <m/>
    <m/>
    <n v="643110"/>
    <s v="Bán hàng"/>
    <m/>
    <m/>
    <n v="0"/>
    <n v="643110"/>
    <n v="0"/>
    <n v="643110"/>
    <d v="2025-03-08T00:00:00"/>
    <n v="45"/>
    <d v="2025-04-22T00:00:00"/>
    <n v="0"/>
    <m/>
    <n v="205.60587395833136"/>
    <s v="Nợ quá hạn hơn 120 ngày có khả năng mất thanh toán"/>
    <s v="ĐÃ TT "/>
    <m/>
  </r>
  <r>
    <x v="3"/>
    <x v="3"/>
    <d v="2025-03-11T00:00:00"/>
    <s v="BH2344104"/>
    <d v="2025-03-11T00:00:00"/>
    <s v="00015799"/>
    <s v="CÔNG TY TNHH CỬA HÀNG TIỆN LỢI GIA ĐÌNH VIỆT NAM"/>
    <m/>
    <m/>
    <m/>
    <n v="1601913"/>
    <s v="Bán hàng"/>
    <m/>
    <m/>
    <n v="0"/>
    <n v="1601913"/>
    <n v="0"/>
    <n v="1601913"/>
    <d v="2025-03-11T00:00:00"/>
    <n v="45"/>
    <d v="2025-04-25T00:00:00"/>
    <n v="0"/>
    <m/>
    <n v="202.60587395833136"/>
    <s v="Nợ quá hạn hơn 120 ngày có khả năng mất thanh toán"/>
    <s v="ĐÃ TT "/>
    <m/>
  </r>
  <r>
    <x v="3"/>
    <x v="3"/>
    <d v="2025-03-13T00:00:00"/>
    <s v="BH2344351"/>
    <d v="2025-03-13T00:00:00"/>
    <s v="00016022"/>
    <s v="CÔNG TY TNHH CỬA HÀNG TIỆN LỢI GIA ĐÌNH VIỆT NAM"/>
    <m/>
    <m/>
    <m/>
    <n v="2037546"/>
    <s v="Bán hàng"/>
    <m/>
    <m/>
    <n v="0"/>
    <n v="2037546"/>
    <n v="0"/>
    <n v="2037546"/>
    <d v="2025-03-13T00:00:00"/>
    <n v="45"/>
    <d v="2025-04-27T00:00:00"/>
    <n v="0"/>
    <m/>
    <n v="200.60587395833136"/>
    <s v="Nợ quá hạn hơn 120 ngày có khả năng mất thanh toán"/>
    <s v="ĐÃ TT "/>
    <m/>
  </r>
  <r>
    <x v="3"/>
    <x v="3"/>
    <d v="2025-03-14T00:00:00"/>
    <s v="BH2344483"/>
    <d v="2025-03-14T00:00:00"/>
    <s v="00017175"/>
    <s v="CÔNG TY TNHH CỬA HÀNG TIỆN LỢI GIA ĐÌNH VIỆT NAM"/>
    <m/>
    <m/>
    <m/>
    <n v="1805946"/>
    <s v="Bán hàng"/>
    <m/>
    <m/>
    <n v="0"/>
    <n v="1805946"/>
    <n v="0"/>
    <n v="1805946"/>
    <d v="2025-03-14T00:00:00"/>
    <n v="45"/>
    <d v="2025-04-28T00:00:00"/>
    <n v="0"/>
    <m/>
    <n v="199.60587395833136"/>
    <s v="Nợ quá hạn hơn 120 ngày có khả năng mất thanh toán"/>
    <s v="ĐÃ TT "/>
    <m/>
  </r>
  <r>
    <x v="3"/>
    <x v="3"/>
    <d v="2025-03-17T00:00:00"/>
    <s v="BH2344681"/>
    <d v="2025-03-17T00:00:00"/>
    <s v="00017306"/>
    <s v="CÔNG TY TNHH CỬA HÀNG TIỆN LỢI GIA ĐÌNH VIỆT NAM"/>
    <m/>
    <m/>
    <m/>
    <n v="1166281"/>
    <s v="Bán hàng"/>
    <m/>
    <m/>
    <n v="0"/>
    <n v="1166281"/>
    <n v="0"/>
    <n v="1166281"/>
    <d v="2025-03-17T00:00:00"/>
    <n v="45"/>
    <d v="2025-05-01T00:00:00"/>
    <n v="0"/>
    <m/>
    <n v="196.60587395833136"/>
    <s v="Nợ quá hạn hơn 120 ngày có khả năng mất thanh toán"/>
    <s v="ĐÃ TT "/>
    <m/>
  </r>
  <r>
    <x v="3"/>
    <x v="3"/>
    <d v="2025-03-19T00:00:00"/>
    <s v="BH2344936"/>
    <d v="2025-03-19T00:00:00"/>
    <s v="00017526"/>
    <s v="CÔNG TY TNHH CỬA HÀNG TIỆN LỢI GIA ĐÌNH VIỆT NAM"/>
    <m/>
    <m/>
    <m/>
    <n v="1461297"/>
    <s v="Bán hàng"/>
    <m/>
    <m/>
    <n v="0"/>
    <n v="1461297"/>
    <n v="0"/>
    <n v="1461297"/>
    <d v="2025-03-19T00:00:00"/>
    <n v="45"/>
    <d v="2025-05-03T00:00:00"/>
    <n v="0"/>
    <m/>
    <n v="194.60587395833136"/>
    <s v="Nợ quá hạn hơn 120 ngày có khả năng mất thanh toán"/>
    <s v="ĐÃ TT "/>
    <m/>
  </r>
  <r>
    <x v="3"/>
    <x v="3"/>
    <d v="2025-03-22T00:00:00"/>
    <s v="BH2345191"/>
    <d v="2025-03-22T00:00:00"/>
    <s v="00018814"/>
    <s v="CÔNG TY TNHH CỬA HÀNG TIỆN LỢI GIA ĐÌNH VIỆT NAM"/>
    <m/>
    <m/>
    <m/>
    <n v="874710"/>
    <s v="Bán hàng"/>
    <m/>
    <m/>
    <n v="0"/>
    <n v="874710"/>
    <n v="0"/>
    <n v="874710"/>
    <d v="2025-03-22T00:00:00"/>
    <n v="45"/>
    <d v="2025-05-06T00:00:00"/>
    <n v="0"/>
    <m/>
    <n v="191.60587395833136"/>
    <s v="Nợ quá hạn hơn 120 ngày có khả năng mất thanh toán"/>
    <s v="ĐÃ TT "/>
    <m/>
  </r>
  <r>
    <x v="3"/>
    <x v="3"/>
    <d v="2025-03-25T00:00:00"/>
    <s v="BH2345373"/>
    <d v="2025-03-25T00:00:00"/>
    <s v="00018934"/>
    <s v="CÔNG TY TNHH CỬA HÀNG TIỆN LỢI GIA ĐÌNH VIỆT NAM"/>
    <m/>
    <m/>
    <m/>
    <n v="2248470"/>
    <s v="Bán hàng"/>
    <m/>
    <m/>
    <n v="0"/>
    <n v="2248470"/>
    <n v="0"/>
    <n v="2248470"/>
    <d v="2025-03-25T00:00:00"/>
    <n v="45"/>
    <d v="2025-05-09T00:00:00"/>
    <n v="0"/>
    <m/>
    <n v="188.60587395833136"/>
    <s v="Nợ quá hạn hơn 120 ngày có khả năng mất thanh toán"/>
    <s v="ĐÃ TT "/>
    <m/>
  </r>
  <r>
    <x v="3"/>
    <x v="3"/>
    <d v="2025-03-27T00:00:00"/>
    <s v="BH2345563"/>
    <d v="2025-03-27T00:00:00"/>
    <s v="00019889"/>
    <s v="CÔNG TY TNHH CỬA HÀNG TIỆN LỢI GIA ĐÌNH VIỆT NAM"/>
    <m/>
    <m/>
    <m/>
    <n v="1303451"/>
    <s v="Bán hàng"/>
    <m/>
    <m/>
    <n v="0"/>
    <n v="1303451"/>
    <n v="0"/>
    <n v="1303451"/>
    <d v="2025-03-27T00:00:00"/>
    <n v="45"/>
    <d v="2025-05-11T00:00:00"/>
    <n v="0"/>
    <m/>
    <n v="186.60587395833136"/>
    <s v="Nợ quá hạn hơn 120 ngày có khả năng mất thanh toán"/>
    <s v="ĐÃ TT "/>
    <m/>
  </r>
  <r>
    <x v="3"/>
    <x v="3"/>
    <d v="2025-03-29T00:00:00"/>
    <s v="BH2345666"/>
    <d v="2025-03-29T00:00:00"/>
    <s v="00020452"/>
    <s v="CÔNG TY TNHH CỬA HÀNG TIỆN LỢI GIA ĐÌNH VIỆT NAM"/>
    <m/>
    <m/>
    <m/>
    <n v="1155942"/>
    <s v="Bán hàng"/>
    <m/>
    <m/>
    <n v="0"/>
    <n v="1155942"/>
    <n v="0"/>
    <n v="1155942"/>
    <d v="2025-03-29T00:00:00"/>
    <n v="45"/>
    <d v="2025-05-13T00:00:00"/>
    <n v="0"/>
    <m/>
    <n v="184.60587395833136"/>
    <s v="Nợ quá hạn hơn 120 ngày có khả năng mất thanh toán"/>
    <s v="ĐÃ TT "/>
    <m/>
  </r>
  <r>
    <x v="3"/>
    <x v="3"/>
    <d v="2025-04-01T00:00:00"/>
    <s v="BH2345806"/>
    <d v="2025-04-01T00:00:00"/>
    <s v="00020583"/>
    <s v="CÔNG TY TNHH CỬA HÀNG TIỆN LỢI GIA ĐÌNH VIỆT NAM"/>
    <m/>
    <m/>
    <m/>
    <n v="3411305"/>
    <s v="Bán hàng"/>
    <m/>
    <m/>
    <n v="0"/>
    <n v="3411305"/>
    <n v="0"/>
    <n v="3411305"/>
    <d v="2025-04-01T00:00:00"/>
    <n v="45"/>
    <d v="2025-05-16T00:00:00"/>
    <n v="0"/>
    <m/>
    <n v="181.60587395833136"/>
    <s v="Nợ quá hạn hơn 120 ngày có khả năng mất thanh toán"/>
    <s v="ĐÃ TT "/>
    <m/>
  </r>
  <r>
    <x v="3"/>
    <x v="3"/>
    <d v="2025-04-02T00:00:00"/>
    <s v="BH2345928"/>
    <d v="2025-04-02T00:00:00"/>
    <s v="00020783"/>
    <s v="CÔNG TY TNHH CỬA HÀNG TIỆN LỢI GIA ĐÌNH VIỆT NAM"/>
    <m/>
    <m/>
    <m/>
    <n v="1535052"/>
    <s v="Bán hàng"/>
    <m/>
    <m/>
    <n v="0"/>
    <n v="1535052"/>
    <n v="0"/>
    <n v="1535052"/>
    <d v="2025-04-02T00:00:00"/>
    <n v="45"/>
    <d v="2025-05-17T00:00:00"/>
    <n v="0"/>
    <m/>
    <n v="180.60587395833136"/>
    <s v="Nợ quá hạn hơn 120 ngày có khả năng mất thanh toán"/>
    <s v="ĐÃ TT "/>
    <m/>
  </r>
  <r>
    <x v="3"/>
    <x v="3"/>
    <d v="2025-04-04T00:00:00"/>
    <s v="BH2346036"/>
    <d v="2025-04-04T00:00:00"/>
    <s v="00021937"/>
    <s v="CÔNG TY TNHH CỬA HÀNG TIỆN LỢI GIA ĐÌNH VIỆT NAM"/>
    <m/>
    <m/>
    <m/>
    <n v="2111300"/>
    <s v="Bán hàng"/>
    <m/>
    <m/>
    <n v="0"/>
    <n v="2111300"/>
    <n v="0"/>
    <n v="2111300"/>
    <d v="2025-04-04T00:00:00"/>
    <n v="45"/>
    <d v="2025-05-19T00:00:00"/>
    <n v="0"/>
    <m/>
    <n v="178.60587395833136"/>
    <s v="Nợ quá hạn hơn 120 ngày có khả năng mất thanh toán"/>
    <s v="ĐÃ TT "/>
    <m/>
  </r>
  <r>
    <x v="3"/>
    <x v="3"/>
    <d v="2025-04-09T00:00:00"/>
    <s v="BH2346270"/>
    <d v="2025-04-09T00:00:00"/>
    <s v="00022253"/>
    <s v="CÔNG TY TNHH CỬA HÀNG TIỆN LỢI GIA ĐÌNH VIỆT NAM"/>
    <m/>
    <m/>
    <m/>
    <n v="2406317"/>
    <s v="Bán hàng"/>
    <m/>
    <m/>
    <n v="0"/>
    <n v="2406317"/>
    <n v="0"/>
    <n v="2406317"/>
    <d v="2025-04-09T00:00:00"/>
    <n v="45"/>
    <d v="2025-05-24T00:00:00"/>
    <n v="0"/>
    <m/>
    <n v="173.60587395833136"/>
    <s v="Nợ quá hạn hơn 120 ngày có khả năng mất thanh toán"/>
    <s v="ĐÃ TT "/>
    <m/>
  </r>
  <r>
    <x v="3"/>
    <x v="3"/>
    <d v="2025-04-12T00:00:00"/>
    <s v="BH2346477"/>
    <d v="2025-04-12T00:00:00"/>
    <s v="00023455"/>
    <s v="CÔNG TY TNHH CỬA HÀNG TIỆN LỢI GIA ĐÌNH VIỆT NAM"/>
    <m/>
    <m/>
    <m/>
    <n v="1661883"/>
    <s v="Bán hàng"/>
    <m/>
    <m/>
    <n v="0"/>
    <n v="1661883"/>
    <n v="0"/>
    <n v="1661883"/>
    <d v="2025-04-12T00:00:00"/>
    <n v="45"/>
    <d v="2025-05-27T00:00:00"/>
    <n v="0"/>
    <m/>
    <n v="170.60587395833136"/>
    <s v="Nợ quá hạn hơn 120 ngày có khả năng mất thanh toán"/>
    <s v="ĐÃ TT "/>
    <m/>
  </r>
  <r>
    <x v="3"/>
    <x v="3"/>
    <d v="2025-04-15T00:00:00"/>
    <s v="BH2346569"/>
    <d v="2025-04-15T00:00:00"/>
    <s v="00023647"/>
    <s v="CÔNG TY TNHH CỬA HÀNG TIỆN LỢI GIA ĐÌNH VIỆT NAM"/>
    <m/>
    <m/>
    <m/>
    <n v="1169727"/>
    <s v="Bán hàng"/>
    <m/>
    <m/>
    <n v="0"/>
    <n v="1169727"/>
    <n v="0"/>
    <n v="1169727"/>
    <d v="2025-04-15T00:00:00"/>
    <n v="45"/>
    <d v="2025-05-30T00:00:00"/>
    <n v="0"/>
    <m/>
    <n v="167.60587395833136"/>
    <s v="Nợ quá hạn hơn 120 ngày có khả năng mất thanh toán"/>
    <s v="ĐÃ TT "/>
    <m/>
  </r>
  <r>
    <x v="3"/>
    <x v="3"/>
    <d v="2025-04-16T00:00:00"/>
    <s v="BH2346774"/>
    <d v="2025-04-16T00:00:00"/>
    <s v="00023848"/>
    <s v="CÔNG TY TNHH CỬA HÀNG TIỆN LỢI GIA ĐÌNH VIỆT NAM"/>
    <m/>
    <m/>
    <m/>
    <n v="1226250"/>
    <s v="Bán hàng"/>
    <m/>
    <m/>
    <n v="0"/>
    <n v="1226250"/>
    <n v="0"/>
    <n v="1226250"/>
    <d v="2025-04-16T00:00:00"/>
    <n v="45"/>
    <d v="2025-05-31T00:00:00"/>
    <n v="0"/>
    <m/>
    <n v="166.60587395833136"/>
    <s v="Nợ quá hạn hơn 120 ngày có khả năng mất thanh toán"/>
    <s v="ĐÃ TT "/>
    <m/>
  </r>
  <r>
    <x v="3"/>
    <x v="3"/>
    <d v="2025-04-19T00:00:00"/>
    <s v="BH2346985"/>
    <d v="2025-04-19T00:00:00"/>
    <s v="00024968"/>
    <s v="CÔNG TY TNHH CỬA HÀNG TIỆN LỢI GIA ĐÌNH VIỆT NAM"/>
    <m/>
    <m/>
    <m/>
    <n v="2332562"/>
    <s v="Bán hàng"/>
    <m/>
    <m/>
    <n v="0"/>
    <n v="2332562"/>
    <n v="0"/>
    <n v="2332562"/>
    <d v="2025-04-19T00:00:00"/>
    <n v="45"/>
    <d v="2025-06-03T00:00:00"/>
    <n v="0"/>
    <m/>
    <n v="163.60587395833136"/>
    <s v="Nợ quá hạn hơn 120 ngày có khả năng mất thanh toán"/>
    <s v="ĐÃ TT "/>
    <m/>
  </r>
  <r>
    <x v="3"/>
    <x v="3"/>
    <d v="2025-04-21T00:00:00"/>
    <s v="BH2347252"/>
    <d v="2025-04-21T00:00:00"/>
    <s v="00025187"/>
    <s v="CÔNG TY TNHH CỬA HÀNG TIỆN LỢI GIA ĐÌNH VIỆT NAM"/>
    <m/>
    <m/>
    <m/>
    <n v="2673764"/>
    <s v="Bán hàng"/>
    <m/>
    <m/>
    <n v="0"/>
    <n v="2673764"/>
    <n v="0"/>
    <n v="2673764"/>
    <d v="2025-04-21T00:00:00"/>
    <n v="45"/>
    <d v="2025-06-05T00:00:00"/>
    <n v="0"/>
    <m/>
    <n v="161.60587395833136"/>
    <s v="Nợ quá hạn hơn 120 ngày có khả năng mất thanh toán"/>
    <s v="ĐÃ TT "/>
    <m/>
  </r>
  <r>
    <x v="3"/>
    <x v="3"/>
    <d v="2025-04-24T00:00:00"/>
    <s v="BH2347469"/>
    <d v="2025-04-24T00:00:00"/>
    <s v="00026089"/>
    <s v="CÔNG TY TNHH CỬA HÀNG TIỆN LỢI GIA ĐÌNH VIỆT NAM"/>
    <m/>
    <m/>
    <m/>
    <n v="2828165"/>
    <s v="Bán hàng"/>
    <m/>
    <m/>
    <n v="0"/>
    <n v="2828165"/>
    <n v="0"/>
    <n v="2828165"/>
    <d v="2025-04-24T00:00:00"/>
    <n v="45"/>
    <d v="2025-06-08T00:00:00"/>
    <n v="0"/>
    <m/>
    <n v="158.60587395833136"/>
    <s v="Nợ quá hạn hơn 120 ngày có khả năng mất thanh toán"/>
    <s v="ĐÃ TT "/>
    <m/>
  </r>
  <r>
    <x v="3"/>
    <x v="3"/>
    <d v="2025-04-25T00:00:00"/>
    <s v="BH2347659"/>
    <d v="2025-04-25T00:00:00"/>
    <s v="00026589"/>
    <s v="CÔNG TY TNHH CỬA HÀNG TIỆN LỢI GIA ĐÌNH VIỆT NAM"/>
    <m/>
    <m/>
    <m/>
    <n v="4201924"/>
    <s v="Bán hàng"/>
    <m/>
    <m/>
    <n v="0"/>
    <n v="4201924"/>
    <n v="0"/>
    <n v="4201924"/>
    <d v="2025-04-25T00:00:00"/>
    <n v="45"/>
    <d v="2025-06-09T00:00:00"/>
    <n v="0"/>
    <m/>
    <n v="157.60587395833136"/>
    <s v="Nợ quá hạn hơn 120 ngày có khả năng mất thanh toán"/>
    <s v="ĐÃ TT "/>
    <m/>
  </r>
  <r>
    <x v="3"/>
    <x v="3"/>
    <d v="2025-05-06T00:00:00"/>
    <s v="BH2348214"/>
    <d v="2025-05-06T00:00:00"/>
    <s v="00028165"/>
    <s v="CÔNG TY TNHH CỬA HÀNG TIỆN LỢI GIA ĐÌNH VIỆT NAM"/>
    <m/>
    <m/>
    <m/>
    <n v="5800391"/>
    <s v="Bán hàng"/>
    <m/>
    <m/>
    <n v="0"/>
    <n v="5800391"/>
    <n v="0"/>
    <n v="5800391"/>
    <d v="2025-05-06T00:00:00"/>
    <n v="45"/>
    <d v="2025-06-20T00:00:00"/>
    <n v="0"/>
    <m/>
    <n v="146.60587395833136"/>
    <s v="Nợ quá hạn hơn 120 ngày có khả năng mất thanh toán"/>
    <s v="ĐÃ TT "/>
    <m/>
  </r>
  <r>
    <x v="3"/>
    <x v="3"/>
    <d v="2025-05-08T00:00:00"/>
    <s v="BH2348461"/>
    <d v="2025-05-08T00:00:00"/>
    <s v="00029089"/>
    <s v="CÔNG TY TNHH CỬA HÀNG TIỆN LỢI GIA ĐÌNH VIỆT NAM"/>
    <m/>
    <m/>
    <m/>
    <n v="1752868"/>
    <s v="Bán hàng"/>
    <m/>
    <m/>
    <n v="0"/>
    <n v="1752868"/>
    <n v="0"/>
    <n v="1752868"/>
    <d v="2025-05-08T00:00:00"/>
    <n v="45"/>
    <d v="2025-06-22T00:00:00"/>
    <n v="0"/>
    <m/>
    <n v="144.60587395833136"/>
    <s v="Nợ quá hạn hơn 120 ngày có khả năng mất thanh toán"/>
    <s v="ĐÃ TT "/>
    <m/>
  </r>
  <r>
    <x v="3"/>
    <x v="3"/>
    <d v="2025-05-10T00:00:00"/>
    <s v="BH2348667"/>
    <d v="2025-05-10T00:00:00"/>
    <s v="00029709"/>
    <s v="CÔNG TY TNHH CỬA HÀNG TIỆN LỢI GIA ĐÌNH VIỆT NAM"/>
    <m/>
    <m/>
    <m/>
    <n v="2413208"/>
    <s v="Bán hàng"/>
    <m/>
    <m/>
    <n v="0"/>
    <n v="2413208"/>
    <n v="0"/>
    <n v="2413208"/>
    <d v="2025-05-10T00:00:00"/>
    <n v="45"/>
    <d v="2025-06-24T00:00:00"/>
    <n v="0"/>
    <m/>
    <n v="142.60587395833136"/>
    <s v="Nợ quá hạn hơn 120 ngày có khả năng mất thanh toán"/>
    <s v="ĐÃ TT "/>
    <m/>
  </r>
  <r>
    <x v="3"/>
    <x v="3"/>
    <d v="2025-05-12T00:00:00"/>
    <s v="BH2348817"/>
    <d v="2025-05-12T00:00:00"/>
    <s v="00029831"/>
    <s v="CÔNG TY TNHH CỬA HÀNG TIỆN LỢI GIA ĐÌNH VIỆT NAM"/>
    <m/>
    <m/>
    <m/>
    <n v="2034100"/>
    <s v="Bán hàng"/>
    <m/>
    <m/>
    <n v="0"/>
    <n v="2034100"/>
    <n v="0"/>
    <n v="2034100"/>
    <d v="2025-05-12T00:00:00"/>
    <n v="45"/>
    <d v="2025-06-26T00:00:00"/>
    <n v="0"/>
    <m/>
    <n v="140.60587395833136"/>
    <s v="Nợ quá hạn hơn 120 ngày có khả năng mất thanh toán"/>
    <s v="ĐÃ TT "/>
    <m/>
  </r>
  <r>
    <x v="3"/>
    <x v="3"/>
    <d v="2025-05-15T00:00:00"/>
    <s v="BH2349042"/>
    <d v="2025-05-15T00:00:00"/>
    <s v="00030237"/>
    <s v="CÔNG TY TNHH CỬA HÀNG TIỆN LỢI GIA ĐÌNH VIỆT NAM"/>
    <m/>
    <m/>
    <m/>
    <n v="2047884"/>
    <s v="Bán hàng"/>
    <m/>
    <m/>
    <n v="0"/>
    <n v="2047884"/>
    <n v="0"/>
    <n v="2047884"/>
    <d v="2025-05-15T00:00:00"/>
    <n v="45"/>
    <d v="2025-06-29T00:00:00"/>
    <n v="0"/>
    <m/>
    <n v="137.60587395833136"/>
    <s v="Nợ quá hạn hơn 120 ngày có khả năng mất thanh toán"/>
    <s v="ĐÃ TT "/>
    <m/>
  </r>
  <r>
    <x v="3"/>
    <x v="3"/>
    <d v="2025-05-17T00:00:00"/>
    <s v="BH2349167"/>
    <d v="2025-05-17T00:00:00"/>
    <s v="00031075"/>
    <s v="CÔNG TY TNHH CỬA HÀNG TIỆN LỢI GIA ĐÌNH VIỆT NAM"/>
    <m/>
    <m/>
    <m/>
    <n v="1907268"/>
    <s v="Bán hàng"/>
    <m/>
    <m/>
    <n v="0"/>
    <n v="1907268"/>
    <n v="0"/>
    <n v="1907268"/>
    <d v="2025-05-17T00:00:00"/>
    <n v="45"/>
    <d v="2025-07-01T00:00:00"/>
    <n v="0"/>
    <m/>
    <n v="135.60587395833136"/>
    <s v="Nợ quá hạn hơn 120 ngày có khả năng mất thanh toán"/>
    <s v="ĐÃ TT "/>
    <m/>
  </r>
  <r>
    <x v="3"/>
    <x v="3"/>
    <d v="2025-05-20T00:00:00"/>
    <s v="BH2349270"/>
    <d v="2025-05-20T00:00:00"/>
    <s v="00031173"/>
    <s v="CÔNG TY TNHH CỬA HÀNG TIỆN LỢI GIA ĐÌNH VIỆT NAM"/>
    <m/>
    <m/>
    <m/>
    <n v="1970684"/>
    <s v="Bán hàng"/>
    <m/>
    <m/>
    <n v="0"/>
    <n v="1970684"/>
    <n v="0"/>
    <n v="1970684"/>
    <d v="2025-05-20T00:00:00"/>
    <n v="45"/>
    <d v="2025-07-04T00:00:00"/>
    <n v="0"/>
    <m/>
    <n v="132.60587395833136"/>
    <s v="Nợ quá hạn hơn 120 ngày có khả năng mất thanh toán"/>
    <s v="ĐÃ TT "/>
    <m/>
  </r>
  <r>
    <x v="3"/>
    <x v="3"/>
    <d v="2025-05-22T00:00:00"/>
    <s v="BH2349551"/>
    <d v="2025-05-22T00:00:00"/>
    <s v="00032070"/>
    <s v="CÔNG TY TNHH CỬA HÀNG TIỆN LỢI GIA ĐÌNH VIỆT NAM"/>
    <m/>
    <m/>
    <m/>
    <n v="1819730"/>
    <s v="Bán hàng"/>
    <m/>
    <m/>
    <n v="0"/>
    <n v="1819730"/>
    <n v="0"/>
    <n v="1819730"/>
    <d v="2025-05-22T00:00:00"/>
    <n v="45"/>
    <d v="2025-07-06T00:00:00"/>
    <n v="0"/>
    <m/>
    <n v="130.60587395833136"/>
    <s v="Nợ quá hạn hơn 120 ngày có khả năng mất thanh toán"/>
    <s v="ĐÃ TT "/>
    <m/>
  </r>
  <r>
    <x v="3"/>
    <x v="3"/>
    <d v="2025-05-24T00:00:00"/>
    <s v="BH2349758"/>
    <d v="2025-05-24T00:00:00"/>
    <s v="00032734"/>
    <s v="CÔNG TY TNHH CỬA HÀNG TIỆN LỢI GIA ĐÌNH VIỆT NAM"/>
    <m/>
    <m/>
    <m/>
    <n v="1387543"/>
    <s v="Bán hàng"/>
    <m/>
    <m/>
    <n v="0"/>
    <n v="1387543"/>
    <n v="0"/>
    <n v="1387543"/>
    <d v="2025-05-24T00:00:00"/>
    <n v="45"/>
    <d v="2025-07-08T00:00:00"/>
    <n v="0"/>
    <m/>
    <n v="128.60587395833136"/>
    <s v="Nợ quá hạn hơn 120 ngày có khả năng mất thanh toán"/>
    <s v="ĐÃ TT "/>
    <m/>
  </r>
  <r>
    <x v="3"/>
    <x v="3"/>
    <d v="2025-05-27T00:00:00"/>
    <s v="BH2349881"/>
    <d v="2025-05-27T00:00:00"/>
    <s v="00032845"/>
    <s v="CÔNG TY TNHH CỬA HÀNG TIỆN LỢI GIA ĐÌNH VIỆT NAM"/>
    <m/>
    <m/>
    <m/>
    <n v="2831611"/>
    <s v="Bán hàng"/>
    <m/>
    <m/>
    <n v="0"/>
    <n v="2831611"/>
    <n v="0"/>
    <n v="2831611"/>
    <d v="2025-05-27T00:00:00"/>
    <n v="45"/>
    <d v="2025-07-11T00:00:00"/>
    <n v="0"/>
    <m/>
    <n v="125.60587395833136"/>
    <s v="Nợ quá hạn hơn 120 ngày có khả năng mất thanh toán"/>
    <s v="ĐÃ TT "/>
    <m/>
  </r>
  <r>
    <x v="3"/>
    <x v="3"/>
    <d v="2025-05-29T00:00:00"/>
    <s v="BH2350163"/>
    <d v="2025-05-29T00:00:00"/>
    <s v="00033037"/>
    <s v="CÔNG TY TNHH CỬA HÀNG TIỆN LỢI GIA ĐÌNH VIỆT NAM"/>
    <m/>
    <m/>
    <m/>
    <n v="1668775"/>
    <s v="Bán hàng"/>
    <m/>
    <m/>
    <n v="0"/>
    <n v="1668775"/>
    <n v="0"/>
    <n v="1668775"/>
    <d v="2025-05-29T00:00:00"/>
    <n v="45"/>
    <d v="2025-07-13T00:00:00"/>
    <n v="0"/>
    <m/>
    <n v="123.60587395833136"/>
    <s v="Nợ quá hạn hơn 120 ngày có khả năng mất thanh toán"/>
    <s v="ĐÃ TT "/>
    <m/>
  </r>
  <r>
    <x v="3"/>
    <x v="3"/>
    <d v="2025-05-31T00:00:00"/>
    <s v="BH2350289"/>
    <d v="2025-05-31T00:00:00"/>
    <s v="00034217"/>
    <s v="CÔNG TY TNHH CỬA HÀNG TIỆN LỢI GIA ĐÌNH VIỆT NAM"/>
    <m/>
    <m/>
    <m/>
    <n v="1457851"/>
    <s v="Bán hàng"/>
    <m/>
    <m/>
    <n v="0"/>
    <n v="1457851"/>
    <n v="0"/>
    <n v="1457851"/>
    <d v="2025-05-31T00:00:00"/>
    <n v="45"/>
    <d v="2025-07-15T00:00:00"/>
    <n v="0"/>
    <m/>
    <n v="121.60587395833136"/>
    <s v="Nợ quá hạn hơn 120 ngày có khả năng mất thanh toán"/>
    <s v="ĐÃ TT "/>
    <m/>
  </r>
  <r>
    <x v="3"/>
    <x v="3"/>
    <d v="2025-06-03T00:00:00"/>
    <s v="BH2350391"/>
    <d v="2025-06-03T00:00:00"/>
    <s v="00034379"/>
    <s v="CÔNG TY TNHH CỬA HÀNG TIỆN LỢI GIA ĐÌNH VIỆT NAM"/>
    <m/>
    <m/>
    <m/>
    <n v="1598467"/>
    <s v="Bán hàng"/>
    <m/>
    <m/>
    <n v="0"/>
    <n v="1598467"/>
    <n v="0"/>
    <n v="1598467"/>
    <d v="2025-06-03T00:00:00"/>
    <n v="45"/>
    <d v="2025-07-18T00:00:00"/>
    <n v="0"/>
    <m/>
    <n v="118.60587395833136"/>
    <s v="Nợ quá hạn từ 90 ngày đến 120 ngày"/>
    <s v="ĐÃ TT "/>
    <m/>
  </r>
  <r>
    <x v="3"/>
    <x v="3"/>
    <d v="2025-06-05T00:00:00"/>
    <s v="BH2350613"/>
    <d v="2025-06-05T00:00:00"/>
    <s v="00034668"/>
    <s v="CÔNG TY TNHH CỬA HÀNG TIỆN LỢI GIA ĐÌNH VIỆT NAM"/>
    <m/>
    <m/>
    <m/>
    <n v="656895"/>
    <s v="Bán hàng"/>
    <m/>
    <m/>
    <n v="0"/>
    <n v="656895"/>
    <n v="0"/>
    <n v="656895"/>
    <d v="2025-06-05T00:00:00"/>
    <n v="45"/>
    <d v="2025-07-20T00:00:00"/>
    <n v="0"/>
    <m/>
    <n v="116.60587395833136"/>
    <s v="Nợ quá hạn từ 90 ngày đến 120 ngày"/>
    <s v="ĐÃ TT "/>
    <m/>
  </r>
  <r>
    <x v="3"/>
    <x v="3"/>
    <d v="2025-06-07T00:00:00"/>
    <s v="BH2350798"/>
    <d v="2025-06-07T00:00:00"/>
    <s v="00035782"/>
    <s v="CÔNG TY TNHH CỬA HÀNG TIỆN LỢI GIA ĐÌNH VIỆT NAM"/>
    <m/>
    <m/>
    <m/>
    <n v="2202284"/>
    <s v="Bán hàng"/>
    <m/>
    <m/>
    <n v="0"/>
    <n v="2202284"/>
    <n v="0"/>
    <n v="2202284"/>
    <d v="2025-06-07T00:00:00"/>
    <n v="45"/>
    <d v="2025-07-22T00:00:00"/>
    <n v="0"/>
    <m/>
    <n v="114.60587395833136"/>
    <s v="Nợ quá hạn từ 90 ngày đến 120 ngày"/>
    <s v="ĐÃ TT "/>
    <m/>
  </r>
  <r>
    <x v="3"/>
    <x v="3"/>
    <d v="2025-06-10T00:00:00"/>
    <s v="BH2350874"/>
    <d v="2025-06-10T00:00:00"/>
    <s v="00035970"/>
    <s v="CÔNG TY TNHH CỬA HÀNG TIỆN LỢI GIA ĐÌNH VIỆT NAM"/>
    <m/>
    <m/>
    <m/>
    <n v="2258808"/>
    <s v="Bán hàng"/>
    <m/>
    <m/>
    <n v="0"/>
    <n v="2258808"/>
    <n v="0"/>
    <n v="2258808"/>
    <d v="2025-06-10T00:00:00"/>
    <n v="45"/>
    <d v="2025-07-25T00:00:00"/>
    <n v="0"/>
    <m/>
    <n v="111.60587395833136"/>
    <s v="Nợ quá hạn từ 90 ngày đến 120 ngày"/>
    <s v="ĐÃ TT "/>
    <m/>
  </r>
  <r>
    <x v="3"/>
    <x v="3"/>
    <d v="2025-06-12T00:00:00"/>
    <s v="BH2351067"/>
    <d v="2025-06-12T00:00:00"/>
    <s v="00036153"/>
    <s v="CÔNG TY TNHH CỬA HÀNG TIỆN LỢI GIA ĐÌNH VIỆT NAM"/>
    <m/>
    <m/>
    <m/>
    <n v="1883145"/>
    <s v="Bán hàng"/>
    <m/>
    <m/>
    <n v="0"/>
    <n v="1883145"/>
    <n v="0"/>
    <n v="1883145"/>
    <d v="2025-06-12T00:00:00"/>
    <n v="45"/>
    <d v="2025-07-27T00:00:00"/>
    <n v="0"/>
    <m/>
    <n v="109.60587395833136"/>
    <s v="Nợ quá hạn từ 90 ngày đến 120 ngày"/>
    <s v="ĐÃ TT "/>
    <m/>
  </r>
  <r>
    <x v="3"/>
    <x v="3"/>
    <d v="2025-06-14T00:00:00"/>
    <s v="BH2351238"/>
    <d v="2025-06-14T00:00:00"/>
    <s v="00036952"/>
    <s v="01173587"/>
    <m/>
    <m/>
    <m/>
    <n v="1598467"/>
    <s v="Bán hàng"/>
    <m/>
    <m/>
    <n v="0"/>
    <n v="1598467"/>
    <n v="0"/>
    <n v="1598467"/>
    <d v="2025-06-14T00:00:00"/>
    <n v="45"/>
    <d v="2025-07-29T00:00:00"/>
    <n v="0"/>
    <m/>
    <n v="107.60587395833136"/>
    <s v="Nợ quá hạn từ 90 ngày đến 120 ngày"/>
    <s v="ĐÃ TT "/>
    <m/>
  </r>
  <r>
    <x v="3"/>
    <x v="3"/>
    <d v="2025-06-17T00:00:00"/>
    <s v="BH2351308"/>
    <d v="2025-06-17T00:00:00"/>
    <s v="00037071"/>
    <s v="01176126"/>
    <m/>
    <m/>
    <m/>
    <n v="2234685"/>
    <s v="Bán hàng"/>
    <m/>
    <m/>
    <n v="0"/>
    <n v="2234685"/>
    <n v="0"/>
    <n v="2234685"/>
    <d v="2025-06-17T00:00:00"/>
    <n v="45"/>
    <d v="2025-08-01T00:00:00"/>
    <n v="0"/>
    <m/>
    <n v="104.60587395833136"/>
    <s v="Nợ quá hạn từ 90 ngày đến 120 ngày"/>
    <s v="ĐÃ TT "/>
    <m/>
  </r>
  <r>
    <x v="3"/>
    <x v="3"/>
    <d v="2025-06-19T00:00:00"/>
    <s v="BH2351504"/>
    <d v="2025-06-19T00:00:00"/>
    <s v="00037220"/>
    <s v="01178292"/>
    <m/>
    <m/>
    <m/>
    <n v="1236589"/>
    <s v="Bán hàng"/>
    <m/>
    <m/>
    <n v="0"/>
    <n v="1236589"/>
    <n v="0"/>
    <n v="1236589"/>
    <d v="2025-06-19T00:00:00"/>
    <n v="45"/>
    <d v="2025-08-03T00:00:00"/>
    <n v="0"/>
    <m/>
    <n v="102.60587395833136"/>
    <s v="Nợ quá hạn từ 90 ngày đến 120 ngày"/>
    <s v="ĐÃ TT "/>
    <m/>
  </r>
  <r>
    <x v="3"/>
    <x v="3"/>
    <d v="2025-06-21T00:00:00"/>
    <s v="BH2351656"/>
    <d v="2025-06-21T00:00:00"/>
    <s v="00038681"/>
    <s v="01180433"/>
    <m/>
    <m/>
    <m/>
    <n v="1169727"/>
    <s v="Bán hàng"/>
    <m/>
    <m/>
    <n v="0"/>
    <n v="1169727"/>
    <n v="0"/>
    <n v="1169727"/>
    <d v="2025-06-21T00:00:00"/>
    <n v="45"/>
    <d v="2025-08-05T00:00:00"/>
    <n v="0"/>
    <m/>
    <n v="100.60587395833136"/>
    <s v="Nợ quá hạn từ 90 ngày đến 120 ngày"/>
    <s v="ĐÃ TT "/>
    <m/>
  </r>
  <r>
    <x v="3"/>
    <x v="3"/>
    <d v="2025-06-24T00:00:00"/>
    <s v="BH2351820"/>
    <d v="2025-06-24T00:00:00"/>
    <s v="00038834"/>
    <s v="01183006"/>
    <m/>
    <m/>
    <m/>
    <n v="2114746"/>
    <s v="Bán hàng"/>
    <m/>
    <m/>
    <n v="0"/>
    <n v="2114746"/>
    <n v="0"/>
    <n v="2114746"/>
    <d v="2025-06-24T00:00:00"/>
    <n v="45"/>
    <d v="2025-08-08T00:00:00"/>
    <n v="0"/>
    <m/>
    <n v="97.605873958331358"/>
    <s v="Nợ quá hạn từ 90 ngày đến 120 ngày"/>
    <s v="ĐÃ TT "/>
    <m/>
  </r>
  <r>
    <x v="3"/>
    <x v="3"/>
    <d v="2025-06-26T00:00:00"/>
    <s v="BH2351939"/>
    <d v="2025-06-26T00:00:00"/>
    <s v="00039040"/>
    <s v="01185336"/>
    <m/>
    <m/>
    <m/>
    <n v="941573"/>
    <s v="Bán hàng"/>
    <m/>
    <m/>
    <n v="0"/>
    <n v="941573"/>
    <n v="0"/>
    <n v="941573"/>
    <d v="2025-06-26T00:00:00"/>
    <n v="45"/>
    <d v="2025-08-10T00:00:00"/>
    <n v="0"/>
    <m/>
    <n v="95.605873958331358"/>
    <s v="Nợ quá hạn từ 90 ngày đến 120 ngày"/>
    <s v="ĐÃ TT "/>
    <m/>
  </r>
  <r>
    <x v="3"/>
    <x v="3"/>
    <d v="2025-06-28T00:00:00"/>
    <s v="BH2352246"/>
    <d v="2025-06-28T00:00:00"/>
    <s v="00040704"/>
    <s v="01187384"/>
    <m/>
    <m/>
    <m/>
    <n v="1373759"/>
    <s v="Bán hàng"/>
    <m/>
    <m/>
    <n v="0"/>
    <n v="1373759"/>
    <n v="0"/>
    <n v="1373759"/>
    <d v="2025-06-28T00:00:00"/>
    <n v="45"/>
    <d v="2025-08-12T00:00:00"/>
    <n v="0"/>
    <m/>
    <n v="93.605873958331358"/>
    <s v="Nợ quá hạn từ 90 ngày đến 120 ngày"/>
    <s v="ĐÃ TT "/>
    <m/>
  </r>
  <r>
    <x v="3"/>
    <x v="3"/>
    <d v="2025-07-01T00:00:00"/>
    <s v="BH2352363"/>
    <d v="2025-07-01T00:00:00"/>
    <s v="00040901"/>
    <s v="01199750"/>
    <m/>
    <m/>
    <m/>
    <n v="1169727"/>
    <s v="Bán hàng"/>
    <m/>
    <m/>
    <n v="0"/>
    <n v="1169727"/>
    <n v="0"/>
    <n v="1169727"/>
    <d v="2025-07-01T00:00:00"/>
    <n v="45"/>
    <d v="2025-08-15T00:00:00"/>
    <n v="0"/>
    <m/>
    <n v="90.605873958331358"/>
    <s v="Nợ quá hạn từ 90 ngày đến 120 ngày"/>
    <s v="ĐÃ TT "/>
    <m/>
  </r>
  <r>
    <x v="3"/>
    <x v="3"/>
    <d v="2025-07-03T00:00:00"/>
    <s v="BH2352578"/>
    <d v="2025-07-03T00:00:00"/>
    <s v="00041084"/>
    <s v="01202041"/>
    <m/>
    <m/>
    <m/>
    <n v="1471636"/>
    <s v="Bán hàng"/>
    <m/>
    <m/>
    <n v="0"/>
    <n v="1471636"/>
    <n v="0"/>
    <n v="1471636"/>
    <d v="2025-07-03T00:00:00"/>
    <n v="45"/>
    <d v="2025-08-17T00:00:00"/>
    <n v="0"/>
    <m/>
    <n v="88.605873958331358"/>
    <s v="Nợ quá hạn từ 60 ngày đến 90 ngày"/>
    <s v="ĐÃ TT "/>
    <m/>
  </r>
  <r>
    <x v="3"/>
    <x v="3"/>
    <d v="2025-07-05T00:00:00"/>
    <s v="BH2352687"/>
    <d v="2025-07-05T00:00:00"/>
    <s v="00042362"/>
    <s v="01204249"/>
    <m/>
    <m/>
    <m/>
    <n v="1745976"/>
    <s v="Bán hàng"/>
    <m/>
    <m/>
    <n v="0"/>
    <n v="1745976"/>
    <n v="0"/>
    <n v="1745976"/>
    <d v="2025-07-05T00:00:00"/>
    <n v="45"/>
    <d v="2025-08-19T00:00:00"/>
    <n v="0"/>
    <m/>
    <n v="86.605873958331358"/>
    <s v="Nợ quá hạn từ 60 ngày đến 90 ngày"/>
    <s v="ĐÃ TT "/>
    <m/>
  </r>
  <r>
    <x v="3"/>
    <x v="3"/>
    <d v="2025-07-08T00:00:00"/>
    <s v="BH2352884"/>
    <d v="2025-07-08T00:00:00"/>
    <s v="00042513"/>
    <s v="01226567"/>
    <m/>
    <m/>
    <m/>
    <n v="1313790"/>
    <s v="Bán hàng"/>
    <m/>
    <m/>
    <n v="0"/>
    <n v="1313790"/>
    <n v="0"/>
    <n v="1313790"/>
    <d v="2025-07-08T00:00:00"/>
    <n v="45"/>
    <d v="2025-08-22T00:00:00"/>
    <n v="0"/>
    <m/>
    <n v="83.605873958331358"/>
    <s v="Nợ quá hạn từ 60 ngày đến 90 ngày"/>
    <s v="ĐÃ TT "/>
    <m/>
  </r>
  <r>
    <x v="3"/>
    <x v="3"/>
    <d v="2025-07-10T00:00:00"/>
    <s v="BH2353062"/>
    <d v="2025-07-10T00:00:00"/>
    <s v="00043125"/>
    <s v="01228944"/>
    <m/>
    <m/>
    <m/>
    <n v="1595022"/>
    <s v="Bán hàng"/>
    <m/>
    <m/>
    <n v="0"/>
    <n v="1595022"/>
    <n v="0"/>
    <n v="1595022"/>
    <d v="2025-07-10T00:00:00"/>
    <n v="45"/>
    <d v="2025-08-24T00:00:00"/>
    <n v="0"/>
    <m/>
    <n v="81.605873958331358"/>
    <s v="Nợ quá hạn từ 60 ngày đến 90 ngày"/>
    <s v="ĐÃ TT "/>
    <m/>
  </r>
  <r>
    <x v="3"/>
    <x v="3"/>
    <d v="2025-07-12T00:00:00"/>
    <s v="BH2353177"/>
    <d v="2025-07-12T00:00:00"/>
    <s v="00043862"/>
    <s v="01231368"/>
    <m/>
    <m/>
    <m/>
    <n v="2550379"/>
    <s v="Bán hàng"/>
    <m/>
    <m/>
    <n v="0"/>
    <n v="2550379"/>
    <n v="0"/>
    <n v="2550379"/>
    <d v="2025-07-12T00:00:00"/>
    <n v="45"/>
    <d v="2025-08-26T00:00:00"/>
    <n v="0"/>
    <m/>
    <n v="79.605873958331358"/>
    <s v="Nợ quá hạn từ 60 ngày đến 90 ngày"/>
    <s v="ĐÃ TT "/>
    <m/>
  </r>
  <r>
    <x v="3"/>
    <x v="3"/>
    <d v="2025-07-15T00:00:00"/>
    <s v="BH2353336"/>
    <d v="2025-07-15T00:00:00"/>
    <s v="00044076"/>
    <s v="01233822"/>
    <m/>
    <m/>
    <m/>
    <n v="2322224"/>
    <s v="Bán hàng"/>
    <m/>
    <m/>
    <n v="0"/>
    <n v="2322224"/>
    <n v="0"/>
    <n v="2322224"/>
    <d v="2025-07-15T00:00:00"/>
    <n v="45"/>
    <d v="2025-08-29T00:00:00"/>
    <n v="0"/>
    <m/>
    <n v="76.605873958331358"/>
    <s v="Nợ quá hạn từ 60 ngày đến 90 ngày"/>
    <s v="ĐÃ TT "/>
    <m/>
  </r>
  <r>
    <x v="3"/>
    <x v="3"/>
    <d v="2025-07-17T00:00:00"/>
    <s v="BH2353566"/>
    <d v="2025-07-17T00:00:00"/>
    <s v="00044968"/>
    <s v="01236021"/>
    <m/>
    <m/>
    <m/>
    <n v="2466286"/>
    <s v="Bán hàng"/>
    <m/>
    <m/>
    <n v="0"/>
    <n v="2466286"/>
    <n v="0"/>
    <n v="2466286"/>
    <d v="2025-07-17T00:00:00"/>
    <n v="45"/>
    <d v="2025-08-31T00:00:00"/>
    <n v="0"/>
    <m/>
    <n v="74.605873958331358"/>
    <s v="Nợ quá hạn từ 60 ngày đến 90 ngày"/>
    <s v="ĐÃ TT "/>
    <m/>
  </r>
  <r>
    <x v="3"/>
    <x v="3"/>
    <d v="2025-07-19T00:00:00"/>
    <s v="TBH0026"/>
    <d v="2025-07-18T00:00:00"/>
    <s v="00045480"/>
    <s v="01238250"/>
    <m/>
    <m/>
    <m/>
    <n v="1749422"/>
    <s v="Bán hàng"/>
    <m/>
    <m/>
    <n v="0"/>
    <n v="1749422"/>
    <n v="0"/>
    <n v="1749422"/>
    <d v="2025-07-18T00:00:00"/>
    <n v="45"/>
    <d v="2025-09-01T00:00:00"/>
    <n v="0"/>
    <m/>
    <n v="73.605873958331358"/>
    <s v="Nợ quá hạn từ 60 ngày đến 90 ngày"/>
    <s v="ĐÃ TT "/>
    <m/>
  </r>
  <r>
    <x v="3"/>
    <x v="3"/>
    <d v="2025-07-22T00:00:00"/>
    <s v="TBH0159"/>
    <d v="2025-07-22T00:00:00"/>
    <s v="00045711"/>
    <s v="01240526"/>
    <m/>
    <m/>
    <m/>
    <n v="1366866"/>
    <s v="Bán hàng"/>
    <m/>
    <m/>
    <n v="0"/>
    <n v="1366866"/>
    <n v="0"/>
    <n v="1366866"/>
    <d v="2025-07-22T00:00:00"/>
    <n v="45"/>
    <d v="2025-09-05T00:00:00"/>
    <n v="0"/>
    <m/>
    <n v="69.605873958331358"/>
    <s v="Nợ quá hạn từ 60 ngày đến 90 ngày"/>
    <s v="ĐÃ TT "/>
    <m/>
  </r>
  <r>
    <x v="3"/>
    <x v="3"/>
    <d v="2025-07-24T00:00:00"/>
    <s v="BH2353927"/>
    <d v="2025-07-24T00:00:00"/>
    <s v="00045913"/>
    <s v="01242875"/>
    <m/>
    <m/>
    <m/>
    <n v="2409763"/>
    <s v="Bán hàng"/>
    <m/>
    <m/>
    <n v="0"/>
    <n v="2409763"/>
    <n v="0"/>
    <n v="2409763"/>
    <d v="2025-07-24T00:00:00"/>
    <n v="45"/>
    <d v="2025-09-07T00:00:00"/>
    <n v="0"/>
    <m/>
    <n v="67.605873958331358"/>
    <s v="Nợ quá hạn từ 60 ngày đến 90 ngày"/>
    <s v="ĐÃ TT "/>
    <m/>
  </r>
  <r>
    <x v="3"/>
    <x v="3"/>
    <d v="2025-07-26T00:00:00"/>
    <s v="BH2354083"/>
    <d v="2025-07-26T00:00:00"/>
    <s v="00047430"/>
    <s v="01244981"/>
    <m/>
    <m/>
    <m/>
    <n v="1967238"/>
    <s v="Bán hàng"/>
    <m/>
    <m/>
    <n v="0"/>
    <n v="1967238"/>
    <n v="0"/>
    <n v="1967238"/>
    <d v="2025-07-26T00:00:00"/>
    <n v="45"/>
    <d v="2025-09-09T00:00:00"/>
    <n v="0"/>
    <m/>
    <n v="65.605873958331358"/>
    <s v="Nợ quá hạn từ 60 ngày đến 90 ngày"/>
    <s v="ĐÃ TT "/>
    <m/>
  </r>
  <r>
    <x v="3"/>
    <x v="3"/>
    <d v="2025-07-29T00:00:00"/>
    <s v="BH2354210"/>
    <d v="2025-07-29T00:00:00"/>
    <s v="00047551"/>
    <s v="01247433"/>
    <m/>
    <m/>
    <m/>
    <n v="2248470"/>
    <s v="Bán hàng"/>
    <m/>
    <m/>
    <n v="0"/>
    <n v="2248470"/>
    <n v="0"/>
    <n v="2248470"/>
    <d v="2025-07-29T00:00:00"/>
    <n v="45"/>
    <d v="2025-09-12T00:00:00"/>
    <n v="0"/>
    <m/>
    <n v="62.605873958331358"/>
    <s v="Nợ quá hạn từ 60 ngày đến 90 ngày"/>
    <s v="ĐÃ TT "/>
    <m/>
  </r>
  <r>
    <x v="3"/>
    <x v="3"/>
    <d v="2025-07-31T00:00:00"/>
    <s v="BH2354443"/>
    <d v="2025-07-31T00:00:00"/>
    <s v="00047809"/>
    <s v="01249534"/>
    <m/>
    <m/>
    <m/>
    <n v="1742529"/>
    <s v="Bán hàng"/>
    <m/>
    <m/>
    <n v="0"/>
    <n v="1742529"/>
    <n v="0"/>
    <n v="1742529"/>
    <d v="2025-07-31T00:00:00"/>
    <n v="45"/>
    <d v="2025-09-14T00:00:00"/>
    <n v="0"/>
    <m/>
    <n v="60.605873958331358"/>
    <s v="Nợ quá hạn từ 60 ngày đến 90 ngày"/>
    <s v="ĐÃ TT "/>
    <m/>
  </r>
  <r>
    <x v="3"/>
    <x v="3"/>
    <d v="2025-08-02T00:00:00"/>
    <s v="BH2354665"/>
    <d v="2025-08-02T00:00:00"/>
    <s v="00049108"/>
    <s v="01251658"/>
    <m/>
    <m/>
    <m/>
    <n v="1893484"/>
    <s v="Bán hàng"/>
    <m/>
    <m/>
    <n v="0"/>
    <n v="1893484"/>
    <n v="0"/>
    <n v="1893484"/>
    <d v="2025-08-02T00:00:00"/>
    <n v="45"/>
    <d v="2025-09-16T00:00:00"/>
    <n v="0"/>
    <m/>
    <n v="58.605873958331358"/>
    <s v="Nợ quá hạn từ 30 ngày đến 60 ngày"/>
    <s v="ĐÃ TT "/>
    <m/>
  </r>
  <r>
    <x v="3"/>
    <x v="3"/>
    <d v="2025-08-05T00:00:00"/>
    <s v="BH2354742"/>
    <d v="2025-08-05T00:00:00"/>
    <s v="00049239"/>
    <s v="01254024"/>
    <m/>
    <m/>
    <m/>
    <n v="2167824"/>
    <s v="Bán hàng"/>
    <m/>
    <m/>
    <n v="0"/>
    <n v="2167824"/>
    <n v="0"/>
    <n v="2167824"/>
    <d v="2025-08-05T00:00:00"/>
    <n v="45"/>
    <d v="2025-09-19T00:00:00"/>
    <n v="0"/>
    <m/>
    <n v="55.605873958331358"/>
    <s v="Nợ quá hạn từ 30 ngày đến 60 ngày"/>
    <s v="ĐÃ TT "/>
    <m/>
  </r>
  <r>
    <x v="3"/>
    <x v="3"/>
    <d v="2025-08-07T00:00:00"/>
    <s v="BH2354853"/>
    <d v="2025-08-07T00:00:00"/>
    <s v="00049452"/>
    <s v="01256528"/>
    <m/>
    <m/>
    <m/>
    <n v="3351335"/>
    <s v="Bán hàng"/>
    <m/>
    <m/>
    <n v="0"/>
    <n v="3351335"/>
    <n v="0"/>
    <n v="3351335"/>
    <d v="2025-08-07T00:00:00"/>
    <n v="45"/>
    <d v="2025-09-21T00:00:00"/>
    <n v="0"/>
    <m/>
    <n v="53.605873958331358"/>
    <s v="Nợ quá hạn từ 30 ngày đến 60 ngày"/>
    <s v="ĐÃ TT "/>
    <m/>
  </r>
  <r>
    <x v="3"/>
    <x v="3"/>
    <d v="2025-08-09T00:00:00"/>
    <s v="BH2355110"/>
    <d v="2025-08-09T00:00:00"/>
    <s v="00050727"/>
    <s v="01258664"/>
    <m/>
    <m/>
    <m/>
    <n v="1886592"/>
    <s v="Bán hàng"/>
    <m/>
    <m/>
    <n v="0"/>
    <n v="1886592"/>
    <n v="0"/>
    <n v="1886592"/>
    <d v="2025-08-09T00:00:00"/>
    <n v="45"/>
    <d v="2025-09-23T00:00:00"/>
    <n v="0"/>
    <m/>
    <n v="51.605873958331358"/>
    <s v="Nợ quá hạn từ 30 ngày đến 60 ngày"/>
    <s v="ĐÃ TT "/>
    <m/>
  </r>
  <r>
    <x v="3"/>
    <x v="3"/>
    <d v="2025-08-12T00:00:00"/>
    <s v="BH2355201"/>
    <d v="2025-08-12T00:00:00"/>
    <s v="00050855"/>
    <s v="01261188"/>
    <m/>
    <m/>
    <m/>
    <n v="958803"/>
    <s v="Bán hàng"/>
    <m/>
    <m/>
    <n v="0"/>
    <n v="958803"/>
    <n v="0"/>
    <n v="958803"/>
    <d v="2025-08-12T00:00:00"/>
    <n v="45"/>
    <d v="2025-09-26T00:00:00"/>
    <n v="0"/>
    <m/>
    <n v="48.605873958331358"/>
    <s v="Nợ quá hạn từ 30 ngày đến 60 ngày"/>
    <s v="ĐÃ TT "/>
    <m/>
  </r>
  <r>
    <x v="3"/>
    <x v="3"/>
    <d v="2025-08-14T00:00:00"/>
    <s v="BH2355375"/>
    <d v="2025-08-14T00:00:00"/>
    <s v="00051039"/>
    <s v="01263477"/>
    <m/>
    <m/>
    <m/>
    <n v="1950007"/>
    <s v="Bán hàng"/>
    <m/>
    <m/>
    <n v="0"/>
    <n v="1950007"/>
    <n v="0"/>
    <n v="1950007"/>
    <d v="2025-08-14T00:00:00"/>
    <n v="45"/>
    <d v="2025-09-28T00:00:00"/>
    <n v="0"/>
    <m/>
    <n v="46.605873958331358"/>
    <s v="Nợ quá hạn từ 30 ngày đến 60 ngày"/>
    <s v="ĐÃ TT "/>
    <m/>
  </r>
  <r>
    <x v="3"/>
    <x v="3"/>
    <d v="2025-08-16T00:00:00"/>
    <s v="BH2355684"/>
    <d v="2025-08-16T00:00:00"/>
    <s v="00052346"/>
    <s v="01265614"/>
    <m/>
    <m/>
    <m/>
    <n v="1665330"/>
    <s v="Bán hàng"/>
    <m/>
    <m/>
    <n v="0"/>
    <n v="1665330"/>
    <n v="0"/>
    <n v="1665330"/>
    <d v="2025-08-16T00:00:00"/>
    <n v="45"/>
    <d v="2025-09-30T00:00:00"/>
    <n v="0"/>
    <m/>
    <n v="44.605873958331358"/>
    <s v="Nợ quá hạn từ 30 ngày đến 60 ngày"/>
    <s v="ĐÃ TT "/>
    <m/>
  </r>
  <r>
    <x v="3"/>
    <x v="3"/>
    <d v="2025-08-19T00:00:00"/>
    <s v="BH2355850"/>
    <d v="2025-08-19T00:00:00"/>
    <s v="00052488"/>
    <s v="01268206"/>
    <m/>
    <m/>
    <m/>
    <n v="1686006"/>
    <s v="Bán hàng"/>
    <m/>
    <m/>
    <n v="0"/>
    <n v="1686006"/>
    <n v="0"/>
    <n v="1686006"/>
    <d v="2025-08-19T00:00:00"/>
    <n v="45"/>
    <d v="2025-10-03T00:00:00"/>
    <n v="0"/>
    <m/>
    <n v="41.605873958331358"/>
    <s v="Nợ quá hạn từ 30 ngày đến 60 ngày"/>
    <s v="ĐÃ TT "/>
    <m/>
  </r>
  <r>
    <x v="3"/>
    <x v="3"/>
    <d v="2025-08-21T00:00:00"/>
    <s v="BH2356011"/>
    <d v="2025-08-21T00:00:00"/>
    <s v="00052682"/>
    <s v="01270535"/>
    <m/>
    <m/>
    <m/>
    <n v="1236589"/>
    <s v="Bán hàng"/>
    <m/>
    <m/>
    <n v="0"/>
    <n v="1236589"/>
    <n v="0"/>
    <n v="1236589"/>
    <d v="2025-08-21T00:00:00"/>
    <n v="45"/>
    <d v="2025-10-05T00:00:00"/>
    <n v="0"/>
    <m/>
    <n v="39.605873958331358"/>
    <s v="Nợ quá hạn từ 30 ngày đến 60 ngày"/>
    <s v="ĐÃ TT "/>
    <m/>
  </r>
  <r>
    <x v="3"/>
    <x v="3"/>
    <d v="2025-08-23T00:00:00"/>
    <s v="BH2356313"/>
    <d v="2025-08-22T00:00:00"/>
    <s v="00054154"/>
    <s v="01272876"/>
    <m/>
    <m/>
    <m/>
    <n v="1180065"/>
    <s v="Bán hàng"/>
    <m/>
    <m/>
    <n v="0"/>
    <n v="1180065"/>
    <n v="0"/>
    <n v="1180065"/>
    <d v="2025-08-22T00:00:00"/>
    <n v="45"/>
    <d v="2025-10-06T00:00:00"/>
    <n v="0"/>
    <m/>
    <n v="38.605873958331358"/>
    <s v="Nợ quá hạn từ 30 ngày đến 60 ngày"/>
    <s v="ĐÃ TT "/>
    <m/>
  </r>
  <r>
    <x v="3"/>
    <x v="3"/>
    <d v="2025-08-26T00:00:00"/>
    <s v="BH2356488"/>
    <d v="2025-08-26T00:00:00"/>
    <s v="00054369"/>
    <s v="01275812"/>
    <m/>
    <m/>
    <m/>
    <n v="2694440"/>
    <s v="Bán hàng"/>
    <m/>
    <m/>
    <n v="0"/>
    <n v="2694440"/>
    <n v="0"/>
    <n v="2694440"/>
    <d v="2025-08-26T00:00:00"/>
    <n v="45"/>
    <d v="2025-10-10T00:00:00"/>
    <n v="0"/>
    <m/>
    <n v="34.605873958331358"/>
    <s v="Nợ quá hạn từ 30 ngày đến 60 ngày"/>
    <s v="ĐÃ TT "/>
    <m/>
  </r>
  <r>
    <x v="3"/>
    <x v="3"/>
    <d v="2025-08-28T00:00:00"/>
    <s v="BH2356728"/>
    <d v="2025-08-28T00:00:00"/>
    <s v="00055139"/>
    <s v="01278280"/>
    <m/>
    <m/>
    <m/>
    <n v="3485060"/>
    <s v="Bán hàng"/>
    <m/>
    <m/>
    <n v="0"/>
    <n v="3485060"/>
    <n v="0"/>
    <n v="3485060"/>
    <d v="2025-08-28T00:00:00"/>
    <n v="45"/>
    <d v="2025-10-12T00:00:00"/>
    <n v="0"/>
    <m/>
    <n v="32.605873958331358"/>
    <s v="Nợ quá hạn từ 30 ngày đến 60 ngày"/>
    <s v="ĐÃ TT "/>
    <m/>
  </r>
  <r>
    <x v="3"/>
    <x v="3"/>
    <d v="2025-08-30T00:00:00"/>
    <s v="BH2357125"/>
    <d v="2025-08-30T00:00:00"/>
    <s v="00056359"/>
    <s v="01280301"/>
    <m/>
    <m/>
    <m/>
    <n v="1770098"/>
    <s v="Bán hàng"/>
    <m/>
    <m/>
    <n v="0"/>
    <n v="1770098"/>
    <n v="0"/>
    <n v="1770098"/>
    <d v="2025-08-30T00:00:00"/>
    <n v="45"/>
    <d v="2025-10-14T00:00:00"/>
    <n v="0"/>
    <m/>
    <n v="30.605873958331358"/>
    <s v="Nợ quá hạn từ 30 ngày đến 60 ngày"/>
    <s v="ĐÃ TT "/>
    <m/>
  </r>
  <r>
    <x v="3"/>
    <x v="3"/>
    <d v="2025-09-04T00:00:00"/>
    <s v="BH2357274"/>
    <d v="2025-09-04T00:00:00"/>
    <s v="00056524"/>
    <s v="01284103"/>
    <m/>
    <m/>
    <m/>
    <n v="2581393"/>
    <s v="Bán hàng"/>
    <m/>
    <m/>
    <n v="0"/>
    <n v="2581393"/>
    <n v="0"/>
    <n v="2581393"/>
    <d v="2025-09-04T00:00:00"/>
    <n v="45"/>
    <d v="2025-10-19T00:00:00"/>
    <n v="0"/>
    <m/>
    <n v="25.605873958331358"/>
    <s v="Nợ quá hạn 30 ngày"/>
    <m/>
    <m/>
  </r>
  <r>
    <x v="3"/>
    <x v="3"/>
    <d v="2025-09-06T00:00:00"/>
    <s v="BH2357403"/>
    <d v="2025-09-06T00:00:00"/>
    <s v="00057697"/>
    <s v="01286752"/>
    <m/>
    <m/>
    <m/>
    <n v="2094069"/>
    <s v="Bán hàng"/>
    <m/>
    <m/>
    <n v="0"/>
    <n v="2094069"/>
    <n v="0"/>
    <n v="2094069"/>
    <d v="2025-09-06T00:00:00"/>
    <n v="45"/>
    <d v="2025-10-21T00:00:00"/>
    <n v="0"/>
    <m/>
    <n v="23.605873958331358"/>
    <s v="Nợ quá hạn 30 ngày"/>
    <m/>
    <m/>
  </r>
  <r>
    <x v="3"/>
    <x v="3"/>
    <d v="2025-09-09T00:00:00"/>
    <s v="BH2357661"/>
    <d v="2025-09-09T00:00:00"/>
    <s v="00057920"/>
    <s v="01289749-00"/>
    <m/>
    <m/>
    <m/>
    <n v="2181608"/>
    <s v="Bán hàng"/>
    <m/>
    <m/>
    <n v="0"/>
    <n v="2181608"/>
    <n v="0"/>
    <n v="2181608"/>
    <d v="2025-09-09T00:00:00"/>
    <n v="45"/>
    <d v="2025-10-24T00:00:00"/>
    <n v="0"/>
    <m/>
    <n v="20.605873958331358"/>
    <s v="Nợ quá hạn 30 ngày"/>
    <m/>
    <m/>
  </r>
  <r>
    <x v="3"/>
    <x v="3"/>
    <d v="2025-09-11T00:00:00"/>
    <s v="BH2358064"/>
    <d v="2025-09-11T00:00:00"/>
    <s v="00058064"/>
    <s v="01291970"/>
    <m/>
    <m/>
    <m/>
    <n v="1155942"/>
    <s v="Bán hàng"/>
    <m/>
    <m/>
    <n v="0"/>
    <n v="1155942"/>
    <n v="0"/>
    <n v="1155942"/>
    <d v="2025-09-11T00:00:00"/>
    <n v="45"/>
    <d v="2025-10-26T00:00:00"/>
    <n v="0"/>
    <m/>
    <n v="18.605873958331358"/>
    <s v="Nợ quá hạn 30 ngày"/>
    <m/>
    <m/>
  </r>
  <r>
    <x v="3"/>
    <x v="3"/>
    <d v="2025-09-13T00:00:00"/>
    <s v="BH2358435"/>
    <d v="2025-09-13T00:00:00"/>
    <s v="00059430"/>
    <s v="01294183"/>
    <m/>
    <m/>
    <m/>
    <n v="1601913"/>
    <s v="Bán hàng"/>
    <m/>
    <m/>
    <n v="0"/>
    <n v="1601913"/>
    <n v="0"/>
    <n v="1601913"/>
    <d v="2025-09-13T00:00:00"/>
    <n v="45"/>
    <d v="2025-10-28T00:00:00"/>
    <n v="0"/>
    <m/>
    <n v="16.605873958331358"/>
    <s v="Nợ quá hạn 30 ngày"/>
    <m/>
    <m/>
  </r>
  <r>
    <x v="3"/>
    <x v="3"/>
    <d v="2025-09-16T00:00:00"/>
    <s v="BH2358537"/>
    <d v="2025-09-16T00:00:00"/>
    <s v="00059608"/>
    <s v="01296654"/>
    <m/>
    <m/>
    <m/>
    <n v="3270689"/>
    <s v="Bán hàng"/>
    <m/>
    <m/>
    <n v="0"/>
    <n v="3270689"/>
    <n v="0"/>
    <n v="3270689"/>
    <d v="2025-09-16T00:00:00"/>
    <n v="45"/>
    <d v="2025-10-31T00:00:00"/>
    <n v="0"/>
    <m/>
    <n v="13.605873958331358"/>
    <s v="Nợ quá hạn 30 ngày"/>
    <m/>
    <m/>
  </r>
  <r>
    <x v="3"/>
    <x v="3"/>
    <d v="2025-09-18T00:00:00"/>
    <s v="BH2358662"/>
    <d v="2025-09-18T00:00:00"/>
    <s v="00059799"/>
    <s v="01298980"/>
    <m/>
    <m/>
    <m/>
    <n v="2034100"/>
    <s v="Bán hàng"/>
    <m/>
    <m/>
    <n v="0"/>
    <n v="2034100"/>
    <n v="0"/>
    <n v="2034100"/>
    <d v="2025-09-18T00:00:00"/>
    <n v="45"/>
    <d v="2025-11-02T00:00:00"/>
    <n v="0"/>
    <m/>
    <n v="11.605873958331358"/>
    <s v="Nợ quá hạn 30 ngày"/>
    <m/>
    <m/>
  </r>
  <r>
    <x v="3"/>
    <x v="3"/>
    <d v="2025-09-20T00:00:00"/>
    <s v="BH2359125"/>
    <d v="2025-09-20T00:00:00"/>
    <s v="00061189"/>
    <s v="01301047"/>
    <m/>
    <m/>
    <m/>
    <n v="1450959"/>
    <s v="Bán hàng"/>
    <m/>
    <m/>
    <n v="0"/>
    <n v="1450959"/>
    <n v="0"/>
    <n v="1450959"/>
    <d v="2025-09-20T00:00:00"/>
    <n v="45"/>
    <d v="2025-11-04T00:00:00"/>
    <n v="0"/>
    <m/>
    <n v="9.6058739583313582"/>
    <s v="Nợ quá hạn 30 ngày"/>
    <m/>
    <m/>
  </r>
  <r>
    <x v="3"/>
    <x v="3"/>
    <d v="2025-09-23T00:00:00"/>
    <s v="BH2359249"/>
    <d v="2025-09-23T00:00:00"/>
    <s v="00061282"/>
    <s v="01303510"/>
    <m/>
    <m/>
    <m/>
    <n v="1950007"/>
    <s v="Bán hàng"/>
    <m/>
    <m/>
    <n v="0"/>
    <n v="1950007"/>
    <n v="0"/>
    <n v="1950007"/>
    <d v="2025-09-23T00:00:00"/>
    <n v="45"/>
    <d v="2025-11-07T00:00:00"/>
    <n v="0"/>
    <m/>
    <n v="6.6058739583313582"/>
    <s v="Nợ quá hạn 30 ngày"/>
    <m/>
    <m/>
  </r>
  <r>
    <x v="3"/>
    <x v="3"/>
    <d v="2025-09-25T00:00:00"/>
    <s v="BH20251117"/>
    <d v="2025-09-25T00:00:00"/>
    <s v="00061461"/>
    <s v="01305905"/>
    <m/>
    <m/>
    <m/>
    <n v="1528159"/>
    <s v="Bán hàng"/>
    <m/>
    <m/>
    <n v="0"/>
    <n v="1528159"/>
    <n v="0"/>
    <n v="1528159"/>
    <d v="2025-09-25T00:00:00"/>
    <n v="45"/>
    <d v="2025-11-09T00:00:00"/>
    <n v="0"/>
    <m/>
    <n v="4.6058739583313582"/>
    <s v="Nợ quá hạn 30 ngày"/>
    <m/>
    <m/>
  </r>
  <r>
    <x v="3"/>
    <x v="3"/>
    <d v="2025-09-27T00:00:00"/>
    <s v="BH20250557"/>
    <d v="2025-09-27T00:00:00"/>
    <s v="00063221"/>
    <s v="01307934"/>
    <m/>
    <m/>
    <m/>
    <n v="1082189"/>
    <s v="Bán hàng"/>
    <m/>
    <m/>
    <n v="0"/>
    <n v="1082189"/>
    <n v="0"/>
    <n v="1082189"/>
    <d v="2025-09-27T00:00:00"/>
    <n v="45"/>
    <d v="2025-11-11T00:00:00"/>
    <n v="0"/>
    <m/>
    <n v="2.6058739583313582"/>
    <s v="Nợ quá hạn 30 ngày"/>
    <m/>
    <m/>
  </r>
  <r>
    <x v="3"/>
    <x v="3"/>
    <d v="2025-09-30T00:00:00"/>
    <s v="BH/207/202648"/>
    <d v="2025-09-30T00:00:00"/>
    <s v="00063327"/>
    <s v="01310345"/>
    <m/>
    <m/>
    <m/>
    <n v="2389086"/>
    <s v="Bán hàng"/>
    <m/>
    <m/>
    <n v="0"/>
    <n v="2389086"/>
    <n v="0"/>
    <n v="2389086"/>
    <d v="2025-09-30T00:00:00"/>
    <n v="45"/>
    <d v="2025-11-14T00:00:00"/>
    <n v="0.39412604166864185"/>
    <m/>
    <n v="0"/>
    <s v="Chưa đến hạn thanh toán"/>
    <m/>
    <m/>
  </r>
  <r>
    <x v="3"/>
    <x v="3"/>
    <m/>
    <m/>
    <d v="2025-01-22T00:00:00"/>
    <s v="00000130"/>
    <s v="Hàng trả"/>
    <m/>
    <m/>
    <m/>
    <n v="-214370"/>
    <s v="Hàng trả"/>
    <m/>
    <m/>
    <n v="0"/>
    <n v="214370"/>
    <n v="0"/>
    <n v="214370"/>
    <d v="2025-01-22T00:00:00"/>
    <n v="45"/>
    <d v="2025-03-08T00:00:00"/>
    <n v="0"/>
    <m/>
    <n v="250.60587395833136"/>
    <s v="Nợ quá hạn hơn 120 ngày có khả năng mất thanh toán"/>
    <s v="ĐÃ TT "/>
    <m/>
  </r>
  <r>
    <x v="3"/>
    <x v="3"/>
    <m/>
    <m/>
    <d v="2025-02-25T00:00:00"/>
    <s v="00000247"/>
    <s v="Hàng trả"/>
    <m/>
    <m/>
    <m/>
    <n v="-140616"/>
    <s v="Hàng trả"/>
    <m/>
    <m/>
    <n v="0"/>
    <n v="140616"/>
    <n v="0"/>
    <n v="140616"/>
    <d v="2025-02-25T00:00:00"/>
    <n v="45"/>
    <d v="2025-04-11T00:00:00"/>
    <n v="0"/>
    <m/>
    <n v="216.60587395833136"/>
    <s v="Nợ quá hạn hơn 120 ngày có khả năng mất thanh toán"/>
    <s v="ĐÃ TT "/>
    <m/>
  </r>
  <r>
    <x v="3"/>
    <x v="3"/>
    <m/>
    <m/>
    <d v="2025-03-31T00:00:00"/>
    <s v="00000602"/>
    <s v="Hàng trả"/>
    <m/>
    <m/>
    <m/>
    <n v="-217817"/>
    <s v="Hàng trả"/>
    <m/>
    <m/>
    <n v="0"/>
    <n v="217817"/>
    <n v="0"/>
    <n v="217817"/>
    <d v="2025-03-31T00:00:00"/>
    <n v="45"/>
    <d v="2025-05-15T00:00:00"/>
    <n v="0"/>
    <m/>
    <n v="182.60587395833136"/>
    <s v="Nợ quá hạn hơn 120 ngày có khả năng mất thanh toán"/>
    <s v="ĐÃ TT "/>
    <m/>
  </r>
  <r>
    <x v="3"/>
    <x v="3"/>
    <m/>
    <m/>
    <d v="2025-05-30T00:00:00"/>
    <s v="00001088"/>
    <s v="Hàng trả"/>
    <m/>
    <m/>
    <m/>
    <n v="-284678"/>
    <s v="Hàng trả"/>
    <m/>
    <m/>
    <n v="0"/>
    <n v="284678"/>
    <n v="0"/>
    <n v="284678"/>
    <d v="2025-05-30T00:00:00"/>
    <n v="45"/>
    <d v="2025-07-14T00:00:00"/>
    <n v="0"/>
    <m/>
    <n v="122.60587395833136"/>
    <s v="Nợ quá hạn hơn 120 ngày có khả năng mất thanh toán"/>
    <s v="ĐÃ TT "/>
    <m/>
  </r>
  <r>
    <x v="3"/>
    <x v="3"/>
    <m/>
    <m/>
    <d v="2025-06-28T00:00:00"/>
    <s v="00001184"/>
    <s v="Hàng trả"/>
    <m/>
    <m/>
    <m/>
    <n v="-354986"/>
    <s v="Hàng trả"/>
    <m/>
    <m/>
    <n v="0"/>
    <n v="354986"/>
    <n v="0"/>
    <n v="354986"/>
    <d v="2025-06-28T00:00:00"/>
    <n v="45"/>
    <d v="2025-08-12T00:00:00"/>
    <n v="0"/>
    <m/>
    <n v="93.605873958331358"/>
    <s v="Nợ quá hạn từ 90 ngày đến 120 ngày"/>
    <s v="ĐÃ TT "/>
    <m/>
  </r>
  <r>
    <x v="3"/>
    <x v="3"/>
    <m/>
    <m/>
    <d v="2025-07-28T00:00:00"/>
    <s v="00001257"/>
    <s v="Hàng trả"/>
    <m/>
    <m/>
    <m/>
    <n v="-495602"/>
    <s v="Hàng trả"/>
    <m/>
    <m/>
    <n v="0"/>
    <n v="495602"/>
    <n v="0"/>
    <n v="495602"/>
    <d v="2025-07-28T00:00:00"/>
    <n v="45"/>
    <d v="2025-09-11T00:00:00"/>
    <n v="0"/>
    <m/>
    <n v="63.605873958331358"/>
    <s v="Nợ quá hạn từ 60 ngày đến 90 ngày"/>
    <s v="ĐÃ TT "/>
    <m/>
  </r>
  <r>
    <x v="3"/>
    <x v="3"/>
    <m/>
    <m/>
    <d v="2025-09-29T00:00:00"/>
    <s v="00001603"/>
    <s v="Hàng trả"/>
    <m/>
    <m/>
    <m/>
    <n v="-210924"/>
    <s v="Hàng trả"/>
    <m/>
    <m/>
    <n v="0"/>
    <n v="210924"/>
    <n v="0"/>
    <n v="210924"/>
    <d v="2025-09-29T00:00:00"/>
    <n v="45"/>
    <d v="2025-11-13T00:00:00"/>
    <n v="0"/>
    <m/>
    <n v="0.60587395833135815"/>
    <s v="Nợ quá hạn 30 ngày"/>
    <m/>
    <m/>
  </r>
  <r>
    <x v="3"/>
    <x v="3"/>
    <m/>
    <m/>
    <m/>
    <m/>
    <s v="Các khoản hỗ trợ năm 2024"/>
    <m/>
    <m/>
    <m/>
    <n v="-9281394"/>
    <s v="Giảm công nợ"/>
    <m/>
    <m/>
    <n v="0"/>
    <n v="9281394"/>
    <n v="0"/>
    <n v="9281394"/>
    <d v="1899-12-30T00:00:00"/>
    <n v="45"/>
    <d v="1900-02-13T00:00:00"/>
    <n v="0"/>
    <m/>
    <n v="45929.605873958331"/>
    <s v="Nợ quá hạn hơn 120 ngày có khả năng mất thanh toán"/>
    <s v="ĐÃ TT "/>
    <m/>
  </r>
  <r>
    <x v="3"/>
    <x v="3"/>
    <m/>
    <m/>
    <d v="2025-05-28T00:00:00"/>
    <n v="973"/>
    <s v="Hỗ trợ phí vận chuyển, Hỗ trợ phí hủy hàng quý 1.2025 (HĐ 973 28/05)"/>
    <m/>
    <m/>
    <m/>
    <n v="-2585672"/>
    <s v="Bán hàng"/>
    <m/>
    <m/>
    <n v="0"/>
    <n v="-2585672"/>
    <n v="0"/>
    <n v="-2585672"/>
    <d v="2025-05-28T00:00:00"/>
    <n v="45"/>
    <d v="2025-07-12T00:00:00"/>
    <n v="0"/>
    <m/>
    <n v="124.60587395833136"/>
    <s v="Nợ quá hạn hơn 120 ngày có khả năng mất thanh toán"/>
    <s v="ĐÃ TT "/>
    <m/>
  </r>
  <r>
    <x v="3"/>
    <x v="3"/>
    <m/>
    <m/>
    <d v="2025-08-19T00:00:00"/>
    <n v="244"/>
    <s v="Hỗ trợ phí vận chuyển, Hỗ trợ phí hủy hàng quý 2.2025 (HĐ 244, 19/08)"/>
    <m/>
    <m/>
    <m/>
    <n v="-2851184"/>
    <s v="Bán hàng"/>
    <m/>
    <m/>
    <n v="0"/>
    <n v="-2851184"/>
    <n v="0"/>
    <n v="-2851184"/>
    <d v="2025-08-19T00:00:00"/>
    <n v="45"/>
    <d v="2025-10-03T00:00:00"/>
    <n v="0"/>
    <m/>
    <n v="41.605873958331358"/>
    <s v="Nợ quá hạn từ 30 ngày đến 60 ngày"/>
    <s v="ĐÃ TT "/>
    <m/>
  </r>
  <r>
    <x v="4"/>
    <x v="4"/>
    <d v="2025-01-07T00:00:00"/>
    <s v="BH2339767"/>
    <d v="2025-01-07T00:00:00"/>
    <s v="00001787"/>
    <s v="Công Ty Cổ Phần Intimex Đà Nẵng"/>
    <m/>
    <m/>
    <m/>
    <n v="6433328"/>
    <s v="Bán hàng"/>
    <m/>
    <m/>
    <n v="0"/>
    <n v="6433328"/>
    <n v="0"/>
    <n v="6433328"/>
    <d v="2025-01-07T00:00:00"/>
    <n v="45"/>
    <d v="2025-02-21T00:00:00"/>
    <n v="0"/>
    <m/>
    <n v="265.60587395833136"/>
    <s v="Nợ quá hạn hơn 120 ngày có khả năng mất thanh toán"/>
    <s v="ĐÃ TT "/>
    <m/>
  </r>
  <r>
    <x v="4"/>
    <x v="4"/>
    <d v="2025-01-14T00:00:00"/>
    <s v="BH2340273"/>
    <d v="2025-01-14T00:00:00"/>
    <s v="00003426"/>
    <s v="Công Ty Cổ Phần Intimex Đà Nẵng"/>
    <m/>
    <m/>
    <m/>
    <n v="7940132"/>
    <s v="Bán hàng"/>
    <m/>
    <m/>
    <n v="0"/>
    <n v="7940132"/>
    <n v="0"/>
    <n v="7940132"/>
    <d v="2025-01-14T00:00:00"/>
    <n v="45"/>
    <d v="2025-02-28T00:00:00"/>
    <n v="0"/>
    <m/>
    <n v="258.60587395833136"/>
    <s v="Nợ quá hạn hơn 120 ngày có khả năng mất thanh toán"/>
    <s v="ĐÃ TT "/>
    <m/>
  </r>
  <r>
    <x v="4"/>
    <x v="4"/>
    <d v="2025-02-19T00:00:00"/>
    <s v="BH2342784"/>
    <d v="2025-02-18T00:00:00"/>
    <s v="00010742"/>
    <s v="Công Ty Cổ Phần Intimex Đà Nẵng"/>
    <m/>
    <m/>
    <m/>
    <n v="3399661"/>
    <s v="Bán hàng"/>
    <m/>
    <m/>
    <n v="0"/>
    <n v="3399661"/>
    <n v="0"/>
    <n v="3399661"/>
    <d v="2025-02-18T00:00:00"/>
    <n v="45"/>
    <d v="2025-04-04T00:00:00"/>
    <n v="0"/>
    <m/>
    <n v="223.60587395833136"/>
    <s v="Nợ quá hạn hơn 120 ngày có khả năng mất thanh toán"/>
    <s v="ĐÃ TT "/>
    <m/>
  </r>
  <r>
    <x v="4"/>
    <x v="4"/>
    <d v="2025-03-12T00:00:00"/>
    <s v="BH2344232"/>
    <d v="2025-03-11T00:00:00"/>
    <s v="00015876"/>
    <s v="Công Ty Cổ Phần Intimex Đà Nẵng"/>
    <m/>
    <m/>
    <m/>
    <n v="4539116"/>
    <s v="Bán hàng"/>
    <m/>
    <m/>
    <n v="0"/>
    <n v="4539116"/>
    <n v="0"/>
    <n v="4539116"/>
    <d v="2025-03-11T00:00:00"/>
    <n v="45"/>
    <d v="2025-04-25T00:00:00"/>
    <n v="0"/>
    <m/>
    <n v="202.60587395833136"/>
    <s v="Nợ quá hạn hơn 120 ngày có khả năng mất thanh toán"/>
    <s v="ĐÃ TT "/>
    <m/>
  </r>
  <r>
    <x v="4"/>
    <x v="4"/>
    <d v="2025-04-08T00:00:00"/>
    <s v="BH2346159"/>
    <d v="2025-04-08T00:00:00"/>
    <s v="00022098"/>
    <s v="Công Ty Cổ Phần Intimex Đà Nẵng"/>
    <m/>
    <m/>
    <m/>
    <n v="3399661"/>
    <s v="Bán hàng"/>
    <m/>
    <m/>
    <n v="0"/>
    <n v="3399661"/>
    <n v="0"/>
    <n v="3399661"/>
    <d v="2025-04-08T00:00:00"/>
    <n v="45"/>
    <d v="2025-05-23T00:00:00"/>
    <n v="0"/>
    <m/>
    <n v="174.60587395833136"/>
    <s v="Nợ quá hạn hơn 120 ngày có khả năng mất thanh toán"/>
    <s v="ĐÃ TT "/>
    <m/>
  </r>
  <r>
    <x v="4"/>
    <x v="4"/>
    <d v="2025-06-04T00:00:00"/>
    <s v="BH2350419"/>
    <d v="2025-06-03T00:00:00"/>
    <s v="00034433"/>
    <s v="Công Ty Cổ Phần Intimex Đà Nẵng"/>
    <m/>
    <m/>
    <m/>
    <n v="2260206"/>
    <s v="Bán hàng"/>
    <m/>
    <m/>
    <n v="0"/>
    <n v="2260206"/>
    <n v="0"/>
    <n v="2260206"/>
    <d v="2025-06-03T00:00:00"/>
    <n v="45"/>
    <d v="2025-07-18T00:00:00"/>
    <n v="0"/>
    <m/>
    <n v="118.60587395833136"/>
    <s v="Nợ quá hạn từ 90 ngày đến 120 ngày"/>
    <s v="ĐÃ TT "/>
    <m/>
  </r>
  <r>
    <x v="4"/>
    <x v="4"/>
    <d v="2025-06-24T00:00:00"/>
    <s v="BH2351854"/>
    <d v="2025-06-24T00:00:00"/>
    <s v="00038886"/>
    <s v="Công Ty Cổ Phần Intimex Đà Nẵng"/>
    <m/>
    <m/>
    <m/>
    <n v="2260206"/>
    <s v="Bán hàng"/>
    <m/>
    <m/>
    <n v="0"/>
    <n v="2260206"/>
    <n v="0"/>
    <n v="2260206"/>
    <d v="2025-06-24T00:00:00"/>
    <n v="45"/>
    <d v="2025-08-08T00:00:00"/>
    <n v="0"/>
    <m/>
    <n v="97.605873958331358"/>
    <s v="Nợ quá hạn từ 90 ngày đến 120 ngày"/>
    <s v="ĐÃ TT "/>
    <m/>
  </r>
  <r>
    <x v="4"/>
    <x v="4"/>
    <d v="2025-08-13T00:00:00"/>
    <s v="BH2355248"/>
    <d v="2025-08-12T00:00:00"/>
    <s v="00050930"/>
    <s v="TC INTIMEX ĐN 12/8"/>
    <m/>
    <m/>
    <m/>
    <n v="2260206"/>
    <s v="Bán hàng"/>
    <m/>
    <m/>
    <n v="0"/>
    <n v="2260206"/>
    <n v="0"/>
    <n v="2260206"/>
    <d v="2025-08-12T00:00:00"/>
    <n v="45"/>
    <d v="2025-09-26T00:00:00"/>
    <n v="0"/>
    <m/>
    <n v="48.605873958331358"/>
    <s v="Nợ quá hạn từ 30 ngày đến 60 ngày"/>
    <s v="ĐÃ TT "/>
    <m/>
  </r>
  <r>
    <x v="4"/>
    <x v="4"/>
    <d v="2025-09-17T00:00:00"/>
    <s v="BH2358567"/>
    <d v="2025-09-16T00:00:00"/>
    <s v="00059691"/>
    <s v="TCINTIMEX 16/9"/>
    <m/>
    <m/>
    <m/>
    <n v="4153063"/>
    <s v="Bán hàng"/>
    <m/>
    <m/>
    <n v="0"/>
    <n v="4153063"/>
    <n v="0"/>
    <n v="4153063"/>
    <d v="2025-09-16T00:00:00"/>
    <n v="45"/>
    <d v="2025-10-31T00:00:00"/>
    <n v="0"/>
    <m/>
    <n v="13.605873958331358"/>
    <s v="Nợ quá hạn 30 ngày"/>
    <m/>
    <m/>
  </r>
  <r>
    <x v="4"/>
    <x v="4"/>
    <m/>
    <m/>
    <d v="2025-04-15T00:00:00"/>
    <s v="00000204"/>
    <s v="Hàng trả"/>
    <m/>
    <m/>
    <m/>
    <n v="-150680"/>
    <s v="Hàng trả"/>
    <m/>
    <m/>
    <n v="0"/>
    <n v="150680"/>
    <n v="0"/>
    <n v="150680"/>
    <d v="2025-04-15T00:00:00"/>
    <n v="45"/>
    <d v="2025-05-30T00:00:00"/>
    <n v="0"/>
    <m/>
    <n v="167.60587395833136"/>
    <s v="Nợ quá hạn hơn 120 ngày có khả năng mất thanh toán"/>
    <s v="ĐÃ TT "/>
    <m/>
  </r>
  <r>
    <x v="5"/>
    <x v="5"/>
    <d v="2025-01-15T00:00:00"/>
    <s v="BH2340340"/>
    <d v="2025-01-15T00:00:00"/>
    <s v="00003497"/>
    <m/>
    <m/>
    <m/>
    <m/>
    <n v="4208296"/>
    <s v="Bán hàng"/>
    <m/>
    <m/>
    <n v="0"/>
    <n v="4208296"/>
    <n v="0"/>
    <n v="4208296"/>
    <d v="2025-01-15T00:00:00"/>
    <n v="45"/>
    <d v="2025-03-01T00:00:00"/>
    <n v="0"/>
    <m/>
    <n v="257.60587395833136"/>
    <s v="Nợ quá hạn hơn 120 ngày có khả năng mất thanh toán"/>
    <s v="ĐÃ TT "/>
    <m/>
  </r>
  <r>
    <x v="5"/>
    <x v="5"/>
    <d v="2025-02-06T00:00:00"/>
    <s v="BH2341766"/>
    <d v="2025-02-06T00:00:00"/>
    <s v="00007267"/>
    <m/>
    <m/>
    <m/>
    <m/>
    <n v="2033478"/>
    <s v="Bán hàng"/>
    <m/>
    <m/>
    <n v="0"/>
    <n v="2033478"/>
    <n v="0"/>
    <n v="2033478"/>
    <d v="2025-02-06T00:00:00"/>
    <n v="45"/>
    <d v="2025-03-23T00:00:00"/>
    <n v="0"/>
    <m/>
    <n v="235.60587395833136"/>
    <s v="Nợ quá hạn hơn 120 ngày có khả năng mất thanh toán"/>
    <s v="ĐÃ TT "/>
    <m/>
  </r>
  <r>
    <x v="5"/>
    <x v="5"/>
    <d v="2025-03-12T00:00:00"/>
    <s v="BH2344279"/>
    <d v="2025-03-12T00:00:00"/>
    <s v="00015943"/>
    <m/>
    <m/>
    <m/>
    <m/>
    <n v="2930165"/>
    <s v="Bán hàng"/>
    <m/>
    <m/>
    <n v="0"/>
    <n v="2930165"/>
    <n v="0"/>
    <n v="2930165"/>
    <d v="2025-03-12T00:00:00"/>
    <n v="45"/>
    <d v="2025-04-26T00:00:00"/>
    <n v="0"/>
    <m/>
    <n v="201.60587395833136"/>
    <s v="Nợ quá hạn hơn 120 ngày có khả năng mất thanh toán"/>
    <s v="ĐÃ TT "/>
    <m/>
  </r>
  <r>
    <x v="5"/>
    <x v="5"/>
    <d v="2025-03-21T00:00:00"/>
    <s v="BH2345034"/>
    <d v="2025-03-21T00:00:00"/>
    <s v="00018489"/>
    <m/>
    <m/>
    <m/>
    <m/>
    <n v="1673860"/>
    <s v="Bán hàng"/>
    <m/>
    <m/>
    <n v="0"/>
    <n v="1673860"/>
    <n v="0"/>
    <n v="1673860"/>
    <d v="2025-03-21T00:00:00"/>
    <n v="45"/>
    <d v="2025-05-05T00:00:00"/>
    <n v="0"/>
    <m/>
    <n v="192.60587395833136"/>
    <s v="Nợ quá hạn hơn 120 ngày có khả năng mất thanh toán"/>
    <s v="ĐÃ TT "/>
    <m/>
  </r>
  <r>
    <x v="5"/>
    <x v="5"/>
    <d v="2025-04-11T00:00:00"/>
    <s v="BH2346366"/>
    <d v="2025-04-11T00:00:00"/>
    <s v="00023090"/>
    <m/>
    <m/>
    <m/>
    <m/>
    <n v="3408523"/>
    <s v="Bán hàng"/>
    <m/>
    <m/>
    <n v="0"/>
    <n v="3408523"/>
    <n v="0"/>
    <n v="3408523"/>
    <d v="2025-04-11T00:00:00"/>
    <n v="45"/>
    <d v="2025-05-26T00:00:00"/>
    <n v="0"/>
    <m/>
    <n v="171.60587395833136"/>
    <s v="Nợ quá hạn hơn 120 ngày có khả năng mất thanh toán"/>
    <s v="ĐÃ TT "/>
    <m/>
  </r>
  <r>
    <x v="5"/>
    <x v="5"/>
    <d v="2025-04-28T00:00:00"/>
    <s v="BH2347755"/>
    <d v="2025-04-28T00:00:00"/>
    <s v="00026674"/>
    <m/>
    <m/>
    <m/>
    <m/>
    <n v="2231593"/>
    <s v="Bán hàng"/>
    <m/>
    <m/>
    <n v="0"/>
    <n v="2231593"/>
    <n v="0"/>
    <n v="2231593"/>
    <d v="2025-04-28T00:00:00"/>
    <n v="45"/>
    <d v="2025-06-12T00:00:00"/>
    <n v="0"/>
    <m/>
    <n v="154.60587395833136"/>
    <s v="Nợ quá hạn hơn 120 ngày có khả năng mất thanh toán"/>
    <s v="ĐÃ TT "/>
    <m/>
  </r>
  <r>
    <x v="5"/>
    <x v="5"/>
    <d v="2025-05-12T00:00:00"/>
    <s v="BH2348807"/>
    <d v="2025-05-12T00:00:00"/>
    <s v="00029825"/>
    <m/>
    <m/>
    <m/>
    <m/>
    <n v="2192622"/>
    <s v="Bán hàng"/>
    <m/>
    <m/>
    <n v="0"/>
    <n v="2192622"/>
    <n v="0"/>
    <n v="2192622"/>
    <d v="2025-05-12T00:00:00"/>
    <n v="45"/>
    <d v="2025-06-26T00:00:00"/>
    <n v="0"/>
    <m/>
    <n v="140.60587395833136"/>
    <s v="Nợ quá hạn hơn 120 ngày có khả năng mất thanh toán"/>
    <s v="ĐÃ TT "/>
    <m/>
  </r>
  <r>
    <x v="5"/>
    <x v="5"/>
    <d v="2025-06-07T00:00:00"/>
    <s v="BH2350804"/>
    <d v="2025-06-07T00:00:00"/>
    <s v="00035783"/>
    <m/>
    <m/>
    <m/>
    <m/>
    <n v="2013472"/>
    <s v="Bán hàng"/>
    <m/>
    <m/>
    <n v="0"/>
    <n v="2013472"/>
    <n v="0"/>
    <n v="2013472"/>
    <d v="2025-06-07T00:00:00"/>
    <n v="45"/>
    <d v="2025-07-22T00:00:00"/>
    <n v="0"/>
    <m/>
    <n v="114.60587395833136"/>
    <s v="Nợ quá hạn từ 90 ngày đến 120 ngày"/>
    <m/>
    <m/>
  </r>
  <r>
    <x v="5"/>
    <x v="5"/>
    <d v="2025-06-24T00:00:00"/>
    <s v="BH2351825"/>
    <d v="2025-06-24T00:00:00"/>
    <s v="00038840"/>
    <m/>
    <m/>
    <m/>
    <m/>
    <n v="3358378"/>
    <s v="Bán hàng"/>
    <m/>
    <m/>
    <n v="0"/>
    <n v="3358378"/>
    <n v="0"/>
    <n v="3358378"/>
    <d v="2025-06-24T00:00:00"/>
    <n v="45"/>
    <d v="2025-08-08T00:00:00"/>
    <n v="0"/>
    <m/>
    <n v="97.605873958331358"/>
    <s v="Nợ quá hạn từ 90 ngày đến 120 ngày"/>
    <m/>
    <m/>
  </r>
  <r>
    <x v="5"/>
    <x v="5"/>
    <d v="2025-06-27T00:00:00"/>
    <s v="BH2352107"/>
    <d v="2025-06-27T00:00:00"/>
    <s v="00040138"/>
    <m/>
    <m/>
    <m/>
    <m/>
    <n v="1475086"/>
    <s v="Bán hàng"/>
    <m/>
    <m/>
    <n v="0"/>
    <n v="1475086"/>
    <n v="0"/>
    <n v="1475086"/>
    <d v="2025-06-27T00:00:00"/>
    <n v="45"/>
    <d v="2025-08-11T00:00:00"/>
    <n v="0"/>
    <m/>
    <n v="94.605873958331358"/>
    <s v="Nợ quá hạn từ 90 ngày đến 120 ngày"/>
    <m/>
    <m/>
  </r>
  <r>
    <x v="5"/>
    <x v="5"/>
    <d v="2025-07-10T00:00:00"/>
    <s v="BH2353067"/>
    <d v="2025-07-10T00:00:00"/>
    <s v="00043147"/>
    <m/>
    <m/>
    <m/>
    <m/>
    <n v="2471819"/>
    <s v="Bán hàng"/>
    <m/>
    <m/>
    <n v="0"/>
    <n v="2471819"/>
    <n v="0"/>
    <n v="2471819"/>
    <d v="2025-07-10T00:00:00"/>
    <n v="45"/>
    <d v="2025-08-24T00:00:00"/>
    <n v="0"/>
    <m/>
    <n v="81.605873958331358"/>
    <s v="Nợ quá hạn từ 60 ngày đến 90 ngày"/>
    <s v="ĐÃ TT "/>
    <m/>
  </r>
  <r>
    <x v="5"/>
    <x v="5"/>
    <d v="2025-07-24T00:00:00"/>
    <s v="BH2353928"/>
    <d v="2025-07-24T00:00:00"/>
    <s v="00045914"/>
    <m/>
    <m/>
    <m/>
    <m/>
    <n v="3866482"/>
    <s v="Bán hàng"/>
    <m/>
    <m/>
    <n v="0"/>
    <n v="3866482"/>
    <n v="0"/>
    <n v="3866482"/>
    <d v="2025-07-24T00:00:00"/>
    <n v="45"/>
    <d v="2025-09-07T00:00:00"/>
    <n v="0"/>
    <m/>
    <n v="67.605873958331358"/>
    <s v="Nợ quá hạn từ 60 ngày đến 90 ngày"/>
    <s v="ĐÃ TT "/>
    <m/>
  </r>
  <r>
    <x v="5"/>
    <x v="5"/>
    <d v="2025-08-21T00:00:00"/>
    <s v="BH2356014"/>
    <d v="2025-08-21T00:00:00"/>
    <s v="00052683"/>
    <m/>
    <m/>
    <m/>
    <m/>
    <n v="1475086"/>
    <s v="Bán hàng"/>
    <m/>
    <m/>
    <n v="0"/>
    <n v="1475086"/>
    <n v="0"/>
    <n v="1475086"/>
    <d v="2025-08-21T00:00:00"/>
    <n v="45"/>
    <d v="2025-10-05T00:00:00"/>
    <n v="0"/>
    <m/>
    <n v="39.605873958331358"/>
    <s v="Nợ quá hạn từ 30 ngày đến 60 ngày"/>
    <m/>
    <m/>
  </r>
  <r>
    <x v="5"/>
    <x v="5"/>
    <d v="2025-09-06T00:00:00"/>
    <s v="BH2357399"/>
    <d v="2025-09-06T00:00:00"/>
    <s v="00057049"/>
    <m/>
    <m/>
    <m/>
    <m/>
    <n v="3128939"/>
    <s v="Bán hàng"/>
    <m/>
    <m/>
    <n v="0"/>
    <n v="3128939"/>
    <n v="0"/>
    <n v="3128939"/>
    <d v="2025-09-06T00:00:00"/>
    <n v="45"/>
    <d v="2025-10-21T00:00:00"/>
    <n v="0"/>
    <m/>
    <n v="23.605873958331358"/>
    <s v="Nợ quá hạn 30 ngày"/>
    <m/>
    <m/>
  </r>
  <r>
    <x v="5"/>
    <x v="5"/>
    <d v="2025-09-20T00:00:00"/>
    <s v="BH2359130"/>
    <d v="2025-09-20T00:00:00"/>
    <s v="00061194"/>
    <m/>
    <m/>
    <m/>
    <m/>
    <n v="1933438"/>
    <s v="Bán hàng"/>
    <m/>
    <m/>
    <n v="0"/>
    <n v="1933438"/>
    <n v="0"/>
    <n v="1933438"/>
    <d v="2025-09-20T00:00:00"/>
    <n v="45"/>
    <d v="2025-11-04T00:00:00"/>
    <n v="0"/>
    <m/>
    <n v="9.6058739583313582"/>
    <s v="Nợ quá hạn 30 ngày"/>
    <m/>
    <m/>
  </r>
  <r>
    <x v="5"/>
    <x v="5"/>
    <m/>
    <m/>
    <d v="2025-01-28T00:00:00"/>
    <s v="00000607"/>
    <m/>
    <m/>
    <m/>
    <m/>
    <n v="-1004448"/>
    <s v="Giảm công nợ"/>
    <m/>
    <m/>
    <n v="0"/>
    <n v="1004448"/>
    <n v="0"/>
    <n v="1004448"/>
    <d v="2025-01-28T00:00:00"/>
    <n v="45"/>
    <d v="2025-03-14T00:00:00"/>
    <n v="0"/>
    <m/>
    <n v="244.60587395833136"/>
    <s v="Nợ quá hạn hơn 120 ngày có khả năng mất thanh toán"/>
    <s v="ĐÃ TT "/>
    <m/>
  </r>
  <r>
    <x v="5"/>
    <x v="5"/>
    <m/>
    <m/>
    <d v="2025-03-14T00:00:00"/>
    <s v="00001279"/>
    <m/>
    <m/>
    <m/>
    <m/>
    <n v="-909668"/>
    <s v="Giảm công nợ"/>
    <m/>
    <m/>
    <n v="0"/>
    <n v="909668"/>
    <n v="0"/>
    <n v="909668"/>
    <d v="2025-03-14T00:00:00"/>
    <n v="45"/>
    <d v="2025-04-28T00:00:00"/>
    <n v="0"/>
    <m/>
    <n v="199.60587395833136"/>
    <s v="Nợ quá hạn hơn 120 ngày có khả năng mất thanh toán"/>
    <s v="ĐÃ TT "/>
    <m/>
  </r>
  <r>
    <x v="5"/>
    <x v="5"/>
    <m/>
    <m/>
    <d v="2025-06-24T00:00:00"/>
    <s v="00000472"/>
    <m/>
    <m/>
    <m/>
    <m/>
    <n v="-3358378"/>
    <s v="Giảm công nợ"/>
    <m/>
    <m/>
    <n v="0"/>
    <n v="3358378"/>
    <n v="0"/>
    <n v="3358378"/>
    <d v="2025-06-24T00:00:00"/>
    <n v="45"/>
    <d v="2025-08-08T00:00:00"/>
    <n v="0"/>
    <m/>
    <n v="97.605873958331358"/>
    <s v="Nợ quá hạn từ 90 ngày đến 120 ngày"/>
    <m/>
    <m/>
  </r>
  <r>
    <x v="5"/>
    <x v="5"/>
    <m/>
    <m/>
    <d v="2025-06-17T00:00:00"/>
    <s v="00003279"/>
    <s v="hỗ trợ sinh nhật ( hđ 3279, 17/06)"/>
    <m/>
    <m/>
    <m/>
    <n v="-1080000"/>
    <s v="Giảm công nợ"/>
    <m/>
    <m/>
    <n v="0"/>
    <n v="1080000"/>
    <n v="0"/>
    <n v="1080000"/>
    <d v="2025-06-17T00:00:00"/>
    <n v="45"/>
    <d v="2025-08-01T00:00:00"/>
    <n v="0"/>
    <m/>
    <n v="104.60587395833136"/>
    <s v="Nợ quá hạn từ 90 ngày đến 120 ngày"/>
    <m/>
    <m/>
  </r>
  <r>
    <x v="6"/>
    <x v="6"/>
    <d v="2025-01-08T00:00:00"/>
    <m/>
    <m/>
    <m/>
    <m/>
    <m/>
    <m/>
    <m/>
    <n v="1807941"/>
    <s v="Bán hàng"/>
    <m/>
    <m/>
    <n v="0"/>
    <n v="1807941"/>
    <n v="0"/>
    <n v="1807941"/>
    <d v="2025-01-08T00:00:00"/>
    <m/>
    <d v="2025-01-08T00:00:00"/>
    <n v="0"/>
    <m/>
    <n v="309.60587395833136"/>
    <s v="Nợ quá hạn hơn 120 ngày có khả năng mất thanh toán"/>
    <s v="ĐÃ TT "/>
    <m/>
  </r>
  <r>
    <x v="6"/>
    <x v="6"/>
    <d v="2025-02-22T00:00:00"/>
    <s v="BH2321132"/>
    <m/>
    <m/>
    <m/>
    <m/>
    <m/>
    <m/>
    <n v="1200093"/>
    <s v="Bán hàng"/>
    <m/>
    <m/>
    <n v="0"/>
    <n v="1200093"/>
    <n v="0"/>
    <n v="1200093"/>
    <d v="2025-02-22T00:00:00"/>
    <n v="45"/>
    <d v="2025-04-08T00:00:00"/>
    <n v="0"/>
    <m/>
    <n v="219.60587395833136"/>
    <s v="Nợ quá hạn hơn 120 ngày có khả năng mất thanh toán"/>
    <s v="ĐÃ TT "/>
    <m/>
  </r>
  <r>
    <x v="6"/>
    <x v="6"/>
    <d v="2025-02-08T00:00:00"/>
    <s v="BH2320777"/>
    <m/>
    <m/>
    <m/>
    <m/>
    <m/>
    <m/>
    <n v="1219747"/>
    <s v="Bán hàng"/>
    <m/>
    <m/>
    <n v="0"/>
    <n v="1219747"/>
    <n v="0"/>
    <n v="1219747"/>
    <d v="2025-02-08T00:00:00"/>
    <n v="45"/>
    <d v="2025-03-25T00:00:00"/>
    <n v="0"/>
    <m/>
    <n v="233.60587395833136"/>
    <s v="Nợ quá hạn hơn 120 ngày có khả năng mất thanh toán"/>
    <s v="ĐÃ TT "/>
    <m/>
  </r>
  <r>
    <x v="6"/>
    <x v="6"/>
    <d v="2025-04-01T00:00:00"/>
    <m/>
    <m/>
    <m/>
    <m/>
    <m/>
    <m/>
    <m/>
    <n v="1570447"/>
    <s v="Bán hàng"/>
    <m/>
    <m/>
    <n v="0"/>
    <n v="1570447"/>
    <n v="0"/>
    <n v="1570447"/>
    <d v="2025-04-01T00:00:00"/>
    <m/>
    <d v="2025-04-01T00:00:00"/>
    <n v="0"/>
    <m/>
    <n v="226.60587395833136"/>
    <s v="Nợ quá hạn hơn 120 ngày có khả năng mất thanh toán"/>
    <s v="ĐÃ TT "/>
    <m/>
  </r>
  <r>
    <x v="6"/>
    <x v="6"/>
    <d v="2025-06-17T00:00:00"/>
    <m/>
    <m/>
    <m/>
    <m/>
    <m/>
    <m/>
    <m/>
    <n v="1848002"/>
    <s v="Bán hàng"/>
    <m/>
    <m/>
    <n v="0"/>
    <n v="1848002"/>
    <n v="0"/>
    <n v="1848002"/>
    <d v="2025-06-17T00:00:00"/>
    <m/>
    <d v="2025-06-17T00:00:00"/>
    <n v="0"/>
    <m/>
    <n v="149.60587395833136"/>
    <s v="Nợ quá hạn hơn 120 ngày có khả năng mất thanh toán"/>
    <s v="ĐÃ TT "/>
    <m/>
  </r>
  <r>
    <x v="6"/>
    <x v="6"/>
    <d v="2025-08-01T00:00:00"/>
    <m/>
    <m/>
    <m/>
    <m/>
    <m/>
    <m/>
    <m/>
    <n v="1609012"/>
    <s v="Bán hàng"/>
    <m/>
    <m/>
    <n v="0"/>
    <n v="1609012"/>
    <n v="0"/>
    <n v="1609012"/>
    <d v="2025-08-01T00:00:00"/>
    <m/>
    <d v="2025-08-01T00:00:00"/>
    <n v="0"/>
    <m/>
    <n v="104.60587395833136"/>
    <s v="Nợ quá hạn từ 90 ngày đến 120 ngày"/>
    <s v="ĐÃ TT "/>
    <m/>
  </r>
  <r>
    <x v="6"/>
    <x v="6"/>
    <d v="2025-09-19T00:00:00"/>
    <m/>
    <m/>
    <m/>
    <m/>
    <m/>
    <m/>
    <m/>
    <n v="1490797"/>
    <s v="Bán hàng"/>
    <m/>
    <m/>
    <n v="0"/>
    <n v="1490797"/>
    <n v="0"/>
    <n v="1490797"/>
    <d v="2025-09-19T00:00:00"/>
    <m/>
    <d v="2025-09-19T00:00:00"/>
    <n v="0"/>
    <m/>
    <n v="55.605873958331358"/>
    <s v="Nợ quá hạn từ 30 ngày đến 60 ngày"/>
    <m/>
    <m/>
  </r>
  <r>
    <x v="7"/>
    <x v="6"/>
    <m/>
    <m/>
    <d v="2025-01-04T00:00:00"/>
    <s v="00001447"/>
    <m/>
    <m/>
    <m/>
    <m/>
    <n v="6908458"/>
    <s v="Bán hàng"/>
    <m/>
    <m/>
    <n v="0"/>
    <n v="6908458"/>
    <n v="0"/>
    <n v="6908458"/>
    <d v="2025-01-04T00:00:00"/>
    <n v="45"/>
    <d v="2025-02-18T00:00:00"/>
    <n v="0"/>
    <m/>
    <n v="268.60587395833136"/>
    <s v="Nợ quá hạn hơn 120 ngày có khả năng mất thanh toán"/>
    <s v="ĐÃ TT "/>
    <m/>
  </r>
  <r>
    <x v="7"/>
    <x v="6"/>
    <m/>
    <m/>
    <d v="2025-02-10T00:00:00"/>
    <s v="00008705"/>
    <m/>
    <m/>
    <m/>
    <m/>
    <n v="1778857"/>
    <s v="Bán hàng"/>
    <m/>
    <m/>
    <n v="0"/>
    <n v="1778857"/>
    <n v="0"/>
    <n v="1778857"/>
    <d v="2025-02-10T00:00:00"/>
    <n v="45"/>
    <d v="2025-03-27T00:00:00"/>
    <n v="0"/>
    <m/>
    <n v="231.60587395833136"/>
    <s v="Nợ quá hạn hơn 120 ngày có khả năng mất thanh toán"/>
    <s v="ĐÃ TT "/>
    <m/>
  </r>
  <r>
    <x v="7"/>
    <x v="6"/>
    <d v="2025-05-31T00:00:00"/>
    <m/>
    <m/>
    <m/>
    <m/>
    <m/>
    <m/>
    <m/>
    <n v="-1191117"/>
    <s v="Bán hàng"/>
    <m/>
    <m/>
    <n v="0"/>
    <n v="-1191117"/>
    <n v="0"/>
    <n v="-1191117"/>
    <d v="2025-05-31T00:00:00"/>
    <m/>
    <d v="2025-05-31T00:00:00"/>
    <n v="0"/>
    <m/>
    <n v="166.60587395833136"/>
    <s v="Nợ quá hạn hơn 120 ngày có khả năng mất thanh toán"/>
    <s v="ĐÃ TT 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F59806-682B-46F7-9633-B1311FC2EBE6}" name="PivotTable2" cacheId="30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8" indent="0" compact="0" compactData="0" multipleFieldFilters="0">
  <location ref="A4:B12" firstHeaderRow="1" firstDataRow="1" firstDataCol="2"/>
  <pivotFields count="27">
    <pivotField axis="axisRow" compact="0" outline="0" showAll="0" defaultSubtotal="0">
      <items count="8">
        <item x="3"/>
        <item x="0"/>
        <item x="1"/>
        <item x="6"/>
        <item x="4"/>
        <item x="5"/>
        <item x="2"/>
        <item x="7"/>
      </items>
    </pivotField>
    <pivotField axis="axisRow" compact="0" outline="0" showAll="0" defaultSubtotal="0">
      <items count="7">
        <item x="0"/>
        <item x="4"/>
        <item x="2"/>
        <item x="5"/>
        <item x="3"/>
        <item x="1"/>
        <item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38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41" outline="0" showAll="0" defaultSubtotal="0"/>
    <pivotField compact="0" numFmtId="38" outline="0" showAll="0" defaultSubtotal="0"/>
    <pivotField compact="0" numFmtId="41" outline="0" showAll="0" defaultSubtotal="0"/>
    <pivotField compact="0" numFmtId="38" outline="0" showAll="0" defaultSubtotal="0"/>
    <pivotField compact="0" outline="0" showAll="0" defaultSubtotal="0"/>
    <pivotField compact="0" outline="0" showAll="0" defaultSubtotal="0"/>
    <pivotField compact="0" numFmtId="14" outline="0" showAll="0" defaultSubtotal="0"/>
    <pivotField compact="0" numFmtId="41" outline="0" showAll="0" defaultSubtotal="0"/>
    <pivotField compact="0" outline="0" showAll="0" defaultSubtotal="0"/>
    <pivotField compact="0" numFmtId="41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1"/>
  </rowFields>
  <rowItems count="8">
    <i>
      <x/>
      <x v="4"/>
    </i>
    <i>
      <x v="1"/>
      <x/>
    </i>
    <i>
      <x v="2"/>
      <x v="5"/>
    </i>
    <i>
      <x v="3"/>
      <x v="6"/>
    </i>
    <i>
      <x v="4"/>
      <x v="1"/>
    </i>
    <i>
      <x v="5"/>
      <x v="3"/>
    </i>
    <i>
      <x v="6"/>
      <x v="2"/>
    </i>
    <i>
      <x v="7"/>
      <x v="6"/>
    </i>
  </rowItems>
  <colItems count="1">
    <i/>
  </colItems>
  <formats count="12">
    <format dxfId="23">
      <pivotArea type="all" dataOnly="0" outline="0" fieldPosition="0"/>
    </format>
    <format dxfId="22">
      <pivotArea field="0" type="button" dataOnly="0" labelOnly="1" outline="0" axis="axisRow" fieldPosition="0"/>
    </format>
    <format dxfId="21">
      <pivotArea field="1" type="button" dataOnly="0" labelOnly="1" outline="0" axis="axisRow" fieldPosition="1"/>
    </format>
    <format dxfId="20">
      <pivotArea dataOnly="0" labelOnly="1" outline="0" fieldPosition="0">
        <references count="1">
          <reference field="0" count="0"/>
        </references>
      </pivotArea>
    </format>
    <format dxfId="19">
      <pivotArea dataOnly="0" labelOnly="1" outline="0" fieldPosition="0">
        <references count="2">
          <reference field="0" count="1" selected="0">
            <x v="0"/>
          </reference>
          <reference field="1" count="1">
            <x v="4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2"/>
          </reference>
          <reference field="1" count="1">
            <x v="5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3"/>
          </reference>
          <reference field="1" count="1">
            <x v="6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4"/>
          </reference>
          <reference field="1" count="1">
            <x v="1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5"/>
          </reference>
          <reference field="1" count="1">
            <x v="3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6"/>
          </reference>
          <reference field="1" count="1">
            <x v="2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7"/>
          </reference>
          <reference field="1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CC61EF-625E-4CBB-9546-293B912900AF}" name="Table1" displayName="Table1" ref="A3:AA1400" totalsRowShown="0" headerRowDxfId="53" dataDxfId="52" tableBorderDxfId="51">
  <autoFilter ref="A3:AA1400" xr:uid="{59CC61EF-625E-4CBB-9546-293B912900AF}"/>
  <tableColumns count="27">
    <tableColumn id="1" xr3:uid="{4F10F7B6-A495-4137-BBCE-EA2FBC5FCA85}" name="Mã khách hàng" dataDxfId="50"/>
    <tableColumn id="2" xr3:uid="{DE12C852-BB0B-45D9-89F6-5621AE45A0F4}" name="Tên Khách hàng" dataDxfId="49"/>
    <tableColumn id="3" xr3:uid="{131C571C-C8A2-4C1F-A443-56776C98B8D6}" name="Ngày hạch toán" dataDxfId="48"/>
    <tableColumn id="4" xr3:uid="{57345391-023E-49F9-82DA-9EDDE7EF022C}" name="Số chứng từ" dataDxfId="47"/>
    <tableColumn id="5" xr3:uid="{B723AC7D-96D3-4361-B340-D0E8805260AE}" name="Ngày hóa đơn" dataDxfId="46"/>
    <tableColumn id="6" xr3:uid="{1D525C71-464F-48DA-A385-0A4E14C0AA89}" name="Số hóa đơn" dataDxfId="45"/>
    <tableColumn id="7" xr3:uid="{0CF393C6-432D-4960-8B99-5659957BBDD8}" name="Diễn giải" dataDxfId="44"/>
    <tableColumn id="8" xr3:uid="{6E6A4805-8B19-456F-A4C3-00B82288AB9D}" name="Tiền hàng" dataDxfId="43"/>
    <tableColumn id="9" xr3:uid="{7AC2BB3F-A7D3-436A-A8A5-AC61F813C9BD}" name="Tiền chiết khấu" dataDxfId="42"/>
    <tableColumn id="10" xr3:uid="{3D40C9B4-7241-44AD-84B6-44C4FFC38B89}" name="Tiền VAT" dataDxfId="41"/>
    <tableColumn id="11" xr3:uid="{71DFF838-EAC1-40EA-BECF-CABF85F2A1A7}" name="Tổng giá trị" dataDxfId="40"/>
    <tableColumn id="12" xr3:uid="{4EAB3864-171F-40AC-B2C6-F25AD78983DD}" name="Phân loại" dataDxfId="39"/>
    <tableColumn id="14" xr3:uid="{93AFF463-D38B-4786-98FF-08925A520D03}" name="Ngày Thanh toán" dataDxfId="25"/>
    <tableColumn id="15" xr3:uid="{7FC27862-D676-4949-8749-9A75A24FBBA2}" name="Chứng từ Thanh toán" dataDxfId="38"/>
    <tableColumn id="16" xr3:uid="{8707F853-5993-40D7-99E4-B59D0D6031DE}" name="Số còn phải thu ĐK" dataDxfId="37" dataCellStyle="Comma [0]">
      <calculatedColumnFormula>IF(Table1[[#This Row],[Phân loại]]="Tồn đầu kỳ",Table1[[#This Row],[Tổng giá trị]],0)</calculatedColumnFormula>
    </tableColumn>
    <tableColumn id="31" xr3:uid="{FE412D09-A657-486F-BAA7-2C192419AC86}" name="Giá Trị HD sau CK" dataDxfId="36">
      <calculatedColumnFormula>IF(Table1[[#This Row],[Số còn phải thu ĐK]]&gt;0,0,IF(Table1[[#This Row],[Phân loại]]="Bán hàng",Table1[[#This Row],[Tổng giá trị]],-Table1[[#This Row],[Tổng giá trị]]))</calculatedColumnFormula>
    </tableColumn>
    <tableColumn id="32" xr3:uid="{2D3BE433-021F-4376-8AF3-6B32C43B861F}" name="Số tiền đã thu" dataDxfId="35" dataCellStyle="Comma [0]">
      <calculatedColumnFormula>IF(Table1[[#This Row],[Ngày Thanh toán]]&lt;&gt;"",Table1[[#This Row],[Giá Trị HD sau CK]],0)</calculatedColumnFormula>
    </tableColumn>
    <tableColumn id="17" xr3:uid="{2DB64B32-E365-435A-8111-D7E8DA6A6012}" name="Số còn phải thu" dataDxfId="34">
      <calculatedColumnFormula>Table1[[#This Row],[Số còn phải thu ĐK]]+Table1[[#This Row],[Giá Trị HD sau CK]]-Table1[[#This Row],[Số tiền đã thu]]</calculatedColumnFormula>
    </tableColumn>
    <tableColumn id="33" xr3:uid="{1B931594-4091-4B6D-82B1-83D3D395FA9C}" name="Ngày tính CN" dataDxfId="33">
      <calculatedColumnFormula>IF(Table1[[#This Row],[Ngày hóa đơn]]&lt;&gt;"",Table1[[#This Row],[Ngày hóa đơn]],Table1[[#This Row],[Ngày hạch toán]])</calculatedColumnFormula>
    </tableColumn>
    <tableColumn id="20" xr3:uid="{94444E75-8584-453A-BA27-858DB37929E0}" name="Số ngày được nợ" dataDxfId="32"/>
    <tableColumn id="21" xr3:uid="{39E54009-572C-413C-9330-C92B104624D3}" name="Hạn thanh toán" dataDxfId="31">
      <calculatedColumnFormula>IF(Table1[[#This Row],[Ngày tính CN]]="","",S4+T4)</calculatedColumnFormula>
    </tableColumn>
    <tableColumn id="22" xr3:uid="{7E664A74-F1FB-495F-A333-86AAF0F89783}" name="Số ngày nợ còn lại" dataDxfId="30" dataCellStyle="Comma [0]">
      <calculatedColumnFormula>IF(Table1[[#This Row],[Hạn thanh toán]]="","",IF((U4-NOW())&lt;0,0,(U4-NOW())))</calculatedColumnFormula>
    </tableColumn>
    <tableColumn id="23" xr3:uid="{3528F056-6D1E-4E13-A670-2B2FE36C6733}" name="Nhóm nợ trước hạn" dataDxfId="29"/>
    <tableColumn id="24" xr3:uid="{EACC4B53-78C0-406F-81A4-F15B114F10D6}" name="Số ngày quá hạn" dataDxfId="28" dataCellStyle="Comma [0]">
      <calculatedColumnFormula>IF(Table1[[#This Row],[Hạn thanh toán]]="","",IF((U4-NOW())&lt;0,-(U4-NOW()),0))</calculatedColumnFormula>
    </tableColumn>
    <tableColumn id="25" xr3:uid="{E9167E62-3616-4230-AE39-6D9D5BB20B4C}" name="Nhóm nợ quá hạn" dataDxfId="27">
      <calculatedColumnFormula>IF(X4="","",IF(R4=0,"Đã thanh toán",IF(X4&lt;=0,"Chưa đến hạn thanh toán",IF(X4&lt;=30,"Nợ quá hạn 30 ngày",IF(X4&lt;=60,"Nợ quá hạn từ 30 ngày đến 60 ngày",IF(X4&lt;=90,"Nợ quá hạn từ 60 ngày đến 90 ngày",IF(X4&lt;=120,"Nợ quá hạn từ 90 ngày đến 120 ngày","Nợ quá hạn hơn 120 ngày có khả năng mất thanh toán")))))))</calculatedColumnFormula>
    </tableColumn>
    <tableColumn id="26" xr3:uid="{A737244A-B3DC-460C-80AB-B7FCA963BF15}" name="Tháng HĐ" dataDxfId="26">
      <calculatedColumnFormula>IF(MONTH(Table1[[#This Row],[Ngày tính CN]])&lt;10,"0"&amp;MONTH(Table1[[#This Row],[Ngày tính CN]]),MONTH(Table1[[#This Row],[Ngày tính CN]]))</calculatedColumnFormula>
    </tableColumn>
    <tableColumn id="27" xr3:uid="{7A25BAB5-4334-4158-9D16-E336399F7263}" name="Tháng Thanh toán" dataDxfId="24">
      <calculatedColumnFormula>IF(Table1[[#This Row],[Ngày Thanh toán]]="","",IF(MONTH(Table1[[#This Row],[Ngày Thanh toán]])&lt;10,"0"&amp;MONTH(Table1[[#This Row],[Ngày Thanh toán]]),MONTH(Table1[[#This Row],[Ngày Thanh toán]])))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569D-5CF7-43A6-9EEE-F4002056360F}">
  <dimension ref="A1:N12"/>
  <sheetViews>
    <sheetView workbookViewId="0">
      <selection activeCell="B20" sqref="B20"/>
    </sheetView>
  </sheetViews>
  <sheetFormatPr defaultRowHeight="15" x14ac:dyDescent="0.25"/>
  <cols>
    <col min="1" max="1" width="18.7109375" style="25" bestFit="1" customWidth="1"/>
    <col min="2" max="2" width="100.42578125" style="25" bestFit="1" customWidth="1"/>
    <col min="3" max="14" width="14.42578125" style="25" bestFit="1" customWidth="1"/>
    <col min="15" max="16384" width="9.140625" style="25"/>
  </cols>
  <sheetData>
    <row r="1" spans="1:14" ht="20.25" x14ac:dyDescent="0.3">
      <c r="A1" s="28" t="s">
        <v>2156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B2" s="31" t="s">
        <v>2157</v>
      </c>
      <c r="C2" s="32">
        <f>SUM(C$5:C$201)</f>
        <v>463537197</v>
      </c>
      <c r="D2" s="32">
        <f t="shared" ref="D2:N2" si="0">SUM(D$5:D$201)</f>
        <v>386389891</v>
      </c>
      <c r="E2" s="32">
        <f t="shared" si="0"/>
        <v>337101341</v>
      </c>
      <c r="F2" s="32">
        <f t="shared" si="0"/>
        <v>332809440</v>
      </c>
      <c r="G2" s="32">
        <f t="shared" si="0"/>
        <v>414635551</v>
      </c>
      <c r="H2" s="32">
        <f t="shared" si="0"/>
        <v>328406904.24000001</v>
      </c>
      <c r="I2" s="32">
        <f t="shared" si="0"/>
        <v>355790334</v>
      </c>
      <c r="J2" s="32">
        <f t="shared" si="0"/>
        <v>379288001</v>
      </c>
      <c r="K2" s="32">
        <f t="shared" si="0"/>
        <v>374968629</v>
      </c>
      <c r="L2" s="32">
        <f t="shared" si="0"/>
        <v>-61488104.239999995</v>
      </c>
      <c r="M2" s="32">
        <f t="shared" si="0"/>
        <v>0</v>
      </c>
      <c r="N2" s="32">
        <f t="shared" si="0"/>
        <v>0</v>
      </c>
    </row>
    <row r="3" spans="1:14" x14ac:dyDescent="0.25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x14ac:dyDescent="0.25">
      <c r="A4" s="26" t="s">
        <v>224</v>
      </c>
      <c r="B4" s="26" t="s">
        <v>2131</v>
      </c>
      <c r="C4" s="33" t="s">
        <v>2144</v>
      </c>
      <c r="D4" s="33" t="s">
        <v>2145</v>
      </c>
      <c r="E4" s="33" t="s">
        <v>2146</v>
      </c>
      <c r="F4" s="33" t="s">
        <v>2147</v>
      </c>
      <c r="G4" s="33" t="s">
        <v>2148</v>
      </c>
      <c r="H4" s="33" t="s">
        <v>2149</v>
      </c>
      <c r="I4" s="33" t="s">
        <v>2150</v>
      </c>
      <c r="J4" s="33" t="s">
        <v>2151</v>
      </c>
      <c r="K4" s="33" t="s">
        <v>2152</v>
      </c>
      <c r="L4" s="33" t="s">
        <v>2153</v>
      </c>
      <c r="M4" s="33" t="s">
        <v>2154</v>
      </c>
      <c r="N4" s="33" t="s">
        <v>2155</v>
      </c>
    </row>
    <row r="5" spans="1:14" x14ac:dyDescent="0.25">
      <c r="A5" s="25" t="s">
        <v>1796</v>
      </c>
      <c r="B5" s="25" t="s">
        <v>2120</v>
      </c>
      <c r="C5" s="27">
        <f>SUMIFS('Báo cáo'!$P:$P,'Báo cáo'!$A:$A,$A5,'Báo cáo'!$Z:$Z,RIGHT(C$4,2))-SUMIFS('Báo cáo'!$Q:$Q,'Báo cáo'!$A:$A,$A5,'Báo cáo'!$AA:$AA,RIGHT(C$4,2))</f>
        <v>34559796</v>
      </c>
      <c r="D5" s="27">
        <f>SUMIFS('Báo cáo'!$P:$P,'Báo cáo'!$A:$A,$A5,'Báo cáo'!$Z:$Z,RIGHT(D$4,2))-SUMIFS('Báo cáo'!$Q:$Q,'Báo cáo'!$A:$A,$A5,'Báo cáo'!$AA:$AA,RIGHT(D$4,2))</f>
        <v>21341153</v>
      </c>
      <c r="E5" s="27">
        <f>SUMIFS('Báo cáo'!$P:$P,'Báo cáo'!$A:$A,$A5,'Báo cáo'!$Z:$Z,RIGHT(E$4,2))-SUMIFS('Báo cáo'!$Q:$Q,'Báo cáo'!$A:$A,$A5,'Báo cáo'!$AA:$AA,RIGHT(E$4,2))</f>
        <v>19167823</v>
      </c>
      <c r="F5" s="27">
        <f>SUMIFS('Báo cáo'!$P:$P,'Báo cáo'!$A:$A,$A5,'Báo cáo'!$Z:$Z,RIGHT(F$4,2))-SUMIFS('Báo cáo'!$Q:$Q,'Báo cáo'!$A:$A,$A5,'Báo cáo'!$AA:$AA,RIGHT(F$4,2))</f>
        <v>25558249</v>
      </c>
      <c r="G5" s="27">
        <f>SUMIFS('Báo cáo'!$P:$P,'Báo cáo'!$A:$A,$A5,'Báo cáo'!$Z:$Z,RIGHT(G$4,2))-SUMIFS('Báo cáo'!$Q:$Q,'Báo cáo'!$A:$A,$A5,'Báo cáo'!$AA:$AA,RIGHT(G$4,2))</f>
        <v>24790919</v>
      </c>
      <c r="H5" s="27">
        <f>SUMIFS('Báo cáo'!$P:$P,'Báo cáo'!$A:$A,$A5,'Báo cáo'!$Z:$Z,RIGHT(H$4,2))-SUMIFS('Báo cáo'!$Q:$Q,'Báo cáo'!$A:$A,$A5,'Báo cáo'!$AA:$AA,RIGHT(H$4,2))</f>
        <v>19624131</v>
      </c>
      <c r="I5" s="27">
        <f>SUMIFS('Báo cáo'!$P:$P,'Báo cáo'!$A:$A,$A5,'Báo cáo'!$Z:$Z,RIGHT(I$4,2))-SUMIFS('Báo cáo'!$Q:$Q,'Báo cáo'!$A:$A,$A5,'Báo cáo'!$AA:$AA,RIGHT(I$4,2))</f>
        <v>26614930</v>
      </c>
      <c r="J5" s="27">
        <f>SUMIFS('Báo cáo'!$P:$P,'Báo cáo'!$A:$A,$A5,'Báo cáo'!$Z:$Z,RIGHT(J$4,2))-SUMIFS('Báo cáo'!$Q:$Q,'Báo cáo'!$A:$A,$A5,'Báo cáo'!$AA:$AA,RIGHT(J$4,2))</f>
        <v>23074449</v>
      </c>
      <c r="K5" s="27">
        <f>SUMIFS('Báo cáo'!$P:$P,'Báo cáo'!$A:$A,$A5,'Báo cáo'!$Z:$Z,RIGHT(K$4,2))-SUMIFS('Báo cáo'!$Q:$Q,'Báo cáo'!$A:$A,$A5,'Báo cáo'!$AA:$AA,RIGHT(K$4,2))</f>
        <v>23531038</v>
      </c>
      <c r="L5" s="27">
        <f>SUMIFS('Báo cáo'!$P:$P,'Báo cáo'!$A:$A,$A5,'Báo cáo'!$Z:$Z,RIGHT(L$4,2))-SUMIFS('Báo cáo'!$Q:$Q,'Báo cáo'!$A:$A,$A5,'Báo cáo'!$AA:$AA,RIGHT(L$4,2))</f>
        <v>0</v>
      </c>
      <c r="M5" s="27">
        <f>SUMIFS('Báo cáo'!$P:$P,'Báo cáo'!$A:$A,$A5,'Báo cáo'!$Z:$Z,RIGHT(M$4,2))-SUMIFS('Báo cáo'!$Q:$Q,'Báo cáo'!$A:$A,$A5,'Báo cáo'!$AA:$AA,RIGHT(M$4,2))</f>
        <v>0</v>
      </c>
      <c r="N5" s="27">
        <f>SUMIFS('Báo cáo'!$P:$P,'Báo cáo'!$A:$A,$A5,'Báo cáo'!$Z:$Z,RIGHT(N$4,2))-SUMIFS('Báo cáo'!$Q:$Q,'Báo cáo'!$A:$A,$A5,'Báo cáo'!$AA:$AA,RIGHT(N$4,2))</f>
        <v>0</v>
      </c>
    </row>
    <row r="6" spans="1:14" x14ac:dyDescent="0.25">
      <c r="A6" s="25" t="s">
        <v>551</v>
      </c>
      <c r="B6" s="25" t="s">
        <v>446</v>
      </c>
      <c r="C6" s="27">
        <f>SUMIFS('Báo cáo'!$P:$P,'Báo cáo'!$A:$A,$A6,'Báo cáo'!$Z:$Z,RIGHT(C$4,2))-SUMIFS('Báo cáo'!$Q:$Q,'Báo cáo'!$A:$A,$A6,'Báo cáo'!$AA:$AA,RIGHT(C$4,2))</f>
        <v>89968709</v>
      </c>
      <c r="D6" s="27">
        <f>SUMIFS('Báo cáo'!$P:$P,'Báo cáo'!$A:$A,$A6,'Báo cáo'!$Z:$Z,RIGHT(D$4,2))-SUMIFS('Báo cáo'!$Q:$Q,'Báo cáo'!$A:$A,$A6,'Báo cáo'!$AA:$AA,RIGHT(D$4,2))</f>
        <v>83349970</v>
      </c>
      <c r="E6" s="27">
        <f>SUMIFS('Báo cáo'!$P:$P,'Báo cáo'!$A:$A,$A6,'Báo cáo'!$Z:$Z,RIGHT(E$4,2))-SUMIFS('Báo cáo'!$Q:$Q,'Báo cáo'!$A:$A,$A6,'Báo cáo'!$AA:$AA,RIGHT(E$4,2))</f>
        <v>88731923</v>
      </c>
      <c r="F6" s="27">
        <f>SUMIFS('Báo cáo'!$P:$P,'Báo cáo'!$A:$A,$A6,'Báo cáo'!$Z:$Z,RIGHT(F$4,2))-SUMIFS('Báo cáo'!$Q:$Q,'Báo cáo'!$A:$A,$A6,'Báo cáo'!$AA:$AA,RIGHT(F$4,2))</f>
        <v>71248158</v>
      </c>
      <c r="G6" s="27">
        <f>SUMIFS('Báo cáo'!$P:$P,'Báo cáo'!$A:$A,$A6,'Báo cáo'!$Z:$Z,RIGHT(G$4,2))-SUMIFS('Báo cáo'!$Q:$Q,'Báo cáo'!$A:$A,$A6,'Báo cáo'!$AA:$AA,RIGHT(G$4,2))</f>
        <v>96389816</v>
      </c>
      <c r="H6" s="27">
        <f>SUMIFS('Báo cáo'!$P:$P,'Báo cáo'!$A:$A,$A6,'Báo cáo'!$Z:$Z,RIGHT(H$4,2))-SUMIFS('Báo cáo'!$Q:$Q,'Báo cáo'!$A:$A,$A6,'Báo cáo'!$AA:$AA,RIGHT(H$4,2))</f>
        <v>106666261.23999999</v>
      </c>
      <c r="I6" s="27">
        <f>SUMIFS('Báo cáo'!$P:$P,'Báo cáo'!$A:$A,$A6,'Báo cáo'!$Z:$Z,RIGHT(I$4,2))-SUMIFS('Báo cáo'!$Q:$Q,'Báo cáo'!$A:$A,$A6,'Báo cáo'!$AA:$AA,RIGHT(I$4,2))</f>
        <v>99545147</v>
      </c>
      <c r="J6" s="27">
        <f>SUMIFS('Báo cáo'!$P:$P,'Báo cáo'!$A:$A,$A6,'Báo cáo'!$Z:$Z,RIGHT(J$4,2))-SUMIFS('Báo cáo'!$Q:$Q,'Báo cáo'!$A:$A,$A6,'Báo cáo'!$AA:$AA,RIGHT(J$4,2))</f>
        <v>89860369</v>
      </c>
      <c r="K6" s="27">
        <f>SUMIFS('Báo cáo'!$P:$P,'Báo cáo'!$A:$A,$A6,'Báo cáo'!$Z:$Z,RIGHT(K$4,2))-SUMIFS('Báo cáo'!$Q:$Q,'Báo cáo'!$A:$A,$A6,'Báo cáo'!$AA:$AA,RIGHT(K$4,2))</f>
        <v>103449263</v>
      </c>
      <c r="L6" s="27">
        <f>SUMIFS('Báo cáo'!$P:$P,'Báo cáo'!$A:$A,$A6,'Báo cáo'!$Z:$Z,RIGHT(L$4,2))-SUMIFS('Báo cáo'!$Q:$Q,'Báo cáo'!$A:$A,$A6,'Báo cáo'!$AA:$AA,RIGHT(L$4,2))</f>
        <v>-61488104.239999995</v>
      </c>
      <c r="M6" s="27">
        <f>SUMIFS('Báo cáo'!$P:$P,'Báo cáo'!$A:$A,$A6,'Báo cáo'!$Z:$Z,RIGHT(M$4,2))-SUMIFS('Báo cáo'!$Q:$Q,'Báo cáo'!$A:$A,$A6,'Báo cáo'!$AA:$AA,RIGHT(M$4,2))</f>
        <v>0</v>
      </c>
      <c r="N6" s="27">
        <f>SUMIFS('Báo cáo'!$P:$P,'Báo cáo'!$A:$A,$A6,'Báo cáo'!$Z:$Z,RIGHT(N$4,2))-SUMIFS('Báo cáo'!$Q:$Q,'Báo cáo'!$A:$A,$A6,'Báo cáo'!$AA:$AA,RIGHT(N$4,2))</f>
        <v>0</v>
      </c>
    </row>
    <row r="7" spans="1:14" x14ac:dyDescent="0.25">
      <c r="A7" s="25" t="s">
        <v>116</v>
      </c>
      <c r="B7" s="25" t="s">
        <v>154</v>
      </c>
      <c r="C7" s="27">
        <f>SUMIFS('Báo cáo'!$P:$P,'Báo cáo'!$A:$A,$A7,'Báo cáo'!$Z:$Z,RIGHT(C$4,2))-SUMIFS('Báo cáo'!$Q:$Q,'Báo cáo'!$A:$A,$A7,'Báo cáo'!$AA:$AA,RIGHT(C$4,2))</f>
        <v>0</v>
      </c>
      <c r="D7" s="27">
        <f>SUMIFS('Báo cáo'!$P:$P,'Báo cáo'!$A:$A,$A7,'Báo cáo'!$Z:$Z,RIGHT(D$4,2))-SUMIFS('Báo cáo'!$Q:$Q,'Báo cáo'!$A:$A,$A7,'Báo cáo'!$AA:$AA,RIGHT(D$4,2))</f>
        <v>0</v>
      </c>
      <c r="E7" s="27">
        <f>SUMIFS('Báo cáo'!$P:$P,'Báo cáo'!$A:$A,$A7,'Báo cáo'!$Z:$Z,RIGHT(E$4,2))-SUMIFS('Báo cáo'!$Q:$Q,'Báo cáo'!$A:$A,$A7,'Báo cáo'!$AA:$AA,RIGHT(E$4,2))</f>
        <v>4801909</v>
      </c>
      <c r="F7" s="27">
        <f>SUMIFS('Báo cáo'!$P:$P,'Báo cáo'!$A:$A,$A7,'Báo cáo'!$Z:$Z,RIGHT(F$4,2))-SUMIFS('Báo cáo'!$Q:$Q,'Báo cáo'!$A:$A,$A7,'Báo cáo'!$AA:$AA,RIGHT(F$4,2))</f>
        <v>8270403</v>
      </c>
      <c r="G7" s="27">
        <f>SUMIFS('Báo cáo'!$P:$P,'Báo cáo'!$A:$A,$A7,'Báo cáo'!$Z:$Z,RIGHT(G$4,2))-SUMIFS('Báo cáo'!$Q:$Q,'Báo cáo'!$A:$A,$A7,'Báo cáo'!$AA:$AA,RIGHT(G$4,2))</f>
        <v>12854312</v>
      </c>
      <c r="H7" s="27">
        <f>SUMIFS('Báo cáo'!$P:$P,'Báo cáo'!$A:$A,$A7,'Báo cáo'!$Z:$Z,RIGHT(H$4,2))-SUMIFS('Báo cáo'!$Q:$Q,'Báo cáo'!$A:$A,$A7,'Báo cáo'!$AA:$AA,RIGHT(H$4,2))</f>
        <v>11998860</v>
      </c>
      <c r="I7" s="27">
        <f>SUMIFS('Báo cáo'!$P:$P,'Báo cáo'!$A:$A,$A7,'Báo cáo'!$Z:$Z,RIGHT(I$4,2))-SUMIFS('Báo cáo'!$Q:$Q,'Báo cáo'!$A:$A,$A7,'Báo cáo'!$AA:$AA,RIGHT(I$4,2))</f>
        <v>16080266</v>
      </c>
      <c r="J7" s="27">
        <f>SUMIFS('Báo cáo'!$P:$P,'Báo cáo'!$A:$A,$A7,'Báo cáo'!$Z:$Z,RIGHT(J$4,2))-SUMIFS('Báo cáo'!$Q:$Q,'Báo cáo'!$A:$A,$A7,'Báo cáo'!$AA:$AA,RIGHT(J$4,2))</f>
        <v>19893911</v>
      </c>
      <c r="K7" s="27">
        <f>SUMIFS('Báo cáo'!$P:$P,'Báo cáo'!$A:$A,$A7,'Báo cáo'!$Z:$Z,RIGHT(K$4,2))-SUMIFS('Báo cáo'!$Q:$Q,'Báo cáo'!$A:$A,$A7,'Báo cáo'!$AA:$AA,RIGHT(K$4,2))</f>
        <v>25368675</v>
      </c>
      <c r="L7" s="27">
        <f>SUMIFS('Báo cáo'!$P:$P,'Báo cáo'!$A:$A,$A7,'Báo cáo'!$Z:$Z,RIGHT(L$4,2))-SUMIFS('Báo cáo'!$Q:$Q,'Báo cáo'!$A:$A,$A7,'Báo cáo'!$AA:$AA,RIGHT(L$4,2))</f>
        <v>0</v>
      </c>
      <c r="M7" s="27">
        <f>SUMIFS('Báo cáo'!$P:$P,'Báo cáo'!$A:$A,$A7,'Báo cáo'!$Z:$Z,RIGHT(M$4,2))-SUMIFS('Báo cáo'!$Q:$Q,'Báo cáo'!$A:$A,$A7,'Báo cáo'!$AA:$AA,RIGHT(M$4,2))</f>
        <v>0</v>
      </c>
      <c r="N7" s="27">
        <f>SUMIFS('Báo cáo'!$P:$P,'Báo cáo'!$A:$A,$A7,'Báo cáo'!$Z:$Z,RIGHT(N$4,2))-SUMIFS('Báo cáo'!$Q:$Q,'Báo cáo'!$A:$A,$A7,'Báo cáo'!$AA:$AA,RIGHT(N$4,2))</f>
        <v>0</v>
      </c>
    </row>
    <row r="8" spans="1:14" x14ac:dyDescent="0.25">
      <c r="A8" s="25" t="s">
        <v>2123</v>
      </c>
      <c r="B8" s="25" t="s">
        <v>2141</v>
      </c>
      <c r="C8" s="27">
        <f>SUMIFS('Báo cáo'!$P:$P,'Báo cáo'!$A:$A,$A8,'Báo cáo'!$Z:$Z,RIGHT(C$4,2))-SUMIFS('Báo cáo'!$Q:$Q,'Báo cáo'!$A:$A,$A8,'Báo cáo'!$AA:$AA,RIGHT(C$4,2))</f>
        <v>1807941</v>
      </c>
      <c r="D8" s="27">
        <f>SUMIFS('Báo cáo'!$P:$P,'Báo cáo'!$A:$A,$A8,'Báo cáo'!$Z:$Z,RIGHT(D$4,2))-SUMIFS('Báo cáo'!$Q:$Q,'Báo cáo'!$A:$A,$A8,'Báo cáo'!$AA:$AA,RIGHT(D$4,2))</f>
        <v>2419840</v>
      </c>
      <c r="E8" s="27">
        <f>SUMIFS('Báo cáo'!$P:$P,'Báo cáo'!$A:$A,$A8,'Báo cáo'!$Z:$Z,RIGHT(E$4,2))-SUMIFS('Báo cáo'!$Q:$Q,'Báo cáo'!$A:$A,$A8,'Báo cáo'!$AA:$AA,RIGHT(E$4,2))</f>
        <v>0</v>
      </c>
      <c r="F8" s="27">
        <f>SUMIFS('Báo cáo'!$P:$P,'Báo cáo'!$A:$A,$A8,'Báo cáo'!$Z:$Z,RIGHT(F$4,2))-SUMIFS('Báo cáo'!$Q:$Q,'Báo cáo'!$A:$A,$A8,'Báo cáo'!$AA:$AA,RIGHT(F$4,2))</f>
        <v>1570447</v>
      </c>
      <c r="G8" s="27">
        <f>SUMIFS('Báo cáo'!$P:$P,'Báo cáo'!$A:$A,$A8,'Báo cáo'!$Z:$Z,RIGHT(G$4,2))-SUMIFS('Báo cáo'!$Q:$Q,'Báo cáo'!$A:$A,$A8,'Báo cáo'!$AA:$AA,RIGHT(G$4,2))</f>
        <v>0</v>
      </c>
      <c r="H8" s="27">
        <f>SUMIFS('Báo cáo'!$P:$P,'Báo cáo'!$A:$A,$A8,'Báo cáo'!$Z:$Z,RIGHT(H$4,2))-SUMIFS('Báo cáo'!$Q:$Q,'Báo cáo'!$A:$A,$A8,'Báo cáo'!$AA:$AA,RIGHT(H$4,2))</f>
        <v>1848002</v>
      </c>
      <c r="I8" s="27">
        <f>SUMIFS('Báo cáo'!$P:$P,'Báo cáo'!$A:$A,$A8,'Báo cáo'!$Z:$Z,RIGHT(I$4,2))-SUMIFS('Báo cáo'!$Q:$Q,'Báo cáo'!$A:$A,$A8,'Báo cáo'!$AA:$AA,RIGHT(I$4,2))</f>
        <v>0</v>
      </c>
      <c r="J8" s="27">
        <f>SUMIFS('Báo cáo'!$P:$P,'Báo cáo'!$A:$A,$A8,'Báo cáo'!$Z:$Z,RIGHT(J$4,2))-SUMIFS('Báo cáo'!$Q:$Q,'Báo cáo'!$A:$A,$A8,'Báo cáo'!$AA:$AA,RIGHT(J$4,2))</f>
        <v>1609012</v>
      </c>
      <c r="K8" s="27">
        <f>SUMIFS('Báo cáo'!$P:$P,'Báo cáo'!$A:$A,$A8,'Báo cáo'!$Z:$Z,RIGHT(K$4,2))-SUMIFS('Báo cáo'!$Q:$Q,'Báo cáo'!$A:$A,$A8,'Báo cáo'!$AA:$AA,RIGHT(K$4,2))</f>
        <v>1490797</v>
      </c>
      <c r="L8" s="27">
        <f>SUMIFS('Báo cáo'!$P:$P,'Báo cáo'!$A:$A,$A8,'Báo cáo'!$Z:$Z,RIGHT(L$4,2))-SUMIFS('Báo cáo'!$Q:$Q,'Báo cáo'!$A:$A,$A8,'Báo cáo'!$AA:$AA,RIGHT(L$4,2))</f>
        <v>0</v>
      </c>
      <c r="M8" s="27">
        <f>SUMIFS('Báo cáo'!$P:$P,'Báo cáo'!$A:$A,$A8,'Báo cáo'!$Z:$Z,RIGHT(M$4,2))-SUMIFS('Báo cáo'!$Q:$Q,'Báo cáo'!$A:$A,$A8,'Báo cáo'!$AA:$AA,RIGHT(M$4,2))</f>
        <v>0</v>
      </c>
      <c r="N8" s="27">
        <f>SUMIFS('Báo cáo'!$P:$P,'Báo cáo'!$A:$A,$A8,'Báo cáo'!$Z:$Z,RIGHT(N$4,2))-SUMIFS('Báo cáo'!$Q:$Q,'Báo cáo'!$A:$A,$A8,'Báo cáo'!$AA:$AA,RIGHT(N$4,2))</f>
        <v>0</v>
      </c>
    </row>
    <row r="9" spans="1:14" x14ac:dyDescent="0.25">
      <c r="A9" s="25" t="s">
        <v>2063</v>
      </c>
      <c r="B9" s="25" t="s">
        <v>2121</v>
      </c>
      <c r="C9" s="27">
        <f>SUMIFS('Báo cáo'!$P:$P,'Báo cáo'!$A:$A,$A9,'Báo cáo'!$Z:$Z,RIGHT(C$4,2))-SUMIFS('Báo cáo'!$Q:$Q,'Báo cáo'!$A:$A,$A9,'Báo cáo'!$AA:$AA,RIGHT(C$4,2))</f>
        <v>14373460</v>
      </c>
      <c r="D9" s="27">
        <f>SUMIFS('Báo cáo'!$P:$P,'Báo cáo'!$A:$A,$A9,'Báo cáo'!$Z:$Z,RIGHT(D$4,2))-SUMIFS('Báo cáo'!$Q:$Q,'Báo cáo'!$A:$A,$A9,'Báo cáo'!$AA:$AA,RIGHT(D$4,2))</f>
        <v>3399661</v>
      </c>
      <c r="E9" s="27">
        <f>SUMIFS('Báo cáo'!$P:$P,'Báo cáo'!$A:$A,$A9,'Báo cáo'!$Z:$Z,RIGHT(E$4,2))-SUMIFS('Báo cáo'!$Q:$Q,'Báo cáo'!$A:$A,$A9,'Báo cáo'!$AA:$AA,RIGHT(E$4,2))</f>
        <v>4539116</v>
      </c>
      <c r="F9" s="27">
        <f>SUMIFS('Báo cáo'!$P:$P,'Báo cáo'!$A:$A,$A9,'Báo cáo'!$Z:$Z,RIGHT(F$4,2))-SUMIFS('Báo cáo'!$Q:$Q,'Báo cáo'!$A:$A,$A9,'Báo cáo'!$AA:$AA,RIGHT(F$4,2))</f>
        <v>3550341</v>
      </c>
      <c r="G9" s="27">
        <f>SUMIFS('Báo cáo'!$P:$P,'Báo cáo'!$A:$A,$A9,'Báo cáo'!$Z:$Z,RIGHT(G$4,2))-SUMIFS('Báo cáo'!$Q:$Q,'Báo cáo'!$A:$A,$A9,'Báo cáo'!$AA:$AA,RIGHT(G$4,2))</f>
        <v>0</v>
      </c>
      <c r="H9" s="27">
        <f>SUMIFS('Báo cáo'!$P:$P,'Báo cáo'!$A:$A,$A9,'Báo cáo'!$Z:$Z,RIGHT(H$4,2))-SUMIFS('Báo cáo'!$Q:$Q,'Báo cáo'!$A:$A,$A9,'Báo cáo'!$AA:$AA,RIGHT(H$4,2))</f>
        <v>4520412</v>
      </c>
      <c r="I9" s="27">
        <f>SUMIFS('Báo cáo'!$P:$P,'Báo cáo'!$A:$A,$A9,'Báo cáo'!$Z:$Z,RIGHT(I$4,2))-SUMIFS('Báo cáo'!$Q:$Q,'Báo cáo'!$A:$A,$A9,'Báo cáo'!$AA:$AA,RIGHT(I$4,2))</f>
        <v>0</v>
      </c>
      <c r="J9" s="27">
        <f>SUMIFS('Báo cáo'!$P:$P,'Báo cáo'!$A:$A,$A9,'Báo cáo'!$Z:$Z,RIGHT(J$4,2))-SUMIFS('Báo cáo'!$Q:$Q,'Báo cáo'!$A:$A,$A9,'Báo cáo'!$AA:$AA,RIGHT(J$4,2))</f>
        <v>2260206</v>
      </c>
      <c r="K9" s="27">
        <f>SUMIFS('Báo cáo'!$P:$P,'Báo cáo'!$A:$A,$A9,'Báo cáo'!$Z:$Z,RIGHT(K$4,2))-SUMIFS('Báo cáo'!$Q:$Q,'Báo cáo'!$A:$A,$A9,'Báo cáo'!$AA:$AA,RIGHT(K$4,2))</f>
        <v>4153063</v>
      </c>
      <c r="L9" s="27">
        <f>SUMIFS('Báo cáo'!$P:$P,'Báo cáo'!$A:$A,$A9,'Báo cáo'!$Z:$Z,RIGHT(L$4,2))-SUMIFS('Báo cáo'!$Q:$Q,'Báo cáo'!$A:$A,$A9,'Báo cáo'!$AA:$AA,RIGHT(L$4,2))</f>
        <v>0</v>
      </c>
      <c r="M9" s="27">
        <f>SUMIFS('Báo cáo'!$P:$P,'Báo cáo'!$A:$A,$A9,'Báo cáo'!$Z:$Z,RIGHT(M$4,2))-SUMIFS('Báo cáo'!$Q:$Q,'Báo cáo'!$A:$A,$A9,'Báo cáo'!$AA:$AA,RIGHT(M$4,2))</f>
        <v>0</v>
      </c>
      <c r="N9" s="27">
        <f>SUMIFS('Báo cáo'!$P:$P,'Báo cáo'!$A:$A,$A9,'Báo cáo'!$Z:$Z,RIGHT(N$4,2))-SUMIFS('Báo cáo'!$Q:$Q,'Báo cáo'!$A:$A,$A9,'Báo cáo'!$AA:$AA,RIGHT(N$4,2))</f>
        <v>0</v>
      </c>
    </row>
    <row r="10" spans="1:14" x14ac:dyDescent="0.25">
      <c r="A10" s="25" t="s">
        <v>2085</v>
      </c>
      <c r="B10" s="25" t="s">
        <v>2122</v>
      </c>
      <c r="C10" s="27">
        <f>SUMIFS('Báo cáo'!$P:$P,'Báo cáo'!$A:$A,$A10,'Báo cáo'!$Z:$Z,RIGHT(C$4,2))-SUMIFS('Báo cáo'!$Q:$Q,'Báo cáo'!$A:$A,$A10,'Báo cáo'!$AA:$AA,RIGHT(C$4,2))</f>
        <v>5212744</v>
      </c>
      <c r="D10" s="27">
        <f>SUMIFS('Báo cáo'!$P:$P,'Báo cáo'!$A:$A,$A10,'Báo cáo'!$Z:$Z,RIGHT(D$4,2))-SUMIFS('Báo cáo'!$Q:$Q,'Báo cáo'!$A:$A,$A10,'Báo cáo'!$AA:$AA,RIGHT(D$4,2))</f>
        <v>2033478</v>
      </c>
      <c r="E10" s="27">
        <f>SUMIFS('Báo cáo'!$P:$P,'Báo cáo'!$A:$A,$A10,'Báo cáo'!$Z:$Z,RIGHT(E$4,2))-SUMIFS('Báo cáo'!$Q:$Q,'Báo cáo'!$A:$A,$A10,'Báo cáo'!$AA:$AA,RIGHT(E$4,2))</f>
        <v>5513693</v>
      </c>
      <c r="F10" s="27">
        <f>SUMIFS('Báo cáo'!$P:$P,'Báo cáo'!$A:$A,$A10,'Báo cáo'!$Z:$Z,RIGHT(F$4,2))-SUMIFS('Báo cáo'!$Q:$Q,'Báo cáo'!$A:$A,$A10,'Báo cáo'!$AA:$AA,RIGHT(F$4,2))</f>
        <v>5640116</v>
      </c>
      <c r="G10" s="27">
        <f>SUMIFS('Báo cáo'!$P:$P,'Báo cáo'!$A:$A,$A10,'Báo cáo'!$Z:$Z,RIGHT(G$4,2))-SUMIFS('Báo cáo'!$Q:$Q,'Báo cáo'!$A:$A,$A10,'Báo cáo'!$AA:$AA,RIGHT(G$4,2))</f>
        <v>2192622</v>
      </c>
      <c r="H10" s="27">
        <f>SUMIFS('Báo cáo'!$P:$P,'Báo cáo'!$A:$A,$A10,'Báo cáo'!$Z:$Z,RIGHT(H$4,2))-SUMIFS('Báo cáo'!$Q:$Q,'Báo cáo'!$A:$A,$A10,'Báo cáo'!$AA:$AA,RIGHT(H$4,2))</f>
        <v>11285314</v>
      </c>
      <c r="I10" s="27">
        <f>SUMIFS('Báo cáo'!$P:$P,'Báo cáo'!$A:$A,$A10,'Báo cáo'!$Z:$Z,RIGHT(I$4,2))-SUMIFS('Báo cáo'!$Q:$Q,'Báo cáo'!$A:$A,$A10,'Báo cáo'!$AA:$AA,RIGHT(I$4,2))</f>
        <v>6338301</v>
      </c>
      <c r="J10" s="27">
        <f>SUMIFS('Báo cáo'!$P:$P,'Báo cáo'!$A:$A,$A10,'Báo cáo'!$Z:$Z,RIGHT(J$4,2))-SUMIFS('Báo cáo'!$Q:$Q,'Báo cáo'!$A:$A,$A10,'Báo cáo'!$AA:$AA,RIGHT(J$4,2))</f>
        <v>1475086</v>
      </c>
      <c r="K10" s="27">
        <f>SUMIFS('Báo cáo'!$P:$P,'Báo cáo'!$A:$A,$A10,'Báo cáo'!$Z:$Z,RIGHT(K$4,2))-SUMIFS('Báo cáo'!$Q:$Q,'Báo cáo'!$A:$A,$A10,'Báo cáo'!$AA:$AA,RIGHT(K$4,2))</f>
        <v>5062377</v>
      </c>
      <c r="L10" s="27">
        <f>SUMIFS('Báo cáo'!$P:$P,'Báo cáo'!$A:$A,$A10,'Báo cáo'!$Z:$Z,RIGHT(L$4,2))-SUMIFS('Báo cáo'!$Q:$Q,'Báo cáo'!$A:$A,$A10,'Báo cáo'!$AA:$AA,RIGHT(L$4,2))</f>
        <v>0</v>
      </c>
      <c r="M10" s="27">
        <f>SUMIFS('Báo cáo'!$P:$P,'Báo cáo'!$A:$A,$A10,'Báo cáo'!$Z:$Z,RIGHT(M$4,2))-SUMIFS('Báo cáo'!$Q:$Q,'Báo cáo'!$A:$A,$A10,'Báo cáo'!$AA:$AA,RIGHT(M$4,2))</f>
        <v>0</v>
      </c>
      <c r="N10" s="27">
        <f>SUMIFS('Báo cáo'!$P:$P,'Báo cáo'!$A:$A,$A10,'Báo cáo'!$Z:$Z,RIGHT(N$4,2))-SUMIFS('Báo cáo'!$Q:$Q,'Báo cáo'!$A:$A,$A10,'Báo cáo'!$AA:$AA,RIGHT(N$4,2))</f>
        <v>0</v>
      </c>
    </row>
    <row r="11" spans="1:14" x14ac:dyDescent="0.25">
      <c r="A11" s="25" t="s">
        <v>654</v>
      </c>
      <c r="B11" s="25" t="s">
        <v>2119</v>
      </c>
      <c r="C11" s="27">
        <f>SUMIFS('Báo cáo'!$P:$P,'Báo cáo'!$A:$A,$A11,'Báo cáo'!$Z:$Z,RIGHT(C$4,2))-SUMIFS('Báo cáo'!$Q:$Q,'Báo cáo'!$A:$A,$A11,'Báo cáo'!$AA:$AA,RIGHT(C$4,2))</f>
        <v>310706089</v>
      </c>
      <c r="D11" s="27">
        <f>SUMIFS('Báo cáo'!$P:$P,'Báo cáo'!$A:$A,$A11,'Báo cáo'!$Z:$Z,RIGHT(D$4,2))-SUMIFS('Báo cáo'!$Q:$Q,'Báo cáo'!$A:$A,$A11,'Báo cáo'!$AA:$AA,RIGHT(D$4,2))</f>
        <v>272066932</v>
      </c>
      <c r="E11" s="27">
        <f>SUMIFS('Báo cáo'!$P:$P,'Báo cáo'!$A:$A,$A11,'Báo cáo'!$Z:$Z,RIGHT(E$4,2))-SUMIFS('Báo cáo'!$Q:$Q,'Báo cáo'!$A:$A,$A11,'Báo cáo'!$AA:$AA,RIGHT(E$4,2))</f>
        <v>214346877</v>
      </c>
      <c r="F11" s="27">
        <f>SUMIFS('Báo cáo'!$P:$P,'Báo cáo'!$A:$A,$A11,'Báo cáo'!$Z:$Z,RIGHT(F$4,2))-SUMIFS('Báo cáo'!$Q:$Q,'Báo cáo'!$A:$A,$A11,'Báo cáo'!$AA:$AA,RIGHT(F$4,2))</f>
        <v>216971726</v>
      </c>
      <c r="G11" s="27">
        <f>SUMIFS('Báo cáo'!$P:$P,'Báo cáo'!$A:$A,$A11,'Báo cáo'!$Z:$Z,RIGHT(G$4,2))-SUMIFS('Báo cáo'!$Q:$Q,'Báo cáo'!$A:$A,$A11,'Báo cáo'!$AA:$AA,RIGHT(G$4,2))</f>
        <v>279598999</v>
      </c>
      <c r="H11" s="27">
        <f>SUMIFS('Báo cáo'!$P:$P,'Báo cáo'!$A:$A,$A11,'Báo cáo'!$Z:$Z,RIGHT(H$4,2))-SUMIFS('Báo cáo'!$Q:$Q,'Báo cáo'!$A:$A,$A11,'Báo cáo'!$AA:$AA,RIGHT(H$4,2))</f>
        <v>172463924</v>
      </c>
      <c r="I11" s="27">
        <f>SUMIFS('Báo cáo'!$P:$P,'Báo cáo'!$A:$A,$A11,'Báo cáo'!$Z:$Z,RIGHT(I$4,2))-SUMIFS('Báo cáo'!$Q:$Q,'Báo cáo'!$A:$A,$A11,'Báo cáo'!$AA:$AA,RIGHT(I$4,2))</f>
        <v>207211690</v>
      </c>
      <c r="J11" s="27">
        <f>SUMIFS('Báo cáo'!$P:$P,'Báo cáo'!$A:$A,$A11,'Báo cáo'!$Z:$Z,RIGHT(J$4,2))-SUMIFS('Báo cáo'!$Q:$Q,'Báo cáo'!$A:$A,$A11,'Báo cáo'!$AA:$AA,RIGHT(J$4,2))</f>
        <v>241114968</v>
      </c>
      <c r="K11" s="27">
        <f>SUMIFS('Báo cáo'!$P:$P,'Báo cáo'!$A:$A,$A11,'Báo cáo'!$Z:$Z,RIGHT(K$4,2))-SUMIFS('Báo cáo'!$Q:$Q,'Báo cáo'!$A:$A,$A11,'Báo cáo'!$AA:$AA,RIGHT(K$4,2))</f>
        <v>211913416</v>
      </c>
      <c r="L11" s="27">
        <f>SUMIFS('Báo cáo'!$P:$P,'Báo cáo'!$A:$A,$A11,'Báo cáo'!$Z:$Z,RIGHT(L$4,2))-SUMIFS('Báo cáo'!$Q:$Q,'Báo cáo'!$A:$A,$A11,'Báo cáo'!$AA:$AA,RIGHT(L$4,2))</f>
        <v>0</v>
      </c>
      <c r="M11" s="27">
        <f>SUMIFS('Báo cáo'!$P:$P,'Báo cáo'!$A:$A,$A11,'Báo cáo'!$Z:$Z,RIGHT(M$4,2))-SUMIFS('Báo cáo'!$Q:$Q,'Báo cáo'!$A:$A,$A11,'Báo cáo'!$AA:$AA,RIGHT(M$4,2))</f>
        <v>0</v>
      </c>
      <c r="N11" s="27">
        <f>SUMIFS('Báo cáo'!$P:$P,'Báo cáo'!$A:$A,$A11,'Báo cáo'!$Z:$Z,RIGHT(N$4,2))-SUMIFS('Báo cáo'!$Q:$Q,'Báo cáo'!$A:$A,$A11,'Báo cáo'!$AA:$AA,RIGHT(N$4,2))</f>
        <v>0</v>
      </c>
    </row>
    <row r="12" spans="1:14" x14ac:dyDescent="0.25">
      <c r="A12" s="25" t="s">
        <v>2126</v>
      </c>
      <c r="B12" s="25" t="s">
        <v>2141</v>
      </c>
      <c r="C12" s="27">
        <f>SUMIFS('Báo cáo'!$P:$P,'Báo cáo'!$A:$A,$A12,'Báo cáo'!$Z:$Z,RIGHT(C$4,2))-SUMIFS('Báo cáo'!$Q:$Q,'Báo cáo'!$A:$A,$A12,'Báo cáo'!$AA:$AA,RIGHT(C$4,2))</f>
        <v>6908458</v>
      </c>
      <c r="D12" s="27">
        <f>SUMIFS('Báo cáo'!$P:$P,'Báo cáo'!$A:$A,$A12,'Báo cáo'!$Z:$Z,RIGHT(D$4,2))-SUMIFS('Báo cáo'!$Q:$Q,'Báo cáo'!$A:$A,$A12,'Báo cáo'!$AA:$AA,RIGHT(D$4,2))</f>
        <v>1778857</v>
      </c>
      <c r="E12" s="27">
        <f>SUMIFS('Báo cáo'!$P:$P,'Báo cáo'!$A:$A,$A12,'Báo cáo'!$Z:$Z,RIGHT(E$4,2))-SUMIFS('Báo cáo'!$Q:$Q,'Báo cáo'!$A:$A,$A12,'Báo cáo'!$AA:$AA,RIGHT(E$4,2))</f>
        <v>0</v>
      </c>
      <c r="F12" s="27">
        <f>SUMIFS('Báo cáo'!$P:$P,'Báo cáo'!$A:$A,$A12,'Báo cáo'!$Z:$Z,RIGHT(F$4,2))-SUMIFS('Báo cáo'!$Q:$Q,'Báo cáo'!$A:$A,$A12,'Báo cáo'!$AA:$AA,RIGHT(F$4,2))</f>
        <v>0</v>
      </c>
      <c r="G12" s="27">
        <f>SUMIFS('Báo cáo'!$P:$P,'Báo cáo'!$A:$A,$A12,'Báo cáo'!$Z:$Z,RIGHT(G$4,2))-SUMIFS('Báo cáo'!$Q:$Q,'Báo cáo'!$A:$A,$A12,'Báo cáo'!$AA:$AA,RIGHT(G$4,2))</f>
        <v>-1191117</v>
      </c>
      <c r="H12" s="27">
        <f>SUMIFS('Báo cáo'!$P:$P,'Báo cáo'!$A:$A,$A12,'Báo cáo'!$Z:$Z,RIGHT(H$4,2))-SUMIFS('Báo cáo'!$Q:$Q,'Báo cáo'!$A:$A,$A12,'Báo cáo'!$AA:$AA,RIGHT(H$4,2))</f>
        <v>0</v>
      </c>
      <c r="I12" s="27">
        <f>SUMIFS('Báo cáo'!$P:$P,'Báo cáo'!$A:$A,$A12,'Báo cáo'!$Z:$Z,RIGHT(I$4,2))-SUMIFS('Báo cáo'!$Q:$Q,'Báo cáo'!$A:$A,$A12,'Báo cáo'!$AA:$AA,RIGHT(I$4,2))</f>
        <v>0</v>
      </c>
      <c r="J12" s="27">
        <f>SUMIFS('Báo cáo'!$P:$P,'Báo cáo'!$A:$A,$A12,'Báo cáo'!$Z:$Z,RIGHT(J$4,2))-SUMIFS('Báo cáo'!$Q:$Q,'Báo cáo'!$A:$A,$A12,'Báo cáo'!$AA:$AA,RIGHT(J$4,2))</f>
        <v>0</v>
      </c>
      <c r="K12" s="27">
        <f>SUMIFS('Báo cáo'!$P:$P,'Báo cáo'!$A:$A,$A12,'Báo cáo'!$Z:$Z,RIGHT(K$4,2))-SUMIFS('Báo cáo'!$Q:$Q,'Báo cáo'!$A:$A,$A12,'Báo cáo'!$AA:$AA,RIGHT(K$4,2))</f>
        <v>0</v>
      </c>
      <c r="L12" s="27">
        <f>SUMIFS('Báo cáo'!$P:$P,'Báo cáo'!$A:$A,$A12,'Báo cáo'!$Z:$Z,RIGHT(L$4,2))-SUMIFS('Báo cáo'!$Q:$Q,'Báo cáo'!$A:$A,$A12,'Báo cáo'!$AA:$AA,RIGHT(L$4,2))</f>
        <v>0</v>
      </c>
      <c r="M12" s="27">
        <f>SUMIFS('Báo cáo'!$P:$P,'Báo cáo'!$A:$A,$A12,'Báo cáo'!$Z:$Z,RIGHT(M$4,2))-SUMIFS('Báo cáo'!$Q:$Q,'Báo cáo'!$A:$A,$A12,'Báo cáo'!$AA:$AA,RIGHT(M$4,2))</f>
        <v>0</v>
      </c>
      <c r="N12" s="27">
        <f>SUMIFS('Báo cáo'!$P:$P,'Báo cáo'!$A:$A,$A12,'Báo cáo'!$Z:$Z,RIGHT(N$4,2))-SUMIFS('Báo cáo'!$Q:$Q,'Báo cáo'!$A:$A,$A12,'Báo cáo'!$AA:$AA,RIGHT(N$4,2))</f>
        <v>0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B1401"/>
  <sheetViews>
    <sheetView tabSelected="1" zoomScaleNormal="100" workbookViewId="0">
      <pane ySplit="3" topLeftCell="A184" activePane="bottomLeft" state="frozen"/>
      <selection activeCell="C1" sqref="C1"/>
      <selection pane="bottomLeft" activeCell="C188" sqref="C188"/>
    </sheetView>
  </sheetViews>
  <sheetFormatPr defaultColWidth="9.140625" defaultRowHeight="25.5" customHeight="1" x14ac:dyDescent="0.25"/>
  <cols>
    <col min="1" max="1" width="17.7109375" style="4" bestFit="1" customWidth="1"/>
    <col min="2" max="2" width="51.42578125" style="4" customWidth="1"/>
    <col min="3" max="3" width="15" style="5" customWidth="1"/>
    <col min="4" max="4" width="14.28515625" style="6" customWidth="1"/>
    <col min="5" max="5" width="13.5703125" style="5" customWidth="1"/>
    <col min="6" max="6" width="15" style="3" customWidth="1"/>
    <col min="7" max="7" width="30" style="3" customWidth="1"/>
    <col min="8" max="8" width="13.42578125" style="3" bestFit="1" customWidth="1"/>
    <col min="9" max="9" width="18" style="3" bestFit="1" customWidth="1"/>
    <col min="10" max="10" width="13.28515625" style="3" bestFit="1" customWidth="1"/>
    <col min="11" max="11" width="14.85546875" style="8" bestFit="1" customWidth="1"/>
    <col min="12" max="12" width="12.85546875" bestFit="1" customWidth="1"/>
    <col min="13" max="13" width="12.85546875" style="7" bestFit="1" customWidth="1"/>
    <col min="14" max="14" width="17.140625" style="8" customWidth="1"/>
    <col min="15" max="15" width="16.28515625" style="20" customWidth="1"/>
    <col min="16" max="16" width="16.28515625" style="8" customWidth="1"/>
    <col min="17" max="17" width="16.28515625" style="20" customWidth="1"/>
    <col min="18" max="18" width="20.5703125" customWidth="1"/>
    <col min="19" max="19" width="16.140625" style="23" bestFit="1" customWidth="1"/>
    <col min="21" max="21" width="12.85546875" style="8" bestFit="1" customWidth="1"/>
    <col min="23" max="23" width="8.85546875" style="20" customWidth="1"/>
    <col min="24" max="24" width="7.85546875" style="20" customWidth="1"/>
    <col min="25" max="25" width="43.28515625" style="8" bestFit="1" customWidth="1"/>
    <col min="26" max="26" width="7.42578125" style="9" customWidth="1"/>
    <col min="27" max="27" width="9.7109375" style="3" customWidth="1"/>
    <col min="28" max="28" width="15.7109375" style="9" customWidth="1"/>
    <col min="29" max="29" width="16.5703125" style="3" customWidth="1"/>
    <col min="30" max="30" width="14.28515625" style="3" customWidth="1"/>
    <col min="31" max="31" width="18.28515625" style="3" customWidth="1"/>
    <col min="32" max="16384" width="9.140625" style="3"/>
  </cols>
  <sheetData>
    <row r="1" spans="1:28" ht="25.5" customHeight="1" x14ac:dyDescent="0.2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1"/>
      <c r="N1" s="1"/>
      <c r="O1" s="18"/>
      <c r="P1" s="1"/>
      <c r="Q1" s="18"/>
      <c r="R1" s="1"/>
      <c r="S1" s="21"/>
      <c r="T1" s="1"/>
      <c r="U1" s="1"/>
      <c r="V1" s="18"/>
      <c r="W1" s="1"/>
      <c r="X1" s="18"/>
      <c r="Y1" s="1"/>
      <c r="Z1" s="1"/>
      <c r="AA1" s="2"/>
      <c r="AB1" s="3"/>
    </row>
    <row r="2" spans="1:28" ht="25.5" customHeight="1" x14ac:dyDescent="0.2">
      <c r="A2" s="1" t="s">
        <v>72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1"/>
      <c r="N2" s="1"/>
      <c r="O2" s="18"/>
      <c r="P2" s="1"/>
      <c r="Q2" s="18"/>
      <c r="R2" s="1"/>
      <c r="S2" s="21"/>
      <c r="T2" s="1"/>
      <c r="U2" s="1"/>
      <c r="V2" s="18"/>
      <c r="W2" s="1"/>
      <c r="X2" s="18"/>
      <c r="Y2" s="1"/>
      <c r="Z2" s="1"/>
      <c r="AA2" s="2"/>
      <c r="AB2" s="3"/>
    </row>
    <row r="3" spans="1:28" ht="25.5" customHeight="1" x14ac:dyDescent="0.2">
      <c r="A3" s="11" t="s">
        <v>224</v>
      </c>
      <c r="B3" s="11" t="s">
        <v>2131</v>
      </c>
      <c r="C3" s="12" t="s">
        <v>337</v>
      </c>
      <c r="D3" s="13" t="s">
        <v>395</v>
      </c>
      <c r="E3" s="12" t="s">
        <v>88</v>
      </c>
      <c r="F3" s="13" t="s">
        <v>0</v>
      </c>
      <c r="G3" s="13" t="s">
        <v>428</v>
      </c>
      <c r="H3" s="14" t="s">
        <v>311</v>
      </c>
      <c r="I3" s="14" t="s">
        <v>2132</v>
      </c>
      <c r="J3" s="14" t="s">
        <v>2133</v>
      </c>
      <c r="K3" s="15" t="s">
        <v>2136</v>
      </c>
      <c r="L3" s="15" t="s">
        <v>2134</v>
      </c>
      <c r="M3" s="24" t="s">
        <v>2129</v>
      </c>
      <c r="N3" s="15" t="s">
        <v>2130</v>
      </c>
      <c r="O3" s="19" t="s">
        <v>441</v>
      </c>
      <c r="P3" s="16" t="s">
        <v>2137</v>
      </c>
      <c r="Q3" s="19" t="s">
        <v>2138</v>
      </c>
      <c r="R3" s="16" t="s">
        <v>63</v>
      </c>
      <c r="S3" s="22" t="s">
        <v>2139</v>
      </c>
      <c r="T3" s="16" t="s">
        <v>50</v>
      </c>
      <c r="U3" s="16" t="s">
        <v>95</v>
      </c>
      <c r="V3" s="19" t="s">
        <v>176</v>
      </c>
      <c r="W3" s="17" t="s">
        <v>526</v>
      </c>
      <c r="X3" s="19" t="s">
        <v>404</v>
      </c>
      <c r="Y3" s="17" t="s">
        <v>320</v>
      </c>
      <c r="Z3" s="17" t="s">
        <v>2142</v>
      </c>
      <c r="AA3" s="17" t="s">
        <v>2143</v>
      </c>
      <c r="AB3" s="3"/>
    </row>
    <row r="4" spans="1:28" ht="25.5" customHeight="1" x14ac:dyDescent="0.2">
      <c r="A4" s="4" t="s">
        <v>551</v>
      </c>
      <c r="B4" s="4" t="s">
        <v>446</v>
      </c>
      <c r="C4" s="5">
        <v>45659</v>
      </c>
      <c r="D4" s="6" t="s">
        <v>249</v>
      </c>
      <c r="E4" s="5">
        <v>45664</v>
      </c>
      <c r="F4" s="3" t="s">
        <v>197</v>
      </c>
      <c r="G4" s="3" t="s">
        <v>600</v>
      </c>
      <c r="K4" s="8">
        <v>7812395</v>
      </c>
      <c r="L4" s="8" t="s">
        <v>2135</v>
      </c>
      <c r="M4" s="7">
        <v>45955</v>
      </c>
      <c r="O4" s="20">
        <f>IF(Table1[[#This Row],[Phân loại]]="Tồn đầu kỳ",Table1[[#This Row],[Tổng giá trị]],0)</f>
        <v>0</v>
      </c>
      <c r="P4" s="8">
        <f>IF(Table1[[#This Row],[Số còn phải thu ĐK]]&gt;0,0,IF(Table1[[#This Row],[Phân loại]]="Bán hàng",Table1[[#This Row],[Tổng giá trị]],-Table1[[#This Row],[Tổng giá trị]]))</f>
        <v>7812395</v>
      </c>
      <c r="Q4" s="20">
        <f>IF(Table1[[#This Row],[Ngày Thanh toán]]&lt;&gt;"",Table1[[#This Row],[Giá Trị HD sau CK]],0)</f>
        <v>7812395</v>
      </c>
      <c r="R4" s="8">
        <f>Table1[[#This Row],[Số còn phải thu ĐK]]+Table1[[#This Row],[Giá Trị HD sau CK]]-Table1[[#This Row],[Số tiền đã thu]]</f>
        <v>0</v>
      </c>
      <c r="S4" s="7">
        <f>IF(Table1[[#This Row],[Ngày hóa đơn]]&lt;&gt;"",Table1[[#This Row],[Ngày hóa đơn]],Table1[[#This Row],[Ngày hạch toán]])</f>
        <v>45664</v>
      </c>
      <c r="T4" s="8">
        <v>50</v>
      </c>
      <c r="U4" s="7">
        <f>IF(Table1[[#This Row],[Ngày tính CN]]="","",S4+T4)</f>
        <v>45714</v>
      </c>
      <c r="V4" s="20">
        <f ca="1">IF(Table1[[#This Row],[Hạn thanh toán]]="","",IF((U4-NOW())&lt;0,0,(U4-NOW())))</f>
        <v>0</v>
      </c>
      <c r="W4" s="3"/>
      <c r="X4" s="20">
        <f ca="1">IF(Table1[[#This Row],[Hạn thanh toán]]="","",IF((U4-NOW())&lt;0,-(U4-NOW()),0))</f>
        <v>260.62053680555255</v>
      </c>
      <c r="Y4" s="3" t="str">
        <f t="shared" ref="Y4:Y67" ca="1" si="0">IF(X4="","",IF(R4=0,"Đã thanh toán",IF(X4&lt;=0,"Chưa đến hạn thanh toán",IF(X4&lt;=30,"Nợ quá hạn 30 ngày",IF(X4&lt;=60,"Nợ quá hạn từ 30 ngày đến 60 ngày",IF(X4&lt;=90,"Nợ quá hạn từ 60 ngày đến 90 ngày",IF(X4&lt;=120,"Nợ quá hạn từ 90 ngày đến 120 ngày","Nợ quá hạn hơn 120 ngày có khả năng mất thanh toán")))))))</f>
        <v>Đã thanh toán</v>
      </c>
      <c r="Z4" s="3" t="str">
        <f>IF(MONTH(Table1[[#This Row],[Ngày tính CN]])&lt;10,"0"&amp;MONTH(Table1[[#This Row],[Ngày tính CN]]),MONTH(Table1[[#This Row],[Ngày tính CN]]))</f>
        <v>01</v>
      </c>
      <c r="AA4" s="10">
        <f>IF(Table1[[#This Row],[Ngày Thanh toán]]="","",IF(MONTH(Table1[[#This Row],[Ngày Thanh toán]])&lt;10,"0"&amp;MONTH(Table1[[#This Row],[Ngày Thanh toán]]),MONTH(Table1[[#This Row],[Ngày Thanh toán]])))</f>
        <v>10</v>
      </c>
      <c r="AB4" s="3"/>
    </row>
    <row r="5" spans="1:28" ht="25.5" customHeight="1" x14ac:dyDescent="0.2">
      <c r="A5" s="4" t="s">
        <v>551</v>
      </c>
      <c r="B5" s="4" t="s">
        <v>446</v>
      </c>
      <c r="C5" s="5">
        <v>45664</v>
      </c>
      <c r="D5" s="6" t="s">
        <v>28</v>
      </c>
      <c r="E5" s="5">
        <v>45667</v>
      </c>
      <c r="F5" s="3" t="s">
        <v>96</v>
      </c>
      <c r="G5" s="3" t="s">
        <v>293</v>
      </c>
      <c r="K5" s="8">
        <v>4955514</v>
      </c>
      <c r="L5" s="8" t="s">
        <v>2135</v>
      </c>
      <c r="M5" s="7">
        <v>45955</v>
      </c>
      <c r="O5" s="20">
        <f>IF(Table1[[#This Row],[Phân loại]]="Tồn đầu kỳ",Table1[[#This Row],[Tổng giá trị]],0)</f>
        <v>0</v>
      </c>
      <c r="P5" s="8">
        <f>IF(Table1[[#This Row],[Số còn phải thu ĐK]]&gt;0,0,IF(Table1[[#This Row],[Phân loại]]="Bán hàng",Table1[[#This Row],[Tổng giá trị]],-Table1[[#This Row],[Tổng giá trị]]))</f>
        <v>4955514</v>
      </c>
      <c r="Q5" s="20">
        <f>IF(Table1[[#This Row],[Ngày Thanh toán]]&lt;&gt;"",Table1[[#This Row],[Giá Trị HD sau CK]],0)</f>
        <v>4955514</v>
      </c>
      <c r="R5" s="8">
        <f>Table1[[#This Row],[Số còn phải thu ĐK]]+Table1[[#This Row],[Giá Trị HD sau CK]]-Table1[[#This Row],[Số tiền đã thu]]</f>
        <v>0</v>
      </c>
      <c r="S5" s="7">
        <f>IF(Table1[[#This Row],[Ngày hóa đơn]]&lt;&gt;"",Table1[[#This Row],[Ngày hóa đơn]],Table1[[#This Row],[Ngày hạch toán]])</f>
        <v>45667</v>
      </c>
      <c r="T5" s="8">
        <v>50</v>
      </c>
      <c r="U5" s="7">
        <f>IF(Table1[[#This Row],[Ngày tính CN]]="","",S5+T5)</f>
        <v>45717</v>
      </c>
      <c r="V5" s="20">
        <f ca="1">IF(Table1[[#This Row],[Hạn thanh toán]]="","",IF((U5-NOW())&lt;0,0,(U5-NOW())))</f>
        <v>0</v>
      </c>
      <c r="W5" s="3"/>
      <c r="X5" s="20">
        <f ca="1">IF(Table1[[#This Row],[Hạn thanh toán]]="","",IF((U5-NOW())&lt;0,-(U5-NOW()),0))</f>
        <v>257.62053680555255</v>
      </c>
      <c r="Y5" s="3" t="str">
        <f t="shared" ca="1" si="0"/>
        <v>Đã thanh toán</v>
      </c>
      <c r="Z5" s="3" t="str">
        <f>IF(MONTH(Table1[[#This Row],[Ngày tính CN]])&lt;10,"0"&amp;MONTH(Table1[[#This Row],[Ngày tính CN]]),MONTH(Table1[[#This Row],[Ngày tính CN]]))</f>
        <v>01</v>
      </c>
      <c r="AA5" s="10">
        <f>IF(Table1[[#This Row],[Ngày Thanh toán]]="","",IF(MONTH(Table1[[#This Row],[Ngày Thanh toán]])&lt;10,"0"&amp;MONTH(Table1[[#This Row],[Ngày Thanh toán]]),MONTH(Table1[[#This Row],[Ngày Thanh toán]])))</f>
        <v>10</v>
      </c>
      <c r="AB5" s="3"/>
    </row>
    <row r="6" spans="1:28" ht="25.5" customHeight="1" x14ac:dyDescent="0.2">
      <c r="A6" s="4" t="s">
        <v>551</v>
      </c>
      <c r="B6" s="4" t="s">
        <v>446</v>
      </c>
      <c r="C6" s="5">
        <v>45666</v>
      </c>
      <c r="D6" s="6" t="s">
        <v>545</v>
      </c>
      <c r="E6" s="5">
        <v>45673</v>
      </c>
      <c r="F6" s="3" t="s">
        <v>338</v>
      </c>
      <c r="G6" s="3" t="s">
        <v>51</v>
      </c>
      <c r="K6" s="8">
        <v>14334138</v>
      </c>
      <c r="L6" s="8" t="s">
        <v>2135</v>
      </c>
      <c r="M6" s="7">
        <v>45955</v>
      </c>
      <c r="O6" s="20">
        <f>IF(Table1[[#This Row],[Phân loại]]="Tồn đầu kỳ",Table1[[#This Row],[Tổng giá trị]],0)</f>
        <v>0</v>
      </c>
      <c r="P6" s="8">
        <f>IF(Table1[[#This Row],[Số còn phải thu ĐK]]&gt;0,0,IF(Table1[[#This Row],[Phân loại]]="Bán hàng",Table1[[#This Row],[Tổng giá trị]],-Table1[[#This Row],[Tổng giá trị]]))</f>
        <v>14334138</v>
      </c>
      <c r="Q6" s="20">
        <f>IF(Table1[[#This Row],[Ngày Thanh toán]]&lt;&gt;"",Table1[[#This Row],[Giá Trị HD sau CK]],0)</f>
        <v>14334138</v>
      </c>
      <c r="R6" s="8">
        <f>Table1[[#This Row],[Số còn phải thu ĐK]]+Table1[[#This Row],[Giá Trị HD sau CK]]-Table1[[#This Row],[Số tiền đã thu]]</f>
        <v>0</v>
      </c>
      <c r="S6" s="7">
        <f>IF(Table1[[#This Row],[Ngày hóa đơn]]&lt;&gt;"",Table1[[#This Row],[Ngày hóa đơn]],Table1[[#This Row],[Ngày hạch toán]])</f>
        <v>45673</v>
      </c>
      <c r="T6" s="8">
        <v>50</v>
      </c>
      <c r="U6" s="7">
        <f>IF(Table1[[#This Row],[Ngày tính CN]]="","",S6+T6)</f>
        <v>45723</v>
      </c>
      <c r="V6" s="20">
        <f ca="1">IF(Table1[[#This Row],[Hạn thanh toán]]="","",IF((U6-NOW())&lt;0,0,(U6-NOW())))</f>
        <v>0</v>
      </c>
      <c r="W6" s="3"/>
      <c r="X6" s="20">
        <f ca="1">IF(Table1[[#This Row],[Hạn thanh toán]]="","",IF((U6-NOW())&lt;0,-(U6-NOW()),0))</f>
        <v>251.62053680555255</v>
      </c>
      <c r="Y6" s="3" t="str">
        <f t="shared" ca="1" si="0"/>
        <v>Đã thanh toán</v>
      </c>
      <c r="Z6" s="3" t="str">
        <f>IF(MONTH(Table1[[#This Row],[Ngày tính CN]])&lt;10,"0"&amp;MONTH(Table1[[#This Row],[Ngày tính CN]]),MONTH(Table1[[#This Row],[Ngày tính CN]]))</f>
        <v>01</v>
      </c>
      <c r="AA6" s="10">
        <f>IF(Table1[[#This Row],[Ngày Thanh toán]]="","",IF(MONTH(Table1[[#This Row],[Ngày Thanh toán]])&lt;10,"0"&amp;MONTH(Table1[[#This Row],[Ngày Thanh toán]]),MONTH(Table1[[#This Row],[Ngày Thanh toán]])))</f>
        <v>10</v>
      </c>
      <c r="AB6" s="3"/>
    </row>
    <row r="7" spans="1:28" ht="25.5" customHeight="1" x14ac:dyDescent="0.2">
      <c r="A7" s="4" t="s">
        <v>551</v>
      </c>
      <c r="B7" s="4" t="s">
        <v>446</v>
      </c>
      <c r="C7" s="5">
        <v>45671</v>
      </c>
      <c r="D7" s="5" t="s">
        <v>492</v>
      </c>
      <c r="E7" s="5">
        <v>45675</v>
      </c>
      <c r="F7" s="5" t="s">
        <v>73</v>
      </c>
      <c r="G7" s="3" t="s">
        <v>531</v>
      </c>
      <c r="K7" s="8">
        <v>10348551</v>
      </c>
      <c r="L7" s="8" t="s">
        <v>2135</v>
      </c>
      <c r="O7" s="20">
        <f>IF(Table1[[#This Row],[Phân loại]]="Tồn đầu kỳ",Table1[[#This Row],[Tổng giá trị]],0)</f>
        <v>0</v>
      </c>
      <c r="P7" s="8">
        <f>IF(Table1[[#This Row],[Số còn phải thu ĐK]]&gt;0,0,IF(Table1[[#This Row],[Phân loại]]="Bán hàng",Table1[[#This Row],[Tổng giá trị]],-Table1[[#This Row],[Tổng giá trị]]))</f>
        <v>10348551</v>
      </c>
      <c r="Q7" s="20">
        <f>IF(Table1[[#This Row],[Ngày Thanh toán]]&lt;&gt;"",Table1[[#This Row],[Giá Trị HD sau CK]],0)</f>
        <v>0</v>
      </c>
      <c r="R7" s="8">
        <f>Table1[[#This Row],[Số còn phải thu ĐK]]+Table1[[#This Row],[Giá Trị HD sau CK]]-Table1[[#This Row],[Số tiền đã thu]]</f>
        <v>10348551</v>
      </c>
      <c r="S7" s="7">
        <f>IF(Table1[[#This Row],[Ngày hóa đơn]]&lt;&gt;"",Table1[[#This Row],[Ngày hóa đơn]],Table1[[#This Row],[Ngày hạch toán]])</f>
        <v>45675</v>
      </c>
      <c r="T7" s="8">
        <v>50</v>
      </c>
      <c r="U7" s="7">
        <f>IF(Table1[[#This Row],[Ngày tính CN]]="","",S7+T7)</f>
        <v>45725</v>
      </c>
      <c r="V7" s="20">
        <f ca="1">IF(Table1[[#This Row],[Hạn thanh toán]]="","",IF((U7-NOW())&lt;0,0,(U7-NOW())))</f>
        <v>0</v>
      </c>
      <c r="W7" s="9"/>
      <c r="X7" s="20">
        <f ca="1">IF(Table1[[#This Row],[Hạn thanh toán]]="","",IF((U7-NOW())&lt;0,-(U7-NOW()),0))</f>
        <v>249.62053680555255</v>
      </c>
      <c r="Y7" s="9" t="str">
        <f t="shared" ca="1" si="0"/>
        <v>Nợ quá hạn hơn 120 ngày có khả năng mất thanh toán</v>
      </c>
      <c r="Z7" s="3" t="str">
        <f>IF(MONTH(Table1[[#This Row],[Ngày tính CN]])&lt;10,"0"&amp;MONTH(Table1[[#This Row],[Ngày tính CN]]),MONTH(Table1[[#This Row],[Ngày tính CN]]))</f>
        <v>01</v>
      </c>
      <c r="AA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" s="3"/>
    </row>
    <row r="8" spans="1:28" ht="25.5" customHeight="1" x14ac:dyDescent="0.2">
      <c r="A8" s="4" t="s">
        <v>551</v>
      </c>
      <c r="B8" s="4" t="s">
        <v>446</v>
      </c>
      <c r="C8" s="5">
        <v>45673</v>
      </c>
      <c r="D8" s="6" t="s">
        <v>7</v>
      </c>
      <c r="E8" s="5">
        <v>45679</v>
      </c>
      <c r="F8" s="3" t="s">
        <v>240</v>
      </c>
      <c r="G8" s="3" t="s">
        <v>424</v>
      </c>
      <c r="K8" s="8">
        <v>20663898</v>
      </c>
      <c r="L8" s="8" t="s">
        <v>2135</v>
      </c>
      <c r="O8" s="20">
        <f>IF(Table1[[#This Row],[Phân loại]]="Tồn đầu kỳ",Table1[[#This Row],[Tổng giá trị]],0)</f>
        <v>0</v>
      </c>
      <c r="P8" s="8">
        <f>IF(Table1[[#This Row],[Số còn phải thu ĐK]]&gt;0,0,IF(Table1[[#This Row],[Phân loại]]="Bán hàng",Table1[[#This Row],[Tổng giá trị]],-Table1[[#This Row],[Tổng giá trị]]))</f>
        <v>20663898</v>
      </c>
      <c r="Q8" s="20">
        <f>IF(Table1[[#This Row],[Ngày Thanh toán]]&lt;&gt;"",Table1[[#This Row],[Giá Trị HD sau CK]],0)</f>
        <v>0</v>
      </c>
      <c r="R8" s="8">
        <f>Table1[[#This Row],[Số còn phải thu ĐK]]+Table1[[#This Row],[Giá Trị HD sau CK]]-Table1[[#This Row],[Số tiền đã thu]]</f>
        <v>20663898</v>
      </c>
      <c r="S8" s="7">
        <f>IF(Table1[[#This Row],[Ngày hóa đơn]]&lt;&gt;"",Table1[[#This Row],[Ngày hóa đơn]],Table1[[#This Row],[Ngày hạch toán]])</f>
        <v>45679</v>
      </c>
      <c r="T8" s="8">
        <v>50</v>
      </c>
      <c r="U8" s="7">
        <f>IF(Table1[[#This Row],[Ngày tính CN]]="","",S8+T8)</f>
        <v>45729</v>
      </c>
      <c r="V8" s="20">
        <f ca="1">IF(Table1[[#This Row],[Hạn thanh toán]]="","",IF((U8-NOW())&lt;0,0,(U8-NOW())))</f>
        <v>0</v>
      </c>
      <c r="W8" s="3"/>
      <c r="X8" s="20">
        <f ca="1">IF(Table1[[#This Row],[Hạn thanh toán]]="","",IF((U8-NOW())&lt;0,-(U8-NOW()),0))</f>
        <v>245.62053680555255</v>
      </c>
      <c r="Y8" s="3" t="str">
        <f t="shared" ca="1" si="0"/>
        <v>Nợ quá hạn hơn 120 ngày có khả năng mất thanh toán</v>
      </c>
      <c r="Z8" s="3" t="str">
        <f>IF(MONTH(Table1[[#This Row],[Ngày tính CN]])&lt;10,"0"&amp;MONTH(Table1[[#This Row],[Ngày tính CN]]),MONTH(Table1[[#This Row],[Ngày tính CN]]))</f>
        <v>01</v>
      </c>
      <c r="AA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" s="3"/>
    </row>
    <row r="9" spans="1:28" ht="25.5" customHeight="1" x14ac:dyDescent="0.2">
      <c r="A9" s="4" t="s">
        <v>551</v>
      </c>
      <c r="B9" s="4" t="s">
        <v>446</v>
      </c>
      <c r="C9" s="5">
        <v>45675</v>
      </c>
      <c r="D9" s="6" t="s">
        <v>205</v>
      </c>
      <c r="E9" s="5">
        <v>45679</v>
      </c>
      <c r="F9" s="3" t="s">
        <v>71</v>
      </c>
      <c r="G9" s="3" t="s">
        <v>253</v>
      </c>
      <c r="K9" s="8">
        <v>21620577</v>
      </c>
      <c r="L9" s="8" t="s">
        <v>2135</v>
      </c>
      <c r="O9" s="20">
        <f>IF(Table1[[#This Row],[Phân loại]]="Tồn đầu kỳ",Table1[[#This Row],[Tổng giá trị]],0)</f>
        <v>0</v>
      </c>
      <c r="P9" s="8">
        <f>IF(Table1[[#This Row],[Số còn phải thu ĐK]]&gt;0,0,IF(Table1[[#This Row],[Phân loại]]="Bán hàng",Table1[[#This Row],[Tổng giá trị]],-Table1[[#This Row],[Tổng giá trị]]))</f>
        <v>21620577</v>
      </c>
      <c r="Q9" s="20">
        <f>IF(Table1[[#This Row],[Ngày Thanh toán]]&lt;&gt;"",Table1[[#This Row],[Giá Trị HD sau CK]],0)</f>
        <v>0</v>
      </c>
      <c r="R9" s="8">
        <f>Table1[[#This Row],[Số còn phải thu ĐK]]+Table1[[#This Row],[Giá Trị HD sau CK]]-Table1[[#This Row],[Số tiền đã thu]]</f>
        <v>21620577</v>
      </c>
      <c r="S9" s="7">
        <f>IF(Table1[[#This Row],[Ngày hóa đơn]]&lt;&gt;"",Table1[[#This Row],[Ngày hóa đơn]],Table1[[#This Row],[Ngày hạch toán]])</f>
        <v>45679</v>
      </c>
      <c r="T9" s="8">
        <v>50</v>
      </c>
      <c r="U9" s="7">
        <f>IF(Table1[[#This Row],[Ngày tính CN]]="","",S9+T9)</f>
        <v>45729</v>
      </c>
      <c r="V9" s="20">
        <f ca="1">IF(Table1[[#This Row],[Hạn thanh toán]]="","",IF((U9-NOW())&lt;0,0,(U9-NOW())))</f>
        <v>0</v>
      </c>
      <c r="W9" s="3"/>
      <c r="X9" s="20">
        <f ca="1">IF(Table1[[#This Row],[Hạn thanh toán]]="","",IF((U9-NOW())&lt;0,-(U9-NOW()),0))</f>
        <v>245.62053680555255</v>
      </c>
      <c r="Y9" s="3" t="str">
        <f t="shared" ca="1" si="0"/>
        <v>Nợ quá hạn hơn 120 ngày có khả năng mất thanh toán</v>
      </c>
      <c r="Z9" s="3" t="str">
        <f>IF(MONTH(Table1[[#This Row],[Ngày tính CN]])&lt;10,"0"&amp;MONTH(Table1[[#This Row],[Ngày tính CN]]),MONTH(Table1[[#This Row],[Ngày tính CN]]))</f>
        <v>01</v>
      </c>
      <c r="AA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" s="3"/>
    </row>
    <row r="10" spans="1:28" ht="25.5" customHeight="1" x14ac:dyDescent="0.2">
      <c r="A10" s="4" t="s">
        <v>551</v>
      </c>
      <c r="B10" s="4" t="s">
        <v>446</v>
      </c>
      <c r="C10" s="5">
        <v>45676</v>
      </c>
      <c r="D10" s="6" t="s">
        <v>230</v>
      </c>
      <c r="E10" s="5">
        <v>45679</v>
      </c>
      <c r="F10" s="3" t="s">
        <v>78</v>
      </c>
      <c r="G10" s="3" t="s">
        <v>477</v>
      </c>
      <c r="K10" s="8">
        <v>10233636</v>
      </c>
      <c r="L10" s="8" t="s">
        <v>2135</v>
      </c>
      <c r="O10" s="20">
        <f>IF(Table1[[#This Row],[Phân loại]]="Tồn đầu kỳ",Table1[[#This Row],[Tổng giá trị]],0)</f>
        <v>0</v>
      </c>
      <c r="P10" s="8">
        <f>IF(Table1[[#This Row],[Số còn phải thu ĐK]]&gt;0,0,IF(Table1[[#This Row],[Phân loại]]="Bán hàng",Table1[[#This Row],[Tổng giá trị]],-Table1[[#This Row],[Tổng giá trị]]))</f>
        <v>10233636</v>
      </c>
      <c r="Q10" s="20">
        <f>IF(Table1[[#This Row],[Ngày Thanh toán]]&lt;&gt;"",Table1[[#This Row],[Giá Trị HD sau CK]],0)</f>
        <v>0</v>
      </c>
      <c r="R10" s="8">
        <f>Table1[[#This Row],[Số còn phải thu ĐK]]+Table1[[#This Row],[Giá Trị HD sau CK]]-Table1[[#This Row],[Số tiền đã thu]]</f>
        <v>10233636</v>
      </c>
      <c r="S10" s="7">
        <f>IF(Table1[[#This Row],[Ngày hóa đơn]]&lt;&gt;"",Table1[[#This Row],[Ngày hóa đơn]],Table1[[#This Row],[Ngày hạch toán]])</f>
        <v>45679</v>
      </c>
      <c r="T10" s="8">
        <v>50</v>
      </c>
      <c r="U10" s="7">
        <f>IF(Table1[[#This Row],[Ngày tính CN]]="","",S10+T10)</f>
        <v>45729</v>
      </c>
      <c r="V10" s="20">
        <f ca="1">IF(Table1[[#This Row],[Hạn thanh toán]]="","",IF((U10-NOW())&lt;0,0,(U10-NOW())))</f>
        <v>0</v>
      </c>
      <c r="W10" s="3"/>
      <c r="X10" s="20">
        <f ca="1">IF(Table1[[#This Row],[Hạn thanh toán]]="","",IF((U10-NOW())&lt;0,-(U10-NOW()),0))</f>
        <v>245.62053680555255</v>
      </c>
      <c r="Y10" s="3" t="str">
        <f t="shared" ca="1" si="0"/>
        <v>Nợ quá hạn hơn 120 ngày có khả năng mất thanh toán</v>
      </c>
      <c r="Z10" s="3" t="str">
        <f>IF(MONTH(Table1[[#This Row],[Ngày tính CN]])&lt;10,"0"&amp;MONTH(Table1[[#This Row],[Ngày tính CN]]),MONTH(Table1[[#This Row],[Ngày tính CN]]))</f>
        <v>01</v>
      </c>
      <c r="AA1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" s="3"/>
    </row>
    <row r="11" spans="1:28" ht="25.5" customHeight="1" x14ac:dyDescent="0.2">
      <c r="A11" s="4" t="s">
        <v>551</v>
      </c>
      <c r="B11" s="4" t="s">
        <v>446</v>
      </c>
      <c r="C11" s="5">
        <v>45681</v>
      </c>
      <c r="D11" s="6" t="s">
        <v>592</v>
      </c>
      <c r="E11" s="5">
        <v>45696</v>
      </c>
      <c r="F11" s="3" t="s">
        <v>280</v>
      </c>
      <c r="G11" s="3" t="s">
        <v>247</v>
      </c>
      <c r="K11" s="8">
        <v>11312072</v>
      </c>
      <c r="L11" s="8" t="s">
        <v>2135</v>
      </c>
      <c r="O11" s="20">
        <f>IF(Table1[[#This Row],[Phân loại]]="Tồn đầu kỳ",Table1[[#This Row],[Tổng giá trị]],0)</f>
        <v>0</v>
      </c>
      <c r="P11" s="8">
        <f>IF(Table1[[#This Row],[Số còn phải thu ĐK]]&gt;0,0,IF(Table1[[#This Row],[Phân loại]]="Bán hàng",Table1[[#This Row],[Tổng giá trị]],-Table1[[#This Row],[Tổng giá trị]]))</f>
        <v>11312072</v>
      </c>
      <c r="Q11" s="20">
        <f>IF(Table1[[#This Row],[Ngày Thanh toán]]&lt;&gt;"",Table1[[#This Row],[Giá Trị HD sau CK]],0)</f>
        <v>0</v>
      </c>
      <c r="R11" s="8">
        <f>Table1[[#This Row],[Số còn phải thu ĐK]]+Table1[[#This Row],[Giá Trị HD sau CK]]-Table1[[#This Row],[Số tiền đã thu]]</f>
        <v>11312072</v>
      </c>
      <c r="S11" s="7">
        <f>IF(Table1[[#This Row],[Ngày hóa đơn]]&lt;&gt;"",Table1[[#This Row],[Ngày hóa đơn]],Table1[[#This Row],[Ngày hạch toán]])</f>
        <v>45696</v>
      </c>
      <c r="T11" s="8">
        <v>50</v>
      </c>
      <c r="U11" s="7">
        <f>IF(Table1[[#This Row],[Ngày tính CN]]="","",S11+T11)</f>
        <v>45746</v>
      </c>
      <c r="V11" s="20">
        <f ca="1">IF(Table1[[#This Row],[Hạn thanh toán]]="","",IF((U11-NOW())&lt;0,0,(U11-NOW())))</f>
        <v>0</v>
      </c>
      <c r="W11" s="3"/>
      <c r="X11" s="20">
        <f ca="1">IF(Table1[[#This Row],[Hạn thanh toán]]="","",IF((U11-NOW())&lt;0,-(U11-NOW()),0))</f>
        <v>228.62053680555255</v>
      </c>
      <c r="Y11" s="3" t="str">
        <f t="shared" ca="1" si="0"/>
        <v>Nợ quá hạn hơn 120 ngày có khả năng mất thanh toán</v>
      </c>
      <c r="Z11" s="3" t="str">
        <f>IF(MONTH(Table1[[#This Row],[Ngày tính CN]])&lt;10,"0"&amp;MONTH(Table1[[#This Row],[Ngày tính CN]]),MONTH(Table1[[#This Row],[Ngày tính CN]]))</f>
        <v>02</v>
      </c>
      <c r="AA1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" s="3"/>
    </row>
    <row r="12" spans="1:28" ht="25.5" customHeight="1" x14ac:dyDescent="0.2">
      <c r="A12" s="4" t="s">
        <v>551</v>
      </c>
      <c r="B12" s="4" t="s">
        <v>446</v>
      </c>
      <c r="C12" s="5">
        <v>45682</v>
      </c>
      <c r="D12" s="6" t="s">
        <v>201</v>
      </c>
      <c r="E12" s="5">
        <v>45696</v>
      </c>
      <c r="F12" s="3" t="s">
        <v>614</v>
      </c>
      <c r="G12" s="3" t="s">
        <v>495</v>
      </c>
      <c r="K12" s="8">
        <v>6735849</v>
      </c>
      <c r="L12" s="8" t="s">
        <v>2135</v>
      </c>
      <c r="O12" s="20">
        <f>IF(Table1[[#This Row],[Phân loại]]="Tồn đầu kỳ",Table1[[#This Row],[Tổng giá trị]],0)</f>
        <v>0</v>
      </c>
      <c r="P12" s="8">
        <f>IF(Table1[[#This Row],[Số còn phải thu ĐK]]&gt;0,0,IF(Table1[[#This Row],[Phân loại]]="Bán hàng",Table1[[#This Row],[Tổng giá trị]],-Table1[[#This Row],[Tổng giá trị]]))</f>
        <v>6735849</v>
      </c>
      <c r="Q12" s="20">
        <f>IF(Table1[[#This Row],[Ngày Thanh toán]]&lt;&gt;"",Table1[[#This Row],[Giá Trị HD sau CK]],0)</f>
        <v>0</v>
      </c>
      <c r="R12" s="8">
        <f>Table1[[#This Row],[Số còn phải thu ĐK]]+Table1[[#This Row],[Giá Trị HD sau CK]]-Table1[[#This Row],[Số tiền đã thu]]</f>
        <v>6735849</v>
      </c>
      <c r="S12" s="7">
        <f>IF(Table1[[#This Row],[Ngày hóa đơn]]&lt;&gt;"",Table1[[#This Row],[Ngày hóa đơn]],Table1[[#This Row],[Ngày hạch toán]])</f>
        <v>45696</v>
      </c>
      <c r="T12" s="8">
        <v>50</v>
      </c>
      <c r="U12" s="7">
        <f>IF(Table1[[#This Row],[Ngày tính CN]]="","",S12+T12)</f>
        <v>45746</v>
      </c>
      <c r="V12" s="20">
        <f ca="1">IF(Table1[[#This Row],[Hạn thanh toán]]="","",IF((U12-NOW())&lt;0,0,(U12-NOW())))</f>
        <v>0</v>
      </c>
      <c r="W12" s="3"/>
      <c r="X12" s="20">
        <f ca="1">IF(Table1[[#This Row],[Hạn thanh toán]]="","",IF((U12-NOW())&lt;0,-(U12-NOW()),0))</f>
        <v>228.62053680555255</v>
      </c>
      <c r="Y12" s="3" t="str">
        <f t="shared" ca="1" si="0"/>
        <v>Nợ quá hạn hơn 120 ngày có khả năng mất thanh toán</v>
      </c>
      <c r="Z12" s="3" t="str">
        <f>IF(MONTH(Table1[[#This Row],[Ngày tính CN]])&lt;10,"0"&amp;MONTH(Table1[[#This Row],[Ngày tính CN]]),MONTH(Table1[[#This Row],[Ngày tính CN]]))</f>
        <v>02</v>
      </c>
      <c r="AA1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" s="3"/>
    </row>
    <row r="13" spans="1:28" ht="25.5" customHeight="1" x14ac:dyDescent="0.2">
      <c r="A13" s="4" t="s">
        <v>551</v>
      </c>
      <c r="B13" s="4" t="s">
        <v>446</v>
      </c>
      <c r="C13" s="5">
        <v>45692</v>
      </c>
      <c r="D13" s="6" t="s">
        <v>61</v>
      </c>
      <c r="E13" s="5">
        <v>45693</v>
      </c>
      <c r="F13" s="3" t="s">
        <v>244</v>
      </c>
      <c r="G13" s="3" t="s">
        <v>69</v>
      </c>
      <c r="K13" s="8">
        <v>3480881</v>
      </c>
      <c r="L13" s="8" t="s">
        <v>2135</v>
      </c>
      <c r="O13" s="20">
        <f>IF(Table1[[#This Row],[Phân loại]]="Tồn đầu kỳ",Table1[[#This Row],[Tổng giá trị]],0)</f>
        <v>0</v>
      </c>
      <c r="P13" s="8">
        <f>IF(Table1[[#This Row],[Số còn phải thu ĐK]]&gt;0,0,IF(Table1[[#This Row],[Phân loại]]="Bán hàng",Table1[[#This Row],[Tổng giá trị]],-Table1[[#This Row],[Tổng giá trị]]))</f>
        <v>3480881</v>
      </c>
      <c r="Q13" s="20">
        <f>IF(Table1[[#This Row],[Ngày Thanh toán]]&lt;&gt;"",Table1[[#This Row],[Giá Trị HD sau CK]],0)</f>
        <v>0</v>
      </c>
      <c r="R13" s="8">
        <f>Table1[[#This Row],[Số còn phải thu ĐK]]+Table1[[#This Row],[Giá Trị HD sau CK]]-Table1[[#This Row],[Số tiền đã thu]]</f>
        <v>3480881</v>
      </c>
      <c r="S13" s="7">
        <f>IF(Table1[[#This Row],[Ngày hóa đơn]]&lt;&gt;"",Table1[[#This Row],[Ngày hóa đơn]],Table1[[#This Row],[Ngày hạch toán]])</f>
        <v>45693</v>
      </c>
      <c r="T13" s="8">
        <v>50</v>
      </c>
      <c r="U13" s="7">
        <f>IF(Table1[[#This Row],[Ngày tính CN]]="","",S13+T13)</f>
        <v>45743</v>
      </c>
      <c r="V13" s="20">
        <f ca="1">IF(Table1[[#This Row],[Hạn thanh toán]]="","",IF((U13-NOW())&lt;0,0,(U13-NOW())))</f>
        <v>0</v>
      </c>
      <c r="W13" s="3"/>
      <c r="X13" s="20">
        <f ca="1">IF(Table1[[#This Row],[Hạn thanh toán]]="","",IF((U13-NOW())&lt;0,-(U13-NOW()),0))</f>
        <v>231.62053680555255</v>
      </c>
      <c r="Y13" s="3" t="str">
        <f t="shared" ca="1" si="0"/>
        <v>Nợ quá hạn hơn 120 ngày có khả năng mất thanh toán</v>
      </c>
      <c r="Z13" s="3" t="str">
        <f>IF(MONTH(Table1[[#This Row],[Ngày tính CN]])&lt;10,"0"&amp;MONTH(Table1[[#This Row],[Ngày tính CN]]),MONTH(Table1[[#This Row],[Ngày tính CN]]))</f>
        <v>02</v>
      </c>
      <c r="AA1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" s="3"/>
    </row>
    <row r="14" spans="1:28" ht="25.5" customHeight="1" x14ac:dyDescent="0.2">
      <c r="A14" s="4" t="s">
        <v>551</v>
      </c>
      <c r="B14" s="4" t="s">
        <v>446</v>
      </c>
      <c r="C14" s="5">
        <v>45692</v>
      </c>
      <c r="D14" s="6" t="s">
        <v>196</v>
      </c>
      <c r="E14" s="5">
        <v>45699</v>
      </c>
      <c r="F14" s="3" t="s">
        <v>482</v>
      </c>
      <c r="G14" s="3" t="s">
        <v>543</v>
      </c>
      <c r="K14" s="8">
        <v>2833154</v>
      </c>
      <c r="L14" s="8" t="s">
        <v>2135</v>
      </c>
      <c r="O14" s="20">
        <f>IF(Table1[[#This Row],[Phân loại]]="Tồn đầu kỳ",Table1[[#This Row],[Tổng giá trị]],0)</f>
        <v>0</v>
      </c>
      <c r="P14" s="8">
        <f>IF(Table1[[#This Row],[Số còn phải thu ĐK]]&gt;0,0,IF(Table1[[#This Row],[Phân loại]]="Bán hàng",Table1[[#This Row],[Tổng giá trị]],-Table1[[#This Row],[Tổng giá trị]]))</f>
        <v>2833154</v>
      </c>
      <c r="Q14" s="20">
        <f>IF(Table1[[#This Row],[Ngày Thanh toán]]&lt;&gt;"",Table1[[#This Row],[Giá Trị HD sau CK]],0)</f>
        <v>0</v>
      </c>
      <c r="R14" s="8">
        <f>Table1[[#This Row],[Số còn phải thu ĐK]]+Table1[[#This Row],[Giá Trị HD sau CK]]-Table1[[#This Row],[Số tiền đã thu]]</f>
        <v>2833154</v>
      </c>
      <c r="S14" s="7">
        <f>IF(Table1[[#This Row],[Ngày hóa đơn]]&lt;&gt;"",Table1[[#This Row],[Ngày hóa đơn]],Table1[[#This Row],[Ngày hạch toán]])</f>
        <v>45699</v>
      </c>
      <c r="T14" s="8">
        <v>50</v>
      </c>
      <c r="U14" s="7">
        <f>IF(Table1[[#This Row],[Ngày tính CN]]="","",S14+T14)</f>
        <v>45749</v>
      </c>
      <c r="V14" s="20">
        <f ca="1">IF(Table1[[#This Row],[Hạn thanh toán]]="","",IF((U14-NOW())&lt;0,0,(U14-NOW())))</f>
        <v>0</v>
      </c>
      <c r="W14" s="3"/>
      <c r="X14" s="20">
        <f ca="1">IF(Table1[[#This Row],[Hạn thanh toán]]="","",IF((U14-NOW())&lt;0,-(U14-NOW()),0))</f>
        <v>225.62053680555255</v>
      </c>
      <c r="Y14" s="3" t="str">
        <f t="shared" ca="1" si="0"/>
        <v>Nợ quá hạn hơn 120 ngày có khả năng mất thanh toán</v>
      </c>
      <c r="Z14" s="3" t="str">
        <f>IF(MONTH(Table1[[#This Row],[Ngày tính CN]])&lt;10,"0"&amp;MONTH(Table1[[#This Row],[Ngày tính CN]]),MONTH(Table1[[#This Row],[Ngày tính CN]]))</f>
        <v>02</v>
      </c>
      <c r="AA1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4" s="3"/>
    </row>
    <row r="15" spans="1:28" ht="25.5" customHeight="1" x14ac:dyDescent="0.2">
      <c r="A15" s="4" t="s">
        <v>551</v>
      </c>
      <c r="B15" s="4" t="s">
        <v>446</v>
      </c>
      <c r="C15" s="5">
        <v>45695</v>
      </c>
      <c r="D15" s="6" t="s">
        <v>288</v>
      </c>
      <c r="E15" s="5">
        <v>45699</v>
      </c>
      <c r="F15" s="3" t="s">
        <v>576</v>
      </c>
      <c r="G15" s="3" t="s">
        <v>134</v>
      </c>
      <c r="K15" s="8">
        <v>25650454</v>
      </c>
      <c r="L15" s="8" t="s">
        <v>2135</v>
      </c>
      <c r="O15" s="20">
        <f>IF(Table1[[#This Row],[Phân loại]]="Tồn đầu kỳ",Table1[[#This Row],[Tổng giá trị]],0)</f>
        <v>0</v>
      </c>
      <c r="P15" s="8">
        <f>IF(Table1[[#This Row],[Số còn phải thu ĐK]]&gt;0,0,IF(Table1[[#This Row],[Phân loại]]="Bán hàng",Table1[[#This Row],[Tổng giá trị]],-Table1[[#This Row],[Tổng giá trị]]))</f>
        <v>25650454</v>
      </c>
      <c r="Q15" s="20">
        <f>IF(Table1[[#This Row],[Ngày Thanh toán]]&lt;&gt;"",Table1[[#This Row],[Giá Trị HD sau CK]],0)</f>
        <v>0</v>
      </c>
      <c r="R15" s="8">
        <f>Table1[[#This Row],[Số còn phải thu ĐK]]+Table1[[#This Row],[Giá Trị HD sau CK]]-Table1[[#This Row],[Số tiền đã thu]]</f>
        <v>25650454</v>
      </c>
      <c r="S15" s="7">
        <f>IF(Table1[[#This Row],[Ngày hóa đơn]]&lt;&gt;"",Table1[[#This Row],[Ngày hóa đơn]],Table1[[#This Row],[Ngày hạch toán]])</f>
        <v>45699</v>
      </c>
      <c r="T15" s="8">
        <v>50</v>
      </c>
      <c r="U15" s="7">
        <f>IF(Table1[[#This Row],[Ngày tính CN]]="","",S15+T15)</f>
        <v>45749</v>
      </c>
      <c r="V15" s="20">
        <f ca="1">IF(Table1[[#This Row],[Hạn thanh toán]]="","",IF((U15-NOW())&lt;0,0,(U15-NOW())))</f>
        <v>0</v>
      </c>
      <c r="W15" s="3"/>
      <c r="X15" s="20">
        <f ca="1">IF(Table1[[#This Row],[Hạn thanh toán]]="","",IF((U15-NOW())&lt;0,-(U15-NOW()),0))</f>
        <v>225.62053680555255</v>
      </c>
      <c r="Y15" s="3" t="str">
        <f t="shared" ca="1" si="0"/>
        <v>Nợ quá hạn hơn 120 ngày có khả năng mất thanh toán</v>
      </c>
      <c r="Z15" s="3" t="str">
        <f>IF(MONTH(Table1[[#This Row],[Ngày tính CN]])&lt;10,"0"&amp;MONTH(Table1[[#This Row],[Ngày tính CN]]),MONTH(Table1[[#This Row],[Ngày tính CN]]))</f>
        <v>02</v>
      </c>
      <c r="AA1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5" s="3"/>
    </row>
    <row r="16" spans="1:28" ht="25.5" customHeight="1" x14ac:dyDescent="0.2">
      <c r="A16" s="4" t="s">
        <v>551</v>
      </c>
      <c r="B16" s="4" t="s">
        <v>446</v>
      </c>
      <c r="C16" s="5">
        <v>45699</v>
      </c>
      <c r="D16" s="6" t="s">
        <v>155</v>
      </c>
      <c r="E16" s="5">
        <v>45709</v>
      </c>
      <c r="F16" s="3" t="s">
        <v>354</v>
      </c>
      <c r="G16" s="3" t="s">
        <v>110</v>
      </c>
      <c r="K16" s="8">
        <v>7179431</v>
      </c>
      <c r="L16" s="8" t="s">
        <v>2135</v>
      </c>
      <c r="O16" s="20">
        <f>IF(Table1[[#This Row],[Phân loại]]="Tồn đầu kỳ",Table1[[#This Row],[Tổng giá trị]],0)</f>
        <v>0</v>
      </c>
      <c r="P16" s="8">
        <f>IF(Table1[[#This Row],[Số còn phải thu ĐK]]&gt;0,0,IF(Table1[[#This Row],[Phân loại]]="Bán hàng",Table1[[#This Row],[Tổng giá trị]],-Table1[[#This Row],[Tổng giá trị]]))</f>
        <v>7179431</v>
      </c>
      <c r="Q16" s="20">
        <f>IF(Table1[[#This Row],[Ngày Thanh toán]]&lt;&gt;"",Table1[[#This Row],[Giá Trị HD sau CK]],0)</f>
        <v>0</v>
      </c>
      <c r="R16" s="8">
        <f>Table1[[#This Row],[Số còn phải thu ĐK]]+Table1[[#This Row],[Giá Trị HD sau CK]]-Table1[[#This Row],[Số tiền đã thu]]</f>
        <v>7179431</v>
      </c>
      <c r="S16" s="7">
        <f>IF(Table1[[#This Row],[Ngày hóa đơn]]&lt;&gt;"",Table1[[#This Row],[Ngày hóa đơn]],Table1[[#This Row],[Ngày hạch toán]])</f>
        <v>45709</v>
      </c>
      <c r="T16" s="8">
        <v>50</v>
      </c>
      <c r="U16" s="7">
        <f>IF(Table1[[#This Row],[Ngày tính CN]]="","",S16+T16)</f>
        <v>45759</v>
      </c>
      <c r="V16" s="20">
        <f ca="1">IF(Table1[[#This Row],[Hạn thanh toán]]="","",IF((U16-NOW())&lt;0,0,(U16-NOW())))</f>
        <v>0</v>
      </c>
      <c r="W16" s="3"/>
      <c r="X16" s="20">
        <f ca="1">IF(Table1[[#This Row],[Hạn thanh toán]]="","",IF((U16-NOW())&lt;0,-(U16-NOW()),0))</f>
        <v>215.62053680555255</v>
      </c>
      <c r="Y16" s="3" t="str">
        <f t="shared" ca="1" si="0"/>
        <v>Nợ quá hạn hơn 120 ngày có khả năng mất thanh toán</v>
      </c>
      <c r="Z16" s="3" t="str">
        <f>IF(MONTH(Table1[[#This Row],[Ngày tính CN]])&lt;10,"0"&amp;MONTH(Table1[[#This Row],[Ngày tính CN]]),MONTH(Table1[[#This Row],[Ngày tính CN]]))</f>
        <v>02</v>
      </c>
      <c r="AA1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6" s="3"/>
    </row>
    <row r="17" spans="1:28" ht="25.5" customHeight="1" x14ac:dyDescent="0.2">
      <c r="A17" s="4" t="s">
        <v>551</v>
      </c>
      <c r="B17" s="4" t="s">
        <v>446</v>
      </c>
      <c r="C17" s="5">
        <v>45702</v>
      </c>
      <c r="D17" s="6" t="s">
        <v>262</v>
      </c>
      <c r="E17" s="5">
        <v>45705</v>
      </c>
      <c r="F17" s="3" t="s">
        <v>499</v>
      </c>
      <c r="G17" s="3" t="s">
        <v>467</v>
      </c>
      <c r="K17" s="8">
        <v>7255817</v>
      </c>
      <c r="L17" s="8" t="s">
        <v>2135</v>
      </c>
      <c r="O17" s="20">
        <f>IF(Table1[[#This Row],[Phân loại]]="Tồn đầu kỳ",Table1[[#This Row],[Tổng giá trị]],0)</f>
        <v>0</v>
      </c>
      <c r="P17" s="8">
        <f>IF(Table1[[#This Row],[Số còn phải thu ĐK]]&gt;0,0,IF(Table1[[#This Row],[Phân loại]]="Bán hàng",Table1[[#This Row],[Tổng giá trị]],-Table1[[#This Row],[Tổng giá trị]]))</f>
        <v>7255817</v>
      </c>
      <c r="Q17" s="20">
        <f>IF(Table1[[#This Row],[Ngày Thanh toán]]&lt;&gt;"",Table1[[#This Row],[Giá Trị HD sau CK]],0)</f>
        <v>0</v>
      </c>
      <c r="R17" s="8">
        <f>Table1[[#This Row],[Số còn phải thu ĐK]]+Table1[[#This Row],[Giá Trị HD sau CK]]-Table1[[#This Row],[Số tiền đã thu]]</f>
        <v>7255817</v>
      </c>
      <c r="S17" s="7">
        <f>IF(Table1[[#This Row],[Ngày hóa đơn]]&lt;&gt;"",Table1[[#This Row],[Ngày hóa đơn]],Table1[[#This Row],[Ngày hạch toán]])</f>
        <v>45705</v>
      </c>
      <c r="T17" s="8">
        <v>50</v>
      </c>
      <c r="U17" s="7">
        <f>IF(Table1[[#This Row],[Ngày tính CN]]="","",S17+T17)</f>
        <v>45755</v>
      </c>
      <c r="V17" s="20">
        <f ca="1">IF(Table1[[#This Row],[Hạn thanh toán]]="","",IF((U17-NOW())&lt;0,0,(U17-NOW())))</f>
        <v>0</v>
      </c>
      <c r="W17" s="3"/>
      <c r="X17" s="20">
        <f ca="1">IF(Table1[[#This Row],[Hạn thanh toán]]="","",IF((U17-NOW())&lt;0,-(U17-NOW()),0))</f>
        <v>219.62053680555255</v>
      </c>
      <c r="Y17" s="3" t="str">
        <f t="shared" ca="1" si="0"/>
        <v>Nợ quá hạn hơn 120 ngày có khả năng mất thanh toán</v>
      </c>
      <c r="Z17" s="3" t="str">
        <f>IF(MONTH(Table1[[#This Row],[Ngày tính CN]])&lt;10,"0"&amp;MONTH(Table1[[#This Row],[Ngày tính CN]]),MONTH(Table1[[#This Row],[Ngày tính CN]]))</f>
        <v>02</v>
      </c>
      <c r="AA1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7" s="3"/>
    </row>
    <row r="18" spans="1:28" ht="25.5" customHeight="1" x14ac:dyDescent="0.2">
      <c r="A18" s="4" t="s">
        <v>551</v>
      </c>
      <c r="B18" s="4" t="s">
        <v>446</v>
      </c>
      <c r="C18" s="5">
        <v>45706</v>
      </c>
      <c r="D18" s="6" t="s">
        <v>355</v>
      </c>
      <c r="E18" s="5">
        <v>45709</v>
      </c>
      <c r="F18" s="3" t="s">
        <v>528</v>
      </c>
      <c r="G18" s="3" t="s">
        <v>21</v>
      </c>
      <c r="K18" s="8">
        <v>4900745</v>
      </c>
      <c r="L18" s="8" t="s">
        <v>2135</v>
      </c>
      <c r="O18" s="20">
        <f>IF(Table1[[#This Row],[Phân loại]]="Tồn đầu kỳ",Table1[[#This Row],[Tổng giá trị]],0)</f>
        <v>0</v>
      </c>
      <c r="P18" s="8">
        <f>IF(Table1[[#This Row],[Số còn phải thu ĐK]]&gt;0,0,IF(Table1[[#This Row],[Phân loại]]="Bán hàng",Table1[[#This Row],[Tổng giá trị]],-Table1[[#This Row],[Tổng giá trị]]))</f>
        <v>4900745</v>
      </c>
      <c r="Q18" s="20">
        <f>IF(Table1[[#This Row],[Ngày Thanh toán]]&lt;&gt;"",Table1[[#This Row],[Giá Trị HD sau CK]],0)</f>
        <v>0</v>
      </c>
      <c r="R18" s="8">
        <f>Table1[[#This Row],[Số còn phải thu ĐK]]+Table1[[#This Row],[Giá Trị HD sau CK]]-Table1[[#This Row],[Số tiền đã thu]]</f>
        <v>4900745</v>
      </c>
      <c r="S18" s="7">
        <f>IF(Table1[[#This Row],[Ngày hóa đơn]]&lt;&gt;"",Table1[[#This Row],[Ngày hóa đơn]],Table1[[#This Row],[Ngày hạch toán]])</f>
        <v>45709</v>
      </c>
      <c r="T18" s="8">
        <v>50</v>
      </c>
      <c r="U18" s="7">
        <f>IF(Table1[[#This Row],[Ngày tính CN]]="","",S18+T18)</f>
        <v>45759</v>
      </c>
      <c r="V18" s="20">
        <f ca="1">IF(Table1[[#This Row],[Hạn thanh toán]]="","",IF((U18-NOW())&lt;0,0,(U18-NOW())))</f>
        <v>0</v>
      </c>
      <c r="W18" s="3"/>
      <c r="X18" s="20">
        <f ca="1">IF(Table1[[#This Row],[Hạn thanh toán]]="","",IF((U18-NOW())&lt;0,-(U18-NOW()),0))</f>
        <v>215.62053680555255</v>
      </c>
      <c r="Y18" s="3" t="str">
        <f t="shared" ca="1" si="0"/>
        <v>Nợ quá hạn hơn 120 ngày có khả năng mất thanh toán</v>
      </c>
      <c r="Z18" s="3" t="str">
        <f>IF(MONTH(Table1[[#This Row],[Ngày tính CN]])&lt;10,"0"&amp;MONTH(Table1[[#This Row],[Ngày tính CN]]),MONTH(Table1[[#This Row],[Ngày tính CN]]))</f>
        <v>02</v>
      </c>
      <c r="AA1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8" s="3"/>
    </row>
    <row r="19" spans="1:28" ht="25.5" customHeight="1" x14ac:dyDescent="0.2">
      <c r="A19" s="4" t="s">
        <v>551</v>
      </c>
      <c r="B19" s="4" t="s">
        <v>446</v>
      </c>
      <c r="C19" s="5">
        <v>45709</v>
      </c>
      <c r="D19" s="6" t="s">
        <v>267</v>
      </c>
      <c r="E19" s="5">
        <v>45713</v>
      </c>
      <c r="F19" s="3" t="s">
        <v>86</v>
      </c>
      <c r="G19" s="3" t="s">
        <v>138</v>
      </c>
      <c r="K19" s="8">
        <v>8918590</v>
      </c>
      <c r="L19" s="8" t="s">
        <v>2135</v>
      </c>
      <c r="O19" s="20">
        <f>IF(Table1[[#This Row],[Phân loại]]="Tồn đầu kỳ",Table1[[#This Row],[Tổng giá trị]],0)</f>
        <v>0</v>
      </c>
      <c r="P19" s="8">
        <f>IF(Table1[[#This Row],[Số còn phải thu ĐK]]&gt;0,0,IF(Table1[[#This Row],[Phân loại]]="Bán hàng",Table1[[#This Row],[Tổng giá trị]],-Table1[[#This Row],[Tổng giá trị]]))</f>
        <v>8918590</v>
      </c>
      <c r="Q19" s="20">
        <f>IF(Table1[[#This Row],[Ngày Thanh toán]]&lt;&gt;"",Table1[[#This Row],[Giá Trị HD sau CK]],0)</f>
        <v>0</v>
      </c>
      <c r="R19" s="8">
        <f>Table1[[#This Row],[Số còn phải thu ĐK]]+Table1[[#This Row],[Giá Trị HD sau CK]]-Table1[[#This Row],[Số tiền đã thu]]</f>
        <v>8918590</v>
      </c>
      <c r="S19" s="7">
        <f>IF(Table1[[#This Row],[Ngày hóa đơn]]&lt;&gt;"",Table1[[#This Row],[Ngày hóa đơn]],Table1[[#This Row],[Ngày hạch toán]])</f>
        <v>45713</v>
      </c>
      <c r="T19" s="8">
        <v>50</v>
      </c>
      <c r="U19" s="7">
        <f>IF(Table1[[#This Row],[Ngày tính CN]]="","",S19+T19)</f>
        <v>45763</v>
      </c>
      <c r="V19" s="20">
        <f ca="1">IF(Table1[[#This Row],[Hạn thanh toán]]="","",IF((U19-NOW())&lt;0,0,(U19-NOW())))</f>
        <v>0</v>
      </c>
      <c r="W19" s="3"/>
      <c r="X19" s="20">
        <f ca="1">IF(Table1[[#This Row],[Hạn thanh toán]]="","",IF((U19-NOW())&lt;0,-(U19-NOW()),0))</f>
        <v>211.62053680555255</v>
      </c>
      <c r="Y19" s="3" t="str">
        <f t="shared" ca="1" si="0"/>
        <v>Nợ quá hạn hơn 120 ngày có khả năng mất thanh toán</v>
      </c>
      <c r="Z19" s="3" t="str">
        <f>IF(MONTH(Table1[[#This Row],[Ngày tính CN]])&lt;10,"0"&amp;MONTH(Table1[[#This Row],[Ngày tính CN]]),MONTH(Table1[[#This Row],[Ngày tính CN]]))</f>
        <v>02</v>
      </c>
      <c r="AA1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9" s="3"/>
    </row>
    <row r="20" spans="1:28" ht="25.5" customHeight="1" x14ac:dyDescent="0.2">
      <c r="A20" s="4" t="s">
        <v>551</v>
      </c>
      <c r="B20" s="4" t="s">
        <v>446</v>
      </c>
      <c r="C20" s="5">
        <v>45713</v>
      </c>
      <c r="D20" s="6" t="s">
        <v>258</v>
      </c>
      <c r="E20" s="5">
        <v>45716</v>
      </c>
      <c r="F20" s="3" t="s">
        <v>370</v>
      </c>
      <c r="G20" s="3" t="s">
        <v>392</v>
      </c>
      <c r="K20" s="8">
        <v>5352329</v>
      </c>
      <c r="L20" s="8" t="s">
        <v>2135</v>
      </c>
      <c r="O20" s="20">
        <f>IF(Table1[[#This Row],[Phân loại]]="Tồn đầu kỳ",Table1[[#This Row],[Tổng giá trị]],0)</f>
        <v>0</v>
      </c>
      <c r="P20" s="8">
        <f>IF(Table1[[#This Row],[Số còn phải thu ĐK]]&gt;0,0,IF(Table1[[#This Row],[Phân loại]]="Bán hàng",Table1[[#This Row],[Tổng giá trị]],-Table1[[#This Row],[Tổng giá trị]]))</f>
        <v>5352329</v>
      </c>
      <c r="Q20" s="20">
        <f>IF(Table1[[#This Row],[Ngày Thanh toán]]&lt;&gt;"",Table1[[#This Row],[Giá Trị HD sau CK]],0)</f>
        <v>0</v>
      </c>
      <c r="R20" s="8">
        <f>Table1[[#This Row],[Số còn phải thu ĐK]]+Table1[[#This Row],[Giá Trị HD sau CK]]-Table1[[#This Row],[Số tiền đã thu]]</f>
        <v>5352329</v>
      </c>
      <c r="S20" s="7">
        <f>IF(Table1[[#This Row],[Ngày hóa đơn]]&lt;&gt;"",Table1[[#This Row],[Ngày hóa đơn]],Table1[[#This Row],[Ngày hạch toán]])</f>
        <v>45716</v>
      </c>
      <c r="T20" s="8">
        <v>50</v>
      </c>
      <c r="U20" s="7">
        <f>IF(Table1[[#This Row],[Ngày tính CN]]="","",S20+T20)</f>
        <v>45766</v>
      </c>
      <c r="V20" s="20">
        <f ca="1">IF(Table1[[#This Row],[Hạn thanh toán]]="","",IF((U20-NOW())&lt;0,0,(U20-NOW())))</f>
        <v>0</v>
      </c>
      <c r="W20" s="3"/>
      <c r="X20" s="20">
        <f ca="1">IF(Table1[[#This Row],[Hạn thanh toán]]="","",IF((U20-NOW())&lt;0,-(U20-NOW()),0))</f>
        <v>208.62053680555255</v>
      </c>
      <c r="Y20" s="3" t="str">
        <f t="shared" ca="1" si="0"/>
        <v>Nợ quá hạn hơn 120 ngày có khả năng mất thanh toán</v>
      </c>
      <c r="Z20" s="3" t="str">
        <f>IF(MONTH(Table1[[#This Row],[Ngày tính CN]])&lt;10,"0"&amp;MONTH(Table1[[#This Row],[Ngày tính CN]]),MONTH(Table1[[#This Row],[Ngày tính CN]]))</f>
        <v>02</v>
      </c>
      <c r="AA2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0" s="3"/>
    </row>
    <row r="21" spans="1:28" ht="25.5" customHeight="1" x14ac:dyDescent="0.2">
      <c r="A21" s="4" t="s">
        <v>551</v>
      </c>
      <c r="B21" s="4" t="s">
        <v>446</v>
      </c>
      <c r="C21" s="5">
        <v>45720</v>
      </c>
      <c r="D21" s="6" t="s">
        <v>416</v>
      </c>
      <c r="E21" s="5">
        <v>45723</v>
      </c>
      <c r="F21" s="3" t="s">
        <v>22</v>
      </c>
      <c r="G21" s="3" t="s">
        <v>474</v>
      </c>
      <c r="K21" s="8">
        <v>5675253</v>
      </c>
      <c r="L21" s="8" t="s">
        <v>2135</v>
      </c>
      <c r="O21" s="20">
        <f>IF(Table1[[#This Row],[Phân loại]]="Tồn đầu kỳ",Table1[[#This Row],[Tổng giá trị]],0)</f>
        <v>0</v>
      </c>
      <c r="P21" s="8">
        <f>IF(Table1[[#This Row],[Số còn phải thu ĐK]]&gt;0,0,IF(Table1[[#This Row],[Phân loại]]="Bán hàng",Table1[[#This Row],[Tổng giá trị]],-Table1[[#This Row],[Tổng giá trị]]))</f>
        <v>5675253</v>
      </c>
      <c r="Q21" s="20">
        <f>IF(Table1[[#This Row],[Ngày Thanh toán]]&lt;&gt;"",Table1[[#This Row],[Giá Trị HD sau CK]],0)</f>
        <v>0</v>
      </c>
      <c r="R21" s="8">
        <f>Table1[[#This Row],[Số còn phải thu ĐK]]+Table1[[#This Row],[Giá Trị HD sau CK]]-Table1[[#This Row],[Số tiền đã thu]]</f>
        <v>5675253</v>
      </c>
      <c r="S21" s="7">
        <f>IF(Table1[[#This Row],[Ngày hóa đơn]]&lt;&gt;"",Table1[[#This Row],[Ngày hóa đơn]],Table1[[#This Row],[Ngày hạch toán]])</f>
        <v>45723</v>
      </c>
      <c r="T21" s="8">
        <v>50</v>
      </c>
      <c r="U21" s="7">
        <f>IF(Table1[[#This Row],[Ngày tính CN]]="","",S21+T21)</f>
        <v>45773</v>
      </c>
      <c r="V21" s="20">
        <f ca="1">IF(Table1[[#This Row],[Hạn thanh toán]]="","",IF((U21-NOW())&lt;0,0,(U21-NOW())))</f>
        <v>0</v>
      </c>
      <c r="W21" s="3"/>
      <c r="X21" s="20">
        <f ca="1">IF(Table1[[#This Row],[Hạn thanh toán]]="","",IF((U21-NOW())&lt;0,-(U21-NOW()),0))</f>
        <v>201.62053680555255</v>
      </c>
      <c r="Y21" s="3" t="str">
        <f t="shared" ca="1" si="0"/>
        <v>Nợ quá hạn hơn 120 ngày có khả năng mất thanh toán</v>
      </c>
      <c r="Z21" s="3" t="str">
        <f>IF(MONTH(Table1[[#This Row],[Ngày tính CN]])&lt;10,"0"&amp;MONTH(Table1[[#This Row],[Ngày tính CN]]),MONTH(Table1[[#This Row],[Ngày tính CN]]))</f>
        <v>03</v>
      </c>
      <c r="AA2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1" s="3"/>
    </row>
    <row r="22" spans="1:28" ht="25.5" customHeight="1" x14ac:dyDescent="0.2">
      <c r="A22" s="4" t="s">
        <v>551</v>
      </c>
      <c r="B22" s="4" t="s">
        <v>446</v>
      </c>
      <c r="C22" s="5">
        <v>45721</v>
      </c>
      <c r="D22" s="6" t="s">
        <v>52</v>
      </c>
      <c r="E22" s="5">
        <v>45721</v>
      </c>
      <c r="F22" s="3" t="s">
        <v>460</v>
      </c>
      <c r="G22" s="3" t="s">
        <v>295</v>
      </c>
      <c r="K22" s="8">
        <v>11264723</v>
      </c>
      <c r="L22" s="8" t="s">
        <v>2135</v>
      </c>
      <c r="O22" s="20">
        <f>IF(Table1[[#This Row],[Phân loại]]="Tồn đầu kỳ",Table1[[#This Row],[Tổng giá trị]],0)</f>
        <v>0</v>
      </c>
      <c r="P22" s="8">
        <f>IF(Table1[[#This Row],[Số còn phải thu ĐK]]&gt;0,0,IF(Table1[[#This Row],[Phân loại]]="Bán hàng",Table1[[#This Row],[Tổng giá trị]],-Table1[[#This Row],[Tổng giá trị]]))</f>
        <v>11264723</v>
      </c>
      <c r="Q22" s="20">
        <f>IF(Table1[[#This Row],[Ngày Thanh toán]]&lt;&gt;"",Table1[[#This Row],[Giá Trị HD sau CK]],0)</f>
        <v>0</v>
      </c>
      <c r="R22" s="8">
        <f>Table1[[#This Row],[Số còn phải thu ĐK]]+Table1[[#This Row],[Giá Trị HD sau CK]]-Table1[[#This Row],[Số tiền đã thu]]</f>
        <v>11264723</v>
      </c>
      <c r="S22" s="7">
        <f>IF(Table1[[#This Row],[Ngày hóa đơn]]&lt;&gt;"",Table1[[#This Row],[Ngày hóa đơn]],Table1[[#This Row],[Ngày hạch toán]])</f>
        <v>45721</v>
      </c>
      <c r="T22" s="8">
        <v>50</v>
      </c>
      <c r="U22" s="7">
        <f>IF(Table1[[#This Row],[Ngày tính CN]]="","",S22+T22)</f>
        <v>45771</v>
      </c>
      <c r="V22" s="20">
        <f ca="1">IF(Table1[[#This Row],[Hạn thanh toán]]="","",IF((U22-NOW())&lt;0,0,(U22-NOW())))</f>
        <v>0</v>
      </c>
      <c r="W22" s="3"/>
      <c r="X22" s="20">
        <f ca="1">IF(Table1[[#This Row],[Hạn thanh toán]]="","",IF((U22-NOW())&lt;0,-(U22-NOW()),0))</f>
        <v>203.62053680555255</v>
      </c>
      <c r="Y22" s="3" t="str">
        <f t="shared" ca="1" si="0"/>
        <v>Nợ quá hạn hơn 120 ngày có khả năng mất thanh toán</v>
      </c>
      <c r="Z22" s="3" t="str">
        <f>IF(MONTH(Table1[[#This Row],[Ngày tính CN]])&lt;10,"0"&amp;MONTH(Table1[[#This Row],[Ngày tính CN]]),MONTH(Table1[[#This Row],[Ngày tính CN]]))</f>
        <v>03</v>
      </c>
      <c r="AA2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2" s="3"/>
    </row>
    <row r="23" spans="1:28" ht="25.5" customHeight="1" x14ac:dyDescent="0.2">
      <c r="A23" s="4" t="s">
        <v>551</v>
      </c>
      <c r="B23" s="4" t="s">
        <v>446</v>
      </c>
      <c r="C23" s="5">
        <v>45723</v>
      </c>
      <c r="D23" s="6" t="s">
        <v>307</v>
      </c>
      <c r="E23" s="5">
        <v>45727</v>
      </c>
      <c r="F23" s="3" t="s">
        <v>302</v>
      </c>
      <c r="G23" s="3" t="s">
        <v>335</v>
      </c>
      <c r="K23" s="8">
        <v>10655072</v>
      </c>
      <c r="L23" s="8" t="s">
        <v>2135</v>
      </c>
      <c r="O23" s="20">
        <f>IF(Table1[[#This Row],[Phân loại]]="Tồn đầu kỳ",Table1[[#This Row],[Tổng giá trị]],0)</f>
        <v>0</v>
      </c>
      <c r="P23" s="8">
        <f>IF(Table1[[#This Row],[Số còn phải thu ĐK]]&gt;0,0,IF(Table1[[#This Row],[Phân loại]]="Bán hàng",Table1[[#This Row],[Tổng giá trị]],-Table1[[#This Row],[Tổng giá trị]]))</f>
        <v>10655072</v>
      </c>
      <c r="Q23" s="20">
        <f>IF(Table1[[#This Row],[Ngày Thanh toán]]&lt;&gt;"",Table1[[#This Row],[Giá Trị HD sau CK]],0)</f>
        <v>0</v>
      </c>
      <c r="R23" s="8">
        <f>Table1[[#This Row],[Số còn phải thu ĐK]]+Table1[[#This Row],[Giá Trị HD sau CK]]-Table1[[#This Row],[Số tiền đã thu]]</f>
        <v>10655072</v>
      </c>
      <c r="S23" s="7">
        <f>IF(Table1[[#This Row],[Ngày hóa đơn]]&lt;&gt;"",Table1[[#This Row],[Ngày hóa đơn]],Table1[[#This Row],[Ngày hạch toán]])</f>
        <v>45727</v>
      </c>
      <c r="T23" s="8">
        <v>50</v>
      </c>
      <c r="U23" s="7">
        <f>IF(Table1[[#This Row],[Ngày tính CN]]="","",S23+T23)</f>
        <v>45777</v>
      </c>
      <c r="V23" s="20">
        <f ca="1">IF(Table1[[#This Row],[Hạn thanh toán]]="","",IF((U23-NOW())&lt;0,0,(U23-NOW())))</f>
        <v>0</v>
      </c>
      <c r="W23" s="3"/>
      <c r="X23" s="20">
        <f ca="1">IF(Table1[[#This Row],[Hạn thanh toán]]="","",IF((U23-NOW())&lt;0,-(U23-NOW()),0))</f>
        <v>197.62053680555255</v>
      </c>
      <c r="Y23" s="3" t="str">
        <f t="shared" ca="1" si="0"/>
        <v>Nợ quá hạn hơn 120 ngày có khả năng mất thanh toán</v>
      </c>
      <c r="Z23" s="3" t="str">
        <f>IF(MONTH(Table1[[#This Row],[Ngày tính CN]])&lt;10,"0"&amp;MONTH(Table1[[#This Row],[Ngày tính CN]]),MONTH(Table1[[#This Row],[Ngày tính CN]]))</f>
        <v>03</v>
      </c>
      <c r="AA2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3" s="3"/>
    </row>
    <row r="24" spans="1:28" ht="25.5" customHeight="1" x14ac:dyDescent="0.2">
      <c r="A24" s="4" t="s">
        <v>551</v>
      </c>
      <c r="B24" s="4" t="s">
        <v>446</v>
      </c>
      <c r="C24" s="5">
        <v>45727</v>
      </c>
      <c r="D24" s="6" t="s">
        <v>222</v>
      </c>
      <c r="E24" s="5">
        <v>45730</v>
      </c>
      <c r="F24" s="3" t="s">
        <v>393</v>
      </c>
      <c r="G24" s="3" t="s">
        <v>104</v>
      </c>
      <c r="K24" s="8">
        <v>6465573</v>
      </c>
      <c r="L24" s="8" t="s">
        <v>2135</v>
      </c>
      <c r="O24" s="20">
        <f>IF(Table1[[#This Row],[Phân loại]]="Tồn đầu kỳ",Table1[[#This Row],[Tổng giá trị]],0)</f>
        <v>0</v>
      </c>
      <c r="P24" s="8">
        <f>IF(Table1[[#This Row],[Số còn phải thu ĐK]]&gt;0,0,IF(Table1[[#This Row],[Phân loại]]="Bán hàng",Table1[[#This Row],[Tổng giá trị]],-Table1[[#This Row],[Tổng giá trị]]))</f>
        <v>6465573</v>
      </c>
      <c r="Q24" s="20">
        <f>IF(Table1[[#This Row],[Ngày Thanh toán]]&lt;&gt;"",Table1[[#This Row],[Giá Trị HD sau CK]],0)</f>
        <v>0</v>
      </c>
      <c r="R24" s="8">
        <f>Table1[[#This Row],[Số còn phải thu ĐK]]+Table1[[#This Row],[Giá Trị HD sau CK]]-Table1[[#This Row],[Số tiền đã thu]]</f>
        <v>6465573</v>
      </c>
      <c r="S24" s="7">
        <f>IF(Table1[[#This Row],[Ngày hóa đơn]]&lt;&gt;"",Table1[[#This Row],[Ngày hóa đơn]],Table1[[#This Row],[Ngày hạch toán]])</f>
        <v>45730</v>
      </c>
      <c r="T24" s="8">
        <v>50</v>
      </c>
      <c r="U24" s="7">
        <f>IF(Table1[[#This Row],[Ngày tính CN]]="","",S24+T24)</f>
        <v>45780</v>
      </c>
      <c r="V24" s="20">
        <f ca="1">IF(Table1[[#This Row],[Hạn thanh toán]]="","",IF((U24-NOW())&lt;0,0,(U24-NOW())))</f>
        <v>0</v>
      </c>
      <c r="W24" s="3"/>
      <c r="X24" s="20">
        <f ca="1">IF(Table1[[#This Row],[Hạn thanh toán]]="","",IF((U24-NOW())&lt;0,-(U24-NOW()),0))</f>
        <v>194.62053680555255</v>
      </c>
      <c r="Y24" s="3" t="str">
        <f t="shared" ca="1" si="0"/>
        <v>Nợ quá hạn hơn 120 ngày có khả năng mất thanh toán</v>
      </c>
      <c r="Z24" s="3" t="str">
        <f>IF(MONTH(Table1[[#This Row],[Ngày tính CN]])&lt;10,"0"&amp;MONTH(Table1[[#This Row],[Ngày tính CN]]),MONTH(Table1[[#This Row],[Ngày tính CN]]))</f>
        <v>03</v>
      </c>
      <c r="AA2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4" s="3"/>
    </row>
    <row r="25" spans="1:28" ht="25.5" customHeight="1" x14ac:dyDescent="0.2">
      <c r="A25" s="4" t="s">
        <v>551</v>
      </c>
      <c r="B25" s="4" t="s">
        <v>446</v>
      </c>
      <c r="C25" s="5">
        <v>45730</v>
      </c>
      <c r="D25" s="6" t="s">
        <v>300</v>
      </c>
      <c r="E25" s="5">
        <v>45734</v>
      </c>
      <c r="F25" s="3" t="s">
        <v>173</v>
      </c>
      <c r="G25" s="3" t="s">
        <v>102</v>
      </c>
      <c r="K25" s="8">
        <v>12518127</v>
      </c>
      <c r="L25" s="8" t="s">
        <v>2135</v>
      </c>
      <c r="O25" s="20">
        <f>IF(Table1[[#This Row],[Phân loại]]="Tồn đầu kỳ",Table1[[#This Row],[Tổng giá trị]],0)</f>
        <v>0</v>
      </c>
      <c r="P25" s="8">
        <f>IF(Table1[[#This Row],[Số còn phải thu ĐK]]&gt;0,0,IF(Table1[[#This Row],[Phân loại]]="Bán hàng",Table1[[#This Row],[Tổng giá trị]],-Table1[[#This Row],[Tổng giá trị]]))</f>
        <v>12518127</v>
      </c>
      <c r="Q25" s="20">
        <f>IF(Table1[[#This Row],[Ngày Thanh toán]]&lt;&gt;"",Table1[[#This Row],[Giá Trị HD sau CK]],0)</f>
        <v>0</v>
      </c>
      <c r="R25" s="8">
        <f>Table1[[#This Row],[Số còn phải thu ĐK]]+Table1[[#This Row],[Giá Trị HD sau CK]]-Table1[[#This Row],[Số tiền đã thu]]</f>
        <v>12518127</v>
      </c>
      <c r="S25" s="7">
        <f>IF(Table1[[#This Row],[Ngày hóa đơn]]&lt;&gt;"",Table1[[#This Row],[Ngày hóa đơn]],Table1[[#This Row],[Ngày hạch toán]])</f>
        <v>45734</v>
      </c>
      <c r="T25" s="8">
        <v>50</v>
      </c>
      <c r="U25" s="7">
        <f>IF(Table1[[#This Row],[Ngày tính CN]]="","",S25+T25)</f>
        <v>45784</v>
      </c>
      <c r="V25" s="20">
        <f ca="1">IF(Table1[[#This Row],[Hạn thanh toán]]="","",IF((U25-NOW())&lt;0,0,(U25-NOW())))</f>
        <v>0</v>
      </c>
      <c r="W25" s="3"/>
      <c r="X25" s="20">
        <f ca="1">IF(Table1[[#This Row],[Hạn thanh toán]]="","",IF((U25-NOW())&lt;0,-(U25-NOW()),0))</f>
        <v>190.62053680555255</v>
      </c>
      <c r="Y25" s="3" t="str">
        <f t="shared" ca="1" si="0"/>
        <v>Nợ quá hạn hơn 120 ngày có khả năng mất thanh toán</v>
      </c>
      <c r="Z25" s="3" t="str">
        <f>IF(MONTH(Table1[[#This Row],[Ngày tính CN]])&lt;10,"0"&amp;MONTH(Table1[[#This Row],[Ngày tính CN]]),MONTH(Table1[[#This Row],[Ngày tính CN]]))</f>
        <v>03</v>
      </c>
      <c r="AA2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5" s="3"/>
    </row>
    <row r="26" spans="1:28" ht="25.5" customHeight="1" x14ac:dyDescent="0.2">
      <c r="A26" s="4" t="s">
        <v>551</v>
      </c>
      <c r="B26" s="4" t="s">
        <v>446</v>
      </c>
      <c r="C26" s="5">
        <v>45734</v>
      </c>
      <c r="D26" s="6" t="s">
        <v>438</v>
      </c>
      <c r="E26" s="5">
        <v>45736</v>
      </c>
      <c r="F26" s="3" t="s">
        <v>5</v>
      </c>
      <c r="G26" s="3" t="s">
        <v>135</v>
      </c>
      <c r="K26" s="8">
        <v>5229357</v>
      </c>
      <c r="L26" s="8" t="s">
        <v>2135</v>
      </c>
      <c r="O26" s="20">
        <f>IF(Table1[[#This Row],[Phân loại]]="Tồn đầu kỳ",Table1[[#This Row],[Tổng giá trị]],0)</f>
        <v>0</v>
      </c>
      <c r="P26" s="8">
        <f>IF(Table1[[#This Row],[Số còn phải thu ĐK]]&gt;0,0,IF(Table1[[#This Row],[Phân loại]]="Bán hàng",Table1[[#This Row],[Tổng giá trị]],-Table1[[#This Row],[Tổng giá trị]]))</f>
        <v>5229357</v>
      </c>
      <c r="Q26" s="20">
        <f>IF(Table1[[#This Row],[Ngày Thanh toán]]&lt;&gt;"",Table1[[#This Row],[Giá Trị HD sau CK]],0)</f>
        <v>0</v>
      </c>
      <c r="R26" s="8">
        <f>Table1[[#This Row],[Số còn phải thu ĐK]]+Table1[[#This Row],[Giá Trị HD sau CK]]-Table1[[#This Row],[Số tiền đã thu]]</f>
        <v>5229357</v>
      </c>
      <c r="S26" s="7">
        <f>IF(Table1[[#This Row],[Ngày hóa đơn]]&lt;&gt;"",Table1[[#This Row],[Ngày hóa đơn]],Table1[[#This Row],[Ngày hạch toán]])</f>
        <v>45736</v>
      </c>
      <c r="T26" s="8">
        <v>50</v>
      </c>
      <c r="U26" s="7">
        <f>IF(Table1[[#This Row],[Ngày tính CN]]="","",S26+T26)</f>
        <v>45786</v>
      </c>
      <c r="V26" s="20">
        <f ca="1">IF(Table1[[#This Row],[Hạn thanh toán]]="","",IF((U26-NOW())&lt;0,0,(U26-NOW())))</f>
        <v>0</v>
      </c>
      <c r="W26" s="3"/>
      <c r="X26" s="20">
        <f ca="1">IF(Table1[[#This Row],[Hạn thanh toán]]="","",IF((U26-NOW())&lt;0,-(U26-NOW()),0))</f>
        <v>188.62053680555255</v>
      </c>
      <c r="Y26" s="3" t="str">
        <f t="shared" ca="1" si="0"/>
        <v>Nợ quá hạn hơn 120 ngày có khả năng mất thanh toán</v>
      </c>
      <c r="Z26" s="3" t="str">
        <f>IF(MONTH(Table1[[#This Row],[Ngày tính CN]])&lt;10,"0"&amp;MONTH(Table1[[#This Row],[Ngày tính CN]]),MONTH(Table1[[#This Row],[Ngày tính CN]]))</f>
        <v>03</v>
      </c>
      <c r="AA2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6" s="3"/>
    </row>
    <row r="27" spans="1:28" ht="25.5" customHeight="1" x14ac:dyDescent="0.2">
      <c r="A27" s="4" t="s">
        <v>551</v>
      </c>
      <c r="B27" s="4" t="s">
        <v>446</v>
      </c>
      <c r="C27" s="5">
        <v>45737</v>
      </c>
      <c r="D27" s="6" t="s">
        <v>297</v>
      </c>
      <c r="E27" s="5">
        <v>45741</v>
      </c>
      <c r="F27" s="3" t="s">
        <v>329</v>
      </c>
      <c r="G27" s="3" t="s">
        <v>3</v>
      </c>
      <c r="K27" s="8">
        <v>14874265</v>
      </c>
      <c r="L27" s="8" t="s">
        <v>2135</v>
      </c>
      <c r="O27" s="20">
        <f>IF(Table1[[#This Row],[Phân loại]]="Tồn đầu kỳ",Table1[[#This Row],[Tổng giá trị]],0)</f>
        <v>0</v>
      </c>
      <c r="P27" s="8">
        <f>IF(Table1[[#This Row],[Số còn phải thu ĐK]]&gt;0,0,IF(Table1[[#This Row],[Phân loại]]="Bán hàng",Table1[[#This Row],[Tổng giá trị]],-Table1[[#This Row],[Tổng giá trị]]))</f>
        <v>14874265</v>
      </c>
      <c r="Q27" s="20">
        <f>IF(Table1[[#This Row],[Ngày Thanh toán]]&lt;&gt;"",Table1[[#This Row],[Giá Trị HD sau CK]],0)</f>
        <v>0</v>
      </c>
      <c r="R27" s="8">
        <f>Table1[[#This Row],[Số còn phải thu ĐK]]+Table1[[#This Row],[Giá Trị HD sau CK]]-Table1[[#This Row],[Số tiền đã thu]]</f>
        <v>14874265</v>
      </c>
      <c r="S27" s="7">
        <f>IF(Table1[[#This Row],[Ngày hóa đơn]]&lt;&gt;"",Table1[[#This Row],[Ngày hóa đơn]],Table1[[#This Row],[Ngày hạch toán]])</f>
        <v>45741</v>
      </c>
      <c r="T27" s="8">
        <v>50</v>
      </c>
      <c r="U27" s="7">
        <f>IF(Table1[[#This Row],[Ngày tính CN]]="","",S27+T27)</f>
        <v>45791</v>
      </c>
      <c r="V27" s="20">
        <f ca="1">IF(Table1[[#This Row],[Hạn thanh toán]]="","",IF((U27-NOW())&lt;0,0,(U27-NOW())))</f>
        <v>0</v>
      </c>
      <c r="W27" s="3"/>
      <c r="X27" s="20">
        <f ca="1">IF(Table1[[#This Row],[Hạn thanh toán]]="","",IF((U27-NOW())&lt;0,-(U27-NOW()),0))</f>
        <v>183.62053680555255</v>
      </c>
      <c r="Y27" s="3" t="str">
        <f t="shared" ca="1" si="0"/>
        <v>Nợ quá hạn hơn 120 ngày có khả năng mất thanh toán</v>
      </c>
      <c r="Z27" s="3" t="str">
        <f>IF(MONTH(Table1[[#This Row],[Ngày tính CN]])&lt;10,"0"&amp;MONTH(Table1[[#This Row],[Ngày tính CN]]),MONTH(Table1[[#This Row],[Ngày tính CN]]))</f>
        <v>03</v>
      </c>
      <c r="AA2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7" s="3"/>
    </row>
    <row r="28" spans="1:28" ht="25.5" customHeight="1" x14ac:dyDescent="0.2">
      <c r="A28" s="4" t="s">
        <v>551</v>
      </c>
      <c r="B28" s="4" t="s">
        <v>446</v>
      </c>
      <c r="C28" s="5">
        <v>45741</v>
      </c>
      <c r="D28" s="6" t="s">
        <v>242</v>
      </c>
      <c r="E28" s="5">
        <v>45743</v>
      </c>
      <c r="F28" s="3" t="s">
        <v>13</v>
      </c>
      <c r="G28" s="3" t="s">
        <v>364</v>
      </c>
      <c r="K28" s="8">
        <v>8291417</v>
      </c>
      <c r="L28" s="8" t="s">
        <v>2135</v>
      </c>
      <c r="O28" s="20">
        <f>IF(Table1[[#This Row],[Phân loại]]="Tồn đầu kỳ",Table1[[#This Row],[Tổng giá trị]],0)</f>
        <v>0</v>
      </c>
      <c r="P28" s="8">
        <f>IF(Table1[[#This Row],[Số còn phải thu ĐK]]&gt;0,0,IF(Table1[[#This Row],[Phân loại]]="Bán hàng",Table1[[#This Row],[Tổng giá trị]],-Table1[[#This Row],[Tổng giá trị]]))</f>
        <v>8291417</v>
      </c>
      <c r="Q28" s="20">
        <f>IF(Table1[[#This Row],[Ngày Thanh toán]]&lt;&gt;"",Table1[[#This Row],[Giá Trị HD sau CK]],0)</f>
        <v>0</v>
      </c>
      <c r="R28" s="8">
        <f>Table1[[#This Row],[Số còn phải thu ĐK]]+Table1[[#This Row],[Giá Trị HD sau CK]]-Table1[[#This Row],[Số tiền đã thu]]</f>
        <v>8291417</v>
      </c>
      <c r="S28" s="7">
        <f>IF(Table1[[#This Row],[Ngày hóa đơn]]&lt;&gt;"",Table1[[#This Row],[Ngày hóa đơn]],Table1[[#This Row],[Ngày hạch toán]])</f>
        <v>45743</v>
      </c>
      <c r="T28" s="8">
        <v>50</v>
      </c>
      <c r="U28" s="7">
        <f>IF(Table1[[#This Row],[Ngày tính CN]]="","",S28+T28)</f>
        <v>45793</v>
      </c>
      <c r="V28" s="20">
        <f ca="1">IF(Table1[[#This Row],[Hạn thanh toán]]="","",IF((U28-NOW())&lt;0,0,(U28-NOW())))</f>
        <v>0</v>
      </c>
      <c r="W28" s="3"/>
      <c r="X28" s="20">
        <f ca="1">IF(Table1[[#This Row],[Hạn thanh toán]]="","",IF((U28-NOW())&lt;0,-(U28-NOW()),0))</f>
        <v>181.62053680555255</v>
      </c>
      <c r="Y28" s="3" t="str">
        <f t="shared" ca="1" si="0"/>
        <v>Nợ quá hạn hơn 120 ngày có khả năng mất thanh toán</v>
      </c>
      <c r="Z28" s="3" t="str">
        <f>IF(MONTH(Table1[[#This Row],[Ngày tính CN]])&lt;10,"0"&amp;MONTH(Table1[[#This Row],[Ngày tính CN]]),MONTH(Table1[[#This Row],[Ngày tính CN]]))</f>
        <v>03</v>
      </c>
      <c r="AA2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8" s="3"/>
    </row>
    <row r="29" spans="1:28" ht="25.5" customHeight="1" x14ac:dyDescent="0.2">
      <c r="A29" s="4" t="s">
        <v>551</v>
      </c>
      <c r="B29" s="4" t="s">
        <v>446</v>
      </c>
      <c r="C29" s="5">
        <v>45744</v>
      </c>
      <c r="D29" s="6" t="s">
        <v>523</v>
      </c>
      <c r="E29" s="5">
        <v>45747</v>
      </c>
      <c r="F29" s="3" t="s">
        <v>448</v>
      </c>
      <c r="G29" s="3" t="s">
        <v>160</v>
      </c>
      <c r="K29" s="8">
        <v>13587983</v>
      </c>
      <c r="L29" s="8" t="s">
        <v>2135</v>
      </c>
      <c r="O29" s="20">
        <f>IF(Table1[[#This Row],[Phân loại]]="Tồn đầu kỳ",Table1[[#This Row],[Tổng giá trị]],0)</f>
        <v>0</v>
      </c>
      <c r="P29" s="8">
        <f>IF(Table1[[#This Row],[Số còn phải thu ĐK]]&gt;0,0,IF(Table1[[#This Row],[Phân loại]]="Bán hàng",Table1[[#This Row],[Tổng giá trị]],-Table1[[#This Row],[Tổng giá trị]]))</f>
        <v>13587983</v>
      </c>
      <c r="Q29" s="20">
        <f>IF(Table1[[#This Row],[Ngày Thanh toán]]&lt;&gt;"",Table1[[#This Row],[Giá Trị HD sau CK]],0)</f>
        <v>0</v>
      </c>
      <c r="R29" s="8">
        <f>Table1[[#This Row],[Số còn phải thu ĐK]]+Table1[[#This Row],[Giá Trị HD sau CK]]-Table1[[#This Row],[Số tiền đã thu]]</f>
        <v>13587983</v>
      </c>
      <c r="S29" s="7">
        <f>IF(Table1[[#This Row],[Ngày hóa đơn]]&lt;&gt;"",Table1[[#This Row],[Ngày hóa đơn]],Table1[[#This Row],[Ngày hạch toán]])</f>
        <v>45747</v>
      </c>
      <c r="T29" s="8">
        <v>50</v>
      </c>
      <c r="U29" s="7">
        <f>IF(Table1[[#This Row],[Ngày tính CN]]="","",S29+T29)</f>
        <v>45797</v>
      </c>
      <c r="V29" s="20">
        <f ca="1">IF(Table1[[#This Row],[Hạn thanh toán]]="","",IF((U29-NOW())&lt;0,0,(U29-NOW())))</f>
        <v>0</v>
      </c>
      <c r="W29" s="3"/>
      <c r="X29" s="20">
        <f ca="1">IF(Table1[[#This Row],[Hạn thanh toán]]="","",IF((U29-NOW())&lt;0,-(U29-NOW()),0))</f>
        <v>177.62053680555255</v>
      </c>
      <c r="Y29" s="3" t="str">
        <f t="shared" ca="1" si="0"/>
        <v>Nợ quá hạn hơn 120 ngày có khả năng mất thanh toán</v>
      </c>
      <c r="Z29" s="3" t="str">
        <f>IF(MONTH(Table1[[#This Row],[Ngày tính CN]])&lt;10,"0"&amp;MONTH(Table1[[#This Row],[Ngày tính CN]]),MONTH(Table1[[#This Row],[Ngày tính CN]]))</f>
        <v>03</v>
      </c>
      <c r="AA2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9" s="3"/>
    </row>
    <row r="30" spans="1:28" ht="25.5" customHeight="1" x14ac:dyDescent="0.2">
      <c r="A30" s="4" t="s">
        <v>551</v>
      </c>
      <c r="B30" s="4" t="s">
        <v>446</v>
      </c>
      <c r="C30" s="5">
        <v>45748</v>
      </c>
      <c r="D30" s="6" t="s">
        <v>522</v>
      </c>
      <c r="E30" s="5">
        <v>45751</v>
      </c>
      <c r="F30" s="3" t="s">
        <v>617</v>
      </c>
      <c r="G30" s="3" t="s">
        <v>496</v>
      </c>
      <c r="K30" s="8">
        <v>6869281</v>
      </c>
      <c r="L30" s="8" t="s">
        <v>2135</v>
      </c>
      <c r="O30" s="20">
        <f>IF(Table1[[#This Row],[Phân loại]]="Tồn đầu kỳ",Table1[[#This Row],[Tổng giá trị]],0)</f>
        <v>0</v>
      </c>
      <c r="P30" s="8">
        <f>IF(Table1[[#This Row],[Số còn phải thu ĐK]]&gt;0,0,IF(Table1[[#This Row],[Phân loại]]="Bán hàng",Table1[[#This Row],[Tổng giá trị]],-Table1[[#This Row],[Tổng giá trị]]))</f>
        <v>6869281</v>
      </c>
      <c r="Q30" s="20">
        <f>IF(Table1[[#This Row],[Ngày Thanh toán]]&lt;&gt;"",Table1[[#This Row],[Giá Trị HD sau CK]],0)</f>
        <v>0</v>
      </c>
      <c r="R30" s="8">
        <f>Table1[[#This Row],[Số còn phải thu ĐK]]+Table1[[#This Row],[Giá Trị HD sau CK]]-Table1[[#This Row],[Số tiền đã thu]]</f>
        <v>6869281</v>
      </c>
      <c r="S30" s="7">
        <f>IF(Table1[[#This Row],[Ngày hóa đơn]]&lt;&gt;"",Table1[[#This Row],[Ngày hóa đơn]],Table1[[#This Row],[Ngày hạch toán]])</f>
        <v>45751</v>
      </c>
      <c r="T30" s="8">
        <v>50</v>
      </c>
      <c r="U30" s="7">
        <f>IF(Table1[[#This Row],[Ngày tính CN]]="","",S30+T30)</f>
        <v>45801</v>
      </c>
      <c r="V30" s="20">
        <f ca="1">IF(Table1[[#This Row],[Hạn thanh toán]]="","",IF((U30-NOW())&lt;0,0,(U30-NOW())))</f>
        <v>0</v>
      </c>
      <c r="W30" s="3"/>
      <c r="X30" s="20">
        <f ca="1">IF(Table1[[#This Row],[Hạn thanh toán]]="","",IF((U30-NOW())&lt;0,-(U30-NOW()),0))</f>
        <v>173.62053680555255</v>
      </c>
      <c r="Y30" s="3" t="str">
        <f t="shared" ca="1" si="0"/>
        <v>Nợ quá hạn hơn 120 ngày có khả năng mất thanh toán</v>
      </c>
      <c r="Z30" s="3" t="str">
        <f>IF(MONTH(Table1[[#This Row],[Ngày tính CN]])&lt;10,"0"&amp;MONTH(Table1[[#This Row],[Ngày tính CN]]),MONTH(Table1[[#This Row],[Ngày tính CN]]))</f>
        <v>04</v>
      </c>
      <c r="AA3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0" s="3"/>
    </row>
    <row r="31" spans="1:28" ht="25.5" customHeight="1" x14ac:dyDescent="0.2">
      <c r="A31" s="4" t="s">
        <v>551</v>
      </c>
      <c r="B31" s="4" t="s">
        <v>446</v>
      </c>
      <c r="C31" s="5">
        <v>45751</v>
      </c>
      <c r="D31" s="6" t="s">
        <v>516</v>
      </c>
      <c r="E31" s="5">
        <v>45755</v>
      </c>
      <c r="F31" s="3" t="s">
        <v>66</v>
      </c>
      <c r="G31" s="3" t="s">
        <v>89</v>
      </c>
      <c r="K31" s="8">
        <v>11996482</v>
      </c>
      <c r="L31" s="8" t="s">
        <v>2135</v>
      </c>
      <c r="O31" s="20">
        <f>IF(Table1[[#This Row],[Phân loại]]="Tồn đầu kỳ",Table1[[#This Row],[Tổng giá trị]],0)</f>
        <v>0</v>
      </c>
      <c r="P31" s="8">
        <f>IF(Table1[[#This Row],[Số còn phải thu ĐK]]&gt;0,0,IF(Table1[[#This Row],[Phân loại]]="Bán hàng",Table1[[#This Row],[Tổng giá trị]],-Table1[[#This Row],[Tổng giá trị]]))</f>
        <v>11996482</v>
      </c>
      <c r="Q31" s="20">
        <f>IF(Table1[[#This Row],[Ngày Thanh toán]]&lt;&gt;"",Table1[[#This Row],[Giá Trị HD sau CK]],0)</f>
        <v>0</v>
      </c>
      <c r="R31" s="8">
        <f>Table1[[#This Row],[Số còn phải thu ĐK]]+Table1[[#This Row],[Giá Trị HD sau CK]]-Table1[[#This Row],[Số tiền đã thu]]</f>
        <v>11996482</v>
      </c>
      <c r="S31" s="7">
        <f>IF(Table1[[#This Row],[Ngày hóa đơn]]&lt;&gt;"",Table1[[#This Row],[Ngày hóa đơn]],Table1[[#This Row],[Ngày hạch toán]])</f>
        <v>45755</v>
      </c>
      <c r="T31" s="8">
        <v>50</v>
      </c>
      <c r="U31" s="7">
        <f>IF(Table1[[#This Row],[Ngày tính CN]]="","",S31+T31)</f>
        <v>45805</v>
      </c>
      <c r="V31" s="20">
        <f ca="1">IF(Table1[[#This Row],[Hạn thanh toán]]="","",IF((U31-NOW())&lt;0,0,(U31-NOW())))</f>
        <v>0</v>
      </c>
      <c r="W31" s="3"/>
      <c r="X31" s="20">
        <f ca="1">IF(Table1[[#This Row],[Hạn thanh toán]]="","",IF((U31-NOW())&lt;0,-(U31-NOW()),0))</f>
        <v>169.62053680555255</v>
      </c>
      <c r="Y31" s="3" t="str">
        <f t="shared" ca="1" si="0"/>
        <v>Nợ quá hạn hơn 120 ngày có khả năng mất thanh toán</v>
      </c>
      <c r="Z31" s="3" t="str">
        <f>IF(MONTH(Table1[[#This Row],[Ngày tính CN]])&lt;10,"0"&amp;MONTH(Table1[[#This Row],[Ngày tính CN]]),MONTH(Table1[[#This Row],[Ngày tính CN]]))</f>
        <v>04</v>
      </c>
      <c r="AA3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1" s="3"/>
    </row>
    <row r="32" spans="1:28" ht="25.5" customHeight="1" x14ac:dyDescent="0.2">
      <c r="A32" s="4" t="s">
        <v>551</v>
      </c>
      <c r="B32" s="4" t="s">
        <v>446</v>
      </c>
      <c r="C32" s="5">
        <v>45755</v>
      </c>
      <c r="D32" s="6" t="s">
        <v>461</v>
      </c>
      <c r="E32" s="5">
        <v>45757</v>
      </c>
      <c r="F32" s="3" t="s">
        <v>580</v>
      </c>
      <c r="G32" s="3" t="s">
        <v>218</v>
      </c>
      <c r="K32" s="8">
        <v>6859608</v>
      </c>
      <c r="L32" s="8" t="s">
        <v>2135</v>
      </c>
      <c r="O32" s="20">
        <f>IF(Table1[[#This Row],[Phân loại]]="Tồn đầu kỳ",Table1[[#This Row],[Tổng giá trị]],0)</f>
        <v>0</v>
      </c>
      <c r="P32" s="8">
        <f>IF(Table1[[#This Row],[Số còn phải thu ĐK]]&gt;0,0,IF(Table1[[#This Row],[Phân loại]]="Bán hàng",Table1[[#This Row],[Tổng giá trị]],-Table1[[#This Row],[Tổng giá trị]]))</f>
        <v>6859608</v>
      </c>
      <c r="Q32" s="20">
        <f>IF(Table1[[#This Row],[Ngày Thanh toán]]&lt;&gt;"",Table1[[#This Row],[Giá Trị HD sau CK]],0)</f>
        <v>0</v>
      </c>
      <c r="R32" s="8">
        <f>Table1[[#This Row],[Số còn phải thu ĐK]]+Table1[[#This Row],[Giá Trị HD sau CK]]-Table1[[#This Row],[Số tiền đã thu]]</f>
        <v>6859608</v>
      </c>
      <c r="S32" s="7">
        <f>IF(Table1[[#This Row],[Ngày hóa đơn]]&lt;&gt;"",Table1[[#This Row],[Ngày hóa đơn]],Table1[[#This Row],[Ngày hạch toán]])</f>
        <v>45757</v>
      </c>
      <c r="T32" s="8">
        <v>50</v>
      </c>
      <c r="U32" s="7">
        <f>IF(Table1[[#This Row],[Ngày tính CN]]="","",S32+T32)</f>
        <v>45807</v>
      </c>
      <c r="V32" s="20">
        <f ca="1">IF(Table1[[#This Row],[Hạn thanh toán]]="","",IF((U32-NOW())&lt;0,0,(U32-NOW())))</f>
        <v>0</v>
      </c>
      <c r="W32" s="3"/>
      <c r="X32" s="20">
        <f ca="1">IF(Table1[[#This Row],[Hạn thanh toán]]="","",IF((U32-NOW())&lt;0,-(U32-NOW()),0))</f>
        <v>167.62053680555255</v>
      </c>
      <c r="Y32" s="3" t="str">
        <f t="shared" ca="1" si="0"/>
        <v>Nợ quá hạn hơn 120 ngày có khả năng mất thanh toán</v>
      </c>
      <c r="Z32" s="3" t="str">
        <f>IF(MONTH(Table1[[#This Row],[Ngày tính CN]])&lt;10,"0"&amp;MONTH(Table1[[#This Row],[Ngày tính CN]]),MONTH(Table1[[#This Row],[Ngày tính CN]]))</f>
        <v>04</v>
      </c>
      <c r="AA3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2" s="3"/>
    </row>
    <row r="33" spans="1:28" ht="25.5" customHeight="1" x14ac:dyDescent="0.2">
      <c r="A33" s="4" t="s">
        <v>551</v>
      </c>
      <c r="B33" s="4" t="s">
        <v>446</v>
      </c>
      <c r="C33" s="5">
        <v>45758</v>
      </c>
      <c r="D33" s="6" t="s">
        <v>80</v>
      </c>
      <c r="E33" s="5">
        <v>45763</v>
      </c>
      <c r="F33" s="3" t="s">
        <v>217</v>
      </c>
      <c r="G33" s="3" t="s">
        <v>314</v>
      </c>
      <c r="K33" s="8">
        <v>7286471</v>
      </c>
      <c r="L33" s="8" t="s">
        <v>2135</v>
      </c>
      <c r="O33" s="20">
        <f>IF(Table1[[#This Row],[Phân loại]]="Tồn đầu kỳ",Table1[[#This Row],[Tổng giá trị]],0)</f>
        <v>0</v>
      </c>
      <c r="P33" s="8">
        <f>IF(Table1[[#This Row],[Số còn phải thu ĐK]]&gt;0,0,IF(Table1[[#This Row],[Phân loại]]="Bán hàng",Table1[[#This Row],[Tổng giá trị]],-Table1[[#This Row],[Tổng giá trị]]))</f>
        <v>7286471</v>
      </c>
      <c r="Q33" s="20">
        <f>IF(Table1[[#This Row],[Ngày Thanh toán]]&lt;&gt;"",Table1[[#This Row],[Giá Trị HD sau CK]],0)</f>
        <v>0</v>
      </c>
      <c r="R33" s="8">
        <f>Table1[[#This Row],[Số còn phải thu ĐK]]+Table1[[#This Row],[Giá Trị HD sau CK]]-Table1[[#This Row],[Số tiền đã thu]]</f>
        <v>7286471</v>
      </c>
      <c r="S33" s="7">
        <f>IF(Table1[[#This Row],[Ngày hóa đơn]]&lt;&gt;"",Table1[[#This Row],[Ngày hóa đơn]],Table1[[#This Row],[Ngày hạch toán]])</f>
        <v>45763</v>
      </c>
      <c r="T33" s="8">
        <v>50</v>
      </c>
      <c r="U33" s="7">
        <f>IF(Table1[[#This Row],[Ngày tính CN]]="","",S33+T33)</f>
        <v>45813</v>
      </c>
      <c r="V33" s="20">
        <f ca="1">IF(Table1[[#This Row],[Hạn thanh toán]]="","",IF((U33-NOW())&lt;0,0,(U33-NOW())))</f>
        <v>0</v>
      </c>
      <c r="W33" s="3"/>
      <c r="X33" s="20">
        <f ca="1">IF(Table1[[#This Row],[Hạn thanh toán]]="","",IF((U33-NOW())&lt;0,-(U33-NOW()),0))</f>
        <v>161.62053680555255</v>
      </c>
      <c r="Y33" s="3" t="str">
        <f t="shared" ca="1" si="0"/>
        <v>Nợ quá hạn hơn 120 ngày có khả năng mất thanh toán</v>
      </c>
      <c r="Z33" s="3" t="str">
        <f>IF(MONTH(Table1[[#This Row],[Ngày tính CN]])&lt;10,"0"&amp;MONTH(Table1[[#This Row],[Ngày tính CN]]),MONTH(Table1[[#This Row],[Ngày tính CN]]))</f>
        <v>04</v>
      </c>
      <c r="AA3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3" s="3"/>
    </row>
    <row r="34" spans="1:28" ht="25.5" customHeight="1" x14ac:dyDescent="0.2">
      <c r="A34" s="4" t="s">
        <v>551</v>
      </c>
      <c r="B34" s="4" t="s">
        <v>446</v>
      </c>
      <c r="C34" s="5">
        <v>45765</v>
      </c>
      <c r="D34" s="6" t="s">
        <v>59</v>
      </c>
      <c r="E34" s="5">
        <v>45773</v>
      </c>
      <c r="F34" s="3" t="s">
        <v>170</v>
      </c>
      <c r="G34" s="3" t="s">
        <v>497</v>
      </c>
      <c r="K34" s="8">
        <v>14772738</v>
      </c>
      <c r="L34" s="8" t="s">
        <v>2135</v>
      </c>
      <c r="O34" s="20">
        <f>IF(Table1[[#This Row],[Phân loại]]="Tồn đầu kỳ",Table1[[#This Row],[Tổng giá trị]],0)</f>
        <v>0</v>
      </c>
      <c r="P34" s="8">
        <f>IF(Table1[[#This Row],[Số còn phải thu ĐK]]&gt;0,0,IF(Table1[[#This Row],[Phân loại]]="Bán hàng",Table1[[#This Row],[Tổng giá trị]],-Table1[[#This Row],[Tổng giá trị]]))</f>
        <v>14772738</v>
      </c>
      <c r="Q34" s="20">
        <f>IF(Table1[[#This Row],[Ngày Thanh toán]]&lt;&gt;"",Table1[[#This Row],[Giá Trị HD sau CK]],0)</f>
        <v>0</v>
      </c>
      <c r="R34" s="8">
        <f>Table1[[#This Row],[Số còn phải thu ĐK]]+Table1[[#This Row],[Giá Trị HD sau CK]]-Table1[[#This Row],[Số tiền đã thu]]</f>
        <v>14772738</v>
      </c>
      <c r="S34" s="7">
        <f>IF(Table1[[#This Row],[Ngày hóa đơn]]&lt;&gt;"",Table1[[#This Row],[Ngày hóa đơn]],Table1[[#This Row],[Ngày hạch toán]])</f>
        <v>45773</v>
      </c>
      <c r="T34" s="8">
        <v>50</v>
      </c>
      <c r="U34" s="7">
        <f>IF(Table1[[#This Row],[Ngày tính CN]]="","",S34+T34)</f>
        <v>45823</v>
      </c>
      <c r="V34" s="20">
        <f ca="1">IF(Table1[[#This Row],[Hạn thanh toán]]="","",IF((U34-NOW())&lt;0,0,(U34-NOW())))</f>
        <v>0</v>
      </c>
      <c r="W34" s="3"/>
      <c r="X34" s="20">
        <f ca="1">IF(Table1[[#This Row],[Hạn thanh toán]]="","",IF((U34-NOW())&lt;0,-(U34-NOW()),0))</f>
        <v>151.62053680555255</v>
      </c>
      <c r="Y34" s="3" t="str">
        <f t="shared" ca="1" si="0"/>
        <v>Nợ quá hạn hơn 120 ngày có khả năng mất thanh toán</v>
      </c>
      <c r="Z34" s="3" t="str">
        <f>IF(MONTH(Table1[[#This Row],[Ngày tính CN]])&lt;10,"0"&amp;MONTH(Table1[[#This Row],[Ngày tính CN]]),MONTH(Table1[[#This Row],[Ngày tính CN]]))</f>
        <v>04</v>
      </c>
      <c r="AA3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4" s="3"/>
    </row>
    <row r="35" spans="1:28" ht="25.5" customHeight="1" x14ac:dyDescent="0.2">
      <c r="A35" s="4" t="s">
        <v>551</v>
      </c>
      <c r="B35" s="4" t="s">
        <v>446</v>
      </c>
      <c r="C35" s="5">
        <v>45769</v>
      </c>
      <c r="D35" s="6" t="s">
        <v>181</v>
      </c>
      <c r="E35" s="5">
        <v>45773</v>
      </c>
      <c r="F35" s="3" t="s">
        <v>152</v>
      </c>
      <c r="G35" s="3" t="s">
        <v>486</v>
      </c>
      <c r="K35" s="8">
        <v>7640041</v>
      </c>
      <c r="L35" s="8" t="s">
        <v>2135</v>
      </c>
      <c r="O35" s="20">
        <f>IF(Table1[[#This Row],[Phân loại]]="Tồn đầu kỳ",Table1[[#This Row],[Tổng giá trị]],0)</f>
        <v>0</v>
      </c>
      <c r="P35" s="8">
        <f>IF(Table1[[#This Row],[Số còn phải thu ĐK]]&gt;0,0,IF(Table1[[#This Row],[Phân loại]]="Bán hàng",Table1[[#This Row],[Tổng giá trị]],-Table1[[#This Row],[Tổng giá trị]]))</f>
        <v>7640041</v>
      </c>
      <c r="Q35" s="20">
        <f>IF(Table1[[#This Row],[Ngày Thanh toán]]&lt;&gt;"",Table1[[#This Row],[Giá Trị HD sau CK]],0)</f>
        <v>0</v>
      </c>
      <c r="R35" s="8">
        <f>Table1[[#This Row],[Số còn phải thu ĐK]]+Table1[[#This Row],[Giá Trị HD sau CK]]-Table1[[#This Row],[Số tiền đã thu]]</f>
        <v>7640041</v>
      </c>
      <c r="S35" s="7">
        <f>IF(Table1[[#This Row],[Ngày hóa đơn]]&lt;&gt;"",Table1[[#This Row],[Ngày hóa đơn]],Table1[[#This Row],[Ngày hạch toán]])</f>
        <v>45773</v>
      </c>
      <c r="T35" s="8">
        <v>50</v>
      </c>
      <c r="U35" s="7">
        <f>IF(Table1[[#This Row],[Ngày tính CN]]="","",S35+T35)</f>
        <v>45823</v>
      </c>
      <c r="V35" s="20">
        <f ca="1">IF(Table1[[#This Row],[Hạn thanh toán]]="","",IF((U35-NOW())&lt;0,0,(U35-NOW())))</f>
        <v>0</v>
      </c>
      <c r="W35" s="3"/>
      <c r="X35" s="20">
        <f ca="1">IF(Table1[[#This Row],[Hạn thanh toán]]="","",IF((U35-NOW())&lt;0,-(U35-NOW()),0))</f>
        <v>151.62053680555255</v>
      </c>
      <c r="Y35" s="3" t="str">
        <f t="shared" ca="1" si="0"/>
        <v>Nợ quá hạn hơn 120 ngày có khả năng mất thanh toán</v>
      </c>
      <c r="Z35" s="3" t="str">
        <f>IF(MONTH(Table1[[#This Row],[Ngày tính CN]])&lt;10,"0"&amp;MONTH(Table1[[#This Row],[Ngày tính CN]]),MONTH(Table1[[#This Row],[Ngày tính CN]]))</f>
        <v>04</v>
      </c>
      <c r="AA3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5" s="3"/>
    </row>
    <row r="36" spans="1:28" ht="25.5" customHeight="1" x14ac:dyDescent="0.2">
      <c r="A36" s="4" t="s">
        <v>551</v>
      </c>
      <c r="B36" s="4" t="s">
        <v>446</v>
      </c>
      <c r="C36" s="5">
        <v>45772</v>
      </c>
      <c r="D36" s="6" t="s">
        <v>583</v>
      </c>
      <c r="E36" s="5">
        <v>45775</v>
      </c>
      <c r="F36" s="3" t="s">
        <v>239</v>
      </c>
      <c r="G36" s="3" t="s">
        <v>47</v>
      </c>
      <c r="K36" s="8">
        <v>14968013</v>
      </c>
      <c r="L36" s="8" t="s">
        <v>2135</v>
      </c>
      <c r="O36" s="20">
        <f>IF(Table1[[#This Row],[Phân loại]]="Tồn đầu kỳ",Table1[[#This Row],[Tổng giá trị]],0)</f>
        <v>0</v>
      </c>
      <c r="P36" s="8">
        <f>IF(Table1[[#This Row],[Số còn phải thu ĐK]]&gt;0,0,IF(Table1[[#This Row],[Phân loại]]="Bán hàng",Table1[[#This Row],[Tổng giá trị]],-Table1[[#This Row],[Tổng giá trị]]))</f>
        <v>14968013</v>
      </c>
      <c r="Q36" s="20">
        <f>IF(Table1[[#This Row],[Ngày Thanh toán]]&lt;&gt;"",Table1[[#This Row],[Giá Trị HD sau CK]],0)</f>
        <v>0</v>
      </c>
      <c r="R36" s="8">
        <f>Table1[[#This Row],[Số còn phải thu ĐK]]+Table1[[#This Row],[Giá Trị HD sau CK]]-Table1[[#This Row],[Số tiền đã thu]]</f>
        <v>14968013</v>
      </c>
      <c r="S36" s="7">
        <f>IF(Table1[[#This Row],[Ngày hóa đơn]]&lt;&gt;"",Table1[[#This Row],[Ngày hóa đơn]],Table1[[#This Row],[Ngày hạch toán]])</f>
        <v>45775</v>
      </c>
      <c r="T36" s="8">
        <v>50</v>
      </c>
      <c r="U36" s="7">
        <f>IF(Table1[[#This Row],[Ngày tính CN]]="","",S36+T36)</f>
        <v>45825</v>
      </c>
      <c r="V36" s="20">
        <f ca="1">IF(Table1[[#This Row],[Hạn thanh toán]]="","",IF((U36-NOW())&lt;0,0,(U36-NOW())))</f>
        <v>0</v>
      </c>
      <c r="W36" s="3"/>
      <c r="X36" s="20">
        <f ca="1">IF(Table1[[#This Row],[Hạn thanh toán]]="","",IF((U36-NOW())&lt;0,-(U36-NOW()),0))</f>
        <v>149.62053680555255</v>
      </c>
      <c r="Y36" s="3" t="str">
        <f t="shared" ca="1" si="0"/>
        <v>Nợ quá hạn hơn 120 ngày có khả năng mất thanh toán</v>
      </c>
      <c r="Z36" s="3" t="str">
        <f>IF(MONTH(Table1[[#This Row],[Ngày tính CN]])&lt;10,"0"&amp;MONTH(Table1[[#This Row],[Ngày tính CN]]),MONTH(Table1[[#This Row],[Ngày tính CN]]))</f>
        <v>04</v>
      </c>
      <c r="AA3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6" s="3"/>
    </row>
    <row r="37" spans="1:28" ht="25.5" customHeight="1" x14ac:dyDescent="0.2">
      <c r="A37" s="4" t="s">
        <v>551</v>
      </c>
      <c r="B37" s="4" t="s">
        <v>446</v>
      </c>
      <c r="C37" s="5">
        <v>45779</v>
      </c>
      <c r="D37" s="6" t="s">
        <v>153</v>
      </c>
      <c r="E37" s="5">
        <v>45779</v>
      </c>
      <c r="F37" s="3" t="s">
        <v>401</v>
      </c>
      <c r="G37" s="3" t="s">
        <v>362</v>
      </c>
      <c r="K37" s="8">
        <v>6248807</v>
      </c>
      <c r="L37" s="8" t="s">
        <v>2135</v>
      </c>
      <c r="O37" s="20">
        <f>IF(Table1[[#This Row],[Phân loại]]="Tồn đầu kỳ",Table1[[#This Row],[Tổng giá trị]],0)</f>
        <v>0</v>
      </c>
      <c r="P37" s="8">
        <f>IF(Table1[[#This Row],[Số còn phải thu ĐK]]&gt;0,0,IF(Table1[[#This Row],[Phân loại]]="Bán hàng",Table1[[#This Row],[Tổng giá trị]],-Table1[[#This Row],[Tổng giá trị]]))</f>
        <v>6248807</v>
      </c>
      <c r="Q37" s="20">
        <f>IF(Table1[[#This Row],[Ngày Thanh toán]]&lt;&gt;"",Table1[[#This Row],[Giá Trị HD sau CK]],0)</f>
        <v>0</v>
      </c>
      <c r="R37" s="8">
        <f>Table1[[#This Row],[Số còn phải thu ĐK]]+Table1[[#This Row],[Giá Trị HD sau CK]]-Table1[[#This Row],[Số tiền đã thu]]</f>
        <v>6248807</v>
      </c>
      <c r="S37" s="7">
        <f>IF(Table1[[#This Row],[Ngày hóa đơn]]&lt;&gt;"",Table1[[#This Row],[Ngày hóa đơn]],Table1[[#This Row],[Ngày hạch toán]])</f>
        <v>45779</v>
      </c>
      <c r="T37" s="8">
        <v>50</v>
      </c>
      <c r="U37" s="7">
        <f>IF(Table1[[#This Row],[Ngày tính CN]]="","",S37+T37)</f>
        <v>45829</v>
      </c>
      <c r="V37" s="20">
        <f ca="1">IF(Table1[[#This Row],[Hạn thanh toán]]="","",IF((U37-NOW())&lt;0,0,(U37-NOW())))</f>
        <v>0</v>
      </c>
      <c r="W37" s="3"/>
      <c r="X37" s="20">
        <f ca="1">IF(Table1[[#This Row],[Hạn thanh toán]]="","",IF((U37-NOW())&lt;0,-(U37-NOW()),0))</f>
        <v>145.62053680555255</v>
      </c>
      <c r="Y37" s="3" t="str">
        <f t="shared" ca="1" si="0"/>
        <v>Nợ quá hạn hơn 120 ngày có khả năng mất thanh toán</v>
      </c>
      <c r="Z37" s="3" t="str">
        <f>IF(MONTH(Table1[[#This Row],[Ngày tính CN]])&lt;10,"0"&amp;MONTH(Table1[[#This Row],[Ngày tính CN]]),MONTH(Table1[[#This Row],[Ngày tính CN]]))</f>
        <v>05</v>
      </c>
      <c r="AA3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7" s="3"/>
    </row>
    <row r="38" spans="1:28" ht="25.5" customHeight="1" x14ac:dyDescent="0.2">
      <c r="A38" s="4" t="s">
        <v>551</v>
      </c>
      <c r="B38" s="4" t="s">
        <v>446</v>
      </c>
      <c r="C38" s="5">
        <v>45779</v>
      </c>
      <c r="D38" s="6" t="s">
        <v>235</v>
      </c>
      <c r="E38" s="5">
        <v>45783</v>
      </c>
      <c r="F38" s="3" t="s">
        <v>255</v>
      </c>
      <c r="G38" s="3" t="s">
        <v>4</v>
      </c>
      <c r="K38" s="8">
        <v>9321074</v>
      </c>
      <c r="L38" s="8" t="s">
        <v>2135</v>
      </c>
      <c r="O38" s="20">
        <f>IF(Table1[[#This Row],[Phân loại]]="Tồn đầu kỳ",Table1[[#This Row],[Tổng giá trị]],0)</f>
        <v>0</v>
      </c>
      <c r="P38" s="8">
        <f>IF(Table1[[#This Row],[Số còn phải thu ĐK]]&gt;0,0,IF(Table1[[#This Row],[Phân loại]]="Bán hàng",Table1[[#This Row],[Tổng giá trị]],-Table1[[#This Row],[Tổng giá trị]]))</f>
        <v>9321074</v>
      </c>
      <c r="Q38" s="20">
        <f>IF(Table1[[#This Row],[Ngày Thanh toán]]&lt;&gt;"",Table1[[#This Row],[Giá Trị HD sau CK]],0)</f>
        <v>0</v>
      </c>
      <c r="R38" s="8">
        <f>Table1[[#This Row],[Số còn phải thu ĐK]]+Table1[[#This Row],[Giá Trị HD sau CK]]-Table1[[#This Row],[Số tiền đã thu]]</f>
        <v>9321074</v>
      </c>
      <c r="S38" s="7">
        <f>IF(Table1[[#This Row],[Ngày hóa đơn]]&lt;&gt;"",Table1[[#This Row],[Ngày hóa đơn]],Table1[[#This Row],[Ngày hạch toán]])</f>
        <v>45783</v>
      </c>
      <c r="T38" s="8">
        <v>50</v>
      </c>
      <c r="U38" s="7">
        <f>IF(Table1[[#This Row],[Ngày tính CN]]="","",S38+T38)</f>
        <v>45833</v>
      </c>
      <c r="V38" s="20">
        <f ca="1">IF(Table1[[#This Row],[Hạn thanh toán]]="","",IF((U38-NOW())&lt;0,0,(U38-NOW())))</f>
        <v>0</v>
      </c>
      <c r="W38" s="3"/>
      <c r="X38" s="20">
        <f ca="1">IF(Table1[[#This Row],[Hạn thanh toán]]="","",IF((U38-NOW())&lt;0,-(U38-NOW()),0))</f>
        <v>141.62053680555255</v>
      </c>
      <c r="Y38" s="3" t="str">
        <f t="shared" ca="1" si="0"/>
        <v>Nợ quá hạn hơn 120 ngày có khả năng mất thanh toán</v>
      </c>
      <c r="Z38" s="3" t="str">
        <f>IF(MONTH(Table1[[#This Row],[Ngày tính CN]])&lt;10,"0"&amp;MONTH(Table1[[#This Row],[Ngày tính CN]]),MONTH(Table1[[#This Row],[Ngày tính CN]]))</f>
        <v>05</v>
      </c>
      <c r="AA3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8" s="3"/>
    </row>
    <row r="39" spans="1:28" ht="25.5" customHeight="1" x14ac:dyDescent="0.2">
      <c r="A39" s="4" t="s">
        <v>551</v>
      </c>
      <c r="B39" s="4" t="s">
        <v>446</v>
      </c>
      <c r="C39" s="5">
        <v>45780</v>
      </c>
      <c r="D39" s="6" t="s">
        <v>216</v>
      </c>
      <c r="E39" s="5">
        <v>45780</v>
      </c>
      <c r="F39" s="3" t="s">
        <v>131</v>
      </c>
      <c r="G39" s="3" t="s">
        <v>117</v>
      </c>
      <c r="K39" s="8">
        <v>9349043</v>
      </c>
      <c r="L39" s="8" t="s">
        <v>2135</v>
      </c>
      <c r="O39" s="20">
        <f>IF(Table1[[#This Row],[Phân loại]]="Tồn đầu kỳ",Table1[[#This Row],[Tổng giá trị]],0)</f>
        <v>0</v>
      </c>
      <c r="P39" s="8">
        <f>IF(Table1[[#This Row],[Số còn phải thu ĐK]]&gt;0,0,IF(Table1[[#This Row],[Phân loại]]="Bán hàng",Table1[[#This Row],[Tổng giá trị]],-Table1[[#This Row],[Tổng giá trị]]))</f>
        <v>9349043</v>
      </c>
      <c r="Q39" s="20">
        <f>IF(Table1[[#This Row],[Ngày Thanh toán]]&lt;&gt;"",Table1[[#This Row],[Giá Trị HD sau CK]],0)</f>
        <v>0</v>
      </c>
      <c r="R39" s="8">
        <f>Table1[[#This Row],[Số còn phải thu ĐK]]+Table1[[#This Row],[Giá Trị HD sau CK]]-Table1[[#This Row],[Số tiền đã thu]]</f>
        <v>9349043</v>
      </c>
      <c r="S39" s="7">
        <f>IF(Table1[[#This Row],[Ngày hóa đơn]]&lt;&gt;"",Table1[[#This Row],[Ngày hóa đơn]],Table1[[#This Row],[Ngày hạch toán]])</f>
        <v>45780</v>
      </c>
      <c r="T39" s="8">
        <v>50</v>
      </c>
      <c r="U39" s="7">
        <f>IF(Table1[[#This Row],[Ngày tính CN]]="","",S39+T39)</f>
        <v>45830</v>
      </c>
      <c r="V39" s="20">
        <f ca="1">IF(Table1[[#This Row],[Hạn thanh toán]]="","",IF((U39-NOW())&lt;0,0,(U39-NOW())))</f>
        <v>0</v>
      </c>
      <c r="W39" s="3"/>
      <c r="X39" s="20">
        <f ca="1">IF(Table1[[#This Row],[Hạn thanh toán]]="","",IF((U39-NOW())&lt;0,-(U39-NOW()),0))</f>
        <v>144.62053680555255</v>
      </c>
      <c r="Y39" s="3" t="str">
        <f t="shared" ca="1" si="0"/>
        <v>Nợ quá hạn hơn 120 ngày có khả năng mất thanh toán</v>
      </c>
      <c r="Z39" s="3" t="str">
        <f>IF(MONTH(Table1[[#This Row],[Ngày tính CN]])&lt;10,"0"&amp;MONTH(Table1[[#This Row],[Ngày tính CN]]),MONTH(Table1[[#This Row],[Ngày tính CN]]))</f>
        <v>05</v>
      </c>
      <c r="AA3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9" s="3"/>
    </row>
    <row r="40" spans="1:28" ht="25.5" customHeight="1" x14ac:dyDescent="0.2">
      <c r="A40" s="4" t="s">
        <v>551</v>
      </c>
      <c r="B40" s="4" t="s">
        <v>446</v>
      </c>
      <c r="C40" s="5">
        <v>45783</v>
      </c>
      <c r="D40" s="6" t="s">
        <v>554</v>
      </c>
      <c r="E40" s="5">
        <v>45785</v>
      </c>
      <c r="F40" s="3" t="s">
        <v>505</v>
      </c>
      <c r="G40" s="3" t="s">
        <v>451</v>
      </c>
      <c r="K40" s="8">
        <v>7247242</v>
      </c>
      <c r="L40" s="8" t="s">
        <v>2135</v>
      </c>
      <c r="O40" s="20">
        <f>IF(Table1[[#This Row],[Phân loại]]="Tồn đầu kỳ",Table1[[#This Row],[Tổng giá trị]],0)</f>
        <v>0</v>
      </c>
      <c r="P40" s="8">
        <f>IF(Table1[[#This Row],[Số còn phải thu ĐK]]&gt;0,0,IF(Table1[[#This Row],[Phân loại]]="Bán hàng",Table1[[#This Row],[Tổng giá trị]],-Table1[[#This Row],[Tổng giá trị]]))</f>
        <v>7247242</v>
      </c>
      <c r="Q40" s="20">
        <f>IF(Table1[[#This Row],[Ngày Thanh toán]]&lt;&gt;"",Table1[[#This Row],[Giá Trị HD sau CK]],0)</f>
        <v>0</v>
      </c>
      <c r="R40" s="8">
        <f>Table1[[#This Row],[Số còn phải thu ĐK]]+Table1[[#This Row],[Giá Trị HD sau CK]]-Table1[[#This Row],[Số tiền đã thu]]</f>
        <v>7247242</v>
      </c>
      <c r="S40" s="7">
        <f>IF(Table1[[#This Row],[Ngày hóa đơn]]&lt;&gt;"",Table1[[#This Row],[Ngày hóa đơn]],Table1[[#This Row],[Ngày hạch toán]])</f>
        <v>45785</v>
      </c>
      <c r="T40" s="8">
        <v>50</v>
      </c>
      <c r="U40" s="7">
        <f>IF(Table1[[#This Row],[Ngày tính CN]]="","",S40+T40)</f>
        <v>45835</v>
      </c>
      <c r="V40" s="20">
        <f ca="1">IF(Table1[[#This Row],[Hạn thanh toán]]="","",IF((U40-NOW())&lt;0,0,(U40-NOW())))</f>
        <v>0</v>
      </c>
      <c r="W40" s="3"/>
      <c r="X40" s="20">
        <f ca="1">IF(Table1[[#This Row],[Hạn thanh toán]]="","",IF((U40-NOW())&lt;0,-(U40-NOW()),0))</f>
        <v>139.62053680555255</v>
      </c>
      <c r="Y40" s="3" t="str">
        <f t="shared" ca="1" si="0"/>
        <v>Nợ quá hạn hơn 120 ngày có khả năng mất thanh toán</v>
      </c>
      <c r="Z40" s="3" t="str">
        <f>IF(MONTH(Table1[[#This Row],[Ngày tính CN]])&lt;10,"0"&amp;MONTH(Table1[[#This Row],[Ngày tính CN]]),MONTH(Table1[[#This Row],[Ngày tính CN]]))</f>
        <v>05</v>
      </c>
      <c r="AA4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0" s="3"/>
    </row>
    <row r="41" spans="1:28" ht="25.5" customHeight="1" x14ac:dyDescent="0.2">
      <c r="A41" s="4" t="s">
        <v>551</v>
      </c>
      <c r="B41" s="4" t="s">
        <v>446</v>
      </c>
      <c r="C41" s="5">
        <v>45786</v>
      </c>
      <c r="D41" s="6" t="s">
        <v>282</v>
      </c>
      <c r="E41" s="5">
        <v>45790</v>
      </c>
      <c r="F41" s="3" t="s">
        <v>191</v>
      </c>
      <c r="G41" s="3" t="s">
        <v>65</v>
      </c>
      <c r="K41" s="8">
        <v>10450771</v>
      </c>
      <c r="L41" s="8" t="s">
        <v>2135</v>
      </c>
      <c r="O41" s="20">
        <f>IF(Table1[[#This Row],[Phân loại]]="Tồn đầu kỳ",Table1[[#This Row],[Tổng giá trị]],0)</f>
        <v>0</v>
      </c>
      <c r="P41" s="8">
        <f>IF(Table1[[#This Row],[Số còn phải thu ĐK]]&gt;0,0,IF(Table1[[#This Row],[Phân loại]]="Bán hàng",Table1[[#This Row],[Tổng giá trị]],-Table1[[#This Row],[Tổng giá trị]]))</f>
        <v>10450771</v>
      </c>
      <c r="Q41" s="20">
        <f>IF(Table1[[#This Row],[Ngày Thanh toán]]&lt;&gt;"",Table1[[#This Row],[Giá Trị HD sau CK]],0)</f>
        <v>0</v>
      </c>
      <c r="R41" s="8">
        <f>Table1[[#This Row],[Số còn phải thu ĐK]]+Table1[[#This Row],[Giá Trị HD sau CK]]-Table1[[#This Row],[Số tiền đã thu]]</f>
        <v>10450771</v>
      </c>
      <c r="S41" s="7">
        <f>IF(Table1[[#This Row],[Ngày hóa đơn]]&lt;&gt;"",Table1[[#This Row],[Ngày hóa đơn]],Table1[[#This Row],[Ngày hạch toán]])</f>
        <v>45790</v>
      </c>
      <c r="T41" s="8">
        <v>50</v>
      </c>
      <c r="U41" s="7">
        <f>IF(Table1[[#This Row],[Ngày tính CN]]="","",S41+T41)</f>
        <v>45840</v>
      </c>
      <c r="V41" s="20">
        <f ca="1">IF(Table1[[#This Row],[Hạn thanh toán]]="","",IF((U41-NOW())&lt;0,0,(U41-NOW())))</f>
        <v>0</v>
      </c>
      <c r="W41" s="3"/>
      <c r="X41" s="20">
        <f ca="1">IF(Table1[[#This Row],[Hạn thanh toán]]="","",IF((U41-NOW())&lt;0,-(U41-NOW()),0))</f>
        <v>134.62053680555255</v>
      </c>
      <c r="Y41" s="3" t="str">
        <f t="shared" ca="1" si="0"/>
        <v>Nợ quá hạn hơn 120 ngày có khả năng mất thanh toán</v>
      </c>
      <c r="Z41" s="3" t="str">
        <f>IF(MONTH(Table1[[#This Row],[Ngày tính CN]])&lt;10,"0"&amp;MONTH(Table1[[#This Row],[Ngày tính CN]]),MONTH(Table1[[#This Row],[Ngày tính CN]]))</f>
        <v>05</v>
      </c>
      <c r="AA4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1" s="3"/>
    </row>
    <row r="42" spans="1:28" ht="25.5" customHeight="1" x14ac:dyDescent="0.2">
      <c r="A42" s="4" t="s">
        <v>551</v>
      </c>
      <c r="B42" s="4" t="s">
        <v>446</v>
      </c>
      <c r="C42" s="5">
        <v>45789</v>
      </c>
      <c r="D42" s="6" t="s">
        <v>432</v>
      </c>
      <c r="E42" s="5">
        <v>45793</v>
      </c>
      <c r="F42" s="3" t="s">
        <v>99</v>
      </c>
      <c r="G42" s="3" t="s">
        <v>156</v>
      </c>
      <c r="K42" s="8">
        <v>4571353</v>
      </c>
      <c r="L42" s="8" t="s">
        <v>2135</v>
      </c>
      <c r="O42" s="20">
        <f>IF(Table1[[#This Row],[Phân loại]]="Tồn đầu kỳ",Table1[[#This Row],[Tổng giá trị]],0)</f>
        <v>0</v>
      </c>
      <c r="P42" s="8">
        <f>IF(Table1[[#This Row],[Số còn phải thu ĐK]]&gt;0,0,IF(Table1[[#This Row],[Phân loại]]="Bán hàng",Table1[[#This Row],[Tổng giá trị]],-Table1[[#This Row],[Tổng giá trị]]))</f>
        <v>4571353</v>
      </c>
      <c r="Q42" s="20">
        <f>IF(Table1[[#This Row],[Ngày Thanh toán]]&lt;&gt;"",Table1[[#This Row],[Giá Trị HD sau CK]],0)</f>
        <v>0</v>
      </c>
      <c r="R42" s="8">
        <f>Table1[[#This Row],[Số còn phải thu ĐK]]+Table1[[#This Row],[Giá Trị HD sau CK]]-Table1[[#This Row],[Số tiền đã thu]]</f>
        <v>4571353</v>
      </c>
      <c r="S42" s="7">
        <f>IF(Table1[[#This Row],[Ngày hóa đơn]]&lt;&gt;"",Table1[[#This Row],[Ngày hóa đơn]],Table1[[#This Row],[Ngày hạch toán]])</f>
        <v>45793</v>
      </c>
      <c r="T42" s="8">
        <v>50</v>
      </c>
      <c r="U42" s="7">
        <f>IF(Table1[[#This Row],[Ngày tính CN]]="","",S42+T42)</f>
        <v>45843</v>
      </c>
      <c r="V42" s="20">
        <f ca="1">IF(Table1[[#This Row],[Hạn thanh toán]]="","",IF((U42-NOW())&lt;0,0,(U42-NOW())))</f>
        <v>0</v>
      </c>
      <c r="W42" s="3"/>
      <c r="X42" s="20">
        <f ca="1">IF(Table1[[#This Row],[Hạn thanh toán]]="","",IF((U42-NOW())&lt;0,-(U42-NOW()),0))</f>
        <v>131.62053680555255</v>
      </c>
      <c r="Y42" s="3" t="str">
        <f t="shared" ca="1" si="0"/>
        <v>Nợ quá hạn hơn 120 ngày có khả năng mất thanh toán</v>
      </c>
      <c r="Z42" s="3" t="str">
        <f>IF(MONTH(Table1[[#This Row],[Ngày tính CN]])&lt;10,"0"&amp;MONTH(Table1[[#This Row],[Ngày tính CN]]),MONTH(Table1[[#This Row],[Ngày tính CN]]))</f>
        <v>05</v>
      </c>
      <c r="AA4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2" s="3"/>
    </row>
    <row r="43" spans="1:28" ht="25.5" customHeight="1" x14ac:dyDescent="0.2">
      <c r="A43" s="4" t="s">
        <v>551</v>
      </c>
      <c r="B43" s="4" t="s">
        <v>446</v>
      </c>
      <c r="C43" s="5">
        <v>45793</v>
      </c>
      <c r="D43" s="6" t="s">
        <v>417</v>
      </c>
      <c r="E43" s="5">
        <v>45798</v>
      </c>
      <c r="F43" s="3" t="s">
        <v>109</v>
      </c>
      <c r="G43" s="3" t="s">
        <v>180</v>
      </c>
      <c r="K43" s="8">
        <v>14269791</v>
      </c>
      <c r="L43" s="8" t="s">
        <v>2135</v>
      </c>
      <c r="O43" s="20">
        <f>IF(Table1[[#This Row],[Phân loại]]="Tồn đầu kỳ",Table1[[#This Row],[Tổng giá trị]],0)</f>
        <v>0</v>
      </c>
      <c r="P43" s="8">
        <f>IF(Table1[[#This Row],[Số còn phải thu ĐK]]&gt;0,0,IF(Table1[[#This Row],[Phân loại]]="Bán hàng",Table1[[#This Row],[Tổng giá trị]],-Table1[[#This Row],[Tổng giá trị]]))</f>
        <v>14269791</v>
      </c>
      <c r="Q43" s="20">
        <f>IF(Table1[[#This Row],[Ngày Thanh toán]]&lt;&gt;"",Table1[[#This Row],[Giá Trị HD sau CK]],0)</f>
        <v>0</v>
      </c>
      <c r="R43" s="8">
        <f>Table1[[#This Row],[Số còn phải thu ĐK]]+Table1[[#This Row],[Giá Trị HD sau CK]]-Table1[[#This Row],[Số tiền đã thu]]</f>
        <v>14269791</v>
      </c>
      <c r="S43" s="7">
        <f>IF(Table1[[#This Row],[Ngày hóa đơn]]&lt;&gt;"",Table1[[#This Row],[Ngày hóa đơn]],Table1[[#This Row],[Ngày hạch toán]])</f>
        <v>45798</v>
      </c>
      <c r="T43" s="8">
        <v>50</v>
      </c>
      <c r="U43" s="7">
        <f>IF(Table1[[#This Row],[Ngày tính CN]]="","",S43+T43)</f>
        <v>45848</v>
      </c>
      <c r="V43" s="20">
        <f ca="1">IF(Table1[[#This Row],[Hạn thanh toán]]="","",IF((U43-NOW())&lt;0,0,(U43-NOW())))</f>
        <v>0</v>
      </c>
      <c r="W43" s="3"/>
      <c r="X43" s="20">
        <f ca="1">IF(Table1[[#This Row],[Hạn thanh toán]]="","",IF((U43-NOW())&lt;0,-(U43-NOW()),0))</f>
        <v>126.62053680555255</v>
      </c>
      <c r="Y43" s="3" t="str">
        <f t="shared" ca="1" si="0"/>
        <v>Nợ quá hạn hơn 120 ngày có khả năng mất thanh toán</v>
      </c>
      <c r="Z43" s="3" t="str">
        <f>IF(MONTH(Table1[[#This Row],[Ngày tính CN]])&lt;10,"0"&amp;MONTH(Table1[[#This Row],[Ngày tính CN]]),MONTH(Table1[[#This Row],[Ngày tính CN]]))</f>
        <v>05</v>
      </c>
      <c r="AA4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3" s="3"/>
    </row>
    <row r="44" spans="1:28" ht="25.5" customHeight="1" x14ac:dyDescent="0.2">
      <c r="A44" s="4" t="s">
        <v>551</v>
      </c>
      <c r="B44" s="4" t="s">
        <v>446</v>
      </c>
      <c r="C44" s="5">
        <v>45797</v>
      </c>
      <c r="D44" s="6" t="s">
        <v>56</v>
      </c>
      <c r="E44" s="5">
        <v>45800</v>
      </c>
      <c r="F44" s="3" t="s">
        <v>286</v>
      </c>
      <c r="G44" s="3" t="s">
        <v>375</v>
      </c>
      <c r="K44" s="8">
        <v>5507354</v>
      </c>
      <c r="L44" s="8" t="s">
        <v>2135</v>
      </c>
      <c r="O44" s="20">
        <f>IF(Table1[[#This Row],[Phân loại]]="Tồn đầu kỳ",Table1[[#This Row],[Tổng giá trị]],0)</f>
        <v>0</v>
      </c>
      <c r="P44" s="8">
        <f>IF(Table1[[#This Row],[Số còn phải thu ĐK]]&gt;0,0,IF(Table1[[#This Row],[Phân loại]]="Bán hàng",Table1[[#This Row],[Tổng giá trị]],-Table1[[#This Row],[Tổng giá trị]]))</f>
        <v>5507354</v>
      </c>
      <c r="Q44" s="20">
        <f>IF(Table1[[#This Row],[Ngày Thanh toán]]&lt;&gt;"",Table1[[#This Row],[Giá Trị HD sau CK]],0)</f>
        <v>0</v>
      </c>
      <c r="R44" s="8">
        <f>Table1[[#This Row],[Số còn phải thu ĐK]]+Table1[[#This Row],[Giá Trị HD sau CK]]-Table1[[#This Row],[Số tiền đã thu]]</f>
        <v>5507354</v>
      </c>
      <c r="S44" s="7">
        <f>IF(Table1[[#This Row],[Ngày hóa đơn]]&lt;&gt;"",Table1[[#This Row],[Ngày hóa đơn]],Table1[[#This Row],[Ngày hạch toán]])</f>
        <v>45800</v>
      </c>
      <c r="T44" s="8">
        <v>50</v>
      </c>
      <c r="U44" s="7">
        <f>IF(Table1[[#This Row],[Ngày tính CN]]="","",S44+T44)</f>
        <v>45850</v>
      </c>
      <c r="V44" s="20">
        <f ca="1">IF(Table1[[#This Row],[Hạn thanh toán]]="","",IF((U44-NOW())&lt;0,0,(U44-NOW())))</f>
        <v>0</v>
      </c>
      <c r="W44" s="3"/>
      <c r="X44" s="20">
        <f ca="1">IF(Table1[[#This Row],[Hạn thanh toán]]="","",IF((U44-NOW())&lt;0,-(U44-NOW()),0))</f>
        <v>124.62053680555255</v>
      </c>
      <c r="Y44" s="3" t="str">
        <f t="shared" ca="1" si="0"/>
        <v>Nợ quá hạn hơn 120 ngày có khả năng mất thanh toán</v>
      </c>
      <c r="Z44" s="3" t="str">
        <f>IF(MONTH(Table1[[#This Row],[Ngày tính CN]])&lt;10,"0"&amp;MONTH(Table1[[#This Row],[Ngày tính CN]]),MONTH(Table1[[#This Row],[Ngày tính CN]]))</f>
        <v>05</v>
      </c>
      <c r="AA4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4" s="3"/>
    </row>
    <row r="45" spans="1:28" ht="25.5" customHeight="1" x14ac:dyDescent="0.2">
      <c r="A45" s="4" t="s">
        <v>551</v>
      </c>
      <c r="B45" s="4" t="s">
        <v>446</v>
      </c>
      <c r="C45" s="5">
        <v>45800</v>
      </c>
      <c r="D45" s="6" t="s">
        <v>322</v>
      </c>
      <c r="E45" s="5">
        <v>45805</v>
      </c>
      <c r="F45" s="3" t="s">
        <v>483</v>
      </c>
      <c r="G45" s="3" t="s">
        <v>289</v>
      </c>
      <c r="K45" s="8">
        <v>12318533</v>
      </c>
      <c r="L45" s="8" t="s">
        <v>2135</v>
      </c>
      <c r="O45" s="20">
        <f>IF(Table1[[#This Row],[Phân loại]]="Tồn đầu kỳ",Table1[[#This Row],[Tổng giá trị]],0)</f>
        <v>0</v>
      </c>
      <c r="P45" s="8">
        <f>IF(Table1[[#This Row],[Số còn phải thu ĐK]]&gt;0,0,IF(Table1[[#This Row],[Phân loại]]="Bán hàng",Table1[[#This Row],[Tổng giá trị]],-Table1[[#This Row],[Tổng giá trị]]))</f>
        <v>12318533</v>
      </c>
      <c r="Q45" s="20">
        <f>IF(Table1[[#This Row],[Ngày Thanh toán]]&lt;&gt;"",Table1[[#This Row],[Giá Trị HD sau CK]],0)</f>
        <v>0</v>
      </c>
      <c r="R45" s="8">
        <f>Table1[[#This Row],[Số còn phải thu ĐK]]+Table1[[#This Row],[Giá Trị HD sau CK]]-Table1[[#This Row],[Số tiền đã thu]]</f>
        <v>12318533</v>
      </c>
      <c r="S45" s="7">
        <f>IF(Table1[[#This Row],[Ngày hóa đơn]]&lt;&gt;"",Table1[[#This Row],[Ngày hóa đơn]],Table1[[#This Row],[Ngày hạch toán]])</f>
        <v>45805</v>
      </c>
      <c r="T45" s="8">
        <v>50</v>
      </c>
      <c r="U45" s="7">
        <f>IF(Table1[[#This Row],[Ngày tính CN]]="","",S45+T45)</f>
        <v>45855</v>
      </c>
      <c r="V45" s="20">
        <f ca="1">IF(Table1[[#This Row],[Hạn thanh toán]]="","",IF((U45-NOW())&lt;0,0,(U45-NOW())))</f>
        <v>0</v>
      </c>
      <c r="W45" s="3"/>
      <c r="X45" s="20">
        <f ca="1">IF(Table1[[#This Row],[Hạn thanh toán]]="","",IF((U45-NOW())&lt;0,-(U45-NOW()),0))</f>
        <v>119.62053680555255</v>
      </c>
      <c r="Y45" s="3" t="str">
        <f t="shared" ca="1" si="0"/>
        <v>Nợ quá hạn từ 90 ngày đến 120 ngày</v>
      </c>
      <c r="Z45" s="3" t="str">
        <f>IF(MONTH(Table1[[#This Row],[Ngày tính CN]])&lt;10,"0"&amp;MONTH(Table1[[#This Row],[Ngày tính CN]]),MONTH(Table1[[#This Row],[Ngày tính CN]]))</f>
        <v>05</v>
      </c>
      <c r="AA4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5" s="3"/>
    </row>
    <row r="46" spans="1:28" ht="25.5" customHeight="1" x14ac:dyDescent="0.2">
      <c r="A46" s="4" t="s">
        <v>551</v>
      </c>
      <c r="B46" s="4" t="s">
        <v>446</v>
      </c>
      <c r="C46" s="5">
        <v>45804</v>
      </c>
      <c r="D46" s="6" t="s">
        <v>463</v>
      </c>
      <c r="E46" s="5">
        <v>45805</v>
      </c>
      <c r="F46" s="3" t="s">
        <v>44</v>
      </c>
      <c r="G46" s="3" t="s">
        <v>615</v>
      </c>
      <c r="K46" s="8">
        <v>7907748</v>
      </c>
      <c r="L46" s="8" t="s">
        <v>2135</v>
      </c>
      <c r="O46" s="20">
        <f>IF(Table1[[#This Row],[Phân loại]]="Tồn đầu kỳ",Table1[[#This Row],[Tổng giá trị]],0)</f>
        <v>0</v>
      </c>
      <c r="P46" s="8">
        <f>IF(Table1[[#This Row],[Số còn phải thu ĐK]]&gt;0,0,IF(Table1[[#This Row],[Phân loại]]="Bán hàng",Table1[[#This Row],[Tổng giá trị]],-Table1[[#This Row],[Tổng giá trị]]))</f>
        <v>7907748</v>
      </c>
      <c r="Q46" s="20">
        <f>IF(Table1[[#This Row],[Ngày Thanh toán]]&lt;&gt;"",Table1[[#This Row],[Giá Trị HD sau CK]],0)</f>
        <v>0</v>
      </c>
      <c r="R46" s="8">
        <f>Table1[[#This Row],[Số còn phải thu ĐK]]+Table1[[#This Row],[Giá Trị HD sau CK]]-Table1[[#This Row],[Số tiền đã thu]]</f>
        <v>7907748</v>
      </c>
      <c r="S46" s="7">
        <f>IF(Table1[[#This Row],[Ngày hóa đơn]]&lt;&gt;"",Table1[[#This Row],[Ngày hóa đơn]],Table1[[#This Row],[Ngày hạch toán]])</f>
        <v>45805</v>
      </c>
      <c r="T46" s="8">
        <v>50</v>
      </c>
      <c r="U46" s="7">
        <f>IF(Table1[[#This Row],[Ngày tính CN]]="","",S46+T46)</f>
        <v>45855</v>
      </c>
      <c r="V46" s="20">
        <f ca="1">IF(Table1[[#This Row],[Hạn thanh toán]]="","",IF((U46-NOW())&lt;0,0,(U46-NOW())))</f>
        <v>0</v>
      </c>
      <c r="W46" s="3"/>
      <c r="X46" s="20">
        <f ca="1">IF(Table1[[#This Row],[Hạn thanh toán]]="","",IF((U46-NOW())&lt;0,-(U46-NOW()),0))</f>
        <v>119.62053680555255</v>
      </c>
      <c r="Y46" s="3" t="str">
        <f t="shared" ca="1" si="0"/>
        <v>Nợ quá hạn từ 90 ngày đến 120 ngày</v>
      </c>
      <c r="Z46" s="3" t="str">
        <f>IF(MONTH(Table1[[#This Row],[Ngày tính CN]])&lt;10,"0"&amp;MONTH(Table1[[#This Row],[Ngày tính CN]]),MONTH(Table1[[#This Row],[Ngày tính CN]]))</f>
        <v>05</v>
      </c>
      <c r="AA4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6" s="3"/>
    </row>
    <row r="47" spans="1:28" ht="25.5" customHeight="1" x14ac:dyDescent="0.2">
      <c r="A47" s="4" t="s">
        <v>551</v>
      </c>
      <c r="B47" s="4" t="s">
        <v>446</v>
      </c>
      <c r="C47" s="5">
        <v>45807</v>
      </c>
      <c r="D47" s="6" t="s">
        <v>236</v>
      </c>
      <c r="E47" s="5">
        <v>45808</v>
      </c>
      <c r="F47" s="3" t="s">
        <v>359</v>
      </c>
      <c r="G47" s="3" t="s">
        <v>326</v>
      </c>
      <c r="K47" s="8">
        <v>8163458</v>
      </c>
      <c r="L47" s="8" t="s">
        <v>2135</v>
      </c>
      <c r="O47" s="20">
        <f>IF(Table1[[#This Row],[Phân loại]]="Tồn đầu kỳ",Table1[[#This Row],[Tổng giá trị]],0)</f>
        <v>0</v>
      </c>
      <c r="P47" s="8">
        <f>IF(Table1[[#This Row],[Số còn phải thu ĐK]]&gt;0,0,IF(Table1[[#This Row],[Phân loại]]="Bán hàng",Table1[[#This Row],[Tổng giá trị]],-Table1[[#This Row],[Tổng giá trị]]))</f>
        <v>8163458</v>
      </c>
      <c r="Q47" s="20">
        <f>IF(Table1[[#This Row],[Ngày Thanh toán]]&lt;&gt;"",Table1[[#This Row],[Giá Trị HD sau CK]],0)</f>
        <v>0</v>
      </c>
      <c r="R47" s="8">
        <f>Table1[[#This Row],[Số còn phải thu ĐK]]+Table1[[#This Row],[Giá Trị HD sau CK]]-Table1[[#This Row],[Số tiền đã thu]]</f>
        <v>8163458</v>
      </c>
      <c r="S47" s="7">
        <f>IF(Table1[[#This Row],[Ngày hóa đơn]]&lt;&gt;"",Table1[[#This Row],[Ngày hóa đơn]],Table1[[#This Row],[Ngày hạch toán]])</f>
        <v>45808</v>
      </c>
      <c r="T47" s="8">
        <v>50</v>
      </c>
      <c r="U47" s="7">
        <f>IF(Table1[[#This Row],[Ngày tính CN]]="","",S47+T47)</f>
        <v>45858</v>
      </c>
      <c r="V47" s="20">
        <f ca="1">IF(Table1[[#This Row],[Hạn thanh toán]]="","",IF((U47-NOW())&lt;0,0,(U47-NOW())))</f>
        <v>0</v>
      </c>
      <c r="W47" s="3"/>
      <c r="X47" s="20">
        <f ca="1">IF(Table1[[#This Row],[Hạn thanh toán]]="","",IF((U47-NOW())&lt;0,-(U47-NOW()),0))</f>
        <v>116.62053680555255</v>
      </c>
      <c r="Y47" s="3" t="str">
        <f t="shared" ca="1" si="0"/>
        <v>Nợ quá hạn từ 90 ngày đến 120 ngày</v>
      </c>
      <c r="Z47" s="3" t="str">
        <f>IF(MONTH(Table1[[#This Row],[Ngày tính CN]])&lt;10,"0"&amp;MONTH(Table1[[#This Row],[Ngày tính CN]]),MONTH(Table1[[#This Row],[Ngày tính CN]]))</f>
        <v>05</v>
      </c>
      <c r="AA4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7" s="3"/>
    </row>
    <row r="48" spans="1:28" ht="25.5" customHeight="1" x14ac:dyDescent="0.2">
      <c r="A48" s="4" t="s">
        <v>551</v>
      </c>
      <c r="B48" s="4" t="s">
        <v>446</v>
      </c>
      <c r="C48" s="5">
        <v>45811</v>
      </c>
      <c r="D48" s="6" t="s">
        <v>559</v>
      </c>
      <c r="E48" s="5">
        <v>45814</v>
      </c>
      <c r="F48" s="3" t="s">
        <v>421</v>
      </c>
      <c r="G48" s="3" t="s">
        <v>394</v>
      </c>
      <c r="K48" s="8">
        <v>5698161</v>
      </c>
      <c r="L48" s="8" t="s">
        <v>2135</v>
      </c>
      <c r="O48" s="20">
        <f>IF(Table1[[#This Row],[Phân loại]]="Tồn đầu kỳ",Table1[[#This Row],[Tổng giá trị]],0)</f>
        <v>0</v>
      </c>
      <c r="P48" s="8">
        <f>IF(Table1[[#This Row],[Số còn phải thu ĐK]]&gt;0,0,IF(Table1[[#This Row],[Phân loại]]="Bán hàng",Table1[[#This Row],[Tổng giá trị]],-Table1[[#This Row],[Tổng giá trị]]))</f>
        <v>5698161</v>
      </c>
      <c r="Q48" s="20">
        <f>IF(Table1[[#This Row],[Ngày Thanh toán]]&lt;&gt;"",Table1[[#This Row],[Giá Trị HD sau CK]],0)</f>
        <v>0</v>
      </c>
      <c r="R48" s="8">
        <f>Table1[[#This Row],[Số còn phải thu ĐK]]+Table1[[#This Row],[Giá Trị HD sau CK]]-Table1[[#This Row],[Số tiền đã thu]]</f>
        <v>5698161</v>
      </c>
      <c r="S48" s="7">
        <f>IF(Table1[[#This Row],[Ngày hóa đơn]]&lt;&gt;"",Table1[[#This Row],[Ngày hóa đơn]],Table1[[#This Row],[Ngày hạch toán]])</f>
        <v>45814</v>
      </c>
      <c r="T48" s="8">
        <v>50</v>
      </c>
      <c r="U48" s="7">
        <f>IF(Table1[[#This Row],[Ngày tính CN]]="","",S48+T48)</f>
        <v>45864</v>
      </c>
      <c r="V48" s="20">
        <f ca="1">IF(Table1[[#This Row],[Hạn thanh toán]]="","",IF((U48-NOW())&lt;0,0,(U48-NOW())))</f>
        <v>0</v>
      </c>
      <c r="W48" s="3"/>
      <c r="X48" s="20">
        <f ca="1">IF(Table1[[#This Row],[Hạn thanh toán]]="","",IF((U48-NOW())&lt;0,-(U48-NOW()),0))</f>
        <v>110.62053680555255</v>
      </c>
      <c r="Y48" s="3" t="str">
        <f t="shared" ca="1" si="0"/>
        <v>Nợ quá hạn từ 90 ngày đến 120 ngày</v>
      </c>
      <c r="Z48" s="3" t="str">
        <f>IF(MONTH(Table1[[#This Row],[Ngày tính CN]])&lt;10,"0"&amp;MONTH(Table1[[#This Row],[Ngày tính CN]]),MONTH(Table1[[#This Row],[Ngày tính CN]]))</f>
        <v>06</v>
      </c>
      <c r="AA4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8" s="3"/>
    </row>
    <row r="49" spans="1:28" ht="25.5" customHeight="1" x14ac:dyDescent="0.2">
      <c r="A49" s="4" t="s">
        <v>551</v>
      </c>
      <c r="B49" s="4" t="s">
        <v>446</v>
      </c>
      <c r="C49" s="5">
        <v>45814</v>
      </c>
      <c r="D49" s="6" t="s">
        <v>19</v>
      </c>
      <c r="E49" s="5">
        <v>45819</v>
      </c>
      <c r="F49" s="3" t="s">
        <v>62</v>
      </c>
      <c r="G49" s="3" t="s">
        <v>548</v>
      </c>
      <c r="K49" s="8">
        <v>12976631</v>
      </c>
      <c r="L49" s="8" t="s">
        <v>2135</v>
      </c>
      <c r="O49" s="20">
        <f>IF(Table1[[#This Row],[Phân loại]]="Tồn đầu kỳ",Table1[[#This Row],[Tổng giá trị]],0)</f>
        <v>0</v>
      </c>
      <c r="P49" s="8">
        <f>IF(Table1[[#This Row],[Số còn phải thu ĐK]]&gt;0,0,IF(Table1[[#This Row],[Phân loại]]="Bán hàng",Table1[[#This Row],[Tổng giá trị]],-Table1[[#This Row],[Tổng giá trị]]))</f>
        <v>12976631</v>
      </c>
      <c r="Q49" s="20">
        <f>IF(Table1[[#This Row],[Ngày Thanh toán]]&lt;&gt;"",Table1[[#This Row],[Giá Trị HD sau CK]],0)</f>
        <v>0</v>
      </c>
      <c r="R49" s="8">
        <f>Table1[[#This Row],[Số còn phải thu ĐK]]+Table1[[#This Row],[Giá Trị HD sau CK]]-Table1[[#This Row],[Số tiền đã thu]]</f>
        <v>12976631</v>
      </c>
      <c r="S49" s="7">
        <f>IF(Table1[[#This Row],[Ngày hóa đơn]]&lt;&gt;"",Table1[[#This Row],[Ngày hóa đơn]],Table1[[#This Row],[Ngày hạch toán]])</f>
        <v>45819</v>
      </c>
      <c r="T49" s="8">
        <v>50</v>
      </c>
      <c r="U49" s="7">
        <f>IF(Table1[[#This Row],[Ngày tính CN]]="","",S49+T49)</f>
        <v>45869</v>
      </c>
      <c r="V49" s="20">
        <f ca="1">IF(Table1[[#This Row],[Hạn thanh toán]]="","",IF((U49-NOW())&lt;0,0,(U49-NOW())))</f>
        <v>0</v>
      </c>
      <c r="W49" s="3"/>
      <c r="X49" s="20">
        <f ca="1">IF(Table1[[#This Row],[Hạn thanh toán]]="","",IF((U49-NOW())&lt;0,-(U49-NOW()),0))</f>
        <v>105.62053680555255</v>
      </c>
      <c r="Y49" s="3" t="str">
        <f t="shared" ca="1" si="0"/>
        <v>Nợ quá hạn từ 90 ngày đến 120 ngày</v>
      </c>
      <c r="Z49" s="3" t="str">
        <f>IF(MONTH(Table1[[#This Row],[Ngày tính CN]])&lt;10,"0"&amp;MONTH(Table1[[#This Row],[Ngày tính CN]]),MONTH(Table1[[#This Row],[Ngày tính CN]]))</f>
        <v>06</v>
      </c>
      <c r="AA4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9" s="3"/>
    </row>
    <row r="50" spans="1:28" ht="25.5" customHeight="1" x14ac:dyDescent="0.2">
      <c r="A50" s="4" t="s">
        <v>551</v>
      </c>
      <c r="B50" s="4" t="s">
        <v>446</v>
      </c>
      <c r="C50" s="5">
        <v>45818</v>
      </c>
      <c r="D50" s="6" t="s">
        <v>435</v>
      </c>
      <c r="E50" s="5">
        <v>45821</v>
      </c>
      <c r="F50" s="3" t="s">
        <v>536</v>
      </c>
      <c r="G50" s="3" t="s">
        <v>58</v>
      </c>
      <c r="K50" s="8">
        <v>5520397</v>
      </c>
      <c r="L50" s="8" t="s">
        <v>2135</v>
      </c>
      <c r="O50" s="20">
        <f>IF(Table1[[#This Row],[Phân loại]]="Tồn đầu kỳ",Table1[[#This Row],[Tổng giá trị]],0)</f>
        <v>0</v>
      </c>
      <c r="P50" s="8">
        <f>IF(Table1[[#This Row],[Số còn phải thu ĐK]]&gt;0,0,IF(Table1[[#This Row],[Phân loại]]="Bán hàng",Table1[[#This Row],[Tổng giá trị]],-Table1[[#This Row],[Tổng giá trị]]))</f>
        <v>5520397</v>
      </c>
      <c r="Q50" s="20">
        <f>IF(Table1[[#This Row],[Ngày Thanh toán]]&lt;&gt;"",Table1[[#This Row],[Giá Trị HD sau CK]],0)</f>
        <v>0</v>
      </c>
      <c r="R50" s="8">
        <f>Table1[[#This Row],[Số còn phải thu ĐK]]+Table1[[#This Row],[Giá Trị HD sau CK]]-Table1[[#This Row],[Số tiền đã thu]]</f>
        <v>5520397</v>
      </c>
      <c r="S50" s="7">
        <f>IF(Table1[[#This Row],[Ngày hóa đơn]]&lt;&gt;"",Table1[[#This Row],[Ngày hóa đơn]],Table1[[#This Row],[Ngày hạch toán]])</f>
        <v>45821</v>
      </c>
      <c r="T50" s="8">
        <v>50</v>
      </c>
      <c r="U50" s="7">
        <f>IF(Table1[[#This Row],[Ngày tính CN]]="","",S50+T50)</f>
        <v>45871</v>
      </c>
      <c r="V50" s="20">
        <f ca="1">IF(Table1[[#This Row],[Hạn thanh toán]]="","",IF((U50-NOW())&lt;0,0,(U50-NOW())))</f>
        <v>0</v>
      </c>
      <c r="W50" s="3"/>
      <c r="X50" s="20">
        <f ca="1">IF(Table1[[#This Row],[Hạn thanh toán]]="","",IF((U50-NOW())&lt;0,-(U50-NOW()),0))</f>
        <v>103.62053680555255</v>
      </c>
      <c r="Y50" s="3" t="str">
        <f t="shared" ca="1" si="0"/>
        <v>Nợ quá hạn từ 90 ngày đến 120 ngày</v>
      </c>
      <c r="Z50" s="3" t="str">
        <f>IF(MONTH(Table1[[#This Row],[Ngày tính CN]])&lt;10,"0"&amp;MONTH(Table1[[#This Row],[Ngày tính CN]]),MONTH(Table1[[#This Row],[Ngày tính CN]]))</f>
        <v>06</v>
      </c>
      <c r="AA5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0" s="3"/>
    </row>
    <row r="51" spans="1:28" ht="25.5" customHeight="1" x14ac:dyDescent="0.2">
      <c r="A51" s="4" t="s">
        <v>551</v>
      </c>
      <c r="B51" s="4" t="s">
        <v>446</v>
      </c>
      <c r="C51" s="5">
        <v>45821</v>
      </c>
      <c r="D51" s="6" t="s">
        <v>112</v>
      </c>
      <c r="E51" s="5">
        <v>45824</v>
      </c>
      <c r="F51" s="3" t="s">
        <v>161</v>
      </c>
      <c r="G51" s="3" t="s">
        <v>113</v>
      </c>
      <c r="K51" s="8">
        <v>7538494</v>
      </c>
      <c r="L51" s="8" t="s">
        <v>2135</v>
      </c>
      <c r="O51" s="20">
        <f>IF(Table1[[#This Row],[Phân loại]]="Tồn đầu kỳ",Table1[[#This Row],[Tổng giá trị]],0)</f>
        <v>0</v>
      </c>
      <c r="P51" s="8">
        <f>IF(Table1[[#This Row],[Số còn phải thu ĐK]]&gt;0,0,IF(Table1[[#This Row],[Phân loại]]="Bán hàng",Table1[[#This Row],[Tổng giá trị]],-Table1[[#This Row],[Tổng giá trị]]))</f>
        <v>7538494</v>
      </c>
      <c r="Q51" s="20">
        <f>IF(Table1[[#This Row],[Ngày Thanh toán]]&lt;&gt;"",Table1[[#This Row],[Giá Trị HD sau CK]],0)</f>
        <v>0</v>
      </c>
      <c r="R51" s="8">
        <f>Table1[[#This Row],[Số còn phải thu ĐK]]+Table1[[#This Row],[Giá Trị HD sau CK]]-Table1[[#This Row],[Số tiền đã thu]]</f>
        <v>7538494</v>
      </c>
      <c r="S51" s="7">
        <f>IF(Table1[[#This Row],[Ngày hóa đơn]]&lt;&gt;"",Table1[[#This Row],[Ngày hóa đơn]],Table1[[#This Row],[Ngày hạch toán]])</f>
        <v>45824</v>
      </c>
      <c r="T51" s="8">
        <v>50</v>
      </c>
      <c r="U51" s="7">
        <f>IF(Table1[[#This Row],[Ngày tính CN]]="","",S51+T51)</f>
        <v>45874</v>
      </c>
      <c r="V51" s="20">
        <f ca="1">IF(Table1[[#This Row],[Hạn thanh toán]]="","",IF((U51-NOW())&lt;0,0,(U51-NOW())))</f>
        <v>0</v>
      </c>
      <c r="W51" s="3"/>
      <c r="X51" s="20">
        <f ca="1">IF(Table1[[#This Row],[Hạn thanh toán]]="","",IF((U51-NOW())&lt;0,-(U51-NOW()),0))</f>
        <v>100.62053680555255</v>
      </c>
      <c r="Y51" s="3" t="str">
        <f t="shared" ca="1" si="0"/>
        <v>Nợ quá hạn từ 90 ngày đến 120 ngày</v>
      </c>
      <c r="Z51" s="3" t="str">
        <f>IF(MONTH(Table1[[#This Row],[Ngày tính CN]])&lt;10,"0"&amp;MONTH(Table1[[#This Row],[Ngày tính CN]]),MONTH(Table1[[#This Row],[Ngày tính CN]]))</f>
        <v>06</v>
      </c>
      <c r="AA5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1" s="3"/>
    </row>
    <row r="52" spans="1:28" ht="25.5" customHeight="1" x14ac:dyDescent="0.2">
      <c r="A52" s="4" t="s">
        <v>551</v>
      </c>
      <c r="B52" s="4" t="s">
        <v>446</v>
      </c>
      <c r="C52" s="5">
        <v>45825</v>
      </c>
      <c r="D52" s="6" t="s">
        <v>607</v>
      </c>
      <c r="E52" s="5">
        <v>45827</v>
      </c>
      <c r="F52" s="3" t="s">
        <v>365</v>
      </c>
      <c r="G52" s="3" t="s">
        <v>594</v>
      </c>
      <c r="K52" s="8">
        <v>8316198</v>
      </c>
      <c r="L52" s="8" t="s">
        <v>2135</v>
      </c>
      <c r="O52" s="20">
        <f>IF(Table1[[#This Row],[Phân loại]]="Tồn đầu kỳ",Table1[[#This Row],[Tổng giá trị]],0)</f>
        <v>0</v>
      </c>
      <c r="P52" s="8">
        <f>IF(Table1[[#This Row],[Số còn phải thu ĐK]]&gt;0,0,IF(Table1[[#This Row],[Phân loại]]="Bán hàng",Table1[[#This Row],[Tổng giá trị]],-Table1[[#This Row],[Tổng giá trị]]))</f>
        <v>8316198</v>
      </c>
      <c r="Q52" s="20">
        <f>IF(Table1[[#This Row],[Ngày Thanh toán]]&lt;&gt;"",Table1[[#This Row],[Giá Trị HD sau CK]],0)</f>
        <v>0</v>
      </c>
      <c r="R52" s="8">
        <f>Table1[[#This Row],[Số còn phải thu ĐK]]+Table1[[#This Row],[Giá Trị HD sau CK]]-Table1[[#This Row],[Số tiền đã thu]]</f>
        <v>8316198</v>
      </c>
      <c r="S52" s="7">
        <f>IF(Table1[[#This Row],[Ngày hóa đơn]]&lt;&gt;"",Table1[[#This Row],[Ngày hóa đơn]],Table1[[#This Row],[Ngày hạch toán]])</f>
        <v>45827</v>
      </c>
      <c r="T52" s="8">
        <v>50</v>
      </c>
      <c r="U52" s="7">
        <f>IF(Table1[[#This Row],[Ngày tính CN]]="","",S52+T52)</f>
        <v>45877</v>
      </c>
      <c r="V52" s="20">
        <f ca="1">IF(Table1[[#This Row],[Hạn thanh toán]]="","",IF((U52-NOW())&lt;0,0,(U52-NOW())))</f>
        <v>0</v>
      </c>
      <c r="W52" s="3"/>
      <c r="X52" s="20">
        <f ca="1">IF(Table1[[#This Row],[Hạn thanh toán]]="","",IF((U52-NOW())&lt;0,-(U52-NOW()),0))</f>
        <v>97.620536805552547</v>
      </c>
      <c r="Y52" s="3" t="str">
        <f t="shared" ca="1" si="0"/>
        <v>Nợ quá hạn từ 90 ngày đến 120 ngày</v>
      </c>
      <c r="Z52" s="3" t="str">
        <f>IF(MONTH(Table1[[#This Row],[Ngày tính CN]])&lt;10,"0"&amp;MONTH(Table1[[#This Row],[Ngày tính CN]]),MONTH(Table1[[#This Row],[Ngày tính CN]]))</f>
        <v>06</v>
      </c>
      <c r="AA5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2" s="3"/>
    </row>
    <row r="53" spans="1:28" ht="25.5" customHeight="1" x14ac:dyDescent="0.2">
      <c r="A53" s="4" t="s">
        <v>551</v>
      </c>
      <c r="B53" s="4" t="s">
        <v>446</v>
      </c>
      <c r="C53" s="5">
        <v>45828</v>
      </c>
      <c r="D53" s="6" t="s">
        <v>334</v>
      </c>
      <c r="E53" s="5">
        <v>45831</v>
      </c>
      <c r="F53" s="3" t="s">
        <v>137</v>
      </c>
      <c r="G53" s="3" t="s">
        <v>560</v>
      </c>
      <c r="K53" s="8">
        <v>14595797</v>
      </c>
      <c r="L53" s="8" t="s">
        <v>2135</v>
      </c>
      <c r="O53" s="20">
        <f>IF(Table1[[#This Row],[Phân loại]]="Tồn đầu kỳ",Table1[[#This Row],[Tổng giá trị]],0)</f>
        <v>0</v>
      </c>
      <c r="P53" s="8">
        <f>IF(Table1[[#This Row],[Số còn phải thu ĐK]]&gt;0,0,IF(Table1[[#This Row],[Phân loại]]="Bán hàng",Table1[[#This Row],[Tổng giá trị]],-Table1[[#This Row],[Tổng giá trị]]))</f>
        <v>14595797</v>
      </c>
      <c r="Q53" s="20">
        <f>IF(Table1[[#This Row],[Ngày Thanh toán]]&lt;&gt;"",Table1[[#This Row],[Giá Trị HD sau CK]],0)</f>
        <v>0</v>
      </c>
      <c r="R53" s="8">
        <f>Table1[[#This Row],[Số còn phải thu ĐK]]+Table1[[#This Row],[Giá Trị HD sau CK]]-Table1[[#This Row],[Số tiền đã thu]]</f>
        <v>14595797</v>
      </c>
      <c r="S53" s="7">
        <f>IF(Table1[[#This Row],[Ngày hóa đơn]]&lt;&gt;"",Table1[[#This Row],[Ngày hóa đơn]],Table1[[#This Row],[Ngày hạch toán]])</f>
        <v>45831</v>
      </c>
      <c r="T53" s="8">
        <v>50</v>
      </c>
      <c r="U53" s="7">
        <f>IF(Table1[[#This Row],[Ngày tính CN]]="","",S53+T53)</f>
        <v>45881</v>
      </c>
      <c r="V53" s="20">
        <f ca="1">IF(Table1[[#This Row],[Hạn thanh toán]]="","",IF((U53-NOW())&lt;0,0,(U53-NOW())))</f>
        <v>0</v>
      </c>
      <c r="W53" s="3"/>
      <c r="X53" s="20">
        <f ca="1">IF(Table1[[#This Row],[Hạn thanh toán]]="","",IF((U53-NOW())&lt;0,-(U53-NOW()),0))</f>
        <v>93.620536805552547</v>
      </c>
      <c r="Y53" s="3" t="str">
        <f t="shared" ca="1" si="0"/>
        <v>Nợ quá hạn từ 90 ngày đến 120 ngày</v>
      </c>
      <c r="Z53" s="3" t="str">
        <f>IF(MONTH(Table1[[#This Row],[Ngày tính CN]])&lt;10,"0"&amp;MONTH(Table1[[#This Row],[Ngày tính CN]]),MONTH(Table1[[#This Row],[Ngày tính CN]]))</f>
        <v>06</v>
      </c>
      <c r="AA5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3" s="3"/>
    </row>
    <row r="54" spans="1:28" ht="25.5" customHeight="1" x14ac:dyDescent="0.2">
      <c r="A54" s="4" t="s">
        <v>551</v>
      </c>
      <c r="B54" s="4" t="s">
        <v>446</v>
      </c>
      <c r="C54" s="5">
        <v>45832</v>
      </c>
      <c r="D54" s="6" t="s">
        <v>377</v>
      </c>
      <c r="E54" s="5">
        <v>45834</v>
      </c>
      <c r="F54" s="3" t="s">
        <v>100</v>
      </c>
      <c r="G54" s="3" t="s">
        <v>281</v>
      </c>
      <c r="K54" s="8">
        <v>6845416</v>
      </c>
      <c r="L54" s="8" t="s">
        <v>2135</v>
      </c>
      <c r="O54" s="20">
        <f>IF(Table1[[#This Row],[Phân loại]]="Tồn đầu kỳ",Table1[[#This Row],[Tổng giá trị]],0)</f>
        <v>0</v>
      </c>
      <c r="P54" s="8">
        <f>IF(Table1[[#This Row],[Số còn phải thu ĐK]]&gt;0,0,IF(Table1[[#This Row],[Phân loại]]="Bán hàng",Table1[[#This Row],[Tổng giá trị]],-Table1[[#This Row],[Tổng giá trị]]))</f>
        <v>6845416</v>
      </c>
      <c r="Q54" s="20">
        <f>IF(Table1[[#This Row],[Ngày Thanh toán]]&lt;&gt;"",Table1[[#This Row],[Giá Trị HD sau CK]],0)</f>
        <v>0</v>
      </c>
      <c r="R54" s="8">
        <f>Table1[[#This Row],[Số còn phải thu ĐK]]+Table1[[#This Row],[Giá Trị HD sau CK]]-Table1[[#This Row],[Số tiền đã thu]]</f>
        <v>6845416</v>
      </c>
      <c r="S54" s="7">
        <f>IF(Table1[[#This Row],[Ngày hóa đơn]]&lt;&gt;"",Table1[[#This Row],[Ngày hóa đơn]],Table1[[#This Row],[Ngày hạch toán]])</f>
        <v>45834</v>
      </c>
      <c r="T54" s="8">
        <v>50</v>
      </c>
      <c r="U54" s="7">
        <f>IF(Table1[[#This Row],[Ngày tính CN]]="","",S54+T54)</f>
        <v>45884</v>
      </c>
      <c r="V54" s="20">
        <f ca="1">IF(Table1[[#This Row],[Hạn thanh toán]]="","",IF((U54-NOW())&lt;0,0,(U54-NOW())))</f>
        <v>0</v>
      </c>
      <c r="W54" s="3"/>
      <c r="X54" s="20">
        <f ca="1">IF(Table1[[#This Row],[Hạn thanh toán]]="","",IF((U54-NOW())&lt;0,-(U54-NOW()),0))</f>
        <v>90.620536805552547</v>
      </c>
      <c r="Y54" s="3" t="str">
        <f t="shared" ca="1" si="0"/>
        <v>Nợ quá hạn từ 90 ngày đến 120 ngày</v>
      </c>
      <c r="Z54" s="3" t="str">
        <f>IF(MONTH(Table1[[#This Row],[Ngày tính CN]])&lt;10,"0"&amp;MONTH(Table1[[#This Row],[Ngày tính CN]]),MONTH(Table1[[#This Row],[Ngày tính CN]]))</f>
        <v>06</v>
      </c>
      <c r="AA5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4" s="3"/>
    </row>
    <row r="55" spans="1:28" ht="25.5" customHeight="1" x14ac:dyDescent="0.2">
      <c r="A55" s="4" t="s">
        <v>551</v>
      </c>
      <c r="B55" s="4" t="s">
        <v>446</v>
      </c>
      <c r="C55" s="5">
        <v>45835</v>
      </c>
      <c r="D55" s="6" t="s">
        <v>436</v>
      </c>
      <c r="E55" s="5">
        <v>45838</v>
      </c>
      <c r="F55" s="3" t="s">
        <v>555</v>
      </c>
      <c r="G55" s="3" t="s">
        <v>606</v>
      </c>
      <c r="K55" s="8">
        <v>15298811</v>
      </c>
      <c r="L55" s="8" t="s">
        <v>2135</v>
      </c>
      <c r="O55" s="20">
        <f>IF(Table1[[#This Row],[Phân loại]]="Tồn đầu kỳ",Table1[[#This Row],[Tổng giá trị]],0)</f>
        <v>0</v>
      </c>
      <c r="P55" s="8">
        <f>IF(Table1[[#This Row],[Số còn phải thu ĐK]]&gt;0,0,IF(Table1[[#This Row],[Phân loại]]="Bán hàng",Table1[[#This Row],[Tổng giá trị]],-Table1[[#This Row],[Tổng giá trị]]))</f>
        <v>15298811</v>
      </c>
      <c r="Q55" s="20">
        <f>IF(Table1[[#This Row],[Ngày Thanh toán]]&lt;&gt;"",Table1[[#This Row],[Giá Trị HD sau CK]],0)</f>
        <v>0</v>
      </c>
      <c r="R55" s="8">
        <f>Table1[[#This Row],[Số còn phải thu ĐK]]+Table1[[#This Row],[Giá Trị HD sau CK]]-Table1[[#This Row],[Số tiền đã thu]]</f>
        <v>15298811</v>
      </c>
      <c r="S55" s="7">
        <f>IF(Table1[[#This Row],[Ngày hóa đơn]]&lt;&gt;"",Table1[[#This Row],[Ngày hóa đơn]],Table1[[#This Row],[Ngày hạch toán]])</f>
        <v>45838</v>
      </c>
      <c r="T55" s="8">
        <v>50</v>
      </c>
      <c r="U55" s="7">
        <f>IF(Table1[[#This Row],[Ngày tính CN]]="","",S55+T55)</f>
        <v>45888</v>
      </c>
      <c r="V55" s="20">
        <f ca="1">IF(Table1[[#This Row],[Hạn thanh toán]]="","",IF((U55-NOW())&lt;0,0,(U55-NOW())))</f>
        <v>0</v>
      </c>
      <c r="W55" s="3"/>
      <c r="X55" s="20">
        <f ca="1">IF(Table1[[#This Row],[Hạn thanh toán]]="","",IF((U55-NOW())&lt;0,-(U55-NOW()),0))</f>
        <v>86.620536805552547</v>
      </c>
      <c r="Y55" s="3" t="str">
        <f t="shared" ca="1" si="0"/>
        <v>Nợ quá hạn từ 60 ngày đến 90 ngày</v>
      </c>
      <c r="Z55" s="3" t="str">
        <f>IF(MONTH(Table1[[#This Row],[Ngày tính CN]])&lt;10,"0"&amp;MONTH(Table1[[#This Row],[Ngày tính CN]]),MONTH(Table1[[#This Row],[Ngày tính CN]]))</f>
        <v>06</v>
      </c>
      <c r="AA5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5" s="3"/>
    </row>
    <row r="56" spans="1:28" ht="25.5" customHeight="1" x14ac:dyDescent="0.2">
      <c r="A56" s="4" t="s">
        <v>551</v>
      </c>
      <c r="B56" s="4" t="s">
        <v>446</v>
      </c>
      <c r="C56" s="5">
        <v>45839</v>
      </c>
      <c r="D56" s="6" t="s">
        <v>225</v>
      </c>
      <c r="E56" s="5">
        <v>45850</v>
      </c>
      <c r="F56" s="3" t="s">
        <v>457</v>
      </c>
      <c r="G56" s="3" t="s">
        <v>194</v>
      </c>
      <c r="K56" s="8">
        <v>6699524</v>
      </c>
      <c r="L56" s="8" t="s">
        <v>2135</v>
      </c>
      <c r="O56" s="20">
        <f>IF(Table1[[#This Row],[Phân loại]]="Tồn đầu kỳ",Table1[[#This Row],[Tổng giá trị]],0)</f>
        <v>0</v>
      </c>
      <c r="P56" s="8">
        <f>IF(Table1[[#This Row],[Số còn phải thu ĐK]]&gt;0,0,IF(Table1[[#This Row],[Phân loại]]="Bán hàng",Table1[[#This Row],[Tổng giá trị]],-Table1[[#This Row],[Tổng giá trị]]))</f>
        <v>6699524</v>
      </c>
      <c r="Q56" s="20">
        <f>IF(Table1[[#This Row],[Ngày Thanh toán]]&lt;&gt;"",Table1[[#This Row],[Giá Trị HD sau CK]],0)</f>
        <v>0</v>
      </c>
      <c r="R56" s="8">
        <f>Table1[[#This Row],[Số còn phải thu ĐK]]+Table1[[#This Row],[Giá Trị HD sau CK]]-Table1[[#This Row],[Số tiền đã thu]]</f>
        <v>6699524</v>
      </c>
      <c r="S56" s="7">
        <f>IF(Table1[[#This Row],[Ngày hóa đơn]]&lt;&gt;"",Table1[[#This Row],[Ngày hóa đơn]],Table1[[#This Row],[Ngày hạch toán]])</f>
        <v>45850</v>
      </c>
      <c r="T56" s="8">
        <v>50</v>
      </c>
      <c r="U56" s="7">
        <f>IF(Table1[[#This Row],[Ngày tính CN]]="","",S56+T56)</f>
        <v>45900</v>
      </c>
      <c r="V56" s="20">
        <f ca="1">IF(Table1[[#This Row],[Hạn thanh toán]]="","",IF((U56-NOW())&lt;0,0,(U56-NOW())))</f>
        <v>0</v>
      </c>
      <c r="W56" s="3"/>
      <c r="X56" s="20">
        <f ca="1">IF(Table1[[#This Row],[Hạn thanh toán]]="","",IF((U56-NOW())&lt;0,-(U56-NOW()),0))</f>
        <v>74.620536805552547</v>
      </c>
      <c r="Y56" s="3" t="str">
        <f t="shared" ca="1" si="0"/>
        <v>Nợ quá hạn từ 60 ngày đến 90 ngày</v>
      </c>
      <c r="Z56" s="3" t="str">
        <f>IF(MONTH(Table1[[#This Row],[Ngày tính CN]])&lt;10,"0"&amp;MONTH(Table1[[#This Row],[Ngày tính CN]]),MONTH(Table1[[#This Row],[Ngày tính CN]]))</f>
        <v>07</v>
      </c>
      <c r="AA5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6" s="3"/>
    </row>
    <row r="57" spans="1:28" ht="25.5" customHeight="1" x14ac:dyDescent="0.2">
      <c r="A57" s="4" t="s">
        <v>551</v>
      </c>
      <c r="B57" s="4" t="s">
        <v>446</v>
      </c>
      <c r="C57" s="5">
        <v>45842</v>
      </c>
      <c r="D57" s="6" t="s">
        <v>357</v>
      </c>
      <c r="E57" s="5">
        <v>45850</v>
      </c>
      <c r="F57" s="3" t="s">
        <v>164</v>
      </c>
      <c r="G57" s="3" t="s">
        <v>459</v>
      </c>
      <c r="K57" s="8">
        <v>11948559</v>
      </c>
      <c r="L57" s="8" t="s">
        <v>2135</v>
      </c>
      <c r="O57" s="20">
        <f>IF(Table1[[#This Row],[Phân loại]]="Tồn đầu kỳ",Table1[[#This Row],[Tổng giá trị]],0)</f>
        <v>0</v>
      </c>
      <c r="P57" s="8">
        <f>IF(Table1[[#This Row],[Số còn phải thu ĐK]]&gt;0,0,IF(Table1[[#This Row],[Phân loại]]="Bán hàng",Table1[[#This Row],[Tổng giá trị]],-Table1[[#This Row],[Tổng giá trị]]))</f>
        <v>11948559</v>
      </c>
      <c r="Q57" s="20">
        <f>IF(Table1[[#This Row],[Ngày Thanh toán]]&lt;&gt;"",Table1[[#This Row],[Giá Trị HD sau CK]],0)</f>
        <v>0</v>
      </c>
      <c r="R57" s="8">
        <f>Table1[[#This Row],[Số còn phải thu ĐK]]+Table1[[#This Row],[Giá Trị HD sau CK]]-Table1[[#This Row],[Số tiền đã thu]]</f>
        <v>11948559</v>
      </c>
      <c r="S57" s="7">
        <f>IF(Table1[[#This Row],[Ngày hóa đơn]]&lt;&gt;"",Table1[[#This Row],[Ngày hóa đơn]],Table1[[#This Row],[Ngày hạch toán]])</f>
        <v>45850</v>
      </c>
      <c r="T57" s="8">
        <v>50</v>
      </c>
      <c r="U57" s="7">
        <f>IF(Table1[[#This Row],[Ngày tính CN]]="","",S57+T57)</f>
        <v>45900</v>
      </c>
      <c r="V57" s="20">
        <f ca="1">IF(Table1[[#This Row],[Hạn thanh toán]]="","",IF((U57-NOW())&lt;0,0,(U57-NOW())))</f>
        <v>0</v>
      </c>
      <c r="W57" s="3"/>
      <c r="X57" s="20">
        <f ca="1">IF(Table1[[#This Row],[Hạn thanh toán]]="","",IF((U57-NOW())&lt;0,-(U57-NOW()),0))</f>
        <v>74.620536805552547</v>
      </c>
      <c r="Y57" s="3" t="str">
        <f t="shared" ca="1" si="0"/>
        <v>Nợ quá hạn từ 60 ngày đến 90 ngày</v>
      </c>
      <c r="Z57" s="3" t="str">
        <f>IF(MONTH(Table1[[#This Row],[Ngày tính CN]])&lt;10,"0"&amp;MONTH(Table1[[#This Row],[Ngày tính CN]]),MONTH(Table1[[#This Row],[Ngày tính CN]]))</f>
        <v>07</v>
      </c>
      <c r="AA5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7" s="3"/>
    </row>
    <row r="58" spans="1:28" ht="25.5" customHeight="1" x14ac:dyDescent="0.2">
      <c r="A58" s="4" t="s">
        <v>551</v>
      </c>
      <c r="B58" s="4" t="s">
        <v>446</v>
      </c>
      <c r="C58" s="5">
        <v>45846</v>
      </c>
      <c r="D58" s="6" t="s">
        <v>595</v>
      </c>
      <c r="E58" s="5">
        <v>45850</v>
      </c>
      <c r="F58" s="3" t="s">
        <v>252</v>
      </c>
      <c r="G58" s="3" t="s">
        <v>339</v>
      </c>
      <c r="K58" s="8">
        <v>5971542</v>
      </c>
      <c r="L58" s="8" t="s">
        <v>2135</v>
      </c>
      <c r="O58" s="20">
        <f>IF(Table1[[#This Row],[Phân loại]]="Tồn đầu kỳ",Table1[[#This Row],[Tổng giá trị]],0)</f>
        <v>0</v>
      </c>
      <c r="P58" s="8">
        <f>IF(Table1[[#This Row],[Số còn phải thu ĐK]]&gt;0,0,IF(Table1[[#This Row],[Phân loại]]="Bán hàng",Table1[[#This Row],[Tổng giá trị]],-Table1[[#This Row],[Tổng giá trị]]))</f>
        <v>5971542</v>
      </c>
      <c r="Q58" s="20">
        <f>IF(Table1[[#This Row],[Ngày Thanh toán]]&lt;&gt;"",Table1[[#This Row],[Giá Trị HD sau CK]],0)</f>
        <v>0</v>
      </c>
      <c r="R58" s="8">
        <f>Table1[[#This Row],[Số còn phải thu ĐK]]+Table1[[#This Row],[Giá Trị HD sau CK]]-Table1[[#This Row],[Số tiền đã thu]]</f>
        <v>5971542</v>
      </c>
      <c r="S58" s="7">
        <f>IF(Table1[[#This Row],[Ngày hóa đơn]]&lt;&gt;"",Table1[[#This Row],[Ngày hóa đơn]],Table1[[#This Row],[Ngày hạch toán]])</f>
        <v>45850</v>
      </c>
      <c r="T58" s="8">
        <v>50</v>
      </c>
      <c r="U58" s="7">
        <f>IF(Table1[[#This Row],[Ngày tính CN]]="","",S58+T58)</f>
        <v>45900</v>
      </c>
      <c r="V58" s="20">
        <f ca="1">IF(Table1[[#This Row],[Hạn thanh toán]]="","",IF((U58-NOW())&lt;0,0,(U58-NOW())))</f>
        <v>0</v>
      </c>
      <c r="W58" s="3"/>
      <c r="X58" s="20">
        <f ca="1">IF(Table1[[#This Row],[Hạn thanh toán]]="","",IF((U58-NOW())&lt;0,-(U58-NOW()),0))</f>
        <v>74.620536805552547</v>
      </c>
      <c r="Y58" s="3" t="str">
        <f t="shared" ca="1" si="0"/>
        <v>Nợ quá hạn từ 60 ngày đến 90 ngày</v>
      </c>
      <c r="Z58" s="3" t="str">
        <f>IF(MONTH(Table1[[#This Row],[Ngày tính CN]])&lt;10,"0"&amp;MONTH(Table1[[#This Row],[Ngày tính CN]]),MONTH(Table1[[#This Row],[Ngày tính CN]]))</f>
        <v>07</v>
      </c>
      <c r="AA5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8" s="3"/>
    </row>
    <row r="59" spans="1:28" ht="25.5" customHeight="1" x14ac:dyDescent="0.2">
      <c r="A59" s="4" t="s">
        <v>551</v>
      </c>
      <c r="B59" s="4" t="s">
        <v>446</v>
      </c>
      <c r="C59" s="5">
        <v>45849</v>
      </c>
      <c r="D59" s="6" t="s">
        <v>343</v>
      </c>
      <c r="E59" s="5">
        <v>45855</v>
      </c>
      <c r="F59" s="3" t="s">
        <v>572</v>
      </c>
      <c r="G59" s="3" t="s">
        <v>413</v>
      </c>
      <c r="K59" s="8">
        <v>12875610</v>
      </c>
      <c r="L59" s="8" t="s">
        <v>2135</v>
      </c>
      <c r="O59" s="20">
        <f>IF(Table1[[#This Row],[Phân loại]]="Tồn đầu kỳ",Table1[[#This Row],[Tổng giá trị]],0)</f>
        <v>0</v>
      </c>
      <c r="P59" s="8">
        <f>IF(Table1[[#This Row],[Số còn phải thu ĐK]]&gt;0,0,IF(Table1[[#This Row],[Phân loại]]="Bán hàng",Table1[[#This Row],[Tổng giá trị]],-Table1[[#This Row],[Tổng giá trị]]))</f>
        <v>12875610</v>
      </c>
      <c r="Q59" s="20">
        <f>IF(Table1[[#This Row],[Ngày Thanh toán]]&lt;&gt;"",Table1[[#This Row],[Giá Trị HD sau CK]],0)</f>
        <v>0</v>
      </c>
      <c r="R59" s="8">
        <f>Table1[[#This Row],[Số còn phải thu ĐK]]+Table1[[#This Row],[Giá Trị HD sau CK]]-Table1[[#This Row],[Số tiền đã thu]]</f>
        <v>12875610</v>
      </c>
      <c r="S59" s="7">
        <f>IF(Table1[[#This Row],[Ngày hóa đơn]]&lt;&gt;"",Table1[[#This Row],[Ngày hóa đơn]],Table1[[#This Row],[Ngày hạch toán]])</f>
        <v>45855</v>
      </c>
      <c r="T59" s="8">
        <v>50</v>
      </c>
      <c r="U59" s="7">
        <f>IF(Table1[[#This Row],[Ngày tính CN]]="","",S59+T59)</f>
        <v>45905</v>
      </c>
      <c r="V59" s="20">
        <f ca="1">IF(Table1[[#This Row],[Hạn thanh toán]]="","",IF((U59-NOW())&lt;0,0,(U59-NOW())))</f>
        <v>0</v>
      </c>
      <c r="W59" s="3"/>
      <c r="X59" s="20">
        <f ca="1">IF(Table1[[#This Row],[Hạn thanh toán]]="","",IF((U59-NOW())&lt;0,-(U59-NOW()),0))</f>
        <v>69.620536805552547</v>
      </c>
      <c r="Y59" s="3" t="str">
        <f t="shared" ca="1" si="0"/>
        <v>Nợ quá hạn từ 60 ngày đến 90 ngày</v>
      </c>
      <c r="Z59" s="3" t="str">
        <f>IF(MONTH(Table1[[#This Row],[Ngày tính CN]])&lt;10,"0"&amp;MONTH(Table1[[#This Row],[Ngày tính CN]]),MONTH(Table1[[#This Row],[Ngày tính CN]]))</f>
        <v>07</v>
      </c>
      <c r="AA5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9" s="3"/>
    </row>
    <row r="60" spans="1:28" ht="25.5" customHeight="1" x14ac:dyDescent="0.2">
      <c r="A60" s="4" t="s">
        <v>551</v>
      </c>
      <c r="B60" s="4" t="s">
        <v>446</v>
      </c>
      <c r="C60" s="5">
        <v>45853</v>
      </c>
      <c r="D60" s="6" t="s">
        <v>306</v>
      </c>
      <c r="E60" s="5">
        <v>45857</v>
      </c>
      <c r="F60" s="3" t="s">
        <v>287</v>
      </c>
      <c r="G60" s="3" t="s">
        <v>46</v>
      </c>
      <c r="K60" s="8">
        <v>9968154</v>
      </c>
      <c r="L60" s="8" t="s">
        <v>2135</v>
      </c>
      <c r="O60" s="20">
        <f>IF(Table1[[#This Row],[Phân loại]]="Tồn đầu kỳ",Table1[[#This Row],[Tổng giá trị]],0)</f>
        <v>0</v>
      </c>
      <c r="P60" s="8">
        <f>IF(Table1[[#This Row],[Số còn phải thu ĐK]]&gt;0,0,IF(Table1[[#This Row],[Phân loại]]="Bán hàng",Table1[[#This Row],[Tổng giá trị]],-Table1[[#This Row],[Tổng giá trị]]))</f>
        <v>9968154</v>
      </c>
      <c r="Q60" s="20">
        <f>IF(Table1[[#This Row],[Ngày Thanh toán]]&lt;&gt;"",Table1[[#This Row],[Giá Trị HD sau CK]],0)</f>
        <v>0</v>
      </c>
      <c r="R60" s="8">
        <f>Table1[[#This Row],[Số còn phải thu ĐK]]+Table1[[#This Row],[Giá Trị HD sau CK]]-Table1[[#This Row],[Số tiền đã thu]]</f>
        <v>9968154</v>
      </c>
      <c r="S60" s="7">
        <f>IF(Table1[[#This Row],[Ngày hóa đơn]]&lt;&gt;"",Table1[[#This Row],[Ngày hóa đơn]],Table1[[#This Row],[Ngày hạch toán]])</f>
        <v>45857</v>
      </c>
      <c r="T60" s="8">
        <v>50</v>
      </c>
      <c r="U60" s="7">
        <f>IF(Table1[[#This Row],[Ngày tính CN]]="","",S60+T60)</f>
        <v>45907</v>
      </c>
      <c r="V60" s="20">
        <f ca="1">IF(Table1[[#This Row],[Hạn thanh toán]]="","",IF((U60-NOW())&lt;0,0,(U60-NOW())))</f>
        <v>0</v>
      </c>
      <c r="W60" s="3"/>
      <c r="X60" s="20">
        <f ca="1">IF(Table1[[#This Row],[Hạn thanh toán]]="","",IF((U60-NOW())&lt;0,-(U60-NOW()),0))</f>
        <v>67.620536805552547</v>
      </c>
      <c r="Y60" s="3" t="str">
        <f t="shared" ca="1" si="0"/>
        <v>Nợ quá hạn từ 60 ngày đến 90 ngày</v>
      </c>
      <c r="Z60" s="3" t="str">
        <f>IF(MONTH(Table1[[#This Row],[Ngày tính CN]])&lt;10,"0"&amp;MONTH(Table1[[#This Row],[Ngày tính CN]]),MONTH(Table1[[#This Row],[Ngày tính CN]]))</f>
        <v>07</v>
      </c>
      <c r="AA6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0" s="3"/>
    </row>
    <row r="61" spans="1:28" ht="25.5" customHeight="1" x14ac:dyDescent="0.2">
      <c r="A61" s="4" t="s">
        <v>551</v>
      </c>
      <c r="B61" s="4" t="s">
        <v>446</v>
      </c>
      <c r="C61" s="5">
        <v>45856</v>
      </c>
      <c r="D61" s="6" t="s">
        <v>182</v>
      </c>
      <c r="E61" s="5">
        <v>45861</v>
      </c>
      <c r="F61" s="3" t="s">
        <v>275</v>
      </c>
      <c r="G61" s="3" t="s">
        <v>443</v>
      </c>
      <c r="K61" s="8">
        <v>16856195</v>
      </c>
      <c r="L61" s="8" t="s">
        <v>2135</v>
      </c>
      <c r="O61" s="20">
        <f>IF(Table1[[#This Row],[Phân loại]]="Tồn đầu kỳ",Table1[[#This Row],[Tổng giá trị]],0)</f>
        <v>0</v>
      </c>
      <c r="P61" s="8">
        <f>IF(Table1[[#This Row],[Số còn phải thu ĐK]]&gt;0,0,IF(Table1[[#This Row],[Phân loại]]="Bán hàng",Table1[[#This Row],[Tổng giá trị]],-Table1[[#This Row],[Tổng giá trị]]))</f>
        <v>16856195</v>
      </c>
      <c r="Q61" s="20">
        <f>IF(Table1[[#This Row],[Ngày Thanh toán]]&lt;&gt;"",Table1[[#This Row],[Giá Trị HD sau CK]],0)</f>
        <v>0</v>
      </c>
      <c r="R61" s="8">
        <f>Table1[[#This Row],[Số còn phải thu ĐK]]+Table1[[#This Row],[Giá Trị HD sau CK]]-Table1[[#This Row],[Số tiền đã thu]]</f>
        <v>16856195</v>
      </c>
      <c r="S61" s="7">
        <f>IF(Table1[[#This Row],[Ngày hóa đơn]]&lt;&gt;"",Table1[[#This Row],[Ngày hóa đơn]],Table1[[#This Row],[Ngày hạch toán]])</f>
        <v>45861</v>
      </c>
      <c r="T61" s="8">
        <v>50</v>
      </c>
      <c r="U61" s="7">
        <f>IF(Table1[[#This Row],[Ngày tính CN]]="","",S61+T61)</f>
        <v>45911</v>
      </c>
      <c r="V61" s="20">
        <f ca="1">IF(Table1[[#This Row],[Hạn thanh toán]]="","",IF((U61-NOW())&lt;0,0,(U61-NOW())))</f>
        <v>0</v>
      </c>
      <c r="W61" s="3"/>
      <c r="X61" s="20">
        <f ca="1">IF(Table1[[#This Row],[Hạn thanh toán]]="","",IF((U61-NOW())&lt;0,-(U61-NOW()),0))</f>
        <v>63.620536805552547</v>
      </c>
      <c r="Y61" s="3" t="str">
        <f t="shared" ca="1" si="0"/>
        <v>Nợ quá hạn từ 60 ngày đến 90 ngày</v>
      </c>
      <c r="Z61" s="3" t="str">
        <f>IF(MONTH(Table1[[#This Row],[Ngày tính CN]])&lt;10,"0"&amp;MONTH(Table1[[#This Row],[Ngày tính CN]]),MONTH(Table1[[#This Row],[Ngày tính CN]]))</f>
        <v>07</v>
      </c>
      <c r="AA6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1" s="3"/>
    </row>
    <row r="62" spans="1:28" ht="25.5" customHeight="1" x14ac:dyDescent="0.2">
      <c r="A62" s="4" t="s">
        <v>551</v>
      </c>
      <c r="B62" s="4" t="s">
        <v>446</v>
      </c>
      <c r="C62" s="5">
        <v>45860</v>
      </c>
      <c r="D62" s="6" t="s">
        <v>627</v>
      </c>
      <c r="E62" s="5">
        <v>45863</v>
      </c>
      <c r="F62" s="3" t="s">
        <v>183</v>
      </c>
      <c r="G62" s="3" t="s">
        <v>93</v>
      </c>
      <c r="K62" s="8">
        <v>8959117</v>
      </c>
      <c r="L62" s="8" t="s">
        <v>2135</v>
      </c>
      <c r="O62" s="20">
        <f>IF(Table1[[#This Row],[Phân loại]]="Tồn đầu kỳ",Table1[[#This Row],[Tổng giá trị]],0)</f>
        <v>0</v>
      </c>
      <c r="P62" s="8">
        <f>IF(Table1[[#This Row],[Số còn phải thu ĐK]]&gt;0,0,IF(Table1[[#This Row],[Phân loại]]="Bán hàng",Table1[[#This Row],[Tổng giá trị]],-Table1[[#This Row],[Tổng giá trị]]))</f>
        <v>8959117</v>
      </c>
      <c r="Q62" s="20">
        <f>IF(Table1[[#This Row],[Ngày Thanh toán]]&lt;&gt;"",Table1[[#This Row],[Giá Trị HD sau CK]],0)</f>
        <v>0</v>
      </c>
      <c r="R62" s="8">
        <f>Table1[[#This Row],[Số còn phải thu ĐK]]+Table1[[#This Row],[Giá Trị HD sau CK]]-Table1[[#This Row],[Số tiền đã thu]]</f>
        <v>8959117</v>
      </c>
      <c r="S62" s="7">
        <f>IF(Table1[[#This Row],[Ngày hóa đơn]]&lt;&gt;"",Table1[[#This Row],[Ngày hóa đơn]],Table1[[#This Row],[Ngày hạch toán]])</f>
        <v>45863</v>
      </c>
      <c r="T62" s="8">
        <v>50</v>
      </c>
      <c r="U62" s="7">
        <f>IF(Table1[[#This Row],[Ngày tính CN]]="","",S62+T62)</f>
        <v>45913</v>
      </c>
      <c r="V62" s="20">
        <f ca="1">IF(Table1[[#This Row],[Hạn thanh toán]]="","",IF((U62-NOW())&lt;0,0,(U62-NOW())))</f>
        <v>0</v>
      </c>
      <c r="W62" s="3"/>
      <c r="X62" s="20">
        <f ca="1">IF(Table1[[#This Row],[Hạn thanh toán]]="","",IF((U62-NOW())&lt;0,-(U62-NOW()),0))</f>
        <v>61.620536805552547</v>
      </c>
      <c r="Y62" s="3" t="str">
        <f t="shared" ca="1" si="0"/>
        <v>Nợ quá hạn từ 60 ngày đến 90 ngày</v>
      </c>
      <c r="Z62" s="3" t="str">
        <f>IF(MONTH(Table1[[#This Row],[Ngày tính CN]])&lt;10,"0"&amp;MONTH(Table1[[#This Row],[Ngày tính CN]]),MONTH(Table1[[#This Row],[Ngày tính CN]]))</f>
        <v>07</v>
      </c>
      <c r="AA6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2" s="3"/>
    </row>
    <row r="63" spans="1:28" ht="25.5" customHeight="1" x14ac:dyDescent="0.2">
      <c r="A63" s="4" t="s">
        <v>551</v>
      </c>
      <c r="B63" s="4" t="s">
        <v>446</v>
      </c>
      <c r="C63" s="5">
        <v>45863</v>
      </c>
      <c r="D63" s="6" t="s">
        <v>130</v>
      </c>
      <c r="E63" s="5">
        <v>45867</v>
      </c>
      <c r="F63" s="3" t="s">
        <v>498</v>
      </c>
      <c r="G63" s="3" t="s">
        <v>24</v>
      </c>
      <c r="K63" s="8">
        <v>16273223</v>
      </c>
      <c r="L63" s="8" t="s">
        <v>2135</v>
      </c>
      <c r="O63" s="20">
        <f>IF(Table1[[#This Row],[Phân loại]]="Tồn đầu kỳ",Table1[[#This Row],[Tổng giá trị]],0)</f>
        <v>0</v>
      </c>
      <c r="P63" s="8">
        <f>IF(Table1[[#This Row],[Số còn phải thu ĐK]]&gt;0,0,IF(Table1[[#This Row],[Phân loại]]="Bán hàng",Table1[[#This Row],[Tổng giá trị]],-Table1[[#This Row],[Tổng giá trị]]))</f>
        <v>16273223</v>
      </c>
      <c r="Q63" s="20">
        <f>IF(Table1[[#This Row],[Ngày Thanh toán]]&lt;&gt;"",Table1[[#This Row],[Giá Trị HD sau CK]],0)</f>
        <v>0</v>
      </c>
      <c r="R63" s="8">
        <f>Table1[[#This Row],[Số còn phải thu ĐK]]+Table1[[#This Row],[Giá Trị HD sau CK]]-Table1[[#This Row],[Số tiền đã thu]]</f>
        <v>16273223</v>
      </c>
      <c r="S63" s="7">
        <f>IF(Table1[[#This Row],[Ngày hóa đơn]]&lt;&gt;"",Table1[[#This Row],[Ngày hóa đơn]],Table1[[#This Row],[Ngày hạch toán]])</f>
        <v>45867</v>
      </c>
      <c r="T63" s="8">
        <v>50</v>
      </c>
      <c r="U63" s="7">
        <f>IF(Table1[[#This Row],[Ngày tính CN]]="","",S63+T63)</f>
        <v>45917</v>
      </c>
      <c r="V63" s="20">
        <f ca="1">IF(Table1[[#This Row],[Hạn thanh toán]]="","",IF((U63-NOW())&lt;0,0,(U63-NOW())))</f>
        <v>0</v>
      </c>
      <c r="W63" s="3"/>
      <c r="X63" s="20">
        <f ca="1">IF(Table1[[#This Row],[Hạn thanh toán]]="","",IF((U63-NOW())&lt;0,-(U63-NOW()),0))</f>
        <v>57.620536805552547</v>
      </c>
      <c r="Y63" s="3" t="str">
        <f t="shared" ca="1" si="0"/>
        <v>Nợ quá hạn từ 30 ngày đến 60 ngày</v>
      </c>
      <c r="Z63" s="3" t="str">
        <f>IF(MONTH(Table1[[#This Row],[Ngày tính CN]])&lt;10,"0"&amp;MONTH(Table1[[#This Row],[Ngày tính CN]]),MONTH(Table1[[#This Row],[Ngày tính CN]]))</f>
        <v>07</v>
      </c>
      <c r="AA6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3" s="3"/>
    </row>
    <row r="64" spans="1:28" ht="25.5" customHeight="1" x14ac:dyDescent="0.2">
      <c r="A64" s="4" t="s">
        <v>551</v>
      </c>
      <c r="B64" s="4" t="s">
        <v>446</v>
      </c>
      <c r="C64" s="5">
        <v>45867</v>
      </c>
      <c r="D64" s="6" t="s">
        <v>141</v>
      </c>
      <c r="E64" s="5">
        <v>45869</v>
      </c>
      <c r="F64" s="3" t="s">
        <v>532</v>
      </c>
      <c r="G64" s="3" t="s">
        <v>452</v>
      </c>
      <c r="K64" s="8">
        <v>7213223</v>
      </c>
      <c r="L64" s="8" t="s">
        <v>2135</v>
      </c>
      <c r="O64" s="20">
        <f>IF(Table1[[#This Row],[Phân loại]]="Tồn đầu kỳ",Table1[[#This Row],[Tổng giá trị]],0)</f>
        <v>0</v>
      </c>
      <c r="P64" s="8">
        <f>IF(Table1[[#This Row],[Số còn phải thu ĐK]]&gt;0,0,IF(Table1[[#This Row],[Phân loại]]="Bán hàng",Table1[[#This Row],[Tổng giá trị]],-Table1[[#This Row],[Tổng giá trị]]))</f>
        <v>7213223</v>
      </c>
      <c r="Q64" s="20">
        <f>IF(Table1[[#This Row],[Ngày Thanh toán]]&lt;&gt;"",Table1[[#This Row],[Giá Trị HD sau CK]],0)</f>
        <v>0</v>
      </c>
      <c r="R64" s="8">
        <f>Table1[[#This Row],[Số còn phải thu ĐK]]+Table1[[#This Row],[Giá Trị HD sau CK]]-Table1[[#This Row],[Số tiền đã thu]]</f>
        <v>7213223</v>
      </c>
      <c r="S64" s="7">
        <f>IF(Table1[[#This Row],[Ngày hóa đơn]]&lt;&gt;"",Table1[[#This Row],[Ngày hóa đơn]],Table1[[#This Row],[Ngày hạch toán]])</f>
        <v>45869</v>
      </c>
      <c r="T64" s="8">
        <v>50</v>
      </c>
      <c r="U64" s="7">
        <f>IF(Table1[[#This Row],[Ngày tính CN]]="","",S64+T64)</f>
        <v>45919</v>
      </c>
      <c r="V64" s="20">
        <f ca="1">IF(Table1[[#This Row],[Hạn thanh toán]]="","",IF((U64-NOW())&lt;0,0,(U64-NOW())))</f>
        <v>0</v>
      </c>
      <c r="W64" s="3"/>
      <c r="X64" s="20">
        <f ca="1">IF(Table1[[#This Row],[Hạn thanh toán]]="","",IF((U64-NOW())&lt;0,-(U64-NOW()),0))</f>
        <v>55.620536805552547</v>
      </c>
      <c r="Y64" s="3" t="str">
        <f t="shared" ca="1" si="0"/>
        <v>Nợ quá hạn từ 30 ngày đến 60 ngày</v>
      </c>
      <c r="Z64" s="3" t="str">
        <f>IF(MONTH(Table1[[#This Row],[Ngày tính CN]])&lt;10,"0"&amp;MONTH(Table1[[#This Row],[Ngày tính CN]]),MONTH(Table1[[#This Row],[Ngày tính CN]]))</f>
        <v>07</v>
      </c>
      <c r="AA6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4" s="3"/>
    </row>
    <row r="65" spans="1:28" ht="28.5" customHeight="1" x14ac:dyDescent="0.2">
      <c r="A65" s="4" t="s">
        <v>551</v>
      </c>
      <c r="B65" s="4" t="s">
        <v>446</v>
      </c>
      <c r="C65" s="5">
        <v>45870</v>
      </c>
      <c r="D65" s="6" t="s">
        <v>211</v>
      </c>
      <c r="E65" s="5">
        <v>45876</v>
      </c>
      <c r="F65" s="3" t="s">
        <v>268</v>
      </c>
      <c r="G65" s="3" t="s">
        <v>509</v>
      </c>
      <c r="K65" s="8">
        <v>14150697</v>
      </c>
      <c r="L65" s="8" t="s">
        <v>2135</v>
      </c>
      <c r="O65" s="20">
        <f>IF(Table1[[#This Row],[Phân loại]]="Tồn đầu kỳ",Table1[[#This Row],[Tổng giá trị]],0)</f>
        <v>0</v>
      </c>
      <c r="P65" s="8">
        <f>IF(Table1[[#This Row],[Số còn phải thu ĐK]]&gt;0,0,IF(Table1[[#This Row],[Phân loại]]="Bán hàng",Table1[[#This Row],[Tổng giá trị]],-Table1[[#This Row],[Tổng giá trị]]))</f>
        <v>14150697</v>
      </c>
      <c r="Q65" s="20">
        <f>IF(Table1[[#This Row],[Ngày Thanh toán]]&lt;&gt;"",Table1[[#This Row],[Giá Trị HD sau CK]],0)</f>
        <v>0</v>
      </c>
      <c r="R65" s="8">
        <f>Table1[[#This Row],[Số còn phải thu ĐK]]+Table1[[#This Row],[Giá Trị HD sau CK]]-Table1[[#This Row],[Số tiền đã thu]]</f>
        <v>14150697</v>
      </c>
      <c r="S65" s="7">
        <f>IF(Table1[[#This Row],[Ngày hóa đơn]]&lt;&gt;"",Table1[[#This Row],[Ngày hóa đơn]],Table1[[#This Row],[Ngày hạch toán]])</f>
        <v>45876</v>
      </c>
      <c r="T65" s="8">
        <v>50</v>
      </c>
      <c r="U65" s="7">
        <f>IF(Table1[[#This Row],[Ngày tính CN]]="","",S65+T65)</f>
        <v>45926</v>
      </c>
      <c r="V65" s="20">
        <f ca="1">IF(Table1[[#This Row],[Hạn thanh toán]]="","",IF((U65-NOW())&lt;0,0,(U65-NOW())))</f>
        <v>0</v>
      </c>
      <c r="W65" s="3"/>
      <c r="X65" s="20">
        <f ca="1">IF(Table1[[#This Row],[Hạn thanh toán]]="","",IF((U65-NOW())&lt;0,-(U65-NOW()),0))</f>
        <v>48.620536805552547</v>
      </c>
      <c r="Y65" s="3" t="str">
        <f t="shared" ca="1" si="0"/>
        <v>Nợ quá hạn từ 30 ngày đến 60 ngày</v>
      </c>
      <c r="Z65" s="3" t="str">
        <f>IF(MONTH(Table1[[#This Row],[Ngày tính CN]])&lt;10,"0"&amp;MONTH(Table1[[#This Row],[Ngày tính CN]]),MONTH(Table1[[#This Row],[Ngày tính CN]]))</f>
        <v>08</v>
      </c>
      <c r="AA6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5" s="3"/>
    </row>
    <row r="66" spans="1:28" ht="28.5" customHeight="1" x14ac:dyDescent="0.2">
      <c r="A66" s="4" t="s">
        <v>551</v>
      </c>
      <c r="B66" s="4" t="s">
        <v>446</v>
      </c>
      <c r="C66" s="5">
        <v>45874</v>
      </c>
      <c r="D66" s="6" t="s">
        <v>220</v>
      </c>
      <c r="E66" s="5">
        <v>45878</v>
      </c>
      <c r="F66" s="3" t="s">
        <v>36</v>
      </c>
      <c r="G66" s="3" t="s">
        <v>27</v>
      </c>
      <c r="K66" s="8">
        <v>5484194</v>
      </c>
      <c r="L66" s="8" t="s">
        <v>2135</v>
      </c>
      <c r="O66" s="20">
        <f>IF(Table1[[#This Row],[Phân loại]]="Tồn đầu kỳ",Table1[[#This Row],[Tổng giá trị]],0)</f>
        <v>0</v>
      </c>
      <c r="P66" s="8">
        <f>IF(Table1[[#This Row],[Số còn phải thu ĐK]]&gt;0,0,IF(Table1[[#This Row],[Phân loại]]="Bán hàng",Table1[[#This Row],[Tổng giá trị]],-Table1[[#This Row],[Tổng giá trị]]))</f>
        <v>5484194</v>
      </c>
      <c r="Q66" s="20">
        <f>IF(Table1[[#This Row],[Ngày Thanh toán]]&lt;&gt;"",Table1[[#This Row],[Giá Trị HD sau CK]],0)</f>
        <v>0</v>
      </c>
      <c r="R66" s="8">
        <f>Table1[[#This Row],[Số còn phải thu ĐK]]+Table1[[#This Row],[Giá Trị HD sau CK]]-Table1[[#This Row],[Số tiền đã thu]]</f>
        <v>5484194</v>
      </c>
      <c r="S66" s="7">
        <f>IF(Table1[[#This Row],[Ngày hóa đơn]]&lt;&gt;"",Table1[[#This Row],[Ngày hóa đơn]],Table1[[#This Row],[Ngày hạch toán]])</f>
        <v>45878</v>
      </c>
      <c r="T66" s="8">
        <v>50</v>
      </c>
      <c r="U66" s="7">
        <f>IF(Table1[[#This Row],[Ngày tính CN]]="","",S66+T66)</f>
        <v>45928</v>
      </c>
      <c r="V66" s="20">
        <f ca="1">IF(Table1[[#This Row],[Hạn thanh toán]]="","",IF((U66-NOW())&lt;0,0,(U66-NOW())))</f>
        <v>0</v>
      </c>
      <c r="W66" s="3"/>
      <c r="X66" s="20">
        <f ca="1">IF(Table1[[#This Row],[Hạn thanh toán]]="","",IF((U66-NOW())&lt;0,-(U66-NOW()),0))</f>
        <v>46.620536805552547</v>
      </c>
      <c r="Y66" s="3" t="str">
        <f t="shared" ca="1" si="0"/>
        <v>Nợ quá hạn từ 30 ngày đến 60 ngày</v>
      </c>
      <c r="Z66" s="3" t="str">
        <f>IF(MONTH(Table1[[#This Row],[Ngày tính CN]])&lt;10,"0"&amp;MONTH(Table1[[#This Row],[Ngày tính CN]]),MONTH(Table1[[#This Row],[Ngày tính CN]]))</f>
        <v>08</v>
      </c>
      <c r="AA6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6" s="3"/>
    </row>
    <row r="67" spans="1:28" ht="28.5" customHeight="1" x14ac:dyDescent="0.2">
      <c r="A67" s="4" t="s">
        <v>551</v>
      </c>
      <c r="B67" s="4" t="s">
        <v>446</v>
      </c>
      <c r="C67" s="5">
        <v>45877</v>
      </c>
      <c r="D67" s="6" t="s">
        <v>366</v>
      </c>
      <c r="E67" s="5">
        <v>45883</v>
      </c>
      <c r="F67" s="3" t="s">
        <v>179</v>
      </c>
      <c r="G67" s="3" t="s">
        <v>212</v>
      </c>
      <c r="K67" s="8">
        <v>14235210</v>
      </c>
      <c r="L67" s="8" t="s">
        <v>2135</v>
      </c>
      <c r="O67" s="20">
        <f>IF(Table1[[#This Row],[Phân loại]]="Tồn đầu kỳ",Table1[[#This Row],[Tổng giá trị]],0)</f>
        <v>0</v>
      </c>
      <c r="P67" s="8">
        <f>IF(Table1[[#This Row],[Số còn phải thu ĐK]]&gt;0,0,IF(Table1[[#This Row],[Phân loại]]="Bán hàng",Table1[[#This Row],[Tổng giá trị]],-Table1[[#This Row],[Tổng giá trị]]))</f>
        <v>14235210</v>
      </c>
      <c r="Q67" s="20">
        <f>IF(Table1[[#This Row],[Ngày Thanh toán]]&lt;&gt;"",Table1[[#This Row],[Giá Trị HD sau CK]],0)</f>
        <v>0</v>
      </c>
      <c r="R67" s="8">
        <f>Table1[[#This Row],[Số còn phải thu ĐK]]+Table1[[#This Row],[Giá Trị HD sau CK]]-Table1[[#This Row],[Số tiền đã thu]]</f>
        <v>14235210</v>
      </c>
      <c r="S67" s="7">
        <f>IF(Table1[[#This Row],[Ngày hóa đơn]]&lt;&gt;"",Table1[[#This Row],[Ngày hóa đơn]],Table1[[#This Row],[Ngày hạch toán]])</f>
        <v>45883</v>
      </c>
      <c r="T67" s="8">
        <v>50</v>
      </c>
      <c r="U67" s="7">
        <f>IF(Table1[[#This Row],[Ngày tính CN]]="","",S67+T67)</f>
        <v>45933</v>
      </c>
      <c r="V67" s="20">
        <f ca="1">IF(Table1[[#This Row],[Hạn thanh toán]]="","",IF((U67-NOW())&lt;0,0,(U67-NOW())))</f>
        <v>0</v>
      </c>
      <c r="W67" s="3"/>
      <c r="X67" s="20">
        <f ca="1">IF(Table1[[#This Row],[Hạn thanh toán]]="","",IF((U67-NOW())&lt;0,-(U67-NOW()),0))</f>
        <v>41.620536805552547</v>
      </c>
      <c r="Y67" s="3" t="str">
        <f t="shared" ca="1" si="0"/>
        <v>Nợ quá hạn từ 30 ngày đến 60 ngày</v>
      </c>
      <c r="Z67" s="3" t="str">
        <f>IF(MONTH(Table1[[#This Row],[Ngày tính CN]])&lt;10,"0"&amp;MONTH(Table1[[#This Row],[Ngày tính CN]]),MONTH(Table1[[#This Row],[Ngày tính CN]]))</f>
        <v>08</v>
      </c>
      <c r="AA6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7" s="3"/>
    </row>
    <row r="68" spans="1:28" ht="28.5" customHeight="1" x14ac:dyDescent="0.2">
      <c r="A68" s="4" t="s">
        <v>551</v>
      </c>
      <c r="B68" s="4" t="s">
        <v>446</v>
      </c>
      <c r="C68" s="5">
        <v>45881</v>
      </c>
      <c r="D68" s="6" t="s">
        <v>75</v>
      </c>
      <c r="E68" s="5">
        <v>45883</v>
      </c>
      <c r="F68" s="3" t="s">
        <v>566</v>
      </c>
      <c r="G68" s="3" t="s">
        <v>584</v>
      </c>
      <c r="K68" s="8">
        <v>6846381</v>
      </c>
      <c r="L68" s="8" t="s">
        <v>2135</v>
      </c>
      <c r="O68" s="20">
        <f>IF(Table1[[#This Row],[Phân loại]]="Tồn đầu kỳ",Table1[[#This Row],[Tổng giá trị]],0)</f>
        <v>0</v>
      </c>
      <c r="P68" s="8">
        <f>IF(Table1[[#This Row],[Số còn phải thu ĐK]]&gt;0,0,IF(Table1[[#This Row],[Phân loại]]="Bán hàng",Table1[[#This Row],[Tổng giá trị]],-Table1[[#This Row],[Tổng giá trị]]))</f>
        <v>6846381</v>
      </c>
      <c r="Q68" s="20">
        <f>IF(Table1[[#This Row],[Ngày Thanh toán]]&lt;&gt;"",Table1[[#This Row],[Giá Trị HD sau CK]],0)</f>
        <v>0</v>
      </c>
      <c r="R68" s="8">
        <f>Table1[[#This Row],[Số còn phải thu ĐK]]+Table1[[#This Row],[Giá Trị HD sau CK]]-Table1[[#This Row],[Số tiền đã thu]]</f>
        <v>6846381</v>
      </c>
      <c r="S68" s="7">
        <f>IF(Table1[[#This Row],[Ngày hóa đơn]]&lt;&gt;"",Table1[[#This Row],[Ngày hóa đơn]],Table1[[#This Row],[Ngày hạch toán]])</f>
        <v>45883</v>
      </c>
      <c r="T68" s="8">
        <v>50</v>
      </c>
      <c r="U68" s="7">
        <f>IF(Table1[[#This Row],[Ngày tính CN]]="","",S68+T68)</f>
        <v>45933</v>
      </c>
      <c r="V68" s="20">
        <f ca="1">IF(Table1[[#This Row],[Hạn thanh toán]]="","",IF((U68-NOW())&lt;0,0,(U68-NOW())))</f>
        <v>0</v>
      </c>
      <c r="W68" s="3"/>
      <c r="X68" s="20">
        <f ca="1">IF(Table1[[#This Row],[Hạn thanh toán]]="","",IF((U68-NOW())&lt;0,-(U68-NOW()),0))</f>
        <v>41.620536805552547</v>
      </c>
      <c r="Y68" s="3" t="str">
        <f t="shared" ref="Y68:Y131" ca="1" si="1">IF(X68="","",IF(R68=0,"Đã thanh toán",IF(X68&lt;=0,"Chưa đến hạn thanh toán",IF(X68&lt;=30,"Nợ quá hạn 30 ngày",IF(X68&lt;=60,"Nợ quá hạn từ 30 ngày đến 60 ngày",IF(X68&lt;=90,"Nợ quá hạn từ 60 ngày đến 90 ngày",IF(X68&lt;=120,"Nợ quá hạn từ 90 ngày đến 120 ngày","Nợ quá hạn hơn 120 ngày có khả năng mất thanh toán")))))))</f>
        <v>Nợ quá hạn từ 30 ngày đến 60 ngày</v>
      </c>
      <c r="Z68" s="3" t="str">
        <f>IF(MONTH(Table1[[#This Row],[Ngày tính CN]])&lt;10,"0"&amp;MONTH(Table1[[#This Row],[Ngày tính CN]]),MONTH(Table1[[#This Row],[Ngày tính CN]]))</f>
        <v>08</v>
      </c>
      <c r="AA6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8" s="3"/>
    </row>
    <row r="69" spans="1:28" ht="28.5" customHeight="1" x14ac:dyDescent="0.2">
      <c r="A69" s="4" t="s">
        <v>551</v>
      </c>
      <c r="B69" s="4" t="s">
        <v>446</v>
      </c>
      <c r="C69" s="5">
        <v>45884</v>
      </c>
      <c r="D69" s="6" t="s">
        <v>202</v>
      </c>
      <c r="E69" s="5">
        <v>45888</v>
      </c>
      <c r="F69" s="3" t="s">
        <v>465</v>
      </c>
      <c r="G69" s="3" t="s">
        <v>376</v>
      </c>
      <c r="K69" s="8">
        <v>14821386</v>
      </c>
      <c r="L69" s="8" t="s">
        <v>2135</v>
      </c>
      <c r="O69" s="20">
        <f>IF(Table1[[#This Row],[Phân loại]]="Tồn đầu kỳ",Table1[[#This Row],[Tổng giá trị]],0)</f>
        <v>0</v>
      </c>
      <c r="P69" s="8">
        <f>IF(Table1[[#This Row],[Số còn phải thu ĐK]]&gt;0,0,IF(Table1[[#This Row],[Phân loại]]="Bán hàng",Table1[[#This Row],[Tổng giá trị]],-Table1[[#This Row],[Tổng giá trị]]))</f>
        <v>14821386</v>
      </c>
      <c r="Q69" s="20">
        <f>IF(Table1[[#This Row],[Ngày Thanh toán]]&lt;&gt;"",Table1[[#This Row],[Giá Trị HD sau CK]],0)</f>
        <v>0</v>
      </c>
      <c r="R69" s="8">
        <f>Table1[[#This Row],[Số còn phải thu ĐK]]+Table1[[#This Row],[Giá Trị HD sau CK]]-Table1[[#This Row],[Số tiền đã thu]]</f>
        <v>14821386</v>
      </c>
      <c r="S69" s="7">
        <f>IF(Table1[[#This Row],[Ngày hóa đơn]]&lt;&gt;"",Table1[[#This Row],[Ngày hóa đơn]],Table1[[#This Row],[Ngày hạch toán]])</f>
        <v>45888</v>
      </c>
      <c r="T69" s="8">
        <v>50</v>
      </c>
      <c r="U69" s="7">
        <f>IF(Table1[[#This Row],[Ngày tính CN]]="","",S69+T69)</f>
        <v>45938</v>
      </c>
      <c r="V69" s="20">
        <f ca="1">IF(Table1[[#This Row],[Hạn thanh toán]]="","",IF((U69-NOW())&lt;0,0,(U69-NOW())))</f>
        <v>0</v>
      </c>
      <c r="W69" s="3"/>
      <c r="X69" s="20">
        <f ca="1">IF(Table1[[#This Row],[Hạn thanh toán]]="","",IF((U69-NOW())&lt;0,-(U69-NOW()),0))</f>
        <v>36.620536805552547</v>
      </c>
      <c r="Y69" s="3" t="str">
        <f t="shared" ca="1" si="1"/>
        <v>Nợ quá hạn từ 30 ngày đến 60 ngày</v>
      </c>
      <c r="Z69" s="3" t="str">
        <f>IF(MONTH(Table1[[#This Row],[Ngày tính CN]])&lt;10,"0"&amp;MONTH(Table1[[#This Row],[Ngày tính CN]]),MONTH(Table1[[#This Row],[Ngày tính CN]]))</f>
        <v>08</v>
      </c>
      <c r="AA6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9" s="3"/>
    </row>
    <row r="70" spans="1:28" ht="28.5" customHeight="1" x14ac:dyDescent="0.2">
      <c r="A70" s="4" t="s">
        <v>551</v>
      </c>
      <c r="B70" s="4" t="s">
        <v>446</v>
      </c>
      <c r="C70" s="5">
        <v>45888</v>
      </c>
      <c r="D70" s="6" t="s">
        <v>511</v>
      </c>
      <c r="E70" s="5">
        <v>45891</v>
      </c>
      <c r="F70" s="3" t="s">
        <v>250</v>
      </c>
      <c r="G70" s="3" t="s">
        <v>589</v>
      </c>
      <c r="K70" s="8">
        <v>8934760</v>
      </c>
      <c r="L70" s="8" t="s">
        <v>2135</v>
      </c>
      <c r="O70" s="20">
        <f>IF(Table1[[#This Row],[Phân loại]]="Tồn đầu kỳ",Table1[[#This Row],[Tổng giá trị]],0)</f>
        <v>0</v>
      </c>
      <c r="P70" s="8">
        <f>IF(Table1[[#This Row],[Số còn phải thu ĐK]]&gt;0,0,IF(Table1[[#This Row],[Phân loại]]="Bán hàng",Table1[[#This Row],[Tổng giá trị]],-Table1[[#This Row],[Tổng giá trị]]))</f>
        <v>8934760</v>
      </c>
      <c r="Q70" s="20">
        <f>IF(Table1[[#This Row],[Ngày Thanh toán]]&lt;&gt;"",Table1[[#This Row],[Giá Trị HD sau CK]],0)</f>
        <v>0</v>
      </c>
      <c r="R70" s="8">
        <f>Table1[[#This Row],[Số còn phải thu ĐK]]+Table1[[#This Row],[Giá Trị HD sau CK]]-Table1[[#This Row],[Số tiền đã thu]]</f>
        <v>8934760</v>
      </c>
      <c r="S70" s="7">
        <f>IF(Table1[[#This Row],[Ngày hóa đơn]]&lt;&gt;"",Table1[[#This Row],[Ngày hóa đơn]],Table1[[#This Row],[Ngày hạch toán]])</f>
        <v>45891</v>
      </c>
      <c r="T70" s="8">
        <v>50</v>
      </c>
      <c r="U70" s="7">
        <f>IF(Table1[[#This Row],[Ngày tính CN]]="","",S70+T70)</f>
        <v>45941</v>
      </c>
      <c r="V70" s="20">
        <f ca="1">IF(Table1[[#This Row],[Hạn thanh toán]]="","",IF((U70-NOW())&lt;0,0,(U70-NOW())))</f>
        <v>0</v>
      </c>
      <c r="W70" s="3"/>
      <c r="X70" s="20">
        <f ca="1">IF(Table1[[#This Row],[Hạn thanh toán]]="","",IF((U70-NOW())&lt;0,-(U70-NOW()),0))</f>
        <v>33.620536805552547</v>
      </c>
      <c r="Y70" s="3" t="str">
        <f t="shared" ca="1" si="1"/>
        <v>Nợ quá hạn từ 30 ngày đến 60 ngày</v>
      </c>
      <c r="Z70" s="3" t="str">
        <f>IF(MONTH(Table1[[#This Row],[Ngày tính CN]])&lt;10,"0"&amp;MONTH(Table1[[#This Row],[Ngày tính CN]]),MONTH(Table1[[#This Row],[Ngày tính CN]]))</f>
        <v>08</v>
      </c>
      <c r="AA7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0" s="3"/>
    </row>
    <row r="71" spans="1:28" ht="28.5" customHeight="1" x14ac:dyDescent="0.2">
      <c r="A71" s="4" t="s">
        <v>551</v>
      </c>
      <c r="B71" s="4" t="s">
        <v>446</v>
      </c>
      <c r="C71" s="5">
        <v>45891</v>
      </c>
      <c r="D71" s="6" t="s">
        <v>221</v>
      </c>
      <c r="E71" s="5">
        <v>45894</v>
      </c>
      <c r="F71" s="3" t="s">
        <v>303</v>
      </c>
      <c r="G71" s="3" t="s">
        <v>587</v>
      </c>
      <c r="K71" s="8">
        <v>15402612</v>
      </c>
      <c r="L71" s="8" t="s">
        <v>2135</v>
      </c>
      <c r="O71" s="20">
        <f>IF(Table1[[#This Row],[Phân loại]]="Tồn đầu kỳ",Table1[[#This Row],[Tổng giá trị]],0)</f>
        <v>0</v>
      </c>
      <c r="P71" s="8">
        <f>IF(Table1[[#This Row],[Số còn phải thu ĐK]]&gt;0,0,IF(Table1[[#This Row],[Phân loại]]="Bán hàng",Table1[[#This Row],[Tổng giá trị]],-Table1[[#This Row],[Tổng giá trị]]))</f>
        <v>15402612</v>
      </c>
      <c r="Q71" s="20">
        <f>IF(Table1[[#This Row],[Ngày Thanh toán]]&lt;&gt;"",Table1[[#This Row],[Giá Trị HD sau CK]],0)</f>
        <v>0</v>
      </c>
      <c r="R71" s="8">
        <f>Table1[[#This Row],[Số còn phải thu ĐK]]+Table1[[#This Row],[Giá Trị HD sau CK]]-Table1[[#This Row],[Số tiền đã thu]]</f>
        <v>15402612</v>
      </c>
      <c r="S71" s="7">
        <f>IF(Table1[[#This Row],[Ngày hóa đơn]]&lt;&gt;"",Table1[[#This Row],[Ngày hóa đơn]],Table1[[#This Row],[Ngày hạch toán]])</f>
        <v>45894</v>
      </c>
      <c r="T71" s="8">
        <v>50</v>
      </c>
      <c r="U71" s="7">
        <f>IF(Table1[[#This Row],[Ngày tính CN]]="","",S71+T71)</f>
        <v>45944</v>
      </c>
      <c r="V71" s="20">
        <f ca="1">IF(Table1[[#This Row],[Hạn thanh toán]]="","",IF((U71-NOW())&lt;0,0,(U71-NOW())))</f>
        <v>0</v>
      </c>
      <c r="W71" s="3"/>
      <c r="X71" s="20">
        <f ca="1">IF(Table1[[#This Row],[Hạn thanh toán]]="","",IF((U71-NOW())&lt;0,-(U71-NOW()),0))</f>
        <v>30.620536805552547</v>
      </c>
      <c r="Y71" s="3" t="str">
        <f t="shared" ca="1" si="1"/>
        <v>Nợ quá hạn từ 30 ngày đến 60 ngày</v>
      </c>
      <c r="Z71" s="3" t="str">
        <f>IF(MONTH(Table1[[#This Row],[Ngày tính CN]])&lt;10,"0"&amp;MONTH(Table1[[#This Row],[Ngày tính CN]]),MONTH(Table1[[#This Row],[Ngày tính CN]]))</f>
        <v>08</v>
      </c>
      <c r="AA7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1" s="3"/>
    </row>
    <row r="72" spans="1:28" ht="28.5" customHeight="1" x14ac:dyDescent="0.2">
      <c r="A72" s="4" t="s">
        <v>551</v>
      </c>
      <c r="B72" s="4" t="s">
        <v>446</v>
      </c>
      <c r="C72" s="5">
        <v>45895</v>
      </c>
      <c r="D72" s="6" t="s">
        <v>186</v>
      </c>
      <c r="E72" s="5">
        <v>45897</v>
      </c>
      <c r="F72" s="3" t="s">
        <v>491</v>
      </c>
      <c r="G72" s="3" t="s">
        <v>271</v>
      </c>
      <c r="K72" s="8">
        <v>8348644</v>
      </c>
      <c r="L72" s="8" t="s">
        <v>2135</v>
      </c>
      <c r="O72" s="20">
        <f>IF(Table1[[#This Row],[Phân loại]]="Tồn đầu kỳ",Table1[[#This Row],[Tổng giá trị]],0)</f>
        <v>0</v>
      </c>
      <c r="P72" s="8">
        <f>IF(Table1[[#This Row],[Số còn phải thu ĐK]]&gt;0,0,IF(Table1[[#This Row],[Phân loại]]="Bán hàng",Table1[[#This Row],[Tổng giá trị]],-Table1[[#This Row],[Tổng giá trị]]))</f>
        <v>8348644</v>
      </c>
      <c r="Q72" s="20">
        <f>IF(Table1[[#This Row],[Ngày Thanh toán]]&lt;&gt;"",Table1[[#This Row],[Giá Trị HD sau CK]],0)</f>
        <v>0</v>
      </c>
      <c r="R72" s="8">
        <f>Table1[[#This Row],[Số còn phải thu ĐK]]+Table1[[#This Row],[Giá Trị HD sau CK]]-Table1[[#This Row],[Số tiền đã thu]]</f>
        <v>8348644</v>
      </c>
      <c r="S72" s="7">
        <f>IF(Table1[[#This Row],[Ngày hóa đơn]]&lt;&gt;"",Table1[[#This Row],[Ngày hóa đơn]],Table1[[#This Row],[Ngày hạch toán]])</f>
        <v>45897</v>
      </c>
      <c r="T72" s="8">
        <v>50</v>
      </c>
      <c r="U72" s="7">
        <f>IF(Table1[[#This Row],[Ngày tính CN]]="","",S72+T72)</f>
        <v>45947</v>
      </c>
      <c r="V72" s="20">
        <f ca="1">IF(Table1[[#This Row],[Hạn thanh toán]]="","",IF((U72-NOW())&lt;0,0,(U72-NOW())))</f>
        <v>0</v>
      </c>
      <c r="W72" s="3"/>
      <c r="X72" s="20">
        <f ca="1">IF(Table1[[#This Row],[Hạn thanh toán]]="","",IF((U72-NOW())&lt;0,-(U72-NOW()),0))</f>
        <v>27.620536805552547</v>
      </c>
      <c r="Y72" s="3" t="str">
        <f t="shared" ca="1" si="1"/>
        <v>Nợ quá hạn 30 ngày</v>
      </c>
      <c r="Z72" s="3" t="str">
        <f>IF(MONTH(Table1[[#This Row],[Ngày tính CN]])&lt;10,"0"&amp;MONTH(Table1[[#This Row],[Ngày tính CN]]),MONTH(Table1[[#This Row],[Ngày tính CN]]))</f>
        <v>08</v>
      </c>
      <c r="AA7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2" s="3"/>
    </row>
    <row r="73" spans="1:28" ht="28.5" customHeight="1" x14ac:dyDescent="0.2">
      <c r="A73" s="4" t="s">
        <v>551</v>
      </c>
      <c r="B73" s="4" t="s">
        <v>446</v>
      </c>
      <c r="C73" s="5">
        <v>45898</v>
      </c>
      <c r="D73" s="6" t="s">
        <v>261</v>
      </c>
      <c r="E73" s="5">
        <v>45905</v>
      </c>
      <c r="F73" s="3" t="s">
        <v>577</v>
      </c>
      <c r="G73" s="3" t="s">
        <v>363</v>
      </c>
      <c r="K73" s="8">
        <v>18499532</v>
      </c>
      <c r="L73" s="8" t="s">
        <v>2135</v>
      </c>
      <c r="O73" s="20">
        <f>IF(Table1[[#This Row],[Phân loại]]="Tồn đầu kỳ",Table1[[#This Row],[Tổng giá trị]],0)</f>
        <v>0</v>
      </c>
      <c r="P73" s="8">
        <f>IF(Table1[[#This Row],[Số còn phải thu ĐK]]&gt;0,0,IF(Table1[[#This Row],[Phân loại]]="Bán hàng",Table1[[#This Row],[Tổng giá trị]],-Table1[[#This Row],[Tổng giá trị]]))</f>
        <v>18499532</v>
      </c>
      <c r="Q73" s="20">
        <f>IF(Table1[[#This Row],[Ngày Thanh toán]]&lt;&gt;"",Table1[[#This Row],[Giá Trị HD sau CK]],0)</f>
        <v>0</v>
      </c>
      <c r="R73" s="8">
        <f>Table1[[#This Row],[Số còn phải thu ĐK]]+Table1[[#This Row],[Giá Trị HD sau CK]]-Table1[[#This Row],[Số tiền đã thu]]</f>
        <v>18499532</v>
      </c>
      <c r="S73" s="7">
        <f>IF(Table1[[#This Row],[Ngày hóa đơn]]&lt;&gt;"",Table1[[#This Row],[Ngày hóa đơn]],Table1[[#This Row],[Ngày hạch toán]])</f>
        <v>45905</v>
      </c>
      <c r="T73" s="8">
        <v>50</v>
      </c>
      <c r="U73" s="7">
        <f>IF(Table1[[#This Row],[Ngày tính CN]]="","",S73+T73)</f>
        <v>45955</v>
      </c>
      <c r="V73" s="20">
        <f ca="1">IF(Table1[[#This Row],[Hạn thanh toán]]="","",IF((U73-NOW())&lt;0,0,(U73-NOW())))</f>
        <v>0</v>
      </c>
      <c r="W73" s="3"/>
      <c r="X73" s="20">
        <f ca="1">IF(Table1[[#This Row],[Hạn thanh toán]]="","",IF((U73-NOW())&lt;0,-(U73-NOW()),0))</f>
        <v>19.620536805552547</v>
      </c>
      <c r="Y73" s="3" t="str">
        <f t="shared" ca="1" si="1"/>
        <v>Nợ quá hạn 30 ngày</v>
      </c>
      <c r="Z73" s="3" t="str">
        <f>IF(MONTH(Table1[[#This Row],[Ngày tính CN]])&lt;10,"0"&amp;MONTH(Table1[[#This Row],[Ngày tính CN]]),MONTH(Table1[[#This Row],[Ngày tính CN]]))</f>
        <v>09</v>
      </c>
      <c r="AA7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3" s="3"/>
    </row>
    <row r="74" spans="1:28" ht="28.5" customHeight="1" x14ac:dyDescent="0.2">
      <c r="A74" s="4" t="s">
        <v>551</v>
      </c>
      <c r="B74" s="4" t="s">
        <v>446</v>
      </c>
      <c r="C74" s="5">
        <v>45905</v>
      </c>
      <c r="D74" s="6" t="s">
        <v>199</v>
      </c>
      <c r="E74" s="5">
        <v>45909</v>
      </c>
      <c r="F74" s="3" t="s">
        <v>621</v>
      </c>
      <c r="G74" s="3" t="s">
        <v>53</v>
      </c>
      <c r="K74" s="8">
        <v>10745530</v>
      </c>
      <c r="L74" s="8" t="s">
        <v>2135</v>
      </c>
      <c r="O74" s="20">
        <f>IF(Table1[[#This Row],[Phân loại]]="Tồn đầu kỳ",Table1[[#This Row],[Tổng giá trị]],0)</f>
        <v>0</v>
      </c>
      <c r="P74" s="8">
        <f>IF(Table1[[#This Row],[Số còn phải thu ĐK]]&gt;0,0,IF(Table1[[#This Row],[Phân loại]]="Bán hàng",Table1[[#This Row],[Tổng giá trị]],-Table1[[#This Row],[Tổng giá trị]]))</f>
        <v>10745530</v>
      </c>
      <c r="Q74" s="20">
        <f>IF(Table1[[#This Row],[Ngày Thanh toán]]&lt;&gt;"",Table1[[#This Row],[Giá Trị HD sau CK]],0)</f>
        <v>0</v>
      </c>
      <c r="R74" s="8">
        <f>Table1[[#This Row],[Số còn phải thu ĐK]]+Table1[[#This Row],[Giá Trị HD sau CK]]-Table1[[#This Row],[Số tiền đã thu]]</f>
        <v>10745530</v>
      </c>
      <c r="S74" s="7">
        <f>IF(Table1[[#This Row],[Ngày hóa đơn]]&lt;&gt;"",Table1[[#This Row],[Ngày hóa đơn]],Table1[[#This Row],[Ngày hạch toán]])</f>
        <v>45909</v>
      </c>
      <c r="T74" s="8">
        <v>50</v>
      </c>
      <c r="U74" s="7">
        <f>IF(Table1[[#This Row],[Ngày tính CN]]="","",S74+T74)</f>
        <v>45959</v>
      </c>
      <c r="V74" s="20">
        <f ca="1">IF(Table1[[#This Row],[Hạn thanh toán]]="","",IF((U74-NOW())&lt;0,0,(U74-NOW())))</f>
        <v>0</v>
      </c>
      <c r="W74" s="3"/>
      <c r="X74" s="20">
        <f ca="1">IF(Table1[[#This Row],[Hạn thanh toán]]="","",IF((U74-NOW())&lt;0,-(U74-NOW()),0))</f>
        <v>15.620536805552547</v>
      </c>
      <c r="Y74" s="3" t="str">
        <f t="shared" ca="1" si="1"/>
        <v>Nợ quá hạn 30 ngày</v>
      </c>
      <c r="Z74" s="3" t="str">
        <f>IF(MONTH(Table1[[#This Row],[Ngày tính CN]])&lt;10,"0"&amp;MONTH(Table1[[#This Row],[Ngày tính CN]]),MONTH(Table1[[#This Row],[Ngày tính CN]]))</f>
        <v>09</v>
      </c>
      <c r="AA7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4" s="3"/>
    </row>
    <row r="75" spans="1:28" ht="28.5" customHeight="1" x14ac:dyDescent="0.2">
      <c r="A75" s="4" t="s">
        <v>551</v>
      </c>
      <c r="B75" s="4" t="s">
        <v>446</v>
      </c>
      <c r="C75" s="5">
        <v>45909</v>
      </c>
      <c r="D75" s="6" t="s">
        <v>582</v>
      </c>
      <c r="E75" s="5">
        <v>45912</v>
      </c>
      <c r="F75" s="3" t="s">
        <v>177</v>
      </c>
      <c r="G75" s="3" t="s">
        <v>546</v>
      </c>
      <c r="K75" s="8">
        <v>9127398</v>
      </c>
      <c r="L75" s="8" t="s">
        <v>2135</v>
      </c>
      <c r="O75" s="20">
        <f>IF(Table1[[#This Row],[Phân loại]]="Tồn đầu kỳ",Table1[[#This Row],[Tổng giá trị]],0)</f>
        <v>0</v>
      </c>
      <c r="P75" s="8">
        <f>IF(Table1[[#This Row],[Số còn phải thu ĐK]]&gt;0,0,IF(Table1[[#This Row],[Phân loại]]="Bán hàng",Table1[[#This Row],[Tổng giá trị]],-Table1[[#This Row],[Tổng giá trị]]))</f>
        <v>9127398</v>
      </c>
      <c r="Q75" s="20">
        <f>IF(Table1[[#This Row],[Ngày Thanh toán]]&lt;&gt;"",Table1[[#This Row],[Giá Trị HD sau CK]],0)</f>
        <v>0</v>
      </c>
      <c r="R75" s="8">
        <f>Table1[[#This Row],[Số còn phải thu ĐK]]+Table1[[#This Row],[Giá Trị HD sau CK]]-Table1[[#This Row],[Số tiền đã thu]]</f>
        <v>9127398</v>
      </c>
      <c r="S75" s="7">
        <f>IF(Table1[[#This Row],[Ngày hóa đơn]]&lt;&gt;"",Table1[[#This Row],[Ngày hóa đơn]],Table1[[#This Row],[Ngày hạch toán]])</f>
        <v>45912</v>
      </c>
      <c r="T75" s="8">
        <v>50</v>
      </c>
      <c r="U75" s="7">
        <f>IF(Table1[[#This Row],[Ngày tính CN]]="","",S75+T75)</f>
        <v>45962</v>
      </c>
      <c r="V75" s="20">
        <f ca="1">IF(Table1[[#This Row],[Hạn thanh toán]]="","",IF((U75-NOW())&lt;0,0,(U75-NOW())))</f>
        <v>0</v>
      </c>
      <c r="W75" s="3"/>
      <c r="X75" s="20">
        <f ca="1">IF(Table1[[#This Row],[Hạn thanh toán]]="","",IF((U75-NOW())&lt;0,-(U75-NOW()),0))</f>
        <v>12.620536805552547</v>
      </c>
      <c r="Y75" s="3" t="str">
        <f t="shared" ca="1" si="1"/>
        <v>Nợ quá hạn 30 ngày</v>
      </c>
      <c r="Z75" s="3" t="str">
        <f>IF(MONTH(Table1[[#This Row],[Ngày tính CN]])&lt;10,"0"&amp;MONTH(Table1[[#This Row],[Ngày tính CN]]),MONTH(Table1[[#This Row],[Ngày tính CN]]))</f>
        <v>09</v>
      </c>
      <c r="AA7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5" s="3"/>
    </row>
    <row r="76" spans="1:28" ht="28.5" customHeight="1" x14ac:dyDescent="0.2">
      <c r="A76" s="4" t="s">
        <v>551</v>
      </c>
      <c r="B76" s="4" t="s">
        <v>446</v>
      </c>
      <c r="C76" s="5">
        <v>45912</v>
      </c>
      <c r="D76" s="6" t="s">
        <v>111</v>
      </c>
      <c r="E76" s="5">
        <v>45916</v>
      </c>
      <c r="F76" s="3" t="s">
        <v>37</v>
      </c>
      <c r="G76" s="3" t="s">
        <v>317</v>
      </c>
      <c r="K76" s="8">
        <v>15281360</v>
      </c>
      <c r="L76" s="8" t="s">
        <v>2135</v>
      </c>
      <c r="O76" s="20">
        <f>IF(Table1[[#This Row],[Phân loại]]="Tồn đầu kỳ",Table1[[#This Row],[Tổng giá trị]],0)</f>
        <v>0</v>
      </c>
      <c r="P76" s="8">
        <f>IF(Table1[[#This Row],[Số còn phải thu ĐK]]&gt;0,0,IF(Table1[[#This Row],[Phân loại]]="Bán hàng",Table1[[#This Row],[Tổng giá trị]],-Table1[[#This Row],[Tổng giá trị]]))</f>
        <v>15281360</v>
      </c>
      <c r="Q76" s="20">
        <f>IF(Table1[[#This Row],[Ngày Thanh toán]]&lt;&gt;"",Table1[[#This Row],[Giá Trị HD sau CK]],0)</f>
        <v>0</v>
      </c>
      <c r="R76" s="8">
        <f>Table1[[#This Row],[Số còn phải thu ĐK]]+Table1[[#This Row],[Giá Trị HD sau CK]]-Table1[[#This Row],[Số tiền đã thu]]</f>
        <v>15281360</v>
      </c>
      <c r="S76" s="7">
        <f>IF(Table1[[#This Row],[Ngày hóa đơn]]&lt;&gt;"",Table1[[#This Row],[Ngày hóa đơn]],Table1[[#This Row],[Ngày hạch toán]])</f>
        <v>45916</v>
      </c>
      <c r="T76" s="8">
        <v>50</v>
      </c>
      <c r="U76" s="7">
        <f>IF(Table1[[#This Row],[Ngày tính CN]]="","",S76+T76)</f>
        <v>45966</v>
      </c>
      <c r="V76" s="20">
        <f ca="1">IF(Table1[[#This Row],[Hạn thanh toán]]="","",IF((U76-NOW())&lt;0,0,(U76-NOW())))</f>
        <v>0</v>
      </c>
      <c r="W76" s="3"/>
      <c r="X76" s="20">
        <f ca="1">IF(Table1[[#This Row],[Hạn thanh toán]]="","",IF((U76-NOW())&lt;0,-(U76-NOW()),0))</f>
        <v>8.6205368055525469</v>
      </c>
      <c r="Y76" s="3" t="str">
        <f t="shared" ca="1" si="1"/>
        <v>Nợ quá hạn 30 ngày</v>
      </c>
      <c r="Z76" s="3" t="str">
        <f>IF(MONTH(Table1[[#This Row],[Ngày tính CN]])&lt;10,"0"&amp;MONTH(Table1[[#This Row],[Ngày tính CN]]),MONTH(Table1[[#This Row],[Ngày tính CN]]))</f>
        <v>09</v>
      </c>
      <c r="AA7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6" s="3"/>
    </row>
    <row r="77" spans="1:28" ht="28.5" customHeight="1" x14ac:dyDescent="0.2">
      <c r="A77" s="4" t="s">
        <v>551</v>
      </c>
      <c r="B77" s="4" t="s">
        <v>446</v>
      </c>
      <c r="C77" s="5">
        <v>45916</v>
      </c>
      <c r="D77" s="6" t="s">
        <v>207</v>
      </c>
      <c r="E77" s="5">
        <v>45919</v>
      </c>
      <c r="F77" s="3" t="s">
        <v>264</v>
      </c>
      <c r="G77" s="3" t="s">
        <v>294</v>
      </c>
      <c r="K77" s="8">
        <v>6731418</v>
      </c>
      <c r="L77" s="8" t="s">
        <v>2135</v>
      </c>
      <c r="O77" s="20">
        <f>IF(Table1[[#This Row],[Phân loại]]="Tồn đầu kỳ",Table1[[#This Row],[Tổng giá trị]],0)</f>
        <v>0</v>
      </c>
      <c r="P77" s="8">
        <f>IF(Table1[[#This Row],[Số còn phải thu ĐK]]&gt;0,0,IF(Table1[[#This Row],[Phân loại]]="Bán hàng",Table1[[#This Row],[Tổng giá trị]],-Table1[[#This Row],[Tổng giá trị]]))</f>
        <v>6731418</v>
      </c>
      <c r="Q77" s="20">
        <f>IF(Table1[[#This Row],[Ngày Thanh toán]]&lt;&gt;"",Table1[[#This Row],[Giá Trị HD sau CK]],0)</f>
        <v>0</v>
      </c>
      <c r="R77" s="8">
        <f>Table1[[#This Row],[Số còn phải thu ĐK]]+Table1[[#This Row],[Giá Trị HD sau CK]]-Table1[[#This Row],[Số tiền đã thu]]</f>
        <v>6731418</v>
      </c>
      <c r="S77" s="7">
        <f>IF(Table1[[#This Row],[Ngày hóa đơn]]&lt;&gt;"",Table1[[#This Row],[Ngày hóa đơn]],Table1[[#This Row],[Ngày hạch toán]])</f>
        <v>45919</v>
      </c>
      <c r="T77" s="8">
        <v>50</v>
      </c>
      <c r="U77" s="7">
        <f>IF(Table1[[#This Row],[Ngày tính CN]]="","",S77+T77)</f>
        <v>45969</v>
      </c>
      <c r="V77" s="20">
        <f ca="1">IF(Table1[[#This Row],[Hạn thanh toán]]="","",IF((U77-NOW())&lt;0,0,(U77-NOW())))</f>
        <v>0</v>
      </c>
      <c r="W77" s="3"/>
      <c r="X77" s="20">
        <f ca="1">IF(Table1[[#This Row],[Hạn thanh toán]]="","",IF((U77-NOW())&lt;0,-(U77-NOW()),0))</f>
        <v>5.6205368055525469</v>
      </c>
      <c r="Y77" s="3" t="str">
        <f t="shared" ca="1" si="1"/>
        <v>Nợ quá hạn 30 ngày</v>
      </c>
      <c r="Z77" s="3" t="str">
        <f>IF(MONTH(Table1[[#This Row],[Ngày tính CN]])&lt;10,"0"&amp;MONTH(Table1[[#This Row],[Ngày tính CN]]),MONTH(Table1[[#This Row],[Ngày tính CN]]))</f>
        <v>09</v>
      </c>
      <c r="AA7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7" s="3"/>
    </row>
    <row r="78" spans="1:28" ht="28.5" customHeight="1" x14ac:dyDescent="0.2">
      <c r="A78" s="4" t="s">
        <v>551</v>
      </c>
      <c r="B78" s="4" t="s">
        <v>446</v>
      </c>
      <c r="C78" s="5">
        <v>45919</v>
      </c>
      <c r="D78" s="6" t="s">
        <v>162</v>
      </c>
      <c r="E78" s="5">
        <v>45925</v>
      </c>
      <c r="F78" s="3" t="s">
        <v>17</v>
      </c>
      <c r="G78" s="3" t="s">
        <v>549</v>
      </c>
      <c r="K78" s="8">
        <v>13856243</v>
      </c>
      <c r="L78" s="8" t="s">
        <v>2135</v>
      </c>
      <c r="O78" s="20">
        <f>IF(Table1[[#This Row],[Phân loại]]="Tồn đầu kỳ",Table1[[#This Row],[Tổng giá trị]],0)</f>
        <v>0</v>
      </c>
      <c r="P78" s="8">
        <f>IF(Table1[[#This Row],[Số còn phải thu ĐK]]&gt;0,0,IF(Table1[[#This Row],[Phân loại]]="Bán hàng",Table1[[#This Row],[Tổng giá trị]],-Table1[[#This Row],[Tổng giá trị]]))</f>
        <v>13856243</v>
      </c>
      <c r="Q78" s="20">
        <f>IF(Table1[[#This Row],[Ngày Thanh toán]]&lt;&gt;"",Table1[[#This Row],[Giá Trị HD sau CK]],0)</f>
        <v>0</v>
      </c>
      <c r="R78" s="8">
        <f>Table1[[#This Row],[Số còn phải thu ĐK]]+Table1[[#This Row],[Giá Trị HD sau CK]]-Table1[[#This Row],[Số tiền đã thu]]</f>
        <v>13856243</v>
      </c>
      <c r="S78" s="7">
        <f>IF(Table1[[#This Row],[Ngày hóa đơn]]&lt;&gt;"",Table1[[#This Row],[Ngày hóa đơn]],Table1[[#This Row],[Ngày hạch toán]])</f>
        <v>45925</v>
      </c>
      <c r="T78" s="8">
        <v>50</v>
      </c>
      <c r="U78" s="7">
        <f>IF(Table1[[#This Row],[Ngày tính CN]]="","",S78+T78)</f>
        <v>45975</v>
      </c>
      <c r="V78" s="20">
        <f ca="1">IF(Table1[[#This Row],[Hạn thanh toán]]="","",IF((U78-NOW())&lt;0,0,(U78-NOW())))</f>
        <v>0.37946319444745313</v>
      </c>
      <c r="W78" s="3"/>
      <c r="X78" s="20">
        <f ca="1">IF(Table1[[#This Row],[Hạn thanh toán]]="","",IF((U78-NOW())&lt;0,-(U78-NOW()),0))</f>
        <v>0</v>
      </c>
      <c r="Y78" s="3" t="str">
        <f t="shared" ca="1" si="1"/>
        <v>Chưa đến hạn thanh toán</v>
      </c>
      <c r="Z78" s="3" t="str">
        <f>IF(MONTH(Table1[[#This Row],[Ngày tính CN]])&lt;10,"0"&amp;MONTH(Table1[[#This Row],[Ngày tính CN]]),MONTH(Table1[[#This Row],[Ngày tính CN]]))</f>
        <v>09</v>
      </c>
      <c r="AA7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8" s="3"/>
    </row>
    <row r="79" spans="1:28" ht="28.5" customHeight="1" x14ac:dyDescent="0.2">
      <c r="A79" s="4" t="s">
        <v>551</v>
      </c>
      <c r="B79" s="4" t="s">
        <v>446</v>
      </c>
      <c r="C79" s="5">
        <v>45923</v>
      </c>
      <c r="D79" s="6" t="s">
        <v>192</v>
      </c>
      <c r="E79" s="5">
        <v>45929</v>
      </c>
      <c r="F79" s="3" t="s">
        <v>76</v>
      </c>
      <c r="G79" s="3" t="s">
        <v>122</v>
      </c>
      <c r="K79" s="8">
        <v>6069627</v>
      </c>
      <c r="L79" s="8" t="s">
        <v>2135</v>
      </c>
      <c r="O79" s="20">
        <f>IF(Table1[[#This Row],[Phân loại]]="Tồn đầu kỳ",Table1[[#This Row],[Tổng giá trị]],0)</f>
        <v>0</v>
      </c>
      <c r="P79" s="8">
        <f>IF(Table1[[#This Row],[Số còn phải thu ĐK]]&gt;0,0,IF(Table1[[#This Row],[Phân loại]]="Bán hàng",Table1[[#This Row],[Tổng giá trị]],-Table1[[#This Row],[Tổng giá trị]]))</f>
        <v>6069627</v>
      </c>
      <c r="Q79" s="20">
        <f>IF(Table1[[#This Row],[Ngày Thanh toán]]&lt;&gt;"",Table1[[#This Row],[Giá Trị HD sau CK]],0)</f>
        <v>0</v>
      </c>
      <c r="R79" s="8">
        <f>Table1[[#This Row],[Số còn phải thu ĐK]]+Table1[[#This Row],[Giá Trị HD sau CK]]-Table1[[#This Row],[Số tiền đã thu]]</f>
        <v>6069627</v>
      </c>
      <c r="S79" s="7">
        <f>IF(Table1[[#This Row],[Ngày hóa đơn]]&lt;&gt;"",Table1[[#This Row],[Ngày hóa đơn]],Table1[[#This Row],[Ngày hạch toán]])</f>
        <v>45929</v>
      </c>
      <c r="T79" s="8">
        <v>50</v>
      </c>
      <c r="U79" s="7">
        <f>IF(Table1[[#This Row],[Ngày tính CN]]="","",S79+T79)</f>
        <v>45979</v>
      </c>
      <c r="V79" s="20">
        <f ca="1">IF(Table1[[#This Row],[Hạn thanh toán]]="","",IF((U79-NOW())&lt;0,0,(U79-NOW())))</f>
        <v>4.3794631944474531</v>
      </c>
      <c r="W79" s="3"/>
      <c r="X79" s="20">
        <f ca="1">IF(Table1[[#This Row],[Hạn thanh toán]]="","",IF((U79-NOW())&lt;0,-(U79-NOW()),0))</f>
        <v>0</v>
      </c>
      <c r="Y79" s="3" t="str">
        <f t="shared" ca="1" si="1"/>
        <v>Chưa đến hạn thanh toán</v>
      </c>
      <c r="Z79" s="3" t="str">
        <f>IF(MONTH(Table1[[#This Row],[Ngày tính CN]])&lt;10,"0"&amp;MONTH(Table1[[#This Row],[Ngày tính CN]]),MONTH(Table1[[#This Row],[Ngày tính CN]]))</f>
        <v>09</v>
      </c>
      <c r="AA7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9" s="3"/>
    </row>
    <row r="80" spans="1:28" ht="28.5" customHeight="1" x14ac:dyDescent="0.2">
      <c r="A80" s="4" t="s">
        <v>551</v>
      </c>
      <c r="B80" s="4" t="s">
        <v>446</v>
      </c>
      <c r="C80" s="5">
        <v>45926</v>
      </c>
      <c r="D80" s="6" t="s">
        <v>616</v>
      </c>
      <c r="E80" s="5">
        <v>45929</v>
      </c>
      <c r="F80" s="3" t="s">
        <v>292</v>
      </c>
      <c r="G80" s="3" t="s">
        <v>484</v>
      </c>
      <c r="K80" s="8">
        <v>16146970</v>
      </c>
      <c r="L80" s="8" t="s">
        <v>2135</v>
      </c>
      <c r="O80" s="20">
        <f>IF(Table1[[#This Row],[Phân loại]]="Tồn đầu kỳ",Table1[[#This Row],[Tổng giá trị]],0)</f>
        <v>0</v>
      </c>
      <c r="P80" s="8">
        <f>IF(Table1[[#This Row],[Số còn phải thu ĐK]]&gt;0,0,IF(Table1[[#This Row],[Phân loại]]="Bán hàng",Table1[[#This Row],[Tổng giá trị]],-Table1[[#This Row],[Tổng giá trị]]))</f>
        <v>16146970</v>
      </c>
      <c r="Q80" s="20">
        <f>IF(Table1[[#This Row],[Ngày Thanh toán]]&lt;&gt;"",Table1[[#This Row],[Giá Trị HD sau CK]],0)</f>
        <v>0</v>
      </c>
      <c r="R80" s="8">
        <f>Table1[[#This Row],[Số còn phải thu ĐK]]+Table1[[#This Row],[Giá Trị HD sau CK]]-Table1[[#This Row],[Số tiền đã thu]]</f>
        <v>16146970</v>
      </c>
      <c r="S80" s="7">
        <f>IF(Table1[[#This Row],[Ngày hóa đơn]]&lt;&gt;"",Table1[[#This Row],[Ngày hóa đơn]],Table1[[#This Row],[Ngày hạch toán]])</f>
        <v>45929</v>
      </c>
      <c r="T80" s="8">
        <v>50</v>
      </c>
      <c r="U80" s="7">
        <f>IF(Table1[[#This Row],[Ngày tính CN]]="","",S80+T80)</f>
        <v>45979</v>
      </c>
      <c r="V80" s="20">
        <f ca="1">IF(Table1[[#This Row],[Hạn thanh toán]]="","",IF((U80-NOW())&lt;0,0,(U80-NOW())))</f>
        <v>4.3794631944474531</v>
      </c>
      <c r="W80" s="3"/>
      <c r="X80" s="20">
        <f ca="1">IF(Table1[[#This Row],[Hạn thanh toán]]="","",IF((U80-NOW())&lt;0,-(U80-NOW()),0))</f>
        <v>0</v>
      </c>
      <c r="Y80" s="3" t="str">
        <f t="shared" ca="1" si="1"/>
        <v>Chưa đến hạn thanh toán</v>
      </c>
      <c r="Z80" s="3" t="str">
        <f>IF(MONTH(Table1[[#This Row],[Ngày tính CN]])&lt;10,"0"&amp;MONTH(Table1[[#This Row],[Ngày tính CN]]),MONTH(Table1[[#This Row],[Ngày tính CN]]))</f>
        <v>09</v>
      </c>
      <c r="AA8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0" s="3"/>
    </row>
    <row r="81" spans="1:28" ht="28.5" customHeight="1" x14ac:dyDescent="0.2">
      <c r="A81" s="4" t="s">
        <v>551</v>
      </c>
      <c r="B81" s="4" t="s">
        <v>446</v>
      </c>
      <c r="C81" s="5">
        <v>45930</v>
      </c>
      <c r="D81" s="6" t="s">
        <v>118</v>
      </c>
      <c r="E81" s="5">
        <v>45930</v>
      </c>
      <c r="F81" s="3" t="s">
        <v>409</v>
      </c>
      <c r="G81" s="3" t="s">
        <v>414</v>
      </c>
      <c r="K81" s="8">
        <v>6991185</v>
      </c>
      <c r="L81" s="8" t="s">
        <v>2135</v>
      </c>
      <c r="O81" s="20">
        <f>IF(Table1[[#This Row],[Phân loại]]="Tồn đầu kỳ",Table1[[#This Row],[Tổng giá trị]],0)</f>
        <v>0</v>
      </c>
      <c r="P81" s="8">
        <f>IF(Table1[[#This Row],[Số còn phải thu ĐK]]&gt;0,0,IF(Table1[[#This Row],[Phân loại]]="Bán hàng",Table1[[#This Row],[Tổng giá trị]],-Table1[[#This Row],[Tổng giá trị]]))</f>
        <v>6991185</v>
      </c>
      <c r="Q81" s="20">
        <f>IF(Table1[[#This Row],[Ngày Thanh toán]]&lt;&gt;"",Table1[[#This Row],[Giá Trị HD sau CK]],0)</f>
        <v>0</v>
      </c>
      <c r="R81" s="8">
        <f>Table1[[#This Row],[Số còn phải thu ĐK]]+Table1[[#This Row],[Giá Trị HD sau CK]]-Table1[[#This Row],[Số tiền đã thu]]</f>
        <v>6991185</v>
      </c>
      <c r="S81" s="7">
        <f>IF(Table1[[#This Row],[Ngày hóa đơn]]&lt;&gt;"",Table1[[#This Row],[Ngày hóa đơn]],Table1[[#This Row],[Ngày hạch toán]])</f>
        <v>45930</v>
      </c>
      <c r="T81" s="8">
        <v>50</v>
      </c>
      <c r="U81" s="7">
        <f>IF(Table1[[#This Row],[Ngày tính CN]]="","",S81+T81)</f>
        <v>45980</v>
      </c>
      <c r="V81" s="20">
        <f ca="1">IF(Table1[[#This Row],[Hạn thanh toán]]="","",IF((U81-NOW())&lt;0,0,(U81-NOW())))</f>
        <v>5.3794631944474531</v>
      </c>
      <c r="W81" s="3"/>
      <c r="X81" s="20">
        <f ca="1">IF(Table1[[#This Row],[Hạn thanh toán]]="","",IF((U81-NOW())&lt;0,-(U81-NOW()),0))</f>
        <v>0</v>
      </c>
      <c r="Y81" s="3" t="str">
        <f t="shared" ca="1" si="1"/>
        <v>Chưa đến hạn thanh toán</v>
      </c>
      <c r="Z81" s="3" t="str">
        <f>IF(MONTH(Table1[[#This Row],[Ngày tính CN]])&lt;10,"0"&amp;MONTH(Table1[[#This Row],[Ngày tính CN]]),MONTH(Table1[[#This Row],[Ngày tính CN]]))</f>
        <v>09</v>
      </c>
      <c r="AA8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1" s="3"/>
    </row>
    <row r="82" spans="1:28" ht="25.5" customHeight="1" x14ac:dyDescent="0.2">
      <c r="A82" s="4" t="s">
        <v>116</v>
      </c>
      <c r="B82" s="4" t="s">
        <v>154</v>
      </c>
      <c r="C82" s="5">
        <v>45726</v>
      </c>
      <c r="D82" s="6" t="s">
        <v>455</v>
      </c>
      <c r="E82" s="5">
        <v>45735</v>
      </c>
      <c r="F82" s="3" t="s">
        <v>466</v>
      </c>
      <c r="G82" s="3" t="s">
        <v>204</v>
      </c>
      <c r="K82" s="8">
        <v>960096</v>
      </c>
      <c r="L82" s="8" t="s">
        <v>2135</v>
      </c>
      <c r="O82" s="20">
        <f>IF(Table1[[#This Row],[Phân loại]]="Tồn đầu kỳ",Table1[[#This Row],[Tổng giá trị]],0)</f>
        <v>0</v>
      </c>
      <c r="P82" s="8">
        <f>IF(Table1[[#This Row],[Số còn phải thu ĐK]]&gt;0,0,IF(Table1[[#This Row],[Phân loại]]="Bán hàng",Table1[[#This Row],[Tổng giá trị]],-Table1[[#This Row],[Tổng giá trị]]))</f>
        <v>960096</v>
      </c>
      <c r="Q82" s="20">
        <f>IF(Table1[[#This Row],[Ngày Thanh toán]]&lt;&gt;"",Table1[[#This Row],[Giá Trị HD sau CK]],0)</f>
        <v>0</v>
      </c>
      <c r="R82" s="8">
        <f>Table1[[#This Row],[Số còn phải thu ĐK]]+Table1[[#This Row],[Giá Trị HD sau CK]]-Table1[[#This Row],[Số tiền đã thu]]</f>
        <v>960096</v>
      </c>
      <c r="S82" s="7">
        <f>IF(Table1[[#This Row],[Ngày hóa đơn]]&lt;&gt;"",Table1[[#This Row],[Ngày hóa đơn]],Table1[[#This Row],[Ngày hạch toán]])</f>
        <v>45735</v>
      </c>
      <c r="T82" s="8">
        <v>50</v>
      </c>
      <c r="U82" s="7">
        <f>IF(Table1[[#This Row],[Ngày tính CN]]="","",S82+T82)</f>
        <v>45785</v>
      </c>
      <c r="V82" s="20">
        <f ca="1">IF(Table1[[#This Row],[Hạn thanh toán]]="","",IF((U82-NOW())&lt;0,0,(U82-NOW())))</f>
        <v>0</v>
      </c>
      <c r="W82" s="3"/>
      <c r="X82" s="20">
        <f ca="1">IF(Table1[[#This Row],[Hạn thanh toán]]="","",IF((U82-NOW())&lt;0,-(U82-NOW()),0))</f>
        <v>189.62053680555255</v>
      </c>
      <c r="Y82" s="3" t="str">
        <f t="shared" ca="1" si="1"/>
        <v>Nợ quá hạn hơn 120 ngày có khả năng mất thanh toán</v>
      </c>
      <c r="Z82" s="3" t="str">
        <f>IF(MONTH(Table1[[#This Row],[Ngày tính CN]])&lt;10,"0"&amp;MONTH(Table1[[#This Row],[Ngày tính CN]]),MONTH(Table1[[#This Row],[Ngày tính CN]]))</f>
        <v>03</v>
      </c>
      <c r="AA8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2" s="3"/>
    </row>
    <row r="83" spans="1:28" ht="25.5" customHeight="1" x14ac:dyDescent="0.2">
      <c r="A83" s="4" t="s">
        <v>116</v>
      </c>
      <c r="B83" s="4" t="s">
        <v>154</v>
      </c>
      <c r="C83" s="5">
        <v>45726</v>
      </c>
      <c r="D83" s="6" t="s">
        <v>405</v>
      </c>
      <c r="E83" s="5">
        <v>45735</v>
      </c>
      <c r="F83" s="3" t="s">
        <v>412</v>
      </c>
      <c r="G83" s="3" t="s">
        <v>481</v>
      </c>
      <c r="K83" s="8">
        <v>484263</v>
      </c>
      <c r="L83" s="8" t="s">
        <v>2135</v>
      </c>
      <c r="O83" s="20">
        <f>IF(Table1[[#This Row],[Phân loại]]="Tồn đầu kỳ",Table1[[#This Row],[Tổng giá trị]],0)</f>
        <v>0</v>
      </c>
      <c r="P83" s="8">
        <f>IF(Table1[[#This Row],[Số còn phải thu ĐK]]&gt;0,0,IF(Table1[[#This Row],[Phân loại]]="Bán hàng",Table1[[#This Row],[Tổng giá trị]],-Table1[[#This Row],[Tổng giá trị]]))</f>
        <v>484263</v>
      </c>
      <c r="Q83" s="20">
        <f>IF(Table1[[#This Row],[Ngày Thanh toán]]&lt;&gt;"",Table1[[#This Row],[Giá Trị HD sau CK]],0)</f>
        <v>0</v>
      </c>
      <c r="R83" s="8">
        <f>Table1[[#This Row],[Số còn phải thu ĐK]]+Table1[[#This Row],[Giá Trị HD sau CK]]-Table1[[#This Row],[Số tiền đã thu]]</f>
        <v>484263</v>
      </c>
      <c r="S83" s="7">
        <f>IF(Table1[[#This Row],[Ngày hóa đơn]]&lt;&gt;"",Table1[[#This Row],[Ngày hóa đơn]],Table1[[#This Row],[Ngày hạch toán]])</f>
        <v>45735</v>
      </c>
      <c r="T83" s="8">
        <v>50</v>
      </c>
      <c r="U83" s="7">
        <f>IF(Table1[[#This Row],[Ngày tính CN]]="","",S83+T83)</f>
        <v>45785</v>
      </c>
      <c r="V83" s="20">
        <f ca="1">IF(Table1[[#This Row],[Hạn thanh toán]]="","",IF((U83-NOW())&lt;0,0,(U83-NOW())))</f>
        <v>0</v>
      </c>
      <c r="W83" s="3"/>
      <c r="X83" s="20">
        <f ca="1">IF(Table1[[#This Row],[Hạn thanh toán]]="","",IF((U83-NOW())&lt;0,-(U83-NOW()),0))</f>
        <v>189.62053680555255</v>
      </c>
      <c r="Y83" s="3" t="str">
        <f t="shared" ca="1" si="1"/>
        <v>Nợ quá hạn hơn 120 ngày có khả năng mất thanh toán</v>
      </c>
      <c r="Z83" s="3" t="str">
        <f>IF(MONTH(Table1[[#This Row],[Ngày tính CN]])&lt;10,"0"&amp;MONTH(Table1[[#This Row],[Ngày tính CN]]),MONTH(Table1[[#This Row],[Ngày tính CN]]))</f>
        <v>03</v>
      </c>
      <c r="AA8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3" s="3"/>
    </row>
    <row r="84" spans="1:28" ht="25.5" customHeight="1" x14ac:dyDescent="0.2">
      <c r="A84" s="4" t="s">
        <v>116</v>
      </c>
      <c r="B84" s="4" t="s">
        <v>154</v>
      </c>
      <c r="C84" s="5">
        <v>45726</v>
      </c>
      <c r="D84" s="6" t="s">
        <v>126</v>
      </c>
      <c r="E84" s="5">
        <v>45735</v>
      </c>
      <c r="F84" s="3" t="s">
        <v>620</v>
      </c>
      <c r="G84" s="3" t="s">
        <v>433</v>
      </c>
      <c r="K84" s="8">
        <v>484263</v>
      </c>
      <c r="L84" s="8" t="s">
        <v>2135</v>
      </c>
      <c r="O84" s="20">
        <f>IF(Table1[[#This Row],[Phân loại]]="Tồn đầu kỳ",Table1[[#This Row],[Tổng giá trị]],0)</f>
        <v>0</v>
      </c>
      <c r="P84" s="8">
        <f>IF(Table1[[#This Row],[Số còn phải thu ĐK]]&gt;0,0,IF(Table1[[#This Row],[Phân loại]]="Bán hàng",Table1[[#This Row],[Tổng giá trị]],-Table1[[#This Row],[Tổng giá trị]]))</f>
        <v>484263</v>
      </c>
      <c r="Q84" s="20">
        <f>IF(Table1[[#This Row],[Ngày Thanh toán]]&lt;&gt;"",Table1[[#This Row],[Giá Trị HD sau CK]],0)</f>
        <v>0</v>
      </c>
      <c r="R84" s="8">
        <f>Table1[[#This Row],[Số còn phải thu ĐK]]+Table1[[#This Row],[Giá Trị HD sau CK]]-Table1[[#This Row],[Số tiền đã thu]]</f>
        <v>484263</v>
      </c>
      <c r="S84" s="7">
        <f>IF(Table1[[#This Row],[Ngày hóa đơn]]&lt;&gt;"",Table1[[#This Row],[Ngày hóa đơn]],Table1[[#This Row],[Ngày hạch toán]])</f>
        <v>45735</v>
      </c>
      <c r="T84" s="8">
        <v>50</v>
      </c>
      <c r="U84" s="7">
        <f>IF(Table1[[#This Row],[Ngày tính CN]]="","",S84+T84)</f>
        <v>45785</v>
      </c>
      <c r="V84" s="20">
        <f ca="1">IF(Table1[[#This Row],[Hạn thanh toán]]="","",IF((U84-NOW())&lt;0,0,(U84-NOW())))</f>
        <v>0</v>
      </c>
      <c r="W84" s="3"/>
      <c r="X84" s="20">
        <f ca="1">IF(Table1[[#This Row],[Hạn thanh toán]]="","",IF((U84-NOW())&lt;0,-(U84-NOW()),0))</f>
        <v>189.62053680555255</v>
      </c>
      <c r="Y84" s="3" t="str">
        <f t="shared" ca="1" si="1"/>
        <v>Nợ quá hạn hơn 120 ngày có khả năng mất thanh toán</v>
      </c>
      <c r="Z84" s="3" t="str">
        <f>IF(MONTH(Table1[[#This Row],[Ngày tính CN]])&lt;10,"0"&amp;MONTH(Table1[[#This Row],[Ngày tính CN]]),MONTH(Table1[[#This Row],[Ngày tính CN]]))</f>
        <v>03</v>
      </c>
      <c r="AA8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4" s="3"/>
    </row>
    <row r="85" spans="1:28" ht="25.5" customHeight="1" x14ac:dyDescent="0.2">
      <c r="A85" s="4" t="s">
        <v>116</v>
      </c>
      <c r="B85" s="4" t="s">
        <v>154</v>
      </c>
      <c r="C85" s="5">
        <v>45726</v>
      </c>
      <c r="D85" s="6" t="s">
        <v>284</v>
      </c>
      <c r="E85" s="5">
        <v>45735</v>
      </c>
      <c r="F85" s="3" t="s">
        <v>43</v>
      </c>
      <c r="G85" s="3" t="s">
        <v>527</v>
      </c>
      <c r="K85" s="8">
        <v>484263</v>
      </c>
      <c r="L85" s="8" t="s">
        <v>2135</v>
      </c>
      <c r="O85" s="20">
        <f>IF(Table1[[#This Row],[Phân loại]]="Tồn đầu kỳ",Table1[[#This Row],[Tổng giá trị]],0)</f>
        <v>0</v>
      </c>
      <c r="P85" s="8">
        <f>IF(Table1[[#This Row],[Số còn phải thu ĐK]]&gt;0,0,IF(Table1[[#This Row],[Phân loại]]="Bán hàng",Table1[[#This Row],[Tổng giá trị]],-Table1[[#This Row],[Tổng giá trị]]))</f>
        <v>484263</v>
      </c>
      <c r="Q85" s="20">
        <f>IF(Table1[[#This Row],[Ngày Thanh toán]]&lt;&gt;"",Table1[[#This Row],[Giá Trị HD sau CK]],0)</f>
        <v>0</v>
      </c>
      <c r="R85" s="8">
        <f>Table1[[#This Row],[Số còn phải thu ĐK]]+Table1[[#This Row],[Giá Trị HD sau CK]]-Table1[[#This Row],[Số tiền đã thu]]</f>
        <v>484263</v>
      </c>
      <c r="S85" s="7">
        <f>IF(Table1[[#This Row],[Ngày hóa đơn]]&lt;&gt;"",Table1[[#This Row],[Ngày hóa đơn]],Table1[[#This Row],[Ngày hạch toán]])</f>
        <v>45735</v>
      </c>
      <c r="T85" s="8">
        <v>50</v>
      </c>
      <c r="U85" s="7">
        <f>IF(Table1[[#This Row],[Ngày tính CN]]="","",S85+T85)</f>
        <v>45785</v>
      </c>
      <c r="V85" s="20">
        <f ca="1">IF(Table1[[#This Row],[Hạn thanh toán]]="","",IF((U85-NOW())&lt;0,0,(U85-NOW())))</f>
        <v>0</v>
      </c>
      <c r="W85" s="3"/>
      <c r="X85" s="20">
        <f ca="1">IF(Table1[[#This Row],[Hạn thanh toán]]="","",IF((U85-NOW())&lt;0,-(U85-NOW()),0))</f>
        <v>189.62053680555255</v>
      </c>
      <c r="Y85" s="3" t="str">
        <f t="shared" ca="1" si="1"/>
        <v>Nợ quá hạn hơn 120 ngày có khả năng mất thanh toán</v>
      </c>
      <c r="Z85" s="3" t="str">
        <f>IF(MONTH(Table1[[#This Row],[Ngày tính CN]])&lt;10,"0"&amp;MONTH(Table1[[#This Row],[Ngày tính CN]]),MONTH(Table1[[#This Row],[Ngày tính CN]]))</f>
        <v>03</v>
      </c>
      <c r="AA8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5" s="3"/>
    </row>
    <row r="86" spans="1:28" ht="25.5" customHeight="1" x14ac:dyDescent="0.2">
      <c r="A86" s="4" t="s">
        <v>116</v>
      </c>
      <c r="B86" s="4" t="s">
        <v>154</v>
      </c>
      <c r="C86" s="5">
        <v>45726</v>
      </c>
      <c r="D86" s="6" t="s">
        <v>407</v>
      </c>
      <c r="E86" s="5">
        <v>45735</v>
      </c>
      <c r="F86" s="3" t="s">
        <v>470</v>
      </c>
      <c r="G86" s="3" t="s">
        <v>184</v>
      </c>
      <c r="K86" s="8">
        <v>484263</v>
      </c>
      <c r="L86" s="8" t="s">
        <v>2135</v>
      </c>
      <c r="O86" s="20">
        <f>IF(Table1[[#This Row],[Phân loại]]="Tồn đầu kỳ",Table1[[#This Row],[Tổng giá trị]],0)</f>
        <v>0</v>
      </c>
      <c r="P86" s="8">
        <f>IF(Table1[[#This Row],[Số còn phải thu ĐK]]&gt;0,0,IF(Table1[[#This Row],[Phân loại]]="Bán hàng",Table1[[#This Row],[Tổng giá trị]],-Table1[[#This Row],[Tổng giá trị]]))</f>
        <v>484263</v>
      </c>
      <c r="Q86" s="20">
        <f>IF(Table1[[#This Row],[Ngày Thanh toán]]&lt;&gt;"",Table1[[#This Row],[Giá Trị HD sau CK]],0)</f>
        <v>0</v>
      </c>
      <c r="R86" s="8">
        <f>Table1[[#This Row],[Số còn phải thu ĐK]]+Table1[[#This Row],[Giá Trị HD sau CK]]-Table1[[#This Row],[Số tiền đã thu]]</f>
        <v>484263</v>
      </c>
      <c r="S86" s="7">
        <f>IF(Table1[[#This Row],[Ngày hóa đơn]]&lt;&gt;"",Table1[[#This Row],[Ngày hóa đơn]],Table1[[#This Row],[Ngày hạch toán]])</f>
        <v>45735</v>
      </c>
      <c r="T86" s="8">
        <v>50</v>
      </c>
      <c r="U86" s="7">
        <f>IF(Table1[[#This Row],[Ngày tính CN]]="","",S86+T86)</f>
        <v>45785</v>
      </c>
      <c r="V86" s="20">
        <f ca="1">IF(Table1[[#This Row],[Hạn thanh toán]]="","",IF((U86-NOW())&lt;0,0,(U86-NOW())))</f>
        <v>0</v>
      </c>
      <c r="W86" s="3"/>
      <c r="X86" s="20">
        <f ca="1">IF(Table1[[#This Row],[Hạn thanh toán]]="","",IF((U86-NOW())&lt;0,-(U86-NOW()),0))</f>
        <v>189.62053680555255</v>
      </c>
      <c r="Y86" s="3" t="str">
        <f t="shared" ca="1" si="1"/>
        <v>Nợ quá hạn hơn 120 ngày có khả năng mất thanh toán</v>
      </c>
      <c r="Z86" s="3" t="str">
        <f>IF(MONTH(Table1[[#This Row],[Ngày tính CN]])&lt;10,"0"&amp;MONTH(Table1[[#This Row],[Ngày tính CN]]),MONTH(Table1[[#This Row],[Ngày tính CN]]))</f>
        <v>03</v>
      </c>
      <c r="AA8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6" s="3"/>
    </row>
    <row r="87" spans="1:28" ht="25.5" customHeight="1" x14ac:dyDescent="0.2">
      <c r="A87" s="4" t="s">
        <v>116</v>
      </c>
      <c r="B87" s="4" t="s">
        <v>154</v>
      </c>
      <c r="C87" s="5">
        <v>45726</v>
      </c>
      <c r="D87" s="6" t="s">
        <v>167</v>
      </c>
      <c r="E87" s="5">
        <v>45735</v>
      </c>
      <c r="F87" s="3" t="s">
        <v>340</v>
      </c>
      <c r="G87" s="3" t="s">
        <v>518</v>
      </c>
      <c r="K87" s="8">
        <v>640064</v>
      </c>
      <c r="L87" s="8" t="s">
        <v>2135</v>
      </c>
      <c r="O87" s="20">
        <f>IF(Table1[[#This Row],[Phân loại]]="Tồn đầu kỳ",Table1[[#This Row],[Tổng giá trị]],0)</f>
        <v>0</v>
      </c>
      <c r="P87" s="8">
        <f>IF(Table1[[#This Row],[Số còn phải thu ĐK]]&gt;0,0,IF(Table1[[#This Row],[Phân loại]]="Bán hàng",Table1[[#This Row],[Tổng giá trị]],-Table1[[#This Row],[Tổng giá trị]]))</f>
        <v>640064</v>
      </c>
      <c r="Q87" s="20">
        <f>IF(Table1[[#This Row],[Ngày Thanh toán]]&lt;&gt;"",Table1[[#This Row],[Giá Trị HD sau CK]],0)</f>
        <v>0</v>
      </c>
      <c r="R87" s="8">
        <f>Table1[[#This Row],[Số còn phải thu ĐK]]+Table1[[#This Row],[Giá Trị HD sau CK]]-Table1[[#This Row],[Số tiền đã thu]]</f>
        <v>640064</v>
      </c>
      <c r="S87" s="7">
        <f>IF(Table1[[#This Row],[Ngày hóa đơn]]&lt;&gt;"",Table1[[#This Row],[Ngày hóa đơn]],Table1[[#This Row],[Ngày hạch toán]])</f>
        <v>45735</v>
      </c>
      <c r="T87" s="8">
        <v>50</v>
      </c>
      <c r="U87" s="7">
        <f>IF(Table1[[#This Row],[Ngày tính CN]]="","",S87+T87)</f>
        <v>45785</v>
      </c>
      <c r="V87" s="20">
        <f ca="1">IF(Table1[[#This Row],[Hạn thanh toán]]="","",IF((U87-NOW())&lt;0,0,(U87-NOW())))</f>
        <v>0</v>
      </c>
      <c r="W87" s="3"/>
      <c r="X87" s="20">
        <f ca="1">IF(Table1[[#This Row],[Hạn thanh toán]]="","",IF((U87-NOW())&lt;0,-(U87-NOW()),0))</f>
        <v>189.62053680555255</v>
      </c>
      <c r="Y87" s="3" t="str">
        <f t="shared" ca="1" si="1"/>
        <v>Nợ quá hạn hơn 120 ngày có khả năng mất thanh toán</v>
      </c>
      <c r="Z87" s="3" t="str">
        <f>IF(MONTH(Table1[[#This Row],[Ngày tính CN]])&lt;10,"0"&amp;MONTH(Table1[[#This Row],[Ngày tính CN]]),MONTH(Table1[[#This Row],[Ngày tính CN]]))</f>
        <v>03</v>
      </c>
      <c r="AA8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7" s="3"/>
    </row>
    <row r="88" spans="1:28" ht="25.5" customHeight="1" x14ac:dyDescent="0.2">
      <c r="A88" s="4" t="s">
        <v>116</v>
      </c>
      <c r="B88" s="4" t="s">
        <v>154</v>
      </c>
      <c r="C88" s="5">
        <v>45734</v>
      </c>
      <c r="D88" s="6" t="s">
        <v>517</v>
      </c>
      <c r="E88" s="5">
        <v>45741</v>
      </c>
      <c r="F88" s="3" t="s">
        <v>569</v>
      </c>
      <c r="G88" s="3" t="s">
        <v>136</v>
      </c>
      <c r="K88" s="8">
        <v>619013</v>
      </c>
      <c r="L88" s="8" t="s">
        <v>2135</v>
      </c>
      <c r="O88" s="20">
        <f>IF(Table1[[#This Row],[Phân loại]]="Tồn đầu kỳ",Table1[[#This Row],[Tổng giá trị]],0)</f>
        <v>0</v>
      </c>
      <c r="P88" s="8">
        <f>IF(Table1[[#This Row],[Số còn phải thu ĐK]]&gt;0,0,IF(Table1[[#This Row],[Phân loại]]="Bán hàng",Table1[[#This Row],[Tổng giá trị]],-Table1[[#This Row],[Tổng giá trị]]))</f>
        <v>619013</v>
      </c>
      <c r="Q88" s="20">
        <f>IF(Table1[[#This Row],[Ngày Thanh toán]]&lt;&gt;"",Table1[[#This Row],[Giá Trị HD sau CK]],0)</f>
        <v>0</v>
      </c>
      <c r="R88" s="8">
        <f>Table1[[#This Row],[Số còn phải thu ĐK]]+Table1[[#This Row],[Giá Trị HD sau CK]]-Table1[[#This Row],[Số tiền đã thu]]</f>
        <v>619013</v>
      </c>
      <c r="S88" s="7">
        <f>IF(Table1[[#This Row],[Ngày hóa đơn]]&lt;&gt;"",Table1[[#This Row],[Ngày hóa đơn]],Table1[[#This Row],[Ngày hạch toán]])</f>
        <v>45741</v>
      </c>
      <c r="T88" s="8">
        <v>50</v>
      </c>
      <c r="U88" s="7">
        <f>IF(Table1[[#This Row],[Ngày tính CN]]="","",S88+T88)</f>
        <v>45791</v>
      </c>
      <c r="V88" s="20">
        <f ca="1">IF(Table1[[#This Row],[Hạn thanh toán]]="","",IF((U88-NOW())&lt;0,0,(U88-NOW())))</f>
        <v>0</v>
      </c>
      <c r="W88" s="3"/>
      <c r="X88" s="20">
        <f ca="1">IF(Table1[[#This Row],[Hạn thanh toán]]="","",IF((U88-NOW())&lt;0,-(U88-NOW()),0))</f>
        <v>183.62053680555255</v>
      </c>
      <c r="Y88" s="3" t="str">
        <f t="shared" ca="1" si="1"/>
        <v>Nợ quá hạn hơn 120 ngày có khả năng mất thanh toán</v>
      </c>
      <c r="Z88" s="3" t="str">
        <f>IF(MONTH(Table1[[#This Row],[Ngày tính CN]])&lt;10,"0"&amp;MONTH(Table1[[#This Row],[Ngày tính CN]]),MONTH(Table1[[#This Row],[Ngày tính CN]]))</f>
        <v>03</v>
      </c>
      <c r="AA8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8" s="3"/>
    </row>
    <row r="89" spans="1:28" ht="25.5" customHeight="1" x14ac:dyDescent="0.2">
      <c r="A89" s="4" t="s">
        <v>116</v>
      </c>
      <c r="B89" s="4" t="s">
        <v>154</v>
      </c>
      <c r="C89" s="5">
        <v>45742</v>
      </c>
      <c r="D89" s="6" t="s">
        <v>133</v>
      </c>
      <c r="E89" s="5">
        <v>45747</v>
      </c>
      <c r="F89" s="3" t="s">
        <v>506</v>
      </c>
      <c r="G89" s="3" t="s">
        <v>328</v>
      </c>
      <c r="K89" s="8">
        <v>645684</v>
      </c>
      <c r="L89" s="8" t="s">
        <v>2135</v>
      </c>
      <c r="O89" s="20">
        <f>IF(Table1[[#This Row],[Phân loại]]="Tồn đầu kỳ",Table1[[#This Row],[Tổng giá trị]],0)</f>
        <v>0</v>
      </c>
      <c r="P89" s="8">
        <f>IF(Table1[[#This Row],[Số còn phải thu ĐK]]&gt;0,0,IF(Table1[[#This Row],[Phân loại]]="Bán hàng",Table1[[#This Row],[Tổng giá trị]],-Table1[[#This Row],[Tổng giá trị]]))</f>
        <v>645684</v>
      </c>
      <c r="Q89" s="20">
        <f>IF(Table1[[#This Row],[Ngày Thanh toán]]&lt;&gt;"",Table1[[#This Row],[Giá Trị HD sau CK]],0)</f>
        <v>0</v>
      </c>
      <c r="R89" s="8">
        <f>Table1[[#This Row],[Số còn phải thu ĐK]]+Table1[[#This Row],[Giá Trị HD sau CK]]-Table1[[#This Row],[Số tiền đã thu]]</f>
        <v>645684</v>
      </c>
      <c r="S89" s="7">
        <f>IF(Table1[[#This Row],[Ngày hóa đơn]]&lt;&gt;"",Table1[[#This Row],[Ngày hóa đơn]],Table1[[#This Row],[Ngày hạch toán]])</f>
        <v>45747</v>
      </c>
      <c r="T89" s="8">
        <v>50</v>
      </c>
      <c r="U89" s="7">
        <f>IF(Table1[[#This Row],[Ngày tính CN]]="","",S89+T89)</f>
        <v>45797</v>
      </c>
      <c r="V89" s="20">
        <f ca="1">IF(Table1[[#This Row],[Hạn thanh toán]]="","",IF((U89-NOW())&lt;0,0,(U89-NOW())))</f>
        <v>0</v>
      </c>
      <c r="W89" s="3"/>
      <c r="X89" s="20">
        <f ca="1">IF(Table1[[#This Row],[Hạn thanh toán]]="","",IF((U89-NOW())&lt;0,-(U89-NOW()),0))</f>
        <v>177.62053680555255</v>
      </c>
      <c r="Y89" s="3" t="str">
        <f t="shared" ca="1" si="1"/>
        <v>Nợ quá hạn hơn 120 ngày có khả năng mất thanh toán</v>
      </c>
      <c r="Z89" s="3" t="str">
        <f>IF(MONTH(Table1[[#This Row],[Ngày tính CN]])&lt;10,"0"&amp;MONTH(Table1[[#This Row],[Ngày tính CN]]),MONTH(Table1[[#This Row],[Ngày tính CN]]))</f>
        <v>03</v>
      </c>
      <c r="AA8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9" s="3"/>
    </row>
    <row r="90" spans="1:28" ht="25.5" customHeight="1" x14ac:dyDescent="0.2">
      <c r="A90" s="4" t="s">
        <v>116</v>
      </c>
      <c r="B90" s="4" t="s">
        <v>154</v>
      </c>
      <c r="C90" s="5">
        <v>45751</v>
      </c>
      <c r="D90" s="6" t="s">
        <v>106</v>
      </c>
      <c r="E90" s="5">
        <v>45763</v>
      </c>
      <c r="F90" s="3" t="s">
        <v>146</v>
      </c>
      <c r="G90" s="3" t="s">
        <v>151</v>
      </c>
      <c r="K90" s="8">
        <v>2174703</v>
      </c>
      <c r="L90" s="8" t="s">
        <v>2135</v>
      </c>
      <c r="O90" s="20">
        <f>IF(Table1[[#This Row],[Phân loại]]="Tồn đầu kỳ",Table1[[#This Row],[Tổng giá trị]],0)</f>
        <v>0</v>
      </c>
      <c r="P90" s="8">
        <f>IF(Table1[[#This Row],[Số còn phải thu ĐK]]&gt;0,0,IF(Table1[[#This Row],[Phân loại]]="Bán hàng",Table1[[#This Row],[Tổng giá trị]],-Table1[[#This Row],[Tổng giá trị]]))</f>
        <v>2174703</v>
      </c>
      <c r="Q90" s="20">
        <f>IF(Table1[[#This Row],[Ngày Thanh toán]]&lt;&gt;"",Table1[[#This Row],[Giá Trị HD sau CK]],0)</f>
        <v>0</v>
      </c>
      <c r="R90" s="8">
        <f>Table1[[#This Row],[Số còn phải thu ĐK]]+Table1[[#This Row],[Giá Trị HD sau CK]]-Table1[[#This Row],[Số tiền đã thu]]</f>
        <v>2174703</v>
      </c>
      <c r="S90" s="7">
        <f>IF(Table1[[#This Row],[Ngày hóa đơn]]&lt;&gt;"",Table1[[#This Row],[Ngày hóa đơn]],Table1[[#This Row],[Ngày hạch toán]])</f>
        <v>45763</v>
      </c>
      <c r="T90" s="8">
        <v>50</v>
      </c>
      <c r="U90" s="7">
        <f>IF(Table1[[#This Row],[Ngày tính CN]]="","",S90+T90)</f>
        <v>45813</v>
      </c>
      <c r="V90" s="20">
        <f ca="1">IF(Table1[[#This Row],[Hạn thanh toán]]="","",IF((U90-NOW())&lt;0,0,(U90-NOW())))</f>
        <v>0</v>
      </c>
      <c r="W90" s="3"/>
      <c r="X90" s="20">
        <f ca="1">IF(Table1[[#This Row],[Hạn thanh toán]]="","",IF((U90-NOW())&lt;0,-(U90-NOW()),0))</f>
        <v>161.62053680555255</v>
      </c>
      <c r="Y90" s="3" t="str">
        <f t="shared" ca="1" si="1"/>
        <v>Nợ quá hạn hơn 120 ngày có khả năng mất thanh toán</v>
      </c>
      <c r="Z90" s="3" t="str">
        <f>IF(MONTH(Table1[[#This Row],[Ngày tính CN]])&lt;10,"0"&amp;MONTH(Table1[[#This Row],[Ngày tính CN]]),MONTH(Table1[[#This Row],[Ngày tính CN]]))</f>
        <v>04</v>
      </c>
      <c r="AA9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0" s="3"/>
    </row>
    <row r="91" spans="1:28" ht="25.5" customHeight="1" x14ac:dyDescent="0.2">
      <c r="A91" s="4" t="s">
        <v>116</v>
      </c>
      <c r="B91" s="4" t="s">
        <v>154</v>
      </c>
      <c r="C91" s="5">
        <v>45761</v>
      </c>
      <c r="D91" s="6" t="s">
        <v>468</v>
      </c>
      <c r="E91" s="5">
        <v>45769</v>
      </c>
      <c r="F91" s="3" t="s">
        <v>87</v>
      </c>
      <c r="G91" s="3" t="s">
        <v>568</v>
      </c>
      <c r="K91" s="8">
        <v>792681</v>
      </c>
      <c r="L91" s="8" t="s">
        <v>2135</v>
      </c>
      <c r="O91" s="20">
        <f>IF(Table1[[#This Row],[Phân loại]]="Tồn đầu kỳ",Table1[[#This Row],[Tổng giá trị]],0)</f>
        <v>0</v>
      </c>
      <c r="P91" s="8">
        <f>IF(Table1[[#This Row],[Số còn phải thu ĐK]]&gt;0,0,IF(Table1[[#This Row],[Phân loại]]="Bán hàng",Table1[[#This Row],[Tổng giá trị]],-Table1[[#This Row],[Tổng giá trị]]))</f>
        <v>792681</v>
      </c>
      <c r="Q91" s="20">
        <f>IF(Table1[[#This Row],[Ngày Thanh toán]]&lt;&gt;"",Table1[[#This Row],[Giá Trị HD sau CK]],0)</f>
        <v>0</v>
      </c>
      <c r="R91" s="8">
        <f>Table1[[#This Row],[Số còn phải thu ĐK]]+Table1[[#This Row],[Giá Trị HD sau CK]]-Table1[[#This Row],[Số tiền đã thu]]</f>
        <v>792681</v>
      </c>
      <c r="S91" s="7">
        <f>IF(Table1[[#This Row],[Ngày hóa đơn]]&lt;&gt;"",Table1[[#This Row],[Ngày hóa đơn]],Table1[[#This Row],[Ngày hạch toán]])</f>
        <v>45769</v>
      </c>
      <c r="T91" s="8">
        <v>50</v>
      </c>
      <c r="U91" s="7">
        <f>IF(Table1[[#This Row],[Ngày tính CN]]="","",S91+T91)</f>
        <v>45819</v>
      </c>
      <c r="V91" s="20">
        <f ca="1">IF(Table1[[#This Row],[Hạn thanh toán]]="","",IF((U91-NOW())&lt;0,0,(U91-NOW())))</f>
        <v>0</v>
      </c>
      <c r="W91" s="3"/>
      <c r="X91" s="20">
        <f ca="1">IF(Table1[[#This Row],[Hạn thanh toán]]="","",IF((U91-NOW())&lt;0,-(U91-NOW()),0))</f>
        <v>155.62053680555255</v>
      </c>
      <c r="Y91" s="3" t="str">
        <f t="shared" ca="1" si="1"/>
        <v>Nợ quá hạn hơn 120 ngày có khả năng mất thanh toán</v>
      </c>
      <c r="Z91" s="3" t="str">
        <f>IF(MONTH(Table1[[#This Row],[Ngày tính CN]])&lt;10,"0"&amp;MONTH(Table1[[#This Row],[Ngày tính CN]]),MONTH(Table1[[#This Row],[Ngày tính CN]]))</f>
        <v>04</v>
      </c>
      <c r="AA9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1" s="3"/>
    </row>
    <row r="92" spans="1:28" ht="25.5" customHeight="1" x14ac:dyDescent="0.2">
      <c r="A92" s="4" t="s">
        <v>116</v>
      </c>
      <c r="B92" s="4" t="s">
        <v>154</v>
      </c>
      <c r="C92" s="5">
        <v>45765</v>
      </c>
      <c r="D92" s="6" t="s">
        <v>541</v>
      </c>
      <c r="E92" s="5">
        <v>45769</v>
      </c>
      <c r="F92" s="3" t="s">
        <v>410</v>
      </c>
      <c r="G92" s="3" t="s">
        <v>94</v>
      </c>
      <c r="K92" s="8">
        <v>2668950</v>
      </c>
      <c r="L92" s="8" t="s">
        <v>2135</v>
      </c>
      <c r="O92" s="20">
        <f>IF(Table1[[#This Row],[Phân loại]]="Tồn đầu kỳ",Table1[[#This Row],[Tổng giá trị]],0)</f>
        <v>0</v>
      </c>
      <c r="P92" s="8">
        <f>IF(Table1[[#This Row],[Số còn phải thu ĐK]]&gt;0,0,IF(Table1[[#This Row],[Phân loại]]="Bán hàng",Table1[[#This Row],[Tổng giá trị]],-Table1[[#This Row],[Tổng giá trị]]))</f>
        <v>2668950</v>
      </c>
      <c r="Q92" s="20">
        <f>IF(Table1[[#This Row],[Ngày Thanh toán]]&lt;&gt;"",Table1[[#This Row],[Giá Trị HD sau CK]],0)</f>
        <v>0</v>
      </c>
      <c r="R92" s="8">
        <f>Table1[[#This Row],[Số còn phải thu ĐK]]+Table1[[#This Row],[Giá Trị HD sau CK]]-Table1[[#This Row],[Số tiền đã thu]]</f>
        <v>2668950</v>
      </c>
      <c r="S92" s="7">
        <f>IF(Table1[[#This Row],[Ngày hóa đơn]]&lt;&gt;"",Table1[[#This Row],[Ngày hóa đơn]],Table1[[#This Row],[Ngày hạch toán]])</f>
        <v>45769</v>
      </c>
      <c r="T92" s="8">
        <v>50</v>
      </c>
      <c r="U92" s="7">
        <f>IF(Table1[[#This Row],[Ngày tính CN]]="","",S92+T92)</f>
        <v>45819</v>
      </c>
      <c r="V92" s="20">
        <f ca="1">IF(Table1[[#This Row],[Hạn thanh toán]]="","",IF((U92-NOW())&lt;0,0,(U92-NOW())))</f>
        <v>0</v>
      </c>
      <c r="W92" s="3"/>
      <c r="X92" s="20">
        <f ca="1">IF(Table1[[#This Row],[Hạn thanh toán]]="","",IF((U92-NOW())&lt;0,-(U92-NOW()),0))</f>
        <v>155.62053680555255</v>
      </c>
      <c r="Y92" s="3" t="str">
        <f t="shared" ca="1" si="1"/>
        <v>Nợ quá hạn hơn 120 ngày có khả năng mất thanh toán</v>
      </c>
      <c r="Z92" s="3" t="str">
        <f>IF(MONTH(Table1[[#This Row],[Ngày tính CN]])&lt;10,"0"&amp;MONTH(Table1[[#This Row],[Ngày tính CN]]),MONTH(Table1[[#This Row],[Ngày tính CN]]))</f>
        <v>04</v>
      </c>
      <c r="AA9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2" s="3"/>
    </row>
    <row r="93" spans="1:28" ht="25.5" customHeight="1" x14ac:dyDescent="0.2">
      <c r="A93" s="4" t="s">
        <v>116</v>
      </c>
      <c r="B93" s="4" t="s">
        <v>154</v>
      </c>
      <c r="C93" s="5">
        <v>45766</v>
      </c>
      <c r="D93" s="6" t="s">
        <v>434</v>
      </c>
      <c r="E93" s="5">
        <v>45776</v>
      </c>
      <c r="F93" s="3" t="s">
        <v>41</v>
      </c>
      <c r="G93" s="3" t="s">
        <v>25</v>
      </c>
      <c r="K93" s="8">
        <v>1008141</v>
      </c>
      <c r="L93" s="8" t="s">
        <v>2135</v>
      </c>
      <c r="O93" s="20">
        <f>IF(Table1[[#This Row],[Phân loại]]="Tồn đầu kỳ",Table1[[#This Row],[Tổng giá trị]],0)</f>
        <v>0</v>
      </c>
      <c r="P93" s="8">
        <f>IF(Table1[[#This Row],[Số còn phải thu ĐK]]&gt;0,0,IF(Table1[[#This Row],[Phân loại]]="Bán hàng",Table1[[#This Row],[Tổng giá trị]],-Table1[[#This Row],[Tổng giá trị]]))</f>
        <v>1008141</v>
      </c>
      <c r="Q93" s="20">
        <f>IF(Table1[[#This Row],[Ngày Thanh toán]]&lt;&gt;"",Table1[[#This Row],[Giá Trị HD sau CK]],0)</f>
        <v>0</v>
      </c>
      <c r="R93" s="8">
        <f>Table1[[#This Row],[Số còn phải thu ĐK]]+Table1[[#This Row],[Giá Trị HD sau CK]]-Table1[[#This Row],[Số tiền đã thu]]</f>
        <v>1008141</v>
      </c>
      <c r="S93" s="7">
        <f>IF(Table1[[#This Row],[Ngày hóa đơn]]&lt;&gt;"",Table1[[#This Row],[Ngày hóa đơn]],Table1[[#This Row],[Ngày hạch toán]])</f>
        <v>45776</v>
      </c>
      <c r="T93" s="8">
        <v>50</v>
      </c>
      <c r="U93" s="7">
        <f>IF(Table1[[#This Row],[Ngày tính CN]]="","",S93+T93)</f>
        <v>45826</v>
      </c>
      <c r="V93" s="20">
        <f ca="1">IF(Table1[[#This Row],[Hạn thanh toán]]="","",IF((U93-NOW())&lt;0,0,(U93-NOW())))</f>
        <v>0</v>
      </c>
      <c r="W93" s="3"/>
      <c r="X93" s="20">
        <f ca="1">IF(Table1[[#This Row],[Hạn thanh toán]]="","",IF((U93-NOW())&lt;0,-(U93-NOW()),0))</f>
        <v>148.62053680555255</v>
      </c>
      <c r="Y93" s="3" t="str">
        <f t="shared" ca="1" si="1"/>
        <v>Nợ quá hạn hơn 120 ngày có khả năng mất thanh toán</v>
      </c>
      <c r="Z93" s="3" t="str">
        <f>IF(MONTH(Table1[[#This Row],[Ngày tính CN]])&lt;10,"0"&amp;MONTH(Table1[[#This Row],[Ngày tính CN]]),MONTH(Table1[[#This Row],[Ngày tính CN]]))</f>
        <v>04</v>
      </c>
      <c r="AA9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3" s="3"/>
    </row>
    <row r="94" spans="1:28" ht="25.5" customHeight="1" x14ac:dyDescent="0.2">
      <c r="A94" s="4" t="s">
        <v>116</v>
      </c>
      <c r="B94" s="4" t="s">
        <v>154</v>
      </c>
      <c r="C94" s="5">
        <v>45768</v>
      </c>
      <c r="D94" s="6" t="s">
        <v>305</v>
      </c>
      <c r="E94" s="5">
        <v>45776</v>
      </c>
      <c r="F94" s="3" t="s">
        <v>147</v>
      </c>
      <c r="G94" s="3" t="s">
        <v>259</v>
      </c>
      <c r="K94" s="8">
        <v>541976</v>
      </c>
      <c r="L94" s="8" t="s">
        <v>2135</v>
      </c>
      <c r="O94" s="20">
        <f>IF(Table1[[#This Row],[Phân loại]]="Tồn đầu kỳ",Table1[[#This Row],[Tổng giá trị]],0)</f>
        <v>0</v>
      </c>
      <c r="P94" s="8">
        <f>IF(Table1[[#This Row],[Số còn phải thu ĐK]]&gt;0,0,IF(Table1[[#This Row],[Phân loại]]="Bán hàng",Table1[[#This Row],[Tổng giá trị]],-Table1[[#This Row],[Tổng giá trị]]))</f>
        <v>541976</v>
      </c>
      <c r="Q94" s="20">
        <f>IF(Table1[[#This Row],[Ngày Thanh toán]]&lt;&gt;"",Table1[[#This Row],[Giá Trị HD sau CK]],0)</f>
        <v>0</v>
      </c>
      <c r="R94" s="8">
        <f>Table1[[#This Row],[Số còn phải thu ĐK]]+Table1[[#This Row],[Giá Trị HD sau CK]]-Table1[[#This Row],[Số tiền đã thu]]</f>
        <v>541976</v>
      </c>
      <c r="S94" s="7">
        <f>IF(Table1[[#This Row],[Ngày hóa đơn]]&lt;&gt;"",Table1[[#This Row],[Ngày hóa đơn]],Table1[[#This Row],[Ngày hạch toán]])</f>
        <v>45776</v>
      </c>
      <c r="T94" s="8">
        <v>50</v>
      </c>
      <c r="U94" s="7">
        <f>IF(Table1[[#This Row],[Ngày tính CN]]="","",S94+T94)</f>
        <v>45826</v>
      </c>
      <c r="V94" s="20">
        <f ca="1">IF(Table1[[#This Row],[Hạn thanh toán]]="","",IF((U94-NOW())&lt;0,0,(U94-NOW())))</f>
        <v>0</v>
      </c>
      <c r="W94" s="3"/>
      <c r="X94" s="20">
        <f ca="1">IF(Table1[[#This Row],[Hạn thanh toán]]="","",IF((U94-NOW())&lt;0,-(U94-NOW()),0))</f>
        <v>148.62053680555255</v>
      </c>
      <c r="Y94" s="3" t="str">
        <f t="shared" ca="1" si="1"/>
        <v>Nợ quá hạn hơn 120 ngày có khả năng mất thanh toán</v>
      </c>
      <c r="Z94" s="3" t="str">
        <f>IF(MONTH(Table1[[#This Row],[Ngày tính CN]])&lt;10,"0"&amp;MONTH(Table1[[#This Row],[Ngày tính CN]]),MONTH(Table1[[#This Row],[Ngày tính CN]]))</f>
        <v>04</v>
      </c>
      <c r="AA9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4" s="3"/>
    </row>
    <row r="95" spans="1:28" ht="25.5" customHeight="1" x14ac:dyDescent="0.2">
      <c r="A95" s="4" t="s">
        <v>116</v>
      </c>
      <c r="B95" s="4" t="s">
        <v>154</v>
      </c>
      <c r="C95" s="5">
        <v>45768</v>
      </c>
      <c r="D95" s="6" t="s">
        <v>272</v>
      </c>
      <c r="E95" s="5">
        <v>45776</v>
      </c>
      <c r="F95" s="3" t="s">
        <v>418</v>
      </c>
      <c r="G95" s="3" t="s">
        <v>512</v>
      </c>
      <c r="K95" s="8">
        <v>541976</v>
      </c>
      <c r="L95" s="8" t="s">
        <v>2135</v>
      </c>
      <c r="O95" s="20">
        <f>IF(Table1[[#This Row],[Phân loại]]="Tồn đầu kỳ",Table1[[#This Row],[Tổng giá trị]],0)</f>
        <v>0</v>
      </c>
      <c r="P95" s="8">
        <f>IF(Table1[[#This Row],[Số còn phải thu ĐK]]&gt;0,0,IF(Table1[[#This Row],[Phân loại]]="Bán hàng",Table1[[#This Row],[Tổng giá trị]],-Table1[[#This Row],[Tổng giá trị]]))</f>
        <v>541976</v>
      </c>
      <c r="Q95" s="20">
        <f>IF(Table1[[#This Row],[Ngày Thanh toán]]&lt;&gt;"",Table1[[#This Row],[Giá Trị HD sau CK]],0)</f>
        <v>0</v>
      </c>
      <c r="R95" s="8">
        <f>Table1[[#This Row],[Số còn phải thu ĐK]]+Table1[[#This Row],[Giá Trị HD sau CK]]-Table1[[#This Row],[Số tiền đã thu]]</f>
        <v>541976</v>
      </c>
      <c r="S95" s="7">
        <f>IF(Table1[[#This Row],[Ngày hóa đơn]]&lt;&gt;"",Table1[[#This Row],[Ngày hóa đơn]],Table1[[#This Row],[Ngày hạch toán]])</f>
        <v>45776</v>
      </c>
      <c r="T95" s="8">
        <v>50</v>
      </c>
      <c r="U95" s="7">
        <f>IF(Table1[[#This Row],[Ngày tính CN]]="","",S95+T95)</f>
        <v>45826</v>
      </c>
      <c r="V95" s="20">
        <f ca="1">IF(Table1[[#This Row],[Hạn thanh toán]]="","",IF((U95-NOW())&lt;0,0,(U95-NOW())))</f>
        <v>0</v>
      </c>
      <c r="W95" s="3"/>
      <c r="X95" s="20">
        <f ca="1">IF(Table1[[#This Row],[Hạn thanh toán]]="","",IF((U95-NOW())&lt;0,-(U95-NOW()),0))</f>
        <v>148.62053680555255</v>
      </c>
      <c r="Y95" s="3" t="str">
        <f t="shared" ca="1" si="1"/>
        <v>Nợ quá hạn hơn 120 ngày có khả năng mất thanh toán</v>
      </c>
      <c r="Z95" s="3" t="str">
        <f>IF(MONTH(Table1[[#This Row],[Ngày tính CN]])&lt;10,"0"&amp;MONTH(Table1[[#This Row],[Ngày tính CN]]),MONTH(Table1[[#This Row],[Ngày tính CN]]))</f>
        <v>04</v>
      </c>
      <c r="AA9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5" s="3"/>
    </row>
    <row r="96" spans="1:28" ht="25.5" customHeight="1" x14ac:dyDescent="0.2">
      <c r="A96" s="4" t="s">
        <v>116</v>
      </c>
      <c r="B96" s="4" t="s">
        <v>154</v>
      </c>
      <c r="C96" s="5">
        <v>45770</v>
      </c>
      <c r="D96" s="6" t="s">
        <v>40</v>
      </c>
      <c r="E96" s="5">
        <v>45776</v>
      </c>
      <c r="F96" s="3" t="s">
        <v>387</v>
      </c>
      <c r="G96" s="3" t="s">
        <v>396</v>
      </c>
      <c r="K96" s="8">
        <v>541976</v>
      </c>
      <c r="L96" s="8" t="s">
        <v>2135</v>
      </c>
      <c r="O96" s="20">
        <f>IF(Table1[[#This Row],[Phân loại]]="Tồn đầu kỳ",Table1[[#This Row],[Tổng giá trị]],0)</f>
        <v>0</v>
      </c>
      <c r="P96" s="8">
        <f>IF(Table1[[#This Row],[Số còn phải thu ĐK]]&gt;0,0,IF(Table1[[#This Row],[Phân loại]]="Bán hàng",Table1[[#This Row],[Tổng giá trị]],-Table1[[#This Row],[Tổng giá trị]]))</f>
        <v>541976</v>
      </c>
      <c r="Q96" s="20">
        <f>IF(Table1[[#This Row],[Ngày Thanh toán]]&lt;&gt;"",Table1[[#This Row],[Giá Trị HD sau CK]],0)</f>
        <v>0</v>
      </c>
      <c r="R96" s="8">
        <f>Table1[[#This Row],[Số còn phải thu ĐK]]+Table1[[#This Row],[Giá Trị HD sau CK]]-Table1[[#This Row],[Số tiền đã thu]]</f>
        <v>541976</v>
      </c>
      <c r="S96" s="7">
        <f>IF(Table1[[#This Row],[Ngày hóa đơn]]&lt;&gt;"",Table1[[#This Row],[Ngày hóa đơn]],Table1[[#This Row],[Ngày hạch toán]])</f>
        <v>45776</v>
      </c>
      <c r="T96" s="8">
        <v>50</v>
      </c>
      <c r="U96" s="7">
        <f>IF(Table1[[#This Row],[Ngày tính CN]]="","",S96+T96)</f>
        <v>45826</v>
      </c>
      <c r="V96" s="20">
        <f ca="1">IF(Table1[[#This Row],[Hạn thanh toán]]="","",IF((U96-NOW())&lt;0,0,(U96-NOW())))</f>
        <v>0</v>
      </c>
      <c r="W96" s="3"/>
      <c r="X96" s="20">
        <f ca="1">IF(Table1[[#This Row],[Hạn thanh toán]]="","",IF((U96-NOW())&lt;0,-(U96-NOW()),0))</f>
        <v>148.62053680555255</v>
      </c>
      <c r="Y96" s="3" t="str">
        <f t="shared" ca="1" si="1"/>
        <v>Nợ quá hạn hơn 120 ngày có khả năng mất thanh toán</v>
      </c>
      <c r="Z96" s="3" t="str">
        <f>IF(MONTH(Table1[[#This Row],[Ngày tính CN]])&lt;10,"0"&amp;MONTH(Table1[[#This Row],[Ngày tính CN]]),MONTH(Table1[[#This Row],[Ngày tính CN]]))</f>
        <v>04</v>
      </c>
      <c r="AA9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6" s="3"/>
    </row>
    <row r="97" spans="1:28" ht="25.5" customHeight="1" x14ac:dyDescent="0.2">
      <c r="A97" s="4" t="s">
        <v>116</v>
      </c>
      <c r="B97" s="4" t="s">
        <v>154</v>
      </c>
      <c r="C97" s="5">
        <v>45779</v>
      </c>
      <c r="D97" s="6" t="s">
        <v>26</v>
      </c>
      <c r="E97" s="5">
        <v>45791</v>
      </c>
      <c r="F97" s="3" t="s">
        <v>67</v>
      </c>
      <c r="G97" s="3" t="s">
        <v>533</v>
      </c>
      <c r="K97" s="8">
        <v>541976</v>
      </c>
      <c r="L97" s="8" t="s">
        <v>2135</v>
      </c>
      <c r="O97" s="20">
        <f>IF(Table1[[#This Row],[Phân loại]]="Tồn đầu kỳ",Table1[[#This Row],[Tổng giá trị]],0)</f>
        <v>0</v>
      </c>
      <c r="P97" s="8">
        <f>IF(Table1[[#This Row],[Số còn phải thu ĐK]]&gt;0,0,IF(Table1[[#This Row],[Phân loại]]="Bán hàng",Table1[[#This Row],[Tổng giá trị]],-Table1[[#This Row],[Tổng giá trị]]))</f>
        <v>541976</v>
      </c>
      <c r="Q97" s="20">
        <f>IF(Table1[[#This Row],[Ngày Thanh toán]]&lt;&gt;"",Table1[[#This Row],[Giá Trị HD sau CK]],0)</f>
        <v>0</v>
      </c>
      <c r="R97" s="8">
        <f>Table1[[#This Row],[Số còn phải thu ĐK]]+Table1[[#This Row],[Giá Trị HD sau CK]]-Table1[[#This Row],[Số tiền đã thu]]</f>
        <v>541976</v>
      </c>
      <c r="S97" s="7">
        <f>IF(Table1[[#This Row],[Ngày hóa đơn]]&lt;&gt;"",Table1[[#This Row],[Ngày hóa đơn]],Table1[[#This Row],[Ngày hạch toán]])</f>
        <v>45791</v>
      </c>
      <c r="T97" s="8">
        <v>50</v>
      </c>
      <c r="U97" s="7">
        <f>IF(Table1[[#This Row],[Ngày tính CN]]="","",S97+T97)</f>
        <v>45841</v>
      </c>
      <c r="V97" s="20">
        <f ca="1">IF(Table1[[#This Row],[Hạn thanh toán]]="","",IF((U97-NOW())&lt;0,0,(U97-NOW())))</f>
        <v>0</v>
      </c>
      <c r="W97" s="3"/>
      <c r="X97" s="20">
        <f ca="1">IF(Table1[[#This Row],[Hạn thanh toán]]="","",IF((U97-NOW())&lt;0,-(U97-NOW()),0))</f>
        <v>133.62053680555255</v>
      </c>
      <c r="Y97" s="3" t="str">
        <f t="shared" ca="1" si="1"/>
        <v>Nợ quá hạn hơn 120 ngày có khả năng mất thanh toán</v>
      </c>
      <c r="Z97" s="3" t="str">
        <f>IF(MONTH(Table1[[#This Row],[Ngày tính CN]])&lt;10,"0"&amp;MONTH(Table1[[#This Row],[Ngày tính CN]]),MONTH(Table1[[#This Row],[Ngày tính CN]]))</f>
        <v>05</v>
      </c>
      <c r="AA9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7" s="3"/>
    </row>
    <row r="98" spans="1:28" ht="25.5" customHeight="1" x14ac:dyDescent="0.2">
      <c r="A98" s="4" t="s">
        <v>116</v>
      </c>
      <c r="B98" s="4" t="s">
        <v>154</v>
      </c>
      <c r="C98" s="5">
        <v>45779</v>
      </c>
      <c r="D98" s="6" t="s">
        <v>547</v>
      </c>
      <c r="E98" s="5">
        <v>45791</v>
      </c>
      <c r="F98" s="3" t="s">
        <v>54</v>
      </c>
      <c r="G98" s="3" t="s">
        <v>246</v>
      </c>
      <c r="K98" s="8">
        <v>2196562</v>
      </c>
      <c r="L98" s="8" t="s">
        <v>2135</v>
      </c>
      <c r="O98" s="20">
        <f>IF(Table1[[#This Row],[Phân loại]]="Tồn đầu kỳ",Table1[[#This Row],[Tổng giá trị]],0)</f>
        <v>0</v>
      </c>
      <c r="P98" s="8">
        <f>IF(Table1[[#This Row],[Số còn phải thu ĐK]]&gt;0,0,IF(Table1[[#This Row],[Phân loại]]="Bán hàng",Table1[[#This Row],[Tổng giá trị]],-Table1[[#This Row],[Tổng giá trị]]))</f>
        <v>2196562</v>
      </c>
      <c r="Q98" s="20">
        <f>IF(Table1[[#This Row],[Ngày Thanh toán]]&lt;&gt;"",Table1[[#This Row],[Giá Trị HD sau CK]],0)</f>
        <v>0</v>
      </c>
      <c r="R98" s="8">
        <f>Table1[[#This Row],[Số còn phải thu ĐK]]+Table1[[#This Row],[Giá Trị HD sau CK]]-Table1[[#This Row],[Số tiền đã thu]]</f>
        <v>2196562</v>
      </c>
      <c r="S98" s="7">
        <f>IF(Table1[[#This Row],[Ngày hóa đơn]]&lt;&gt;"",Table1[[#This Row],[Ngày hóa đơn]],Table1[[#This Row],[Ngày hạch toán]])</f>
        <v>45791</v>
      </c>
      <c r="T98" s="8">
        <v>50</v>
      </c>
      <c r="U98" s="7">
        <f>IF(Table1[[#This Row],[Ngày tính CN]]="","",S98+T98)</f>
        <v>45841</v>
      </c>
      <c r="V98" s="20">
        <f ca="1">IF(Table1[[#This Row],[Hạn thanh toán]]="","",IF((U98-NOW())&lt;0,0,(U98-NOW())))</f>
        <v>0</v>
      </c>
      <c r="W98" s="3"/>
      <c r="X98" s="20">
        <f ca="1">IF(Table1[[#This Row],[Hạn thanh toán]]="","",IF((U98-NOW())&lt;0,-(U98-NOW()),0))</f>
        <v>133.62053680555255</v>
      </c>
      <c r="Y98" s="3" t="str">
        <f t="shared" ca="1" si="1"/>
        <v>Nợ quá hạn hơn 120 ngày có khả năng mất thanh toán</v>
      </c>
      <c r="Z98" s="3" t="str">
        <f>IF(MONTH(Table1[[#This Row],[Ngày tính CN]])&lt;10,"0"&amp;MONTH(Table1[[#This Row],[Ngày tính CN]]),MONTH(Table1[[#This Row],[Ngày tính CN]]))</f>
        <v>05</v>
      </c>
      <c r="AA9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8" s="3"/>
    </row>
    <row r="99" spans="1:28" ht="25.5" customHeight="1" x14ac:dyDescent="0.2">
      <c r="A99" s="4" t="s">
        <v>116</v>
      </c>
      <c r="B99" s="4" t="s">
        <v>154</v>
      </c>
      <c r="C99" s="5">
        <v>45779</v>
      </c>
      <c r="D99" s="6" t="s">
        <v>327</v>
      </c>
      <c r="E99" s="5">
        <v>45791</v>
      </c>
      <c r="F99" s="3" t="s">
        <v>610</v>
      </c>
      <c r="G99" s="3" t="s">
        <v>493</v>
      </c>
      <c r="K99" s="8">
        <v>2186734</v>
      </c>
      <c r="L99" s="8" t="s">
        <v>2135</v>
      </c>
      <c r="O99" s="20">
        <f>IF(Table1[[#This Row],[Phân loại]]="Tồn đầu kỳ",Table1[[#This Row],[Tổng giá trị]],0)</f>
        <v>0</v>
      </c>
      <c r="P99" s="8">
        <f>IF(Table1[[#This Row],[Số còn phải thu ĐK]]&gt;0,0,IF(Table1[[#This Row],[Phân loại]]="Bán hàng",Table1[[#This Row],[Tổng giá trị]],-Table1[[#This Row],[Tổng giá trị]]))</f>
        <v>2186734</v>
      </c>
      <c r="Q99" s="20">
        <f>IF(Table1[[#This Row],[Ngày Thanh toán]]&lt;&gt;"",Table1[[#This Row],[Giá Trị HD sau CK]],0)</f>
        <v>0</v>
      </c>
      <c r="R99" s="8">
        <f>Table1[[#This Row],[Số còn phải thu ĐK]]+Table1[[#This Row],[Giá Trị HD sau CK]]-Table1[[#This Row],[Số tiền đã thu]]</f>
        <v>2186734</v>
      </c>
      <c r="S99" s="7">
        <f>IF(Table1[[#This Row],[Ngày hóa đơn]]&lt;&gt;"",Table1[[#This Row],[Ngày hóa đơn]],Table1[[#This Row],[Ngày hạch toán]])</f>
        <v>45791</v>
      </c>
      <c r="T99" s="8">
        <v>50</v>
      </c>
      <c r="U99" s="7">
        <f>IF(Table1[[#This Row],[Ngày tính CN]]="","",S99+T99)</f>
        <v>45841</v>
      </c>
      <c r="V99" s="20">
        <f ca="1">IF(Table1[[#This Row],[Hạn thanh toán]]="","",IF((U99-NOW())&lt;0,0,(U99-NOW())))</f>
        <v>0</v>
      </c>
      <c r="W99" s="3"/>
      <c r="X99" s="20">
        <f ca="1">IF(Table1[[#This Row],[Hạn thanh toán]]="","",IF((U99-NOW())&lt;0,-(U99-NOW()),0))</f>
        <v>133.62053680555255</v>
      </c>
      <c r="Y99" s="3" t="str">
        <f t="shared" ca="1" si="1"/>
        <v>Nợ quá hạn hơn 120 ngày có khả năng mất thanh toán</v>
      </c>
      <c r="Z99" s="3" t="str">
        <f>IF(MONTH(Table1[[#This Row],[Ngày tính CN]])&lt;10,"0"&amp;MONTH(Table1[[#This Row],[Ngày tính CN]]),MONTH(Table1[[#This Row],[Ngày tính CN]]))</f>
        <v>05</v>
      </c>
      <c r="AA9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9" s="3"/>
    </row>
    <row r="100" spans="1:28" ht="25.5" customHeight="1" x14ac:dyDescent="0.2">
      <c r="A100" s="4" t="s">
        <v>116</v>
      </c>
      <c r="B100" s="4" t="s">
        <v>154</v>
      </c>
      <c r="C100" s="5">
        <v>45779</v>
      </c>
      <c r="D100" s="6" t="s">
        <v>238</v>
      </c>
      <c r="E100" s="5">
        <v>45791</v>
      </c>
      <c r="F100" s="3" t="s">
        <v>269</v>
      </c>
      <c r="G100" s="3" t="s">
        <v>479</v>
      </c>
      <c r="K100" s="8">
        <v>1153321</v>
      </c>
      <c r="L100" s="8" t="s">
        <v>2135</v>
      </c>
      <c r="O100" s="20">
        <f>IF(Table1[[#This Row],[Phân loại]]="Tồn đầu kỳ",Table1[[#This Row],[Tổng giá trị]],0)</f>
        <v>0</v>
      </c>
      <c r="P100" s="8">
        <f>IF(Table1[[#This Row],[Số còn phải thu ĐK]]&gt;0,0,IF(Table1[[#This Row],[Phân loại]]="Bán hàng",Table1[[#This Row],[Tổng giá trị]],-Table1[[#This Row],[Tổng giá trị]]))</f>
        <v>1153321</v>
      </c>
      <c r="Q100" s="20">
        <f>IF(Table1[[#This Row],[Ngày Thanh toán]]&lt;&gt;"",Table1[[#This Row],[Giá Trị HD sau CK]],0)</f>
        <v>0</v>
      </c>
      <c r="R100" s="8">
        <f>Table1[[#This Row],[Số còn phải thu ĐK]]+Table1[[#This Row],[Giá Trị HD sau CK]]-Table1[[#This Row],[Số tiền đã thu]]</f>
        <v>1153321</v>
      </c>
      <c r="S100" s="7">
        <f>IF(Table1[[#This Row],[Ngày hóa đơn]]&lt;&gt;"",Table1[[#This Row],[Ngày hóa đơn]],Table1[[#This Row],[Ngày hạch toán]])</f>
        <v>45791</v>
      </c>
      <c r="T100" s="8">
        <v>50</v>
      </c>
      <c r="U100" s="7">
        <f>IF(Table1[[#This Row],[Ngày tính CN]]="","",S100+T100)</f>
        <v>45841</v>
      </c>
      <c r="V100" s="20">
        <f ca="1">IF(Table1[[#This Row],[Hạn thanh toán]]="","",IF((U100-NOW())&lt;0,0,(U100-NOW())))</f>
        <v>0</v>
      </c>
      <c r="W100" s="3"/>
      <c r="X100" s="20">
        <f ca="1">IF(Table1[[#This Row],[Hạn thanh toán]]="","",IF((U100-NOW())&lt;0,-(U100-NOW()),0))</f>
        <v>133.62053680555255</v>
      </c>
      <c r="Y100" s="3" t="str">
        <f t="shared" ca="1" si="1"/>
        <v>Nợ quá hạn hơn 120 ngày có khả năng mất thanh toán</v>
      </c>
      <c r="Z100" s="3" t="str">
        <f>IF(MONTH(Table1[[#This Row],[Ngày tính CN]])&lt;10,"0"&amp;MONTH(Table1[[#This Row],[Ngày tính CN]]),MONTH(Table1[[#This Row],[Ngày tính CN]]))</f>
        <v>05</v>
      </c>
      <c r="AA10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0" s="3"/>
    </row>
    <row r="101" spans="1:28" ht="25.5" customHeight="1" x14ac:dyDescent="0.2">
      <c r="A101" s="4" t="s">
        <v>116</v>
      </c>
      <c r="B101" s="4" t="s">
        <v>154</v>
      </c>
      <c r="C101" s="5">
        <v>45782</v>
      </c>
      <c r="D101" s="6" t="s">
        <v>437</v>
      </c>
      <c r="E101" s="5">
        <v>45782</v>
      </c>
      <c r="F101" s="3" t="s">
        <v>215</v>
      </c>
      <c r="G101" s="3" t="s">
        <v>538</v>
      </c>
      <c r="K101" s="8">
        <v>359100</v>
      </c>
      <c r="L101" s="8" t="s">
        <v>2135</v>
      </c>
      <c r="O101" s="20">
        <f>IF(Table1[[#This Row],[Phân loại]]="Tồn đầu kỳ",Table1[[#This Row],[Tổng giá trị]],0)</f>
        <v>0</v>
      </c>
      <c r="P101" s="8">
        <f>IF(Table1[[#This Row],[Số còn phải thu ĐK]]&gt;0,0,IF(Table1[[#This Row],[Phân loại]]="Bán hàng",Table1[[#This Row],[Tổng giá trị]],-Table1[[#This Row],[Tổng giá trị]]))</f>
        <v>359100</v>
      </c>
      <c r="Q101" s="20">
        <f>IF(Table1[[#This Row],[Ngày Thanh toán]]&lt;&gt;"",Table1[[#This Row],[Giá Trị HD sau CK]],0)</f>
        <v>0</v>
      </c>
      <c r="R101" s="8">
        <f>Table1[[#This Row],[Số còn phải thu ĐK]]+Table1[[#This Row],[Giá Trị HD sau CK]]-Table1[[#This Row],[Số tiền đã thu]]</f>
        <v>359100</v>
      </c>
      <c r="S101" s="7">
        <f>IF(Table1[[#This Row],[Ngày hóa đơn]]&lt;&gt;"",Table1[[#This Row],[Ngày hóa đơn]],Table1[[#This Row],[Ngày hạch toán]])</f>
        <v>45782</v>
      </c>
      <c r="T101" s="8">
        <v>50</v>
      </c>
      <c r="U101" s="7">
        <f>IF(Table1[[#This Row],[Ngày tính CN]]="","",S101+T101)</f>
        <v>45832</v>
      </c>
      <c r="V101" s="20">
        <f ca="1">IF(Table1[[#This Row],[Hạn thanh toán]]="","",IF((U101-NOW())&lt;0,0,(U101-NOW())))</f>
        <v>0</v>
      </c>
      <c r="W101" s="3"/>
      <c r="X101" s="20">
        <f ca="1">IF(Table1[[#This Row],[Hạn thanh toán]]="","",IF((U101-NOW())&lt;0,-(U101-NOW()),0))</f>
        <v>142.62053680555255</v>
      </c>
      <c r="Y101" s="3" t="str">
        <f t="shared" ca="1" si="1"/>
        <v>Nợ quá hạn hơn 120 ngày có khả năng mất thanh toán</v>
      </c>
      <c r="Z101" s="3" t="str">
        <f>IF(MONTH(Table1[[#This Row],[Ngày tính CN]])&lt;10,"0"&amp;MONTH(Table1[[#This Row],[Ngày tính CN]]),MONTH(Table1[[#This Row],[Ngày tính CN]]))</f>
        <v>05</v>
      </c>
      <c r="AA10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1" s="3"/>
    </row>
    <row r="102" spans="1:28" ht="25.5" customHeight="1" x14ac:dyDescent="0.2">
      <c r="A102" s="4" t="s">
        <v>116</v>
      </c>
      <c r="B102" s="4" t="s">
        <v>154</v>
      </c>
      <c r="C102" s="5">
        <v>45782</v>
      </c>
      <c r="D102" s="6" t="s">
        <v>139</v>
      </c>
      <c r="E102" s="5">
        <v>45782</v>
      </c>
      <c r="F102" s="3" t="s">
        <v>633</v>
      </c>
      <c r="G102" s="3" t="s">
        <v>471</v>
      </c>
      <c r="K102" s="8">
        <v>287280</v>
      </c>
      <c r="L102" s="8" t="s">
        <v>2135</v>
      </c>
      <c r="O102" s="20">
        <f>IF(Table1[[#This Row],[Phân loại]]="Tồn đầu kỳ",Table1[[#This Row],[Tổng giá trị]],0)</f>
        <v>0</v>
      </c>
      <c r="P102" s="8">
        <f>IF(Table1[[#This Row],[Số còn phải thu ĐK]]&gt;0,0,IF(Table1[[#This Row],[Phân loại]]="Bán hàng",Table1[[#This Row],[Tổng giá trị]],-Table1[[#This Row],[Tổng giá trị]]))</f>
        <v>287280</v>
      </c>
      <c r="Q102" s="20">
        <f>IF(Table1[[#This Row],[Ngày Thanh toán]]&lt;&gt;"",Table1[[#This Row],[Giá Trị HD sau CK]],0)</f>
        <v>0</v>
      </c>
      <c r="R102" s="8">
        <f>Table1[[#This Row],[Số còn phải thu ĐK]]+Table1[[#This Row],[Giá Trị HD sau CK]]-Table1[[#This Row],[Số tiền đã thu]]</f>
        <v>287280</v>
      </c>
      <c r="S102" s="7">
        <f>IF(Table1[[#This Row],[Ngày hóa đơn]]&lt;&gt;"",Table1[[#This Row],[Ngày hóa đơn]],Table1[[#This Row],[Ngày hạch toán]])</f>
        <v>45782</v>
      </c>
      <c r="T102" s="8">
        <v>50</v>
      </c>
      <c r="U102" s="7">
        <f>IF(Table1[[#This Row],[Ngày tính CN]]="","",S102+T102)</f>
        <v>45832</v>
      </c>
      <c r="V102" s="20">
        <f ca="1">IF(Table1[[#This Row],[Hạn thanh toán]]="","",IF((U102-NOW())&lt;0,0,(U102-NOW())))</f>
        <v>0</v>
      </c>
      <c r="W102" s="3"/>
      <c r="X102" s="20">
        <f ca="1">IF(Table1[[#This Row],[Hạn thanh toán]]="","",IF((U102-NOW())&lt;0,-(U102-NOW()),0))</f>
        <v>142.62053680555255</v>
      </c>
      <c r="Y102" s="3" t="str">
        <f t="shared" ca="1" si="1"/>
        <v>Nợ quá hạn hơn 120 ngày có khả năng mất thanh toán</v>
      </c>
      <c r="Z102" s="3" t="str">
        <f>IF(MONTH(Table1[[#This Row],[Ngày tính CN]])&lt;10,"0"&amp;MONTH(Table1[[#This Row],[Ngày tính CN]]),MONTH(Table1[[#This Row],[Ngày tính CN]]))</f>
        <v>05</v>
      </c>
      <c r="AA10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2" s="3"/>
    </row>
    <row r="103" spans="1:28" ht="25.5" customHeight="1" x14ac:dyDescent="0.2">
      <c r="A103" s="4" t="s">
        <v>116</v>
      </c>
      <c r="B103" s="4" t="s">
        <v>154</v>
      </c>
      <c r="C103" s="5">
        <v>45782</v>
      </c>
      <c r="D103" s="6" t="s">
        <v>624</v>
      </c>
      <c r="E103" s="5">
        <v>45782</v>
      </c>
      <c r="F103" s="3" t="s">
        <v>588</v>
      </c>
      <c r="G103" s="3" t="s">
        <v>556</v>
      </c>
      <c r="K103" s="8">
        <v>869631</v>
      </c>
      <c r="L103" s="8" t="s">
        <v>2135</v>
      </c>
      <c r="O103" s="20">
        <f>IF(Table1[[#This Row],[Phân loại]]="Tồn đầu kỳ",Table1[[#This Row],[Tổng giá trị]],0)</f>
        <v>0</v>
      </c>
      <c r="P103" s="8">
        <f>IF(Table1[[#This Row],[Số còn phải thu ĐK]]&gt;0,0,IF(Table1[[#This Row],[Phân loại]]="Bán hàng",Table1[[#This Row],[Tổng giá trị]],-Table1[[#This Row],[Tổng giá trị]]))</f>
        <v>869631</v>
      </c>
      <c r="Q103" s="20">
        <f>IF(Table1[[#This Row],[Ngày Thanh toán]]&lt;&gt;"",Table1[[#This Row],[Giá Trị HD sau CK]],0)</f>
        <v>0</v>
      </c>
      <c r="R103" s="8">
        <f>Table1[[#This Row],[Số còn phải thu ĐK]]+Table1[[#This Row],[Giá Trị HD sau CK]]-Table1[[#This Row],[Số tiền đã thu]]</f>
        <v>869631</v>
      </c>
      <c r="S103" s="7">
        <f>IF(Table1[[#This Row],[Ngày hóa đơn]]&lt;&gt;"",Table1[[#This Row],[Ngày hóa đơn]],Table1[[#This Row],[Ngày hạch toán]])</f>
        <v>45782</v>
      </c>
      <c r="T103" s="8">
        <v>50</v>
      </c>
      <c r="U103" s="7">
        <f>IF(Table1[[#This Row],[Ngày tính CN]]="","",S103+T103)</f>
        <v>45832</v>
      </c>
      <c r="V103" s="20">
        <f ca="1">IF(Table1[[#This Row],[Hạn thanh toán]]="","",IF((U103-NOW())&lt;0,0,(U103-NOW())))</f>
        <v>0</v>
      </c>
      <c r="W103" s="3"/>
      <c r="X103" s="20">
        <f ca="1">IF(Table1[[#This Row],[Hạn thanh toán]]="","",IF((U103-NOW())&lt;0,-(U103-NOW()),0))</f>
        <v>142.62053680555255</v>
      </c>
      <c r="Y103" s="3" t="str">
        <f t="shared" ca="1" si="1"/>
        <v>Nợ quá hạn hơn 120 ngày có khả năng mất thanh toán</v>
      </c>
      <c r="Z103" s="3" t="str">
        <f>IF(MONTH(Table1[[#This Row],[Ngày tính CN]])&lt;10,"0"&amp;MONTH(Table1[[#This Row],[Ngày tính CN]]),MONTH(Table1[[#This Row],[Ngày tính CN]]))</f>
        <v>05</v>
      </c>
      <c r="AA10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3" s="3"/>
    </row>
    <row r="104" spans="1:28" ht="25.5" customHeight="1" x14ac:dyDescent="0.2">
      <c r="A104" s="4" t="s">
        <v>116</v>
      </c>
      <c r="B104" s="4" t="s">
        <v>154</v>
      </c>
      <c r="C104" s="5">
        <v>45787</v>
      </c>
      <c r="D104" s="6" t="s">
        <v>178</v>
      </c>
      <c r="E104" s="5">
        <v>45798</v>
      </c>
      <c r="F104" s="3" t="s">
        <v>45</v>
      </c>
      <c r="G104" s="3" t="s">
        <v>579</v>
      </c>
      <c r="K104" s="8">
        <v>855524</v>
      </c>
      <c r="L104" s="8" t="s">
        <v>2135</v>
      </c>
      <c r="O104" s="20">
        <f>IF(Table1[[#This Row],[Phân loại]]="Tồn đầu kỳ",Table1[[#This Row],[Tổng giá trị]],0)</f>
        <v>0</v>
      </c>
      <c r="P104" s="8">
        <f>IF(Table1[[#This Row],[Số còn phải thu ĐK]]&gt;0,0,IF(Table1[[#This Row],[Phân loại]]="Bán hàng",Table1[[#This Row],[Tổng giá trị]],-Table1[[#This Row],[Tổng giá trị]]))</f>
        <v>855524</v>
      </c>
      <c r="Q104" s="20">
        <f>IF(Table1[[#This Row],[Ngày Thanh toán]]&lt;&gt;"",Table1[[#This Row],[Giá Trị HD sau CK]],0)</f>
        <v>0</v>
      </c>
      <c r="R104" s="8">
        <f>Table1[[#This Row],[Số còn phải thu ĐK]]+Table1[[#This Row],[Giá Trị HD sau CK]]-Table1[[#This Row],[Số tiền đã thu]]</f>
        <v>855524</v>
      </c>
      <c r="S104" s="7">
        <f>IF(Table1[[#This Row],[Ngày hóa đơn]]&lt;&gt;"",Table1[[#This Row],[Ngày hóa đơn]],Table1[[#This Row],[Ngày hạch toán]])</f>
        <v>45798</v>
      </c>
      <c r="T104" s="8">
        <v>50</v>
      </c>
      <c r="U104" s="7">
        <f>IF(Table1[[#This Row],[Ngày tính CN]]="","",S104+T104)</f>
        <v>45848</v>
      </c>
      <c r="V104" s="20">
        <f ca="1">IF(Table1[[#This Row],[Hạn thanh toán]]="","",IF((U104-NOW())&lt;0,0,(U104-NOW())))</f>
        <v>0</v>
      </c>
      <c r="W104" s="3"/>
      <c r="X104" s="20">
        <f ca="1">IF(Table1[[#This Row],[Hạn thanh toán]]="","",IF((U104-NOW())&lt;0,-(U104-NOW()),0))</f>
        <v>126.62053680555255</v>
      </c>
      <c r="Y104" s="3" t="str">
        <f t="shared" ca="1" si="1"/>
        <v>Nợ quá hạn hơn 120 ngày có khả năng mất thanh toán</v>
      </c>
      <c r="Z104" s="3" t="str">
        <f>IF(MONTH(Table1[[#This Row],[Ngày tính CN]])&lt;10,"0"&amp;MONTH(Table1[[#This Row],[Ngày tính CN]]),MONTH(Table1[[#This Row],[Ngày tính CN]]))</f>
        <v>05</v>
      </c>
      <c r="AA10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4" s="3"/>
    </row>
    <row r="105" spans="1:28" ht="25.5" customHeight="1" x14ac:dyDescent="0.2">
      <c r="A105" s="4" t="s">
        <v>116</v>
      </c>
      <c r="B105" s="4" t="s">
        <v>154</v>
      </c>
      <c r="C105" s="5">
        <v>45793</v>
      </c>
      <c r="D105" s="6" t="s">
        <v>613</v>
      </c>
      <c r="E105" s="5">
        <v>45804</v>
      </c>
      <c r="F105" s="3" t="s">
        <v>552</v>
      </c>
      <c r="G105" s="3" t="s">
        <v>270</v>
      </c>
      <c r="K105" s="8">
        <v>756794</v>
      </c>
      <c r="L105" s="8" t="s">
        <v>2135</v>
      </c>
      <c r="O105" s="20">
        <f>IF(Table1[[#This Row],[Phân loại]]="Tồn đầu kỳ",Table1[[#This Row],[Tổng giá trị]],0)</f>
        <v>0</v>
      </c>
      <c r="P105" s="8">
        <f>IF(Table1[[#This Row],[Số còn phải thu ĐK]]&gt;0,0,IF(Table1[[#This Row],[Phân loại]]="Bán hàng",Table1[[#This Row],[Tổng giá trị]],-Table1[[#This Row],[Tổng giá trị]]))</f>
        <v>756794</v>
      </c>
      <c r="Q105" s="20">
        <f>IF(Table1[[#This Row],[Ngày Thanh toán]]&lt;&gt;"",Table1[[#This Row],[Giá Trị HD sau CK]],0)</f>
        <v>0</v>
      </c>
      <c r="R105" s="8">
        <f>Table1[[#This Row],[Số còn phải thu ĐK]]+Table1[[#This Row],[Giá Trị HD sau CK]]-Table1[[#This Row],[Số tiền đã thu]]</f>
        <v>756794</v>
      </c>
      <c r="S105" s="7">
        <f>IF(Table1[[#This Row],[Ngày hóa đơn]]&lt;&gt;"",Table1[[#This Row],[Ngày hóa đơn]],Table1[[#This Row],[Ngày hạch toán]])</f>
        <v>45804</v>
      </c>
      <c r="T105" s="8">
        <v>50</v>
      </c>
      <c r="U105" s="7">
        <f>IF(Table1[[#This Row],[Ngày tính CN]]="","",S105+T105)</f>
        <v>45854</v>
      </c>
      <c r="V105" s="20">
        <f ca="1">IF(Table1[[#This Row],[Hạn thanh toán]]="","",IF((U105-NOW())&lt;0,0,(U105-NOW())))</f>
        <v>0</v>
      </c>
      <c r="W105" s="3"/>
      <c r="X105" s="20">
        <f ca="1">IF(Table1[[#This Row],[Hạn thanh toán]]="","",IF((U105-NOW())&lt;0,-(U105-NOW()),0))</f>
        <v>120.62053680555255</v>
      </c>
      <c r="Y105" s="3" t="str">
        <f t="shared" ca="1" si="1"/>
        <v>Nợ quá hạn hơn 120 ngày có khả năng mất thanh toán</v>
      </c>
      <c r="Z105" s="3" t="str">
        <f>IF(MONTH(Table1[[#This Row],[Ngày tính CN]])&lt;10,"0"&amp;MONTH(Table1[[#This Row],[Ngày tính CN]]),MONTH(Table1[[#This Row],[Ngày tính CN]]))</f>
        <v>05</v>
      </c>
      <c r="AA10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5" s="3"/>
    </row>
    <row r="106" spans="1:28" ht="25.5" customHeight="1" x14ac:dyDescent="0.2">
      <c r="A106" s="4" t="s">
        <v>116</v>
      </c>
      <c r="B106" s="4" t="s">
        <v>154</v>
      </c>
      <c r="C106" s="5">
        <v>45794</v>
      </c>
      <c r="D106" s="6" t="s">
        <v>618</v>
      </c>
      <c r="E106" s="5">
        <v>45807</v>
      </c>
      <c r="F106" s="3" t="s">
        <v>439</v>
      </c>
      <c r="G106" s="3" t="s">
        <v>478</v>
      </c>
      <c r="K106" s="8">
        <v>807106</v>
      </c>
      <c r="L106" s="8" t="s">
        <v>2135</v>
      </c>
      <c r="O106" s="20">
        <f>IF(Table1[[#This Row],[Phân loại]]="Tồn đầu kỳ",Table1[[#This Row],[Tổng giá trị]],0)</f>
        <v>0</v>
      </c>
      <c r="P106" s="8">
        <f>IF(Table1[[#This Row],[Số còn phải thu ĐK]]&gt;0,0,IF(Table1[[#This Row],[Phân loại]]="Bán hàng",Table1[[#This Row],[Tổng giá trị]],-Table1[[#This Row],[Tổng giá trị]]))</f>
        <v>807106</v>
      </c>
      <c r="Q106" s="20">
        <f>IF(Table1[[#This Row],[Ngày Thanh toán]]&lt;&gt;"",Table1[[#This Row],[Giá Trị HD sau CK]],0)</f>
        <v>0</v>
      </c>
      <c r="R106" s="8">
        <f>Table1[[#This Row],[Số còn phải thu ĐK]]+Table1[[#This Row],[Giá Trị HD sau CK]]-Table1[[#This Row],[Số tiền đã thu]]</f>
        <v>807106</v>
      </c>
      <c r="S106" s="7">
        <f>IF(Table1[[#This Row],[Ngày hóa đơn]]&lt;&gt;"",Table1[[#This Row],[Ngày hóa đơn]],Table1[[#This Row],[Ngày hạch toán]])</f>
        <v>45807</v>
      </c>
      <c r="T106" s="8">
        <v>50</v>
      </c>
      <c r="U106" s="7">
        <f>IF(Table1[[#This Row],[Ngày tính CN]]="","",S106+T106)</f>
        <v>45857</v>
      </c>
      <c r="V106" s="20">
        <f ca="1">IF(Table1[[#This Row],[Hạn thanh toán]]="","",IF((U106-NOW())&lt;0,0,(U106-NOW())))</f>
        <v>0</v>
      </c>
      <c r="W106" s="3"/>
      <c r="X106" s="20">
        <f ca="1">IF(Table1[[#This Row],[Hạn thanh toán]]="","",IF((U106-NOW())&lt;0,-(U106-NOW()),0))</f>
        <v>117.62053680555255</v>
      </c>
      <c r="Y106" s="3" t="str">
        <f t="shared" ca="1" si="1"/>
        <v>Nợ quá hạn từ 90 ngày đến 120 ngày</v>
      </c>
      <c r="Z106" s="3" t="str">
        <f>IF(MONTH(Table1[[#This Row],[Ngày tính CN]])&lt;10,"0"&amp;MONTH(Table1[[#This Row],[Ngày tính CN]]),MONTH(Table1[[#This Row],[Ngày tính CN]]))</f>
        <v>05</v>
      </c>
      <c r="AA10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6" s="3"/>
    </row>
    <row r="107" spans="1:28" ht="25.5" customHeight="1" x14ac:dyDescent="0.2">
      <c r="A107" s="4" t="s">
        <v>116</v>
      </c>
      <c r="B107" s="4" t="s">
        <v>154</v>
      </c>
      <c r="C107" s="5">
        <v>45799</v>
      </c>
      <c r="D107" s="6" t="s">
        <v>611</v>
      </c>
      <c r="E107" s="5">
        <v>45804</v>
      </c>
      <c r="F107" s="3" t="s">
        <v>573</v>
      </c>
      <c r="G107" s="3" t="s">
        <v>480</v>
      </c>
      <c r="K107" s="8">
        <v>676555</v>
      </c>
      <c r="L107" s="8" t="s">
        <v>2135</v>
      </c>
      <c r="O107" s="20">
        <f>IF(Table1[[#This Row],[Phân loại]]="Tồn đầu kỳ",Table1[[#This Row],[Tổng giá trị]],0)</f>
        <v>0</v>
      </c>
      <c r="P107" s="8">
        <f>IF(Table1[[#This Row],[Số còn phải thu ĐK]]&gt;0,0,IF(Table1[[#This Row],[Phân loại]]="Bán hàng",Table1[[#This Row],[Tổng giá trị]],-Table1[[#This Row],[Tổng giá trị]]))</f>
        <v>676555</v>
      </c>
      <c r="Q107" s="20">
        <f>IF(Table1[[#This Row],[Ngày Thanh toán]]&lt;&gt;"",Table1[[#This Row],[Giá Trị HD sau CK]],0)</f>
        <v>0</v>
      </c>
      <c r="R107" s="8">
        <f>Table1[[#This Row],[Số còn phải thu ĐK]]+Table1[[#This Row],[Giá Trị HD sau CK]]-Table1[[#This Row],[Số tiền đã thu]]</f>
        <v>676555</v>
      </c>
      <c r="S107" s="7">
        <f>IF(Table1[[#This Row],[Ngày hóa đơn]]&lt;&gt;"",Table1[[#This Row],[Ngày hóa đơn]],Table1[[#This Row],[Ngày hạch toán]])</f>
        <v>45804</v>
      </c>
      <c r="T107" s="8">
        <v>50</v>
      </c>
      <c r="U107" s="7">
        <f>IF(Table1[[#This Row],[Ngày tính CN]]="","",S107+T107)</f>
        <v>45854</v>
      </c>
      <c r="V107" s="20">
        <f ca="1">IF(Table1[[#This Row],[Hạn thanh toán]]="","",IF((U107-NOW())&lt;0,0,(U107-NOW())))</f>
        <v>0</v>
      </c>
      <c r="W107" s="3"/>
      <c r="X107" s="20">
        <f ca="1">IF(Table1[[#This Row],[Hạn thanh toán]]="","",IF((U107-NOW())&lt;0,-(U107-NOW()),0))</f>
        <v>120.62053680555255</v>
      </c>
      <c r="Y107" s="3" t="str">
        <f t="shared" ca="1" si="1"/>
        <v>Nợ quá hạn hơn 120 ngày có khả năng mất thanh toán</v>
      </c>
      <c r="Z107" s="3" t="str">
        <f>IF(MONTH(Table1[[#This Row],[Ngày tính CN]])&lt;10,"0"&amp;MONTH(Table1[[#This Row],[Ngày tính CN]]),MONTH(Table1[[#This Row],[Ngày tính CN]]))</f>
        <v>05</v>
      </c>
      <c r="AA10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7" s="3"/>
    </row>
    <row r="108" spans="1:28" ht="25.5" customHeight="1" x14ac:dyDescent="0.2">
      <c r="A108" s="4" t="s">
        <v>116</v>
      </c>
      <c r="B108" s="4" t="s">
        <v>154</v>
      </c>
      <c r="C108" s="5">
        <v>45799</v>
      </c>
      <c r="D108" s="6" t="s">
        <v>174</v>
      </c>
      <c r="E108" s="5">
        <v>45804</v>
      </c>
      <c r="F108" s="3" t="s">
        <v>431</v>
      </c>
      <c r="G108" s="3" t="s">
        <v>447</v>
      </c>
      <c r="K108" s="8">
        <v>960096</v>
      </c>
      <c r="L108" s="8" t="s">
        <v>2135</v>
      </c>
      <c r="O108" s="20">
        <f>IF(Table1[[#This Row],[Phân loại]]="Tồn đầu kỳ",Table1[[#This Row],[Tổng giá trị]],0)</f>
        <v>0</v>
      </c>
      <c r="P108" s="8">
        <f>IF(Table1[[#This Row],[Số còn phải thu ĐK]]&gt;0,0,IF(Table1[[#This Row],[Phân loại]]="Bán hàng",Table1[[#This Row],[Tổng giá trị]],-Table1[[#This Row],[Tổng giá trị]]))</f>
        <v>960096</v>
      </c>
      <c r="Q108" s="20">
        <f>IF(Table1[[#This Row],[Ngày Thanh toán]]&lt;&gt;"",Table1[[#This Row],[Giá Trị HD sau CK]],0)</f>
        <v>0</v>
      </c>
      <c r="R108" s="8">
        <f>Table1[[#This Row],[Số còn phải thu ĐK]]+Table1[[#This Row],[Giá Trị HD sau CK]]-Table1[[#This Row],[Số tiền đã thu]]</f>
        <v>960096</v>
      </c>
      <c r="S108" s="7">
        <f>IF(Table1[[#This Row],[Ngày hóa đơn]]&lt;&gt;"",Table1[[#This Row],[Ngày hóa đơn]],Table1[[#This Row],[Ngày hạch toán]])</f>
        <v>45804</v>
      </c>
      <c r="T108" s="8">
        <v>50</v>
      </c>
      <c r="U108" s="7">
        <f>IF(Table1[[#This Row],[Ngày tính CN]]="","",S108+T108)</f>
        <v>45854</v>
      </c>
      <c r="V108" s="20">
        <f ca="1">IF(Table1[[#This Row],[Hạn thanh toán]]="","",IF((U108-NOW())&lt;0,0,(U108-NOW())))</f>
        <v>0</v>
      </c>
      <c r="W108" s="3"/>
      <c r="X108" s="20">
        <f ca="1">IF(Table1[[#This Row],[Hạn thanh toán]]="","",IF((U108-NOW())&lt;0,-(U108-NOW()),0))</f>
        <v>120.62053680555255</v>
      </c>
      <c r="Y108" s="3" t="str">
        <f t="shared" ca="1" si="1"/>
        <v>Nợ quá hạn hơn 120 ngày có khả năng mất thanh toán</v>
      </c>
      <c r="Z108" s="3" t="str">
        <f>IF(MONTH(Table1[[#This Row],[Ngày tính CN]])&lt;10,"0"&amp;MONTH(Table1[[#This Row],[Ngày tính CN]]),MONTH(Table1[[#This Row],[Ngày tính CN]]))</f>
        <v>05</v>
      </c>
      <c r="AA10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8" s="3"/>
    </row>
    <row r="109" spans="1:28" ht="25.5" customHeight="1" x14ac:dyDescent="0.2">
      <c r="A109" s="4" t="s">
        <v>116</v>
      </c>
      <c r="B109" s="4" t="s">
        <v>154</v>
      </c>
      <c r="C109" s="5">
        <v>45799</v>
      </c>
      <c r="D109" s="6" t="s">
        <v>114</v>
      </c>
      <c r="E109" s="5">
        <v>45804</v>
      </c>
      <c r="F109" s="3" t="s">
        <v>274</v>
      </c>
      <c r="G109" s="3" t="s">
        <v>444</v>
      </c>
      <c r="K109" s="8">
        <v>770052</v>
      </c>
      <c r="L109" s="8" t="s">
        <v>2135</v>
      </c>
      <c r="O109" s="20">
        <f>IF(Table1[[#This Row],[Phân loại]]="Tồn đầu kỳ",Table1[[#This Row],[Tổng giá trị]],0)</f>
        <v>0</v>
      </c>
      <c r="P109" s="8">
        <f>IF(Table1[[#This Row],[Số còn phải thu ĐK]]&gt;0,0,IF(Table1[[#This Row],[Phân loại]]="Bán hàng",Table1[[#This Row],[Tổng giá trị]],-Table1[[#This Row],[Tổng giá trị]]))</f>
        <v>770052</v>
      </c>
      <c r="Q109" s="20">
        <f>IF(Table1[[#This Row],[Ngày Thanh toán]]&lt;&gt;"",Table1[[#This Row],[Giá Trị HD sau CK]],0)</f>
        <v>0</v>
      </c>
      <c r="R109" s="8">
        <f>Table1[[#This Row],[Số còn phải thu ĐK]]+Table1[[#This Row],[Giá Trị HD sau CK]]-Table1[[#This Row],[Số tiền đã thu]]</f>
        <v>770052</v>
      </c>
      <c r="S109" s="7">
        <f>IF(Table1[[#This Row],[Ngày hóa đơn]]&lt;&gt;"",Table1[[#This Row],[Ngày hóa đơn]],Table1[[#This Row],[Ngày hạch toán]])</f>
        <v>45804</v>
      </c>
      <c r="T109" s="8">
        <v>50</v>
      </c>
      <c r="U109" s="7">
        <f>IF(Table1[[#This Row],[Ngày tính CN]]="","",S109+T109)</f>
        <v>45854</v>
      </c>
      <c r="V109" s="20">
        <f ca="1">IF(Table1[[#This Row],[Hạn thanh toán]]="","",IF((U109-NOW())&lt;0,0,(U109-NOW())))</f>
        <v>0</v>
      </c>
      <c r="W109" s="3"/>
      <c r="X109" s="20">
        <f ca="1">IF(Table1[[#This Row],[Hạn thanh toán]]="","",IF((U109-NOW())&lt;0,-(U109-NOW()),0))</f>
        <v>120.62053680555255</v>
      </c>
      <c r="Y109" s="3" t="str">
        <f t="shared" ca="1" si="1"/>
        <v>Nợ quá hạn hơn 120 ngày có khả năng mất thanh toán</v>
      </c>
      <c r="Z109" s="3" t="str">
        <f>IF(MONTH(Table1[[#This Row],[Ngày tính CN]])&lt;10,"0"&amp;MONTH(Table1[[#This Row],[Ngày tính CN]]),MONTH(Table1[[#This Row],[Ngày tính CN]]))</f>
        <v>05</v>
      </c>
      <c r="AA10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9" s="3"/>
    </row>
    <row r="110" spans="1:28" ht="25.5" customHeight="1" x14ac:dyDescent="0.2">
      <c r="A110" s="4" t="s">
        <v>116</v>
      </c>
      <c r="B110" s="4" t="s">
        <v>154</v>
      </c>
      <c r="C110" s="5">
        <v>45799</v>
      </c>
      <c r="D110" s="6" t="s">
        <v>344</v>
      </c>
      <c r="E110" s="5">
        <v>45804</v>
      </c>
      <c r="F110" s="3" t="s">
        <v>485</v>
      </c>
      <c r="G110" s="3" t="s">
        <v>494</v>
      </c>
      <c r="K110" s="8">
        <v>433581</v>
      </c>
      <c r="L110" s="8" t="s">
        <v>2135</v>
      </c>
      <c r="O110" s="20">
        <f>IF(Table1[[#This Row],[Phân loại]]="Tồn đầu kỳ",Table1[[#This Row],[Tổng giá trị]],0)</f>
        <v>0</v>
      </c>
      <c r="P110" s="8">
        <f>IF(Table1[[#This Row],[Số còn phải thu ĐK]]&gt;0,0,IF(Table1[[#This Row],[Phân loại]]="Bán hàng",Table1[[#This Row],[Tổng giá trị]],-Table1[[#This Row],[Tổng giá trị]]))</f>
        <v>433581</v>
      </c>
      <c r="Q110" s="20">
        <f>IF(Table1[[#This Row],[Ngày Thanh toán]]&lt;&gt;"",Table1[[#This Row],[Giá Trị HD sau CK]],0)</f>
        <v>0</v>
      </c>
      <c r="R110" s="8">
        <f>Table1[[#This Row],[Số còn phải thu ĐK]]+Table1[[#This Row],[Giá Trị HD sau CK]]-Table1[[#This Row],[Số tiền đã thu]]</f>
        <v>433581</v>
      </c>
      <c r="S110" s="7">
        <f>IF(Table1[[#This Row],[Ngày hóa đơn]]&lt;&gt;"",Table1[[#This Row],[Ngày hóa đơn]],Table1[[#This Row],[Ngày hạch toán]])</f>
        <v>45804</v>
      </c>
      <c r="T110" s="8">
        <v>50</v>
      </c>
      <c r="U110" s="7">
        <f>IF(Table1[[#This Row],[Ngày tính CN]]="","",S110+T110)</f>
        <v>45854</v>
      </c>
      <c r="V110" s="20">
        <f ca="1">IF(Table1[[#This Row],[Hạn thanh toán]]="","",IF((U110-NOW())&lt;0,0,(U110-NOW())))</f>
        <v>0</v>
      </c>
      <c r="W110" s="3"/>
      <c r="X110" s="20">
        <f ca="1">IF(Table1[[#This Row],[Hạn thanh toán]]="","",IF((U110-NOW())&lt;0,-(U110-NOW()),0))</f>
        <v>120.62053680555255</v>
      </c>
      <c r="Y110" s="3" t="str">
        <f t="shared" ca="1" si="1"/>
        <v>Nợ quá hạn hơn 120 ngày có khả năng mất thanh toán</v>
      </c>
      <c r="Z110" s="3" t="str">
        <f>IF(MONTH(Table1[[#This Row],[Ngày tính CN]])&lt;10,"0"&amp;MONTH(Table1[[#This Row],[Ngày tính CN]]),MONTH(Table1[[#This Row],[Ngày tính CN]]))</f>
        <v>05</v>
      </c>
      <c r="AA11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0" s="3"/>
    </row>
    <row r="111" spans="1:28" ht="25.5" customHeight="1" x14ac:dyDescent="0.2">
      <c r="A111" s="4" t="s">
        <v>116</v>
      </c>
      <c r="B111" s="4" t="s">
        <v>154</v>
      </c>
      <c r="C111" s="5">
        <v>45812</v>
      </c>
      <c r="D111" s="6" t="s">
        <v>632</v>
      </c>
      <c r="E111" s="5">
        <v>45812</v>
      </c>
      <c r="F111" s="3" t="s">
        <v>198</v>
      </c>
      <c r="G111" s="3" t="s">
        <v>574</v>
      </c>
      <c r="K111" s="8">
        <v>212103</v>
      </c>
      <c r="L111" s="8" t="s">
        <v>2135</v>
      </c>
      <c r="O111" s="20">
        <f>IF(Table1[[#This Row],[Phân loại]]="Tồn đầu kỳ",Table1[[#This Row],[Tổng giá trị]],0)</f>
        <v>0</v>
      </c>
      <c r="P111" s="8">
        <f>IF(Table1[[#This Row],[Số còn phải thu ĐK]]&gt;0,0,IF(Table1[[#This Row],[Phân loại]]="Bán hàng",Table1[[#This Row],[Tổng giá trị]],-Table1[[#This Row],[Tổng giá trị]]))</f>
        <v>212103</v>
      </c>
      <c r="Q111" s="20">
        <f>IF(Table1[[#This Row],[Ngày Thanh toán]]&lt;&gt;"",Table1[[#This Row],[Giá Trị HD sau CK]],0)</f>
        <v>0</v>
      </c>
      <c r="R111" s="8">
        <f>Table1[[#This Row],[Số còn phải thu ĐK]]+Table1[[#This Row],[Giá Trị HD sau CK]]-Table1[[#This Row],[Số tiền đã thu]]</f>
        <v>212103</v>
      </c>
      <c r="S111" s="7">
        <f>IF(Table1[[#This Row],[Ngày hóa đơn]]&lt;&gt;"",Table1[[#This Row],[Ngày hóa đơn]],Table1[[#This Row],[Ngày hạch toán]])</f>
        <v>45812</v>
      </c>
      <c r="T111" s="8">
        <v>50</v>
      </c>
      <c r="U111" s="7">
        <f>IF(Table1[[#This Row],[Ngày tính CN]]="","",S111+T111)</f>
        <v>45862</v>
      </c>
      <c r="V111" s="20">
        <f ca="1">IF(Table1[[#This Row],[Hạn thanh toán]]="","",IF((U111-NOW())&lt;0,0,(U111-NOW())))</f>
        <v>0</v>
      </c>
      <c r="W111" s="3"/>
      <c r="X111" s="20">
        <f ca="1">IF(Table1[[#This Row],[Hạn thanh toán]]="","",IF((U111-NOW())&lt;0,-(U111-NOW()),0))</f>
        <v>112.62053680555255</v>
      </c>
      <c r="Y111" s="3" t="str">
        <f t="shared" ca="1" si="1"/>
        <v>Nợ quá hạn từ 90 ngày đến 120 ngày</v>
      </c>
      <c r="Z111" s="3" t="str">
        <f>IF(MONTH(Table1[[#This Row],[Ngày tính CN]])&lt;10,"0"&amp;MONTH(Table1[[#This Row],[Ngày tính CN]]),MONTH(Table1[[#This Row],[Ngày tính CN]]))</f>
        <v>06</v>
      </c>
      <c r="AA11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1" s="3"/>
    </row>
    <row r="112" spans="1:28" ht="25.5" customHeight="1" x14ac:dyDescent="0.2">
      <c r="A112" s="4" t="s">
        <v>116</v>
      </c>
      <c r="B112" s="4" t="s">
        <v>154</v>
      </c>
      <c r="C112" s="5">
        <v>45812</v>
      </c>
      <c r="D112" s="6" t="s">
        <v>312</v>
      </c>
      <c r="E112" s="5">
        <v>45812</v>
      </c>
      <c r="F112" s="3" t="s">
        <v>172</v>
      </c>
      <c r="G112" s="3" t="s">
        <v>612</v>
      </c>
      <c r="K112" s="8">
        <v>212103</v>
      </c>
      <c r="L112" s="8" t="s">
        <v>2135</v>
      </c>
      <c r="O112" s="20">
        <f>IF(Table1[[#This Row],[Phân loại]]="Tồn đầu kỳ",Table1[[#This Row],[Tổng giá trị]],0)</f>
        <v>0</v>
      </c>
      <c r="P112" s="8">
        <f>IF(Table1[[#This Row],[Số còn phải thu ĐK]]&gt;0,0,IF(Table1[[#This Row],[Phân loại]]="Bán hàng",Table1[[#This Row],[Tổng giá trị]],-Table1[[#This Row],[Tổng giá trị]]))</f>
        <v>212103</v>
      </c>
      <c r="Q112" s="20">
        <f>IF(Table1[[#This Row],[Ngày Thanh toán]]&lt;&gt;"",Table1[[#This Row],[Giá Trị HD sau CK]],0)</f>
        <v>0</v>
      </c>
      <c r="R112" s="8">
        <f>Table1[[#This Row],[Số còn phải thu ĐK]]+Table1[[#This Row],[Giá Trị HD sau CK]]-Table1[[#This Row],[Số tiền đã thu]]</f>
        <v>212103</v>
      </c>
      <c r="S112" s="7">
        <f>IF(Table1[[#This Row],[Ngày hóa đơn]]&lt;&gt;"",Table1[[#This Row],[Ngày hóa đơn]],Table1[[#This Row],[Ngày hạch toán]])</f>
        <v>45812</v>
      </c>
      <c r="T112" s="8">
        <v>50</v>
      </c>
      <c r="U112" s="7">
        <f>IF(Table1[[#This Row],[Ngày tính CN]]="","",S112+T112)</f>
        <v>45862</v>
      </c>
      <c r="V112" s="20">
        <f ca="1">IF(Table1[[#This Row],[Hạn thanh toán]]="","",IF((U112-NOW())&lt;0,0,(U112-NOW())))</f>
        <v>0</v>
      </c>
      <c r="W112" s="3"/>
      <c r="X112" s="20">
        <f ca="1">IF(Table1[[#This Row],[Hạn thanh toán]]="","",IF((U112-NOW())&lt;0,-(U112-NOW()),0))</f>
        <v>112.62053680555255</v>
      </c>
      <c r="Y112" s="3" t="str">
        <f t="shared" ca="1" si="1"/>
        <v>Nợ quá hạn từ 90 ngày đến 120 ngày</v>
      </c>
      <c r="Z112" s="3" t="str">
        <f>IF(MONTH(Table1[[#This Row],[Ngày tính CN]])&lt;10,"0"&amp;MONTH(Table1[[#This Row],[Ngày tính CN]]),MONTH(Table1[[#This Row],[Ngày tính CN]]))</f>
        <v>06</v>
      </c>
      <c r="AA11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2" s="3"/>
    </row>
    <row r="113" spans="1:28" ht="25.5" customHeight="1" x14ac:dyDescent="0.2">
      <c r="A113" s="4" t="s">
        <v>116</v>
      </c>
      <c r="B113" s="4" t="s">
        <v>154</v>
      </c>
      <c r="C113" s="5">
        <v>45812</v>
      </c>
      <c r="D113" s="6" t="s">
        <v>608</v>
      </c>
      <c r="E113" s="5">
        <v>45812</v>
      </c>
      <c r="F113" s="3" t="s">
        <v>103</v>
      </c>
      <c r="G113" s="3" t="s">
        <v>373</v>
      </c>
      <c r="K113" s="8">
        <v>541976</v>
      </c>
      <c r="L113" s="8" t="s">
        <v>2135</v>
      </c>
      <c r="O113" s="20">
        <f>IF(Table1[[#This Row],[Phân loại]]="Tồn đầu kỳ",Table1[[#This Row],[Tổng giá trị]],0)</f>
        <v>0</v>
      </c>
      <c r="P113" s="8">
        <f>IF(Table1[[#This Row],[Số còn phải thu ĐK]]&gt;0,0,IF(Table1[[#This Row],[Phân loại]]="Bán hàng",Table1[[#This Row],[Tổng giá trị]],-Table1[[#This Row],[Tổng giá trị]]))</f>
        <v>541976</v>
      </c>
      <c r="Q113" s="20">
        <f>IF(Table1[[#This Row],[Ngày Thanh toán]]&lt;&gt;"",Table1[[#This Row],[Giá Trị HD sau CK]],0)</f>
        <v>0</v>
      </c>
      <c r="R113" s="8">
        <f>Table1[[#This Row],[Số còn phải thu ĐK]]+Table1[[#This Row],[Giá Trị HD sau CK]]-Table1[[#This Row],[Số tiền đã thu]]</f>
        <v>541976</v>
      </c>
      <c r="S113" s="7">
        <f>IF(Table1[[#This Row],[Ngày hóa đơn]]&lt;&gt;"",Table1[[#This Row],[Ngày hóa đơn]],Table1[[#This Row],[Ngày hạch toán]])</f>
        <v>45812</v>
      </c>
      <c r="T113" s="8">
        <v>50</v>
      </c>
      <c r="U113" s="7">
        <f>IF(Table1[[#This Row],[Ngày tính CN]]="","",S113+T113)</f>
        <v>45862</v>
      </c>
      <c r="V113" s="20">
        <f ca="1">IF(Table1[[#This Row],[Hạn thanh toán]]="","",IF((U113-NOW())&lt;0,0,(U113-NOW())))</f>
        <v>0</v>
      </c>
      <c r="W113" s="3"/>
      <c r="X113" s="20">
        <f ca="1">IF(Table1[[#This Row],[Hạn thanh toán]]="","",IF((U113-NOW())&lt;0,-(U113-NOW()),0))</f>
        <v>112.62053680555255</v>
      </c>
      <c r="Y113" s="3" t="str">
        <f t="shared" ca="1" si="1"/>
        <v>Nợ quá hạn từ 90 ngày đến 120 ngày</v>
      </c>
      <c r="Z113" s="3" t="str">
        <f>IF(MONTH(Table1[[#This Row],[Ngày tính CN]])&lt;10,"0"&amp;MONTH(Table1[[#This Row],[Ngày tính CN]]),MONTH(Table1[[#This Row],[Ngày tính CN]]))</f>
        <v>06</v>
      </c>
      <c r="AA11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3" s="3"/>
    </row>
    <row r="114" spans="1:28" ht="25.5" customHeight="1" x14ac:dyDescent="0.2">
      <c r="A114" s="4" t="s">
        <v>116</v>
      </c>
      <c r="B114" s="4" t="s">
        <v>154</v>
      </c>
      <c r="C114" s="5">
        <v>45812</v>
      </c>
      <c r="D114" s="6" t="s">
        <v>213</v>
      </c>
      <c r="E114" s="5">
        <v>45812</v>
      </c>
      <c r="F114" s="3" t="s">
        <v>386</v>
      </c>
      <c r="G114" s="3" t="s">
        <v>371</v>
      </c>
      <c r="K114" s="8">
        <v>795388</v>
      </c>
      <c r="L114" s="8" t="s">
        <v>2135</v>
      </c>
      <c r="O114" s="20">
        <f>IF(Table1[[#This Row],[Phân loại]]="Tồn đầu kỳ",Table1[[#This Row],[Tổng giá trị]],0)</f>
        <v>0</v>
      </c>
      <c r="P114" s="8">
        <f>IF(Table1[[#This Row],[Số còn phải thu ĐK]]&gt;0,0,IF(Table1[[#This Row],[Phân loại]]="Bán hàng",Table1[[#This Row],[Tổng giá trị]],-Table1[[#This Row],[Tổng giá trị]]))</f>
        <v>795388</v>
      </c>
      <c r="Q114" s="20">
        <f>IF(Table1[[#This Row],[Ngày Thanh toán]]&lt;&gt;"",Table1[[#This Row],[Giá Trị HD sau CK]],0)</f>
        <v>0</v>
      </c>
      <c r="R114" s="8">
        <f>Table1[[#This Row],[Số còn phải thu ĐK]]+Table1[[#This Row],[Giá Trị HD sau CK]]-Table1[[#This Row],[Số tiền đã thu]]</f>
        <v>795388</v>
      </c>
      <c r="S114" s="7">
        <f>IF(Table1[[#This Row],[Ngày hóa đơn]]&lt;&gt;"",Table1[[#This Row],[Ngày hóa đơn]],Table1[[#This Row],[Ngày hạch toán]])</f>
        <v>45812</v>
      </c>
      <c r="T114" s="8">
        <v>50</v>
      </c>
      <c r="U114" s="7">
        <f>IF(Table1[[#This Row],[Ngày tính CN]]="","",S114+T114)</f>
        <v>45862</v>
      </c>
      <c r="V114" s="20">
        <f ca="1">IF(Table1[[#This Row],[Hạn thanh toán]]="","",IF((U114-NOW())&lt;0,0,(U114-NOW())))</f>
        <v>0</v>
      </c>
      <c r="W114" s="3"/>
      <c r="X114" s="20">
        <f ca="1">IF(Table1[[#This Row],[Hạn thanh toán]]="","",IF((U114-NOW())&lt;0,-(U114-NOW()),0))</f>
        <v>112.62053680555255</v>
      </c>
      <c r="Y114" s="3" t="str">
        <f t="shared" ca="1" si="1"/>
        <v>Nợ quá hạn từ 90 ngày đến 120 ngày</v>
      </c>
      <c r="Z114" s="3" t="str">
        <f>IF(MONTH(Table1[[#This Row],[Ngày tính CN]])&lt;10,"0"&amp;MONTH(Table1[[#This Row],[Ngày tính CN]]),MONTH(Table1[[#This Row],[Ngày tính CN]]))</f>
        <v>06</v>
      </c>
      <c r="AA11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4" s="3"/>
    </row>
    <row r="115" spans="1:28" ht="25.5" customHeight="1" x14ac:dyDescent="0.2">
      <c r="A115" s="4" t="s">
        <v>116</v>
      </c>
      <c r="B115" s="4" t="s">
        <v>154</v>
      </c>
      <c r="C115" s="5">
        <v>45813</v>
      </c>
      <c r="D115" s="6" t="s">
        <v>625</v>
      </c>
      <c r="E115" s="5">
        <v>45828</v>
      </c>
      <c r="F115" s="3" t="s">
        <v>581</v>
      </c>
      <c r="G115" s="3" t="s">
        <v>585</v>
      </c>
      <c r="K115" s="8">
        <v>828778</v>
      </c>
      <c r="L115" s="8" t="s">
        <v>2135</v>
      </c>
      <c r="O115" s="20">
        <f>IF(Table1[[#This Row],[Phân loại]]="Tồn đầu kỳ",Table1[[#This Row],[Tổng giá trị]],0)</f>
        <v>0</v>
      </c>
      <c r="P115" s="8">
        <f>IF(Table1[[#This Row],[Số còn phải thu ĐK]]&gt;0,0,IF(Table1[[#This Row],[Phân loại]]="Bán hàng",Table1[[#This Row],[Tổng giá trị]],-Table1[[#This Row],[Tổng giá trị]]))</f>
        <v>828778</v>
      </c>
      <c r="Q115" s="20">
        <f>IF(Table1[[#This Row],[Ngày Thanh toán]]&lt;&gt;"",Table1[[#This Row],[Giá Trị HD sau CK]],0)</f>
        <v>0</v>
      </c>
      <c r="R115" s="8">
        <f>Table1[[#This Row],[Số còn phải thu ĐK]]+Table1[[#This Row],[Giá Trị HD sau CK]]-Table1[[#This Row],[Số tiền đã thu]]</f>
        <v>828778</v>
      </c>
      <c r="S115" s="7">
        <f>IF(Table1[[#This Row],[Ngày hóa đơn]]&lt;&gt;"",Table1[[#This Row],[Ngày hóa đơn]],Table1[[#This Row],[Ngày hạch toán]])</f>
        <v>45828</v>
      </c>
      <c r="T115" s="8">
        <v>50</v>
      </c>
      <c r="U115" s="7">
        <f>IF(Table1[[#This Row],[Ngày tính CN]]="","",S115+T115)</f>
        <v>45878</v>
      </c>
      <c r="V115" s="20">
        <f ca="1">IF(Table1[[#This Row],[Hạn thanh toán]]="","",IF((U115-NOW())&lt;0,0,(U115-NOW())))</f>
        <v>0</v>
      </c>
      <c r="W115" s="3"/>
      <c r="X115" s="20">
        <f ca="1">IF(Table1[[#This Row],[Hạn thanh toán]]="","",IF((U115-NOW())&lt;0,-(U115-NOW()),0))</f>
        <v>96.620536805552547</v>
      </c>
      <c r="Y115" s="3" t="str">
        <f t="shared" ca="1" si="1"/>
        <v>Nợ quá hạn từ 90 ngày đến 120 ngày</v>
      </c>
      <c r="Z115" s="3" t="str">
        <f>IF(MONTH(Table1[[#This Row],[Ngày tính CN]])&lt;10,"0"&amp;MONTH(Table1[[#This Row],[Ngày tính CN]]),MONTH(Table1[[#This Row],[Ngày tính CN]]))</f>
        <v>06</v>
      </c>
      <c r="AA11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5" s="3"/>
    </row>
    <row r="116" spans="1:28" ht="25.5" customHeight="1" x14ac:dyDescent="0.2">
      <c r="A116" s="4" t="s">
        <v>116</v>
      </c>
      <c r="B116" s="4" t="s">
        <v>154</v>
      </c>
      <c r="C116" s="5">
        <v>45814</v>
      </c>
      <c r="D116" s="6" t="s">
        <v>368</v>
      </c>
      <c r="E116" s="5">
        <v>45828</v>
      </c>
      <c r="F116" s="3" t="s">
        <v>38</v>
      </c>
      <c r="G116" s="3" t="s">
        <v>195</v>
      </c>
      <c r="K116" s="8">
        <v>927344</v>
      </c>
      <c r="L116" s="8" t="s">
        <v>2135</v>
      </c>
      <c r="O116" s="20">
        <f>IF(Table1[[#This Row],[Phân loại]]="Tồn đầu kỳ",Table1[[#This Row],[Tổng giá trị]],0)</f>
        <v>0</v>
      </c>
      <c r="P116" s="8">
        <f>IF(Table1[[#This Row],[Số còn phải thu ĐK]]&gt;0,0,IF(Table1[[#This Row],[Phân loại]]="Bán hàng",Table1[[#This Row],[Tổng giá trị]],-Table1[[#This Row],[Tổng giá trị]]))</f>
        <v>927344</v>
      </c>
      <c r="Q116" s="20">
        <f>IF(Table1[[#This Row],[Ngày Thanh toán]]&lt;&gt;"",Table1[[#This Row],[Giá Trị HD sau CK]],0)</f>
        <v>0</v>
      </c>
      <c r="R116" s="8">
        <f>Table1[[#This Row],[Số còn phải thu ĐK]]+Table1[[#This Row],[Giá Trị HD sau CK]]-Table1[[#This Row],[Số tiền đã thu]]</f>
        <v>927344</v>
      </c>
      <c r="S116" s="7">
        <f>IF(Table1[[#This Row],[Ngày hóa đơn]]&lt;&gt;"",Table1[[#This Row],[Ngày hóa đơn]],Table1[[#This Row],[Ngày hạch toán]])</f>
        <v>45828</v>
      </c>
      <c r="T116" s="8">
        <v>50</v>
      </c>
      <c r="U116" s="7">
        <f>IF(Table1[[#This Row],[Ngày tính CN]]="","",S116+T116)</f>
        <v>45878</v>
      </c>
      <c r="V116" s="20">
        <f ca="1">IF(Table1[[#This Row],[Hạn thanh toán]]="","",IF((U116-NOW())&lt;0,0,(U116-NOW())))</f>
        <v>0</v>
      </c>
      <c r="W116" s="3"/>
      <c r="X116" s="20">
        <f ca="1">IF(Table1[[#This Row],[Hạn thanh toán]]="","",IF((U116-NOW())&lt;0,-(U116-NOW()),0))</f>
        <v>96.620536805552547</v>
      </c>
      <c r="Y116" s="3" t="str">
        <f t="shared" ca="1" si="1"/>
        <v>Nợ quá hạn từ 90 ngày đến 120 ngày</v>
      </c>
      <c r="Z116" s="3" t="str">
        <f>IF(MONTH(Table1[[#This Row],[Ngày tính CN]])&lt;10,"0"&amp;MONTH(Table1[[#This Row],[Ngày tính CN]]),MONTH(Table1[[#This Row],[Ngày tính CN]]))</f>
        <v>06</v>
      </c>
      <c r="AA11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6" s="3"/>
    </row>
    <row r="117" spans="1:28" ht="25.5" customHeight="1" x14ac:dyDescent="0.2">
      <c r="A117" s="4" t="s">
        <v>116</v>
      </c>
      <c r="B117" s="4" t="s">
        <v>154</v>
      </c>
      <c r="C117" s="5">
        <v>45814</v>
      </c>
      <c r="D117" s="6" t="s">
        <v>219</v>
      </c>
      <c r="E117" s="5">
        <v>45828</v>
      </c>
      <c r="F117" s="3" t="s">
        <v>277</v>
      </c>
      <c r="G117" s="3" t="s">
        <v>243</v>
      </c>
      <c r="K117" s="8">
        <v>773095</v>
      </c>
      <c r="L117" s="8" t="s">
        <v>2135</v>
      </c>
      <c r="O117" s="20">
        <f>IF(Table1[[#This Row],[Phân loại]]="Tồn đầu kỳ",Table1[[#This Row],[Tổng giá trị]],0)</f>
        <v>0</v>
      </c>
      <c r="P117" s="8">
        <f>IF(Table1[[#This Row],[Số còn phải thu ĐK]]&gt;0,0,IF(Table1[[#This Row],[Phân loại]]="Bán hàng",Table1[[#This Row],[Tổng giá trị]],-Table1[[#This Row],[Tổng giá trị]]))</f>
        <v>773095</v>
      </c>
      <c r="Q117" s="20">
        <f>IF(Table1[[#This Row],[Ngày Thanh toán]]&lt;&gt;"",Table1[[#This Row],[Giá Trị HD sau CK]],0)</f>
        <v>0</v>
      </c>
      <c r="R117" s="8">
        <f>Table1[[#This Row],[Số còn phải thu ĐK]]+Table1[[#This Row],[Giá Trị HD sau CK]]-Table1[[#This Row],[Số tiền đã thu]]</f>
        <v>773095</v>
      </c>
      <c r="S117" s="7">
        <f>IF(Table1[[#This Row],[Ngày hóa đơn]]&lt;&gt;"",Table1[[#This Row],[Ngày hóa đơn]],Table1[[#This Row],[Ngày hạch toán]])</f>
        <v>45828</v>
      </c>
      <c r="T117" s="8">
        <v>50</v>
      </c>
      <c r="U117" s="7">
        <f>IF(Table1[[#This Row],[Ngày tính CN]]="","",S117+T117)</f>
        <v>45878</v>
      </c>
      <c r="V117" s="20">
        <f ca="1">IF(Table1[[#This Row],[Hạn thanh toán]]="","",IF((U117-NOW())&lt;0,0,(U117-NOW())))</f>
        <v>0</v>
      </c>
      <c r="W117" s="3"/>
      <c r="X117" s="20">
        <f ca="1">IF(Table1[[#This Row],[Hạn thanh toán]]="","",IF((U117-NOW())&lt;0,-(U117-NOW()),0))</f>
        <v>96.620536805552547</v>
      </c>
      <c r="Y117" s="3" t="str">
        <f t="shared" ca="1" si="1"/>
        <v>Nợ quá hạn từ 90 ngày đến 120 ngày</v>
      </c>
      <c r="Z117" s="3" t="str">
        <f>IF(MONTH(Table1[[#This Row],[Ngày tính CN]])&lt;10,"0"&amp;MONTH(Table1[[#This Row],[Ngày tính CN]]),MONTH(Table1[[#This Row],[Ngày tính CN]]))</f>
        <v>06</v>
      </c>
      <c r="AA11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7" s="3"/>
    </row>
    <row r="118" spans="1:28" ht="25.5" customHeight="1" x14ac:dyDescent="0.2">
      <c r="A118" s="4" t="s">
        <v>116</v>
      </c>
      <c r="B118" s="4" t="s">
        <v>154</v>
      </c>
      <c r="C118" s="5">
        <v>45814</v>
      </c>
      <c r="D118" s="6" t="s">
        <v>42</v>
      </c>
      <c r="E118" s="5">
        <v>45828</v>
      </c>
      <c r="F118" s="3" t="s">
        <v>411</v>
      </c>
      <c r="G118" s="3" t="s">
        <v>489</v>
      </c>
      <c r="K118" s="8">
        <v>792669</v>
      </c>
      <c r="L118" s="8" t="s">
        <v>2135</v>
      </c>
      <c r="O118" s="20">
        <f>IF(Table1[[#This Row],[Phân loại]]="Tồn đầu kỳ",Table1[[#This Row],[Tổng giá trị]],0)</f>
        <v>0</v>
      </c>
      <c r="P118" s="8">
        <f>IF(Table1[[#This Row],[Số còn phải thu ĐK]]&gt;0,0,IF(Table1[[#This Row],[Phân loại]]="Bán hàng",Table1[[#This Row],[Tổng giá trị]],-Table1[[#This Row],[Tổng giá trị]]))</f>
        <v>792669</v>
      </c>
      <c r="Q118" s="20">
        <f>IF(Table1[[#This Row],[Ngày Thanh toán]]&lt;&gt;"",Table1[[#This Row],[Giá Trị HD sau CK]],0)</f>
        <v>0</v>
      </c>
      <c r="R118" s="8">
        <f>Table1[[#This Row],[Số còn phải thu ĐK]]+Table1[[#This Row],[Giá Trị HD sau CK]]-Table1[[#This Row],[Số tiền đã thu]]</f>
        <v>792669</v>
      </c>
      <c r="S118" s="7">
        <f>IF(Table1[[#This Row],[Ngày hóa đơn]]&lt;&gt;"",Table1[[#This Row],[Ngày hóa đơn]],Table1[[#This Row],[Ngày hạch toán]])</f>
        <v>45828</v>
      </c>
      <c r="T118" s="8">
        <v>50</v>
      </c>
      <c r="U118" s="7">
        <f>IF(Table1[[#This Row],[Ngày tính CN]]="","",S118+T118)</f>
        <v>45878</v>
      </c>
      <c r="V118" s="20">
        <f ca="1">IF(Table1[[#This Row],[Hạn thanh toán]]="","",IF((U118-NOW())&lt;0,0,(U118-NOW())))</f>
        <v>0</v>
      </c>
      <c r="W118" s="3"/>
      <c r="X118" s="20">
        <f ca="1">IF(Table1[[#This Row],[Hạn thanh toán]]="","",IF((U118-NOW())&lt;0,-(U118-NOW()),0))</f>
        <v>96.620536805552547</v>
      </c>
      <c r="Y118" s="3" t="str">
        <f t="shared" ca="1" si="1"/>
        <v>Nợ quá hạn từ 90 ngày đến 120 ngày</v>
      </c>
      <c r="Z118" s="3" t="str">
        <f>IF(MONTH(Table1[[#This Row],[Ngày tính CN]])&lt;10,"0"&amp;MONTH(Table1[[#This Row],[Ngày tính CN]]),MONTH(Table1[[#This Row],[Ngày tính CN]]))</f>
        <v>06</v>
      </c>
      <c r="AA11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8" s="3"/>
    </row>
    <row r="119" spans="1:28" ht="25.5" customHeight="1" x14ac:dyDescent="0.2">
      <c r="A119" s="4" t="s">
        <v>116</v>
      </c>
      <c r="B119" s="4" t="s">
        <v>154</v>
      </c>
      <c r="C119" s="5">
        <v>45814</v>
      </c>
      <c r="D119" s="6" t="s">
        <v>208</v>
      </c>
      <c r="E119" s="5">
        <v>45828</v>
      </c>
      <c r="F119" s="3" t="s">
        <v>557</v>
      </c>
      <c r="G119" s="3" t="s">
        <v>132</v>
      </c>
      <c r="K119" s="8">
        <v>762566</v>
      </c>
      <c r="L119" s="8" t="s">
        <v>2135</v>
      </c>
      <c r="O119" s="20">
        <f>IF(Table1[[#This Row],[Phân loại]]="Tồn đầu kỳ",Table1[[#This Row],[Tổng giá trị]],0)</f>
        <v>0</v>
      </c>
      <c r="P119" s="8">
        <f>IF(Table1[[#This Row],[Số còn phải thu ĐK]]&gt;0,0,IF(Table1[[#This Row],[Phân loại]]="Bán hàng",Table1[[#This Row],[Tổng giá trị]],-Table1[[#This Row],[Tổng giá trị]]))</f>
        <v>762566</v>
      </c>
      <c r="Q119" s="20">
        <f>IF(Table1[[#This Row],[Ngày Thanh toán]]&lt;&gt;"",Table1[[#This Row],[Giá Trị HD sau CK]],0)</f>
        <v>0</v>
      </c>
      <c r="R119" s="8">
        <f>Table1[[#This Row],[Số còn phải thu ĐK]]+Table1[[#This Row],[Giá Trị HD sau CK]]-Table1[[#This Row],[Số tiền đã thu]]</f>
        <v>762566</v>
      </c>
      <c r="S119" s="7">
        <f>IF(Table1[[#This Row],[Ngày hóa đơn]]&lt;&gt;"",Table1[[#This Row],[Ngày hóa đơn]],Table1[[#This Row],[Ngày hạch toán]])</f>
        <v>45828</v>
      </c>
      <c r="T119" s="8">
        <v>50</v>
      </c>
      <c r="U119" s="7">
        <f>IF(Table1[[#This Row],[Ngày tính CN]]="","",S119+T119)</f>
        <v>45878</v>
      </c>
      <c r="V119" s="20">
        <f ca="1">IF(Table1[[#This Row],[Hạn thanh toán]]="","",IF((U119-NOW())&lt;0,0,(U119-NOW())))</f>
        <v>0</v>
      </c>
      <c r="W119" s="3"/>
      <c r="X119" s="20">
        <f ca="1">IF(Table1[[#This Row],[Hạn thanh toán]]="","",IF((U119-NOW())&lt;0,-(U119-NOW()),0))</f>
        <v>96.620536805552547</v>
      </c>
      <c r="Y119" s="3" t="str">
        <f t="shared" ca="1" si="1"/>
        <v>Nợ quá hạn từ 90 ngày đến 120 ngày</v>
      </c>
      <c r="Z119" s="3" t="str">
        <f>IF(MONTH(Table1[[#This Row],[Ngày tính CN]])&lt;10,"0"&amp;MONTH(Table1[[#This Row],[Ngày tính CN]]),MONTH(Table1[[#This Row],[Ngày tính CN]]))</f>
        <v>06</v>
      </c>
      <c r="AA11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9" s="3"/>
    </row>
    <row r="120" spans="1:28" ht="25.5" customHeight="1" x14ac:dyDescent="0.2">
      <c r="A120" s="4" t="s">
        <v>116</v>
      </c>
      <c r="B120" s="4" t="s">
        <v>154</v>
      </c>
      <c r="C120" s="5">
        <v>45815</v>
      </c>
      <c r="D120" s="6" t="s">
        <v>32</v>
      </c>
      <c r="E120" s="5">
        <v>45815</v>
      </c>
      <c r="F120" s="3" t="s">
        <v>83</v>
      </c>
      <c r="G120" s="3" t="s">
        <v>129</v>
      </c>
      <c r="K120" s="8">
        <v>541976</v>
      </c>
      <c r="L120" s="8" t="s">
        <v>2135</v>
      </c>
      <c r="O120" s="20">
        <f>IF(Table1[[#This Row],[Phân loại]]="Tồn đầu kỳ",Table1[[#This Row],[Tổng giá trị]],0)</f>
        <v>0</v>
      </c>
      <c r="P120" s="8">
        <f>IF(Table1[[#This Row],[Số còn phải thu ĐK]]&gt;0,0,IF(Table1[[#This Row],[Phân loại]]="Bán hàng",Table1[[#This Row],[Tổng giá trị]],-Table1[[#This Row],[Tổng giá trị]]))</f>
        <v>541976</v>
      </c>
      <c r="Q120" s="20">
        <f>IF(Table1[[#This Row],[Ngày Thanh toán]]&lt;&gt;"",Table1[[#This Row],[Giá Trị HD sau CK]],0)</f>
        <v>0</v>
      </c>
      <c r="R120" s="8">
        <f>Table1[[#This Row],[Số còn phải thu ĐK]]+Table1[[#This Row],[Giá Trị HD sau CK]]-Table1[[#This Row],[Số tiền đã thu]]</f>
        <v>541976</v>
      </c>
      <c r="S120" s="7">
        <f>IF(Table1[[#This Row],[Ngày hóa đơn]]&lt;&gt;"",Table1[[#This Row],[Ngày hóa đơn]],Table1[[#This Row],[Ngày hạch toán]])</f>
        <v>45815</v>
      </c>
      <c r="T120" s="8">
        <v>50</v>
      </c>
      <c r="U120" s="7">
        <f>IF(Table1[[#This Row],[Ngày tính CN]]="","",S120+T120)</f>
        <v>45865</v>
      </c>
      <c r="V120" s="20">
        <f ca="1">IF(Table1[[#This Row],[Hạn thanh toán]]="","",IF((U120-NOW())&lt;0,0,(U120-NOW())))</f>
        <v>0</v>
      </c>
      <c r="W120" s="3"/>
      <c r="X120" s="20">
        <f ca="1">IF(Table1[[#This Row],[Hạn thanh toán]]="","",IF((U120-NOW())&lt;0,-(U120-NOW()),0))</f>
        <v>109.62053680555255</v>
      </c>
      <c r="Y120" s="3" t="str">
        <f t="shared" ca="1" si="1"/>
        <v>Nợ quá hạn từ 90 ngày đến 120 ngày</v>
      </c>
      <c r="Z120" s="3" t="str">
        <f>IF(MONTH(Table1[[#This Row],[Ngày tính CN]])&lt;10,"0"&amp;MONTH(Table1[[#This Row],[Ngày tính CN]]),MONTH(Table1[[#This Row],[Ngày tính CN]]))</f>
        <v>06</v>
      </c>
      <c r="AA12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0" s="3"/>
    </row>
    <row r="121" spans="1:28" ht="25.5" customHeight="1" x14ac:dyDescent="0.2">
      <c r="A121" s="4" t="s">
        <v>116</v>
      </c>
      <c r="B121" s="4" t="s">
        <v>154</v>
      </c>
      <c r="C121" s="5">
        <v>45815</v>
      </c>
      <c r="D121" s="6" t="s">
        <v>629</v>
      </c>
      <c r="E121" s="5">
        <v>45815</v>
      </c>
      <c r="F121" s="3" t="s">
        <v>257</v>
      </c>
      <c r="G121" s="3" t="s">
        <v>593</v>
      </c>
      <c r="K121" s="8">
        <v>541976</v>
      </c>
      <c r="L121" s="8" t="s">
        <v>2135</v>
      </c>
      <c r="O121" s="20">
        <f>IF(Table1[[#This Row],[Phân loại]]="Tồn đầu kỳ",Table1[[#This Row],[Tổng giá trị]],0)</f>
        <v>0</v>
      </c>
      <c r="P121" s="8">
        <f>IF(Table1[[#This Row],[Số còn phải thu ĐK]]&gt;0,0,IF(Table1[[#This Row],[Phân loại]]="Bán hàng",Table1[[#This Row],[Tổng giá trị]],-Table1[[#This Row],[Tổng giá trị]]))</f>
        <v>541976</v>
      </c>
      <c r="Q121" s="20">
        <f>IF(Table1[[#This Row],[Ngày Thanh toán]]&lt;&gt;"",Table1[[#This Row],[Giá Trị HD sau CK]],0)</f>
        <v>0</v>
      </c>
      <c r="R121" s="8">
        <f>Table1[[#This Row],[Số còn phải thu ĐK]]+Table1[[#This Row],[Giá Trị HD sau CK]]-Table1[[#This Row],[Số tiền đã thu]]</f>
        <v>541976</v>
      </c>
      <c r="S121" s="7">
        <f>IF(Table1[[#This Row],[Ngày hóa đơn]]&lt;&gt;"",Table1[[#This Row],[Ngày hóa đơn]],Table1[[#This Row],[Ngày hạch toán]])</f>
        <v>45815</v>
      </c>
      <c r="T121" s="8">
        <v>50</v>
      </c>
      <c r="U121" s="7">
        <f>IF(Table1[[#This Row],[Ngày tính CN]]="","",S121+T121)</f>
        <v>45865</v>
      </c>
      <c r="V121" s="20">
        <f ca="1">IF(Table1[[#This Row],[Hạn thanh toán]]="","",IF((U121-NOW())&lt;0,0,(U121-NOW())))</f>
        <v>0</v>
      </c>
      <c r="W121" s="3"/>
      <c r="X121" s="20">
        <f ca="1">IF(Table1[[#This Row],[Hạn thanh toán]]="","",IF((U121-NOW())&lt;0,-(U121-NOW()),0))</f>
        <v>109.62053680555255</v>
      </c>
      <c r="Y121" s="3" t="str">
        <f t="shared" ca="1" si="1"/>
        <v>Nợ quá hạn từ 90 ngày đến 120 ngày</v>
      </c>
      <c r="Z121" s="3" t="str">
        <f>IF(MONTH(Table1[[#This Row],[Ngày tính CN]])&lt;10,"0"&amp;MONTH(Table1[[#This Row],[Ngày tính CN]]),MONTH(Table1[[#This Row],[Ngày tính CN]]))</f>
        <v>06</v>
      </c>
      <c r="AA12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1" s="3"/>
    </row>
    <row r="122" spans="1:28" ht="25.5" customHeight="1" x14ac:dyDescent="0.2">
      <c r="A122" s="4" t="s">
        <v>116</v>
      </c>
      <c r="B122" s="4" t="s">
        <v>154</v>
      </c>
      <c r="C122" s="5">
        <v>45821</v>
      </c>
      <c r="D122" s="6" t="s">
        <v>55</v>
      </c>
      <c r="E122" s="5">
        <v>45835</v>
      </c>
      <c r="F122" s="3" t="s">
        <v>279</v>
      </c>
      <c r="G122" s="3" t="s">
        <v>142</v>
      </c>
      <c r="K122" s="8">
        <v>758671</v>
      </c>
      <c r="L122" s="8" t="s">
        <v>2135</v>
      </c>
      <c r="O122" s="20">
        <f>IF(Table1[[#This Row],[Phân loại]]="Tồn đầu kỳ",Table1[[#This Row],[Tổng giá trị]],0)</f>
        <v>0</v>
      </c>
      <c r="P122" s="8">
        <f>IF(Table1[[#This Row],[Số còn phải thu ĐK]]&gt;0,0,IF(Table1[[#This Row],[Phân loại]]="Bán hàng",Table1[[#This Row],[Tổng giá trị]],-Table1[[#This Row],[Tổng giá trị]]))</f>
        <v>758671</v>
      </c>
      <c r="Q122" s="20">
        <f>IF(Table1[[#This Row],[Ngày Thanh toán]]&lt;&gt;"",Table1[[#This Row],[Giá Trị HD sau CK]],0)</f>
        <v>0</v>
      </c>
      <c r="R122" s="8">
        <f>Table1[[#This Row],[Số còn phải thu ĐK]]+Table1[[#This Row],[Giá Trị HD sau CK]]-Table1[[#This Row],[Số tiền đã thu]]</f>
        <v>758671</v>
      </c>
      <c r="S122" s="7">
        <f>IF(Table1[[#This Row],[Ngày hóa đơn]]&lt;&gt;"",Table1[[#This Row],[Ngày hóa đơn]],Table1[[#This Row],[Ngày hạch toán]])</f>
        <v>45835</v>
      </c>
      <c r="T122" s="8">
        <v>50</v>
      </c>
      <c r="U122" s="7">
        <f>IF(Table1[[#This Row],[Ngày tính CN]]="","",S122+T122)</f>
        <v>45885</v>
      </c>
      <c r="V122" s="20">
        <f ca="1">IF(Table1[[#This Row],[Hạn thanh toán]]="","",IF((U122-NOW())&lt;0,0,(U122-NOW())))</f>
        <v>0</v>
      </c>
      <c r="W122" s="3"/>
      <c r="X122" s="20">
        <f ca="1">IF(Table1[[#This Row],[Hạn thanh toán]]="","",IF((U122-NOW())&lt;0,-(U122-NOW()),0))</f>
        <v>89.620536805552547</v>
      </c>
      <c r="Y122" s="3" t="str">
        <f t="shared" ca="1" si="1"/>
        <v>Nợ quá hạn từ 60 ngày đến 90 ngày</v>
      </c>
      <c r="Z122" s="3" t="str">
        <f>IF(MONTH(Table1[[#This Row],[Ngày tính CN]])&lt;10,"0"&amp;MONTH(Table1[[#This Row],[Ngày tính CN]]),MONTH(Table1[[#This Row],[Ngày tính CN]]))</f>
        <v>06</v>
      </c>
      <c r="AA12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2" s="3"/>
    </row>
    <row r="123" spans="1:28" ht="25.5" customHeight="1" x14ac:dyDescent="0.2">
      <c r="A123" s="4" t="s">
        <v>116</v>
      </c>
      <c r="B123" s="4" t="s">
        <v>154</v>
      </c>
      <c r="C123" s="5">
        <v>45821</v>
      </c>
      <c r="D123" s="6" t="s">
        <v>422</v>
      </c>
      <c r="E123" s="5">
        <v>45835</v>
      </c>
      <c r="F123" s="3" t="s">
        <v>419</v>
      </c>
      <c r="G123" s="3" t="s">
        <v>356</v>
      </c>
      <c r="K123" s="8">
        <v>811622</v>
      </c>
      <c r="L123" s="8" t="s">
        <v>2135</v>
      </c>
      <c r="O123" s="20">
        <f>IF(Table1[[#This Row],[Phân loại]]="Tồn đầu kỳ",Table1[[#This Row],[Tổng giá trị]],0)</f>
        <v>0</v>
      </c>
      <c r="P123" s="8">
        <f>IF(Table1[[#This Row],[Số còn phải thu ĐK]]&gt;0,0,IF(Table1[[#This Row],[Phân loại]]="Bán hàng",Table1[[#This Row],[Tổng giá trị]],-Table1[[#This Row],[Tổng giá trị]]))</f>
        <v>811622</v>
      </c>
      <c r="Q123" s="20">
        <f>IF(Table1[[#This Row],[Ngày Thanh toán]]&lt;&gt;"",Table1[[#This Row],[Giá Trị HD sau CK]],0)</f>
        <v>0</v>
      </c>
      <c r="R123" s="8">
        <f>Table1[[#This Row],[Số còn phải thu ĐK]]+Table1[[#This Row],[Giá Trị HD sau CK]]-Table1[[#This Row],[Số tiền đã thu]]</f>
        <v>811622</v>
      </c>
      <c r="S123" s="7">
        <f>IF(Table1[[#This Row],[Ngày hóa đơn]]&lt;&gt;"",Table1[[#This Row],[Ngày hóa đơn]],Table1[[#This Row],[Ngày hạch toán]])</f>
        <v>45835</v>
      </c>
      <c r="T123" s="8">
        <v>50</v>
      </c>
      <c r="U123" s="7">
        <f>IF(Table1[[#This Row],[Ngày tính CN]]="","",S123+T123)</f>
        <v>45885</v>
      </c>
      <c r="V123" s="20">
        <f ca="1">IF(Table1[[#This Row],[Hạn thanh toán]]="","",IF((U123-NOW())&lt;0,0,(U123-NOW())))</f>
        <v>0</v>
      </c>
      <c r="W123" s="3"/>
      <c r="X123" s="20">
        <f ca="1">IF(Table1[[#This Row],[Hạn thanh toán]]="","",IF((U123-NOW())&lt;0,-(U123-NOW()),0))</f>
        <v>89.620536805552547</v>
      </c>
      <c r="Y123" s="3" t="str">
        <f t="shared" ca="1" si="1"/>
        <v>Nợ quá hạn từ 60 ngày đến 90 ngày</v>
      </c>
      <c r="Z123" s="3" t="str">
        <f>IF(MONTH(Table1[[#This Row],[Ngày tính CN]])&lt;10,"0"&amp;MONTH(Table1[[#This Row],[Ngày tính CN]]),MONTH(Table1[[#This Row],[Ngày tính CN]]))</f>
        <v>06</v>
      </c>
      <c r="AA12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3" s="3"/>
    </row>
    <row r="124" spans="1:28" ht="25.5" customHeight="1" x14ac:dyDescent="0.2">
      <c r="A124" s="4" t="s">
        <v>116</v>
      </c>
      <c r="B124" s="4" t="s">
        <v>154</v>
      </c>
      <c r="C124" s="5">
        <v>45821</v>
      </c>
      <c r="D124" s="6" t="s">
        <v>39</v>
      </c>
      <c r="E124" s="5">
        <v>45835</v>
      </c>
      <c r="F124" s="3" t="s">
        <v>34</v>
      </c>
      <c r="G124" s="3" t="s">
        <v>308</v>
      </c>
      <c r="K124" s="8">
        <v>1148105</v>
      </c>
      <c r="L124" s="8" t="s">
        <v>2135</v>
      </c>
      <c r="O124" s="20">
        <f>IF(Table1[[#This Row],[Phân loại]]="Tồn đầu kỳ",Table1[[#This Row],[Tổng giá trị]],0)</f>
        <v>0</v>
      </c>
      <c r="P124" s="8">
        <f>IF(Table1[[#This Row],[Số còn phải thu ĐK]]&gt;0,0,IF(Table1[[#This Row],[Phân loại]]="Bán hàng",Table1[[#This Row],[Tổng giá trị]],-Table1[[#This Row],[Tổng giá trị]]))</f>
        <v>1148105</v>
      </c>
      <c r="Q124" s="20">
        <f>IF(Table1[[#This Row],[Ngày Thanh toán]]&lt;&gt;"",Table1[[#This Row],[Giá Trị HD sau CK]],0)</f>
        <v>0</v>
      </c>
      <c r="R124" s="8">
        <f>Table1[[#This Row],[Số còn phải thu ĐK]]+Table1[[#This Row],[Giá Trị HD sau CK]]-Table1[[#This Row],[Số tiền đã thu]]</f>
        <v>1148105</v>
      </c>
      <c r="S124" s="7">
        <f>IF(Table1[[#This Row],[Ngày hóa đơn]]&lt;&gt;"",Table1[[#This Row],[Ngày hóa đơn]],Table1[[#This Row],[Ngày hạch toán]])</f>
        <v>45835</v>
      </c>
      <c r="T124" s="8">
        <v>50</v>
      </c>
      <c r="U124" s="7">
        <f>IF(Table1[[#This Row],[Ngày tính CN]]="","",S124+T124)</f>
        <v>45885</v>
      </c>
      <c r="V124" s="20">
        <f ca="1">IF(Table1[[#This Row],[Hạn thanh toán]]="","",IF((U124-NOW())&lt;0,0,(U124-NOW())))</f>
        <v>0</v>
      </c>
      <c r="W124" s="3"/>
      <c r="X124" s="20">
        <f ca="1">IF(Table1[[#This Row],[Hạn thanh toán]]="","",IF((U124-NOW())&lt;0,-(U124-NOW()),0))</f>
        <v>89.620536805552547</v>
      </c>
      <c r="Y124" s="3" t="str">
        <f t="shared" ca="1" si="1"/>
        <v>Nợ quá hạn từ 60 ngày đến 90 ngày</v>
      </c>
      <c r="Z124" s="3" t="str">
        <f>IF(MONTH(Table1[[#This Row],[Ngày tính CN]])&lt;10,"0"&amp;MONTH(Table1[[#This Row],[Ngày tính CN]]),MONTH(Table1[[#This Row],[Ngày tính CN]]))</f>
        <v>06</v>
      </c>
      <c r="AA12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4" s="3"/>
    </row>
    <row r="125" spans="1:28" ht="25.5" customHeight="1" x14ac:dyDescent="0.2">
      <c r="A125" s="4" t="s">
        <v>116</v>
      </c>
      <c r="B125" s="4" t="s">
        <v>154</v>
      </c>
      <c r="C125" s="5">
        <v>45826</v>
      </c>
      <c r="D125" s="6" t="s">
        <v>345</v>
      </c>
      <c r="E125" s="5">
        <v>45838</v>
      </c>
      <c r="F125" s="3" t="s">
        <v>283</v>
      </c>
      <c r="G125" s="3" t="s">
        <v>321</v>
      </c>
      <c r="K125" s="8">
        <v>767095</v>
      </c>
      <c r="L125" s="8" t="s">
        <v>2135</v>
      </c>
      <c r="O125" s="20">
        <f>IF(Table1[[#This Row],[Phân loại]]="Tồn đầu kỳ",Table1[[#This Row],[Tổng giá trị]],0)</f>
        <v>0</v>
      </c>
      <c r="P125" s="8">
        <f>IF(Table1[[#This Row],[Số còn phải thu ĐK]]&gt;0,0,IF(Table1[[#This Row],[Phân loại]]="Bán hàng",Table1[[#This Row],[Tổng giá trị]],-Table1[[#This Row],[Tổng giá trị]]))</f>
        <v>767095</v>
      </c>
      <c r="Q125" s="20">
        <f>IF(Table1[[#This Row],[Ngày Thanh toán]]&lt;&gt;"",Table1[[#This Row],[Giá Trị HD sau CK]],0)</f>
        <v>0</v>
      </c>
      <c r="R125" s="8">
        <f>Table1[[#This Row],[Số còn phải thu ĐK]]+Table1[[#This Row],[Giá Trị HD sau CK]]-Table1[[#This Row],[Số tiền đã thu]]</f>
        <v>767095</v>
      </c>
      <c r="S125" s="7">
        <f>IF(Table1[[#This Row],[Ngày hóa đơn]]&lt;&gt;"",Table1[[#This Row],[Ngày hóa đơn]],Table1[[#This Row],[Ngày hạch toán]])</f>
        <v>45838</v>
      </c>
      <c r="T125" s="8">
        <v>50</v>
      </c>
      <c r="U125" s="7">
        <f>IF(Table1[[#This Row],[Ngày tính CN]]="","",S125+T125)</f>
        <v>45888</v>
      </c>
      <c r="V125" s="20">
        <f ca="1">IF(Table1[[#This Row],[Hạn thanh toán]]="","",IF((U125-NOW())&lt;0,0,(U125-NOW())))</f>
        <v>0</v>
      </c>
      <c r="W125" s="3"/>
      <c r="X125" s="20">
        <f ca="1">IF(Table1[[#This Row],[Hạn thanh toán]]="","",IF((U125-NOW())&lt;0,-(U125-NOW()),0))</f>
        <v>86.620536805552547</v>
      </c>
      <c r="Y125" s="3" t="str">
        <f t="shared" ca="1" si="1"/>
        <v>Nợ quá hạn từ 60 ngày đến 90 ngày</v>
      </c>
      <c r="Z125" s="3" t="str">
        <f>IF(MONTH(Table1[[#This Row],[Ngày tính CN]])&lt;10,"0"&amp;MONTH(Table1[[#This Row],[Ngày tính CN]]),MONTH(Table1[[#This Row],[Ngày tính CN]]))</f>
        <v>06</v>
      </c>
      <c r="AA12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5" s="3"/>
    </row>
    <row r="126" spans="1:28" ht="25.5" customHeight="1" x14ac:dyDescent="0.2">
      <c r="A126" s="4" t="s">
        <v>116</v>
      </c>
      <c r="B126" s="4" t="s">
        <v>154</v>
      </c>
      <c r="C126" s="5">
        <v>45827</v>
      </c>
      <c r="D126" s="6" t="s">
        <v>18</v>
      </c>
      <c r="E126" s="5">
        <v>45838</v>
      </c>
      <c r="F126" s="3" t="s">
        <v>384</v>
      </c>
      <c r="G126" s="3" t="s">
        <v>454</v>
      </c>
      <c r="K126" s="8">
        <v>801019</v>
      </c>
      <c r="L126" s="8" t="s">
        <v>2135</v>
      </c>
      <c r="O126" s="20">
        <f>IF(Table1[[#This Row],[Phân loại]]="Tồn đầu kỳ",Table1[[#This Row],[Tổng giá trị]],0)</f>
        <v>0</v>
      </c>
      <c r="P126" s="8">
        <f>IF(Table1[[#This Row],[Số còn phải thu ĐK]]&gt;0,0,IF(Table1[[#This Row],[Phân loại]]="Bán hàng",Table1[[#This Row],[Tổng giá trị]],-Table1[[#This Row],[Tổng giá trị]]))</f>
        <v>801019</v>
      </c>
      <c r="Q126" s="20">
        <f>IF(Table1[[#This Row],[Ngày Thanh toán]]&lt;&gt;"",Table1[[#This Row],[Giá Trị HD sau CK]],0)</f>
        <v>0</v>
      </c>
      <c r="R126" s="8">
        <f>Table1[[#This Row],[Số còn phải thu ĐK]]+Table1[[#This Row],[Giá Trị HD sau CK]]-Table1[[#This Row],[Số tiền đã thu]]</f>
        <v>801019</v>
      </c>
      <c r="S126" s="7">
        <f>IF(Table1[[#This Row],[Ngày hóa đơn]]&lt;&gt;"",Table1[[#This Row],[Ngày hóa đơn]],Table1[[#This Row],[Ngày hạch toán]])</f>
        <v>45838</v>
      </c>
      <c r="T126" s="8">
        <v>50</v>
      </c>
      <c r="U126" s="7">
        <f>IF(Table1[[#This Row],[Ngày tính CN]]="","",S126+T126)</f>
        <v>45888</v>
      </c>
      <c r="V126" s="20">
        <f ca="1">IF(Table1[[#This Row],[Hạn thanh toán]]="","",IF((U126-NOW())&lt;0,0,(U126-NOW())))</f>
        <v>0</v>
      </c>
      <c r="W126" s="3"/>
      <c r="X126" s="20">
        <f ca="1">IF(Table1[[#This Row],[Hạn thanh toán]]="","",IF((U126-NOW())&lt;0,-(U126-NOW()),0))</f>
        <v>86.620536805552547</v>
      </c>
      <c r="Y126" s="3" t="str">
        <f t="shared" ca="1" si="1"/>
        <v>Nợ quá hạn từ 60 ngày đến 90 ngày</v>
      </c>
      <c r="Z126" s="3" t="str">
        <f>IF(MONTH(Table1[[#This Row],[Ngày tính CN]])&lt;10,"0"&amp;MONTH(Table1[[#This Row],[Ngày tính CN]]),MONTH(Table1[[#This Row],[Ngày tính CN]]))</f>
        <v>06</v>
      </c>
      <c r="AA12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6" s="3"/>
    </row>
    <row r="127" spans="1:28" ht="25.5" customHeight="1" x14ac:dyDescent="0.2">
      <c r="A127" s="4" t="s">
        <v>116</v>
      </c>
      <c r="B127" s="4" t="s">
        <v>154</v>
      </c>
      <c r="C127" s="5">
        <v>45827</v>
      </c>
      <c r="D127" s="6" t="s">
        <v>399</v>
      </c>
      <c r="E127" s="5">
        <v>45835</v>
      </c>
      <c r="F127" s="3" t="s">
        <v>408</v>
      </c>
      <c r="G127" s="3" t="s">
        <v>342</v>
      </c>
      <c r="K127" s="8">
        <v>782374</v>
      </c>
      <c r="L127" s="8" t="s">
        <v>2135</v>
      </c>
      <c r="O127" s="20">
        <f>IF(Table1[[#This Row],[Phân loại]]="Tồn đầu kỳ",Table1[[#This Row],[Tổng giá trị]],0)</f>
        <v>0</v>
      </c>
      <c r="P127" s="8">
        <f>IF(Table1[[#This Row],[Số còn phải thu ĐK]]&gt;0,0,IF(Table1[[#This Row],[Phân loại]]="Bán hàng",Table1[[#This Row],[Tổng giá trị]],-Table1[[#This Row],[Tổng giá trị]]))</f>
        <v>782374</v>
      </c>
      <c r="Q127" s="20">
        <f>IF(Table1[[#This Row],[Ngày Thanh toán]]&lt;&gt;"",Table1[[#This Row],[Giá Trị HD sau CK]],0)</f>
        <v>0</v>
      </c>
      <c r="R127" s="8">
        <f>Table1[[#This Row],[Số còn phải thu ĐK]]+Table1[[#This Row],[Giá Trị HD sau CK]]-Table1[[#This Row],[Số tiền đã thu]]</f>
        <v>782374</v>
      </c>
      <c r="S127" s="7">
        <f>IF(Table1[[#This Row],[Ngày hóa đơn]]&lt;&gt;"",Table1[[#This Row],[Ngày hóa đơn]],Table1[[#This Row],[Ngày hạch toán]])</f>
        <v>45835</v>
      </c>
      <c r="T127" s="8">
        <v>50</v>
      </c>
      <c r="U127" s="7">
        <f>IF(Table1[[#This Row],[Ngày tính CN]]="","",S127+T127)</f>
        <v>45885</v>
      </c>
      <c r="V127" s="20">
        <f ca="1">IF(Table1[[#This Row],[Hạn thanh toán]]="","",IF((U127-NOW())&lt;0,0,(U127-NOW())))</f>
        <v>0</v>
      </c>
      <c r="W127" s="3"/>
      <c r="X127" s="20">
        <f ca="1">IF(Table1[[#This Row],[Hạn thanh toán]]="","",IF((U127-NOW())&lt;0,-(U127-NOW()),0))</f>
        <v>89.620536805552547</v>
      </c>
      <c r="Y127" s="3" t="str">
        <f t="shared" ca="1" si="1"/>
        <v>Nợ quá hạn từ 60 ngày đến 90 ngày</v>
      </c>
      <c r="Z127" s="3" t="str">
        <f>IF(MONTH(Table1[[#This Row],[Ngày tính CN]])&lt;10,"0"&amp;MONTH(Table1[[#This Row],[Ngày tính CN]]),MONTH(Table1[[#This Row],[Ngày tính CN]]))</f>
        <v>06</v>
      </c>
      <c r="AA12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7" s="3"/>
    </row>
    <row r="128" spans="1:28" ht="25.5" customHeight="1" x14ac:dyDescent="0.2">
      <c r="A128" s="4" t="s">
        <v>116</v>
      </c>
      <c r="B128" s="4" t="s">
        <v>154</v>
      </c>
      <c r="C128" s="5">
        <v>45839</v>
      </c>
      <c r="D128" s="6" t="s">
        <v>98</v>
      </c>
      <c r="E128" s="5">
        <v>45850</v>
      </c>
      <c r="F128" s="3" t="s">
        <v>74</v>
      </c>
      <c r="G128" s="3" t="s">
        <v>360</v>
      </c>
      <c r="K128" s="8">
        <v>276411</v>
      </c>
      <c r="L128" s="8" t="s">
        <v>2135</v>
      </c>
      <c r="O128" s="20">
        <f>IF(Table1[[#This Row],[Phân loại]]="Tồn đầu kỳ",Table1[[#This Row],[Tổng giá trị]],0)</f>
        <v>0</v>
      </c>
      <c r="P128" s="8">
        <f>IF(Table1[[#This Row],[Số còn phải thu ĐK]]&gt;0,0,IF(Table1[[#This Row],[Phân loại]]="Bán hàng",Table1[[#This Row],[Tổng giá trị]],-Table1[[#This Row],[Tổng giá trị]]))</f>
        <v>276411</v>
      </c>
      <c r="Q128" s="20">
        <f>IF(Table1[[#This Row],[Ngày Thanh toán]]&lt;&gt;"",Table1[[#This Row],[Giá Trị HD sau CK]],0)</f>
        <v>0</v>
      </c>
      <c r="R128" s="8">
        <f>Table1[[#This Row],[Số còn phải thu ĐK]]+Table1[[#This Row],[Giá Trị HD sau CK]]-Table1[[#This Row],[Số tiền đã thu]]</f>
        <v>276411</v>
      </c>
      <c r="S128" s="7">
        <f>IF(Table1[[#This Row],[Ngày hóa đơn]]&lt;&gt;"",Table1[[#This Row],[Ngày hóa đơn]],Table1[[#This Row],[Ngày hạch toán]])</f>
        <v>45850</v>
      </c>
      <c r="T128" s="8">
        <v>50</v>
      </c>
      <c r="U128" s="7">
        <f>IF(Table1[[#This Row],[Ngày tính CN]]="","",S128+T128)</f>
        <v>45900</v>
      </c>
      <c r="V128" s="20">
        <f ca="1">IF(Table1[[#This Row],[Hạn thanh toán]]="","",IF((U128-NOW())&lt;0,0,(U128-NOW())))</f>
        <v>0</v>
      </c>
      <c r="W128" s="3"/>
      <c r="X128" s="20">
        <f ca="1">IF(Table1[[#This Row],[Hạn thanh toán]]="","",IF((U128-NOW())&lt;0,-(U128-NOW()),0))</f>
        <v>74.620536805552547</v>
      </c>
      <c r="Y128" s="3" t="str">
        <f t="shared" ca="1" si="1"/>
        <v>Nợ quá hạn từ 60 ngày đến 90 ngày</v>
      </c>
      <c r="Z128" s="3" t="str">
        <f>IF(MONTH(Table1[[#This Row],[Ngày tính CN]])&lt;10,"0"&amp;MONTH(Table1[[#This Row],[Ngày tính CN]]),MONTH(Table1[[#This Row],[Ngày tính CN]]))</f>
        <v>07</v>
      </c>
      <c r="AA12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8" s="3"/>
    </row>
    <row r="129" spans="1:28" ht="25.5" customHeight="1" x14ac:dyDescent="0.2">
      <c r="A129" s="4" t="s">
        <v>116</v>
      </c>
      <c r="B129" s="4" t="s">
        <v>154</v>
      </c>
      <c r="C129" s="5">
        <v>45839</v>
      </c>
      <c r="D129" s="6" t="s">
        <v>514</v>
      </c>
      <c r="E129" s="5">
        <v>45850</v>
      </c>
      <c r="F129" s="3" t="s">
        <v>381</v>
      </c>
      <c r="G129" s="3" t="s">
        <v>85</v>
      </c>
      <c r="K129" s="8">
        <v>368548</v>
      </c>
      <c r="L129" s="8" t="s">
        <v>2135</v>
      </c>
      <c r="O129" s="20">
        <f>IF(Table1[[#This Row],[Phân loại]]="Tồn đầu kỳ",Table1[[#This Row],[Tổng giá trị]],0)</f>
        <v>0</v>
      </c>
      <c r="P129" s="8">
        <f>IF(Table1[[#This Row],[Số còn phải thu ĐK]]&gt;0,0,IF(Table1[[#This Row],[Phân loại]]="Bán hàng",Table1[[#This Row],[Tổng giá trị]],-Table1[[#This Row],[Tổng giá trị]]))</f>
        <v>368548</v>
      </c>
      <c r="Q129" s="20">
        <f>IF(Table1[[#This Row],[Ngày Thanh toán]]&lt;&gt;"",Table1[[#This Row],[Giá Trị HD sau CK]],0)</f>
        <v>0</v>
      </c>
      <c r="R129" s="8">
        <f>Table1[[#This Row],[Số còn phải thu ĐK]]+Table1[[#This Row],[Giá Trị HD sau CK]]-Table1[[#This Row],[Số tiền đã thu]]</f>
        <v>368548</v>
      </c>
      <c r="S129" s="7">
        <f>IF(Table1[[#This Row],[Ngày hóa đơn]]&lt;&gt;"",Table1[[#This Row],[Ngày hóa đơn]],Table1[[#This Row],[Ngày hạch toán]])</f>
        <v>45850</v>
      </c>
      <c r="T129" s="8">
        <v>50</v>
      </c>
      <c r="U129" s="7">
        <f>IF(Table1[[#This Row],[Ngày tính CN]]="","",S129+T129)</f>
        <v>45900</v>
      </c>
      <c r="V129" s="20">
        <f ca="1">IF(Table1[[#This Row],[Hạn thanh toán]]="","",IF((U129-NOW())&lt;0,0,(U129-NOW())))</f>
        <v>0</v>
      </c>
      <c r="W129" s="3"/>
      <c r="X129" s="20">
        <f ca="1">IF(Table1[[#This Row],[Hạn thanh toán]]="","",IF((U129-NOW())&lt;0,-(U129-NOW()),0))</f>
        <v>74.620536805552547</v>
      </c>
      <c r="Y129" s="3" t="str">
        <f t="shared" ca="1" si="1"/>
        <v>Nợ quá hạn từ 60 ngày đến 90 ngày</v>
      </c>
      <c r="Z129" s="3" t="str">
        <f>IF(MONTH(Table1[[#This Row],[Ngày tính CN]])&lt;10,"0"&amp;MONTH(Table1[[#This Row],[Ngày tính CN]]),MONTH(Table1[[#This Row],[Ngày tính CN]]))</f>
        <v>07</v>
      </c>
      <c r="AA12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9" s="3"/>
    </row>
    <row r="130" spans="1:28" ht="25.5" customHeight="1" x14ac:dyDescent="0.2">
      <c r="A130" s="4" t="s">
        <v>116</v>
      </c>
      <c r="B130" s="4" t="s">
        <v>154</v>
      </c>
      <c r="C130" s="5">
        <v>45841</v>
      </c>
      <c r="D130" s="6" t="s">
        <v>358</v>
      </c>
      <c r="E130" s="5">
        <v>45856</v>
      </c>
      <c r="F130" s="3" t="s">
        <v>231</v>
      </c>
      <c r="G130" s="3" t="s">
        <v>501</v>
      </c>
      <c r="K130" s="8">
        <v>623598</v>
      </c>
      <c r="L130" s="8" t="s">
        <v>2135</v>
      </c>
      <c r="O130" s="20">
        <f>IF(Table1[[#This Row],[Phân loại]]="Tồn đầu kỳ",Table1[[#This Row],[Tổng giá trị]],0)</f>
        <v>0</v>
      </c>
      <c r="P130" s="8">
        <f>IF(Table1[[#This Row],[Số còn phải thu ĐK]]&gt;0,0,IF(Table1[[#This Row],[Phân loại]]="Bán hàng",Table1[[#This Row],[Tổng giá trị]],-Table1[[#This Row],[Tổng giá trị]]))</f>
        <v>623598</v>
      </c>
      <c r="Q130" s="20">
        <f>IF(Table1[[#This Row],[Ngày Thanh toán]]&lt;&gt;"",Table1[[#This Row],[Giá Trị HD sau CK]],0)</f>
        <v>0</v>
      </c>
      <c r="R130" s="8">
        <f>Table1[[#This Row],[Số còn phải thu ĐK]]+Table1[[#This Row],[Giá Trị HD sau CK]]-Table1[[#This Row],[Số tiền đã thu]]</f>
        <v>623598</v>
      </c>
      <c r="S130" s="7">
        <f>IF(Table1[[#This Row],[Ngày hóa đơn]]&lt;&gt;"",Table1[[#This Row],[Ngày hóa đơn]],Table1[[#This Row],[Ngày hạch toán]])</f>
        <v>45856</v>
      </c>
      <c r="T130" s="8">
        <v>50</v>
      </c>
      <c r="U130" s="7">
        <f>IF(Table1[[#This Row],[Ngày tính CN]]="","",S130+T130)</f>
        <v>45906</v>
      </c>
      <c r="V130" s="20">
        <f ca="1">IF(Table1[[#This Row],[Hạn thanh toán]]="","",IF((U130-NOW())&lt;0,0,(U130-NOW())))</f>
        <v>0</v>
      </c>
      <c r="W130" s="3"/>
      <c r="X130" s="20">
        <f ca="1">IF(Table1[[#This Row],[Hạn thanh toán]]="","",IF((U130-NOW())&lt;0,-(U130-NOW()),0))</f>
        <v>68.620536805552547</v>
      </c>
      <c r="Y130" s="3" t="str">
        <f t="shared" ca="1" si="1"/>
        <v>Nợ quá hạn từ 60 ngày đến 90 ngày</v>
      </c>
      <c r="Z130" s="3" t="str">
        <f>IF(MONTH(Table1[[#This Row],[Ngày tính CN]])&lt;10,"0"&amp;MONTH(Table1[[#This Row],[Ngày tính CN]]),MONTH(Table1[[#This Row],[Ngày tính CN]]))</f>
        <v>07</v>
      </c>
      <c r="AA13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0" s="3"/>
    </row>
    <row r="131" spans="1:28" ht="25.5" customHeight="1" x14ac:dyDescent="0.2">
      <c r="A131" s="4" t="s">
        <v>116</v>
      </c>
      <c r="B131" s="4" t="s">
        <v>154</v>
      </c>
      <c r="C131" s="5">
        <v>45841</v>
      </c>
      <c r="D131" s="6" t="s">
        <v>540</v>
      </c>
      <c r="E131" s="5">
        <v>45850</v>
      </c>
      <c r="F131" s="3" t="s">
        <v>524</v>
      </c>
      <c r="G131" s="3" t="s">
        <v>108</v>
      </c>
      <c r="K131" s="8">
        <v>1307128</v>
      </c>
      <c r="L131" s="8" t="s">
        <v>2135</v>
      </c>
      <c r="O131" s="20">
        <f>IF(Table1[[#This Row],[Phân loại]]="Tồn đầu kỳ",Table1[[#This Row],[Tổng giá trị]],0)</f>
        <v>0</v>
      </c>
      <c r="P131" s="8">
        <f>IF(Table1[[#This Row],[Số còn phải thu ĐK]]&gt;0,0,IF(Table1[[#This Row],[Phân loại]]="Bán hàng",Table1[[#This Row],[Tổng giá trị]],-Table1[[#This Row],[Tổng giá trị]]))</f>
        <v>1307128</v>
      </c>
      <c r="Q131" s="20">
        <f>IF(Table1[[#This Row],[Ngày Thanh toán]]&lt;&gt;"",Table1[[#This Row],[Giá Trị HD sau CK]],0)</f>
        <v>0</v>
      </c>
      <c r="R131" s="8">
        <f>Table1[[#This Row],[Số còn phải thu ĐK]]+Table1[[#This Row],[Giá Trị HD sau CK]]-Table1[[#This Row],[Số tiền đã thu]]</f>
        <v>1307128</v>
      </c>
      <c r="S131" s="7">
        <f>IF(Table1[[#This Row],[Ngày hóa đơn]]&lt;&gt;"",Table1[[#This Row],[Ngày hóa đơn]],Table1[[#This Row],[Ngày hạch toán]])</f>
        <v>45850</v>
      </c>
      <c r="T131" s="8">
        <v>50</v>
      </c>
      <c r="U131" s="7">
        <f>IF(Table1[[#This Row],[Ngày tính CN]]="","",S131+T131)</f>
        <v>45900</v>
      </c>
      <c r="V131" s="20">
        <f ca="1">IF(Table1[[#This Row],[Hạn thanh toán]]="","",IF((U131-NOW())&lt;0,0,(U131-NOW())))</f>
        <v>0</v>
      </c>
      <c r="W131" s="3"/>
      <c r="X131" s="20">
        <f ca="1">IF(Table1[[#This Row],[Hạn thanh toán]]="","",IF((U131-NOW())&lt;0,-(U131-NOW()),0))</f>
        <v>74.620536805552547</v>
      </c>
      <c r="Y131" s="3" t="str">
        <f t="shared" ca="1" si="1"/>
        <v>Nợ quá hạn từ 60 ngày đến 90 ngày</v>
      </c>
      <c r="Z131" s="3" t="str">
        <f>IF(MONTH(Table1[[#This Row],[Ngày tính CN]])&lt;10,"0"&amp;MONTH(Table1[[#This Row],[Ngày tính CN]]),MONTH(Table1[[#This Row],[Ngày tính CN]]))</f>
        <v>07</v>
      </c>
      <c r="AA13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1" s="3"/>
    </row>
    <row r="132" spans="1:28" ht="25.5" customHeight="1" x14ac:dyDescent="0.2">
      <c r="A132" s="4" t="s">
        <v>116</v>
      </c>
      <c r="B132" s="4" t="s">
        <v>154</v>
      </c>
      <c r="C132" s="5">
        <v>45841</v>
      </c>
      <c r="D132" s="6" t="s">
        <v>462</v>
      </c>
      <c r="E132" s="5">
        <v>45850</v>
      </c>
      <c r="F132" s="3" t="s">
        <v>379</v>
      </c>
      <c r="G132" s="3" t="s">
        <v>539</v>
      </c>
      <c r="K132" s="8">
        <v>1402777</v>
      </c>
      <c r="L132" s="8" t="s">
        <v>2135</v>
      </c>
      <c r="O132" s="20">
        <f>IF(Table1[[#This Row],[Phân loại]]="Tồn đầu kỳ",Table1[[#This Row],[Tổng giá trị]],0)</f>
        <v>0</v>
      </c>
      <c r="P132" s="8">
        <f>IF(Table1[[#This Row],[Số còn phải thu ĐK]]&gt;0,0,IF(Table1[[#This Row],[Phân loại]]="Bán hàng",Table1[[#This Row],[Tổng giá trị]],-Table1[[#This Row],[Tổng giá trị]]))</f>
        <v>1402777</v>
      </c>
      <c r="Q132" s="20">
        <f>IF(Table1[[#This Row],[Ngày Thanh toán]]&lt;&gt;"",Table1[[#This Row],[Giá Trị HD sau CK]],0)</f>
        <v>0</v>
      </c>
      <c r="R132" s="8">
        <f>Table1[[#This Row],[Số còn phải thu ĐK]]+Table1[[#This Row],[Giá Trị HD sau CK]]-Table1[[#This Row],[Số tiền đã thu]]</f>
        <v>1402777</v>
      </c>
      <c r="S132" s="7">
        <f>IF(Table1[[#This Row],[Ngày hóa đơn]]&lt;&gt;"",Table1[[#This Row],[Ngày hóa đơn]],Table1[[#This Row],[Ngày hạch toán]])</f>
        <v>45850</v>
      </c>
      <c r="T132" s="8">
        <v>50</v>
      </c>
      <c r="U132" s="7">
        <f>IF(Table1[[#This Row],[Ngày tính CN]]="","",S132+T132)</f>
        <v>45900</v>
      </c>
      <c r="V132" s="20">
        <f ca="1">IF(Table1[[#This Row],[Hạn thanh toán]]="","",IF((U132-NOW())&lt;0,0,(U132-NOW())))</f>
        <v>0</v>
      </c>
      <c r="W132" s="3"/>
      <c r="X132" s="20">
        <f ca="1">IF(Table1[[#This Row],[Hạn thanh toán]]="","",IF((U132-NOW())&lt;0,-(U132-NOW()),0))</f>
        <v>74.620536805552547</v>
      </c>
      <c r="Y132" s="3" t="str">
        <f t="shared" ref="Y132:Y195" ca="1" si="2">IF(X132="","",IF(R132=0,"Đã thanh toán",IF(X132&lt;=0,"Chưa đến hạn thanh toán",IF(X132&lt;=30,"Nợ quá hạn 30 ngày",IF(X132&lt;=60,"Nợ quá hạn từ 30 ngày đến 60 ngày",IF(X132&lt;=90,"Nợ quá hạn từ 60 ngày đến 90 ngày",IF(X132&lt;=120,"Nợ quá hạn từ 90 ngày đến 120 ngày","Nợ quá hạn hơn 120 ngày có khả năng mất thanh toán")))))))</f>
        <v>Nợ quá hạn từ 60 ngày đến 90 ngày</v>
      </c>
      <c r="Z132" s="3" t="str">
        <f>IF(MONTH(Table1[[#This Row],[Ngày tính CN]])&lt;10,"0"&amp;MONTH(Table1[[#This Row],[Ngày tính CN]]),MONTH(Table1[[#This Row],[Ngày tính CN]]))</f>
        <v>07</v>
      </c>
      <c r="AA13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2" s="3"/>
    </row>
    <row r="133" spans="1:28" ht="25.5" customHeight="1" x14ac:dyDescent="0.2">
      <c r="A133" s="4" t="s">
        <v>116</v>
      </c>
      <c r="B133" s="4" t="s">
        <v>154</v>
      </c>
      <c r="C133" s="5">
        <v>45841</v>
      </c>
      <c r="D133" s="6" t="s">
        <v>144</v>
      </c>
      <c r="E133" s="5">
        <v>45850</v>
      </c>
      <c r="F133" s="3" t="s">
        <v>310</v>
      </c>
      <c r="G133" s="3" t="s">
        <v>70</v>
      </c>
      <c r="K133" s="8">
        <v>711998</v>
      </c>
      <c r="L133" s="8" t="s">
        <v>2135</v>
      </c>
      <c r="O133" s="20">
        <f>IF(Table1[[#This Row],[Phân loại]]="Tồn đầu kỳ",Table1[[#This Row],[Tổng giá trị]],0)</f>
        <v>0</v>
      </c>
      <c r="P133" s="8">
        <f>IF(Table1[[#This Row],[Số còn phải thu ĐK]]&gt;0,0,IF(Table1[[#This Row],[Phân loại]]="Bán hàng",Table1[[#This Row],[Tổng giá trị]],-Table1[[#This Row],[Tổng giá trị]]))</f>
        <v>711998</v>
      </c>
      <c r="Q133" s="20">
        <f>IF(Table1[[#This Row],[Ngày Thanh toán]]&lt;&gt;"",Table1[[#This Row],[Giá Trị HD sau CK]],0)</f>
        <v>0</v>
      </c>
      <c r="R133" s="8">
        <f>Table1[[#This Row],[Số còn phải thu ĐK]]+Table1[[#This Row],[Giá Trị HD sau CK]]-Table1[[#This Row],[Số tiền đã thu]]</f>
        <v>711998</v>
      </c>
      <c r="S133" s="7">
        <f>IF(Table1[[#This Row],[Ngày hóa đơn]]&lt;&gt;"",Table1[[#This Row],[Ngày hóa đơn]],Table1[[#This Row],[Ngày hạch toán]])</f>
        <v>45850</v>
      </c>
      <c r="T133" s="8">
        <v>50</v>
      </c>
      <c r="U133" s="7">
        <f>IF(Table1[[#This Row],[Ngày tính CN]]="","",S133+T133)</f>
        <v>45900</v>
      </c>
      <c r="V133" s="20">
        <f ca="1">IF(Table1[[#This Row],[Hạn thanh toán]]="","",IF((U133-NOW())&lt;0,0,(U133-NOW())))</f>
        <v>0</v>
      </c>
      <c r="W133" s="3"/>
      <c r="X133" s="20">
        <f ca="1">IF(Table1[[#This Row],[Hạn thanh toán]]="","",IF((U133-NOW())&lt;0,-(U133-NOW()),0))</f>
        <v>74.620536805552547</v>
      </c>
      <c r="Y133" s="3" t="str">
        <f t="shared" ca="1" si="2"/>
        <v>Nợ quá hạn từ 60 ngày đến 90 ngày</v>
      </c>
      <c r="Z133" s="3" t="str">
        <f>IF(MONTH(Table1[[#This Row],[Ngày tính CN]])&lt;10,"0"&amp;MONTH(Table1[[#This Row],[Ngày tính CN]]),MONTH(Table1[[#This Row],[Ngày tính CN]]))</f>
        <v>07</v>
      </c>
      <c r="AA13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3" s="3"/>
    </row>
    <row r="134" spans="1:28" ht="25.5" customHeight="1" x14ac:dyDescent="0.2">
      <c r="A134" s="4" t="s">
        <v>116</v>
      </c>
      <c r="B134" s="4" t="s">
        <v>154</v>
      </c>
      <c r="C134" s="5">
        <v>45847</v>
      </c>
      <c r="D134" s="6" t="s">
        <v>223</v>
      </c>
      <c r="E134" s="5">
        <v>45863</v>
      </c>
      <c r="F134" s="3" t="s">
        <v>590</v>
      </c>
      <c r="G134" s="3" t="s">
        <v>575</v>
      </c>
      <c r="K134" s="8">
        <v>368548</v>
      </c>
      <c r="L134" s="8" t="s">
        <v>2135</v>
      </c>
      <c r="O134" s="20">
        <f>IF(Table1[[#This Row],[Phân loại]]="Tồn đầu kỳ",Table1[[#This Row],[Tổng giá trị]],0)</f>
        <v>0</v>
      </c>
      <c r="P134" s="8">
        <f>IF(Table1[[#This Row],[Số còn phải thu ĐK]]&gt;0,0,IF(Table1[[#This Row],[Phân loại]]="Bán hàng",Table1[[#This Row],[Tổng giá trị]],-Table1[[#This Row],[Tổng giá trị]]))</f>
        <v>368548</v>
      </c>
      <c r="Q134" s="20">
        <f>IF(Table1[[#This Row],[Ngày Thanh toán]]&lt;&gt;"",Table1[[#This Row],[Giá Trị HD sau CK]],0)</f>
        <v>0</v>
      </c>
      <c r="R134" s="8">
        <f>Table1[[#This Row],[Số còn phải thu ĐK]]+Table1[[#This Row],[Giá Trị HD sau CK]]-Table1[[#This Row],[Số tiền đã thu]]</f>
        <v>368548</v>
      </c>
      <c r="S134" s="7">
        <f>IF(Table1[[#This Row],[Ngày hóa đơn]]&lt;&gt;"",Table1[[#This Row],[Ngày hóa đơn]],Table1[[#This Row],[Ngày hạch toán]])</f>
        <v>45863</v>
      </c>
      <c r="T134" s="8">
        <v>50</v>
      </c>
      <c r="U134" s="7">
        <f>IF(Table1[[#This Row],[Ngày tính CN]]="","",S134+T134)</f>
        <v>45913</v>
      </c>
      <c r="V134" s="20">
        <f ca="1">IF(Table1[[#This Row],[Hạn thanh toán]]="","",IF((U134-NOW())&lt;0,0,(U134-NOW())))</f>
        <v>0</v>
      </c>
      <c r="W134" s="3"/>
      <c r="X134" s="20">
        <f ca="1">IF(Table1[[#This Row],[Hạn thanh toán]]="","",IF((U134-NOW())&lt;0,-(U134-NOW()),0))</f>
        <v>61.620536805552547</v>
      </c>
      <c r="Y134" s="3" t="str">
        <f t="shared" ca="1" si="2"/>
        <v>Nợ quá hạn từ 60 ngày đến 90 ngày</v>
      </c>
      <c r="Z134" s="3" t="str">
        <f>IF(MONTH(Table1[[#This Row],[Ngày tính CN]])&lt;10,"0"&amp;MONTH(Table1[[#This Row],[Ngày tính CN]]),MONTH(Table1[[#This Row],[Ngày tính CN]]))</f>
        <v>07</v>
      </c>
      <c r="AA13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4" s="3"/>
    </row>
    <row r="135" spans="1:28" ht="25.5" customHeight="1" x14ac:dyDescent="0.2">
      <c r="A135" s="4" t="s">
        <v>116</v>
      </c>
      <c r="B135" s="4" t="s">
        <v>154</v>
      </c>
      <c r="C135" s="5">
        <v>45848</v>
      </c>
      <c r="D135" s="6" t="s">
        <v>553</v>
      </c>
      <c r="E135" s="5">
        <v>45863</v>
      </c>
      <c r="F135" s="3" t="s">
        <v>60</v>
      </c>
      <c r="G135" s="3" t="s">
        <v>502</v>
      </c>
      <c r="K135" s="8">
        <v>707101</v>
      </c>
      <c r="L135" s="8" t="s">
        <v>2135</v>
      </c>
      <c r="O135" s="20">
        <f>IF(Table1[[#This Row],[Phân loại]]="Tồn đầu kỳ",Table1[[#This Row],[Tổng giá trị]],0)</f>
        <v>0</v>
      </c>
      <c r="P135" s="8">
        <f>IF(Table1[[#This Row],[Số còn phải thu ĐK]]&gt;0,0,IF(Table1[[#This Row],[Phân loại]]="Bán hàng",Table1[[#This Row],[Tổng giá trị]],-Table1[[#This Row],[Tổng giá trị]]))</f>
        <v>707101</v>
      </c>
      <c r="Q135" s="20">
        <f>IF(Table1[[#This Row],[Ngày Thanh toán]]&lt;&gt;"",Table1[[#This Row],[Giá Trị HD sau CK]],0)</f>
        <v>0</v>
      </c>
      <c r="R135" s="8">
        <f>Table1[[#This Row],[Số còn phải thu ĐK]]+Table1[[#This Row],[Giá Trị HD sau CK]]-Table1[[#This Row],[Số tiền đã thu]]</f>
        <v>707101</v>
      </c>
      <c r="S135" s="7">
        <f>IF(Table1[[#This Row],[Ngày hóa đơn]]&lt;&gt;"",Table1[[#This Row],[Ngày hóa đơn]],Table1[[#This Row],[Ngày hạch toán]])</f>
        <v>45863</v>
      </c>
      <c r="T135" s="8">
        <v>50</v>
      </c>
      <c r="U135" s="7">
        <f>IF(Table1[[#This Row],[Ngày tính CN]]="","",S135+T135)</f>
        <v>45913</v>
      </c>
      <c r="V135" s="20">
        <f ca="1">IF(Table1[[#This Row],[Hạn thanh toán]]="","",IF((U135-NOW())&lt;0,0,(U135-NOW())))</f>
        <v>0</v>
      </c>
      <c r="W135" s="3"/>
      <c r="X135" s="20">
        <f ca="1">IF(Table1[[#This Row],[Hạn thanh toán]]="","",IF((U135-NOW())&lt;0,-(U135-NOW()),0))</f>
        <v>61.620536805552547</v>
      </c>
      <c r="Y135" s="3" t="str">
        <f t="shared" ca="1" si="2"/>
        <v>Nợ quá hạn từ 60 ngày đến 90 ngày</v>
      </c>
      <c r="Z135" s="3" t="str">
        <f>IF(MONTH(Table1[[#This Row],[Ngày tính CN]])&lt;10,"0"&amp;MONTH(Table1[[#This Row],[Ngày tính CN]]),MONTH(Table1[[#This Row],[Ngày tính CN]]))</f>
        <v>07</v>
      </c>
      <c r="AA13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5" s="3"/>
    </row>
    <row r="136" spans="1:28" ht="25.5" customHeight="1" x14ac:dyDescent="0.2">
      <c r="A136" s="4" t="s">
        <v>116</v>
      </c>
      <c r="B136" s="4" t="s">
        <v>154</v>
      </c>
      <c r="C136" s="5">
        <v>45848</v>
      </c>
      <c r="D136" s="6" t="s">
        <v>79</v>
      </c>
      <c r="E136" s="5">
        <v>45856</v>
      </c>
      <c r="F136" s="3" t="s">
        <v>1</v>
      </c>
      <c r="G136" s="3" t="s">
        <v>347</v>
      </c>
      <c r="K136" s="8">
        <v>368548</v>
      </c>
      <c r="L136" s="8" t="s">
        <v>2135</v>
      </c>
      <c r="O136" s="20">
        <f>IF(Table1[[#This Row],[Phân loại]]="Tồn đầu kỳ",Table1[[#This Row],[Tổng giá trị]],0)</f>
        <v>0</v>
      </c>
      <c r="P136" s="8">
        <f>IF(Table1[[#This Row],[Số còn phải thu ĐK]]&gt;0,0,IF(Table1[[#This Row],[Phân loại]]="Bán hàng",Table1[[#This Row],[Tổng giá trị]],-Table1[[#This Row],[Tổng giá trị]]))</f>
        <v>368548</v>
      </c>
      <c r="Q136" s="20">
        <f>IF(Table1[[#This Row],[Ngày Thanh toán]]&lt;&gt;"",Table1[[#This Row],[Giá Trị HD sau CK]],0)</f>
        <v>0</v>
      </c>
      <c r="R136" s="8">
        <f>Table1[[#This Row],[Số còn phải thu ĐK]]+Table1[[#This Row],[Giá Trị HD sau CK]]-Table1[[#This Row],[Số tiền đã thu]]</f>
        <v>368548</v>
      </c>
      <c r="S136" s="7">
        <f>IF(Table1[[#This Row],[Ngày hóa đơn]]&lt;&gt;"",Table1[[#This Row],[Ngày hóa đơn]],Table1[[#This Row],[Ngày hạch toán]])</f>
        <v>45856</v>
      </c>
      <c r="T136" s="8">
        <v>50</v>
      </c>
      <c r="U136" s="7">
        <f>IF(Table1[[#This Row],[Ngày tính CN]]="","",S136+T136)</f>
        <v>45906</v>
      </c>
      <c r="V136" s="20">
        <f ca="1">IF(Table1[[#This Row],[Hạn thanh toán]]="","",IF((U136-NOW())&lt;0,0,(U136-NOW())))</f>
        <v>0</v>
      </c>
      <c r="W136" s="3"/>
      <c r="X136" s="20">
        <f ca="1">IF(Table1[[#This Row],[Hạn thanh toán]]="","",IF((U136-NOW())&lt;0,-(U136-NOW()),0))</f>
        <v>68.620536805552547</v>
      </c>
      <c r="Y136" s="3" t="str">
        <f t="shared" ca="1" si="2"/>
        <v>Nợ quá hạn từ 60 ngày đến 90 ngày</v>
      </c>
      <c r="Z136" s="3" t="str">
        <f>IF(MONTH(Table1[[#This Row],[Ngày tính CN]])&lt;10,"0"&amp;MONTH(Table1[[#This Row],[Ngày tính CN]]),MONTH(Table1[[#This Row],[Ngày tính CN]]))</f>
        <v>07</v>
      </c>
      <c r="AA13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6" s="3"/>
    </row>
    <row r="137" spans="1:28" ht="25.5" customHeight="1" x14ac:dyDescent="0.2">
      <c r="A137" s="4" t="s">
        <v>116</v>
      </c>
      <c r="B137" s="4" t="s">
        <v>154</v>
      </c>
      <c r="C137" s="5">
        <v>45848</v>
      </c>
      <c r="D137" s="6" t="s">
        <v>84</v>
      </c>
      <c r="E137" s="5">
        <v>45863</v>
      </c>
      <c r="F137" s="3" t="s">
        <v>598</v>
      </c>
      <c r="G137" s="3" t="s">
        <v>278</v>
      </c>
      <c r="K137" s="8">
        <v>368548</v>
      </c>
      <c r="L137" s="8" t="s">
        <v>2135</v>
      </c>
      <c r="O137" s="20">
        <f>IF(Table1[[#This Row],[Phân loại]]="Tồn đầu kỳ",Table1[[#This Row],[Tổng giá trị]],0)</f>
        <v>0</v>
      </c>
      <c r="P137" s="8">
        <f>IF(Table1[[#This Row],[Số còn phải thu ĐK]]&gt;0,0,IF(Table1[[#This Row],[Phân loại]]="Bán hàng",Table1[[#This Row],[Tổng giá trị]],-Table1[[#This Row],[Tổng giá trị]]))</f>
        <v>368548</v>
      </c>
      <c r="Q137" s="20">
        <f>IF(Table1[[#This Row],[Ngày Thanh toán]]&lt;&gt;"",Table1[[#This Row],[Giá Trị HD sau CK]],0)</f>
        <v>0</v>
      </c>
      <c r="R137" s="8">
        <f>Table1[[#This Row],[Số còn phải thu ĐK]]+Table1[[#This Row],[Giá Trị HD sau CK]]-Table1[[#This Row],[Số tiền đã thu]]</f>
        <v>368548</v>
      </c>
      <c r="S137" s="7">
        <f>IF(Table1[[#This Row],[Ngày hóa đơn]]&lt;&gt;"",Table1[[#This Row],[Ngày hóa đơn]],Table1[[#This Row],[Ngày hạch toán]])</f>
        <v>45863</v>
      </c>
      <c r="T137" s="8">
        <v>50</v>
      </c>
      <c r="U137" s="7">
        <f>IF(Table1[[#This Row],[Ngày tính CN]]="","",S137+T137)</f>
        <v>45913</v>
      </c>
      <c r="V137" s="20">
        <f ca="1">IF(Table1[[#This Row],[Hạn thanh toán]]="","",IF((U137-NOW())&lt;0,0,(U137-NOW())))</f>
        <v>0</v>
      </c>
      <c r="W137" s="3"/>
      <c r="X137" s="20">
        <f ca="1">IF(Table1[[#This Row],[Hạn thanh toán]]="","",IF((U137-NOW())&lt;0,-(U137-NOW()),0))</f>
        <v>61.620536805552547</v>
      </c>
      <c r="Y137" s="3" t="str">
        <f t="shared" ca="1" si="2"/>
        <v>Nợ quá hạn từ 60 ngày đến 90 ngày</v>
      </c>
      <c r="Z137" s="3" t="str">
        <f>IF(MONTH(Table1[[#This Row],[Ngày tính CN]])&lt;10,"0"&amp;MONTH(Table1[[#This Row],[Ngày tính CN]]),MONTH(Table1[[#This Row],[Ngày tính CN]]))</f>
        <v>07</v>
      </c>
      <c r="AA13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7" s="3"/>
    </row>
    <row r="138" spans="1:28" ht="25.5" customHeight="1" x14ac:dyDescent="0.2">
      <c r="A138" s="4" t="s">
        <v>116</v>
      </c>
      <c r="B138" s="4" t="s">
        <v>154</v>
      </c>
      <c r="C138" s="5">
        <v>45848</v>
      </c>
      <c r="D138" s="6" t="s">
        <v>562</v>
      </c>
      <c r="E138" s="5">
        <v>45863</v>
      </c>
      <c r="F138" s="3" t="s">
        <v>276</v>
      </c>
      <c r="G138" s="3" t="s">
        <v>544</v>
      </c>
      <c r="K138" s="8">
        <v>511906</v>
      </c>
      <c r="L138" s="8" t="s">
        <v>2135</v>
      </c>
      <c r="O138" s="20">
        <f>IF(Table1[[#This Row],[Phân loại]]="Tồn đầu kỳ",Table1[[#This Row],[Tổng giá trị]],0)</f>
        <v>0</v>
      </c>
      <c r="P138" s="8">
        <f>IF(Table1[[#This Row],[Số còn phải thu ĐK]]&gt;0,0,IF(Table1[[#This Row],[Phân loại]]="Bán hàng",Table1[[#This Row],[Tổng giá trị]],-Table1[[#This Row],[Tổng giá trị]]))</f>
        <v>511906</v>
      </c>
      <c r="Q138" s="20">
        <f>IF(Table1[[#This Row],[Ngày Thanh toán]]&lt;&gt;"",Table1[[#This Row],[Giá Trị HD sau CK]],0)</f>
        <v>0</v>
      </c>
      <c r="R138" s="8">
        <f>Table1[[#This Row],[Số còn phải thu ĐK]]+Table1[[#This Row],[Giá Trị HD sau CK]]-Table1[[#This Row],[Số tiền đã thu]]</f>
        <v>511906</v>
      </c>
      <c r="S138" s="7">
        <f>IF(Table1[[#This Row],[Ngày hóa đơn]]&lt;&gt;"",Table1[[#This Row],[Ngày hóa đơn]],Table1[[#This Row],[Ngày hạch toán]])</f>
        <v>45863</v>
      </c>
      <c r="T138" s="8">
        <v>50</v>
      </c>
      <c r="U138" s="7">
        <f>IF(Table1[[#This Row],[Ngày tính CN]]="","",S138+T138)</f>
        <v>45913</v>
      </c>
      <c r="V138" s="20">
        <f ca="1">IF(Table1[[#This Row],[Hạn thanh toán]]="","",IF((U138-NOW())&lt;0,0,(U138-NOW())))</f>
        <v>0</v>
      </c>
      <c r="W138" s="3"/>
      <c r="X138" s="20">
        <f ca="1">IF(Table1[[#This Row],[Hạn thanh toán]]="","",IF((U138-NOW())&lt;0,-(U138-NOW()),0))</f>
        <v>61.620536805552547</v>
      </c>
      <c r="Y138" s="3" t="str">
        <f t="shared" ca="1" si="2"/>
        <v>Nợ quá hạn từ 60 ngày đến 90 ngày</v>
      </c>
      <c r="Z138" s="3" t="str">
        <f>IF(MONTH(Table1[[#This Row],[Ngày tính CN]])&lt;10,"0"&amp;MONTH(Table1[[#This Row],[Ngày tính CN]]),MONTH(Table1[[#This Row],[Ngày tính CN]]))</f>
        <v>07</v>
      </c>
      <c r="AA13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8" s="3"/>
    </row>
    <row r="139" spans="1:28" ht="25.5" customHeight="1" x14ac:dyDescent="0.2">
      <c r="A139" s="4" t="s">
        <v>116</v>
      </c>
      <c r="B139" s="4" t="s">
        <v>154</v>
      </c>
      <c r="C139" s="5">
        <v>45848</v>
      </c>
      <c r="D139" s="6" t="s">
        <v>265</v>
      </c>
      <c r="E139" s="5">
        <v>45863</v>
      </c>
      <c r="F139" s="3" t="s">
        <v>564</v>
      </c>
      <c r="G139" s="3" t="s">
        <v>561</v>
      </c>
      <c r="K139" s="8">
        <v>508686</v>
      </c>
      <c r="L139" s="8" t="s">
        <v>2135</v>
      </c>
      <c r="O139" s="20">
        <f>IF(Table1[[#This Row],[Phân loại]]="Tồn đầu kỳ",Table1[[#This Row],[Tổng giá trị]],0)</f>
        <v>0</v>
      </c>
      <c r="P139" s="8">
        <f>IF(Table1[[#This Row],[Số còn phải thu ĐK]]&gt;0,0,IF(Table1[[#This Row],[Phân loại]]="Bán hàng",Table1[[#This Row],[Tổng giá trị]],-Table1[[#This Row],[Tổng giá trị]]))</f>
        <v>508686</v>
      </c>
      <c r="Q139" s="20">
        <f>IF(Table1[[#This Row],[Ngày Thanh toán]]&lt;&gt;"",Table1[[#This Row],[Giá Trị HD sau CK]],0)</f>
        <v>0</v>
      </c>
      <c r="R139" s="8">
        <f>Table1[[#This Row],[Số còn phải thu ĐK]]+Table1[[#This Row],[Giá Trị HD sau CK]]-Table1[[#This Row],[Số tiền đã thu]]</f>
        <v>508686</v>
      </c>
      <c r="S139" s="7">
        <f>IF(Table1[[#This Row],[Ngày hóa đơn]]&lt;&gt;"",Table1[[#This Row],[Ngày hóa đơn]],Table1[[#This Row],[Ngày hạch toán]])</f>
        <v>45863</v>
      </c>
      <c r="T139" s="8">
        <v>50</v>
      </c>
      <c r="U139" s="7">
        <f>IF(Table1[[#This Row],[Ngày tính CN]]="","",S139+T139)</f>
        <v>45913</v>
      </c>
      <c r="V139" s="20">
        <f ca="1">IF(Table1[[#This Row],[Hạn thanh toán]]="","",IF((U139-NOW())&lt;0,0,(U139-NOW())))</f>
        <v>0</v>
      </c>
      <c r="W139" s="3"/>
      <c r="X139" s="20">
        <f ca="1">IF(Table1[[#This Row],[Hạn thanh toán]]="","",IF((U139-NOW())&lt;0,-(U139-NOW()),0))</f>
        <v>61.620536805552547</v>
      </c>
      <c r="Y139" s="3" t="str">
        <f t="shared" ca="1" si="2"/>
        <v>Nợ quá hạn từ 60 ngày đến 90 ngày</v>
      </c>
      <c r="Z139" s="3" t="str">
        <f>IF(MONTH(Table1[[#This Row],[Ngày tính CN]])&lt;10,"0"&amp;MONTH(Table1[[#This Row],[Ngày tính CN]]),MONTH(Table1[[#This Row],[Ngày tính CN]]))</f>
        <v>07</v>
      </c>
      <c r="AA13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9" s="3"/>
    </row>
    <row r="140" spans="1:28" ht="25.5" customHeight="1" x14ac:dyDescent="0.2">
      <c r="A140" s="4" t="s">
        <v>116</v>
      </c>
      <c r="B140" s="4" t="s">
        <v>154</v>
      </c>
      <c r="C140" s="5">
        <v>45850</v>
      </c>
      <c r="D140" s="6" t="s">
        <v>206</v>
      </c>
      <c r="E140" s="5">
        <v>45863</v>
      </c>
      <c r="F140" s="3" t="s">
        <v>542</v>
      </c>
      <c r="G140" s="3" t="s">
        <v>519</v>
      </c>
      <c r="K140" s="8">
        <v>712464</v>
      </c>
      <c r="L140" s="8" t="s">
        <v>2135</v>
      </c>
      <c r="O140" s="20">
        <f>IF(Table1[[#This Row],[Phân loại]]="Tồn đầu kỳ",Table1[[#This Row],[Tổng giá trị]],0)</f>
        <v>0</v>
      </c>
      <c r="P140" s="8">
        <f>IF(Table1[[#This Row],[Số còn phải thu ĐK]]&gt;0,0,IF(Table1[[#This Row],[Phân loại]]="Bán hàng",Table1[[#This Row],[Tổng giá trị]],-Table1[[#This Row],[Tổng giá trị]]))</f>
        <v>712464</v>
      </c>
      <c r="Q140" s="20">
        <f>IF(Table1[[#This Row],[Ngày Thanh toán]]&lt;&gt;"",Table1[[#This Row],[Giá Trị HD sau CK]],0)</f>
        <v>0</v>
      </c>
      <c r="R140" s="8">
        <f>Table1[[#This Row],[Số còn phải thu ĐK]]+Table1[[#This Row],[Giá Trị HD sau CK]]-Table1[[#This Row],[Số tiền đã thu]]</f>
        <v>712464</v>
      </c>
      <c r="S140" s="7">
        <f>IF(Table1[[#This Row],[Ngày hóa đơn]]&lt;&gt;"",Table1[[#This Row],[Ngày hóa đơn]],Table1[[#This Row],[Ngày hạch toán]])</f>
        <v>45863</v>
      </c>
      <c r="T140" s="8">
        <v>50</v>
      </c>
      <c r="U140" s="7">
        <f>IF(Table1[[#This Row],[Ngày tính CN]]="","",S140+T140)</f>
        <v>45913</v>
      </c>
      <c r="V140" s="20">
        <f ca="1">IF(Table1[[#This Row],[Hạn thanh toán]]="","",IF((U140-NOW())&lt;0,0,(U140-NOW())))</f>
        <v>0</v>
      </c>
      <c r="W140" s="3"/>
      <c r="X140" s="20">
        <f ca="1">IF(Table1[[#This Row],[Hạn thanh toán]]="","",IF((U140-NOW())&lt;0,-(U140-NOW()),0))</f>
        <v>61.620536805552547</v>
      </c>
      <c r="Y140" s="3" t="str">
        <f t="shared" ca="1" si="2"/>
        <v>Nợ quá hạn từ 60 ngày đến 90 ngày</v>
      </c>
      <c r="Z140" s="3" t="str">
        <f>IF(MONTH(Table1[[#This Row],[Ngày tính CN]])&lt;10,"0"&amp;MONTH(Table1[[#This Row],[Ngày tính CN]]),MONTH(Table1[[#This Row],[Ngày tính CN]]))</f>
        <v>07</v>
      </c>
      <c r="AA14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40" s="3"/>
    </row>
    <row r="141" spans="1:28" ht="25.5" customHeight="1" x14ac:dyDescent="0.2">
      <c r="A141" s="4" t="s">
        <v>116</v>
      </c>
      <c r="B141" s="4" t="s">
        <v>154</v>
      </c>
      <c r="C141" s="5">
        <v>45850</v>
      </c>
      <c r="D141" s="6" t="s">
        <v>68</v>
      </c>
      <c r="E141" s="5">
        <v>45863</v>
      </c>
      <c r="F141" s="3" t="s">
        <v>33</v>
      </c>
      <c r="G141" s="3" t="s">
        <v>500</v>
      </c>
      <c r="K141" s="8">
        <v>868706</v>
      </c>
      <c r="L141" s="8" t="s">
        <v>2135</v>
      </c>
      <c r="O141" s="20">
        <f>IF(Table1[[#This Row],[Phân loại]]="Tồn đầu kỳ",Table1[[#This Row],[Tổng giá trị]],0)</f>
        <v>0</v>
      </c>
      <c r="P141" s="8">
        <f>IF(Table1[[#This Row],[Số còn phải thu ĐK]]&gt;0,0,IF(Table1[[#This Row],[Phân loại]]="Bán hàng",Table1[[#This Row],[Tổng giá trị]],-Table1[[#This Row],[Tổng giá trị]]))</f>
        <v>868706</v>
      </c>
      <c r="Q141" s="20">
        <f>IF(Table1[[#This Row],[Ngày Thanh toán]]&lt;&gt;"",Table1[[#This Row],[Giá Trị HD sau CK]],0)</f>
        <v>0</v>
      </c>
      <c r="R141" s="8">
        <f>Table1[[#This Row],[Số còn phải thu ĐK]]+Table1[[#This Row],[Giá Trị HD sau CK]]-Table1[[#This Row],[Số tiền đã thu]]</f>
        <v>868706</v>
      </c>
      <c r="S141" s="7">
        <f>IF(Table1[[#This Row],[Ngày hóa đơn]]&lt;&gt;"",Table1[[#This Row],[Ngày hóa đơn]],Table1[[#This Row],[Ngày hạch toán]])</f>
        <v>45863</v>
      </c>
      <c r="T141" s="8">
        <v>50</v>
      </c>
      <c r="U141" s="7">
        <f>IF(Table1[[#This Row],[Ngày tính CN]]="","",S141+T141)</f>
        <v>45913</v>
      </c>
      <c r="V141" s="20">
        <f ca="1">IF(Table1[[#This Row],[Hạn thanh toán]]="","",IF((U141-NOW())&lt;0,0,(U141-NOW())))</f>
        <v>0</v>
      </c>
      <c r="W141" s="3"/>
      <c r="X141" s="20">
        <f ca="1">IF(Table1[[#This Row],[Hạn thanh toán]]="","",IF((U141-NOW())&lt;0,-(U141-NOW()),0))</f>
        <v>61.620536805552547</v>
      </c>
      <c r="Y141" s="3" t="str">
        <f t="shared" ca="1" si="2"/>
        <v>Nợ quá hạn từ 60 ngày đến 90 ngày</v>
      </c>
      <c r="Z141" s="3" t="str">
        <f>IF(MONTH(Table1[[#This Row],[Ngày tính CN]])&lt;10,"0"&amp;MONTH(Table1[[#This Row],[Ngày tính CN]]),MONTH(Table1[[#This Row],[Ngày tính CN]]))</f>
        <v>07</v>
      </c>
      <c r="AA14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41" s="3"/>
    </row>
    <row r="142" spans="1:28" ht="25.5" customHeight="1" x14ac:dyDescent="0.2">
      <c r="A142" s="4" t="s">
        <v>116</v>
      </c>
      <c r="B142" s="4" t="s">
        <v>154</v>
      </c>
      <c r="C142" s="5">
        <v>45855</v>
      </c>
      <c r="D142" s="6" t="s">
        <v>442</v>
      </c>
      <c r="E142" s="5">
        <v>45863</v>
      </c>
      <c r="F142" s="3" t="s">
        <v>291</v>
      </c>
      <c r="G142" s="3" t="s">
        <v>127</v>
      </c>
      <c r="K142" s="8">
        <v>667297</v>
      </c>
      <c r="L142" s="8" t="s">
        <v>2135</v>
      </c>
      <c r="O142" s="20">
        <f>IF(Table1[[#This Row],[Phân loại]]="Tồn đầu kỳ",Table1[[#This Row],[Tổng giá trị]],0)</f>
        <v>0</v>
      </c>
      <c r="P142" s="8">
        <f>IF(Table1[[#This Row],[Số còn phải thu ĐK]]&gt;0,0,IF(Table1[[#This Row],[Phân loại]]="Bán hàng",Table1[[#This Row],[Tổng giá trị]],-Table1[[#This Row],[Tổng giá trị]]))</f>
        <v>667297</v>
      </c>
      <c r="Q142" s="20">
        <f>IF(Table1[[#This Row],[Ngày Thanh toán]]&lt;&gt;"",Table1[[#This Row],[Giá Trị HD sau CK]],0)</f>
        <v>0</v>
      </c>
      <c r="R142" s="8">
        <f>Table1[[#This Row],[Số còn phải thu ĐK]]+Table1[[#This Row],[Giá Trị HD sau CK]]-Table1[[#This Row],[Số tiền đã thu]]</f>
        <v>667297</v>
      </c>
      <c r="S142" s="7">
        <f>IF(Table1[[#This Row],[Ngày hóa đơn]]&lt;&gt;"",Table1[[#This Row],[Ngày hóa đơn]],Table1[[#This Row],[Ngày hạch toán]])</f>
        <v>45863</v>
      </c>
      <c r="T142" s="8">
        <v>50</v>
      </c>
      <c r="U142" s="7">
        <f>IF(Table1[[#This Row],[Ngày tính CN]]="","",S142+T142)</f>
        <v>45913</v>
      </c>
      <c r="V142" s="20">
        <f ca="1">IF(Table1[[#This Row],[Hạn thanh toán]]="","",IF((U142-NOW())&lt;0,0,(U142-NOW())))</f>
        <v>0</v>
      </c>
      <c r="W142" s="3"/>
      <c r="X142" s="20">
        <f ca="1">IF(Table1[[#This Row],[Hạn thanh toán]]="","",IF((U142-NOW())&lt;0,-(U142-NOW()),0))</f>
        <v>61.620536805552547</v>
      </c>
      <c r="Y142" s="3" t="str">
        <f t="shared" ca="1" si="2"/>
        <v>Nợ quá hạn từ 60 ngày đến 90 ngày</v>
      </c>
      <c r="Z142" s="3" t="str">
        <f>IF(MONTH(Table1[[#This Row],[Ngày tính CN]])&lt;10,"0"&amp;MONTH(Table1[[#This Row],[Ngày tính CN]]),MONTH(Table1[[#This Row],[Ngày tính CN]]))</f>
        <v>07</v>
      </c>
      <c r="AA14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42" s="3"/>
    </row>
    <row r="143" spans="1:28" ht="25.5" customHeight="1" x14ac:dyDescent="0.2">
      <c r="A143" s="4" t="s">
        <v>116</v>
      </c>
      <c r="B143" s="4" t="s">
        <v>154</v>
      </c>
      <c r="C143" s="5">
        <v>45855</v>
      </c>
      <c r="D143" s="6" t="s">
        <v>157</v>
      </c>
      <c r="E143" s="5">
        <v>45867</v>
      </c>
      <c r="F143" s="3" t="s">
        <v>415</v>
      </c>
      <c r="G143" s="3" t="s">
        <v>336</v>
      </c>
      <c r="K143" s="8">
        <v>667297</v>
      </c>
      <c r="L143" s="8" t="s">
        <v>2135</v>
      </c>
      <c r="O143" s="20">
        <f>IF(Table1[[#This Row],[Phân loại]]="Tồn đầu kỳ",Table1[[#This Row],[Tổng giá trị]],0)</f>
        <v>0</v>
      </c>
      <c r="P143" s="8">
        <f>IF(Table1[[#This Row],[Số còn phải thu ĐK]]&gt;0,0,IF(Table1[[#This Row],[Phân loại]]="Bán hàng",Table1[[#This Row],[Tổng giá trị]],-Table1[[#This Row],[Tổng giá trị]]))</f>
        <v>667297</v>
      </c>
      <c r="Q143" s="20">
        <f>IF(Table1[[#This Row],[Ngày Thanh toán]]&lt;&gt;"",Table1[[#This Row],[Giá Trị HD sau CK]],0)</f>
        <v>0</v>
      </c>
      <c r="R143" s="8">
        <f>Table1[[#This Row],[Số còn phải thu ĐK]]+Table1[[#This Row],[Giá Trị HD sau CK]]-Table1[[#This Row],[Số tiền đã thu]]</f>
        <v>667297</v>
      </c>
      <c r="S143" s="7">
        <f>IF(Table1[[#This Row],[Ngày hóa đơn]]&lt;&gt;"",Table1[[#This Row],[Ngày hóa đơn]],Table1[[#This Row],[Ngày hạch toán]])</f>
        <v>45867</v>
      </c>
      <c r="T143" s="8">
        <v>50</v>
      </c>
      <c r="U143" s="7">
        <f>IF(Table1[[#This Row],[Ngày tính CN]]="","",S143+T143)</f>
        <v>45917</v>
      </c>
      <c r="V143" s="20">
        <f ca="1">IF(Table1[[#This Row],[Hạn thanh toán]]="","",IF((U143-NOW())&lt;0,0,(U143-NOW())))</f>
        <v>0</v>
      </c>
      <c r="W143" s="3"/>
      <c r="X143" s="20">
        <f ca="1">IF(Table1[[#This Row],[Hạn thanh toán]]="","",IF((U143-NOW())&lt;0,-(U143-NOW()),0))</f>
        <v>57.620536805552547</v>
      </c>
      <c r="Y143" s="3" t="str">
        <f t="shared" ca="1" si="2"/>
        <v>Nợ quá hạn từ 30 ngày đến 60 ngày</v>
      </c>
      <c r="Z143" s="3" t="str">
        <f>IF(MONTH(Table1[[#This Row],[Ngày tính CN]])&lt;10,"0"&amp;MONTH(Table1[[#This Row],[Ngày tính CN]]),MONTH(Table1[[#This Row],[Ngày tính CN]]))</f>
        <v>07</v>
      </c>
      <c r="AA14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43" s="3"/>
    </row>
    <row r="144" spans="1:28" ht="25.5" customHeight="1" x14ac:dyDescent="0.2">
      <c r="A144" s="4" t="s">
        <v>116</v>
      </c>
      <c r="B144" s="4" t="s">
        <v>154</v>
      </c>
      <c r="C144" s="5">
        <v>45855</v>
      </c>
      <c r="D144" s="6" t="s">
        <v>57</v>
      </c>
      <c r="E144" s="5">
        <v>45867</v>
      </c>
      <c r="F144" s="3" t="s">
        <v>168</v>
      </c>
      <c r="G144" s="3" t="s">
        <v>165</v>
      </c>
      <c r="K144" s="8">
        <v>776569</v>
      </c>
      <c r="L144" s="8" t="s">
        <v>2135</v>
      </c>
      <c r="O144" s="20">
        <f>IF(Table1[[#This Row],[Phân loại]]="Tồn đầu kỳ",Table1[[#This Row],[Tổng giá trị]],0)</f>
        <v>0</v>
      </c>
      <c r="P144" s="8">
        <f>IF(Table1[[#This Row],[Số còn phải thu ĐK]]&gt;0,0,IF(Table1[[#This Row],[Phân loại]]="Bán hàng",Table1[[#This Row],[Tổng giá trị]],-Table1[[#This Row],[Tổng giá trị]]))</f>
        <v>776569</v>
      </c>
      <c r="Q144" s="20">
        <f>IF(Table1[[#This Row],[Ngày Thanh toán]]&lt;&gt;"",Table1[[#This Row],[Giá Trị HD sau CK]],0)</f>
        <v>0</v>
      </c>
      <c r="R144" s="8">
        <f>Table1[[#This Row],[Số còn phải thu ĐK]]+Table1[[#This Row],[Giá Trị HD sau CK]]-Table1[[#This Row],[Số tiền đã thu]]</f>
        <v>776569</v>
      </c>
      <c r="S144" s="7">
        <f>IF(Table1[[#This Row],[Ngày hóa đơn]]&lt;&gt;"",Table1[[#This Row],[Ngày hóa đơn]],Table1[[#This Row],[Ngày hạch toán]])</f>
        <v>45867</v>
      </c>
      <c r="T144" s="8">
        <v>50</v>
      </c>
      <c r="U144" s="7">
        <f>IF(Table1[[#This Row],[Ngày tính CN]]="","",S144+T144)</f>
        <v>45917</v>
      </c>
      <c r="V144" s="20">
        <f ca="1">IF(Table1[[#This Row],[Hạn thanh toán]]="","",IF((U144-NOW())&lt;0,0,(U144-NOW())))</f>
        <v>0</v>
      </c>
      <c r="W144" s="3"/>
      <c r="X144" s="20">
        <f ca="1">IF(Table1[[#This Row],[Hạn thanh toán]]="","",IF((U144-NOW())&lt;0,-(U144-NOW()),0))</f>
        <v>57.620536805552547</v>
      </c>
      <c r="Y144" s="3" t="str">
        <f t="shared" ca="1" si="2"/>
        <v>Nợ quá hạn từ 30 ngày đến 60 ngày</v>
      </c>
      <c r="Z144" s="3" t="str">
        <f>IF(MONTH(Table1[[#This Row],[Ngày tính CN]])&lt;10,"0"&amp;MONTH(Table1[[#This Row],[Ngày tính CN]]),MONTH(Table1[[#This Row],[Ngày tính CN]]))</f>
        <v>07</v>
      </c>
      <c r="AA14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44" s="3"/>
    </row>
    <row r="145" spans="1:28" ht="25.5" customHeight="1" x14ac:dyDescent="0.2">
      <c r="A145" s="4" t="s">
        <v>116</v>
      </c>
      <c r="B145" s="4" t="s">
        <v>154</v>
      </c>
      <c r="C145" s="5">
        <v>45855</v>
      </c>
      <c r="D145" s="6" t="s">
        <v>107</v>
      </c>
      <c r="E145" s="5">
        <v>45867</v>
      </c>
      <c r="F145" s="3" t="s">
        <v>324</v>
      </c>
      <c r="G145" s="3" t="s">
        <v>193</v>
      </c>
      <c r="K145" s="8">
        <v>460685</v>
      </c>
      <c r="L145" s="8" t="s">
        <v>2135</v>
      </c>
      <c r="O145" s="20">
        <f>IF(Table1[[#This Row],[Phân loại]]="Tồn đầu kỳ",Table1[[#This Row],[Tổng giá trị]],0)</f>
        <v>0</v>
      </c>
      <c r="P145" s="8">
        <f>IF(Table1[[#This Row],[Số còn phải thu ĐK]]&gt;0,0,IF(Table1[[#This Row],[Phân loại]]="Bán hàng",Table1[[#This Row],[Tổng giá trị]],-Table1[[#This Row],[Tổng giá trị]]))</f>
        <v>460685</v>
      </c>
      <c r="Q145" s="20">
        <f>IF(Table1[[#This Row],[Ngày Thanh toán]]&lt;&gt;"",Table1[[#This Row],[Giá Trị HD sau CK]],0)</f>
        <v>0</v>
      </c>
      <c r="R145" s="8">
        <f>Table1[[#This Row],[Số còn phải thu ĐK]]+Table1[[#This Row],[Giá Trị HD sau CK]]-Table1[[#This Row],[Số tiền đã thu]]</f>
        <v>460685</v>
      </c>
      <c r="S145" s="7">
        <f>IF(Table1[[#This Row],[Ngày hóa đơn]]&lt;&gt;"",Table1[[#This Row],[Ngày hóa đơn]],Table1[[#This Row],[Ngày hạch toán]])</f>
        <v>45867</v>
      </c>
      <c r="T145" s="8">
        <v>50</v>
      </c>
      <c r="U145" s="7">
        <f>IF(Table1[[#This Row],[Ngày tính CN]]="","",S145+T145)</f>
        <v>45917</v>
      </c>
      <c r="V145" s="20">
        <f ca="1">IF(Table1[[#This Row],[Hạn thanh toán]]="","",IF((U145-NOW())&lt;0,0,(U145-NOW())))</f>
        <v>0</v>
      </c>
      <c r="W145" s="3"/>
      <c r="X145" s="20">
        <f ca="1">IF(Table1[[#This Row],[Hạn thanh toán]]="","",IF((U145-NOW())&lt;0,-(U145-NOW()),0))</f>
        <v>57.620536805552547</v>
      </c>
      <c r="Y145" s="3" t="str">
        <f t="shared" ca="1" si="2"/>
        <v>Nợ quá hạn từ 30 ngày đến 60 ngày</v>
      </c>
      <c r="Z145" s="3" t="str">
        <f>IF(MONTH(Table1[[#This Row],[Ngày tính CN]])&lt;10,"0"&amp;MONTH(Table1[[#This Row],[Ngày tính CN]]),MONTH(Table1[[#This Row],[Ngày tính CN]]))</f>
        <v>07</v>
      </c>
      <c r="AA14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45" s="3"/>
    </row>
    <row r="146" spans="1:28" ht="25.5" customHeight="1" x14ac:dyDescent="0.2">
      <c r="A146" s="4" t="s">
        <v>116</v>
      </c>
      <c r="B146" s="4" t="s">
        <v>154</v>
      </c>
      <c r="C146" s="5">
        <v>45860</v>
      </c>
      <c r="D146" s="6" t="s">
        <v>8</v>
      </c>
      <c r="E146" s="5">
        <v>45869</v>
      </c>
      <c r="F146" s="3" t="s">
        <v>475</v>
      </c>
      <c r="G146" s="3" t="s">
        <v>385</v>
      </c>
      <c r="K146" s="8">
        <v>464346</v>
      </c>
      <c r="L146" s="8" t="s">
        <v>2135</v>
      </c>
      <c r="O146" s="20">
        <f>IF(Table1[[#This Row],[Phân loại]]="Tồn đầu kỳ",Table1[[#This Row],[Tổng giá trị]],0)</f>
        <v>0</v>
      </c>
      <c r="P146" s="8">
        <f>IF(Table1[[#This Row],[Số còn phải thu ĐK]]&gt;0,0,IF(Table1[[#This Row],[Phân loại]]="Bán hàng",Table1[[#This Row],[Tổng giá trị]],-Table1[[#This Row],[Tổng giá trị]]))</f>
        <v>464346</v>
      </c>
      <c r="Q146" s="20">
        <f>IF(Table1[[#This Row],[Ngày Thanh toán]]&lt;&gt;"",Table1[[#This Row],[Giá Trị HD sau CK]],0)</f>
        <v>0</v>
      </c>
      <c r="R146" s="8">
        <f>Table1[[#This Row],[Số còn phải thu ĐK]]+Table1[[#This Row],[Giá Trị HD sau CK]]-Table1[[#This Row],[Số tiền đã thu]]</f>
        <v>464346</v>
      </c>
      <c r="S146" s="7">
        <f>IF(Table1[[#This Row],[Ngày hóa đơn]]&lt;&gt;"",Table1[[#This Row],[Ngày hóa đơn]],Table1[[#This Row],[Ngày hạch toán]])</f>
        <v>45869</v>
      </c>
      <c r="T146" s="8">
        <v>50</v>
      </c>
      <c r="U146" s="7">
        <f>IF(Table1[[#This Row],[Ngày tính CN]]="","",S146+T146)</f>
        <v>45919</v>
      </c>
      <c r="V146" s="20">
        <f ca="1">IF(Table1[[#This Row],[Hạn thanh toán]]="","",IF((U146-NOW())&lt;0,0,(U146-NOW())))</f>
        <v>0</v>
      </c>
      <c r="W146" s="3"/>
      <c r="X146" s="20">
        <f ca="1">IF(Table1[[#This Row],[Hạn thanh toán]]="","",IF((U146-NOW())&lt;0,-(U146-NOW()),0))</f>
        <v>55.620536805552547</v>
      </c>
      <c r="Y146" s="3" t="str">
        <f t="shared" ca="1" si="2"/>
        <v>Nợ quá hạn từ 30 ngày đến 60 ngày</v>
      </c>
      <c r="Z146" s="3" t="str">
        <f>IF(MONTH(Table1[[#This Row],[Ngày tính CN]])&lt;10,"0"&amp;MONTH(Table1[[#This Row],[Ngày tính CN]]),MONTH(Table1[[#This Row],[Ngày tính CN]]))</f>
        <v>07</v>
      </c>
      <c r="AA14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46" s="3"/>
    </row>
    <row r="147" spans="1:28" ht="25.5" customHeight="1" x14ac:dyDescent="0.2">
      <c r="A147" s="4" t="s">
        <v>116</v>
      </c>
      <c r="B147" s="4" t="s">
        <v>154</v>
      </c>
      <c r="C147" s="5">
        <v>45860</v>
      </c>
      <c r="D147" s="6" t="s">
        <v>449</v>
      </c>
      <c r="E147" s="5">
        <v>45869</v>
      </c>
      <c r="F147" s="3" t="s">
        <v>248</v>
      </c>
      <c r="G147" s="3" t="s">
        <v>82</v>
      </c>
      <c r="K147" s="8">
        <v>393081</v>
      </c>
      <c r="L147" s="8" t="s">
        <v>2135</v>
      </c>
      <c r="O147" s="20">
        <f>IF(Table1[[#This Row],[Phân loại]]="Tồn đầu kỳ",Table1[[#This Row],[Tổng giá trị]],0)</f>
        <v>0</v>
      </c>
      <c r="P147" s="8">
        <f>IF(Table1[[#This Row],[Số còn phải thu ĐK]]&gt;0,0,IF(Table1[[#This Row],[Phân loại]]="Bán hàng",Table1[[#This Row],[Tổng giá trị]],-Table1[[#This Row],[Tổng giá trị]]))</f>
        <v>393081</v>
      </c>
      <c r="Q147" s="20">
        <f>IF(Table1[[#This Row],[Ngày Thanh toán]]&lt;&gt;"",Table1[[#This Row],[Giá Trị HD sau CK]],0)</f>
        <v>0</v>
      </c>
      <c r="R147" s="8">
        <f>Table1[[#This Row],[Số còn phải thu ĐK]]+Table1[[#This Row],[Giá Trị HD sau CK]]-Table1[[#This Row],[Số tiền đã thu]]</f>
        <v>393081</v>
      </c>
      <c r="S147" s="7">
        <f>IF(Table1[[#This Row],[Ngày hóa đơn]]&lt;&gt;"",Table1[[#This Row],[Ngày hóa đơn]],Table1[[#This Row],[Ngày hạch toán]])</f>
        <v>45869</v>
      </c>
      <c r="T147" s="8">
        <v>50</v>
      </c>
      <c r="U147" s="7">
        <f>IF(Table1[[#This Row],[Ngày tính CN]]="","",S147+T147)</f>
        <v>45919</v>
      </c>
      <c r="V147" s="20">
        <f ca="1">IF(Table1[[#This Row],[Hạn thanh toán]]="","",IF((U147-NOW())&lt;0,0,(U147-NOW())))</f>
        <v>0</v>
      </c>
      <c r="W147" s="3"/>
      <c r="X147" s="20">
        <f ca="1">IF(Table1[[#This Row],[Hạn thanh toán]]="","",IF((U147-NOW())&lt;0,-(U147-NOW()),0))</f>
        <v>55.620536805552547</v>
      </c>
      <c r="Y147" s="3" t="str">
        <f t="shared" ca="1" si="2"/>
        <v>Nợ quá hạn từ 30 ngày đến 60 ngày</v>
      </c>
      <c r="Z147" s="3" t="str">
        <f>IF(MONTH(Table1[[#This Row],[Ngày tính CN]])&lt;10,"0"&amp;MONTH(Table1[[#This Row],[Ngày tính CN]]),MONTH(Table1[[#This Row],[Ngày tính CN]]))</f>
        <v>07</v>
      </c>
      <c r="AA14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47" s="3"/>
    </row>
    <row r="148" spans="1:28" ht="25.5" customHeight="1" x14ac:dyDescent="0.2">
      <c r="A148" s="4" t="s">
        <v>116</v>
      </c>
      <c r="B148" s="4" t="s">
        <v>154</v>
      </c>
      <c r="C148" s="5">
        <v>45861</v>
      </c>
      <c r="D148" s="6" t="s">
        <v>158</v>
      </c>
      <c r="E148" s="5">
        <v>45869</v>
      </c>
      <c r="F148" s="3" t="s">
        <v>352</v>
      </c>
      <c r="G148" s="3" t="s">
        <v>163</v>
      </c>
      <c r="K148" s="8">
        <v>405531</v>
      </c>
      <c r="L148" s="8" t="s">
        <v>2135</v>
      </c>
      <c r="O148" s="20">
        <f>IF(Table1[[#This Row],[Phân loại]]="Tồn đầu kỳ",Table1[[#This Row],[Tổng giá trị]],0)</f>
        <v>0</v>
      </c>
      <c r="P148" s="8">
        <f>IF(Table1[[#This Row],[Số còn phải thu ĐK]]&gt;0,0,IF(Table1[[#This Row],[Phân loại]]="Bán hàng",Table1[[#This Row],[Tổng giá trị]],-Table1[[#This Row],[Tổng giá trị]]))</f>
        <v>405531</v>
      </c>
      <c r="Q148" s="20">
        <f>IF(Table1[[#This Row],[Ngày Thanh toán]]&lt;&gt;"",Table1[[#This Row],[Giá Trị HD sau CK]],0)</f>
        <v>0</v>
      </c>
      <c r="R148" s="8">
        <f>Table1[[#This Row],[Số còn phải thu ĐK]]+Table1[[#This Row],[Giá Trị HD sau CK]]-Table1[[#This Row],[Số tiền đã thu]]</f>
        <v>405531</v>
      </c>
      <c r="S148" s="7">
        <f>IF(Table1[[#This Row],[Ngày hóa đơn]]&lt;&gt;"",Table1[[#This Row],[Ngày hóa đơn]],Table1[[#This Row],[Ngày hạch toán]])</f>
        <v>45869</v>
      </c>
      <c r="T148" s="8">
        <v>50</v>
      </c>
      <c r="U148" s="7">
        <f>IF(Table1[[#This Row],[Ngày tính CN]]="","",S148+T148)</f>
        <v>45919</v>
      </c>
      <c r="V148" s="20">
        <f ca="1">IF(Table1[[#This Row],[Hạn thanh toán]]="","",IF((U148-NOW())&lt;0,0,(U148-NOW())))</f>
        <v>0</v>
      </c>
      <c r="W148" s="3"/>
      <c r="X148" s="20">
        <f ca="1">IF(Table1[[#This Row],[Hạn thanh toán]]="","",IF((U148-NOW())&lt;0,-(U148-NOW()),0))</f>
        <v>55.620536805552547</v>
      </c>
      <c r="Y148" s="3" t="str">
        <f t="shared" ca="1" si="2"/>
        <v>Nợ quá hạn từ 30 ngày đến 60 ngày</v>
      </c>
      <c r="Z148" s="3" t="str">
        <f>IF(MONTH(Table1[[#This Row],[Ngày tính CN]])&lt;10,"0"&amp;MONTH(Table1[[#This Row],[Ngày tính CN]]),MONTH(Table1[[#This Row],[Ngày tính CN]]))</f>
        <v>07</v>
      </c>
      <c r="AA14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48" s="3"/>
    </row>
    <row r="149" spans="1:28" ht="25.5" customHeight="1" x14ac:dyDescent="0.2">
      <c r="A149" s="4" t="s">
        <v>116</v>
      </c>
      <c r="B149" s="4" t="s">
        <v>154</v>
      </c>
      <c r="C149" s="5">
        <v>45861</v>
      </c>
      <c r="D149" s="6" t="s">
        <v>140</v>
      </c>
      <c r="E149" s="5">
        <v>45869</v>
      </c>
      <c r="F149" s="3" t="s">
        <v>91</v>
      </c>
      <c r="G149" s="3" t="s">
        <v>380</v>
      </c>
      <c r="K149" s="8">
        <v>868548</v>
      </c>
      <c r="L149" s="8" t="s">
        <v>2135</v>
      </c>
      <c r="O149" s="20">
        <f>IF(Table1[[#This Row],[Phân loại]]="Tồn đầu kỳ",Table1[[#This Row],[Tổng giá trị]],0)</f>
        <v>0</v>
      </c>
      <c r="P149" s="8">
        <f>IF(Table1[[#This Row],[Số còn phải thu ĐK]]&gt;0,0,IF(Table1[[#This Row],[Phân loại]]="Bán hàng",Table1[[#This Row],[Tổng giá trị]],-Table1[[#This Row],[Tổng giá trị]]))</f>
        <v>868548</v>
      </c>
      <c r="Q149" s="20">
        <f>IF(Table1[[#This Row],[Ngày Thanh toán]]&lt;&gt;"",Table1[[#This Row],[Giá Trị HD sau CK]],0)</f>
        <v>0</v>
      </c>
      <c r="R149" s="8">
        <f>Table1[[#This Row],[Số còn phải thu ĐK]]+Table1[[#This Row],[Giá Trị HD sau CK]]-Table1[[#This Row],[Số tiền đã thu]]</f>
        <v>868548</v>
      </c>
      <c r="S149" s="7">
        <f>IF(Table1[[#This Row],[Ngày hóa đơn]]&lt;&gt;"",Table1[[#This Row],[Ngày hóa đơn]],Table1[[#This Row],[Ngày hạch toán]])</f>
        <v>45869</v>
      </c>
      <c r="T149" s="8">
        <v>50</v>
      </c>
      <c r="U149" s="7">
        <f>IF(Table1[[#This Row],[Ngày tính CN]]="","",S149+T149)</f>
        <v>45919</v>
      </c>
      <c r="V149" s="20">
        <f ca="1">IF(Table1[[#This Row],[Hạn thanh toán]]="","",IF((U149-NOW())&lt;0,0,(U149-NOW())))</f>
        <v>0</v>
      </c>
      <c r="W149" s="3"/>
      <c r="X149" s="20">
        <f ca="1">IF(Table1[[#This Row],[Hạn thanh toán]]="","",IF((U149-NOW())&lt;0,-(U149-NOW()),0))</f>
        <v>55.620536805552547</v>
      </c>
      <c r="Y149" s="3" t="str">
        <f t="shared" ca="1" si="2"/>
        <v>Nợ quá hạn từ 30 ngày đến 60 ngày</v>
      </c>
      <c r="Z149" s="3" t="str">
        <f>IF(MONTH(Table1[[#This Row],[Ngày tính CN]])&lt;10,"0"&amp;MONTH(Table1[[#This Row],[Ngày tính CN]]),MONTH(Table1[[#This Row],[Ngày tính CN]]))</f>
        <v>07</v>
      </c>
      <c r="AA14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49" s="3"/>
    </row>
    <row r="150" spans="1:28" ht="25.5" customHeight="1" x14ac:dyDescent="0.2">
      <c r="A150" s="4" t="s">
        <v>116</v>
      </c>
      <c r="B150" s="4" t="s">
        <v>154</v>
      </c>
      <c r="C150" s="5">
        <v>45863</v>
      </c>
      <c r="D150" s="6" t="s">
        <v>187</v>
      </c>
      <c r="E150" s="5">
        <v>45869</v>
      </c>
      <c r="F150" s="3" t="s">
        <v>232</v>
      </c>
      <c r="G150" s="3" t="s">
        <v>406</v>
      </c>
      <c r="K150" s="8">
        <v>1266683</v>
      </c>
      <c r="L150" s="8" t="s">
        <v>2135</v>
      </c>
      <c r="O150" s="20">
        <f>IF(Table1[[#This Row],[Phân loại]]="Tồn đầu kỳ",Table1[[#This Row],[Tổng giá trị]],0)</f>
        <v>0</v>
      </c>
      <c r="P150" s="8">
        <f>IF(Table1[[#This Row],[Số còn phải thu ĐK]]&gt;0,0,IF(Table1[[#This Row],[Phân loại]]="Bán hàng",Table1[[#This Row],[Tổng giá trị]],-Table1[[#This Row],[Tổng giá trị]]))</f>
        <v>1266683</v>
      </c>
      <c r="Q150" s="20">
        <f>IF(Table1[[#This Row],[Ngày Thanh toán]]&lt;&gt;"",Table1[[#This Row],[Giá Trị HD sau CK]],0)</f>
        <v>0</v>
      </c>
      <c r="R150" s="8">
        <f>Table1[[#This Row],[Số còn phải thu ĐK]]+Table1[[#This Row],[Giá Trị HD sau CK]]-Table1[[#This Row],[Số tiền đã thu]]</f>
        <v>1266683</v>
      </c>
      <c r="S150" s="7">
        <f>IF(Table1[[#This Row],[Ngày hóa đơn]]&lt;&gt;"",Table1[[#This Row],[Ngày hóa đơn]],Table1[[#This Row],[Ngày hạch toán]])</f>
        <v>45869</v>
      </c>
      <c r="T150" s="8">
        <v>50</v>
      </c>
      <c r="U150" s="7">
        <f>IF(Table1[[#This Row],[Ngày tính CN]]="","",S150+T150)</f>
        <v>45919</v>
      </c>
      <c r="V150" s="20">
        <f ca="1">IF(Table1[[#This Row],[Hạn thanh toán]]="","",IF((U150-NOW())&lt;0,0,(U150-NOW())))</f>
        <v>0</v>
      </c>
      <c r="W150" s="3"/>
      <c r="X150" s="20">
        <f ca="1">IF(Table1[[#This Row],[Hạn thanh toán]]="","",IF((U150-NOW())&lt;0,-(U150-NOW()),0))</f>
        <v>55.620536805552547</v>
      </c>
      <c r="Y150" s="3" t="str">
        <f t="shared" ca="1" si="2"/>
        <v>Nợ quá hạn từ 30 ngày đến 60 ngày</v>
      </c>
      <c r="Z150" s="3" t="str">
        <f>IF(MONTH(Table1[[#This Row],[Ngày tính CN]])&lt;10,"0"&amp;MONTH(Table1[[#This Row],[Ngày tính CN]]),MONTH(Table1[[#This Row],[Ngày tính CN]]))</f>
        <v>07</v>
      </c>
      <c r="AA15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50" s="3"/>
    </row>
    <row r="151" spans="1:28" ht="25.5" customHeight="1" x14ac:dyDescent="0.2">
      <c r="A151" s="4" t="s">
        <v>116</v>
      </c>
      <c r="B151" s="4" t="s">
        <v>154</v>
      </c>
      <c r="C151" s="5">
        <v>45863</v>
      </c>
      <c r="D151" s="6" t="s">
        <v>229</v>
      </c>
      <c r="E151" s="5">
        <v>45867</v>
      </c>
      <c r="F151" s="3" t="s">
        <v>20</v>
      </c>
      <c r="G151" s="3" t="s">
        <v>604</v>
      </c>
      <c r="K151" s="8">
        <v>464346</v>
      </c>
      <c r="L151" s="8" t="s">
        <v>2135</v>
      </c>
      <c r="O151" s="20">
        <f>IF(Table1[[#This Row],[Phân loại]]="Tồn đầu kỳ",Table1[[#This Row],[Tổng giá trị]],0)</f>
        <v>0</v>
      </c>
      <c r="P151" s="8">
        <f>IF(Table1[[#This Row],[Số còn phải thu ĐK]]&gt;0,0,IF(Table1[[#This Row],[Phân loại]]="Bán hàng",Table1[[#This Row],[Tổng giá trị]],-Table1[[#This Row],[Tổng giá trị]]))</f>
        <v>464346</v>
      </c>
      <c r="Q151" s="20">
        <f>IF(Table1[[#This Row],[Ngày Thanh toán]]&lt;&gt;"",Table1[[#This Row],[Giá Trị HD sau CK]],0)</f>
        <v>0</v>
      </c>
      <c r="R151" s="8">
        <f>Table1[[#This Row],[Số còn phải thu ĐK]]+Table1[[#This Row],[Giá Trị HD sau CK]]-Table1[[#This Row],[Số tiền đã thu]]</f>
        <v>464346</v>
      </c>
      <c r="S151" s="7">
        <f>IF(Table1[[#This Row],[Ngày hóa đơn]]&lt;&gt;"",Table1[[#This Row],[Ngày hóa đơn]],Table1[[#This Row],[Ngày hạch toán]])</f>
        <v>45867</v>
      </c>
      <c r="T151" s="8">
        <v>50</v>
      </c>
      <c r="U151" s="7">
        <f>IF(Table1[[#This Row],[Ngày tính CN]]="","",S151+T151)</f>
        <v>45917</v>
      </c>
      <c r="V151" s="20">
        <f ca="1">IF(Table1[[#This Row],[Hạn thanh toán]]="","",IF((U151-NOW())&lt;0,0,(U151-NOW())))</f>
        <v>0</v>
      </c>
      <c r="W151" s="3"/>
      <c r="X151" s="20">
        <f ca="1">IF(Table1[[#This Row],[Hạn thanh toán]]="","",IF((U151-NOW())&lt;0,-(U151-NOW()),0))</f>
        <v>57.620536805552547</v>
      </c>
      <c r="Y151" s="3" t="str">
        <f t="shared" ca="1" si="2"/>
        <v>Nợ quá hạn từ 30 ngày đến 60 ngày</v>
      </c>
      <c r="Z151" s="3" t="str">
        <f>IF(MONTH(Table1[[#This Row],[Ngày tính CN]])&lt;10,"0"&amp;MONTH(Table1[[#This Row],[Ngày tính CN]]),MONTH(Table1[[#This Row],[Ngày tính CN]]))</f>
        <v>07</v>
      </c>
      <c r="AA15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51" s="3"/>
    </row>
    <row r="152" spans="1:28" ht="25.5" customHeight="1" x14ac:dyDescent="0.2">
      <c r="A152" s="4" t="s">
        <v>116</v>
      </c>
      <c r="B152" s="4" t="s">
        <v>154</v>
      </c>
      <c r="C152" s="5">
        <v>45864</v>
      </c>
      <c r="D152" s="6" t="s">
        <v>166</v>
      </c>
      <c r="E152" s="5">
        <v>45869</v>
      </c>
      <c r="F152" s="3" t="s">
        <v>290</v>
      </c>
      <c r="G152" s="3" t="s">
        <v>367</v>
      </c>
      <c r="K152" s="8">
        <v>540916</v>
      </c>
      <c r="L152" s="8" t="s">
        <v>2135</v>
      </c>
      <c r="O152" s="20">
        <f>IF(Table1[[#This Row],[Phân loại]]="Tồn đầu kỳ",Table1[[#This Row],[Tổng giá trị]],0)</f>
        <v>0</v>
      </c>
      <c r="P152" s="8">
        <f>IF(Table1[[#This Row],[Số còn phải thu ĐK]]&gt;0,0,IF(Table1[[#This Row],[Phân loại]]="Bán hàng",Table1[[#This Row],[Tổng giá trị]],-Table1[[#This Row],[Tổng giá trị]]))</f>
        <v>540916</v>
      </c>
      <c r="Q152" s="20">
        <f>IF(Table1[[#This Row],[Ngày Thanh toán]]&lt;&gt;"",Table1[[#This Row],[Giá Trị HD sau CK]],0)</f>
        <v>0</v>
      </c>
      <c r="R152" s="8">
        <f>Table1[[#This Row],[Số còn phải thu ĐK]]+Table1[[#This Row],[Giá Trị HD sau CK]]-Table1[[#This Row],[Số tiền đã thu]]</f>
        <v>540916</v>
      </c>
      <c r="S152" s="7">
        <f>IF(Table1[[#This Row],[Ngày hóa đơn]]&lt;&gt;"",Table1[[#This Row],[Ngày hóa đơn]],Table1[[#This Row],[Ngày hạch toán]])</f>
        <v>45869</v>
      </c>
      <c r="T152" s="8">
        <v>50</v>
      </c>
      <c r="U152" s="7">
        <f>IF(Table1[[#This Row],[Ngày tính CN]]="","",S152+T152)</f>
        <v>45919</v>
      </c>
      <c r="V152" s="20">
        <f ca="1">IF(Table1[[#This Row],[Hạn thanh toán]]="","",IF((U152-NOW())&lt;0,0,(U152-NOW())))</f>
        <v>0</v>
      </c>
      <c r="W152" s="3"/>
      <c r="X152" s="20">
        <f ca="1">IF(Table1[[#This Row],[Hạn thanh toán]]="","",IF((U152-NOW())&lt;0,-(U152-NOW()),0))</f>
        <v>55.620536805552547</v>
      </c>
      <c r="Y152" s="3" t="str">
        <f t="shared" ca="1" si="2"/>
        <v>Nợ quá hạn từ 30 ngày đến 60 ngày</v>
      </c>
      <c r="Z152" s="3" t="str">
        <f>IF(MONTH(Table1[[#This Row],[Ngày tính CN]])&lt;10,"0"&amp;MONTH(Table1[[#This Row],[Ngày tính CN]]),MONTH(Table1[[#This Row],[Ngày tính CN]]))</f>
        <v>07</v>
      </c>
      <c r="AA15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52" s="3"/>
    </row>
    <row r="153" spans="1:28" ht="30.75" customHeight="1" x14ac:dyDescent="0.2">
      <c r="A153" s="4" t="s">
        <v>116</v>
      </c>
      <c r="B153" s="4" t="s">
        <v>154</v>
      </c>
      <c r="C153" s="5">
        <v>45870</v>
      </c>
      <c r="D153" s="6" t="s">
        <v>315</v>
      </c>
      <c r="E153" s="5">
        <v>45880</v>
      </c>
      <c r="F153" s="3" t="s">
        <v>534</v>
      </c>
      <c r="G153" s="3" t="s">
        <v>285</v>
      </c>
      <c r="K153" s="8">
        <v>811690</v>
      </c>
      <c r="L153" s="8" t="s">
        <v>2135</v>
      </c>
      <c r="O153" s="20">
        <f>IF(Table1[[#This Row],[Phân loại]]="Tồn đầu kỳ",Table1[[#This Row],[Tổng giá trị]],0)</f>
        <v>0</v>
      </c>
      <c r="P153" s="8">
        <f>IF(Table1[[#This Row],[Số còn phải thu ĐK]]&gt;0,0,IF(Table1[[#This Row],[Phân loại]]="Bán hàng",Table1[[#This Row],[Tổng giá trị]],-Table1[[#This Row],[Tổng giá trị]]))</f>
        <v>811690</v>
      </c>
      <c r="Q153" s="20">
        <f>IF(Table1[[#This Row],[Ngày Thanh toán]]&lt;&gt;"",Table1[[#This Row],[Giá Trị HD sau CK]],0)</f>
        <v>0</v>
      </c>
      <c r="R153" s="8">
        <f>Table1[[#This Row],[Số còn phải thu ĐK]]+Table1[[#This Row],[Giá Trị HD sau CK]]-Table1[[#This Row],[Số tiền đã thu]]</f>
        <v>811690</v>
      </c>
      <c r="S153" s="7">
        <f>IF(Table1[[#This Row],[Ngày hóa đơn]]&lt;&gt;"",Table1[[#This Row],[Ngày hóa đơn]],Table1[[#This Row],[Ngày hạch toán]])</f>
        <v>45880</v>
      </c>
      <c r="T153" s="8">
        <v>50</v>
      </c>
      <c r="U153" s="7">
        <f>IF(Table1[[#This Row],[Ngày tính CN]]="","",S153+T153)</f>
        <v>45930</v>
      </c>
      <c r="V153" s="20">
        <f ca="1">IF(Table1[[#This Row],[Hạn thanh toán]]="","",IF((U153-NOW())&lt;0,0,(U153-NOW())))</f>
        <v>0</v>
      </c>
      <c r="W153" s="3"/>
      <c r="X153" s="20">
        <f ca="1">IF(Table1[[#This Row],[Hạn thanh toán]]="","",IF((U153-NOW())&lt;0,-(U153-NOW()),0))</f>
        <v>44.620536805552547</v>
      </c>
      <c r="Y153" s="3" t="str">
        <f t="shared" ca="1" si="2"/>
        <v>Nợ quá hạn từ 30 ngày đến 60 ngày</v>
      </c>
      <c r="Z153" s="3" t="str">
        <f>IF(MONTH(Table1[[#This Row],[Ngày tính CN]])&lt;10,"0"&amp;MONTH(Table1[[#This Row],[Ngày tính CN]]),MONTH(Table1[[#This Row],[Ngày tính CN]]))</f>
        <v>08</v>
      </c>
      <c r="AA15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53" s="3"/>
    </row>
    <row r="154" spans="1:28" ht="30.75" customHeight="1" x14ac:dyDescent="0.2">
      <c r="A154" s="4" t="s">
        <v>116</v>
      </c>
      <c r="B154" s="4" t="s">
        <v>154</v>
      </c>
      <c r="C154" s="5">
        <v>45870</v>
      </c>
      <c r="D154" s="6" t="s">
        <v>128</v>
      </c>
      <c r="E154" s="5">
        <v>45880</v>
      </c>
      <c r="F154" s="3" t="s">
        <v>124</v>
      </c>
      <c r="G154" s="3" t="s">
        <v>316</v>
      </c>
      <c r="K154" s="8">
        <v>909199</v>
      </c>
      <c r="L154" s="8" t="s">
        <v>2135</v>
      </c>
      <c r="O154" s="20">
        <f>IF(Table1[[#This Row],[Phân loại]]="Tồn đầu kỳ",Table1[[#This Row],[Tổng giá trị]],0)</f>
        <v>0</v>
      </c>
      <c r="P154" s="8">
        <f>IF(Table1[[#This Row],[Số còn phải thu ĐK]]&gt;0,0,IF(Table1[[#This Row],[Phân loại]]="Bán hàng",Table1[[#This Row],[Tổng giá trị]],-Table1[[#This Row],[Tổng giá trị]]))</f>
        <v>909199</v>
      </c>
      <c r="Q154" s="20">
        <f>IF(Table1[[#This Row],[Ngày Thanh toán]]&lt;&gt;"",Table1[[#This Row],[Giá Trị HD sau CK]],0)</f>
        <v>0</v>
      </c>
      <c r="R154" s="8">
        <f>Table1[[#This Row],[Số còn phải thu ĐK]]+Table1[[#This Row],[Giá Trị HD sau CK]]-Table1[[#This Row],[Số tiền đã thu]]</f>
        <v>909199</v>
      </c>
      <c r="S154" s="7">
        <f>IF(Table1[[#This Row],[Ngày hóa đơn]]&lt;&gt;"",Table1[[#This Row],[Ngày hóa đơn]],Table1[[#This Row],[Ngày hạch toán]])</f>
        <v>45880</v>
      </c>
      <c r="T154" s="8">
        <v>50</v>
      </c>
      <c r="U154" s="7">
        <f>IF(Table1[[#This Row],[Ngày tính CN]]="","",S154+T154)</f>
        <v>45930</v>
      </c>
      <c r="V154" s="20">
        <f ca="1">IF(Table1[[#This Row],[Hạn thanh toán]]="","",IF((U154-NOW())&lt;0,0,(U154-NOW())))</f>
        <v>0</v>
      </c>
      <c r="W154" s="3"/>
      <c r="X154" s="20">
        <f ca="1">IF(Table1[[#This Row],[Hạn thanh toán]]="","",IF((U154-NOW())&lt;0,-(U154-NOW()),0))</f>
        <v>44.620536805552547</v>
      </c>
      <c r="Y154" s="3" t="str">
        <f t="shared" ca="1" si="2"/>
        <v>Nợ quá hạn từ 30 ngày đến 60 ngày</v>
      </c>
      <c r="Z154" s="3" t="str">
        <f>IF(MONTH(Table1[[#This Row],[Ngày tính CN]])&lt;10,"0"&amp;MONTH(Table1[[#This Row],[Ngày tính CN]]),MONTH(Table1[[#This Row],[Ngày tính CN]]))</f>
        <v>08</v>
      </c>
      <c r="AA15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54" s="3"/>
    </row>
    <row r="155" spans="1:28" ht="30.75" customHeight="1" x14ac:dyDescent="0.2">
      <c r="A155" s="4" t="s">
        <v>116</v>
      </c>
      <c r="B155" s="4" t="s">
        <v>154</v>
      </c>
      <c r="C155" s="5">
        <v>45870</v>
      </c>
      <c r="D155" s="6" t="s">
        <v>450</v>
      </c>
      <c r="E155" s="5">
        <v>45880</v>
      </c>
      <c r="F155" s="3" t="s">
        <v>14</v>
      </c>
      <c r="G155" s="3" t="s">
        <v>48</v>
      </c>
      <c r="K155" s="8">
        <v>1179999</v>
      </c>
      <c r="L155" s="8" t="s">
        <v>2135</v>
      </c>
      <c r="O155" s="20">
        <f>IF(Table1[[#This Row],[Phân loại]]="Tồn đầu kỳ",Table1[[#This Row],[Tổng giá trị]],0)</f>
        <v>0</v>
      </c>
      <c r="P155" s="8">
        <f>IF(Table1[[#This Row],[Số còn phải thu ĐK]]&gt;0,0,IF(Table1[[#This Row],[Phân loại]]="Bán hàng",Table1[[#This Row],[Tổng giá trị]],-Table1[[#This Row],[Tổng giá trị]]))</f>
        <v>1179999</v>
      </c>
      <c r="Q155" s="20">
        <f>IF(Table1[[#This Row],[Ngày Thanh toán]]&lt;&gt;"",Table1[[#This Row],[Giá Trị HD sau CK]],0)</f>
        <v>0</v>
      </c>
      <c r="R155" s="8">
        <f>Table1[[#This Row],[Số còn phải thu ĐK]]+Table1[[#This Row],[Giá Trị HD sau CK]]-Table1[[#This Row],[Số tiền đã thu]]</f>
        <v>1179999</v>
      </c>
      <c r="S155" s="7">
        <f>IF(Table1[[#This Row],[Ngày hóa đơn]]&lt;&gt;"",Table1[[#This Row],[Ngày hóa đơn]],Table1[[#This Row],[Ngày hạch toán]])</f>
        <v>45880</v>
      </c>
      <c r="T155" s="8">
        <v>50</v>
      </c>
      <c r="U155" s="7">
        <f>IF(Table1[[#This Row],[Ngày tính CN]]="","",S155+T155)</f>
        <v>45930</v>
      </c>
      <c r="V155" s="20">
        <f ca="1">IF(Table1[[#This Row],[Hạn thanh toán]]="","",IF((U155-NOW())&lt;0,0,(U155-NOW())))</f>
        <v>0</v>
      </c>
      <c r="W155" s="3"/>
      <c r="X155" s="20">
        <f ca="1">IF(Table1[[#This Row],[Hạn thanh toán]]="","",IF((U155-NOW())&lt;0,-(U155-NOW()),0))</f>
        <v>44.620536805552547</v>
      </c>
      <c r="Y155" s="3" t="str">
        <f t="shared" ca="1" si="2"/>
        <v>Nợ quá hạn từ 30 ngày đến 60 ngày</v>
      </c>
      <c r="Z155" s="3" t="str">
        <f>IF(MONTH(Table1[[#This Row],[Ngày tính CN]])&lt;10,"0"&amp;MONTH(Table1[[#This Row],[Ngày tính CN]]),MONTH(Table1[[#This Row],[Ngày tính CN]]))</f>
        <v>08</v>
      </c>
      <c r="AA15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55" s="3"/>
    </row>
    <row r="156" spans="1:28" ht="30.75" customHeight="1" x14ac:dyDescent="0.2">
      <c r="A156" s="4" t="s">
        <v>116</v>
      </c>
      <c r="B156" s="4" t="s">
        <v>154</v>
      </c>
      <c r="C156" s="5">
        <v>45870</v>
      </c>
      <c r="D156" s="6" t="s">
        <v>529</v>
      </c>
      <c r="E156" s="5">
        <v>45880</v>
      </c>
      <c r="F156" s="3" t="s">
        <v>374</v>
      </c>
      <c r="G156" s="3" t="s">
        <v>420</v>
      </c>
      <c r="K156" s="8">
        <v>743718</v>
      </c>
      <c r="L156" s="8" t="s">
        <v>2135</v>
      </c>
      <c r="O156" s="20">
        <f>IF(Table1[[#This Row],[Phân loại]]="Tồn đầu kỳ",Table1[[#This Row],[Tổng giá trị]],0)</f>
        <v>0</v>
      </c>
      <c r="P156" s="8">
        <f>IF(Table1[[#This Row],[Số còn phải thu ĐK]]&gt;0,0,IF(Table1[[#This Row],[Phân loại]]="Bán hàng",Table1[[#This Row],[Tổng giá trị]],-Table1[[#This Row],[Tổng giá trị]]))</f>
        <v>743718</v>
      </c>
      <c r="Q156" s="20">
        <f>IF(Table1[[#This Row],[Ngày Thanh toán]]&lt;&gt;"",Table1[[#This Row],[Giá Trị HD sau CK]],0)</f>
        <v>0</v>
      </c>
      <c r="R156" s="8">
        <f>Table1[[#This Row],[Số còn phải thu ĐK]]+Table1[[#This Row],[Giá Trị HD sau CK]]-Table1[[#This Row],[Số tiền đã thu]]</f>
        <v>743718</v>
      </c>
      <c r="S156" s="7">
        <f>IF(Table1[[#This Row],[Ngày hóa đơn]]&lt;&gt;"",Table1[[#This Row],[Ngày hóa đơn]],Table1[[#This Row],[Ngày hạch toán]])</f>
        <v>45880</v>
      </c>
      <c r="T156" s="8">
        <v>50</v>
      </c>
      <c r="U156" s="7">
        <f>IF(Table1[[#This Row],[Ngày tính CN]]="","",S156+T156)</f>
        <v>45930</v>
      </c>
      <c r="V156" s="20">
        <f ca="1">IF(Table1[[#This Row],[Hạn thanh toán]]="","",IF((U156-NOW())&lt;0,0,(U156-NOW())))</f>
        <v>0</v>
      </c>
      <c r="W156" s="3"/>
      <c r="X156" s="20">
        <f ca="1">IF(Table1[[#This Row],[Hạn thanh toán]]="","",IF((U156-NOW())&lt;0,-(U156-NOW()),0))</f>
        <v>44.620536805552547</v>
      </c>
      <c r="Y156" s="3" t="str">
        <f t="shared" ca="1" si="2"/>
        <v>Nợ quá hạn từ 30 ngày đến 60 ngày</v>
      </c>
      <c r="Z156" s="3" t="str">
        <f>IF(MONTH(Table1[[#This Row],[Ngày tính CN]])&lt;10,"0"&amp;MONTH(Table1[[#This Row],[Ngày tính CN]]),MONTH(Table1[[#This Row],[Ngày tính CN]]))</f>
        <v>08</v>
      </c>
      <c r="AA15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56" s="3"/>
    </row>
    <row r="157" spans="1:28" ht="30.75" customHeight="1" x14ac:dyDescent="0.2">
      <c r="A157" s="4" t="s">
        <v>116</v>
      </c>
      <c r="B157" s="4" t="s">
        <v>154</v>
      </c>
      <c r="C157" s="5">
        <v>45870</v>
      </c>
      <c r="D157" s="6" t="s">
        <v>241</v>
      </c>
      <c r="E157" s="5">
        <v>45880</v>
      </c>
      <c r="F157" s="3" t="s">
        <v>323</v>
      </c>
      <c r="G157" s="3" t="s">
        <v>318</v>
      </c>
      <c r="K157" s="8">
        <v>724163</v>
      </c>
      <c r="L157" s="8" t="s">
        <v>2135</v>
      </c>
      <c r="O157" s="20">
        <f>IF(Table1[[#This Row],[Phân loại]]="Tồn đầu kỳ",Table1[[#This Row],[Tổng giá trị]],0)</f>
        <v>0</v>
      </c>
      <c r="P157" s="8">
        <f>IF(Table1[[#This Row],[Số còn phải thu ĐK]]&gt;0,0,IF(Table1[[#This Row],[Phân loại]]="Bán hàng",Table1[[#This Row],[Tổng giá trị]],-Table1[[#This Row],[Tổng giá trị]]))</f>
        <v>724163</v>
      </c>
      <c r="Q157" s="20">
        <f>IF(Table1[[#This Row],[Ngày Thanh toán]]&lt;&gt;"",Table1[[#This Row],[Giá Trị HD sau CK]],0)</f>
        <v>0</v>
      </c>
      <c r="R157" s="8">
        <f>Table1[[#This Row],[Số còn phải thu ĐK]]+Table1[[#This Row],[Giá Trị HD sau CK]]-Table1[[#This Row],[Số tiền đã thu]]</f>
        <v>724163</v>
      </c>
      <c r="S157" s="7">
        <f>IF(Table1[[#This Row],[Ngày hóa đơn]]&lt;&gt;"",Table1[[#This Row],[Ngày hóa đơn]],Table1[[#This Row],[Ngày hạch toán]])</f>
        <v>45880</v>
      </c>
      <c r="T157" s="8">
        <v>50</v>
      </c>
      <c r="U157" s="7">
        <f>IF(Table1[[#This Row],[Ngày tính CN]]="","",S157+T157)</f>
        <v>45930</v>
      </c>
      <c r="V157" s="20">
        <f ca="1">IF(Table1[[#This Row],[Hạn thanh toán]]="","",IF((U157-NOW())&lt;0,0,(U157-NOW())))</f>
        <v>0</v>
      </c>
      <c r="W157" s="3"/>
      <c r="X157" s="20">
        <f ca="1">IF(Table1[[#This Row],[Hạn thanh toán]]="","",IF((U157-NOW())&lt;0,-(U157-NOW()),0))</f>
        <v>44.620536805552547</v>
      </c>
      <c r="Y157" s="3" t="str">
        <f t="shared" ca="1" si="2"/>
        <v>Nợ quá hạn từ 30 ngày đến 60 ngày</v>
      </c>
      <c r="Z157" s="3" t="str">
        <f>IF(MONTH(Table1[[#This Row],[Ngày tính CN]])&lt;10,"0"&amp;MONTH(Table1[[#This Row],[Ngày tính CN]]),MONTH(Table1[[#This Row],[Ngày tính CN]]))</f>
        <v>08</v>
      </c>
      <c r="AA15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57" s="3"/>
    </row>
    <row r="158" spans="1:28" ht="30.75" customHeight="1" x14ac:dyDescent="0.2">
      <c r="A158" s="4" t="s">
        <v>116</v>
      </c>
      <c r="B158" s="4" t="s">
        <v>154</v>
      </c>
      <c r="C158" s="5">
        <v>45870</v>
      </c>
      <c r="D158" s="6" t="s">
        <v>426</v>
      </c>
      <c r="E158" s="5">
        <v>45880</v>
      </c>
      <c r="F158" s="3" t="s">
        <v>301</v>
      </c>
      <c r="G158" s="3" t="s">
        <v>331</v>
      </c>
      <c r="K158" s="8">
        <v>728789</v>
      </c>
      <c r="L158" s="8" t="s">
        <v>2135</v>
      </c>
      <c r="O158" s="20">
        <f>IF(Table1[[#This Row],[Phân loại]]="Tồn đầu kỳ",Table1[[#This Row],[Tổng giá trị]],0)</f>
        <v>0</v>
      </c>
      <c r="P158" s="8">
        <f>IF(Table1[[#This Row],[Số còn phải thu ĐK]]&gt;0,0,IF(Table1[[#This Row],[Phân loại]]="Bán hàng",Table1[[#This Row],[Tổng giá trị]],-Table1[[#This Row],[Tổng giá trị]]))</f>
        <v>728789</v>
      </c>
      <c r="Q158" s="20">
        <f>IF(Table1[[#This Row],[Ngày Thanh toán]]&lt;&gt;"",Table1[[#This Row],[Giá Trị HD sau CK]],0)</f>
        <v>0</v>
      </c>
      <c r="R158" s="8">
        <f>Table1[[#This Row],[Số còn phải thu ĐK]]+Table1[[#This Row],[Giá Trị HD sau CK]]-Table1[[#This Row],[Số tiền đã thu]]</f>
        <v>728789</v>
      </c>
      <c r="S158" s="7">
        <f>IF(Table1[[#This Row],[Ngày hóa đơn]]&lt;&gt;"",Table1[[#This Row],[Ngày hóa đơn]],Table1[[#This Row],[Ngày hạch toán]])</f>
        <v>45880</v>
      </c>
      <c r="T158" s="8">
        <v>50</v>
      </c>
      <c r="U158" s="7">
        <f>IF(Table1[[#This Row],[Ngày tính CN]]="","",S158+T158)</f>
        <v>45930</v>
      </c>
      <c r="V158" s="20">
        <f ca="1">IF(Table1[[#This Row],[Hạn thanh toán]]="","",IF((U158-NOW())&lt;0,0,(U158-NOW())))</f>
        <v>0</v>
      </c>
      <c r="W158" s="3"/>
      <c r="X158" s="20">
        <f ca="1">IF(Table1[[#This Row],[Hạn thanh toán]]="","",IF((U158-NOW())&lt;0,-(U158-NOW()),0))</f>
        <v>44.620536805552547</v>
      </c>
      <c r="Y158" s="3" t="str">
        <f t="shared" ca="1" si="2"/>
        <v>Nợ quá hạn từ 30 ngày đến 60 ngày</v>
      </c>
      <c r="Z158" s="3" t="str">
        <f>IF(MONTH(Table1[[#This Row],[Ngày tính CN]])&lt;10,"0"&amp;MONTH(Table1[[#This Row],[Ngày tính CN]]),MONTH(Table1[[#This Row],[Ngày tính CN]]))</f>
        <v>08</v>
      </c>
      <c r="AA15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58" s="3"/>
    </row>
    <row r="159" spans="1:28" ht="30.75" customHeight="1" x14ac:dyDescent="0.2">
      <c r="A159" s="4" t="s">
        <v>116</v>
      </c>
      <c r="B159" s="4" t="s">
        <v>154</v>
      </c>
      <c r="C159" s="5">
        <v>45870</v>
      </c>
      <c r="D159" s="6" t="s">
        <v>565</v>
      </c>
      <c r="E159" s="5">
        <v>45880</v>
      </c>
      <c r="F159" s="3" t="s">
        <v>125</v>
      </c>
      <c r="G159" s="3" t="s">
        <v>630</v>
      </c>
      <c r="K159" s="8">
        <v>728743</v>
      </c>
      <c r="L159" s="8" t="s">
        <v>2135</v>
      </c>
      <c r="O159" s="20">
        <f>IF(Table1[[#This Row],[Phân loại]]="Tồn đầu kỳ",Table1[[#This Row],[Tổng giá trị]],0)</f>
        <v>0</v>
      </c>
      <c r="P159" s="8">
        <f>IF(Table1[[#This Row],[Số còn phải thu ĐK]]&gt;0,0,IF(Table1[[#This Row],[Phân loại]]="Bán hàng",Table1[[#This Row],[Tổng giá trị]],-Table1[[#This Row],[Tổng giá trị]]))</f>
        <v>728743</v>
      </c>
      <c r="Q159" s="20">
        <f>IF(Table1[[#This Row],[Ngày Thanh toán]]&lt;&gt;"",Table1[[#This Row],[Giá Trị HD sau CK]],0)</f>
        <v>0</v>
      </c>
      <c r="R159" s="8">
        <f>Table1[[#This Row],[Số còn phải thu ĐK]]+Table1[[#This Row],[Giá Trị HD sau CK]]-Table1[[#This Row],[Số tiền đã thu]]</f>
        <v>728743</v>
      </c>
      <c r="S159" s="7">
        <f>IF(Table1[[#This Row],[Ngày hóa đơn]]&lt;&gt;"",Table1[[#This Row],[Ngày hóa đơn]],Table1[[#This Row],[Ngày hạch toán]])</f>
        <v>45880</v>
      </c>
      <c r="T159" s="8">
        <v>50</v>
      </c>
      <c r="U159" s="7">
        <f>IF(Table1[[#This Row],[Ngày tính CN]]="","",S159+T159)</f>
        <v>45930</v>
      </c>
      <c r="V159" s="20">
        <f ca="1">IF(Table1[[#This Row],[Hạn thanh toán]]="","",IF((U159-NOW())&lt;0,0,(U159-NOW())))</f>
        <v>0</v>
      </c>
      <c r="W159" s="3"/>
      <c r="X159" s="20">
        <f ca="1">IF(Table1[[#This Row],[Hạn thanh toán]]="","",IF((U159-NOW())&lt;0,-(U159-NOW()),0))</f>
        <v>44.620536805552547</v>
      </c>
      <c r="Y159" s="3" t="str">
        <f t="shared" ca="1" si="2"/>
        <v>Nợ quá hạn từ 30 ngày đến 60 ngày</v>
      </c>
      <c r="Z159" s="3" t="str">
        <f>IF(MONTH(Table1[[#This Row],[Ngày tính CN]])&lt;10,"0"&amp;MONTH(Table1[[#This Row],[Ngày tính CN]]),MONTH(Table1[[#This Row],[Ngày tính CN]]))</f>
        <v>08</v>
      </c>
      <c r="AA15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59" s="3"/>
    </row>
    <row r="160" spans="1:28" ht="30.75" customHeight="1" x14ac:dyDescent="0.2">
      <c r="A160" s="4" t="s">
        <v>116</v>
      </c>
      <c r="B160" s="4" t="s">
        <v>154</v>
      </c>
      <c r="C160" s="5">
        <v>45877</v>
      </c>
      <c r="D160" s="6" t="s">
        <v>361</v>
      </c>
      <c r="E160" s="5">
        <v>45889</v>
      </c>
      <c r="F160" s="3" t="s">
        <v>90</v>
      </c>
      <c r="G160" s="3" t="s">
        <v>488</v>
      </c>
      <c r="K160" s="8">
        <v>1325082</v>
      </c>
      <c r="L160" s="8" t="s">
        <v>2135</v>
      </c>
      <c r="O160" s="20">
        <f>IF(Table1[[#This Row],[Phân loại]]="Tồn đầu kỳ",Table1[[#This Row],[Tổng giá trị]],0)</f>
        <v>0</v>
      </c>
      <c r="P160" s="8">
        <f>IF(Table1[[#This Row],[Số còn phải thu ĐK]]&gt;0,0,IF(Table1[[#This Row],[Phân loại]]="Bán hàng",Table1[[#This Row],[Tổng giá trị]],-Table1[[#This Row],[Tổng giá trị]]))</f>
        <v>1325082</v>
      </c>
      <c r="Q160" s="20">
        <f>IF(Table1[[#This Row],[Ngày Thanh toán]]&lt;&gt;"",Table1[[#This Row],[Giá Trị HD sau CK]],0)</f>
        <v>0</v>
      </c>
      <c r="R160" s="8">
        <f>Table1[[#This Row],[Số còn phải thu ĐK]]+Table1[[#This Row],[Giá Trị HD sau CK]]-Table1[[#This Row],[Số tiền đã thu]]</f>
        <v>1325082</v>
      </c>
      <c r="S160" s="7">
        <f>IF(Table1[[#This Row],[Ngày hóa đơn]]&lt;&gt;"",Table1[[#This Row],[Ngày hóa đơn]],Table1[[#This Row],[Ngày hạch toán]])</f>
        <v>45889</v>
      </c>
      <c r="T160" s="8">
        <v>50</v>
      </c>
      <c r="U160" s="7">
        <f>IF(Table1[[#This Row],[Ngày tính CN]]="","",S160+T160)</f>
        <v>45939</v>
      </c>
      <c r="V160" s="20">
        <f ca="1">IF(Table1[[#This Row],[Hạn thanh toán]]="","",IF((U160-NOW())&lt;0,0,(U160-NOW())))</f>
        <v>0</v>
      </c>
      <c r="W160" s="3"/>
      <c r="X160" s="20">
        <f ca="1">IF(Table1[[#This Row],[Hạn thanh toán]]="","",IF((U160-NOW())&lt;0,-(U160-NOW()),0))</f>
        <v>35.620536805552547</v>
      </c>
      <c r="Y160" s="3" t="str">
        <f t="shared" ca="1" si="2"/>
        <v>Nợ quá hạn từ 30 ngày đến 60 ngày</v>
      </c>
      <c r="Z160" s="3" t="str">
        <f>IF(MONTH(Table1[[#This Row],[Ngày tính CN]])&lt;10,"0"&amp;MONTH(Table1[[#This Row],[Ngày tính CN]]),MONTH(Table1[[#This Row],[Ngày tính CN]]))</f>
        <v>08</v>
      </c>
      <c r="AA16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60" s="3"/>
    </row>
    <row r="161" spans="1:28" ht="30.75" customHeight="1" x14ac:dyDescent="0.2">
      <c r="A161" s="4" t="s">
        <v>116</v>
      </c>
      <c r="B161" s="4" t="s">
        <v>154</v>
      </c>
      <c r="C161" s="5">
        <v>45877</v>
      </c>
      <c r="D161" s="6" t="s">
        <v>228</v>
      </c>
      <c r="E161" s="5">
        <v>45889</v>
      </c>
      <c r="F161" s="3" t="s">
        <v>609</v>
      </c>
      <c r="G161" s="3" t="s">
        <v>159</v>
      </c>
      <c r="K161" s="8">
        <v>767813</v>
      </c>
      <c r="L161" s="8" t="s">
        <v>2135</v>
      </c>
      <c r="O161" s="20">
        <f>IF(Table1[[#This Row],[Phân loại]]="Tồn đầu kỳ",Table1[[#This Row],[Tổng giá trị]],0)</f>
        <v>0</v>
      </c>
      <c r="P161" s="8">
        <f>IF(Table1[[#This Row],[Số còn phải thu ĐK]]&gt;0,0,IF(Table1[[#This Row],[Phân loại]]="Bán hàng",Table1[[#This Row],[Tổng giá trị]],-Table1[[#This Row],[Tổng giá trị]]))</f>
        <v>767813</v>
      </c>
      <c r="Q161" s="20">
        <f>IF(Table1[[#This Row],[Ngày Thanh toán]]&lt;&gt;"",Table1[[#This Row],[Giá Trị HD sau CK]],0)</f>
        <v>0</v>
      </c>
      <c r="R161" s="8">
        <f>Table1[[#This Row],[Số còn phải thu ĐK]]+Table1[[#This Row],[Giá Trị HD sau CK]]-Table1[[#This Row],[Số tiền đã thu]]</f>
        <v>767813</v>
      </c>
      <c r="S161" s="7">
        <f>IF(Table1[[#This Row],[Ngày hóa đơn]]&lt;&gt;"",Table1[[#This Row],[Ngày hóa đơn]],Table1[[#This Row],[Ngày hạch toán]])</f>
        <v>45889</v>
      </c>
      <c r="T161" s="8">
        <v>50</v>
      </c>
      <c r="U161" s="7">
        <f>IF(Table1[[#This Row],[Ngày tính CN]]="","",S161+T161)</f>
        <v>45939</v>
      </c>
      <c r="V161" s="20">
        <f ca="1">IF(Table1[[#This Row],[Hạn thanh toán]]="","",IF((U161-NOW())&lt;0,0,(U161-NOW())))</f>
        <v>0</v>
      </c>
      <c r="W161" s="3"/>
      <c r="X161" s="20">
        <f ca="1">IF(Table1[[#This Row],[Hạn thanh toán]]="","",IF((U161-NOW())&lt;0,-(U161-NOW()),0))</f>
        <v>35.620536805552547</v>
      </c>
      <c r="Y161" s="3" t="str">
        <f t="shared" ca="1" si="2"/>
        <v>Nợ quá hạn từ 30 ngày đến 60 ngày</v>
      </c>
      <c r="Z161" s="3" t="str">
        <f>IF(MONTH(Table1[[#This Row],[Ngày tính CN]])&lt;10,"0"&amp;MONTH(Table1[[#This Row],[Ngày tính CN]]),MONTH(Table1[[#This Row],[Ngày tính CN]]))</f>
        <v>08</v>
      </c>
      <c r="AA16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61" s="3"/>
    </row>
    <row r="162" spans="1:28" ht="30.75" customHeight="1" x14ac:dyDescent="0.2">
      <c r="A162" s="4" t="s">
        <v>116</v>
      </c>
      <c r="B162" s="4" t="s">
        <v>154</v>
      </c>
      <c r="C162" s="5">
        <v>45877</v>
      </c>
      <c r="D162" s="6" t="s">
        <v>273</v>
      </c>
      <c r="E162" s="5">
        <v>45889</v>
      </c>
      <c r="F162" s="3" t="s">
        <v>304</v>
      </c>
      <c r="G162" s="3" t="s">
        <v>11</v>
      </c>
      <c r="K162" s="8">
        <v>900737</v>
      </c>
      <c r="L162" s="8" t="s">
        <v>2135</v>
      </c>
      <c r="O162" s="20">
        <f>IF(Table1[[#This Row],[Phân loại]]="Tồn đầu kỳ",Table1[[#This Row],[Tổng giá trị]],0)</f>
        <v>0</v>
      </c>
      <c r="P162" s="8">
        <f>IF(Table1[[#This Row],[Số còn phải thu ĐK]]&gt;0,0,IF(Table1[[#This Row],[Phân loại]]="Bán hàng",Table1[[#This Row],[Tổng giá trị]],-Table1[[#This Row],[Tổng giá trị]]))</f>
        <v>900737</v>
      </c>
      <c r="Q162" s="20">
        <f>IF(Table1[[#This Row],[Ngày Thanh toán]]&lt;&gt;"",Table1[[#This Row],[Giá Trị HD sau CK]],0)</f>
        <v>0</v>
      </c>
      <c r="R162" s="8">
        <f>Table1[[#This Row],[Số còn phải thu ĐK]]+Table1[[#This Row],[Giá Trị HD sau CK]]-Table1[[#This Row],[Số tiền đã thu]]</f>
        <v>900737</v>
      </c>
      <c r="S162" s="7">
        <f>IF(Table1[[#This Row],[Ngày hóa đơn]]&lt;&gt;"",Table1[[#This Row],[Ngày hóa đơn]],Table1[[#This Row],[Ngày hạch toán]])</f>
        <v>45889</v>
      </c>
      <c r="T162" s="8">
        <v>50</v>
      </c>
      <c r="U162" s="7">
        <f>IF(Table1[[#This Row],[Ngày tính CN]]="","",S162+T162)</f>
        <v>45939</v>
      </c>
      <c r="V162" s="20">
        <f ca="1">IF(Table1[[#This Row],[Hạn thanh toán]]="","",IF((U162-NOW())&lt;0,0,(U162-NOW())))</f>
        <v>0</v>
      </c>
      <c r="W162" s="3"/>
      <c r="X162" s="20">
        <f ca="1">IF(Table1[[#This Row],[Hạn thanh toán]]="","",IF((U162-NOW())&lt;0,-(U162-NOW()),0))</f>
        <v>35.620536805552547</v>
      </c>
      <c r="Y162" s="3" t="str">
        <f t="shared" ca="1" si="2"/>
        <v>Nợ quá hạn từ 30 ngày đến 60 ngày</v>
      </c>
      <c r="Z162" s="3" t="str">
        <f>IF(MONTH(Table1[[#This Row],[Ngày tính CN]])&lt;10,"0"&amp;MONTH(Table1[[#This Row],[Ngày tính CN]]),MONTH(Table1[[#This Row],[Ngày tính CN]]))</f>
        <v>08</v>
      </c>
      <c r="AA16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62" s="3"/>
    </row>
    <row r="163" spans="1:28" ht="30.75" customHeight="1" x14ac:dyDescent="0.2">
      <c r="A163" s="4" t="s">
        <v>116</v>
      </c>
      <c r="B163" s="4" t="s">
        <v>154</v>
      </c>
      <c r="C163" s="5">
        <v>45877</v>
      </c>
      <c r="D163" s="6" t="s">
        <v>622</v>
      </c>
      <c r="E163" s="5">
        <v>45889</v>
      </c>
      <c r="F163" s="3" t="s">
        <v>105</v>
      </c>
      <c r="G163" s="3" t="s">
        <v>490</v>
      </c>
      <c r="K163" s="8">
        <v>1190655</v>
      </c>
      <c r="L163" s="8" t="s">
        <v>2135</v>
      </c>
      <c r="O163" s="20">
        <f>IF(Table1[[#This Row],[Phân loại]]="Tồn đầu kỳ",Table1[[#This Row],[Tổng giá trị]],0)</f>
        <v>0</v>
      </c>
      <c r="P163" s="8">
        <f>IF(Table1[[#This Row],[Số còn phải thu ĐK]]&gt;0,0,IF(Table1[[#This Row],[Phân loại]]="Bán hàng",Table1[[#This Row],[Tổng giá trị]],-Table1[[#This Row],[Tổng giá trị]]))</f>
        <v>1190655</v>
      </c>
      <c r="Q163" s="20">
        <f>IF(Table1[[#This Row],[Ngày Thanh toán]]&lt;&gt;"",Table1[[#This Row],[Giá Trị HD sau CK]],0)</f>
        <v>0</v>
      </c>
      <c r="R163" s="8">
        <f>Table1[[#This Row],[Số còn phải thu ĐK]]+Table1[[#This Row],[Giá Trị HD sau CK]]-Table1[[#This Row],[Số tiền đã thu]]</f>
        <v>1190655</v>
      </c>
      <c r="S163" s="7">
        <f>IF(Table1[[#This Row],[Ngày hóa đơn]]&lt;&gt;"",Table1[[#This Row],[Ngày hóa đơn]],Table1[[#This Row],[Ngày hạch toán]])</f>
        <v>45889</v>
      </c>
      <c r="T163" s="8">
        <v>50</v>
      </c>
      <c r="U163" s="7">
        <f>IF(Table1[[#This Row],[Ngày tính CN]]="","",S163+T163)</f>
        <v>45939</v>
      </c>
      <c r="V163" s="20">
        <f ca="1">IF(Table1[[#This Row],[Hạn thanh toán]]="","",IF((U163-NOW())&lt;0,0,(U163-NOW())))</f>
        <v>0</v>
      </c>
      <c r="W163" s="3"/>
      <c r="X163" s="20">
        <f ca="1">IF(Table1[[#This Row],[Hạn thanh toán]]="","",IF((U163-NOW())&lt;0,-(U163-NOW()),0))</f>
        <v>35.620536805552547</v>
      </c>
      <c r="Y163" s="3" t="str">
        <f t="shared" ca="1" si="2"/>
        <v>Nợ quá hạn từ 30 ngày đến 60 ngày</v>
      </c>
      <c r="Z163" s="3" t="str">
        <f>IF(MONTH(Table1[[#This Row],[Ngày tính CN]])&lt;10,"0"&amp;MONTH(Table1[[#This Row],[Ngày tính CN]]),MONTH(Table1[[#This Row],[Ngày tính CN]]))</f>
        <v>08</v>
      </c>
      <c r="AA16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63" s="3"/>
    </row>
    <row r="164" spans="1:28" ht="30.75" customHeight="1" x14ac:dyDescent="0.2">
      <c r="A164" s="4" t="s">
        <v>116</v>
      </c>
      <c r="B164" s="4" t="s">
        <v>154</v>
      </c>
      <c r="C164" s="5">
        <v>45877</v>
      </c>
      <c r="D164" s="6" t="s">
        <v>203</v>
      </c>
      <c r="E164" s="5">
        <v>45889</v>
      </c>
      <c r="F164" s="3" t="s">
        <v>530</v>
      </c>
      <c r="G164" s="3" t="s">
        <v>29</v>
      </c>
      <c r="K164" s="8">
        <v>745038</v>
      </c>
      <c r="L164" s="8" t="s">
        <v>2135</v>
      </c>
      <c r="O164" s="20">
        <f>IF(Table1[[#This Row],[Phân loại]]="Tồn đầu kỳ",Table1[[#This Row],[Tổng giá trị]],0)</f>
        <v>0</v>
      </c>
      <c r="P164" s="8">
        <f>IF(Table1[[#This Row],[Số còn phải thu ĐK]]&gt;0,0,IF(Table1[[#This Row],[Phân loại]]="Bán hàng",Table1[[#This Row],[Tổng giá trị]],-Table1[[#This Row],[Tổng giá trị]]))</f>
        <v>745038</v>
      </c>
      <c r="Q164" s="20">
        <f>IF(Table1[[#This Row],[Ngày Thanh toán]]&lt;&gt;"",Table1[[#This Row],[Giá Trị HD sau CK]],0)</f>
        <v>0</v>
      </c>
      <c r="R164" s="8">
        <f>Table1[[#This Row],[Số còn phải thu ĐK]]+Table1[[#This Row],[Giá Trị HD sau CK]]-Table1[[#This Row],[Số tiền đã thu]]</f>
        <v>745038</v>
      </c>
      <c r="S164" s="7">
        <f>IF(Table1[[#This Row],[Ngày hóa đơn]]&lt;&gt;"",Table1[[#This Row],[Ngày hóa đơn]],Table1[[#This Row],[Ngày hạch toán]])</f>
        <v>45889</v>
      </c>
      <c r="T164" s="8">
        <v>50</v>
      </c>
      <c r="U164" s="7">
        <f>IF(Table1[[#This Row],[Ngày tính CN]]="","",S164+T164)</f>
        <v>45939</v>
      </c>
      <c r="V164" s="20">
        <f ca="1">IF(Table1[[#This Row],[Hạn thanh toán]]="","",IF((U164-NOW())&lt;0,0,(U164-NOW())))</f>
        <v>0</v>
      </c>
      <c r="W164" s="3"/>
      <c r="X164" s="20">
        <f ca="1">IF(Table1[[#This Row],[Hạn thanh toán]]="","",IF((U164-NOW())&lt;0,-(U164-NOW()),0))</f>
        <v>35.620536805552547</v>
      </c>
      <c r="Y164" s="3" t="str">
        <f t="shared" ca="1" si="2"/>
        <v>Nợ quá hạn từ 30 ngày đến 60 ngày</v>
      </c>
      <c r="Z164" s="3" t="str">
        <f>IF(MONTH(Table1[[#This Row],[Ngày tính CN]])&lt;10,"0"&amp;MONTH(Table1[[#This Row],[Ngày tính CN]]),MONTH(Table1[[#This Row],[Ngày tính CN]]))</f>
        <v>08</v>
      </c>
      <c r="AA16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64" s="3"/>
    </row>
    <row r="165" spans="1:28" ht="30.75" customHeight="1" x14ac:dyDescent="0.2">
      <c r="A165" s="4" t="s">
        <v>116</v>
      </c>
      <c r="B165" s="4" t="s">
        <v>154</v>
      </c>
      <c r="C165" s="5">
        <v>45877</v>
      </c>
      <c r="D165" s="6" t="s">
        <v>188</v>
      </c>
      <c r="E165" s="5">
        <v>45889</v>
      </c>
      <c r="F165" s="3" t="s">
        <v>391</v>
      </c>
      <c r="G165" s="3" t="s">
        <v>503</v>
      </c>
      <c r="K165" s="8">
        <v>939222</v>
      </c>
      <c r="L165" s="8" t="s">
        <v>2135</v>
      </c>
      <c r="O165" s="20">
        <f>IF(Table1[[#This Row],[Phân loại]]="Tồn đầu kỳ",Table1[[#This Row],[Tổng giá trị]],0)</f>
        <v>0</v>
      </c>
      <c r="P165" s="8">
        <f>IF(Table1[[#This Row],[Số còn phải thu ĐK]]&gt;0,0,IF(Table1[[#This Row],[Phân loại]]="Bán hàng",Table1[[#This Row],[Tổng giá trị]],-Table1[[#This Row],[Tổng giá trị]]))</f>
        <v>939222</v>
      </c>
      <c r="Q165" s="20">
        <f>IF(Table1[[#This Row],[Ngày Thanh toán]]&lt;&gt;"",Table1[[#This Row],[Giá Trị HD sau CK]],0)</f>
        <v>0</v>
      </c>
      <c r="R165" s="8">
        <f>Table1[[#This Row],[Số còn phải thu ĐK]]+Table1[[#This Row],[Giá Trị HD sau CK]]-Table1[[#This Row],[Số tiền đã thu]]</f>
        <v>939222</v>
      </c>
      <c r="S165" s="7">
        <f>IF(Table1[[#This Row],[Ngày hóa đơn]]&lt;&gt;"",Table1[[#This Row],[Ngày hóa đơn]],Table1[[#This Row],[Ngày hạch toán]])</f>
        <v>45889</v>
      </c>
      <c r="T165" s="8">
        <v>50</v>
      </c>
      <c r="U165" s="7">
        <f>IF(Table1[[#This Row],[Ngày tính CN]]="","",S165+T165)</f>
        <v>45939</v>
      </c>
      <c r="V165" s="20">
        <f ca="1">IF(Table1[[#This Row],[Hạn thanh toán]]="","",IF((U165-NOW())&lt;0,0,(U165-NOW())))</f>
        <v>0</v>
      </c>
      <c r="W165" s="3"/>
      <c r="X165" s="20">
        <f ca="1">IF(Table1[[#This Row],[Hạn thanh toán]]="","",IF((U165-NOW())&lt;0,-(U165-NOW()),0))</f>
        <v>35.620536805552547</v>
      </c>
      <c r="Y165" s="3" t="str">
        <f t="shared" ca="1" si="2"/>
        <v>Nợ quá hạn từ 30 ngày đến 60 ngày</v>
      </c>
      <c r="Z165" s="3" t="str">
        <f>IF(MONTH(Table1[[#This Row],[Ngày tính CN]])&lt;10,"0"&amp;MONTH(Table1[[#This Row],[Ngày tính CN]]),MONTH(Table1[[#This Row],[Ngày tính CN]]))</f>
        <v>08</v>
      </c>
      <c r="AA16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65" s="3"/>
    </row>
    <row r="166" spans="1:28" ht="30.75" customHeight="1" x14ac:dyDescent="0.2">
      <c r="A166" s="4" t="s">
        <v>116</v>
      </c>
      <c r="B166" s="4" t="s">
        <v>154</v>
      </c>
      <c r="C166" s="5">
        <v>45877</v>
      </c>
      <c r="D166" s="6" t="s">
        <v>570</v>
      </c>
      <c r="E166" s="5">
        <v>45889</v>
      </c>
      <c r="F166" s="3" t="s">
        <v>513</v>
      </c>
      <c r="G166" s="3" t="s">
        <v>402</v>
      </c>
      <c r="K166" s="8">
        <v>743905</v>
      </c>
      <c r="L166" s="8" t="s">
        <v>2135</v>
      </c>
      <c r="O166" s="20">
        <f>IF(Table1[[#This Row],[Phân loại]]="Tồn đầu kỳ",Table1[[#This Row],[Tổng giá trị]],0)</f>
        <v>0</v>
      </c>
      <c r="P166" s="8">
        <f>IF(Table1[[#This Row],[Số còn phải thu ĐK]]&gt;0,0,IF(Table1[[#This Row],[Phân loại]]="Bán hàng",Table1[[#This Row],[Tổng giá trị]],-Table1[[#This Row],[Tổng giá trị]]))</f>
        <v>743905</v>
      </c>
      <c r="Q166" s="20">
        <f>IF(Table1[[#This Row],[Ngày Thanh toán]]&lt;&gt;"",Table1[[#This Row],[Giá Trị HD sau CK]],0)</f>
        <v>0</v>
      </c>
      <c r="R166" s="8">
        <f>Table1[[#This Row],[Số còn phải thu ĐK]]+Table1[[#This Row],[Giá Trị HD sau CK]]-Table1[[#This Row],[Số tiền đã thu]]</f>
        <v>743905</v>
      </c>
      <c r="S166" s="7">
        <f>IF(Table1[[#This Row],[Ngày hóa đơn]]&lt;&gt;"",Table1[[#This Row],[Ngày hóa đơn]],Table1[[#This Row],[Ngày hạch toán]])</f>
        <v>45889</v>
      </c>
      <c r="T166" s="8">
        <v>50</v>
      </c>
      <c r="U166" s="7">
        <f>IF(Table1[[#This Row],[Ngày tính CN]]="","",S166+T166)</f>
        <v>45939</v>
      </c>
      <c r="V166" s="20">
        <f ca="1">IF(Table1[[#This Row],[Hạn thanh toán]]="","",IF((U166-NOW())&lt;0,0,(U166-NOW())))</f>
        <v>0</v>
      </c>
      <c r="W166" s="3"/>
      <c r="X166" s="20">
        <f ca="1">IF(Table1[[#This Row],[Hạn thanh toán]]="","",IF((U166-NOW())&lt;0,-(U166-NOW()),0))</f>
        <v>35.620536805552547</v>
      </c>
      <c r="Y166" s="3" t="str">
        <f t="shared" ca="1" si="2"/>
        <v>Nợ quá hạn từ 30 ngày đến 60 ngày</v>
      </c>
      <c r="Z166" s="3" t="str">
        <f>IF(MONTH(Table1[[#This Row],[Ngày tính CN]])&lt;10,"0"&amp;MONTH(Table1[[#This Row],[Ngày tính CN]]),MONTH(Table1[[#This Row],[Ngày tính CN]]))</f>
        <v>08</v>
      </c>
      <c r="AA16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66" s="3"/>
    </row>
    <row r="167" spans="1:28" ht="30.75" customHeight="1" x14ac:dyDescent="0.2">
      <c r="A167" s="4" t="s">
        <v>116</v>
      </c>
      <c r="B167" s="4" t="s">
        <v>154</v>
      </c>
      <c r="C167" s="5">
        <v>45878</v>
      </c>
      <c r="D167" s="6" t="s">
        <v>388</v>
      </c>
      <c r="E167" s="5">
        <v>45889</v>
      </c>
      <c r="F167" s="3" t="s">
        <v>520</v>
      </c>
      <c r="G167" s="3" t="s">
        <v>209</v>
      </c>
      <c r="K167" s="8">
        <v>649796</v>
      </c>
      <c r="L167" s="8" t="s">
        <v>2135</v>
      </c>
      <c r="O167" s="20">
        <f>IF(Table1[[#This Row],[Phân loại]]="Tồn đầu kỳ",Table1[[#This Row],[Tổng giá trị]],0)</f>
        <v>0</v>
      </c>
      <c r="P167" s="8">
        <f>IF(Table1[[#This Row],[Số còn phải thu ĐK]]&gt;0,0,IF(Table1[[#This Row],[Phân loại]]="Bán hàng",Table1[[#This Row],[Tổng giá trị]],-Table1[[#This Row],[Tổng giá trị]]))</f>
        <v>649796</v>
      </c>
      <c r="Q167" s="20">
        <f>IF(Table1[[#This Row],[Ngày Thanh toán]]&lt;&gt;"",Table1[[#This Row],[Giá Trị HD sau CK]],0)</f>
        <v>0</v>
      </c>
      <c r="R167" s="8">
        <f>Table1[[#This Row],[Số còn phải thu ĐK]]+Table1[[#This Row],[Giá Trị HD sau CK]]-Table1[[#This Row],[Số tiền đã thu]]</f>
        <v>649796</v>
      </c>
      <c r="S167" s="7">
        <f>IF(Table1[[#This Row],[Ngày hóa đơn]]&lt;&gt;"",Table1[[#This Row],[Ngày hóa đơn]],Table1[[#This Row],[Ngày hạch toán]])</f>
        <v>45889</v>
      </c>
      <c r="T167" s="8">
        <v>50</v>
      </c>
      <c r="U167" s="7">
        <f>IF(Table1[[#This Row],[Ngày tính CN]]="","",S167+T167)</f>
        <v>45939</v>
      </c>
      <c r="V167" s="20">
        <f ca="1">IF(Table1[[#This Row],[Hạn thanh toán]]="","",IF((U167-NOW())&lt;0,0,(U167-NOW())))</f>
        <v>0</v>
      </c>
      <c r="W167" s="3"/>
      <c r="X167" s="20">
        <f ca="1">IF(Table1[[#This Row],[Hạn thanh toán]]="","",IF((U167-NOW())&lt;0,-(U167-NOW()),0))</f>
        <v>35.620536805552547</v>
      </c>
      <c r="Y167" s="3" t="str">
        <f t="shared" ca="1" si="2"/>
        <v>Nợ quá hạn từ 30 ngày đến 60 ngày</v>
      </c>
      <c r="Z167" s="3" t="str">
        <f>IF(MONTH(Table1[[#This Row],[Ngày tính CN]])&lt;10,"0"&amp;MONTH(Table1[[#This Row],[Ngày tính CN]]),MONTH(Table1[[#This Row],[Ngày tính CN]]))</f>
        <v>08</v>
      </c>
      <c r="AA16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67" s="3"/>
    </row>
    <row r="168" spans="1:28" ht="30.75" customHeight="1" x14ac:dyDescent="0.2">
      <c r="A168" s="4" t="s">
        <v>116</v>
      </c>
      <c r="B168" s="4" t="s">
        <v>154</v>
      </c>
      <c r="C168" s="5">
        <v>45883</v>
      </c>
      <c r="D168" s="6" t="s">
        <v>299</v>
      </c>
      <c r="E168" s="5">
        <v>45889</v>
      </c>
      <c r="F168" s="3" t="s">
        <v>631</v>
      </c>
      <c r="G168" s="3" t="s">
        <v>200</v>
      </c>
      <c r="K168" s="8">
        <v>771101</v>
      </c>
      <c r="L168" s="8" t="s">
        <v>2135</v>
      </c>
      <c r="O168" s="20">
        <f>IF(Table1[[#This Row],[Phân loại]]="Tồn đầu kỳ",Table1[[#This Row],[Tổng giá trị]],0)</f>
        <v>0</v>
      </c>
      <c r="P168" s="8">
        <f>IF(Table1[[#This Row],[Số còn phải thu ĐK]]&gt;0,0,IF(Table1[[#This Row],[Phân loại]]="Bán hàng",Table1[[#This Row],[Tổng giá trị]],-Table1[[#This Row],[Tổng giá trị]]))</f>
        <v>771101</v>
      </c>
      <c r="Q168" s="20">
        <f>IF(Table1[[#This Row],[Ngày Thanh toán]]&lt;&gt;"",Table1[[#This Row],[Giá Trị HD sau CK]],0)</f>
        <v>0</v>
      </c>
      <c r="R168" s="8">
        <f>Table1[[#This Row],[Số còn phải thu ĐK]]+Table1[[#This Row],[Giá Trị HD sau CK]]-Table1[[#This Row],[Số tiền đã thu]]</f>
        <v>771101</v>
      </c>
      <c r="S168" s="7">
        <f>IF(Table1[[#This Row],[Ngày hóa đơn]]&lt;&gt;"",Table1[[#This Row],[Ngày hóa đơn]],Table1[[#This Row],[Ngày hạch toán]])</f>
        <v>45889</v>
      </c>
      <c r="T168" s="8">
        <v>50</v>
      </c>
      <c r="U168" s="7">
        <f>IF(Table1[[#This Row],[Ngày tính CN]]="","",S168+T168)</f>
        <v>45939</v>
      </c>
      <c r="V168" s="20">
        <f ca="1">IF(Table1[[#This Row],[Hạn thanh toán]]="","",IF((U168-NOW())&lt;0,0,(U168-NOW())))</f>
        <v>0</v>
      </c>
      <c r="W168" s="3"/>
      <c r="X168" s="20">
        <f ca="1">IF(Table1[[#This Row],[Hạn thanh toán]]="","",IF((U168-NOW())&lt;0,-(U168-NOW()),0))</f>
        <v>35.620536805552547</v>
      </c>
      <c r="Y168" s="3" t="str">
        <f t="shared" ca="1" si="2"/>
        <v>Nợ quá hạn từ 30 ngày đến 60 ngày</v>
      </c>
      <c r="Z168" s="3" t="str">
        <f>IF(MONTH(Table1[[#This Row],[Ngày tính CN]])&lt;10,"0"&amp;MONTH(Table1[[#This Row],[Ngày tính CN]]),MONTH(Table1[[#This Row],[Ngày tính CN]]))</f>
        <v>08</v>
      </c>
      <c r="AA16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68" s="3"/>
    </row>
    <row r="169" spans="1:28" ht="30.75" customHeight="1" x14ac:dyDescent="0.2">
      <c r="A169" s="4" t="s">
        <v>116</v>
      </c>
      <c r="B169" s="4" t="s">
        <v>154</v>
      </c>
      <c r="C169" s="5">
        <v>45883</v>
      </c>
      <c r="D169" s="6" t="s">
        <v>120</v>
      </c>
      <c r="E169" s="5">
        <v>45889</v>
      </c>
      <c r="F169" s="3" t="s">
        <v>571</v>
      </c>
      <c r="G169" s="3" t="s">
        <v>403</v>
      </c>
      <c r="K169" s="8">
        <v>721646</v>
      </c>
      <c r="L169" s="8" t="s">
        <v>2135</v>
      </c>
      <c r="O169" s="20">
        <f>IF(Table1[[#This Row],[Phân loại]]="Tồn đầu kỳ",Table1[[#This Row],[Tổng giá trị]],0)</f>
        <v>0</v>
      </c>
      <c r="P169" s="8">
        <f>IF(Table1[[#This Row],[Số còn phải thu ĐK]]&gt;0,0,IF(Table1[[#This Row],[Phân loại]]="Bán hàng",Table1[[#This Row],[Tổng giá trị]],-Table1[[#This Row],[Tổng giá trị]]))</f>
        <v>721646</v>
      </c>
      <c r="Q169" s="20">
        <f>IF(Table1[[#This Row],[Ngày Thanh toán]]&lt;&gt;"",Table1[[#This Row],[Giá Trị HD sau CK]],0)</f>
        <v>0</v>
      </c>
      <c r="R169" s="8">
        <f>Table1[[#This Row],[Số còn phải thu ĐK]]+Table1[[#This Row],[Giá Trị HD sau CK]]-Table1[[#This Row],[Số tiền đã thu]]</f>
        <v>721646</v>
      </c>
      <c r="S169" s="7">
        <f>IF(Table1[[#This Row],[Ngày hóa đơn]]&lt;&gt;"",Table1[[#This Row],[Ngày hóa đơn]],Table1[[#This Row],[Ngày hạch toán]])</f>
        <v>45889</v>
      </c>
      <c r="T169" s="8">
        <v>50</v>
      </c>
      <c r="U169" s="7">
        <f>IF(Table1[[#This Row],[Ngày tính CN]]="","",S169+T169)</f>
        <v>45939</v>
      </c>
      <c r="V169" s="20">
        <f ca="1">IF(Table1[[#This Row],[Hạn thanh toán]]="","",IF((U169-NOW())&lt;0,0,(U169-NOW())))</f>
        <v>0</v>
      </c>
      <c r="W169" s="3"/>
      <c r="X169" s="20">
        <f ca="1">IF(Table1[[#This Row],[Hạn thanh toán]]="","",IF((U169-NOW())&lt;0,-(U169-NOW()),0))</f>
        <v>35.620536805552547</v>
      </c>
      <c r="Y169" s="3" t="str">
        <f t="shared" ca="1" si="2"/>
        <v>Nợ quá hạn từ 30 ngày đến 60 ngày</v>
      </c>
      <c r="Z169" s="3" t="str">
        <f>IF(MONTH(Table1[[#This Row],[Ngày tính CN]])&lt;10,"0"&amp;MONTH(Table1[[#This Row],[Ngày tính CN]]),MONTH(Table1[[#This Row],[Ngày tính CN]]))</f>
        <v>08</v>
      </c>
      <c r="AA16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69" s="3"/>
    </row>
    <row r="170" spans="1:28" ht="30.75" customHeight="1" x14ac:dyDescent="0.2">
      <c r="A170" s="4" t="s">
        <v>116</v>
      </c>
      <c r="B170" s="4" t="s">
        <v>154</v>
      </c>
      <c r="C170" s="5">
        <v>45883</v>
      </c>
      <c r="D170" s="6" t="s">
        <v>97</v>
      </c>
      <c r="E170" s="5">
        <v>45889</v>
      </c>
      <c r="F170" s="3" t="s">
        <v>473</v>
      </c>
      <c r="G170" s="3" t="s">
        <v>30</v>
      </c>
      <c r="K170" s="8">
        <v>763556</v>
      </c>
      <c r="L170" s="8" t="s">
        <v>2135</v>
      </c>
      <c r="O170" s="20">
        <f>IF(Table1[[#This Row],[Phân loại]]="Tồn đầu kỳ",Table1[[#This Row],[Tổng giá trị]],0)</f>
        <v>0</v>
      </c>
      <c r="P170" s="8">
        <f>IF(Table1[[#This Row],[Số còn phải thu ĐK]]&gt;0,0,IF(Table1[[#This Row],[Phân loại]]="Bán hàng",Table1[[#This Row],[Tổng giá trị]],-Table1[[#This Row],[Tổng giá trị]]))</f>
        <v>763556</v>
      </c>
      <c r="Q170" s="20">
        <f>IF(Table1[[#This Row],[Ngày Thanh toán]]&lt;&gt;"",Table1[[#This Row],[Giá Trị HD sau CK]],0)</f>
        <v>0</v>
      </c>
      <c r="R170" s="8">
        <f>Table1[[#This Row],[Số còn phải thu ĐK]]+Table1[[#This Row],[Giá Trị HD sau CK]]-Table1[[#This Row],[Số tiền đã thu]]</f>
        <v>763556</v>
      </c>
      <c r="S170" s="7">
        <f>IF(Table1[[#This Row],[Ngày hóa đơn]]&lt;&gt;"",Table1[[#This Row],[Ngày hóa đơn]],Table1[[#This Row],[Ngày hạch toán]])</f>
        <v>45889</v>
      </c>
      <c r="T170" s="8">
        <v>50</v>
      </c>
      <c r="U170" s="7">
        <f>IF(Table1[[#This Row],[Ngày tính CN]]="","",S170+T170)</f>
        <v>45939</v>
      </c>
      <c r="V170" s="20">
        <f ca="1">IF(Table1[[#This Row],[Hạn thanh toán]]="","",IF((U170-NOW())&lt;0,0,(U170-NOW())))</f>
        <v>0</v>
      </c>
      <c r="W170" s="3"/>
      <c r="X170" s="20">
        <f ca="1">IF(Table1[[#This Row],[Hạn thanh toán]]="","",IF((U170-NOW())&lt;0,-(U170-NOW()),0))</f>
        <v>35.620536805552547</v>
      </c>
      <c r="Y170" s="3" t="str">
        <f t="shared" ca="1" si="2"/>
        <v>Nợ quá hạn từ 30 ngày đến 60 ngày</v>
      </c>
      <c r="Z170" s="3" t="str">
        <f>IF(MONTH(Table1[[#This Row],[Ngày tính CN]])&lt;10,"0"&amp;MONTH(Table1[[#This Row],[Ngày tính CN]]),MONTH(Table1[[#This Row],[Ngày tính CN]]))</f>
        <v>08</v>
      </c>
      <c r="AA17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70" s="3"/>
    </row>
    <row r="171" spans="1:28" ht="30.75" customHeight="1" x14ac:dyDescent="0.2">
      <c r="A171" s="4" t="s">
        <v>116</v>
      </c>
      <c r="B171" s="4" t="s">
        <v>154</v>
      </c>
      <c r="C171" s="5">
        <v>45883</v>
      </c>
      <c r="D171" s="6" t="s">
        <v>332</v>
      </c>
      <c r="E171" s="5">
        <v>45889</v>
      </c>
      <c r="F171" s="3" t="s">
        <v>389</v>
      </c>
      <c r="G171" s="3" t="s">
        <v>445</v>
      </c>
      <c r="K171" s="8">
        <v>769745</v>
      </c>
      <c r="L171" s="8" t="s">
        <v>2135</v>
      </c>
      <c r="O171" s="20">
        <f>IF(Table1[[#This Row],[Phân loại]]="Tồn đầu kỳ",Table1[[#This Row],[Tổng giá trị]],0)</f>
        <v>0</v>
      </c>
      <c r="P171" s="8">
        <f>IF(Table1[[#This Row],[Số còn phải thu ĐK]]&gt;0,0,IF(Table1[[#This Row],[Phân loại]]="Bán hàng",Table1[[#This Row],[Tổng giá trị]],-Table1[[#This Row],[Tổng giá trị]]))</f>
        <v>769745</v>
      </c>
      <c r="Q171" s="20">
        <f>IF(Table1[[#This Row],[Ngày Thanh toán]]&lt;&gt;"",Table1[[#This Row],[Giá Trị HD sau CK]],0)</f>
        <v>0</v>
      </c>
      <c r="R171" s="8">
        <f>Table1[[#This Row],[Số còn phải thu ĐK]]+Table1[[#This Row],[Giá Trị HD sau CK]]-Table1[[#This Row],[Số tiền đã thu]]</f>
        <v>769745</v>
      </c>
      <c r="S171" s="7">
        <f>IF(Table1[[#This Row],[Ngày hóa đơn]]&lt;&gt;"",Table1[[#This Row],[Ngày hóa đơn]],Table1[[#This Row],[Ngày hạch toán]])</f>
        <v>45889</v>
      </c>
      <c r="T171" s="8">
        <v>50</v>
      </c>
      <c r="U171" s="7">
        <f>IF(Table1[[#This Row],[Ngày tính CN]]="","",S171+T171)</f>
        <v>45939</v>
      </c>
      <c r="V171" s="20">
        <f ca="1">IF(Table1[[#This Row],[Hạn thanh toán]]="","",IF((U171-NOW())&lt;0,0,(U171-NOW())))</f>
        <v>0</v>
      </c>
      <c r="W171" s="3"/>
      <c r="X171" s="20">
        <f ca="1">IF(Table1[[#This Row],[Hạn thanh toán]]="","",IF((U171-NOW())&lt;0,-(U171-NOW()),0))</f>
        <v>35.620536805552547</v>
      </c>
      <c r="Y171" s="3" t="str">
        <f t="shared" ca="1" si="2"/>
        <v>Nợ quá hạn từ 30 ngày đến 60 ngày</v>
      </c>
      <c r="Z171" s="3" t="str">
        <f>IF(MONTH(Table1[[#This Row],[Ngày tính CN]])&lt;10,"0"&amp;MONTH(Table1[[#This Row],[Ngày tính CN]]),MONTH(Table1[[#This Row],[Ngày tính CN]]))</f>
        <v>08</v>
      </c>
      <c r="AA17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71" s="3"/>
    </row>
    <row r="172" spans="1:28" ht="30.75" customHeight="1" x14ac:dyDescent="0.2">
      <c r="A172" s="4" t="s">
        <v>116</v>
      </c>
      <c r="B172" s="4" t="s">
        <v>154</v>
      </c>
      <c r="C172" s="5">
        <v>45883</v>
      </c>
      <c r="D172" s="6" t="s">
        <v>382</v>
      </c>
      <c r="E172" s="5">
        <v>45889</v>
      </c>
      <c r="F172" s="3" t="s">
        <v>64</v>
      </c>
      <c r="G172" s="3" t="s">
        <v>341</v>
      </c>
      <c r="K172" s="8">
        <v>818577</v>
      </c>
      <c r="L172" s="8" t="s">
        <v>2135</v>
      </c>
      <c r="O172" s="20">
        <f>IF(Table1[[#This Row],[Phân loại]]="Tồn đầu kỳ",Table1[[#This Row],[Tổng giá trị]],0)</f>
        <v>0</v>
      </c>
      <c r="P172" s="8">
        <f>IF(Table1[[#This Row],[Số còn phải thu ĐK]]&gt;0,0,IF(Table1[[#This Row],[Phân loại]]="Bán hàng",Table1[[#This Row],[Tổng giá trị]],-Table1[[#This Row],[Tổng giá trị]]))</f>
        <v>818577</v>
      </c>
      <c r="Q172" s="20">
        <f>IF(Table1[[#This Row],[Ngày Thanh toán]]&lt;&gt;"",Table1[[#This Row],[Giá Trị HD sau CK]],0)</f>
        <v>0</v>
      </c>
      <c r="R172" s="8">
        <f>Table1[[#This Row],[Số còn phải thu ĐK]]+Table1[[#This Row],[Giá Trị HD sau CK]]-Table1[[#This Row],[Số tiền đã thu]]</f>
        <v>818577</v>
      </c>
      <c r="S172" s="7">
        <f>IF(Table1[[#This Row],[Ngày hóa đơn]]&lt;&gt;"",Table1[[#This Row],[Ngày hóa đơn]],Table1[[#This Row],[Ngày hạch toán]])</f>
        <v>45889</v>
      </c>
      <c r="T172" s="8">
        <v>50</v>
      </c>
      <c r="U172" s="7">
        <f>IF(Table1[[#This Row],[Ngày tính CN]]="","",S172+T172)</f>
        <v>45939</v>
      </c>
      <c r="V172" s="20">
        <f ca="1">IF(Table1[[#This Row],[Hạn thanh toán]]="","",IF((U172-NOW())&lt;0,0,(U172-NOW())))</f>
        <v>0</v>
      </c>
      <c r="W172" s="3"/>
      <c r="X172" s="20">
        <f ca="1">IF(Table1[[#This Row],[Hạn thanh toán]]="","",IF((U172-NOW())&lt;0,-(U172-NOW()),0))</f>
        <v>35.620536805552547</v>
      </c>
      <c r="Y172" s="3" t="str">
        <f t="shared" ca="1" si="2"/>
        <v>Nợ quá hạn từ 30 ngày đến 60 ngày</v>
      </c>
      <c r="Z172" s="3" t="str">
        <f>IF(MONTH(Table1[[#This Row],[Ngày tính CN]])&lt;10,"0"&amp;MONTH(Table1[[#This Row],[Ngày tính CN]]),MONTH(Table1[[#This Row],[Ngày tính CN]]))</f>
        <v>08</v>
      </c>
      <c r="AA17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72" s="3"/>
    </row>
    <row r="173" spans="1:28" ht="30.75" customHeight="1" x14ac:dyDescent="0.2">
      <c r="A173" s="4" t="s">
        <v>116</v>
      </c>
      <c r="B173" s="4" t="s">
        <v>154</v>
      </c>
      <c r="C173" s="5">
        <v>45883</v>
      </c>
      <c r="D173" s="6" t="s">
        <v>9</v>
      </c>
      <c r="E173" s="5">
        <v>45894</v>
      </c>
      <c r="F173" s="3" t="s">
        <v>464</v>
      </c>
      <c r="G173" s="3" t="s">
        <v>298</v>
      </c>
      <c r="K173" s="8">
        <v>1027879</v>
      </c>
      <c r="L173" s="8" t="s">
        <v>2135</v>
      </c>
      <c r="O173" s="20">
        <f>IF(Table1[[#This Row],[Phân loại]]="Tồn đầu kỳ",Table1[[#This Row],[Tổng giá trị]],0)</f>
        <v>0</v>
      </c>
      <c r="P173" s="8">
        <f>IF(Table1[[#This Row],[Số còn phải thu ĐK]]&gt;0,0,IF(Table1[[#This Row],[Phân loại]]="Bán hàng",Table1[[#This Row],[Tổng giá trị]],-Table1[[#This Row],[Tổng giá trị]]))</f>
        <v>1027879</v>
      </c>
      <c r="Q173" s="20">
        <f>IF(Table1[[#This Row],[Ngày Thanh toán]]&lt;&gt;"",Table1[[#This Row],[Giá Trị HD sau CK]],0)</f>
        <v>0</v>
      </c>
      <c r="R173" s="8">
        <f>Table1[[#This Row],[Số còn phải thu ĐK]]+Table1[[#This Row],[Giá Trị HD sau CK]]-Table1[[#This Row],[Số tiền đã thu]]</f>
        <v>1027879</v>
      </c>
      <c r="S173" s="7">
        <f>IF(Table1[[#This Row],[Ngày hóa đơn]]&lt;&gt;"",Table1[[#This Row],[Ngày hóa đơn]],Table1[[#This Row],[Ngày hạch toán]])</f>
        <v>45894</v>
      </c>
      <c r="T173" s="8">
        <v>50</v>
      </c>
      <c r="U173" s="7">
        <f>IF(Table1[[#This Row],[Ngày tính CN]]="","",S173+T173)</f>
        <v>45944</v>
      </c>
      <c r="V173" s="20">
        <f ca="1">IF(Table1[[#This Row],[Hạn thanh toán]]="","",IF((U173-NOW())&lt;0,0,(U173-NOW())))</f>
        <v>0</v>
      </c>
      <c r="W173" s="3"/>
      <c r="X173" s="20">
        <f ca="1">IF(Table1[[#This Row],[Hạn thanh toán]]="","",IF((U173-NOW())&lt;0,-(U173-NOW()),0))</f>
        <v>30.620536805552547</v>
      </c>
      <c r="Y173" s="3" t="str">
        <f t="shared" ca="1" si="2"/>
        <v>Nợ quá hạn từ 30 ngày đến 60 ngày</v>
      </c>
      <c r="Z173" s="3" t="str">
        <f>IF(MONTH(Table1[[#This Row],[Ngày tính CN]])&lt;10,"0"&amp;MONTH(Table1[[#This Row],[Ngày tính CN]]),MONTH(Table1[[#This Row],[Ngày tính CN]]))</f>
        <v>08</v>
      </c>
      <c r="AA17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73" s="3"/>
    </row>
    <row r="174" spans="1:28" ht="30.75" customHeight="1" x14ac:dyDescent="0.2">
      <c r="A174" s="4" t="s">
        <v>116</v>
      </c>
      <c r="B174" s="4" t="s">
        <v>154</v>
      </c>
      <c r="C174" s="5">
        <v>45884</v>
      </c>
      <c r="D174" s="6" t="s">
        <v>313</v>
      </c>
      <c r="E174" s="5">
        <v>45894</v>
      </c>
      <c r="F174" s="3" t="s">
        <v>599</v>
      </c>
      <c r="G174" s="3" t="s">
        <v>429</v>
      </c>
      <c r="K174" s="8">
        <v>667585</v>
      </c>
      <c r="L174" s="8" t="s">
        <v>2135</v>
      </c>
      <c r="O174" s="20">
        <f>IF(Table1[[#This Row],[Phân loại]]="Tồn đầu kỳ",Table1[[#This Row],[Tổng giá trị]],0)</f>
        <v>0</v>
      </c>
      <c r="P174" s="8">
        <f>IF(Table1[[#This Row],[Số còn phải thu ĐK]]&gt;0,0,IF(Table1[[#This Row],[Phân loại]]="Bán hàng",Table1[[#This Row],[Tổng giá trị]],-Table1[[#This Row],[Tổng giá trị]]))</f>
        <v>667585</v>
      </c>
      <c r="Q174" s="20">
        <f>IF(Table1[[#This Row],[Ngày Thanh toán]]&lt;&gt;"",Table1[[#This Row],[Giá Trị HD sau CK]],0)</f>
        <v>0</v>
      </c>
      <c r="R174" s="8">
        <f>Table1[[#This Row],[Số còn phải thu ĐK]]+Table1[[#This Row],[Giá Trị HD sau CK]]-Table1[[#This Row],[Số tiền đã thu]]</f>
        <v>667585</v>
      </c>
      <c r="S174" s="7">
        <f>IF(Table1[[#This Row],[Ngày hóa đơn]]&lt;&gt;"",Table1[[#This Row],[Ngày hóa đơn]],Table1[[#This Row],[Ngày hạch toán]])</f>
        <v>45894</v>
      </c>
      <c r="T174" s="8">
        <v>50</v>
      </c>
      <c r="U174" s="7">
        <f>IF(Table1[[#This Row],[Ngày tính CN]]="","",S174+T174)</f>
        <v>45944</v>
      </c>
      <c r="V174" s="20">
        <f ca="1">IF(Table1[[#This Row],[Hạn thanh toán]]="","",IF((U174-NOW())&lt;0,0,(U174-NOW())))</f>
        <v>0</v>
      </c>
      <c r="W174" s="3"/>
      <c r="X174" s="20">
        <f ca="1">IF(Table1[[#This Row],[Hạn thanh toán]]="","",IF((U174-NOW())&lt;0,-(U174-NOW()),0))</f>
        <v>30.620536805552547</v>
      </c>
      <c r="Y174" s="3" t="str">
        <f t="shared" ca="1" si="2"/>
        <v>Nợ quá hạn từ 30 ngày đến 60 ngày</v>
      </c>
      <c r="Z174" s="3" t="str">
        <f>IF(MONTH(Table1[[#This Row],[Ngày tính CN]])&lt;10,"0"&amp;MONTH(Table1[[#This Row],[Ngày tính CN]]),MONTH(Table1[[#This Row],[Ngày tính CN]]))</f>
        <v>08</v>
      </c>
      <c r="AA17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74" s="3"/>
    </row>
    <row r="175" spans="1:28" ht="30.75" customHeight="1" x14ac:dyDescent="0.2">
      <c r="A175" s="4" t="s">
        <v>116</v>
      </c>
      <c r="B175" s="4" t="s">
        <v>154</v>
      </c>
      <c r="C175" s="5">
        <v>45888</v>
      </c>
      <c r="D175" s="6" t="s">
        <v>12</v>
      </c>
      <c r="E175" s="5">
        <v>45905</v>
      </c>
      <c r="F175" s="3" t="s">
        <v>81</v>
      </c>
      <c r="G175" s="3" t="s">
        <v>427</v>
      </c>
      <c r="K175" s="8">
        <v>1069994</v>
      </c>
      <c r="L175" s="8" t="s">
        <v>2135</v>
      </c>
      <c r="O175" s="20">
        <f>IF(Table1[[#This Row],[Phân loại]]="Tồn đầu kỳ",Table1[[#This Row],[Tổng giá trị]],0)</f>
        <v>0</v>
      </c>
      <c r="P175" s="8">
        <f>IF(Table1[[#This Row],[Số còn phải thu ĐK]]&gt;0,0,IF(Table1[[#This Row],[Phân loại]]="Bán hàng",Table1[[#This Row],[Tổng giá trị]],-Table1[[#This Row],[Tổng giá trị]]))</f>
        <v>1069994</v>
      </c>
      <c r="Q175" s="20">
        <f>IF(Table1[[#This Row],[Ngày Thanh toán]]&lt;&gt;"",Table1[[#This Row],[Giá Trị HD sau CK]],0)</f>
        <v>0</v>
      </c>
      <c r="R175" s="8">
        <f>Table1[[#This Row],[Số còn phải thu ĐK]]+Table1[[#This Row],[Giá Trị HD sau CK]]-Table1[[#This Row],[Số tiền đã thu]]</f>
        <v>1069994</v>
      </c>
      <c r="S175" s="7">
        <f>IF(Table1[[#This Row],[Ngày hóa đơn]]&lt;&gt;"",Table1[[#This Row],[Ngày hóa đơn]],Table1[[#This Row],[Ngày hạch toán]])</f>
        <v>45905</v>
      </c>
      <c r="T175" s="8">
        <v>50</v>
      </c>
      <c r="U175" s="7">
        <f>IF(Table1[[#This Row],[Ngày tính CN]]="","",S175+T175)</f>
        <v>45955</v>
      </c>
      <c r="V175" s="20">
        <f ca="1">IF(Table1[[#This Row],[Hạn thanh toán]]="","",IF((U175-NOW())&lt;0,0,(U175-NOW())))</f>
        <v>0</v>
      </c>
      <c r="W175" s="3"/>
      <c r="X175" s="20">
        <f ca="1">IF(Table1[[#This Row],[Hạn thanh toán]]="","",IF((U175-NOW())&lt;0,-(U175-NOW()),0))</f>
        <v>19.620536805552547</v>
      </c>
      <c r="Y175" s="3" t="str">
        <f t="shared" ca="1" si="2"/>
        <v>Nợ quá hạn 30 ngày</v>
      </c>
      <c r="Z175" s="3" t="str">
        <f>IF(MONTH(Table1[[#This Row],[Ngày tính CN]])&lt;10,"0"&amp;MONTH(Table1[[#This Row],[Ngày tính CN]]),MONTH(Table1[[#This Row],[Ngày tính CN]]))</f>
        <v>09</v>
      </c>
      <c r="AA17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75" s="3"/>
    </row>
    <row r="176" spans="1:28" ht="30.75" customHeight="1" x14ac:dyDescent="0.2">
      <c r="A176" s="4" t="s">
        <v>116</v>
      </c>
      <c r="B176" s="4" t="s">
        <v>154</v>
      </c>
      <c r="C176" s="5">
        <v>45888</v>
      </c>
      <c r="D176" s="6" t="s">
        <v>101</v>
      </c>
      <c r="E176" s="5">
        <v>45894</v>
      </c>
      <c r="F176" s="3" t="s">
        <v>296</v>
      </c>
      <c r="G176" s="3" t="s">
        <v>635</v>
      </c>
      <c r="K176" s="8">
        <v>597688</v>
      </c>
      <c r="L176" s="8" t="s">
        <v>2135</v>
      </c>
      <c r="O176" s="20">
        <f>IF(Table1[[#This Row],[Phân loại]]="Tồn đầu kỳ",Table1[[#This Row],[Tổng giá trị]],0)</f>
        <v>0</v>
      </c>
      <c r="P176" s="8">
        <f>IF(Table1[[#This Row],[Số còn phải thu ĐK]]&gt;0,0,IF(Table1[[#This Row],[Phân loại]]="Bán hàng",Table1[[#This Row],[Tổng giá trị]],-Table1[[#This Row],[Tổng giá trị]]))</f>
        <v>597688</v>
      </c>
      <c r="Q176" s="20">
        <f>IF(Table1[[#This Row],[Ngày Thanh toán]]&lt;&gt;"",Table1[[#This Row],[Giá Trị HD sau CK]],0)</f>
        <v>0</v>
      </c>
      <c r="R176" s="8">
        <f>Table1[[#This Row],[Số còn phải thu ĐK]]+Table1[[#This Row],[Giá Trị HD sau CK]]-Table1[[#This Row],[Số tiền đã thu]]</f>
        <v>597688</v>
      </c>
      <c r="S176" s="7">
        <f>IF(Table1[[#This Row],[Ngày hóa đơn]]&lt;&gt;"",Table1[[#This Row],[Ngày hóa đơn]],Table1[[#This Row],[Ngày hạch toán]])</f>
        <v>45894</v>
      </c>
      <c r="T176" s="8">
        <v>50</v>
      </c>
      <c r="U176" s="7">
        <f>IF(Table1[[#This Row],[Ngày tính CN]]="","",S176+T176)</f>
        <v>45944</v>
      </c>
      <c r="V176" s="20">
        <f ca="1">IF(Table1[[#This Row],[Hạn thanh toán]]="","",IF((U176-NOW())&lt;0,0,(U176-NOW())))</f>
        <v>0</v>
      </c>
      <c r="W176" s="3"/>
      <c r="X176" s="20">
        <f ca="1">IF(Table1[[#This Row],[Hạn thanh toán]]="","",IF((U176-NOW())&lt;0,-(U176-NOW()),0))</f>
        <v>30.620536805552547</v>
      </c>
      <c r="Y176" s="3" t="str">
        <f t="shared" ca="1" si="2"/>
        <v>Nợ quá hạn từ 30 ngày đến 60 ngày</v>
      </c>
      <c r="Z176" s="3" t="str">
        <f>IF(MONTH(Table1[[#This Row],[Ngày tính CN]])&lt;10,"0"&amp;MONTH(Table1[[#This Row],[Ngày tính CN]]),MONTH(Table1[[#This Row],[Ngày tính CN]]))</f>
        <v>08</v>
      </c>
      <c r="AA17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76" s="3"/>
    </row>
    <row r="177" spans="1:28" ht="30.75" customHeight="1" x14ac:dyDescent="0.2">
      <c r="A177" s="4" t="s">
        <v>116</v>
      </c>
      <c r="B177" s="4" t="s">
        <v>154</v>
      </c>
      <c r="C177" s="5">
        <v>45890</v>
      </c>
      <c r="D177" s="6" t="s">
        <v>23</v>
      </c>
      <c r="E177" s="5">
        <v>45894</v>
      </c>
      <c r="F177" s="3" t="s">
        <v>558</v>
      </c>
      <c r="G177" s="3" t="s">
        <v>123</v>
      </c>
      <c r="K177" s="8">
        <v>667585</v>
      </c>
      <c r="L177" s="8" t="s">
        <v>2135</v>
      </c>
      <c r="O177" s="20">
        <f>IF(Table1[[#This Row],[Phân loại]]="Tồn đầu kỳ",Table1[[#This Row],[Tổng giá trị]],0)</f>
        <v>0</v>
      </c>
      <c r="P177" s="8">
        <f>IF(Table1[[#This Row],[Số còn phải thu ĐK]]&gt;0,0,IF(Table1[[#This Row],[Phân loại]]="Bán hàng",Table1[[#This Row],[Tổng giá trị]],-Table1[[#This Row],[Tổng giá trị]]))</f>
        <v>667585</v>
      </c>
      <c r="Q177" s="20">
        <f>IF(Table1[[#This Row],[Ngày Thanh toán]]&lt;&gt;"",Table1[[#This Row],[Giá Trị HD sau CK]],0)</f>
        <v>0</v>
      </c>
      <c r="R177" s="8">
        <f>Table1[[#This Row],[Số còn phải thu ĐK]]+Table1[[#This Row],[Giá Trị HD sau CK]]-Table1[[#This Row],[Số tiền đã thu]]</f>
        <v>667585</v>
      </c>
      <c r="S177" s="7">
        <f>IF(Table1[[#This Row],[Ngày hóa đơn]]&lt;&gt;"",Table1[[#This Row],[Ngày hóa đơn]],Table1[[#This Row],[Ngày hạch toán]])</f>
        <v>45894</v>
      </c>
      <c r="T177" s="8">
        <v>50</v>
      </c>
      <c r="U177" s="7">
        <f>IF(Table1[[#This Row],[Ngày tính CN]]="","",S177+T177)</f>
        <v>45944</v>
      </c>
      <c r="V177" s="20">
        <f ca="1">IF(Table1[[#This Row],[Hạn thanh toán]]="","",IF((U177-NOW())&lt;0,0,(U177-NOW())))</f>
        <v>0</v>
      </c>
      <c r="W177" s="3"/>
      <c r="X177" s="20">
        <f ca="1">IF(Table1[[#This Row],[Hạn thanh toán]]="","",IF((U177-NOW())&lt;0,-(U177-NOW()),0))</f>
        <v>30.620536805552547</v>
      </c>
      <c r="Y177" s="3" t="str">
        <f t="shared" ca="1" si="2"/>
        <v>Nợ quá hạn từ 30 ngày đến 60 ngày</v>
      </c>
      <c r="Z177" s="3" t="str">
        <f>IF(MONTH(Table1[[#This Row],[Ngày tính CN]])&lt;10,"0"&amp;MONTH(Table1[[#This Row],[Ngày tính CN]]),MONTH(Table1[[#This Row],[Ngày tính CN]]))</f>
        <v>08</v>
      </c>
      <c r="AA17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77" s="3"/>
    </row>
    <row r="178" spans="1:28" ht="30.75" customHeight="1" x14ac:dyDescent="0.2">
      <c r="A178" s="4" t="s">
        <v>116</v>
      </c>
      <c r="B178" s="4" t="s">
        <v>154</v>
      </c>
      <c r="C178" s="5">
        <v>45894</v>
      </c>
      <c r="D178" s="6" t="s">
        <v>119</v>
      </c>
      <c r="E178" s="5">
        <v>45905</v>
      </c>
      <c r="F178" s="3" t="s">
        <v>508</v>
      </c>
      <c r="G178" s="3" t="s">
        <v>626</v>
      </c>
      <c r="K178" s="8">
        <v>620784</v>
      </c>
      <c r="L178" s="8" t="s">
        <v>2135</v>
      </c>
      <c r="O178" s="20">
        <f>IF(Table1[[#This Row],[Phân loại]]="Tồn đầu kỳ",Table1[[#This Row],[Tổng giá trị]],0)</f>
        <v>0</v>
      </c>
      <c r="P178" s="8">
        <f>IF(Table1[[#This Row],[Số còn phải thu ĐK]]&gt;0,0,IF(Table1[[#This Row],[Phân loại]]="Bán hàng",Table1[[#This Row],[Tổng giá trị]],-Table1[[#This Row],[Tổng giá trị]]))</f>
        <v>620784</v>
      </c>
      <c r="Q178" s="20">
        <f>IF(Table1[[#This Row],[Ngày Thanh toán]]&lt;&gt;"",Table1[[#This Row],[Giá Trị HD sau CK]],0)</f>
        <v>0</v>
      </c>
      <c r="R178" s="8">
        <f>Table1[[#This Row],[Số còn phải thu ĐK]]+Table1[[#This Row],[Giá Trị HD sau CK]]-Table1[[#This Row],[Số tiền đã thu]]</f>
        <v>620784</v>
      </c>
      <c r="S178" s="7">
        <f>IF(Table1[[#This Row],[Ngày hóa đơn]]&lt;&gt;"",Table1[[#This Row],[Ngày hóa đơn]],Table1[[#This Row],[Ngày hạch toán]])</f>
        <v>45905</v>
      </c>
      <c r="T178" s="8">
        <v>50</v>
      </c>
      <c r="U178" s="7">
        <f>IF(Table1[[#This Row],[Ngày tính CN]]="","",S178+T178)</f>
        <v>45955</v>
      </c>
      <c r="V178" s="20">
        <f ca="1">IF(Table1[[#This Row],[Hạn thanh toán]]="","",IF((U178-NOW())&lt;0,0,(U178-NOW())))</f>
        <v>0</v>
      </c>
      <c r="W178" s="3"/>
      <c r="X178" s="20">
        <f ca="1">IF(Table1[[#This Row],[Hạn thanh toán]]="","",IF((U178-NOW())&lt;0,-(U178-NOW()),0))</f>
        <v>19.620536805552547</v>
      </c>
      <c r="Y178" s="3" t="str">
        <f t="shared" ca="1" si="2"/>
        <v>Nợ quá hạn 30 ngày</v>
      </c>
      <c r="Z178" s="3" t="str">
        <f>IF(MONTH(Table1[[#This Row],[Ngày tính CN]])&lt;10,"0"&amp;MONTH(Table1[[#This Row],[Ngày tính CN]]),MONTH(Table1[[#This Row],[Ngày tính CN]]))</f>
        <v>09</v>
      </c>
      <c r="AA17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78" s="3"/>
    </row>
    <row r="179" spans="1:28" ht="30.75" customHeight="1" x14ac:dyDescent="0.2">
      <c r="A179" s="4" t="s">
        <v>116</v>
      </c>
      <c r="B179" s="4" t="s">
        <v>154</v>
      </c>
      <c r="C179" s="5">
        <v>45894</v>
      </c>
      <c r="D179" s="6" t="s">
        <v>525</v>
      </c>
      <c r="E179" s="5">
        <v>45905</v>
      </c>
      <c r="F179" s="3" t="s">
        <v>143</v>
      </c>
      <c r="G179" s="3" t="s">
        <v>10</v>
      </c>
      <c r="K179" s="8">
        <v>465588</v>
      </c>
      <c r="L179" s="8" t="s">
        <v>2135</v>
      </c>
      <c r="O179" s="20">
        <f>IF(Table1[[#This Row],[Phân loại]]="Tồn đầu kỳ",Table1[[#This Row],[Tổng giá trị]],0)</f>
        <v>0</v>
      </c>
      <c r="P179" s="8">
        <f>IF(Table1[[#This Row],[Số còn phải thu ĐK]]&gt;0,0,IF(Table1[[#This Row],[Phân loại]]="Bán hàng",Table1[[#This Row],[Tổng giá trị]],-Table1[[#This Row],[Tổng giá trị]]))</f>
        <v>465588</v>
      </c>
      <c r="Q179" s="20">
        <f>IF(Table1[[#This Row],[Ngày Thanh toán]]&lt;&gt;"",Table1[[#This Row],[Giá Trị HD sau CK]],0)</f>
        <v>0</v>
      </c>
      <c r="R179" s="8">
        <f>Table1[[#This Row],[Số còn phải thu ĐK]]+Table1[[#This Row],[Giá Trị HD sau CK]]-Table1[[#This Row],[Số tiền đã thu]]</f>
        <v>465588</v>
      </c>
      <c r="S179" s="7">
        <f>IF(Table1[[#This Row],[Ngày hóa đơn]]&lt;&gt;"",Table1[[#This Row],[Ngày hóa đơn]],Table1[[#This Row],[Ngày hạch toán]])</f>
        <v>45905</v>
      </c>
      <c r="T179" s="8">
        <v>50</v>
      </c>
      <c r="U179" s="7">
        <f>IF(Table1[[#This Row],[Ngày tính CN]]="","",S179+T179)</f>
        <v>45955</v>
      </c>
      <c r="V179" s="20">
        <f ca="1">IF(Table1[[#This Row],[Hạn thanh toán]]="","",IF((U179-NOW())&lt;0,0,(U179-NOW())))</f>
        <v>0</v>
      </c>
      <c r="W179" s="3"/>
      <c r="X179" s="20">
        <f ca="1">IF(Table1[[#This Row],[Hạn thanh toán]]="","",IF((U179-NOW())&lt;0,-(U179-NOW()),0))</f>
        <v>19.620536805552547</v>
      </c>
      <c r="Y179" s="3" t="str">
        <f t="shared" ca="1" si="2"/>
        <v>Nợ quá hạn 30 ngày</v>
      </c>
      <c r="Z179" s="3" t="str">
        <f>IF(MONTH(Table1[[#This Row],[Ngày tính CN]])&lt;10,"0"&amp;MONTH(Table1[[#This Row],[Ngày tính CN]]),MONTH(Table1[[#This Row],[Ngày tính CN]]))</f>
        <v>09</v>
      </c>
      <c r="AA17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79" s="3"/>
    </row>
    <row r="180" spans="1:28" ht="30.75" customHeight="1" x14ac:dyDescent="0.2">
      <c r="A180" s="4" t="s">
        <v>116</v>
      </c>
      <c r="B180" s="4" t="s">
        <v>154</v>
      </c>
      <c r="C180" s="5">
        <v>45904</v>
      </c>
      <c r="D180" s="6" t="s">
        <v>634</v>
      </c>
      <c r="E180" s="5">
        <v>45916</v>
      </c>
      <c r="F180" s="3" t="s">
        <v>425</v>
      </c>
      <c r="G180" s="3" t="s">
        <v>77</v>
      </c>
      <c r="K180" s="8">
        <v>1145244</v>
      </c>
      <c r="L180" s="8" t="s">
        <v>2135</v>
      </c>
      <c r="O180" s="20">
        <f>IF(Table1[[#This Row],[Phân loại]]="Tồn đầu kỳ",Table1[[#This Row],[Tổng giá trị]],0)</f>
        <v>0</v>
      </c>
      <c r="P180" s="8">
        <f>IF(Table1[[#This Row],[Số còn phải thu ĐK]]&gt;0,0,IF(Table1[[#This Row],[Phân loại]]="Bán hàng",Table1[[#This Row],[Tổng giá trị]],-Table1[[#This Row],[Tổng giá trị]]))</f>
        <v>1145244</v>
      </c>
      <c r="Q180" s="20">
        <f>IF(Table1[[#This Row],[Ngày Thanh toán]]&lt;&gt;"",Table1[[#This Row],[Giá Trị HD sau CK]],0)</f>
        <v>0</v>
      </c>
      <c r="R180" s="8">
        <f>Table1[[#This Row],[Số còn phải thu ĐK]]+Table1[[#This Row],[Giá Trị HD sau CK]]-Table1[[#This Row],[Số tiền đã thu]]</f>
        <v>1145244</v>
      </c>
      <c r="S180" s="7">
        <f>IF(Table1[[#This Row],[Ngày hóa đơn]]&lt;&gt;"",Table1[[#This Row],[Ngày hóa đơn]],Table1[[#This Row],[Ngày hạch toán]])</f>
        <v>45916</v>
      </c>
      <c r="T180" s="8">
        <v>50</v>
      </c>
      <c r="U180" s="7">
        <f>IF(Table1[[#This Row],[Ngày tính CN]]="","",S180+T180)</f>
        <v>45966</v>
      </c>
      <c r="V180" s="20">
        <f ca="1">IF(Table1[[#This Row],[Hạn thanh toán]]="","",IF((U180-NOW())&lt;0,0,(U180-NOW())))</f>
        <v>0</v>
      </c>
      <c r="W180" s="3"/>
      <c r="X180" s="20">
        <f ca="1">IF(Table1[[#This Row],[Hạn thanh toán]]="","",IF((U180-NOW())&lt;0,-(U180-NOW()),0))</f>
        <v>8.6205368055525469</v>
      </c>
      <c r="Y180" s="3" t="str">
        <f t="shared" ca="1" si="2"/>
        <v>Nợ quá hạn 30 ngày</v>
      </c>
      <c r="Z180" s="3" t="str">
        <f>IF(MONTH(Table1[[#This Row],[Ngày tính CN]])&lt;10,"0"&amp;MONTH(Table1[[#This Row],[Ngày tính CN]]),MONTH(Table1[[#This Row],[Ngày tính CN]]))</f>
        <v>09</v>
      </c>
      <c r="AA18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80" s="3"/>
    </row>
    <row r="181" spans="1:28" ht="30.75" customHeight="1" x14ac:dyDescent="0.2">
      <c r="A181" s="4" t="s">
        <v>116</v>
      </c>
      <c r="B181" s="4" t="s">
        <v>154</v>
      </c>
      <c r="C181" s="5">
        <v>45904</v>
      </c>
      <c r="D181" s="6" t="s">
        <v>619</v>
      </c>
      <c r="E181" s="5">
        <v>45916</v>
      </c>
      <c r="F181" s="3" t="s">
        <v>602</v>
      </c>
      <c r="G181" s="3" t="s">
        <v>266</v>
      </c>
      <c r="K181" s="8">
        <v>792203</v>
      </c>
      <c r="L181" s="8" t="s">
        <v>2135</v>
      </c>
      <c r="O181" s="20">
        <f>IF(Table1[[#This Row],[Phân loại]]="Tồn đầu kỳ",Table1[[#This Row],[Tổng giá trị]],0)</f>
        <v>0</v>
      </c>
      <c r="P181" s="8">
        <f>IF(Table1[[#This Row],[Số còn phải thu ĐK]]&gt;0,0,IF(Table1[[#This Row],[Phân loại]]="Bán hàng",Table1[[#This Row],[Tổng giá trị]],-Table1[[#This Row],[Tổng giá trị]]))</f>
        <v>792203</v>
      </c>
      <c r="Q181" s="20">
        <f>IF(Table1[[#This Row],[Ngày Thanh toán]]&lt;&gt;"",Table1[[#This Row],[Giá Trị HD sau CK]],0)</f>
        <v>0</v>
      </c>
      <c r="R181" s="8">
        <f>Table1[[#This Row],[Số còn phải thu ĐK]]+Table1[[#This Row],[Giá Trị HD sau CK]]-Table1[[#This Row],[Số tiền đã thu]]</f>
        <v>792203</v>
      </c>
      <c r="S181" s="7">
        <f>IF(Table1[[#This Row],[Ngày hóa đơn]]&lt;&gt;"",Table1[[#This Row],[Ngày hóa đơn]],Table1[[#This Row],[Ngày hạch toán]])</f>
        <v>45916</v>
      </c>
      <c r="T181" s="8">
        <v>50</v>
      </c>
      <c r="U181" s="7">
        <f>IF(Table1[[#This Row],[Ngày tính CN]]="","",S181+T181)</f>
        <v>45966</v>
      </c>
      <c r="V181" s="20">
        <f ca="1">IF(Table1[[#This Row],[Hạn thanh toán]]="","",IF((U181-NOW())&lt;0,0,(U181-NOW())))</f>
        <v>0</v>
      </c>
      <c r="W181" s="3"/>
      <c r="X181" s="20">
        <f ca="1">IF(Table1[[#This Row],[Hạn thanh toán]]="","",IF((U181-NOW())&lt;0,-(U181-NOW()),0))</f>
        <v>8.6205368055525469</v>
      </c>
      <c r="Y181" s="3" t="str">
        <f t="shared" ca="1" si="2"/>
        <v>Nợ quá hạn 30 ngày</v>
      </c>
      <c r="Z181" s="3" t="str">
        <f>IF(MONTH(Table1[[#This Row],[Ngày tính CN]])&lt;10,"0"&amp;MONTH(Table1[[#This Row],[Ngày tính CN]]),MONTH(Table1[[#This Row],[Ngày tính CN]]))</f>
        <v>09</v>
      </c>
      <c r="AA18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81" s="3"/>
    </row>
    <row r="182" spans="1:28" ht="30.75" customHeight="1" x14ac:dyDescent="0.2">
      <c r="A182" s="4" t="s">
        <v>116</v>
      </c>
      <c r="B182" s="4" t="s">
        <v>154</v>
      </c>
      <c r="C182" s="5">
        <v>45904</v>
      </c>
      <c r="D182" s="6" t="s">
        <v>596</v>
      </c>
      <c r="E182" s="5">
        <v>45916</v>
      </c>
      <c r="F182" s="3" t="s">
        <v>16</v>
      </c>
      <c r="G182" s="3" t="s">
        <v>150</v>
      </c>
      <c r="K182" s="8">
        <v>772703</v>
      </c>
      <c r="L182" s="8" t="s">
        <v>2135</v>
      </c>
      <c r="O182" s="20">
        <f>IF(Table1[[#This Row],[Phân loại]]="Tồn đầu kỳ",Table1[[#This Row],[Tổng giá trị]],0)</f>
        <v>0</v>
      </c>
      <c r="P182" s="8">
        <f>IF(Table1[[#This Row],[Số còn phải thu ĐK]]&gt;0,0,IF(Table1[[#This Row],[Phân loại]]="Bán hàng",Table1[[#This Row],[Tổng giá trị]],-Table1[[#This Row],[Tổng giá trị]]))</f>
        <v>772703</v>
      </c>
      <c r="Q182" s="20">
        <f>IF(Table1[[#This Row],[Ngày Thanh toán]]&lt;&gt;"",Table1[[#This Row],[Giá Trị HD sau CK]],0)</f>
        <v>0</v>
      </c>
      <c r="R182" s="8">
        <f>Table1[[#This Row],[Số còn phải thu ĐK]]+Table1[[#This Row],[Giá Trị HD sau CK]]-Table1[[#This Row],[Số tiền đã thu]]</f>
        <v>772703</v>
      </c>
      <c r="S182" s="7">
        <f>IF(Table1[[#This Row],[Ngày hóa đơn]]&lt;&gt;"",Table1[[#This Row],[Ngày hóa đơn]],Table1[[#This Row],[Ngày hạch toán]])</f>
        <v>45916</v>
      </c>
      <c r="T182" s="8">
        <v>50</v>
      </c>
      <c r="U182" s="7">
        <f>IF(Table1[[#This Row],[Ngày tính CN]]="","",S182+T182)</f>
        <v>45966</v>
      </c>
      <c r="V182" s="20">
        <f ca="1">IF(Table1[[#This Row],[Hạn thanh toán]]="","",IF((U182-NOW())&lt;0,0,(U182-NOW())))</f>
        <v>0</v>
      </c>
      <c r="W182" s="3"/>
      <c r="X182" s="20">
        <f ca="1">IF(Table1[[#This Row],[Hạn thanh toán]]="","",IF((U182-NOW())&lt;0,-(U182-NOW()),0))</f>
        <v>8.6205368055525469</v>
      </c>
      <c r="Y182" s="3" t="str">
        <f t="shared" ca="1" si="2"/>
        <v>Nợ quá hạn 30 ngày</v>
      </c>
      <c r="Z182" s="3" t="str">
        <f>IF(MONTH(Table1[[#This Row],[Ngày tính CN]])&lt;10,"0"&amp;MONTH(Table1[[#This Row],[Ngày tính CN]]),MONTH(Table1[[#This Row],[Ngày tính CN]]))</f>
        <v>09</v>
      </c>
      <c r="AA18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82" s="3"/>
    </row>
    <row r="183" spans="1:28" ht="30.75" customHeight="1" x14ac:dyDescent="0.2">
      <c r="A183" s="4" t="s">
        <v>116</v>
      </c>
      <c r="B183" s="4" t="s">
        <v>154</v>
      </c>
      <c r="C183" s="5">
        <v>45904</v>
      </c>
      <c r="D183" s="6" t="s">
        <v>472</v>
      </c>
      <c r="E183" s="5">
        <v>45916</v>
      </c>
      <c r="F183" s="3" t="s">
        <v>458</v>
      </c>
      <c r="G183" s="3" t="s">
        <v>537</v>
      </c>
      <c r="K183" s="8">
        <v>773303</v>
      </c>
      <c r="L183" s="8" t="s">
        <v>2135</v>
      </c>
      <c r="O183" s="20">
        <f>IF(Table1[[#This Row],[Phân loại]]="Tồn đầu kỳ",Table1[[#This Row],[Tổng giá trị]],0)</f>
        <v>0</v>
      </c>
      <c r="P183" s="8">
        <f>IF(Table1[[#This Row],[Số còn phải thu ĐK]]&gt;0,0,IF(Table1[[#This Row],[Phân loại]]="Bán hàng",Table1[[#This Row],[Tổng giá trị]],-Table1[[#This Row],[Tổng giá trị]]))</f>
        <v>773303</v>
      </c>
      <c r="Q183" s="20">
        <f>IF(Table1[[#This Row],[Ngày Thanh toán]]&lt;&gt;"",Table1[[#This Row],[Giá Trị HD sau CK]],0)</f>
        <v>0</v>
      </c>
      <c r="R183" s="8">
        <f>Table1[[#This Row],[Số còn phải thu ĐK]]+Table1[[#This Row],[Giá Trị HD sau CK]]-Table1[[#This Row],[Số tiền đã thu]]</f>
        <v>773303</v>
      </c>
      <c r="S183" s="7">
        <f>IF(Table1[[#This Row],[Ngày hóa đơn]]&lt;&gt;"",Table1[[#This Row],[Ngày hóa đơn]],Table1[[#This Row],[Ngày hạch toán]])</f>
        <v>45916</v>
      </c>
      <c r="T183" s="8">
        <v>50</v>
      </c>
      <c r="U183" s="7">
        <f>IF(Table1[[#This Row],[Ngày tính CN]]="","",S183+T183)</f>
        <v>45966</v>
      </c>
      <c r="V183" s="20">
        <f ca="1">IF(Table1[[#This Row],[Hạn thanh toán]]="","",IF((U183-NOW())&lt;0,0,(U183-NOW())))</f>
        <v>0</v>
      </c>
      <c r="W183" s="3"/>
      <c r="X183" s="20">
        <f ca="1">IF(Table1[[#This Row],[Hạn thanh toán]]="","",IF((U183-NOW())&lt;0,-(U183-NOW()),0))</f>
        <v>8.6205368055525469</v>
      </c>
      <c r="Y183" s="3" t="str">
        <f t="shared" ca="1" si="2"/>
        <v>Nợ quá hạn 30 ngày</v>
      </c>
      <c r="Z183" s="3" t="str">
        <f>IF(MONTH(Table1[[#This Row],[Ngày tính CN]])&lt;10,"0"&amp;MONTH(Table1[[#This Row],[Ngày tính CN]]),MONTH(Table1[[#This Row],[Ngày tính CN]]))</f>
        <v>09</v>
      </c>
      <c r="AA18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83" s="3"/>
    </row>
    <row r="184" spans="1:28" ht="30.75" customHeight="1" x14ac:dyDescent="0.2">
      <c r="A184" s="4" t="s">
        <v>116</v>
      </c>
      <c r="B184" s="4" t="s">
        <v>154</v>
      </c>
      <c r="C184" s="5">
        <v>45904</v>
      </c>
      <c r="D184" s="6" t="s">
        <v>263</v>
      </c>
      <c r="E184" s="5">
        <v>45916</v>
      </c>
      <c r="F184" s="3" t="s">
        <v>309</v>
      </c>
      <c r="G184" s="3" t="s">
        <v>2</v>
      </c>
      <c r="K184" s="8">
        <v>947318</v>
      </c>
      <c r="L184" s="8" t="s">
        <v>2135</v>
      </c>
      <c r="O184" s="20">
        <f>IF(Table1[[#This Row],[Phân loại]]="Tồn đầu kỳ",Table1[[#This Row],[Tổng giá trị]],0)</f>
        <v>0</v>
      </c>
      <c r="P184" s="8">
        <f>IF(Table1[[#This Row],[Số còn phải thu ĐK]]&gt;0,0,IF(Table1[[#This Row],[Phân loại]]="Bán hàng",Table1[[#This Row],[Tổng giá trị]],-Table1[[#This Row],[Tổng giá trị]]))</f>
        <v>947318</v>
      </c>
      <c r="Q184" s="20">
        <f>IF(Table1[[#This Row],[Ngày Thanh toán]]&lt;&gt;"",Table1[[#This Row],[Giá Trị HD sau CK]],0)</f>
        <v>0</v>
      </c>
      <c r="R184" s="8">
        <f>Table1[[#This Row],[Số còn phải thu ĐK]]+Table1[[#This Row],[Giá Trị HD sau CK]]-Table1[[#This Row],[Số tiền đã thu]]</f>
        <v>947318</v>
      </c>
      <c r="S184" s="7">
        <f>IF(Table1[[#This Row],[Ngày hóa đơn]]&lt;&gt;"",Table1[[#This Row],[Ngày hóa đơn]],Table1[[#This Row],[Ngày hạch toán]])</f>
        <v>45916</v>
      </c>
      <c r="T184" s="8">
        <v>50</v>
      </c>
      <c r="U184" s="7">
        <f>IF(Table1[[#This Row],[Ngày tính CN]]="","",S184+T184)</f>
        <v>45966</v>
      </c>
      <c r="V184" s="20">
        <f ca="1">IF(Table1[[#This Row],[Hạn thanh toán]]="","",IF((U184-NOW())&lt;0,0,(U184-NOW())))</f>
        <v>0</v>
      </c>
      <c r="W184" s="3"/>
      <c r="X184" s="20">
        <f ca="1">IF(Table1[[#This Row],[Hạn thanh toán]]="","",IF((U184-NOW())&lt;0,-(U184-NOW()),0))</f>
        <v>8.6205368055525469</v>
      </c>
      <c r="Y184" s="3" t="str">
        <f t="shared" ca="1" si="2"/>
        <v>Nợ quá hạn 30 ngày</v>
      </c>
      <c r="Z184" s="3" t="str">
        <f>IF(MONTH(Table1[[#This Row],[Ngày tính CN]])&lt;10,"0"&amp;MONTH(Table1[[#This Row],[Ngày tính CN]]),MONTH(Table1[[#This Row],[Ngày tính CN]]))</f>
        <v>09</v>
      </c>
      <c r="AA18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84" s="3"/>
    </row>
    <row r="185" spans="1:28" ht="30.75" customHeight="1" x14ac:dyDescent="0.2">
      <c r="A185" s="4" t="s">
        <v>116</v>
      </c>
      <c r="B185" s="4" t="s">
        <v>154</v>
      </c>
      <c r="C185" s="5">
        <v>45904</v>
      </c>
      <c r="D185" s="6" t="s">
        <v>145</v>
      </c>
      <c r="E185" s="5">
        <v>45916</v>
      </c>
      <c r="F185" s="3" t="s">
        <v>121</v>
      </c>
      <c r="G185" s="3" t="s">
        <v>169</v>
      </c>
      <c r="K185" s="8">
        <v>770052</v>
      </c>
      <c r="L185" s="8" t="s">
        <v>2135</v>
      </c>
      <c r="O185" s="20">
        <f>IF(Table1[[#This Row],[Phân loại]]="Tồn đầu kỳ",Table1[[#This Row],[Tổng giá trị]],0)</f>
        <v>0</v>
      </c>
      <c r="P185" s="8">
        <f>IF(Table1[[#This Row],[Số còn phải thu ĐK]]&gt;0,0,IF(Table1[[#This Row],[Phân loại]]="Bán hàng",Table1[[#This Row],[Tổng giá trị]],-Table1[[#This Row],[Tổng giá trị]]))</f>
        <v>770052</v>
      </c>
      <c r="Q185" s="20">
        <f>IF(Table1[[#This Row],[Ngày Thanh toán]]&lt;&gt;"",Table1[[#This Row],[Giá Trị HD sau CK]],0)</f>
        <v>0</v>
      </c>
      <c r="R185" s="8">
        <f>Table1[[#This Row],[Số còn phải thu ĐK]]+Table1[[#This Row],[Giá Trị HD sau CK]]-Table1[[#This Row],[Số tiền đã thu]]</f>
        <v>770052</v>
      </c>
      <c r="S185" s="7">
        <f>IF(Table1[[#This Row],[Ngày hóa đơn]]&lt;&gt;"",Table1[[#This Row],[Ngày hóa đơn]],Table1[[#This Row],[Ngày hạch toán]])</f>
        <v>45916</v>
      </c>
      <c r="T185" s="8">
        <v>50</v>
      </c>
      <c r="U185" s="7">
        <f>IF(Table1[[#This Row],[Ngày tính CN]]="","",S185+T185)</f>
        <v>45966</v>
      </c>
      <c r="V185" s="20">
        <f ca="1">IF(Table1[[#This Row],[Hạn thanh toán]]="","",IF((U185-NOW())&lt;0,0,(U185-NOW())))</f>
        <v>0</v>
      </c>
      <c r="W185" s="3"/>
      <c r="X185" s="20">
        <f ca="1">IF(Table1[[#This Row],[Hạn thanh toán]]="","",IF((U185-NOW())&lt;0,-(U185-NOW()),0))</f>
        <v>8.6205368055525469</v>
      </c>
      <c r="Y185" s="3" t="str">
        <f t="shared" ca="1" si="2"/>
        <v>Nợ quá hạn 30 ngày</v>
      </c>
      <c r="Z185" s="3" t="str">
        <f>IF(MONTH(Table1[[#This Row],[Ngày tính CN]])&lt;10,"0"&amp;MONTH(Table1[[#This Row],[Ngày tính CN]]),MONTH(Table1[[#This Row],[Ngày tính CN]]))</f>
        <v>09</v>
      </c>
      <c r="AA18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85" s="3"/>
    </row>
    <row r="186" spans="1:28" ht="30.75" customHeight="1" x14ac:dyDescent="0.2">
      <c r="A186" s="4" t="s">
        <v>116</v>
      </c>
      <c r="B186" s="4" t="s">
        <v>154</v>
      </c>
      <c r="C186" s="5">
        <v>45904</v>
      </c>
      <c r="D186" s="6" t="s">
        <v>628</v>
      </c>
      <c r="E186" s="5">
        <v>45916</v>
      </c>
      <c r="F186" s="3" t="s">
        <v>349</v>
      </c>
      <c r="G186" s="3" t="s">
        <v>603</v>
      </c>
      <c r="K186" s="8">
        <v>927344</v>
      </c>
      <c r="L186" s="8" t="s">
        <v>2135</v>
      </c>
      <c r="O186" s="20">
        <f>IF(Table1[[#This Row],[Phân loại]]="Tồn đầu kỳ",Table1[[#This Row],[Tổng giá trị]],0)</f>
        <v>0</v>
      </c>
      <c r="P186" s="8">
        <f>IF(Table1[[#This Row],[Số còn phải thu ĐK]]&gt;0,0,IF(Table1[[#This Row],[Phân loại]]="Bán hàng",Table1[[#This Row],[Tổng giá trị]],-Table1[[#This Row],[Tổng giá trị]]))</f>
        <v>927344</v>
      </c>
      <c r="Q186" s="20">
        <f>IF(Table1[[#This Row],[Ngày Thanh toán]]&lt;&gt;"",Table1[[#This Row],[Giá Trị HD sau CK]],0)</f>
        <v>0</v>
      </c>
      <c r="R186" s="8">
        <f>Table1[[#This Row],[Số còn phải thu ĐK]]+Table1[[#This Row],[Giá Trị HD sau CK]]-Table1[[#This Row],[Số tiền đã thu]]</f>
        <v>927344</v>
      </c>
      <c r="S186" s="7">
        <f>IF(Table1[[#This Row],[Ngày hóa đơn]]&lt;&gt;"",Table1[[#This Row],[Ngày hóa đơn]],Table1[[#This Row],[Ngày hạch toán]])</f>
        <v>45916</v>
      </c>
      <c r="T186" s="8">
        <v>50</v>
      </c>
      <c r="U186" s="7">
        <f>IF(Table1[[#This Row],[Ngày tính CN]]="","",S186+T186)</f>
        <v>45966</v>
      </c>
      <c r="V186" s="20">
        <f ca="1">IF(Table1[[#This Row],[Hạn thanh toán]]="","",IF((U186-NOW())&lt;0,0,(U186-NOW())))</f>
        <v>0</v>
      </c>
      <c r="W186" s="3"/>
      <c r="X186" s="20">
        <f ca="1">IF(Table1[[#This Row],[Hạn thanh toán]]="","",IF((U186-NOW())&lt;0,-(U186-NOW()),0))</f>
        <v>8.6205368055525469</v>
      </c>
      <c r="Y186" s="3" t="str">
        <f t="shared" ca="1" si="2"/>
        <v>Nợ quá hạn 30 ngày</v>
      </c>
      <c r="Z186" s="3" t="str">
        <f>IF(MONTH(Table1[[#This Row],[Ngày tính CN]])&lt;10,"0"&amp;MONTH(Table1[[#This Row],[Ngày tính CN]]),MONTH(Table1[[#This Row],[Ngày tính CN]]))</f>
        <v>09</v>
      </c>
      <c r="AA18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86" s="3"/>
    </row>
    <row r="187" spans="1:28" ht="30.75" customHeight="1" x14ac:dyDescent="0.2">
      <c r="A187" s="4" t="s">
        <v>116</v>
      </c>
      <c r="B187" s="4" t="s">
        <v>154</v>
      </c>
      <c r="C187" s="5">
        <v>45904</v>
      </c>
      <c r="D187" s="6" t="s">
        <v>190</v>
      </c>
      <c r="E187" s="5">
        <v>45916</v>
      </c>
      <c r="F187" s="3" t="s">
        <v>346</v>
      </c>
      <c r="G187" s="3" t="s">
        <v>353</v>
      </c>
      <c r="K187" s="8">
        <v>758767</v>
      </c>
      <c r="L187" s="8" t="s">
        <v>2135</v>
      </c>
      <c r="O187" s="20">
        <f>IF(Table1[[#This Row],[Phân loại]]="Tồn đầu kỳ",Table1[[#This Row],[Tổng giá trị]],0)</f>
        <v>0</v>
      </c>
      <c r="P187" s="8">
        <f>IF(Table1[[#This Row],[Số còn phải thu ĐK]]&gt;0,0,IF(Table1[[#This Row],[Phân loại]]="Bán hàng",Table1[[#This Row],[Tổng giá trị]],-Table1[[#This Row],[Tổng giá trị]]))</f>
        <v>758767</v>
      </c>
      <c r="Q187" s="20">
        <f>IF(Table1[[#This Row],[Ngày Thanh toán]]&lt;&gt;"",Table1[[#This Row],[Giá Trị HD sau CK]],0)</f>
        <v>0</v>
      </c>
      <c r="R187" s="8">
        <f>Table1[[#This Row],[Số còn phải thu ĐK]]+Table1[[#This Row],[Giá Trị HD sau CK]]-Table1[[#This Row],[Số tiền đã thu]]</f>
        <v>758767</v>
      </c>
      <c r="S187" s="7">
        <f>IF(Table1[[#This Row],[Ngày hóa đơn]]&lt;&gt;"",Table1[[#This Row],[Ngày hóa đơn]],Table1[[#This Row],[Ngày hạch toán]])</f>
        <v>45916</v>
      </c>
      <c r="T187" s="8">
        <v>50</v>
      </c>
      <c r="U187" s="7">
        <f>IF(Table1[[#This Row],[Ngày tính CN]]="","",S187+T187)</f>
        <v>45966</v>
      </c>
      <c r="V187" s="20">
        <f ca="1">IF(Table1[[#This Row],[Hạn thanh toán]]="","",IF((U187-NOW())&lt;0,0,(U187-NOW())))</f>
        <v>0</v>
      </c>
      <c r="W187" s="3"/>
      <c r="X187" s="20">
        <f ca="1">IF(Table1[[#This Row],[Hạn thanh toán]]="","",IF((U187-NOW())&lt;0,-(U187-NOW()),0))</f>
        <v>8.6205368055525469</v>
      </c>
      <c r="Y187" s="3" t="str">
        <f t="shared" ca="1" si="2"/>
        <v>Nợ quá hạn 30 ngày</v>
      </c>
      <c r="Z187" s="3" t="str">
        <f>IF(MONTH(Table1[[#This Row],[Ngày tính CN]])&lt;10,"0"&amp;MONTH(Table1[[#This Row],[Ngày tính CN]]),MONTH(Table1[[#This Row],[Ngày tính CN]]))</f>
        <v>09</v>
      </c>
      <c r="AA18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87" s="3"/>
    </row>
    <row r="188" spans="1:28" ht="30.75" customHeight="1" x14ac:dyDescent="0.2">
      <c r="A188" s="4" t="s">
        <v>116</v>
      </c>
      <c r="B188" s="4" t="s">
        <v>154</v>
      </c>
      <c r="C188" s="5">
        <v>45905</v>
      </c>
      <c r="D188" s="6" t="s">
        <v>31</v>
      </c>
      <c r="E188" s="5">
        <v>45916</v>
      </c>
      <c r="F188" s="3" t="s">
        <v>563</v>
      </c>
      <c r="G188" s="3" t="s">
        <v>601</v>
      </c>
      <c r="K188" s="8">
        <v>512389</v>
      </c>
      <c r="L188" s="8" t="s">
        <v>2135</v>
      </c>
      <c r="O188" s="20">
        <f>IF(Table1[[#This Row],[Phân loại]]="Tồn đầu kỳ",Table1[[#This Row],[Tổng giá trị]],0)</f>
        <v>0</v>
      </c>
      <c r="P188" s="8">
        <f>IF(Table1[[#This Row],[Số còn phải thu ĐK]]&gt;0,0,IF(Table1[[#This Row],[Phân loại]]="Bán hàng",Table1[[#This Row],[Tổng giá trị]],-Table1[[#This Row],[Tổng giá trị]]))</f>
        <v>512389</v>
      </c>
      <c r="Q188" s="20">
        <f>IF(Table1[[#This Row],[Ngày Thanh toán]]&lt;&gt;"",Table1[[#This Row],[Giá Trị HD sau CK]],0)</f>
        <v>0</v>
      </c>
      <c r="R188" s="8">
        <f>Table1[[#This Row],[Số còn phải thu ĐK]]+Table1[[#This Row],[Giá Trị HD sau CK]]-Table1[[#This Row],[Số tiền đã thu]]</f>
        <v>512389</v>
      </c>
      <c r="S188" s="7">
        <f>IF(Table1[[#This Row],[Ngày hóa đơn]]&lt;&gt;"",Table1[[#This Row],[Ngày hóa đơn]],Table1[[#This Row],[Ngày hạch toán]])</f>
        <v>45916</v>
      </c>
      <c r="T188" s="8">
        <v>50</v>
      </c>
      <c r="U188" s="7">
        <f>IF(Table1[[#This Row],[Ngày tính CN]]="","",S188+T188)</f>
        <v>45966</v>
      </c>
      <c r="V188" s="20">
        <f ca="1">IF(Table1[[#This Row],[Hạn thanh toán]]="","",IF((U188-NOW())&lt;0,0,(U188-NOW())))</f>
        <v>0</v>
      </c>
      <c r="W188" s="3"/>
      <c r="X188" s="20">
        <f ca="1">IF(Table1[[#This Row],[Hạn thanh toán]]="","",IF((U188-NOW())&lt;0,-(U188-NOW()),0))</f>
        <v>8.6205368055525469</v>
      </c>
      <c r="Y188" s="3" t="str">
        <f t="shared" ca="1" si="2"/>
        <v>Nợ quá hạn 30 ngày</v>
      </c>
      <c r="Z188" s="3" t="str">
        <f>IF(MONTH(Table1[[#This Row],[Ngày tính CN]])&lt;10,"0"&amp;MONTH(Table1[[#This Row],[Ngày tính CN]]),MONTH(Table1[[#This Row],[Ngày tính CN]]))</f>
        <v>09</v>
      </c>
      <c r="AA18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88" s="3"/>
    </row>
    <row r="189" spans="1:28" ht="30.75" customHeight="1" x14ac:dyDescent="0.2">
      <c r="A189" s="4" t="s">
        <v>116</v>
      </c>
      <c r="B189" s="4" t="s">
        <v>154</v>
      </c>
      <c r="C189" s="5">
        <v>45906</v>
      </c>
      <c r="D189" s="6" t="s">
        <v>189</v>
      </c>
      <c r="E189" s="5">
        <v>45916</v>
      </c>
      <c r="F189" s="3" t="s">
        <v>550</v>
      </c>
      <c r="G189" s="3" t="s">
        <v>383</v>
      </c>
      <c r="K189" s="8">
        <v>775980</v>
      </c>
      <c r="L189" s="8" t="s">
        <v>2135</v>
      </c>
      <c r="O189" s="20">
        <f>IF(Table1[[#This Row],[Phân loại]]="Tồn đầu kỳ",Table1[[#This Row],[Tổng giá trị]],0)</f>
        <v>0</v>
      </c>
      <c r="P189" s="8">
        <f>IF(Table1[[#This Row],[Số còn phải thu ĐK]]&gt;0,0,IF(Table1[[#This Row],[Phân loại]]="Bán hàng",Table1[[#This Row],[Tổng giá trị]],-Table1[[#This Row],[Tổng giá trị]]))</f>
        <v>775980</v>
      </c>
      <c r="Q189" s="20">
        <f>IF(Table1[[#This Row],[Ngày Thanh toán]]&lt;&gt;"",Table1[[#This Row],[Giá Trị HD sau CK]],0)</f>
        <v>0</v>
      </c>
      <c r="R189" s="8">
        <f>Table1[[#This Row],[Số còn phải thu ĐK]]+Table1[[#This Row],[Giá Trị HD sau CK]]-Table1[[#This Row],[Số tiền đã thu]]</f>
        <v>775980</v>
      </c>
      <c r="S189" s="7">
        <f>IF(Table1[[#This Row],[Ngày hóa đơn]]&lt;&gt;"",Table1[[#This Row],[Ngày hóa đơn]],Table1[[#This Row],[Ngày hạch toán]])</f>
        <v>45916</v>
      </c>
      <c r="T189" s="8">
        <v>50</v>
      </c>
      <c r="U189" s="7">
        <f>IF(Table1[[#This Row],[Ngày tính CN]]="","",S189+T189)</f>
        <v>45966</v>
      </c>
      <c r="V189" s="20">
        <f ca="1">IF(Table1[[#This Row],[Hạn thanh toán]]="","",IF((U189-NOW())&lt;0,0,(U189-NOW())))</f>
        <v>0</v>
      </c>
      <c r="W189" s="3"/>
      <c r="X189" s="20">
        <f ca="1">IF(Table1[[#This Row],[Hạn thanh toán]]="","",IF((U189-NOW())&lt;0,-(U189-NOW()),0))</f>
        <v>8.6205368055525469</v>
      </c>
      <c r="Y189" s="3" t="str">
        <f t="shared" ca="1" si="2"/>
        <v>Nợ quá hạn 30 ngày</v>
      </c>
      <c r="Z189" s="3" t="str">
        <f>IF(MONTH(Table1[[#This Row],[Ngày tính CN]])&lt;10,"0"&amp;MONTH(Table1[[#This Row],[Ngày tính CN]]),MONTH(Table1[[#This Row],[Ngày tính CN]]))</f>
        <v>09</v>
      </c>
      <c r="AA18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89" s="3"/>
    </row>
    <row r="190" spans="1:28" ht="30.75" customHeight="1" x14ac:dyDescent="0.2">
      <c r="A190" s="4" t="s">
        <v>116</v>
      </c>
      <c r="B190" s="4" t="s">
        <v>154</v>
      </c>
      <c r="C190" s="5">
        <v>45906</v>
      </c>
      <c r="D190" s="6" t="s">
        <v>348</v>
      </c>
      <c r="E190" s="5">
        <v>45916</v>
      </c>
      <c r="F190" s="3" t="s">
        <v>333</v>
      </c>
      <c r="G190" s="3" t="s">
        <v>623</v>
      </c>
      <c r="K190" s="8">
        <v>879655</v>
      </c>
      <c r="L190" s="8" t="s">
        <v>2135</v>
      </c>
      <c r="O190" s="20">
        <f>IF(Table1[[#This Row],[Phân loại]]="Tồn đầu kỳ",Table1[[#This Row],[Tổng giá trị]],0)</f>
        <v>0</v>
      </c>
      <c r="P190" s="8">
        <f>IF(Table1[[#This Row],[Số còn phải thu ĐK]]&gt;0,0,IF(Table1[[#This Row],[Phân loại]]="Bán hàng",Table1[[#This Row],[Tổng giá trị]],-Table1[[#This Row],[Tổng giá trị]]))</f>
        <v>879655</v>
      </c>
      <c r="Q190" s="20">
        <f>IF(Table1[[#This Row],[Ngày Thanh toán]]&lt;&gt;"",Table1[[#This Row],[Giá Trị HD sau CK]],0)</f>
        <v>0</v>
      </c>
      <c r="R190" s="8">
        <f>Table1[[#This Row],[Số còn phải thu ĐK]]+Table1[[#This Row],[Giá Trị HD sau CK]]-Table1[[#This Row],[Số tiền đã thu]]</f>
        <v>879655</v>
      </c>
      <c r="S190" s="7">
        <f>IF(Table1[[#This Row],[Ngày hóa đơn]]&lt;&gt;"",Table1[[#This Row],[Ngày hóa đơn]],Table1[[#This Row],[Ngày hạch toán]])</f>
        <v>45916</v>
      </c>
      <c r="T190" s="8">
        <v>50</v>
      </c>
      <c r="U190" s="7">
        <f>IF(Table1[[#This Row],[Ngày tính CN]]="","",S190+T190)</f>
        <v>45966</v>
      </c>
      <c r="V190" s="20">
        <f ca="1">IF(Table1[[#This Row],[Hạn thanh toán]]="","",IF((U190-NOW())&lt;0,0,(U190-NOW())))</f>
        <v>0</v>
      </c>
      <c r="W190" s="3"/>
      <c r="X190" s="20">
        <f ca="1">IF(Table1[[#This Row],[Hạn thanh toán]]="","",IF((U190-NOW())&lt;0,-(U190-NOW()),0))</f>
        <v>8.6205368055525469</v>
      </c>
      <c r="Y190" s="3" t="str">
        <f t="shared" ca="1" si="2"/>
        <v>Nợ quá hạn 30 ngày</v>
      </c>
      <c r="Z190" s="3" t="str">
        <f>IF(MONTH(Table1[[#This Row],[Ngày tính CN]])&lt;10,"0"&amp;MONTH(Table1[[#This Row],[Ngày tính CN]]),MONTH(Table1[[#This Row],[Ngày tính CN]]))</f>
        <v>09</v>
      </c>
      <c r="AA19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90" s="3"/>
    </row>
    <row r="191" spans="1:28" ht="30.75" customHeight="1" x14ac:dyDescent="0.2">
      <c r="A191" s="4" t="s">
        <v>116</v>
      </c>
      <c r="B191" s="4" t="s">
        <v>154</v>
      </c>
      <c r="C191" s="5">
        <v>45910</v>
      </c>
      <c r="D191" s="6" t="s">
        <v>586</v>
      </c>
      <c r="E191" s="5">
        <v>45916</v>
      </c>
      <c r="F191" s="3" t="s">
        <v>372</v>
      </c>
      <c r="G191" s="3" t="s">
        <v>469</v>
      </c>
      <c r="K191" s="8">
        <v>1132542</v>
      </c>
      <c r="L191" s="8" t="s">
        <v>2135</v>
      </c>
      <c r="O191" s="20">
        <f>IF(Table1[[#This Row],[Phân loại]]="Tồn đầu kỳ",Table1[[#This Row],[Tổng giá trị]],0)</f>
        <v>0</v>
      </c>
      <c r="P191" s="8">
        <f>IF(Table1[[#This Row],[Số còn phải thu ĐK]]&gt;0,0,IF(Table1[[#This Row],[Phân loại]]="Bán hàng",Table1[[#This Row],[Tổng giá trị]],-Table1[[#This Row],[Tổng giá trị]]))</f>
        <v>1132542</v>
      </c>
      <c r="Q191" s="20">
        <f>IF(Table1[[#This Row],[Ngày Thanh toán]]&lt;&gt;"",Table1[[#This Row],[Giá Trị HD sau CK]],0)</f>
        <v>0</v>
      </c>
      <c r="R191" s="8">
        <f>Table1[[#This Row],[Số còn phải thu ĐK]]+Table1[[#This Row],[Giá Trị HD sau CK]]-Table1[[#This Row],[Số tiền đã thu]]</f>
        <v>1132542</v>
      </c>
      <c r="S191" s="7">
        <f>IF(Table1[[#This Row],[Ngày hóa đơn]]&lt;&gt;"",Table1[[#This Row],[Ngày hóa đơn]],Table1[[#This Row],[Ngày hạch toán]])</f>
        <v>45916</v>
      </c>
      <c r="T191" s="8">
        <v>50</v>
      </c>
      <c r="U191" s="7">
        <f>IF(Table1[[#This Row],[Ngày tính CN]]="","",S191+T191)</f>
        <v>45966</v>
      </c>
      <c r="V191" s="20">
        <f ca="1">IF(Table1[[#This Row],[Hạn thanh toán]]="","",IF((U191-NOW())&lt;0,0,(U191-NOW())))</f>
        <v>0</v>
      </c>
      <c r="W191" s="3"/>
      <c r="X191" s="20">
        <f ca="1">IF(Table1[[#This Row],[Hạn thanh toán]]="","",IF((U191-NOW())&lt;0,-(U191-NOW()),0))</f>
        <v>8.6205368055525469</v>
      </c>
      <c r="Y191" s="3" t="str">
        <f t="shared" ca="1" si="2"/>
        <v>Nợ quá hạn 30 ngày</v>
      </c>
      <c r="Z191" s="3" t="str">
        <f>IF(MONTH(Table1[[#This Row],[Ngày tính CN]])&lt;10,"0"&amp;MONTH(Table1[[#This Row],[Ngày tính CN]]),MONTH(Table1[[#This Row],[Ngày tính CN]]))</f>
        <v>09</v>
      </c>
      <c r="AA19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91" s="3"/>
    </row>
    <row r="192" spans="1:28" ht="30.75" customHeight="1" x14ac:dyDescent="0.2">
      <c r="A192" s="4" t="s">
        <v>116</v>
      </c>
      <c r="B192" s="4" t="s">
        <v>154</v>
      </c>
      <c r="C192" s="5">
        <v>45910</v>
      </c>
      <c r="D192" s="6" t="s">
        <v>567</v>
      </c>
      <c r="E192" s="5">
        <v>45916</v>
      </c>
      <c r="F192" s="3" t="s">
        <v>515</v>
      </c>
      <c r="G192" s="3" t="s">
        <v>226</v>
      </c>
      <c r="K192" s="8">
        <v>800080</v>
      </c>
      <c r="L192" s="8" t="s">
        <v>2135</v>
      </c>
      <c r="O192" s="20">
        <f>IF(Table1[[#This Row],[Phân loại]]="Tồn đầu kỳ",Table1[[#This Row],[Tổng giá trị]],0)</f>
        <v>0</v>
      </c>
      <c r="P192" s="8">
        <f>IF(Table1[[#This Row],[Số còn phải thu ĐK]]&gt;0,0,IF(Table1[[#This Row],[Phân loại]]="Bán hàng",Table1[[#This Row],[Tổng giá trị]],-Table1[[#This Row],[Tổng giá trị]]))</f>
        <v>800080</v>
      </c>
      <c r="Q192" s="20">
        <f>IF(Table1[[#This Row],[Ngày Thanh toán]]&lt;&gt;"",Table1[[#This Row],[Giá Trị HD sau CK]],0)</f>
        <v>0</v>
      </c>
      <c r="R192" s="8">
        <f>Table1[[#This Row],[Số còn phải thu ĐK]]+Table1[[#This Row],[Giá Trị HD sau CK]]-Table1[[#This Row],[Số tiền đã thu]]</f>
        <v>800080</v>
      </c>
      <c r="S192" s="7">
        <f>IF(Table1[[#This Row],[Ngày hóa đơn]]&lt;&gt;"",Table1[[#This Row],[Ngày hóa đơn]],Table1[[#This Row],[Ngày hạch toán]])</f>
        <v>45916</v>
      </c>
      <c r="T192" s="8">
        <v>50</v>
      </c>
      <c r="U192" s="7">
        <f>IF(Table1[[#This Row],[Ngày tính CN]]="","",S192+T192)</f>
        <v>45966</v>
      </c>
      <c r="V192" s="20">
        <f ca="1">IF(Table1[[#This Row],[Hạn thanh toán]]="","",IF((U192-NOW())&lt;0,0,(U192-NOW())))</f>
        <v>0</v>
      </c>
      <c r="W192" s="3"/>
      <c r="X192" s="20">
        <f ca="1">IF(Table1[[#This Row],[Hạn thanh toán]]="","",IF((U192-NOW())&lt;0,-(U192-NOW()),0))</f>
        <v>8.6205368055525469</v>
      </c>
      <c r="Y192" s="3" t="str">
        <f t="shared" ca="1" si="2"/>
        <v>Nợ quá hạn 30 ngày</v>
      </c>
      <c r="Z192" s="3" t="str">
        <f>IF(MONTH(Table1[[#This Row],[Ngày tính CN]])&lt;10,"0"&amp;MONTH(Table1[[#This Row],[Ngày tính CN]]),MONTH(Table1[[#This Row],[Ngày tính CN]]))</f>
        <v>09</v>
      </c>
      <c r="AA19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92" s="3"/>
    </row>
    <row r="193" spans="1:28" ht="30.75" customHeight="1" x14ac:dyDescent="0.2">
      <c r="A193" s="4" t="s">
        <v>116</v>
      </c>
      <c r="B193" s="4" t="s">
        <v>154</v>
      </c>
      <c r="C193" s="5">
        <v>45910</v>
      </c>
      <c r="D193" s="6" t="s">
        <v>597</v>
      </c>
      <c r="E193" s="5">
        <v>45916</v>
      </c>
      <c r="F193" s="3" t="s">
        <v>456</v>
      </c>
      <c r="G193" s="3" t="s">
        <v>171</v>
      </c>
      <c r="K193" s="8">
        <v>805871</v>
      </c>
      <c r="L193" s="8" t="s">
        <v>2135</v>
      </c>
      <c r="O193" s="20">
        <f>IF(Table1[[#This Row],[Phân loại]]="Tồn đầu kỳ",Table1[[#This Row],[Tổng giá trị]],0)</f>
        <v>0</v>
      </c>
      <c r="P193" s="8">
        <f>IF(Table1[[#This Row],[Số còn phải thu ĐK]]&gt;0,0,IF(Table1[[#This Row],[Phân loại]]="Bán hàng",Table1[[#This Row],[Tổng giá trị]],-Table1[[#This Row],[Tổng giá trị]]))</f>
        <v>805871</v>
      </c>
      <c r="Q193" s="20">
        <f>IF(Table1[[#This Row],[Ngày Thanh toán]]&lt;&gt;"",Table1[[#This Row],[Giá Trị HD sau CK]],0)</f>
        <v>0</v>
      </c>
      <c r="R193" s="8">
        <f>Table1[[#This Row],[Số còn phải thu ĐK]]+Table1[[#This Row],[Giá Trị HD sau CK]]-Table1[[#This Row],[Số tiền đã thu]]</f>
        <v>805871</v>
      </c>
      <c r="S193" s="7">
        <f>IF(Table1[[#This Row],[Ngày hóa đơn]]&lt;&gt;"",Table1[[#This Row],[Ngày hóa đơn]],Table1[[#This Row],[Ngày hạch toán]])</f>
        <v>45916</v>
      </c>
      <c r="T193" s="8">
        <v>50</v>
      </c>
      <c r="U193" s="7">
        <f>IF(Table1[[#This Row],[Ngày tính CN]]="","",S193+T193)</f>
        <v>45966</v>
      </c>
      <c r="V193" s="20">
        <f ca="1">IF(Table1[[#This Row],[Hạn thanh toán]]="","",IF((U193-NOW())&lt;0,0,(U193-NOW())))</f>
        <v>0</v>
      </c>
      <c r="W193" s="3"/>
      <c r="X193" s="20">
        <f ca="1">IF(Table1[[#This Row],[Hạn thanh toán]]="","",IF((U193-NOW())&lt;0,-(U193-NOW()),0))</f>
        <v>8.6205368055525469</v>
      </c>
      <c r="Y193" s="3" t="str">
        <f t="shared" ca="1" si="2"/>
        <v>Nợ quá hạn 30 ngày</v>
      </c>
      <c r="Z193" s="3" t="str">
        <f>IF(MONTH(Table1[[#This Row],[Ngày tính CN]])&lt;10,"0"&amp;MONTH(Table1[[#This Row],[Ngày tính CN]]),MONTH(Table1[[#This Row],[Ngày tính CN]]))</f>
        <v>09</v>
      </c>
      <c r="AA19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93" s="3"/>
    </row>
    <row r="194" spans="1:28" ht="30.75" customHeight="1" x14ac:dyDescent="0.2">
      <c r="A194" s="4" t="s">
        <v>116</v>
      </c>
      <c r="B194" s="4" t="s">
        <v>154</v>
      </c>
      <c r="C194" s="5">
        <v>45910</v>
      </c>
      <c r="D194" s="6" t="s">
        <v>149</v>
      </c>
      <c r="E194" s="5">
        <v>45916</v>
      </c>
      <c r="F194" s="3" t="s">
        <v>233</v>
      </c>
      <c r="G194" s="3" t="s">
        <v>214</v>
      </c>
      <c r="K194" s="8">
        <v>1013927</v>
      </c>
      <c r="L194" s="8" t="s">
        <v>2135</v>
      </c>
      <c r="O194" s="20">
        <f>IF(Table1[[#This Row],[Phân loại]]="Tồn đầu kỳ",Table1[[#This Row],[Tổng giá trị]],0)</f>
        <v>0</v>
      </c>
      <c r="P194" s="8">
        <f>IF(Table1[[#This Row],[Số còn phải thu ĐK]]&gt;0,0,IF(Table1[[#This Row],[Phân loại]]="Bán hàng",Table1[[#This Row],[Tổng giá trị]],-Table1[[#This Row],[Tổng giá trị]]))</f>
        <v>1013927</v>
      </c>
      <c r="Q194" s="20">
        <f>IF(Table1[[#This Row],[Ngày Thanh toán]]&lt;&gt;"",Table1[[#This Row],[Giá Trị HD sau CK]],0)</f>
        <v>0</v>
      </c>
      <c r="R194" s="8">
        <f>Table1[[#This Row],[Số còn phải thu ĐK]]+Table1[[#This Row],[Giá Trị HD sau CK]]-Table1[[#This Row],[Số tiền đã thu]]</f>
        <v>1013927</v>
      </c>
      <c r="S194" s="7">
        <f>IF(Table1[[#This Row],[Ngày hóa đơn]]&lt;&gt;"",Table1[[#This Row],[Ngày hóa đơn]],Table1[[#This Row],[Ngày hạch toán]])</f>
        <v>45916</v>
      </c>
      <c r="T194" s="8">
        <v>50</v>
      </c>
      <c r="U194" s="7">
        <f>IF(Table1[[#This Row],[Ngày tính CN]]="","",S194+T194)</f>
        <v>45966</v>
      </c>
      <c r="V194" s="20">
        <f ca="1">IF(Table1[[#This Row],[Hạn thanh toán]]="","",IF((U194-NOW())&lt;0,0,(U194-NOW())))</f>
        <v>0</v>
      </c>
      <c r="W194" s="3"/>
      <c r="X194" s="20">
        <f ca="1">IF(Table1[[#This Row],[Hạn thanh toán]]="","",IF((U194-NOW())&lt;0,-(U194-NOW()),0))</f>
        <v>8.6205368055525469</v>
      </c>
      <c r="Y194" s="3" t="str">
        <f t="shared" ca="1" si="2"/>
        <v>Nợ quá hạn 30 ngày</v>
      </c>
      <c r="Z194" s="3" t="str">
        <f>IF(MONTH(Table1[[#This Row],[Ngày tính CN]])&lt;10,"0"&amp;MONTH(Table1[[#This Row],[Ngày tính CN]]),MONTH(Table1[[#This Row],[Ngày tính CN]]))</f>
        <v>09</v>
      </c>
      <c r="AA19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94" s="3"/>
    </row>
    <row r="195" spans="1:28" ht="30.75" customHeight="1" x14ac:dyDescent="0.2">
      <c r="A195" s="4" t="s">
        <v>116</v>
      </c>
      <c r="B195" s="4" t="s">
        <v>154</v>
      </c>
      <c r="C195" s="5">
        <v>45913</v>
      </c>
      <c r="D195" s="6" t="s">
        <v>351</v>
      </c>
      <c r="E195" s="5">
        <v>45925</v>
      </c>
      <c r="F195" s="3" t="s">
        <v>535</v>
      </c>
      <c r="G195" s="3" t="s">
        <v>210</v>
      </c>
      <c r="K195" s="8">
        <v>774888</v>
      </c>
      <c r="L195" s="8" t="s">
        <v>2135</v>
      </c>
      <c r="O195" s="20">
        <f>IF(Table1[[#This Row],[Phân loại]]="Tồn đầu kỳ",Table1[[#This Row],[Tổng giá trị]],0)</f>
        <v>0</v>
      </c>
      <c r="P195" s="8">
        <f>IF(Table1[[#This Row],[Số còn phải thu ĐK]]&gt;0,0,IF(Table1[[#This Row],[Phân loại]]="Bán hàng",Table1[[#This Row],[Tổng giá trị]],-Table1[[#This Row],[Tổng giá trị]]))</f>
        <v>774888</v>
      </c>
      <c r="Q195" s="20">
        <f>IF(Table1[[#This Row],[Ngày Thanh toán]]&lt;&gt;"",Table1[[#This Row],[Giá Trị HD sau CK]],0)</f>
        <v>0</v>
      </c>
      <c r="R195" s="8">
        <f>Table1[[#This Row],[Số còn phải thu ĐK]]+Table1[[#This Row],[Giá Trị HD sau CK]]-Table1[[#This Row],[Số tiền đã thu]]</f>
        <v>774888</v>
      </c>
      <c r="S195" s="7">
        <f>IF(Table1[[#This Row],[Ngày hóa đơn]]&lt;&gt;"",Table1[[#This Row],[Ngày hóa đơn]],Table1[[#This Row],[Ngày hạch toán]])</f>
        <v>45925</v>
      </c>
      <c r="T195" s="8">
        <v>50</v>
      </c>
      <c r="U195" s="7">
        <f>IF(Table1[[#This Row],[Ngày tính CN]]="","",S195+T195)</f>
        <v>45975</v>
      </c>
      <c r="V195" s="20">
        <f ca="1">IF(Table1[[#This Row],[Hạn thanh toán]]="","",IF((U195-NOW())&lt;0,0,(U195-NOW())))</f>
        <v>0.37946319444745313</v>
      </c>
      <c r="W195" s="3"/>
      <c r="X195" s="20">
        <f ca="1">IF(Table1[[#This Row],[Hạn thanh toán]]="","",IF((U195-NOW())&lt;0,-(U195-NOW()),0))</f>
        <v>0</v>
      </c>
      <c r="Y195" s="3" t="str">
        <f t="shared" ca="1" si="2"/>
        <v>Chưa đến hạn thanh toán</v>
      </c>
      <c r="Z195" s="3" t="str">
        <f>IF(MONTH(Table1[[#This Row],[Ngày tính CN]])&lt;10,"0"&amp;MONTH(Table1[[#This Row],[Ngày tính CN]]),MONTH(Table1[[#This Row],[Ngày tính CN]]))</f>
        <v>09</v>
      </c>
      <c r="AA19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95" s="3"/>
    </row>
    <row r="196" spans="1:28" ht="30.75" customHeight="1" x14ac:dyDescent="0.2">
      <c r="A196" s="4" t="s">
        <v>116</v>
      </c>
      <c r="B196" s="4" t="s">
        <v>154</v>
      </c>
      <c r="C196" s="5">
        <v>45916</v>
      </c>
      <c r="D196" s="6" t="s">
        <v>260</v>
      </c>
      <c r="E196" s="5">
        <v>45925</v>
      </c>
      <c r="F196" s="3" t="s">
        <v>325</v>
      </c>
      <c r="G196" s="3" t="s">
        <v>175</v>
      </c>
      <c r="K196" s="8">
        <v>775980</v>
      </c>
      <c r="L196" s="8" t="s">
        <v>2135</v>
      </c>
      <c r="O196" s="20">
        <f>IF(Table1[[#This Row],[Phân loại]]="Tồn đầu kỳ",Table1[[#This Row],[Tổng giá trị]],0)</f>
        <v>0</v>
      </c>
      <c r="P196" s="8">
        <f>IF(Table1[[#This Row],[Số còn phải thu ĐK]]&gt;0,0,IF(Table1[[#This Row],[Phân loại]]="Bán hàng",Table1[[#This Row],[Tổng giá trị]],-Table1[[#This Row],[Tổng giá trị]]))</f>
        <v>775980</v>
      </c>
      <c r="Q196" s="20">
        <f>IF(Table1[[#This Row],[Ngày Thanh toán]]&lt;&gt;"",Table1[[#This Row],[Giá Trị HD sau CK]],0)</f>
        <v>0</v>
      </c>
      <c r="R196" s="8">
        <f>Table1[[#This Row],[Số còn phải thu ĐK]]+Table1[[#This Row],[Giá Trị HD sau CK]]-Table1[[#This Row],[Số tiền đã thu]]</f>
        <v>775980</v>
      </c>
      <c r="S196" s="7">
        <f>IF(Table1[[#This Row],[Ngày hóa đơn]]&lt;&gt;"",Table1[[#This Row],[Ngày hóa đơn]],Table1[[#This Row],[Ngày hạch toán]])</f>
        <v>45925</v>
      </c>
      <c r="T196" s="8">
        <v>50</v>
      </c>
      <c r="U196" s="7">
        <f>IF(Table1[[#This Row],[Ngày tính CN]]="","",S196+T196)</f>
        <v>45975</v>
      </c>
      <c r="V196" s="20">
        <f ca="1">IF(Table1[[#This Row],[Hạn thanh toán]]="","",IF((U196-NOW())&lt;0,0,(U196-NOW())))</f>
        <v>0.37946319444745313</v>
      </c>
      <c r="W196" s="3"/>
      <c r="X196" s="20">
        <f ca="1">IF(Table1[[#This Row],[Hạn thanh toán]]="","",IF((U196-NOW())&lt;0,-(U196-NOW()),0))</f>
        <v>0</v>
      </c>
      <c r="Y196" s="3" t="str">
        <f t="shared" ref="Y196:Y259" ca="1" si="3">IF(X196="","",IF(R196=0,"Đã thanh toán",IF(X196&lt;=0,"Chưa đến hạn thanh toán",IF(X196&lt;=30,"Nợ quá hạn 30 ngày",IF(X196&lt;=60,"Nợ quá hạn từ 30 ngày đến 60 ngày",IF(X196&lt;=90,"Nợ quá hạn từ 60 ngày đến 90 ngày",IF(X196&lt;=120,"Nợ quá hạn từ 90 ngày đến 120 ngày","Nợ quá hạn hơn 120 ngày có khả năng mất thanh toán")))))))</f>
        <v>Chưa đến hạn thanh toán</v>
      </c>
      <c r="Z196" s="3" t="str">
        <f>IF(MONTH(Table1[[#This Row],[Ngày tính CN]])&lt;10,"0"&amp;MONTH(Table1[[#This Row],[Ngày tính CN]]),MONTH(Table1[[#This Row],[Ngày tính CN]]))</f>
        <v>09</v>
      </c>
      <c r="AA19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96" s="3"/>
    </row>
    <row r="197" spans="1:28" ht="30.75" customHeight="1" x14ac:dyDescent="0.2">
      <c r="A197" s="4" t="s">
        <v>116</v>
      </c>
      <c r="B197" s="4" t="s">
        <v>154</v>
      </c>
      <c r="C197" s="5">
        <v>45918</v>
      </c>
      <c r="D197" s="6" t="s">
        <v>256</v>
      </c>
      <c r="E197" s="5">
        <v>45925</v>
      </c>
      <c r="F197" s="3" t="s">
        <v>398</v>
      </c>
      <c r="G197" s="3" t="s">
        <v>6</v>
      </c>
      <c r="K197" s="8">
        <v>780535</v>
      </c>
      <c r="L197" s="8" t="s">
        <v>2135</v>
      </c>
      <c r="O197" s="20">
        <f>IF(Table1[[#This Row],[Phân loại]]="Tồn đầu kỳ",Table1[[#This Row],[Tổng giá trị]],0)</f>
        <v>0</v>
      </c>
      <c r="P197" s="8">
        <f>IF(Table1[[#This Row],[Số còn phải thu ĐK]]&gt;0,0,IF(Table1[[#This Row],[Phân loại]]="Bán hàng",Table1[[#This Row],[Tổng giá trị]],-Table1[[#This Row],[Tổng giá trị]]))</f>
        <v>780535</v>
      </c>
      <c r="Q197" s="20">
        <f>IF(Table1[[#This Row],[Ngày Thanh toán]]&lt;&gt;"",Table1[[#This Row],[Giá Trị HD sau CK]],0)</f>
        <v>0</v>
      </c>
      <c r="R197" s="8">
        <f>Table1[[#This Row],[Số còn phải thu ĐK]]+Table1[[#This Row],[Giá Trị HD sau CK]]-Table1[[#This Row],[Số tiền đã thu]]</f>
        <v>780535</v>
      </c>
      <c r="S197" s="7">
        <f>IF(Table1[[#This Row],[Ngày hóa đơn]]&lt;&gt;"",Table1[[#This Row],[Ngày hóa đơn]],Table1[[#This Row],[Ngày hạch toán]])</f>
        <v>45925</v>
      </c>
      <c r="T197" s="8">
        <v>50</v>
      </c>
      <c r="U197" s="7">
        <f>IF(Table1[[#This Row],[Ngày tính CN]]="","",S197+T197)</f>
        <v>45975</v>
      </c>
      <c r="V197" s="20">
        <f ca="1">IF(Table1[[#This Row],[Hạn thanh toán]]="","",IF((U197-NOW())&lt;0,0,(U197-NOW())))</f>
        <v>0.37946319444745313</v>
      </c>
      <c r="W197" s="3"/>
      <c r="X197" s="20">
        <f ca="1">IF(Table1[[#This Row],[Hạn thanh toán]]="","",IF((U197-NOW())&lt;0,-(U197-NOW()),0))</f>
        <v>0</v>
      </c>
      <c r="Y197" s="3" t="str">
        <f t="shared" ca="1" si="3"/>
        <v>Chưa đến hạn thanh toán</v>
      </c>
      <c r="Z197" s="3" t="str">
        <f>IF(MONTH(Table1[[#This Row],[Ngày tính CN]])&lt;10,"0"&amp;MONTH(Table1[[#This Row],[Ngày tính CN]]),MONTH(Table1[[#This Row],[Ngày tính CN]]))</f>
        <v>09</v>
      </c>
      <c r="AA19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97" s="3"/>
    </row>
    <row r="198" spans="1:28" ht="30.75" customHeight="1" x14ac:dyDescent="0.2">
      <c r="A198" s="4" t="s">
        <v>116</v>
      </c>
      <c r="B198" s="4" t="s">
        <v>154</v>
      </c>
      <c r="C198" s="5">
        <v>45918</v>
      </c>
      <c r="D198" s="6" t="s">
        <v>578</v>
      </c>
      <c r="E198" s="5">
        <v>45925</v>
      </c>
      <c r="F198" s="3" t="s">
        <v>350</v>
      </c>
      <c r="G198" s="3" t="s">
        <v>185</v>
      </c>
      <c r="K198" s="8">
        <v>809825</v>
      </c>
      <c r="L198" s="8" t="s">
        <v>2135</v>
      </c>
      <c r="O198" s="20">
        <f>IF(Table1[[#This Row],[Phân loại]]="Tồn đầu kỳ",Table1[[#This Row],[Tổng giá trị]],0)</f>
        <v>0</v>
      </c>
      <c r="P198" s="8">
        <f>IF(Table1[[#This Row],[Số còn phải thu ĐK]]&gt;0,0,IF(Table1[[#This Row],[Phân loại]]="Bán hàng",Table1[[#This Row],[Tổng giá trị]],-Table1[[#This Row],[Tổng giá trị]]))</f>
        <v>809825</v>
      </c>
      <c r="Q198" s="20">
        <f>IF(Table1[[#This Row],[Ngày Thanh toán]]&lt;&gt;"",Table1[[#This Row],[Giá Trị HD sau CK]],0)</f>
        <v>0</v>
      </c>
      <c r="R198" s="8">
        <f>Table1[[#This Row],[Số còn phải thu ĐK]]+Table1[[#This Row],[Giá Trị HD sau CK]]-Table1[[#This Row],[Số tiền đã thu]]</f>
        <v>809825</v>
      </c>
      <c r="S198" s="7">
        <f>IF(Table1[[#This Row],[Ngày hóa đơn]]&lt;&gt;"",Table1[[#This Row],[Ngày hóa đơn]],Table1[[#This Row],[Ngày hạch toán]])</f>
        <v>45925</v>
      </c>
      <c r="T198" s="8">
        <v>50</v>
      </c>
      <c r="U198" s="7">
        <f>IF(Table1[[#This Row],[Ngày tính CN]]="","",S198+T198)</f>
        <v>45975</v>
      </c>
      <c r="V198" s="20">
        <f ca="1">IF(Table1[[#This Row],[Hạn thanh toán]]="","",IF((U198-NOW())&lt;0,0,(U198-NOW())))</f>
        <v>0.37946319444745313</v>
      </c>
      <c r="W198" s="3"/>
      <c r="X198" s="20">
        <f ca="1">IF(Table1[[#This Row],[Hạn thanh toán]]="","",IF((U198-NOW())&lt;0,-(U198-NOW()),0))</f>
        <v>0</v>
      </c>
      <c r="Y198" s="3" t="str">
        <f t="shared" ca="1" si="3"/>
        <v>Chưa đến hạn thanh toán</v>
      </c>
      <c r="Z198" s="3" t="str">
        <f>IF(MONTH(Table1[[#This Row],[Ngày tính CN]])&lt;10,"0"&amp;MONTH(Table1[[#This Row],[Ngày tính CN]]),MONTH(Table1[[#This Row],[Ngày tính CN]]))</f>
        <v>09</v>
      </c>
      <c r="AA19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98" s="3"/>
    </row>
    <row r="199" spans="1:28" ht="30.75" customHeight="1" x14ac:dyDescent="0.2">
      <c r="A199" s="4" t="s">
        <v>116</v>
      </c>
      <c r="B199" s="4" t="s">
        <v>154</v>
      </c>
      <c r="C199" s="5">
        <v>45918</v>
      </c>
      <c r="D199" s="6" t="s">
        <v>251</v>
      </c>
      <c r="E199" s="5">
        <v>45925</v>
      </c>
      <c r="F199" s="3" t="s">
        <v>430</v>
      </c>
      <c r="G199" s="3" t="s">
        <v>92</v>
      </c>
      <c r="K199" s="8">
        <v>757299</v>
      </c>
      <c r="L199" s="8" t="s">
        <v>2135</v>
      </c>
      <c r="O199" s="20">
        <f>IF(Table1[[#This Row],[Phân loại]]="Tồn đầu kỳ",Table1[[#This Row],[Tổng giá trị]],0)</f>
        <v>0</v>
      </c>
      <c r="P199" s="8">
        <f>IF(Table1[[#This Row],[Số còn phải thu ĐK]]&gt;0,0,IF(Table1[[#This Row],[Phân loại]]="Bán hàng",Table1[[#This Row],[Tổng giá trị]],-Table1[[#This Row],[Tổng giá trị]]))</f>
        <v>757299</v>
      </c>
      <c r="Q199" s="20">
        <f>IF(Table1[[#This Row],[Ngày Thanh toán]]&lt;&gt;"",Table1[[#This Row],[Giá Trị HD sau CK]],0)</f>
        <v>0</v>
      </c>
      <c r="R199" s="8">
        <f>Table1[[#This Row],[Số còn phải thu ĐK]]+Table1[[#This Row],[Giá Trị HD sau CK]]-Table1[[#This Row],[Số tiền đã thu]]</f>
        <v>757299</v>
      </c>
      <c r="S199" s="7">
        <f>IF(Table1[[#This Row],[Ngày hóa đơn]]&lt;&gt;"",Table1[[#This Row],[Ngày hóa đơn]],Table1[[#This Row],[Ngày hạch toán]])</f>
        <v>45925</v>
      </c>
      <c r="T199" s="8">
        <v>50</v>
      </c>
      <c r="U199" s="7">
        <f>IF(Table1[[#This Row],[Ngày tính CN]]="","",S199+T199)</f>
        <v>45975</v>
      </c>
      <c r="V199" s="20">
        <f ca="1">IF(Table1[[#This Row],[Hạn thanh toán]]="","",IF((U199-NOW())&lt;0,0,(U199-NOW())))</f>
        <v>0.37946319444745313</v>
      </c>
      <c r="W199" s="3"/>
      <c r="X199" s="20">
        <f ca="1">IF(Table1[[#This Row],[Hạn thanh toán]]="","",IF((U199-NOW())&lt;0,-(U199-NOW()),0))</f>
        <v>0</v>
      </c>
      <c r="Y199" s="3" t="str">
        <f t="shared" ca="1" si="3"/>
        <v>Chưa đến hạn thanh toán</v>
      </c>
      <c r="Z199" s="3" t="str">
        <f>IF(MONTH(Table1[[#This Row],[Ngày tính CN]])&lt;10,"0"&amp;MONTH(Table1[[#This Row],[Ngày tính CN]]),MONTH(Table1[[#This Row],[Ngày tính CN]]))</f>
        <v>09</v>
      </c>
      <c r="AA19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99" s="3"/>
    </row>
    <row r="200" spans="1:28" ht="30.75" customHeight="1" x14ac:dyDescent="0.2">
      <c r="A200" s="4" t="s">
        <v>116</v>
      </c>
      <c r="B200" s="4" t="s">
        <v>154</v>
      </c>
      <c r="C200" s="5">
        <v>45919</v>
      </c>
      <c r="D200" s="6" t="s">
        <v>234</v>
      </c>
      <c r="E200" s="5">
        <v>45925</v>
      </c>
      <c r="F200" s="3" t="s">
        <v>49</v>
      </c>
      <c r="G200" s="3" t="s">
        <v>390</v>
      </c>
      <c r="K200" s="8">
        <v>781221</v>
      </c>
      <c r="L200" s="8" t="s">
        <v>2135</v>
      </c>
      <c r="O200" s="20">
        <f>IF(Table1[[#This Row],[Phân loại]]="Tồn đầu kỳ",Table1[[#This Row],[Tổng giá trị]],0)</f>
        <v>0</v>
      </c>
      <c r="P200" s="8">
        <f>IF(Table1[[#This Row],[Số còn phải thu ĐK]]&gt;0,0,IF(Table1[[#This Row],[Phân loại]]="Bán hàng",Table1[[#This Row],[Tổng giá trị]],-Table1[[#This Row],[Tổng giá trị]]))</f>
        <v>781221</v>
      </c>
      <c r="Q200" s="20">
        <f>IF(Table1[[#This Row],[Ngày Thanh toán]]&lt;&gt;"",Table1[[#This Row],[Giá Trị HD sau CK]],0)</f>
        <v>0</v>
      </c>
      <c r="R200" s="8">
        <f>Table1[[#This Row],[Số còn phải thu ĐK]]+Table1[[#This Row],[Giá Trị HD sau CK]]-Table1[[#This Row],[Số tiền đã thu]]</f>
        <v>781221</v>
      </c>
      <c r="S200" s="7">
        <f>IF(Table1[[#This Row],[Ngày hóa đơn]]&lt;&gt;"",Table1[[#This Row],[Ngày hóa đơn]],Table1[[#This Row],[Ngày hạch toán]])</f>
        <v>45925</v>
      </c>
      <c r="T200" s="8">
        <v>50</v>
      </c>
      <c r="U200" s="7">
        <f>IF(Table1[[#This Row],[Ngày tính CN]]="","",S200+T200)</f>
        <v>45975</v>
      </c>
      <c r="V200" s="20">
        <f ca="1">IF(Table1[[#This Row],[Hạn thanh toán]]="","",IF((U200-NOW())&lt;0,0,(U200-NOW())))</f>
        <v>0.37946319444745313</v>
      </c>
      <c r="W200" s="3"/>
      <c r="X200" s="20">
        <f ca="1">IF(Table1[[#This Row],[Hạn thanh toán]]="","",IF((U200-NOW())&lt;0,-(U200-NOW()),0))</f>
        <v>0</v>
      </c>
      <c r="Y200" s="3" t="str">
        <f t="shared" ca="1" si="3"/>
        <v>Chưa đến hạn thanh toán</v>
      </c>
      <c r="Z200" s="3" t="str">
        <f>IF(MONTH(Table1[[#This Row],[Ngày tính CN]])&lt;10,"0"&amp;MONTH(Table1[[#This Row],[Ngày tính CN]]),MONTH(Table1[[#This Row],[Ngày tính CN]]))</f>
        <v>09</v>
      </c>
      <c r="AA20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00" s="3"/>
    </row>
    <row r="201" spans="1:28" ht="30.75" customHeight="1" x14ac:dyDescent="0.2">
      <c r="A201" s="4" t="s">
        <v>116</v>
      </c>
      <c r="B201" s="4" t="s">
        <v>154</v>
      </c>
      <c r="C201" s="5">
        <v>45919</v>
      </c>
      <c r="D201" s="6" t="s">
        <v>227</v>
      </c>
      <c r="E201" s="5">
        <v>45929</v>
      </c>
      <c r="F201" s="3" t="s">
        <v>521</v>
      </c>
      <c r="G201" s="3" t="s">
        <v>35</v>
      </c>
      <c r="K201" s="8">
        <v>895660</v>
      </c>
      <c r="L201" s="8" t="s">
        <v>2135</v>
      </c>
      <c r="O201" s="20">
        <f>IF(Table1[[#This Row],[Phân loại]]="Tồn đầu kỳ",Table1[[#This Row],[Tổng giá trị]],0)</f>
        <v>0</v>
      </c>
      <c r="P201" s="8">
        <f>IF(Table1[[#This Row],[Số còn phải thu ĐK]]&gt;0,0,IF(Table1[[#This Row],[Phân loại]]="Bán hàng",Table1[[#This Row],[Tổng giá trị]],-Table1[[#This Row],[Tổng giá trị]]))</f>
        <v>895660</v>
      </c>
      <c r="Q201" s="20">
        <f>IF(Table1[[#This Row],[Ngày Thanh toán]]&lt;&gt;"",Table1[[#This Row],[Giá Trị HD sau CK]],0)</f>
        <v>0</v>
      </c>
      <c r="R201" s="8">
        <f>Table1[[#This Row],[Số còn phải thu ĐK]]+Table1[[#This Row],[Giá Trị HD sau CK]]-Table1[[#This Row],[Số tiền đã thu]]</f>
        <v>895660</v>
      </c>
      <c r="S201" s="7">
        <f>IF(Table1[[#This Row],[Ngày hóa đơn]]&lt;&gt;"",Table1[[#This Row],[Ngày hóa đơn]],Table1[[#This Row],[Ngày hạch toán]])</f>
        <v>45929</v>
      </c>
      <c r="T201" s="8">
        <v>50</v>
      </c>
      <c r="U201" s="7">
        <f>IF(Table1[[#This Row],[Ngày tính CN]]="","",S201+T201)</f>
        <v>45979</v>
      </c>
      <c r="V201" s="20">
        <f ca="1">IF(Table1[[#This Row],[Hạn thanh toán]]="","",IF((U201-NOW())&lt;0,0,(U201-NOW())))</f>
        <v>4.3794631944474531</v>
      </c>
      <c r="W201" s="3"/>
      <c r="X201" s="20">
        <f ca="1">IF(Table1[[#This Row],[Hạn thanh toán]]="","",IF((U201-NOW())&lt;0,-(U201-NOW()),0))</f>
        <v>0</v>
      </c>
      <c r="Y201" s="3" t="str">
        <f t="shared" ca="1" si="3"/>
        <v>Chưa đến hạn thanh toán</v>
      </c>
      <c r="Z201" s="3" t="str">
        <f>IF(MONTH(Table1[[#This Row],[Ngày tính CN]])&lt;10,"0"&amp;MONTH(Table1[[#This Row],[Ngày tính CN]]),MONTH(Table1[[#This Row],[Ngày tính CN]]))</f>
        <v>09</v>
      </c>
      <c r="AA20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01" s="3"/>
    </row>
    <row r="202" spans="1:28" ht="30.75" customHeight="1" x14ac:dyDescent="0.2">
      <c r="A202" s="4" t="s">
        <v>116</v>
      </c>
      <c r="B202" s="4" t="s">
        <v>154</v>
      </c>
      <c r="C202" s="5">
        <v>45919</v>
      </c>
      <c r="D202" s="6" t="s">
        <v>378</v>
      </c>
      <c r="E202" s="5">
        <v>45925</v>
      </c>
      <c r="F202" s="3" t="s">
        <v>237</v>
      </c>
      <c r="G202" s="3" t="s">
        <v>453</v>
      </c>
      <c r="K202" s="8">
        <v>529092</v>
      </c>
      <c r="L202" s="8" t="s">
        <v>2135</v>
      </c>
      <c r="O202" s="20">
        <f>IF(Table1[[#This Row],[Phân loại]]="Tồn đầu kỳ",Table1[[#This Row],[Tổng giá trị]],0)</f>
        <v>0</v>
      </c>
      <c r="P202" s="8">
        <f>IF(Table1[[#This Row],[Số còn phải thu ĐK]]&gt;0,0,IF(Table1[[#This Row],[Phân loại]]="Bán hàng",Table1[[#This Row],[Tổng giá trị]],-Table1[[#This Row],[Tổng giá trị]]))</f>
        <v>529092</v>
      </c>
      <c r="Q202" s="20">
        <f>IF(Table1[[#This Row],[Ngày Thanh toán]]&lt;&gt;"",Table1[[#This Row],[Giá Trị HD sau CK]],0)</f>
        <v>0</v>
      </c>
      <c r="R202" s="8">
        <f>Table1[[#This Row],[Số còn phải thu ĐK]]+Table1[[#This Row],[Giá Trị HD sau CK]]-Table1[[#This Row],[Số tiền đã thu]]</f>
        <v>529092</v>
      </c>
      <c r="S202" s="7">
        <f>IF(Table1[[#This Row],[Ngày hóa đơn]]&lt;&gt;"",Table1[[#This Row],[Ngày hóa đơn]],Table1[[#This Row],[Ngày hạch toán]])</f>
        <v>45925</v>
      </c>
      <c r="T202" s="8">
        <v>50</v>
      </c>
      <c r="U202" s="7">
        <f>IF(Table1[[#This Row],[Ngày tính CN]]="","",S202+T202)</f>
        <v>45975</v>
      </c>
      <c r="V202" s="20">
        <f ca="1">IF(Table1[[#This Row],[Hạn thanh toán]]="","",IF((U202-NOW())&lt;0,0,(U202-NOW())))</f>
        <v>0.37946319444745313</v>
      </c>
      <c r="W202" s="3"/>
      <c r="X202" s="20">
        <f ca="1">IF(Table1[[#This Row],[Hạn thanh toán]]="","",IF((U202-NOW())&lt;0,-(U202-NOW()),0))</f>
        <v>0</v>
      </c>
      <c r="Y202" s="3" t="str">
        <f t="shared" ca="1" si="3"/>
        <v>Chưa đến hạn thanh toán</v>
      </c>
      <c r="Z202" s="3" t="str">
        <f>IF(MONTH(Table1[[#This Row],[Ngày tính CN]])&lt;10,"0"&amp;MONTH(Table1[[#This Row],[Ngày tính CN]]),MONTH(Table1[[#This Row],[Ngày tính CN]]))</f>
        <v>09</v>
      </c>
      <c r="AA20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02" s="3"/>
    </row>
    <row r="203" spans="1:28" ht="30.75" customHeight="1" x14ac:dyDescent="0.2">
      <c r="A203" s="4" t="s">
        <v>116</v>
      </c>
      <c r="B203" s="4" t="s">
        <v>154</v>
      </c>
      <c r="C203" s="5">
        <v>45920</v>
      </c>
      <c r="D203" s="6" t="s">
        <v>476</v>
      </c>
      <c r="E203" s="5">
        <v>45929</v>
      </c>
      <c r="F203" s="3" t="s">
        <v>510</v>
      </c>
      <c r="G203" s="3" t="s">
        <v>245</v>
      </c>
      <c r="K203" s="8">
        <v>805345</v>
      </c>
      <c r="L203" s="8" t="s">
        <v>2135</v>
      </c>
      <c r="O203" s="20">
        <f>IF(Table1[[#This Row],[Phân loại]]="Tồn đầu kỳ",Table1[[#This Row],[Tổng giá trị]],0)</f>
        <v>0</v>
      </c>
      <c r="P203" s="8">
        <f>IF(Table1[[#This Row],[Số còn phải thu ĐK]]&gt;0,0,IF(Table1[[#This Row],[Phân loại]]="Bán hàng",Table1[[#This Row],[Tổng giá trị]],-Table1[[#This Row],[Tổng giá trị]]))</f>
        <v>805345</v>
      </c>
      <c r="Q203" s="20">
        <f>IF(Table1[[#This Row],[Ngày Thanh toán]]&lt;&gt;"",Table1[[#This Row],[Giá Trị HD sau CK]],0)</f>
        <v>0</v>
      </c>
      <c r="R203" s="8">
        <f>Table1[[#This Row],[Số còn phải thu ĐK]]+Table1[[#This Row],[Giá Trị HD sau CK]]-Table1[[#This Row],[Số tiền đã thu]]</f>
        <v>805345</v>
      </c>
      <c r="S203" s="7">
        <f>IF(Table1[[#This Row],[Ngày hóa đơn]]&lt;&gt;"",Table1[[#This Row],[Ngày hóa đơn]],Table1[[#This Row],[Ngày hạch toán]])</f>
        <v>45929</v>
      </c>
      <c r="T203" s="8">
        <v>50</v>
      </c>
      <c r="U203" s="7">
        <f>IF(Table1[[#This Row],[Ngày tính CN]]="","",S203+T203)</f>
        <v>45979</v>
      </c>
      <c r="V203" s="20">
        <f ca="1">IF(Table1[[#This Row],[Hạn thanh toán]]="","",IF((U203-NOW())&lt;0,0,(U203-NOW())))</f>
        <v>4.3794631944474531</v>
      </c>
      <c r="W203" s="3"/>
      <c r="X203" s="20">
        <f ca="1">IF(Table1[[#This Row],[Hạn thanh toán]]="","",IF((U203-NOW())&lt;0,-(U203-NOW()),0))</f>
        <v>0</v>
      </c>
      <c r="Y203" s="3" t="str">
        <f t="shared" ca="1" si="3"/>
        <v>Chưa đến hạn thanh toán</v>
      </c>
      <c r="Z203" s="3" t="str">
        <f>IF(MONTH(Table1[[#This Row],[Ngày tính CN]])&lt;10,"0"&amp;MONTH(Table1[[#This Row],[Ngày tính CN]]),MONTH(Table1[[#This Row],[Ngày tính CN]]))</f>
        <v>09</v>
      </c>
      <c r="AA20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03" s="3"/>
    </row>
    <row r="204" spans="1:28" ht="30.75" customHeight="1" x14ac:dyDescent="0.2">
      <c r="A204" s="4" t="s">
        <v>116</v>
      </c>
      <c r="B204" s="4" t="s">
        <v>154</v>
      </c>
      <c r="C204" s="5">
        <v>45920</v>
      </c>
      <c r="D204" s="6" t="s">
        <v>254</v>
      </c>
      <c r="E204" s="5">
        <v>45929</v>
      </c>
      <c r="F204" s="3" t="s">
        <v>115</v>
      </c>
      <c r="G204" s="3" t="s">
        <v>148</v>
      </c>
      <c r="K204" s="8">
        <v>853684</v>
      </c>
      <c r="L204" s="8" t="s">
        <v>2135</v>
      </c>
      <c r="O204" s="20">
        <f>IF(Table1[[#This Row],[Phân loại]]="Tồn đầu kỳ",Table1[[#This Row],[Tổng giá trị]],0)</f>
        <v>0</v>
      </c>
      <c r="P204" s="8">
        <f>IF(Table1[[#This Row],[Số còn phải thu ĐK]]&gt;0,0,IF(Table1[[#This Row],[Phân loại]]="Bán hàng",Table1[[#This Row],[Tổng giá trị]],-Table1[[#This Row],[Tổng giá trị]]))</f>
        <v>853684</v>
      </c>
      <c r="Q204" s="20">
        <f>IF(Table1[[#This Row],[Ngày Thanh toán]]&lt;&gt;"",Table1[[#This Row],[Giá Trị HD sau CK]],0)</f>
        <v>0</v>
      </c>
      <c r="R204" s="8">
        <f>Table1[[#This Row],[Số còn phải thu ĐK]]+Table1[[#This Row],[Giá Trị HD sau CK]]-Table1[[#This Row],[Số tiền đã thu]]</f>
        <v>853684</v>
      </c>
      <c r="S204" s="7">
        <f>IF(Table1[[#This Row],[Ngày hóa đơn]]&lt;&gt;"",Table1[[#This Row],[Ngày hóa đơn]],Table1[[#This Row],[Ngày hạch toán]])</f>
        <v>45929</v>
      </c>
      <c r="T204" s="8">
        <v>50</v>
      </c>
      <c r="U204" s="7">
        <f>IF(Table1[[#This Row],[Ngày tính CN]]="","",S204+T204)</f>
        <v>45979</v>
      </c>
      <c r="V204" s="20">
        <f ca="1">IF(Table1[[#This Row],[Hạn thanh toán]]="","",IF((U204-NOW())&lt;0,0,(U204-NOW())))</f>
        <v>4.3794631944474531</v>
      </c>
      <c r="W204" s="3"/>
      <c r="X204" s="20">
        <f ca="1">IF(Table1[[#This Row],[Hạn thanh toán]]="","",IF((U204-NOW())&lt;0,-(U204-NOW()),0))</f>
        <v>0</v>
      </c>
      <c r="Y204" s="3" t="str">
        <f t="shared" ca="1" si="3"/>
        <v>Chưa đến hạn thanh toán</v>
      </c>
      <c r="Z204" s="3" t="str">
        <f>IF(MONTH(Table1[[#This Row],[Ngày tính CN]])&lt;10,"0"&amp;MONTH(Table1[[#This Row],[Ngày tính CN]]),MONTH(Table1[[#This Row],[Ngày tính CN]]))</f>
        <v>09</v>
      </c>
      <c r="AA20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04" s="3"/>
    </row>
    <row r="205" spans="1:28" ht="30.75" customHeight="1" x14ac:dyDescent="0.2">
      <c r="A205" s="4" t="s">
        <v>116</v>
      </c>
      <c r="B205" s="4" t="s">
        <v>154</v>
      </c>
      <c r="C205" s="5">
        <v>45920</v>
      </c>
      <c r="D205" s="6" t="s">
        <v>397</v>
      </c>
      <c r="E205" s="5">
        <v>45929</v>
      </c>
      <c r="F205" s="3" t="s">
        <v>507</v>
      </c>
      <c r="G205" s="3" t="s">
        <v>400</v>
      </c>
      <c r="K205" s="8">
        <v>430066</v>
      </c>
      <c r="L205" s="8" t="s">
        <v>2135</v>
      </c>
      <c r="O205" s="20">
        <f>IF(Table1[[#This Row],[Phân loại]]="Tồn đầu kỳ",Table1[[#This Row],[Tổng giá trị]],0)</f>
        <v>0</v>
      </c>
      <c r="P205" s="8">
        <f>IF(Table1[[#This Row],[Số còn phải thu ĐK]]&gt;0,0,IF(Table1[[#This Row],[Phân loại]]="Bán hàng",Table1[[#This Row],[Tổng giá trị]],-Table1[[#This Row],[Tổng giá trị]]))</f>
        <v>430066</v>
      </c>
      <c r="Q205" s="20">
        <f>IF(Table1[[#This Row],[Ngày Thanh toán]]&lt;&gt;"",Table1[[#This Row],[Giá Trị HD sau CK]],0)</f>
        <v>0</v>
      </c>
      <c r="R205" s="8">
        <f>Table1[[#This Row],[Số còn phải thu ĐK]]+Table1[[#This Row],[Giá Trị HD sau CK]]-Table1[[#This Row],[Số tiền đã thu]]</f>
        <v>430066</v>
      </c>
      <c r="S205" s="7">
        <f>IF(Table1[[#This Row],[Ngày hóa đơn]]&lt;&gt;"",Table1[[#This Row],[Ngày hóa đơn]],Table1[[#This Row],[Ngày hạch toán]])</f>
        <v>45929</v>
      </c>
      <c r="T205" s="8">
        <v>50</v>
      </c>
      <c r="U205" s="7">
        <f>IF(Table1[[#This Row],[Ngày tính CN]]="","",S205+T205)</f>
        <v>45979</v>
      </c>
      <c r="V205" s="20">
        <f ca="1">IF(Table1[[#This Row],[Hạn thanh toán]]="","",IF((U205-NOW())&lt;0,0,(U205-NOW())))</f>
        <v>4.3794631944474531</v>
      </c>
      <c r="W205" s="3"/>
      <c r="X205" s="20">
        <f ca="1">IF(Table1[[#This Row],[Hạn thanh toán]]="","",IF((U205-NOW())&lt;0,-(U205-NOW()),0))</f>
        <v>0</v>
      </c>
      <c r="Y205" s="3" t="str">
        <f t="shared" ca="1" si="3"/>
        <v>Chưa đến hạn thanh toán</v>
      </c>
      <c r="Z205" s="3" t="str">
        <f>IF(MONTH(Table1[[#This Row],[Ngày tính CN]])&lt;10,"0"&amp;MONTH(Table1[[#This Row],[Ngày tính CN]]),MONTH(Table1[[#This Row],[Ngày tính CN]]))</f>
        <v>09</v>
      </c>
      <c r="AA20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05" s="3"/>
    </row>
    <row r="206" spans="1:28" ht="30.75" customHeight="1" x14ac:dyDescent="0.2">
      <c r="A206" s="4" t="s">
        <v>116</v>
      </c>
      <c r="B206" s="4" t="s">
        <v>154</v>
      </c>
      <c r="C206" s="5">
        <v>45925</v>
      </c>
      <c r="D206" s="6" t="s">
        <v>605</v>
      </c>
      <c r="E206" s="5">
        <v>45929</v>
      </c>
      <c r="F206" s="3" t="s">
        <v>440</v>
      </c>
      <c r="G206" s="3" t="s">
        <v>319</v>
      </c>
      <c r="K206" s="8">
        <v>941251</v>
      </c>
      <c r="L206" s="8" t="s">
        <v>2135</v>
      </c>
      <c r="O206" s="20">
        <f>IF(Table1[[#This Row],[Phân loại]]="Tồn đầu kỳ",Table1[[#This Row],[Tổng giá trị]],0)</f>
        <v>0</v>
      </c>
      <c r="P206" s="8">
        <f>IF(Table1[[#This Row],[Số còn phải thu ĐK]]&gt;0,0,IF(Table1[[#This Row],[Phân loại]]="Bán hàng",Table1[[#This Row],[Tổng giá trị]],-Table1[[#This Row],[Tổng giá trị]]))</f>
        <v>941251</v>
      </c>
      <c r="Q206" s="20">
        <f>IF(Table1[[#This Row],[Ngày Thanh toán]]&lt;&gt;"",Table1[[#This Row],[Giá Trị HD sau CK]],0)</f>
        <v>0</v>
      </c>
      <c r="R206" s="8">
        <f>Table1[[#This Row],[Số còn phải thu ĐK]]+Table1[[#This Row],[Giá Trị HD sau CK]]-Table1[[#This Row],[Số tiền đã thu]]</f>
        <v>941251</v>
      </c>
      <c r="S206" s="7">
        <f>IF(Table1[[#This Row],[Ngày hóa đơn]]&lt;&gt;"",Table1[[#This Row],[Ngày hóa đơn]],Table1[[#This Row],[Ngày hạch toán]])</f>
        <v>45929</v>
      </c>
      <c r="T206" s="8">
        <v>50</v>
      </c>
      <c r="U206" s="7">
        <f>IF(Table1[[#This Row],[Ngày tính CN]]="","",S206+T206)</f>
        <v>45979</v>
      </c>
      <c r="V206" s="20">
        <f ca="1">IF(Table1[[#This Row],[Hạn thanh toán]]="","",IF((U206-NOW())&lt;0,0,(U206-NOW())))</f>
        <v>4.3794631944474531</v>
      </c>
      <c r="W206" s="3"/>
      <c r="X206" s="20">
        <f ca="1">IF(Table1[[#This Row],[Hạn thanh toán]]="","",IF((U206-NOW())&lt;0,-(U206-NOW()),0))</f>
        <v>0</v>
      </c>
      <c r="Y206" s="3" t="str">
        <f t="shared" ca="1" si="3"/>
        <v>Chưa đến hạn thanh toán</v>
      </c>
      <c r="Z206" s="3" t="str">
        <f>IF(MONTH(Table1[[#This Row],[Ngày tính CN]])&lt;10,"0"&amp;MONTH(Table1[[#This Row],[Ngày tính CN]]),MONTH(Table1[[#This Row],[Ngày tính CN]]))</f>
        <v>09</v>
      </c>
      <c r="AA20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06" s="3"/>
    </row>
    <row r="207" spans="1:28" ht="30.75" customHeight="1" x14ac:dyDescent="0.2">
      <c r="A207" s="4" t="s">
        <v>116</v>
      </c>
      <c r="B207" s="4" t="s">
        <v>154</v>
      </c>
      <c r="C207" s="5">
        <v>45925</v>
      </c>
      <c r="D207" s="6" t="s">
        <v>423</v>
      </c>
      <c r="E207" s="5">
        <v>45929</v>
      </c>
      <c r="F207" s="3" t="s">
        <v>487</v>
      </c>
      <c r="G207" s="3" t="s">
        <v>369</v>
      </c>
      <c r="K207" s="8">
        <v>719603</v>
      </c>
      <c r="L207" s="8" t="s">
        <v>2135</v>
      </c>
      <c r="O207" s="20">
        <f>IF(Table1[[#This Row],[Phân loại]]="Tồn đầu kỳ",Table1[[#This Row],[Tổng giá trị]],0)</f>
        <v>0</v>
      </c>
      <c r="P207" s="8">
        <f>IF(Table1[[#This Row],[Số còn phải thu ĐK]]&gt;0,0,IF(Table1[[#This Row],[Phân loại]]="Bán hàng",Table1[[#This Row],[Tổng giá trị]],-Table1[[#This Row],[Tổng giá trị]]))</f>
        <v>719603</v>
      </c>
      <c r="Q207" s="20">
        <f>IF(Table1[[#This Row],[Ngày Thanh toán]]&lt;&gt;"",Table1[[#This Row],[Giá Trị HD sau CK]],0)</f>
        <v>0</v>
      </c>
      <c r="R207" s="8">
        <f>Table1[[#This Row],[Số còn phải thu ĐK]]+Table1[[#This Row],[Giá Trị HD sau CK]]-Table1[[#This Row],[Số tiền đã thu]]</f>
        <v>719603</v>
      </c>
      <c r="S207" s="7">
        <f>IF(Table1[[#This Row],[Ngày hóa đơn]]&lt;&gt;"",Table1[[#This Row],[Ngày hóa đơn]],Table1[[#This Row],[Ngày hạch toán]])</f>
        <v>45929</v>
      </c>
      <c r="T207" s="8">
        <v>50</v>
      </c>
      <c r="U207" s="7">
        <f>IF(Table1[[#This Row],[Ngày tính CN]]="","",S207+T207)</f>
        <v>45979</v>
      </c>
      <c r="V207" s="20">
        <f ca="1">IF(Table1[[#This Row],[Hạn thanh toán]]="","",IF((U207-NOW())&lt;0,0,(U207-NOW())))</f>
        <v>4.3794631944474531</v>
      </c>
      <c r="W207" s="3"/>
      <c r="X207" s="20">
        <f ca="1">IF(Table1[[#This Row],[Hạn thanh toán]]="","",IF((U207-NOW())&lt;0,-(U207-NOW()),0))</f>
        <v>0</v>
      </c>
      <c r="Y207" s="3" t="str">
        <f t="shared" ca="1" si="3"/>
        <v>Chưa đến hạn thanh toán</v>
      </c>
      <c r="Z207" s="3" t="str">
        <f>IF(MONTH(Table1[[#This Row],[Ngày tính CN]])&lt;10,"0"&amp;MONTH(Table1[[#This Row],[Ngày tính CN]]),MONTH(Table1[[#This Row],[Ngày tính CN]]))</f>
        <v>09</v>
      </c>
      <c r="AA20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07" s="3"/>
    </row>
    <row r="208" spans="1:28" ht="30.75" customHeight="1" x14ac:dyDescent="0.2">
      <c r="A208" s="4" t="s">
        <v>116</v>
      </c>
      <c r="B208" s="4" t="s">
        <v>154</v>
      </c>
      <c r="C208" s="5">
        <v>45925</v>
      </c>
      <c r="D208" s="6" t="s">
        <v>504</v>
      </c>
      <c r="E208" s="5">
        <v>45929</v>
      </c>
      <c r="F208" s="3" t="s">
        <v>591</v>
      </c>
      <c r="G208" s="3" t="s">
        <v>330</v>
      </c>
      <c r="K208" s="8">
        <v>550482</v>
      </c>
      <c r="L208" s="8" t="s">
        <v>2135</v>
      </c>
      <c r="O208" s="20">
        <f>IF(Table1[[#This Row],[Phân loại]]="Tồn đầu kỳ",Table1[[#This Row],[Tổng giá trị]],0)</f>
        <v>0</v>
      </c>
      <c r="P208" s="8">
        <f>IF(Table1[[#This Row],[Số còn phải thu ĐK]]&gt;0,0,IF(Table1[[#This Row],[Phân loại]]="Bán hàng",Table1[[#This Row],[Tổng giá trị]],-Table1[[#This Row],[Tổng giá trị]]))</f>
        <v>550482</v>
      </c>
      <c r="Q208" s="20">
        <f>IF(Table1[[#This Row],[Ngày Thanh toán]]&lt;&gt;"",Table1[[#This Row],[Giá Trị HD sau CK]],0)</f>
        <v>0</v>
      </c>
      <c r="R208" s="8">
        <f>Table1[[#This Row],[Số còn phải thu ĐK]]+Table1[[#This Row],[Giá Trị HD sau CK]]-Table1[[#This Row],[Số tiền đã thu]]</f>
        <v>550482</v>
      </c>
      <c r="S208" s="7">
        <f>IF(Table1[[#This Row],[Ngày hóa đơn]]&lt;&gt;"",Table1[[#This Row],[Ngày hóa đơn]],Table1[[#This Row],[Ngày hạch toán]])</f>
        <v>45929</v>
      </c>
      <c r="T208" s="8">
        <v>50</v>
      </c>
      <c r="U208" s="7">
        <f>IF(Table1[[#This Row],[Ngày tính CN]]="","",S208+T208)</f>
        <v>45979</v>
      </c>
      <c r="V208" s="20">
        <f ca="1">IF(Table1[[#This Row],[Hạn thanh toán]]="","",IF((U208-NOW())&lt;0,0,(U208-NOW())))</f>
        <v>4.3794631944474531</v>
      </c>
      <c r="W208" s="3"/>
      <c r="X208" s="20">
        <f ca="1">IF(Table1[[#This Row],[Hạn thanh toán]]="","",IF((U208-NOW())&lt;0,-(U208-NOW()),0))</f>
        <v>0</v>
      </c>
      <c r="Y208" s="3" t="str">
        <f t="shared" ca="1" si="3"/>
        <v>Chưa đến hạn thanh toán</v>
      </c>
      <c r="Z208" s="3" t="str">
        <f>IF(MONTH(Table1[[#This Row],[Ngày tính CN]])&lt;10,"0"&amp;MONTH(Table1[[#This Row],[Ngày tính CN]]),MONTH(Table1[[#This Row],[Ngày tính CN]]))</f>
        <v>09</v>
      </c>
      <c r="AA20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08" s="3"/>
    </row>
    <row r="209" spans="1:28" ht="25.5" customHeight="1" x14ac:dyDescent="0.2">
      <c r="A209" s="4" t="s">
        <v>551</v>
      </c>
      <c r="B209" s="4" t="s">
        <v>446</v>
      </c>
      <c r="E209" s="5">
        <v>45713</v>
      </c>
      <c r="F209" s="3" t="s">
        <v>636</v>
      </c>
      <c r="G209" s="3" t="s">
        <v>637</v>
      </c>
      <c r="K209" s="8">
        <v>-71820</v>
      </c>
      <c r="L209" s="8" t="s">
        <v>637</v>
      </c>
      <c r="O209" s="20">
        <f>IF(Table1[[#This Row],[Phân loại]]="Tồn đầu kỳ",Table1[[#This Row],[Tổng giá trị]],0)</f>
        <v>0</v>
      </c>
      <c r="P209" s="8">
        <f>IF(Table1[[#This Row],[Số còn phải thu ĐK]]&gt;0,0,IF(Table1[[#This Row],[Phân loại]]="Bán hàng",Table1[[#This Row],[Tổng giá trị]],-Table1[[#This Row],[Tổng giá trị]]))</f>
        <v>71820</v>
      </c>
      <c r="Q209" s="20">
        <f>IF(Table1[[#This Row],[Ngày Thanh toán]]&lt;&gt;"",Table1[[#This Row],[Giá Trị HD sau CK]],0)</f>
        <v>0</v>
      </c>
      <c r="R209" s="8">
        <f>Table1[[#This Row],[Số còn phải thu ĐK]]+Table1[[#This Row],[Giá Trị HD sau CK]]-Table1[[#This Row],[Số tiền đã thu]]</f>
        <v>71820</v>
      </c>
      <c r="S209" s="7">
        <f>IF(Table1[[#This Row],[Ngày hóa đơn]]&lt;&gt;"",Table1[[#This Row],[Ngày hóa đơn]],Table1[[#This Row],[Ngày hạch toán]])</f>
        <v>45713</v>
      </c>
      <c r="T209" s="8">
        <v>50</v>
      </c>
      <c r="U209" s="7">
        <f>IF(Table1[[#This Row],[Ngày tính CN]]="","",S209+T209)</f>
        <v>45763</v>
      </c>
      <c r="V209" s="20">
        <f ca="1">IF(Table1[[#This Row],[Hạn thanh toán]]="","",IF((U209-NOW())&lt;0,0,(U209-NOW())))</f>
        <v>0</v>
      </c>
      <c r="W209" s="3"/>
      <c r="X209" s="20">
        <f ca="1">IF(Table1[[#This Row],[Hạn thanh toán]]="","",IF((U209-NOW())&lt;0,-(U209-NOW()),0))</f>
        <v>211.62053680555255</v>
      </c>
      <c r="Y209" s="3" t="str">
        <f t="shared" ca="1" si="3"/>
        <v>Nợ quá hạn hơn 120 ngày có khả năng mất thanh toán</v>
      </c>
      <c r="Z209" s="3" t="str">
        <f>IF(MONTH(Table1[[#This Row],[Ngày tính CN]])&lt;10,"0"&amp;MONTH(Table1[[#This Row],[Ngày tính CN]]),MONTH(Table1[[#This Row],[Ngày tính CN]]))</f>
        <v>02</v>
      </c>
      <c r="AA20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09" s="3"/>
    </row>
    <row r="210" spans="1:28" ht="25.5" customHeight="1" x14ac:dyDescent="0.2">
      <c r="A210" s="4" t="s">
        <v>551</v>
      </c>
      <c r="B210" s="4" t="s">
        <v>446</v>
      </c>
      <c r="E210" s="5">
        <v>45715</v>
      </c>
      <c r="F210" s="3">
        <v>308</v>
      </c>
      <c r="G210" s="3" t="s">
        <v>638</v>
      </c>
      <c r="K210" s="8">
        <v>-341172</v>
      </c>
      <c r="L210" s="8" t="s">
        <v>2135</v>
      </c>
      <c r="O210" s="20">
        <f>IF(Table1[[#This Row],[Phân loại]]="Tồn đầu kỳ",Table1[[#This Row],[Tổng giá trị]],0)</f>
        <v>0</v>
      </c>
      <c r="P210" s="8">
        <f>IF(Table1[[#This Row],[Số còn phải thu ĐK]]&gt;0,0,IF(Table1[[#This Row],[Phân loại]]="Bán hàng",Table1[[#This Row],[Tổng giá trị]],-Table1[[#This Row],[Tổng giá trị]]))</f>
        <v>-341172</v>
      </c>
      <c r="Q210" s="20">
        <f>IF(Table1[[#This Row],[Ngày Thanh toán]]&lt;&gt;"",Table1[[#This Row],[Giá Trị HD sau CK]],0)</f>
        <v>0</v>
      </c>
      <c r="R210" s="8">
        <f>Table1[[#This Row],[Số còn phải thu ĐK]]+Table1[[#This Row],[Giá Trị HD sau CK]]-Table1[[#This Row],[Số tiền đã thu]]</f>
        <v>-341172</v>
      </c>
      <c r="S210" s="7">
        <f>IF(Table1[[#This Row],[Ngày hóa đơn]]&lt;&gt;"",Table1[[#This Row],[Ngày hóa đơn]],Table1[[#This Row],[Ngày hạch toán]])</f>
        <v>45715</v>
      </c>
      <c r="T210" s="8">
        <v>50</v>
      </c>
      <c r="U210" s="7">
        <f>IF(Table1[[#This Row],[Ngày tính CN]]="","",S210+T210)</f>
        <v>45765</v>
      </c>
      <c r="V210" s="20">
        <f ca="1">IF(Table1[[#This Row],[Hạn thanh toán]]="","",IF((U210-NOW())&lt;0,0,(U210-NOW())))</f>
        <v>0</v>
      </c>
      <c r="W210" s="3"/>
      <c r="X210" s="20">
        <f ca="1">IF(Table1[[#This Row],[Hạn thanh toán]]="","",IF((U210-NOW())&lt;0,-(U210-NOW()),0))</f>
        <v>209.62053680555255</v>
      </c>
      <c r="Y210" s="3" t="str">
        <f t="shared" ca="1" si="3"/>
        <v>Nợ quá hạn hơn 120 ngày có khả năng mất thanh toán</v>
      </c>
      <c r="Z210" s="3" t="str">
        <f>IF(MONTH(Table1[[#This Row],[Ngày tính CN]])&lt;10,"0"&amp;MONTH(Table1[[#This Row],[Ngày tính CN]]),MONTH(Table1[[#This Row],[Ngày tính CN]]))</f>
        <v>02</v>
      </c>
      <c r="AA21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10" s="3"/>
    </row>
    <row r="211" spans="1:28" ht="25.5" customHeight="1" x14ac:dyDescent="0.2">
      <c r="A211" s="4" t="s">
        <v>551</v>
      </c>
      <c r="B211" s="4" t="s">
        <v>446</v>
      </c>
      <c r="E211" s="5">
        <v>45730</v>
      </c>
      <c r="F211" s="3" t="s">
        <v>639</v>
      </c>
      <c r="G211" s="3" t="s">
        <v>637</v>
      </c>
      <c r="K211" s="8">
        <v>-170153</v>
      </c>
      <c r="L211" s="8" t="s">
        <v>637</v>
      </c>
      <c r="O211" s="20">
        <f>IF(Table1[[#This Row],[Phân loại]]="Tồn đầu kỳ",Table1[[#This Row],[Tổng giá trị]],0)</f>
        <v>0</v>
      </c>
      <c r="P211" s="8">
        <f>IF(Table1[[#This Row],[Số còn phải thu ĐK]]&gt;0,0,IF(Table1[[#This Row],[Phân loại]]="Bán hàng",Table1[[#This Row],[Tổng giá trị]],-Table1[[#This Row],[Tổng giá trị]]))</f>
        <v>170153</v>
      </c>
      <c r="Q211" s="20">
        <f>IF(Table1[[#This Row],[Ngày Thanh toán]]&lt;&gt;"",Table1[[#This Row],[Giá Trị HD sau CK]],0)</f>
        <v>0</v>
      </c>
      <c r="R211" s="8">
        <f>Table1[[#This Row],[Số còn phải thu ĐK]]+Table1[[#This Row],[Giá Trị HD sau CK]]-Table1[[#This Row],[Số tiền đã thu]]</f>
        <v>170153</v>
      </c>
      <c r="S211" s="7">
        <f>IF(Table1[[#This Row],[Ngày hóa đơn]]&lt;&gt;"",Table1[[#This Row],[Ngày hóa đơn]],Table1[[#This Row],[Ngày hạch toán]])</f>
        <v>45730</v>
      </c>
      <c r="T211" s="8">
        <v>50</v>
      </c>
      <c r="U211" s="7">
        <f>IF(Table1[[#This Row],[Ngày tính CN]]="","",S211+T211)</f>
        <v>45780</v>
      </c>
      <c r="V211" s="20">
        <f ca="1">IF(Table1[[#This Row],[Hạn thanh toán]]="","",IF((U211-NOW())&lt;0,0,(U211-NOW())))</f>
        <v>0</v>
      </c>
      <c r="W211" s="3"/>
      <c r="X211" s="20">
        <f ca="1">IF(Table1[[#This Row],[Hạn thanh toán]]="","",IF((U211-NOW())&lt;0,-(U211-NOW()),0))</f>
        <v>194.62053680555255</v>
      </c>
      <c r="Y211" s="3" t="str">
        <f t="shared" ca="1" si="3"/>
        <v>Nợ quá hạn hơn 120 ngày có khả năng mất thanh toán</v>
      </c>
      <c r="Z211" s="3" t="str">
        <f>IF(MONTH(Table1[[#This Row],[Ngày tính CN]])&lt;10,"0"&amp;MONTH(Table1[[#This Row],[Ngày tính CN]]),MONTH(Table1[[#This Row],[Ngày tính CN]]))</f>
        <v>03</v>
      </c>
      <c r="AA21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11" s="3"/>
    </row>
    <row r="212" spans="1:28" ht="25.5" customHeight="1" x14ac:dyDescent="0.2">
      <c r="A212" s="4" t="s">
        <v>551</v>
      </c>
      <c r="B212" s="4" t="s">
        <v>446</v>
      </c>
      <c r="E212" s="5">
        <v>45762</v>
      </c>
      <c r="F212" s="3" t="s">
        <v>640</v>
      </c>
      <c r="G212" s="3" t="s">
        <v>637</v>
      </c>
      <c r="K212" s="8">
        <v>-855524</v>
      </c>
      <c r="L212" s="8" t="s">
        <v>637</v>
      </c>
      <c r="O212" s="20">
        <f>IF(Table1[[#This Row],[Phân loại]]="Tồn đầu kỳ",Table1[[#This Row],[Tổng giá trị]],0)</f>
        <v>0</v>
      </c>
      <c r="P212" s="8">
        <f>IF(Table1[[#This Row],[Số còn phải thu ĐK]]&gt;0,0,IF(Table1[[#This Row],[Phân loại]]="Bán hàng",Table1[[#This Row],[Tổng giá trị]],-Table1[[#This Row],[Tổng giá trị]]))</f>
        <v>855524</v>
      </c>
      <c r="Q212" s="20">
        <f>IF(Table1[[#This Row],[Ngày Thanh toán]]&lt;&gt;"",Table1[[#This Row],[Giá Trị HD sau CK]],0)</f>
        <v>0</v>
      </c>
      <c r="R212" s="8">
        <f>Table1[[#This Row],[Số còn phải thu ĐK]]+Table1[[#This Row],[Giá Trị HD sau CK]]-Table1[[#This Row],[Số tiền đã thu]]</f>
        <v>855524</v>
      </c>
      <c r="S212" s="7">
        <f>IF(Table1[[#This Row],[Ngày hóa đơn]]&lt;&gt;"",Table1[[#This Row],[Ngày hóa đơn]],Table1[[#This Row],[Ngày hạch toán]])</f>
        <v>45762</v>
      </c>
      <c r="T212" s="8">
        <v>50</v>
      </c>
      <c r="U212" s="7">
        <f>IF(Table1[[#This Row],[Ngày tính CN]]="","",S212+T212)</f>
        <v>45812</v>
      </c>
      <c r="V212" s="20">
        <f ca="1">IF(Table1[[#This Row],[Hạn thanh toán]]="","",IF((U212-NOW())&lt;0,0,(U212-NOW())))</f>
        <v>0</v>
      </c>
      <c r="W212" s="3"/>
      <c r="X212" s="20">
        <f ca="1">IF(Table1[[#This Row],[Hạn thanh toán]]="","",IF((U212-NOW())&lt;0,-(U212-NOW()),0))</f>
        <v>162.62053680555255</v>
      </c>
      <c r="Y212" s="3" t="str">
        <f t="shared" ca="1" si="3"/>
        <v>Nợ quá hạn hơn 120 ngày có khả năng mất thanh toán</v>
      </c>
      <c r="Z212" s="3" t="str">
        <f>IF(MONTH(Table1[[#This Row],[Ngày tính CN]])&lt;10,"0"&amp;MONTH(Table1[[#This Row],[Ngày tính CN]]),MONTH(Table1[[#This Row],[Ngày tính CN]]))</f>
        <v>04</v>
      </c>
      <c r="AA21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12" s="3"/>
    </row>
    <row r="213" spans="1:28" ht="25.5" customHeight="1" x14ac:dyDescent="0.2">
      <c r="A213" s="4" t="s">
        <v>551</v>
      </c>
      <c r="B213" s="4" t="s">
        <v>446</v>
      </c>
      <c r="E213" s="5">
        <v>45797</v>
      </c>
      <c r="F213" s="3" t="s">
        <v>641</v>
      </c>
      <c r="G213" s="3" t="s">
        <v>637</v>
      </c>
      <c r="K213" s="8">
        <v>-1034642</v>
      </c>
      <c r="L213" s="8" t="s">
        <v>637</v>
      </c>
      <c r="M213" s="7">
        <v>45955</v>
      </c>
      <c r="O213" s="20">
        <f>IF(Table1[[#This Row],[Phân loại]]="Tồn đầu kỳ",Table1[[#This Row],[Tổng giá trị]],0)</f>
        <v>0</v>
      </c>
      <c r="P213" s="8">
        <f>IF(Table1[[#This Row],[Số còn phải thu ĐK]]&gt;0,0,IF(Table1[[#This Row],[Phân loại]]="Bán hàng",Table1[[#This Row],[Tổng giá trị]],-Table1[[#This Row],[Tổng giá trị]]))</f>
        <v>1034642</v>
      </c>
      <c r="Q213" s="20">
        <f>IF(Table1[[#This Row],[Ngày Thanh toán]]&lt;&gt;"",Table1[[#This Row],[Giá Trị HD sau CK]],0)</f>
        <v>1034642</v>
      </c>
      <c r="R213" s="8">
        <f>Table1[[#This Row],[Số còn phải thu ĐK]]+Table1[[#This Row],[Giá Trị HD sau CK]]-Table1[[#This Row],[Số tiền đã thu]]</f>
        <v>0</v>
      </c>
      <c r="S213" s="7">
        <f>IF(Table1[[#This Row],[Ngày hóa đơn]]&lt;&gt;"",Table1[[#This Row],[Ngày hóa đơn]],Table1[[#This Row],[Ngày hạch toán]])</f>
        <v>45797</v>
      </c>
      <c r="T213" s="8">
        <v>50</v>
      </c>
      <c r="U213" s="7">
        <f>IF(Table1[[#This Row],[Ngày tính CN]]="","",S213+T213)</f>
        <v>45847</v>
      </c>
      <c r="V213" s="20">
        <f ca="1">IF(Table1[[#This Row],[Hạn thanh toán]]="","",IF((U213-NOW())&lt;0,0,(U213-NOW())))</f>
        <v>0</v>
      </c>
      <c r="W213" s="3"/>
      <c r="X213" s="20">
        <f ca="1">IF(Table1[[#This Row],[Hạn thanh toán]]="","",IF((U213-NOW())&lt;0,-(U213-NOW()),0))</f>
        <v>127.62053680555255</v>
      </c>
      <c r="Y213" s="3" t="str">
        <f t="shared" ca="1" si="3"/>
        <v>Đã thanh toán</v>
      </c>
      <c r="Z213" s="3" t="str">
        <f>IF(MONTH(Table1[[#This Row],[Ngày tính CN]])&lt;10,"0"&amp;MONTH(Table1[[#This Row],[Ngày tính CN]]),MONTH(Table1[[#This Row],[Ngày tính CN]]))</f>
        <v>05</v>
      </c>
      <c r="AA213" s="10">
        <f>IF(Table1[[#This Row],[Ngày Thanh toán]]="","",IF(MONTH(Table1[[#This Row],[Ngày Thanh toán]])&lt;10,"0"&amp;MONTH(Table1[[#This Row],[Ngày Thanh toán]]),MONTH(Table1[[#This Row],[Ngày Thanh toán]])))</f>
        <v>10</v>
      </c>
      <c r="AB213" s="3"/>
    </row>
    <row r="214" spans="1:28" ht="25.5" customHeight="1" x14ac:dyDescent="0.2">
      <c r="A214" s="4" t="s">
        <v>551</v>
      </c>
      <c r="B214" s="4" t="s">
        <v>446</v>
      </c>
      <c r="E214" s="5">
        <v>45826</v>
      </c>
      <c r="F214" s="3" t="s">
        <v>642</v>
      </c>
      <c r="G214" s="3" t="s">
        <v>637</v>
      </c>
      <c r="K214" s="8">
        <v>-9936</v>
      </c>
      <c r="L214" s="8" t="s">
        <v>637</v>
      </c>
      <c r="O214" s="20">
        <f>IF(Table1[[#This Row],[Phân loại]]="Tồn đầu kỳ",Table1[[#This Row],[Tổng giá trị]],0)</f>
        <v>0</v>
      </c>
      <c r="P214" s="8">
        <f>IF(Table1[[#This Row],[Số còn phải thu ĐK]]&gt;0,0,IF(Table1[[#This Row],[Phân loại]]="Bán hàng",Table1[[#This Row],[Tổng giá trị]],-Table1[[#This Row],[Tổng giá trị]]))</f>
        <v>9936</v>
      </c>
      <c r="Q214" s="20">
        <f>IF(Table1[[#This Row],[Ngày Thanh toán]]&lt;&gt;"",Table1[[#This Row],[Giá Trị HD sau CK]],0)</f>
        <v>0</v>
      </c>
      <c r="R214" s="8">
        <f>Table1[[#This Row],[Số còn phải thu ĐK]]+Table1[[#This Row],[Giá Trị HD sau CK]]-Table1[[#This Row],[Số tiền đã thu]]</f>
        <v>9936</v>
      </c>
      <c r="S214" s="7">
        <f>IF(Table1[[#This Row],[Ngày hóa đơn]]&lt;&gt;"",Table1[[#This Row],[Ngày hóa đơn]],Table1[[#This Row],[Ngày hạch toán]])</f>
        <v>45826</v>
      </c>
      <c r="T214" s="8">
        <v>50</v>
      </c>
      <c r="U214" s="7">
        <f>IF(Table1[[#This Row],[Ngày tính CN]]="","",S214+T214)</f>
        <v>45876</v>
      </c>
      <c r="V214" s="20">
        <f ca="1">IF(Table1[[#This Row],[Hạn thanh toán]]="","",IF((U214-NOW())&lt;0,0,(U214-NOW())))</f>
        <v>0</v>
      </c>
      <c r="W214" s="3"/>
      <c r="X214" s="20">
        <f ca="1">IF(Table1[[#This Row],[Hạn thanh toán]]="","",IF((U214-NOW())&lt;0,-(U214-NOW()),0))</f>
        <v>98.620536805552547</v>
      </c>
      <c r="Y214" s="3" t="str">
        <f t="shared" ca="1" si="3"/>
        <v>Nợ quá hạn từ 90 ngày đến 120 ngày</v>
      </c>
      <c r="Z214" s="3" t="str">
        <f>IF(MONTH(Table1[[#This Row],[Ngày tính CN]])&lt;10,"0"&amp;MONTH(Table1[[#This Row],[Ngày tính CN]]),MONTH(Table1[[#This Row],[Ngày tính CN]]))</f>
        <v>06</v>
      </c>
      <c r="AA21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14" s="3"/>
    </row>
    <row r="215" spans="1:28" ht="25.5" customHeight="1" x14ac:dyDescent="0.2">
      <c r="A215" s="4" t="s">
        <v>551</v>
      </c>
      <c r="B215" s="4" t="s">
        <v>446</v>
      </c>
      <c r="E215" s="5">
        <v>45826</v>
      </c>
      <c r="F215" s="3" t="s">
        <v>643</v>
      </c>
      <c r="G215" s="3" t="s">
        <v>637</v>
      </c>
      <c r="K215" s="8">
        <v>-26513</v>
      </c>
      <c r="L215" s="8" t="s">
        <v>637</v>
      </c>
      <c r="O215" s="20">
        <f>IF(Table1[[#This Row],[Phân loại]]="Tồn đầu kỳ",Table1[[#This Row],[Tổng giá trị]],0)</f>
        <v>0</v>
      </c>
      <c r="P215" s="8">
        <f>IF(Table1[[#This Row],[Số còn phải thu ĐK]]&gt;0,0,IF(Table1[[#This Row],[Phân loại]]="Bán hàng",Table1[[#This Row],[Tổng giá trị]],-Table1[[#This Row],[Tổng giá trị]]))</f>
        <v>26513</v>
      </c>
      <c r="Q215" s="20">
        <f>IF(Table1[[#This Row],[Ngày Thanh toán]]&lt;&gt;"",Table1[[#This Row],[Giá Trị HD sau CK]],0)</f>
        <v>0</v>
      </c>
      <c r="R215" s="8">
        <f>Table1[[#This Row],[Số còn phải thu ĐK]]+Table1[[#This Row],[Giá Trị HD sau CK]]-Table1[[#This Row],[Số tiền đã thu]]</f>
        <v>26513</v>
      </c>
      <c r="S215" s="7">
        <f>IF(Table1[[#This Row],[Ngày hóa đơn]]&lt;&gt;"",Table1[[#This Row],[Ngày hóa đơn]],Table1[[#This Row],[Ngày hạch toán]])</f>
        <v>45826</v>
      </c>
      <c r="T215" s="8">
        <v>50</v>
      </c>
      <c r="U215" s="7">
        <f>IF(Table1[[#This Row],[Ngày tính CN]]="","",S215+T215)</f>
        <v>45876</v>
      </c>
      <c r="V215" s="20">
        <f ca="1">IF(Table1[[#This Row],[Hạn thanh toán]]="","",IF((U215-NOW())&lt;0,0,(U215-NOW())))</f>
        <v>0</v>
      </c>
      <c r="W215" s="3"/>
      <c r="X215" s="20">
        <f ca="1">IF(Table1[[#This Row],[Hạn thanh toán]]="","",IF((U215-NOW())&lt;0,-(U215-NOW()),0))</f>
        <v>98.620536805552547</v>
      </c>
      <c r="Y215" s="3" t="str">
        <f t="shared" ca="1" si="3"/>
        <v>Nợ quá hạn từ 90 ngày đến 120 ngày</v>
      </c>
      <c r="Z215" s="3" t="str">
        <f>IF(MONTH(Table1[[#This Row],[Ngày tính CN]])&lt;10,"0"&amp;MONTH(Table1[[#This Row],[Ngày tính CN]]),MONTH(Table1[[#This Row],[Ngày tính CN]]))</f>
        <v>06</v>
      </c>
      <c r="AA21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15" s="3"/>
    </row>
    <row r="216" spans="1:28" ht="25.5" customHeight="1" x14ac:dyDescent="0.2">
      <c r="A216" s="4" t="s">
        <v>551</v>
      </c>
      <c r="B216" s="4" t="s">
        <v>446</v>
      </c>
      <c r="E216" s="5">
        <v>45826</v>
      </c>
      <c r="F216" s="3" t="s">
        <v>644</v>
      </c>
      <c r="G216" s="3" t="s">
        <v>637</v>
      </c>
      <c r="K216" s="8">
        <v>-501835</v>
      </c>
      <c r="L216" s="8" t="s">
        <v>637</v>
      </c>
      <c r="O216" s="20">
        <f>IF(Table1[[#This Row],[Phân loại]]="Tồn đầu kỳ",Table1[[#This Row],[Tổng giá trị]],0)</f>
        <v>0</v>
      </c>
      <c r="P216" s="8">
        <f>IF(Table1[[#This Row],[Số còn phải thu ĐK]]&gt;0,0,IF(Table1[[#This Row],[Phân loại]]="Bán hàng",Table1[[#This Row],[Tổng giá trị]],-Table1[[#This Row],[Tổng giá trị]]))</f>
        <v>501835</v>
      </c>
      <c r="Q216" s="20">
        <f>IF(Table1[[#This Row],[Ngày Thanh toán]]&lt;&gt;"",Table1[[#This Row],[Giá Trị HD sau CK]],0)</f>
        <v>0</v>
      </c>
      <c r="R216" s="8">
        <f>Table1[[#This Row],[Số còn phải thu ĐK]]+Table1[[#This Row],[Giá Trị HD sau CK]]-Table1[[#This Row],[Số tiền đã thu]]</f>
        <v>501835</v>
      </c>
      <c r="S216" s="7">
        <f>IF(Table1[[#This Row],[Ngày hóa đơn]]&lt;&gt;"",Table1[[#This Row],[Ngày hóa đơn]],Table1[[#This Row],[Ngày hạch toán]])</f>
        <v>45826</v>
      </c>
      <c r="T216" s="8">
        <v>50</v>
      </c>
      <c r="U216" s="7">
        <f>IF(Table1[[#This Row],[Ngày tính CN]]="","",S216+T216)</f>
        <v>45876</v>
      </c>
      <c r="V216" s="20">
        <f ca="1">IF(Table1[[#This Row],[Hạn thanh toán]]="","",IF((U216-NOW())&lt;0,0,(U216-NOW())))</f>
        <v>0</v>
      </c>
      <c r="W216" s="3"/>
      <c r="X216" s="20">
        <f ca="1">IF(Table1[[#This Row],[Hạn thanh toán]]="","",IF((U216-NOW())&lt;0,-(U216-NOW()),0))</f>
        <v>98.620536805552547</v>
      </c>
      <c r="Y216" s="3" t="str">
        <f t="shared" ca="1" si="3"/>
        <v>Nợ quá hạn từ 90 ngày đến 120 ngày</v>
      </c>
      <c r="Z216" s="3" t="str">
        <f>IF(MONTH(Table1[[#This Row],[Ngày tính CN]])&lt;10,"0"&amp;MONTH(Table1[[#This Row],[Ngày tính CN]]),MONTH(Table1[[#This Row],[Ngày tính CN]]))</f>
        <v>06</v>
      </c>
      <c r="AA21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16" s="3"/>
    </row>
    <row r="217" spans="1:28" ht="25.5" customHeight="1" x14ac:dyDescent="0.2">
      <c r="A217" s="4" t="s">
        <v>551</v>
      </c>
      <c r="B217" s="4" t="s">
        <v>446</v>
      </c>
      <c r="E217" s="5">
        <v>45838</v>
      </c>
      <c r="F217" s="3" t="s">
        <v>645</v>
      </c>
      <c r="G217" s="3" t="s">
        <v>647</v>
      </c>
      <c r="K217" s="8">
        <v>-8001292</v>
      </c>
      <c r="L217" s="8" t="s">
        <v>637</v>
      </c>
      <c r="M217" s="7">
        <v>45955</v>
      </c>
      <c r="O217" s="20">
        <f>IF(Table1[[#This Row],[Phân loại]]="Tồn đầu kỳ",Table1[[#This Row],[Tổng giá trị]],0)</f>
        <v>0</v>
      </c>
      <c r="P217" s="8">
        <f>IF(Table1[[#This Row],[Số còn phải thu ĐK]]&gt;0,0,IF(Table1[[#This Row],[Phân loại]]="Bán hàng",Table1[[#This Row],[Tổng giá trị]],-Table1[[#This Row],[Tổng giá trị]]))</f>
        <v>8001292</v>
      </c>
      <c r="Q217" s="20">
        <f>IF(Table1[[#This Row],[Ngày Thanh toán]]&lt;&gt;"",Table1[[#This Row],[Giá Trị HD sau CK]],0)</f>
        <v>8001292</v>
      </c>
      <c r="R217" s="8">
        <f>Table1[[#This Row],[Số còn phải thu ĐK]]+Table1[[#This Row],[Giá Trị HD sau CK]]-Table1[[#This Row],[Số tiền đã thu]]</f>
        <v>0</v>
      </c>
      <c r="S217" s="7">
        <f>IF(Table1[[#This Row],[Ngày hóa đơn]]&lt;&gt;"",Table1[[#This Row],[Ngày hóa đơn]],Table1[[#This Row],[Ngày hạch toán]])</f>
        <v>45838</v>
      </c>
      <c r="T217" s="8">
        <v>50</v>
      </c>
      <c r="U217" s="7">
        <f>IF(Table1[[#This Row],[Ngày tính CN]]="","",S217+T217)</f>
        <v>45888</v>
      </c>
      <c r="V217" s="20">
        <f ca="1">IF(Table1[[#This Row],[Hạn thanh toán]]="","",IF((U217-NOW())&lt;0,0,(U217-NOW())))</f>
        <v>0</v>
      </c>
      <c r="W217" s="3"/>
      <c r="X217" s="20">
        <f ca="1">IF(Table1[[#This Row],[Hạn thanh toán]]="","",IF((U217-NOW())&lt;0,-(U217-NOW()),0))</f>
        <v>86.620536805552547</v>
      </c>
      <c r="Y217" s="3" t="str">
        <f t="shared" ca="1" si="3"/>
        <v>Đã thanh toán</v>
      </c>
      <c r="Z217" s="3" t="str">
        <f>IF(MONTH(Table1[[#This Row],[Ngày tính CN]])&lt;10,"0"&amp;MONTH(Table1[[#This Row],[Ngày tính CN]]),MONTH(Table1[[#This Row],[Ngày tính CN]]))</f>
        <v>06</v>
      </c>
      <c r="AA217" s="10">
        <f>IF(Table1[[#This Row],[Ngày Thanh toán]]="","",IF(MONTH(Table1[[#This Row],[Ngày Thanh toán]])&lt;10,"0"&amp;MONTH(Table1[[#This Row],[Ngày Thanh toán]]),MONTH(Table1[[#This Row],[Ngày Thanh toán]])))</f>
        <v>10</v>
      </c>
      <c r="AB217" s="3"/>
    </row>
    <row r="218" spans="1:28" ht="16.5" customHeight="1" x14ac:dyDescent="0.2">
      <c r="A218" s="4" t="s">
        <v>551</v>
      </c>
      <c r="B218" s="4" t="s">
        <v>446</v>
      </c>
      <c r="E218" s="5" t="s">
        <v>646</v>
      </c>
      <c r="F218" s="3">
        <v>1789</v>
      </c>
      <c r="G218" s="3" t="s">
        <v>648</v>
      </c>
      <c r="K218" s="8">
        <v>-21336780.239999998</v>
      </c>
      <c r="L218" s="8" t="s">
        <v>637</v>
      </c>
      <c r="M218" s="7">
        <v>45955</v>
      </c>
      <c r="O218" s="20">
        <f>IF(Table1[[#This Row],[Phân loại]]="Tồn đầu kỳ",Table1[[#This Row],[Tổng giá trị]],0)</f>
        <v>0</v>
      </c>
      <c r="P218" s="8">
        <f>IF(Table1[[#This Row],[Số còn phải thu ĐK]]&gt;0,0,IF(Table1[[#This Row],[Phân loại]]="Bán hàng",Table1[[#This Row],[Tổng giá trị]],-Table1[[#This Row],[Tổng giá trị]]))</f>
        <v>21336780.239999998</v>
      </c>
      <c r="Q218" s="20">
        <f>IF(Table1[[#This Row],[Ngày Thanh toán]]&lt;&gt;"",Table1[[#This Row],[Giá Trị HD sau CK]],0)</f>
        <v>21336780.239999998</v>
      </c>
      <c r="R218" s="8">
        <f>Table1[[#This Row],[Số còn phải thu ĐK]]+Table1[[#This Row],[Giá Trị HD sau CK]]-Table1[[#This Row],[Số tiền đã thu]]</f>
        <v>0</v>
      </c>
      <c r="S218" s="7" t="str">
        <f>IF(Table1[[#This Row],[Ngày hóa đơn]]&lt;&gt;"",Table1[[#This Row],[Ngày hóa đơn]],Table1[[#This Row],[Ngày hạch toán]])</f>
        <v>18/06</v>
      </c>
      <c r="T218" s="8">
        <v>50</v>
      </c>
      <c r="U218" s="7">
        <f>IF(Table1[[#This Row],[Ngày tính CN]]="","",S218+T218)</f>
        <v>45876</v>
      </c>
      <c r="V218" s="20">
        <f ca="1">IF(Table1[[#This Row],[Hạn thanh toán]]="","",IF((U218-NOW())&lt;0,0,(U218-NOW())))</f>
        <v>0</v>
      </c>
      <c r="W218" s="3"/>
      <c r="X218" s="20">
        <f ca="1">IF(Table1[[#This Row],[Hạn thanh toán]]="","",IF((U218-NOW())&lt;0,-(U218-NOW()),0))</f>
        <v>98.620536805552547</v>
      </c>
      <c r="Y218" s="3" t="str">
        <f t="shared" ca="1" si="3"/>
        <v>Đã thanh toán</v>
      </c>
      <c r="Z218" s="3" t="str">
        <f>IF(MONTH(Table1[[#This Row],[Ngày tính CN]])&lt;10,"0"&amp;MONTH(Table1[[#This Row],[Ngày tính CN]]),MONTH(Table1[[#This Row],[Ngày tính CN]]))</f>
        <v>06</v>
      </c>
      <c r="AA218" s="10">
        <f>IF(Table1[[#This Row],[Ngày Thanh toán]]="","",IF(MONTH(Table1[[#This Row],[Ngày Thanh toán]])&lt;10,"0"&amp;MONTH(Table1[[#This Row],[Ngày Thanh toán]]),MONTH(Table1[[#This Row],[Ngày Thanh toán]])))</f>
        <v>10</v>
      </c>
      <c r="AB218" s="3"/>
    </row>
    <row r="219" spans="1:28" ht="16.5" customHeight="1" x14ac:dyDescent="0.2">
      <c r="A219" s="4" t="s">
        <v>551</v>
      </c>
      <c r="B219" s="4" t="s">
        <v>446</v>
      </c>
      <c r="E219" s="5" t="s">
        <v>649</v>
      </c>
      <c r="F219" s="3" t="s">
        <v>650</v>
      </c>
      <c r="G219" s="3" t="s">
        <v>637</v>
      </c>
      <c r="K219" s="8">
        <v>-2780000</v>
      </c>
      <c r="L219" s="8" t="s">
        <v>637</v>
      </c>
      <c r="M219" s="7">
        <v>45955</v>
      </c>
      <c r="O219" s="20">
        <f>IF(Table1[[#This Row],[Phân loại]]="Tồn đầu kỳ",Table1[[#This Row],[Tổng giá trị]],0)</f>
        <v>0</v>
      </c>
      <c r="P219" s="8">
        <f>IF(Table1[[#This Row],[Số còn phải thu ĐK]]&gt;0,0,IF(Table1[[#This Row],[Phân loại]]="Bán hàng",Table1[[#This Row],[Tổng giá trị]],-Table1[[#This Row],[Tổng giá trị]]))</f>
        <v>2780000</v>
      </c>
      <c r="Q219" s="20">
        <f>IF(Table1[[#This Row],[Ngày Thanh toán]]&lt;&gt;"",Table1[[#This Row],[Giá Trị HD sau CK]],0)</f>
        <v>2780000</v>
      </c>
      <c r="R219" s="8">
        <f>Table1[[#This Row],[Số còn phải thu ĐK]]+Table1[[#This Row],[Giá Trị HD sau CK]]-Table1[[#This Row],[Số tiền đã thu]]</f>
        <v>0</v>
      </c>
      <c r="S219" s="7" t="str">
        <f>IF(Table1[[#This Row],[Ngày hóa đơn]]&lt;&gt;"",Table1[[#This Row],[Ngày hóa đơn]],Table1[[#This Row],[Ngày hạch toán]])</f>
        <v>23/07/2025</v>
      </c>
      <c r="T219" s="8">
        <v>50</v>
      </c>
      <c r="U219" s="7">
        <f>IF(Table1[[#This Row],[Ngày tính CN]]="","",S219+T219)</f>
        <v>45911</v>
      </c>
      <c r="V219" s="20">
        <f ca="1">IF(Table1[[#This Row],[Hạn thanh toán]]="","",IF((U219-NOW())&lt;0,0,(U219-NOW())))</f>
        <v>0</v>
      </c>
      <c r="W219" s="3"/>
      <c r="X219" s="20">
        <f ca="1">IF(Table1[[#This Row],[Hạn thanh toán]]="","",IF((U219-NOW())&lt;0,-(U219-NOW()),0))</f>
        <v>63.620536805552547</v>
      </c>
      <c r="Y219" s="3" t="str">
        <f t="shared" ca="1" si="3"/>
        <v>Đã thanh toán</v>
      </c>
      <c r="Z219" s="3" t="str">
        <f>IF(MONTH(Table1[[#This Row],[Ngày tính CN]])&lt;10,"0"&amp;MONTH(Table1[[#This Row],[Ngày tính CN]]),MONTH(Table1[[#This Row],[Ngày tính CN]]))</f>
        <v>07</v>
      </c>
      <c r="AA219" s="10">
        <f>IF(Table1[[#This Row],[Ngày Thanh toán]]="","",IF(MONTH(Table1[[#This Row],[Ngày Thanh toán]])&lt;10,"0"&amp;MONTH(Table1[[#This Row],[Ngày Thanh toán]]),MONTH(Table1[[#This Row],[Ngày Thanh toán]])))</f>
        <v>10</v>
      </c>
      <c r="AB219" s="3"/>
    </row>
    <row r="220" spans="1:28" ht="16.5" customHeight="1" x14ac:dyDescent="0.2">
      <c r="A220" s="4" t="s">
        <v>551</v>
      </c>
      <c r="B220" s="4" t="s">
        <v>446</v>
      </c>
      <c r="E220" s="5">
        <v>45898</v>
      </c>
      <c r="F220" s="3" t="s">
        <v>651</v>
      </c>
      <c r="G220" s="3" t="s">
        <v>637</v>
      </c>
      <c r="K220" s="8">
        <v>-252017</v>
      </c>
      <c r="L220" s="8" t="s">
        <v>637</v>
      </c>
      <c r="O220" s="20">
        <f>IF(Table1[[#This Row],[Phân loại]]="Tồn đầu kỳ",Table1[[#This Row],[Tổng giá trị]],0)</f>
        <v>0</v>
      </c>
      <c r="P220" s="8">
        <f>IF(Table1[[#This Row],[Số còn phải thu ĐK]]&gt;0,0,IF(Table1[[#This Row],[Phân loại]]="Bán hàng",Table1[[#This Row],[Tổng giá trị]],-Table1[[#This Row],[Tổng giá trị]]))</f>
        <v>252017</v>
      </c>
      <c r="Q220" s="20">
        <f>IF(Table1[[#This Row],[Ngày Thanh toán]]&lt;&gt;"",Table1[[#This Row],[Giá Trị HD sau CK]],0)</f>
        <v>0</v>
      </c>
      <c r="R220" s="8">
        <f>Table1[[#This Row],[Số còn phải thu ĐK]]+Table1[[#This Row],[Giá Trị HD sau CK]]-Table1[[#This Row],[Số tiền đã thu]]</f>
        <v>252017</v>
      </c>
      <c r="S220" s="7">
        <f>IF(Table1[[#This Row],[Ngày hóa đơn]]&lt;&gt;"",Table1[[#This Row],[Ngày hóa đơn]],Table1[[#This Row],[Ngày hạch toán]])</f>
        <v>45898</v>
      </c>
      <c r="T220" s="8">
        <v>50</v>
      </c>
      <c r="U220" s="7">
        <f>IF(Table1[[#This Row],[Ngày tính CN]]="","",S220+T220)</f>
        <v>45948</v>
      </c>
      <c r="V220" s="20">
        <f ca="1">IF(Table1[[#This Row],[Hạn thanh toán]]="","",IF((U220-NOW())&lt;0,0,(U220-NOW())))</f>
        <v>0</v>
      </c>
      <c r="W220" s="3"/>
      <c r="X220" s="20">
        <f ca="1">IF(Table1[[#This Row],[Hạn thanh toán]]="","",IF((U220-NOW())&lt;0,-(U220-NOW()),0))</f>
        <v>26.620536805552547</v>
      </c>
      <c r="Y220" s="3" t="str">
        <f t="shared" ca="1" si="3"/>
        <v>Nợ quá hạn 30 ngày</v>
      </c>
      <c r="Z220" s="3" t="str">
        <f>IF(MONTH(Table1[[#This Row],[Ngày tính CN]])&lt;10,"0"&amp;MONTH(Table1[[#This Row],[Ngày tính CN]]),MONTH(Table1[[#This Row],[Ngày tính CN]]))</f>
        <v>08</v>
      </c>
      <c r="AA22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20" s="3"/>
    </row>
    <row r="221" spans="1:28" ht="16.5" customHeight="1" x14ac:dyDescent="0.2">
      <c r="A221" s="4" t="s">
        <v>551</v>
      </c>
      <c r="B221" s="4" t="s">
        <v>446</v>
      </c>
      <c r="E221" s="5">
        <v>45898</v>
      </c>
      <c r="F221" s="3" t="s">
        <v>652</v>
      </c>
      <c r="G221" s="3" t="s">
        <v>637</v>
      </c>
      <c r="K221" s="8">
        <v>-151125</v>
      </c>
      <c r="L221" s="8" t="s">
        <v>637</v>
      </c>
      <c r="O221" s="20">
        <f>IF(Table1[[#This Row],[Phân loại]]="Tồn đầu kỳ",Table1[[#This Row],[Tổng giá trị]],0)</f>
        <v>0</v>
      </c>
      <c r="P221" s="8">
        <f>IF(Table1[[#This Row],[Số còn phải thu ĐK]]&gt;0,0,IF(Table1[[#This Row],[Phân loại]]="Bán hàng",Table1[[#This Row],[Tổng giá trị]],-Table1[[#This Row],[Tổng giá trị]]))</f>
        <v>151125</v>
      </c>
      <c r="Q221" s="20">
        <f>IF(Table1[[#This Row],[Ngày Thanh toán]]&lt;&gt;"",Table1[[#This Row],[Giá Trị HD sau CK]],0)</f>
        <v>0</v>
      </c>
      <c r="R221" s="8">
        <f>Table1[[#This Row],[Số còn phải thu ĐK]]+Table1[[#This Row],[Giá Trị HD sau CK]]-Table1[[#This Row],[Số tiền đã thu]]</f>
        <v>151125</v>
      </c>
      <c r="S221" s="7">
        <f>IF(Table1[[#This Row],[Ngày hóa đơn]]&lt;&gt;"",Table1[[#This Row],[Ngày hóa đơn]],Table1[[#This Row],[Ngày hạch toán]])</f>
        <v>45898</v>
      </c>
      <c r="T221" s="8">
        <v>50</v>
      </c>
      <c r="U221" s="7">
        <f>IF(Table1[[#This Row],[Ngày tính CN]]="","",S221+T221)</f>
        <v>45948</v>
      </c>
      <c r="V221" s="20">
        <f ca="1">IF(Table1[[#This Row],[Hạn thanh toán]]="","",IF((U221-NOW())&lt;0,0,(U221-NOW())))</f>
        <v>0</v>
      </c>
      <c r="W221" s="3"/>
      <c r="X221" s="20">
        <f ca="1">IF(Table1[[#This Row],[Hạn thanh toán]]="","",IF((U221-NOW())&lt;0,-(U221-NOW()),0))</f>
        <v>26.620536805552547</v>
      </c>
      <c r="Y221" s="3" t="str">
        <f t="shared" ca="1" si="3"/>
        <v>Nợ quá hạn 30 ngày</v>
      </c>
      <c r="Z221" s="3" t="str">
        <f>IF(MONTH(Table1[[#This Row],[Ngày tính CN]])&lt;10,"0"&amp;MONTH(Table1[[#This Row],[Ngày tính CN]]),MONTH(Table1[[#This Row],[Ngày tính CN]]))</f>
        <v>08</v>
      </c>
      <c r="AA22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21" s="3"/>
    </row>
    <row r="222" spans="1:28" ht="16.5" customHeight="1" x14ac:dyDescent="0.2">
      <c r="A222" s="4" t="s">
        <v>551</v>
      </c>
      <c r="B222" s="4" t="s">
        <v>446</v>
      </c>
      <c r="E222" s="5">
        <v>45883</v>
      </c>
      <c r="F222" s="3" t="s">
        <v>653</v>
      </c>
      <c r="G222" s="3" t="s">
        <v>637</v>
      </c>
      <c r="K222" s="8">
        <v>-1233343</v>
      </c>
      <c r="L222" s="8" t="s">
        <v>637</v>
      </c>
      <c r="M222" s="7">
        <v>45955</v>
      </c>
      <c r="O222" s="20">
        <f>IF(Table1[[#This Row],[Phân loại]]="Tồn đầu kỳ",Table1[[#This Row],[Tổng giá trị]],0)</f>
        <v>0</v>
      </c>
      <c r="P222" s="8">
        <f>IF(Table1[[#This Row],[Số còn phải thu ĐK]]&gt;0,0,IF(Table1[[#This Row],[Phân loại]]="Bán hàng",Table1[[#This Row],[Tổng giá trị]],-Table1[[#This Row],[Tổng giá trị]]))</f>
        <v>1233343</v>
      </c>
      <c r="Q222" s="20">
        <f>IF(Table1[[#This Row],[Ngày Thanh toán]]&lt;&gt;"",Table1[[#This Row],[Giá Trị HD sau CK]],0)</f>
        <v>1233343</v>
      </c>
      <c r="R222" s="8">
        <f>Table1[[#This Row],[Số còn phải thu ĐK]]+Table1[[#This Row],[Giá Trị HD sau CK]]-Table1[[#This Row],[Số tiền đã thu]]</f>
        <v>0</v>
      </c>
      <c r="S222" s="7">
        <f>IF(Table1[[#This Row],[Ngày hóa đơn]]&lt;&gt;"",Table1[[#This Row],[Ngày hóa đơn]],Table1[[#This Row],[Ngày hạch toán]])</f>
        <v>45883</v>
      </c>
      <c r="T222" s="8">
        <v>50</v>
      </c>
      <c r="U222" s="7">
        <f>IF(Table1[[#This Row],[Ngày tính CN]]="","",S222+T222)</f>
        <v>45933</v>
      </c>
      <c r="V222" s="20">
        <f ca="1">IF(Table1[[#This Row],[Hạn thanh toán]]="","",IF((U222-NOW())&lt;0,0,(U222-NOW())))</f>
        <v>0</v>
      </c>
      <c r="W222" s="3"/>
      <c r="X222" s="20">
        <f ca="1">IF(Table1[[#This Row],[Hạn thanh toán]]="","",IF((U222-NOW())&lt;0,-(U222-NOW()),0))</f>
        <v>41.620536805552547</v>
      </c>
      <c r="Y222" s="3" t="str">
        <f t="shared" ca="1" si="3"/>
        <v>Đã thanh toán</v>
      </c>
      <c r="Z222" s="3" t="str">
        <f>IF(MONTH(Table1[[#This Row],[Ngày tính CN]])&lt;10,"0"&amp;MONTH(Table1[[#This Row],[Ngày tính CN]]),MONTH(Table1[[#This Row],[Ngày tính CN]]))</f>
        <v>08</v>
      </c>
      <c r="AA222" s="10">
        <f>IF(Table1[[#This Row],[Ngày Thanh toán]]="","",IF(MONTH(Table1[[#This Row],[Ngày Thanh toán]])&lt;10,"0"&amp;MONTH(Table1[[#This Row],[Ngày Thanh toán]]),MONTH(Table1[[#This Row],[Ngày Thanh toán]])))</f>
        <v>10</v>
      </c>
      <c r="AB222" s="3"/>
    </row>
    <row r="223" spans="1:28" ht="25.5" customHeight="1" x14ac:dyDescent="0.2">
      <c r="A223" s="4" t="s">
        <v>654</v>
      </c>
      <c r="B223" s="4" t="s">
        <v>2119</v>
      </c>
      <c r="C223" s="5">
        <v>45659</v>
      </c>
      <c r="D223" s="6" t="s">
        <v>655</v>
      </c>
      <c r="E223" s="5">
        <v>45659</v>
      </c>
      <c r="F223" s="3" t="s">
        <v>736</v>
      </c>
      <c r="G223" s="3" t="s">
        <v>817</v>
      </c>
      <c r="K223" s="8">
        <v>37831601</v>
      </c>
      <c r="L223" s="8" t="s">
        <v>2135</v>
      </c>
      <c r="O223" s="20">
        <f>IF(Table1[[#This Row],[Phân loại]]="Tồn đầu kỳ",Table1[[#This Row],[Tổng giá trị]],0)</f>
        <v>0</v>
      </c>
      <c r="P223" s="8">
        <f>IF(Table1[[#This Row],[Số còn phải thu ĐK]]&gt;0,0,IF(Table1[[#This Row],[Phân loại]]="Bán hàng",Table1[[#This Row],[Tổng giá trị]],-Table1[[#This Row],[Tổng giá trị]]))</f>
        <v>37831601</v>
      </c>
      <c r="Q223" s="20">
        <f>IF(Table1[[#This Row],[Ngày Thanh toán]]&lt;&gt;"",Table1[[#This Row],[Giá Trị HD sau CK]],0)</f>
        <v>0</v>
      </c>
      <c r="R223" s="8">
        <f>Table1[[#This Row],[Số còn phải thu ĐK]]+Table1[[#This Row],[Giá Trị HD sau CK]]-Table1[[#This Row],[Số tiền đã thu]]</f>
        <v>37831601</v>
      </c>
      <c r="S223" s="7">
        <f>IF(Table1[[#This Row],[Ngày hóa đơn]]&lt;&gt;"",Table1[[#This Row],[Ngày hóa đơn]],Table1[[#This Row],[Ngày hạch toán]])</f>
        <v>45659</v>
      </c>
      <c r="T223" s="8">
        <v>55</v>
      </c>
      <c r="U223" s="7">
        <f>IF(Table1[[#This Row],[Ngày tính CN]]="","",S223+T223)</f>
        <v>45714</v>
      </c>
      <c r="V223" s="20">
        <f ca="1">IF(Table1[[#This Row],[Hạn thanh toán]]="","",IF((U223-NOW())&lt;0,0,(U223-NOW())))</f>
        <v>0</v>
      </c>
      <c r="W223" s="3"/>
      <c r="X223" s="20">
        <f ca="1">IF(Table1[[#This Row],[Hạn thanh toán]]="","",IF((U223-NOW())&lt;0,-(U223-NOW()),0))</f>
        <v>260.62053680555255</v>
      </c>
      <c r="Y223" s="3" t="str">
        <f t="shared" ca="1" si="3"/>
        <v>Nợ quá hạn hơn 120 ngày có khả năng mất thanh toán</v>
      </c>
      <c r="Z223" s="3" t="str">
        <f>IF(MONTH(Table1[[#This Row],[Ngày tính CN]])&lt;10,"0"&amp;MONTH(Table1[[#This Row],[Ngày tính CN]]),MONTH(Table1[[#This Row],[Ngày tính CN]]))</f>
        <v>01</v>
      </c>
      <c r="AA22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23" s="3"/>
    </row>
    <row r="224" spans="1:28" ht="25.5" customHeight="1" x14ac:dyDescent="0.2">
      <c r="A224" s="4" t="s">
        <v>654</v>
      </c>
      <c r="B224" s="4" t="s">
        <v>2119</v>
      </c>
      <c r="C224" s="5">
        <v>45661</v>
      </c>
      <c r="D224" s="6" t="s">
        <v>656</v>
      </c>
      <c r="E224" s="5">
        <v>45661</v>
      </c>
      <c r="F224" s="3" t="s">
        <v>737</v>
      </c>
      <c r="G224" s="3" t="s">
        <v>818</v>
      </c>
      <c r="K224" s="8">
        <v>20622173</v>
      </c>
      <c r="L224" s="8" t="s">
        <v>2135</v>
      </c>
      <c r="O224" s="20">
        <f>IF(Table1[[#This Row],[Phân loại]]="Tồn đầu kỳ",Table1[[#This Row],[Tổng giá trị]],0)</f>
        <v>0</v>
      </c>
      <c r="P224" s="8">
        <f>IF(Table1[[#This Row],[Số còn phải thu ĐK]]&gt;0,0,IF(Table1[[#This Row],[Phân loại]]="Bán hàng",Table1[[#This Row],[Tổng giá trị]],-Table1[[#This Row],[Tổng giá trị]]))</f>
        <v>20622173</v>
      </c>
      <c r="Q224" s="20">
        <f>IF(Table1[[#This Row],[Ngày Thanh toán]]&lt;&gt;"",Table1[[#This Row],[Giá Trị HD sau CK]],0)</f>
        <v>0</v>
      </c>
      <c r="R224" s="8">
        <f>Table1[[#This Row],[Số còn phải thu ĐK]]+Table1[[#This Row],[Giá Trị HD sau CK]]-Table1[[#This Row],[Số tiền đã thu]]</f>
        <v>20622173</v>
      </c>
      <c r="S224" s="7">
        <f>IF(Table1[[#This Row],[Ngày hóa đơn]]&lt;&gt;"",Table1[[#This Row],[Ngày hóa đơn]],Table1[[#This Row],[Ngày hạch toán]])</f>
        <v>45661</v>
      </c>
      <c r="T224" s="8">
        <v>55</v>
      </c>
      <c r="U224" s="7">
        <f>IF(Table1[[#This Row],[Ngày tính CN]]="","",S224+T224)</f>
        <v>45716</v>
      </c>
      <c r="V224" s="20">
        <f ca="1">IF(Table1[[#This Row],[Hạn thanh toán]]="","",IF((U224-NOW())&lt;0,0,(U224-NOW())))</f>
        <v>0</v>
      </c>
      <c r="W224" s="3"/>
      <c r="X224" s="20">
        <f ca="1">IF(Table1[[#This Row],[Hạn thanh toán]]="","",IF((U224-NOW())&lt;0,-(U224-NOW()),0))</f>
        <v>258.62053680555255</v>
      </c>
      <c r="Y224" s="3" t="str">
        <f t="shared" ca="1" si="3"/>
        <v>Nợ quá hạn hơn 120 ngày có khả năng mất thanh toán</v>
      </c>
      <c r="Z224" s="3" t="str">
        <f>IF(MONTH(Table1[[#This Row],[Ngày tính CN]])&lt;10,"0"&amp;MONTH(Table1[[#This Row],[Ngày tính CN]]),MONTH(Table1[[#This Row],[Ngày tính CN]]))</f>
        <v>01</v>
      </c>
      <c r="AA22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24" s="3"/>
    </row>
    <row r="225" spans="1:28" ht="25.5" customHeight="1" x14ac:dyDescent="0.2">
      <c r="A225" s="4" t="s">
        <v>654</v>
      </c>
      <c r="B225" s="4" t="s">
        <v>2119</v>
      </c>
      <c r="C225" s="5">
        <v>45663</v>
      </c>
      <c r="D225" s="6" t="s">
        <v>657</v>
      </c>
      <c r="E225" s="5">
        <v>45663</v>
      </c>
      <c r="F225" s="3" t="s">
        <v>738</v>
      </c>
      <c r="G225" s="3" t="s">
        <v>818</v>
      </c>
      <c r="K225" s="8">
        <v>10650679</v>
      </c>
      <c r="L225" s="8" t="s">
        <v>2135</v>
      </c>
      <c r="O225" s="20">
        <f>IF(Table1[[#This Row],[Phân loại]]="Tồn đầu kỳ",Table1[[#This Row],[Tổng giá trị]],0)</f>
        <v>0</v>
      </c>
      <c r="P225" s="8">
        <f>IF(Table1[[#This Row],[Số còn phải thu ĐK]]&gt;0,0,IF(Table1[[#This Row],[Phân loại]]="Bán hàng",Table1[[#This Row],[Tổng giá trị]],-Table1[[#This Row],[Tổng giá trị]]))</f>
        <v>10650679</v>
      </c>
      <c r="Q225" s="20">
        <f>IF(Table1[[#This Row],[Ngày Thanh toán]]&lt;&gt;"",Table1[[#This Row],[Giá Trị HD sau CK]],0)</f>
        <v>0</v>
      </c>
      <c r="R225" s="8">
        <f>Table1[[#This Row],[Số còn phải thu ĐK]]+Table1[[#This Row],[Giá Trị HD sau CK]]-Table1[[#This Row],[Số tiền đã thu]]</f>
        <v>10650679</v>
      </c>
      <c r="S225" s="7">
        <f>IF(Table1[[#This Row],[Ngày hóa đơn]]&lt;&gt;"",Table1[[#This Row],[Ngày hóa đơn]],Table1[[#This Row],[Ngày hạch toán]])</f>
        <v>45663</v>
      </c>
      <c r="T225" s="8">
        <v>55</v>
      </c>
      <c r="U225" s="7">
        <f>IF(Table1[[#This Row],[Ngày tính CN]]="","",S225+T225)</f>
        <v>45718</v>
      </c>
      <c r="V225" s="20">
        <f ca="1">IF(Table1[[#This Row],[Hạn thanh toán]]="","",IF((U225-NOW())&lt;0,0,(U225-NOW())))</f>
        <v>0</v>
      </c>
      <c r="W225" s="3"/>
      <c r="X225" s="20">
        <f ca="1">IF(Table1[[#This Row],[Hạn thanh toán]]="","",IF((U225-NOW())&lt;0,-(U225-NOW()),0))</f>
        <v>256.62053680555255</v>
      </c>
      <c r="Y225" s="3" t="str">
        <f t="shared" ca="1" si="3"/>
        <v>Nợ quá hạn hơn 120 ngày có khả năng mất thanh toán</v>
      </c>
      <c r="Z225" s="3" t="str">
        <f>IF(MONTH(Table1[[#This Row],[Ngày tính CN]])&lt;10,"0"&amp;MONTH(Table1[[#This Row],[Ngày tính CN]]),MONTH(Table1[[#This Row],[Ngày tính CN]]))</f>
        <v>01</v>
      </c>
      <c r="AA22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25" s="3"/>
    </row>
    <row r="226" spans="1:28" ht="25.5" customHeight="1" x14ac:dyDescent="0.2">
      <c r="A226" s="4" t="s">
        <v>654</v>
      </c>
      <c r="B226" s="4" t="s">
        <v>2119</v>
      </c>
      <c r="C226" s="5">
        <v>45663</v>
      </c>
      <c r="D226" s="6" t="s">
        <v>658</v>
      </c>
      <c r="E226" s="5">
        <v>45663</v>
      </c>
      <c r="F226" s="3" t="s">
        <v>739</v>
      </c>
      <c r="G226" s="3" t="s">
        <v>818</v>
      </c>
      <c r="K226" s="8">
        <v>13733204</v>
      </c>
      <c r="L226" s="8" t="s">
        <v>2135</v>
      </c>
      <c r="O226" s="20">
        <f>IF(Table1[[#This Row],[Phân loại]]="Tồn đầu kỳ",Table1[[#This Row],[Tổng giá trị]],0)</f>
        <v>0</v>
      </c>
      <c r="P226" s="8">
        <f>IF(Table1[[#This Row],[Số còn phải thu ĐK]]&gt;0,0,IF(Table1[[#This Row],[Phân loại]]="Bán hàng",Table1[[#This Row],[Tổng giá trị]],-Table1[[#This Row],[Tổng giá trị]]))</f>
        <v>13733204</v>
      </c>
      <c r="Q226" s="20">
        <f>IF(Table1[[#This Row],[Ngày Thanh toán]]&lt;&gt;"",Table1[[#This Row],[Giá Trị HD sau CK]],0)</f>
        <v>0</v>
      </c>
      <c r="R226" s="8">
        <f>Table1[[#This Row],[Số còn phải thu ĐK]]+Table1[[#This Row],[Giá Trị HD sau CK]]-Table1[[#This Row],[Số tiền đã thu]]</f>
        <v>13733204</v>
      </c>
      <c r="S226" s="7">
        <f>IF(Table1[[#This Row],[Ngày hóa đơn]]&lt;&gt;"",Table1[[#This Row],[Ngày hóa đơn]],Table1[[#This Row],[Ngày hạch toán]])</f>
        <v>45663</v>
      </c>
      <c r="T226" s="8">
        <v>55</v>
      </c>
      <c r="U226" s="7">
        <f>IF(Table1[[#This Row],[Ngày tính CN]]="","",S226+T226)</f>
        <v>45718</v>
      </c>
      <c r="V226" s="20">
        <f ca="1">IF(Table1[[#This Row],[Hạn thanh toán]]="","",IF((U226-NOW())&lt;0,0,(U226-NOW())))</f>
        <v>0</v>
      </c>
      <c r="W226" s="3"/>
      <c r="X226" s="20">
        <f ca="1">IF(Table1[[#This Row],[Hạn thanh toán]]="","",IF((U226-NOW())&lt;0,-(U226-NOW()),0))</f>
        <v>256.62053680555255</v>
      </c>
      <c r="Y226" s="3" t="str">
        <f t="shared" ca="1" si="3"/>
        <v>Nợ quá hạn hơn 120 ngày có khả năng mất thanh toán</v>
      </c>
      <c r="Z226" s="3" t="str">
        <f>IF(MONTH(Table1[[#This Row],[Ngày tính CN]])&lt;10,"0"&amp;MONTH(Table1[[#This Row],[Ngày tính CN]]),MONTH(Table1[[#This Row],[Ngày tính CN]]))</f>
        <v>01</v>
      </c>
      <c r="AA22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26" s="3"/>
    </row>
    <row r="227" spans="1:28" ht="25.5" customHeight="1" x14ac:dyDescent="0.2">
      <c r="A227" s="4" t="s">
        <v>654</v>
      </c>
      <c r="B227" s="4" t="s">
        <v>2119</v>
      </c>
      <c r="C227" s="5">
        <v>45665</v>
      </c>
      <c r="D227" s="6" t="s">
        <v>659</v>
      </c>
      <c r="E227" s="5">
        <v>45665</v>
      </c>
      <c r="F227" s="3" t="s">
        <v>740</v>
      </c>
      <c r="G227" s="3" t="s">
        <v>818</v>
      </c>
      <c r="K227" s="8">
        <v>32622107</v>
      </c>
      <c r="L227" s="8" t="s">
        <v>2135</v>
      </c>
      <c r="O227" s="20">
        <f>IF(Table1[[#This Row],[Phân loại]]="Tồn đầu kỳ",Table1[[#This Row],[Tổng giá trị]],0)</f>
        <v>0</v>
      </c>
      <c r="P227" s="8">
        <f>IF(Table1[[#This Row],[Số còn phải thu ĐK]]&gt;0,0,IF(Table1[[#This Row],[Phân loại]]="Bán hàng",Table1[[#This Row],[Tổng giá trị]],-Table1[[#This Row],[Tổng giá trị]]))</f>
        <v>32622107</v>
      </c>
      <c r="Q227" s="20">
        <f>IF(Table1[[#This Row],[Ngày Thanh toán]]&lt;&gt;"",Table1[[#This Row],[Giá Trị HD sau CK]],0)</f>
        <v>0</v>
      </c>
      <c r="R227" s="8">
        <f>Table1[[#This Row],[Số còn phải thu ĐK]]+Table1[[#This Row],[Giá Trị HD sau CK]]-Table1[[#This Row],[Số tiền đã thu]]</f>
        <v>32622107</v>
      </c>
      <c r="S227" s="7">
        <f>IF(Table1[[#This Row],[Ngày hóa đơn]]&lt;&gt;"",Table1[[#This Row],[Ngày hóa đơn]],Table1[[#This Row],[Ngày hạch toán]])</f>
        <v>45665</v>
      </c>
      <c r="T227" s="8">
        <v>55</v>
      </c>
      <c r="U227" s="7">
        <f>IF(Table1[[#This Row],[Ngày tính CN]]="","",S227+T227)</f>
        <v>45720</v>
      </c>
      <c r="V227" s="20">
        <f ca="1">IF(Table1[[#This Row],[Hạn thanh toán]]="","",IF((U227-NOW())&lt;0,0,(U227-NOW())))</f>
        <v>0</v>
      </c>
      <c r="W227" s="3"/>
      <c r="X227" s="20">
        <f ca="1">IF(Table1[[#This Row],[Hạn thanh toán]]="","",IF((U227-NOW())&lt;0,-(U227-NOW()),0))</f>
        <v>254.62053680555255</v>
      </c>
      <c r="Y227" s="3" t="str">
        <f t="shared" ca="1" si="3"/>
        <v>Nợ quá hạn hơn 120 ngày có khả năng mất thanh toán</v>
      </c>
      <c r="Z227" s="3" t="str">
        <f>IF(MONTH(Table1[[#This Row],[Ngày tính CN]])&lt;10,"0"&amp;MONTH(Table1[[#This Row],[Ngày tính CN]]),MONTH(Table1[[#This Row],[Ngày tính CN]]))</f>
        <v>01</v>
      </c>
      <c r="AA22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27" s="3"/>
    </row>
    <row r="228" spans="1:28" ht="25.5" customHeight="1" x14ac:dyDescent="0.2">
      <c r="A228" s="4" t="s">
        <v>654</v>
      </c>
      <c r="B228" s="4" t="s">
        <v>2119</v>
      </c>
      <c r="C228" s="5">
        <v>45667</v>
      </c>
      <c r="D228" s="6" t="s">
        <v>660</v>
      </c>
      <c r="E228" s="5">
        <v>45667</v>
      </c>
      <c r="F228" s="3" t="s">
        <v>741</v>
      </c>
      <c r="G228" s="3" t="s">
        <v>818</v>
      </c>
      <c r="K228" s="8">
        <v>29387124</v>
      </c>
      <c r="L228" s="8" t="s">
        <v>2135</v>
      </c>
      <c r="O228" s="20">
        <f>IF(Table1[[#This Row],[Phân loại]]="Tồn đầu kỳ",Table1[[#This Row],[Tổng giá trị]],0)</f>
        <v>0</v>
      </c>
      <c r="P228" s="8">
        <f>IF(Table1[[#This Row],[Số còn phải thu ĐK]]&gt;0,0,IF(Table1[[#This Row],[Phân loại]]="Bán hàng",Table1[[#This Row],[Tổng giá trị]],-Table1[[#This Row],[Tổng giá trị]]))</f>
        <v>29387124</v>
      </c>
      <c r="Q228" s="20">
        <f>IF(Table1[[#This Row],[Ngày Thanh toán]]&lt;&gt;"",Table1[[#This Row],[Giá Trị HD sau CK]],0)</f>
        <v>0</v>
      </c>
      <c r="R228" s="8">
        <f>Table1[[#This Row],[Số còn phải thu ĐK]]+Table1[[#This Row],[Giá Trị HD sau CK]]-Table1[[#This Row],[Số tiền đã thu]]</f>
        <v>29387124</v>
      </c>
      <c r="S228" s="7">
        <f>IF(Table1[[#This Row],[Ngày hóa đơn]]&lt;&gt;"",Table1[[#This Row],[Ngày hóa đơn]],Table1[[#This Row],[Ngày hạch toán]])</f>
        <v>45667</v>
      </c>
      <c r="T228" s="8">
        <v>55</v>
      </c>
      <c r="U228" s="7">
        <f>IF(Table1[[#This Row],[Ngày tính CN]]="","",S228+T228)</f>
        <v>45722</v>
      </c>
      <c r="V228" s="20">
        <f ca="1">IF(Table1[[#This Row],[Hạn thanh toán]]="","",IF((U228-NOW())&lt;0,0,(U228-NOW())))</f>
        <v>0</v>
      </c>
      <c r="W228" s="3"/>
      <c r="X228" s="20">
        <f ca="1">IF(Table1[[#This Row],[Hạn thanh toán]]="","",IF((U228-NOW())&lt;0,-(U228-NOW()),0))</f>
        <v>252.62053680555255</v>
      </c>
      <c r="Y228" s="3" t="str">
        <f t="shared" ca="1" si="3"/>
        <v>Nợ quá hạn hơn 120 ngày có khả năng mất thanh toán</v>
      </c>
      <c r="Z228" s="3" t="str">
        <f>IF(MONTH(Table1[[#This Row],[Ngày tính CN]])&lt;10,"0"&amp;MONTH(Table1[[#This Row],[Ngày tính CN]]),MONTH(Table1[[#This Row],[Ngày tính CN]]))</f>
        <v>01</v>
      </c>
      <c r="AA22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28" s="3"/>
    </row>
    <row r="229" spans="1:28" ht="25.5" customHeight="1" x14ac:dyDescent="0.2">
      <c r="A229" s="4" t="s">
        <v>654</v>
      </c>
      <c r="B229" s="4" t="s">
        <v>2119</v>
      </c>
      <c r="C229" s="5">
        <v>45670</v>
      </c>
      <c r="D229" s="6" t="s">
        <v>661</v>
      </c>
      <c r="E229" s="5">
        <v>45670</v>
      </c>
      <c r="F229" s="3" t="s">
        <v>742</v>
      </c>
      <c r="G229" s="3" t="s">
        <v>818</v>
      </c>
      <c r="K229" s="8">
        <v>11793627</v>
      </c>
      <c r="L229" s="8" t="s">
        <v>2135</v>
      </c>
      <c r="O229" s="20">
        <f>IF(Table1[[#This Row],[Phân loại]]="Tồn đầu kỳ",Table1[[#This Row],[Tổng giá trị]],0)</f>
        <v>0</v>
      </c>
      <c r="P229" s="8">
        <f>IF(Table1[[#This Row],[Số còn phải thu ĐK]]&gt;0,0,IF(Table1[[#This Row],[Phân loại]]="Bán hàng",Table1[[#This Row],[Tổng giá trị]],-Table1[[#This Row],[Tổng giá trị]]))</f>
        <v>11793627</v>
      </c>
      <c r="Q229" s="20">
        <f>IF(Table1[[#This Row],[Ngày Thanh toán]]&lt;&gt;"",Table1[[#This Row],[Giá Trị HD sau CK]],0)</f>
        <v>0</v>
      </c>
      <c r="R229" s="8">
        <f>Table1[[#This Row],[Số còn phải thu ĐK]]+Table1[[#This Row],[Giá Trị HD sau CK]]-Table1[[#This Row],[Số tiền đã thu]]</f>
        <v>11793627</v>
      </c>
      <c r="S229" s="7">
        <f>IF(Table1[[#This Row],[Ngày hóa đơn]]&lt;&gt;"",Table1[[#This Row],[Ngày hóa đơn]],Table1[[#This Row],[Ngày hạch toán]])</f>
        <v>45670</v>
      </c>
      <c r="T229" s="8">
        <v>55</v>
      </c>
      <c r="U229" s="7">
        <f>IF(Table1[[#This Row],[Ngày tính CN]]="","",S229+T229)</f>
        <v>45725</v>
      </c>
      <c r="V229" s="20">
        <f ca="1">IF(Table1[[#This Row],[Hạn thanh toán]]="","",IF((U229-NOW())&lt;0,0,(U229-NOW())))</f>
        <v>0</v>
      </c>
      <c r="W229" s="3"/>
      <c r="X229" s="20">
        <f ca="1">IF(Table1[[#This Row],[Hạn thanh toán]]="","",IF((U229-NOW())&lt;0,-(U229-NOW()),0))</f>
        <v>249.62053680555255</v>
      </c>
      <c r="Y229" s="3" t="str">
        <f t="shared" ca="1" si="3"/>
        <v>Nợ quá hạn hơn 120 ngày có khả năng mất thanh toán</v>
      </c>
      <c r="Z229" s="3" t="str">
        <f>IF(MONTH(Table1[[#This Row],[Ngày tính CN]])&lt;10,"0"&amp;MONTH(Table1[[#This Row],[Ngày tính CN]]),MONTH(Table1[[#This Row],[Ngày tính CN]]))</f>
        <v>01</v>
      </c>
      <c r="AA22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29" s="3"/>
    </row>
    <row r="230" spans="1:28" ht="25.5" customHeight="1" x14ac:dyDescent="0.2">
      <c r="A230" s="4" t="s">
        <v>654</v>
      </c>
      <c r="B230" s="4" t="s">
        <v>2119</v>
      </c>
      <c r="C230" s="5">
        <v>45671</v>
      </c>
      <c r="D230" s="6" t="s">
        <v>662</v>
      </c>
      <c r="E230" s="5">
        <v>45672</v>
      </c>
      <c r="F230" s="3" t="s">
        <v>743</v>
      </c>
      <c r="G230" s="3" t="s">
        <v>818</v>
      </c>
      <c r="K230" s="8">
        <v>32078263</v>
      </c>
      <c r="L230" s="8" t="s">
        <v>2135</v>
      </c>
      <c r="O230" s="20">
        <f>IF(Table1[[#This Row],[Phân loại]]="Tồn đầu kỳ",Table1[[#This Row],[Tổng giá trị]],0)</f>
        <v>0</v>
      </c>
      <c r="P230" s="8">
        <f>IF(Table1[[#This Row],[Số còn phải thu ĐK]]&gt;0,0,IF(Table1[[#This Row],[Phân loại]]="Bán hàng",Table1[[#This Row],[Tổng giá trị]],-Table1[[#This Row],[Tổng giá trị]]))</f>
        <v>32078263</v>
      </c>
      <c r="Q230" s="20">
        <f>IF(Table1[[#This Row],[Ngày Thanh toán]]&lt;&gt;"",Table1[[#This Row],[Giá Trị HD sau CK]],0)</f>
        <v>0</v>
      </c>
      <c r="R230" s="8">
        <f>Table1[[#This Row],[Số còn phải thu ĐK]]+Table1[[#This Row],[Giá Trị HD sau CK]]-Table1[[#This Row],[Số tiền đã thu]]</f>
        <v>32078263</v>
      </c>
      <c r="S230" s="7">
        <f>IF(Table1[[#This Row],[Ngày hóa đơn]]&lt;&gt;"",Table1[[#This Row],[Ngày hóa đơn]],Table1[[#This Row],[Ngày hạch toán]])</f>
        <v>45672</v>
      </c>
      <c r="T230" s="8">
        <v>55</v>
      </c>
      <c r="U230" s="7">
        <f>IF(Table1[[#This Row],[Ngày tính CN]]="","",S230+T230)</f>
        <v>45727</v>
      </c>
      <c r="V230" s="20">
        <f ca="1">IF(Table1[[#This Row],[Hạn thanh toán]]="","",IF((U230-NOW())&lt;0,0,(U230-NOW())))</f>
        <v>0</v>
      </c>
      <c r="W230" s="3"/>
      <c r="X230" s="20">
        <f ca="1">IF(Table1[[#This Row],[Hạn thanh toán]]="","",IF((U230-NOW())&lt;0,-(U230-NOW()),0))</f>
        <v>247.62053680555255</v>
      </c>
      <c r="Y230" s="3" t="str">
        <f t="shared" ca="1" si="3"/>
        <v>Nợ quá hạn hơn 120 ngày có khả năng mất thanh toán</v>
      </c>
      <c r="Z230" s="3" t="str">
        <f>IF(MONTH(Table1[[#This Row],[Ngày tính CN]])&lt;10,"0"&amp;MONTH(Table1[[#This Row],[Ngày tính CN]]),MONTH(Table1[[#This Row],[Ngày tính CN]]))</f>
        <v>01</v>
      </c>
      <c r="AA23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30" s="3"/>
    </row>
    <row r="231" spans="1:28" ht="25.5" customHeight="1" x14ac:dyDescent="0.2">
      <c r="A231" s="4" t="s">
        <v>654</v>
      </c>
      <c r="B231" s="4" t="s">
        <v>2119</v>
      </c>
      <c r="C231" s="5">
        <v>45677</v>
      </c>
      <c r="D231" s="6" t="s">
        <v>663</v>
      </c>
      <c r="E231" s="5">
        <v>45677</v>
      </c>
      <c r="F231" s="3" t="s">
        <v>744</v>
      </c>
      <c r="G231" s="3" t="s">
        <v>818</v>
      </c>
      <c r="K231" s="8">
        <v>41640050</v>
      </c>
      <c r="L231" s="8" t="s">
        <v>2135</v>
      </c>
      <c r="O231" s="20">
        <f>IF(Table1[[#This Row],[Phân loại]]="Tồn đầu kỳ",Table1[[#This Row],[Tổng giá trị]],0)</f>
        <v>0</v>
      </c>
      <c r="P231" s="8">
        <f>IF(Table1[[#This Row],[Số còn phải thu ĐK]]&gt;0,0,IF(Table1[[#This Row],[Phân loại]]="Bán hàng",Table1[[#This Row],[Tổng giá trị]],-Table1[[#This Row],[Tổng giá trị]]))</f>
        <v>41640050</v>
      </c>
      <c r="Q231" s="20">
        <f>IF(Table1[[#This Row],[Ngày Thanh toán]]&lt;&gt;"",Table1[[#This Row],[Giá Trị HD sau CK]],0)</f>
        <v>0</v>
      </c>
      <c r="R231" s="8">
        <f>Table1[[#This Row],[Số còn phải thu ĐK]]+Table1[[#This Row],[Giá Trị HD sau CK]]-Table1[[#This Row],[Số tiền đã thu]]</f>
        <v>41640050</v>
      </c>
      <c r="S231" s="7">
        <f>IF(Table1[[#This Row],[Ngày hóa đơn]]&lt;&gt;"",Table1[[#This Row],[Ngày hóa đơn]],Table1[[#This Row],[Ngày hạch toán]])</f>
        <v>45677</v>
      </c>
      <c r="T231" s="8">
        <v>55</v>
      </c>
      <c r="U231" s="7">
        <f>IF(Table1[[#This Row],[Ngày tính CN]]="","",S231+T231)</f>
        <v>45732</v>
      </c>
      <c r="V231" s="20">
        <f ca="1">IF(Table1[[#This Row],[Hạn thanh toán]]="","",IF((U231-NOW())&lt;0,0,(U231-NOW())))</f>
        <v>0</v>
      </c>
      <c r="W231" s="3"/>
      <c r="X231" s="20">
        <f ca="1">IF(Table1[[#This Row],[Hạn thanh toán]]="","",IF((U231-NOW())&lt;0,-(U231-NOW()),0))</f>
        <v>242.62053680555255</v>
      </c>
      <c r="Y231" s="3" t="str">
        <f t="shared" ca="1" si="3"/>
        <v>Nợ quá hạn hơn 120 ngày có khả năng mất thanh toán</v>
      </c>
      <c r="Z231" s="3" t="str">
        <f>IF(MONTH(Table1[[#This Row],[Ngày tính CN]])&lt;10,"0"&amp;MONTH(Table1[[#This Row],[Ngày tính CN]]),MONTH(Table1[[#This Row],[Ngày tính CN]]))</f>
        <v>01</v>
      </c>
      <c r="AA23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31" s="3"/>
    </row>
    <row r="232" spans="1:28" ht="25.5" customHeight="1" x14ac:dyDescent="0.2">
      <c r="A232" s="4" t="s">
        <v>654</v>
      </c>
      <c r="B232" s="4" t="s">
        <v>2119</v>
      </c>
      <c r="C232" s="5">
        <v>45678</v>
      </c>
      <c r="D232" s="6" t="s">
        <v>664</v>
      </c>
      <c r="E232" s="5">
        <v>45678</v>
      </c>
      <c r="F232" s="3" t="s">
        <v>745</v>
      </c>
      <c r="G232" s="3" t="s">
        <v>818</v>
      </c>
      <c r="K232" s="8">
        <v>22324178</v>
      </c>
      <c r="L232" s="8" t="s">
        <v>2135</v>
      </c>
      <c r="O232" s="20">
        <f>IF(Table1[[#This Row],[Phân loại]]="Tồn đầu kỳ",Table1[[#This Row],[Tổng giá trị]],0)</f>
        <v>0</v>
      </c>
      <c r="P232" s="8">
        <f>IF(Table1[[#This Row],[Số còn phải thu ĐK]]&gt;0,0,IF(Table1[[#This Row],[Phân loại]]="Bán hàng",Table1[[#This Row],[Tổng giá trị]],-Table1[[#This Row],[Tổng giá trị]]))</f>
        <v>22324178</v>
      </c>
      <c r="Q232" s="20">
        <f>IF(Table1[[#This Row],[Ngày Thanh toán]]&lt;&gt;"",Table1[[#This Row],[Giá Trị HD sau CK]],0)</f>
        <v>0</v>
      </c>
      <c r="R232" s="8">
        <f>Table1[[#This Row],[Số còn phải thu ĐK]]+Table1[[#This Row],[Giá Trị HD sau CK]]-Table1[[#This Row],[Số tiền đã thu]]</f>
        <v>22324178</v>
      </c>
      <c r="S232" s="7">
        <f>IF(Table1[[#This Row],[Ngày hóa đơn]]&lt;&gt;"",Table1[[#This Row],[Ngày hóa đơn]],Table1[[#This Row],[Ngày hạch toán]])</f>
        <v>45678</v>
      </c>
      <c r="T232" s="8">
        <v>55</v>
      </c>
      <c r="U232" s="7">
        <f>IF(Table1[[#This Row],[Ngày tính CN]]="","",S232+T232)</f>
        <v>45733</v>
      </c>
      <c r="V232" s="20">
        <f ca="1">IF(Table1[[#This Row],[Hạn thanh toán]]="","",IF((U232-NOW())&lt;0,0,(U232-NOW())))</f>
        <v>0</v>
      </c>
      <c r="W232" s="3"/>
      <c r="X232" s="20">
        <f ca="1">IF(Table1[[#This Row],[Hạn thanh toán]]="","",IF((U232-NOW())&lt;0,-(U232-NOW()),0))</f>
        <v>241.62053680555255</v>
      </c>
      <c r="Y232" s="3" t="str">
        <f t="shared" ca="1" si="3"/>
        <v>Nợ quá hạn hơn 120 ngày có khả năng mất thanh toán</v>
      </c>
      <c r="Z232" s="3" t="str">
        <f>IF(MONTH(Table1[[#This Row],[Ngày tính CN]])&lt;10,"0"&amp;MONTH(Table1[[#This Row],[Ngày tính CN]]),MONTH(Table1[[#This Row],[Ngày tính CN]]))</f>
        <v>01</v>
      </c>
      <c r="AA23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32" s="3"/>
    </row>
    <row r="233" spans="1:28" ht="25.5" customHeight="1" x14ac:dyDescent="0.2">
      <c r="A233" s="4" t="s">
        <v>654</v>
      </c>
      <c r="B233" s="4" t="s">
        <v>2119</v>
      </c>
      <c r="C233" s="5">
        <v>45680</v>
      </c>
      <c r="D233" s="6" t="s">
        <v>665</v>
      </c>
      <c r="E233" s="5">
        <v>45682</v>
      </c>
      <c r="F233" s="3" t="s">
        <v>746</v>
      </c>
      <c r="G233" s="3" t="s">
        <v>819</v>
      </c>
      <c r="K233" s="8">
        <v>46952584</v>
      </c>
      <c r="L233" s="8" t="s">
        <v>2135</v>
      </c>
      <c r="O233" s="20">
        <f>IF(Table1[[#This Row],[Phân loại]]="Tồn đầu kỳ",Table1[[#This Row],[Tổng giá trị]],0)</f>
        <v>0</v>
      </c>
      <c r="P233" s="8">
        <f>IF(Table1[[#This Row],[Số còn phải thu ĐK]]&gt;0,0,IF(Table1[[#This Row],[Phân loại]]="Bán hàng",Table1[[#This Row],[Tổng giá trị]],-Table1[[#This Row],[Tổng giá trị]]))</f>
        <v>46952584</v>
      </c>
      <c r="Q233" s="20">
        <f>IF(Table1[[#This Row],[Ngày Thanh toán]]&lt;&gt;"",Table1[[#This Row],[Giá Trị HD sau CK]],0)</f>
        <v>0</v>
      </c>
      <c r="R233" s="8">
        <f>Table1[[#This Row],[Số còn phải thu ĐK]]+Table1[[#This Row],[Giá Trị HD sau CK]]-Table1[[#This Row],[Số tiền đã thu]]</f>
        <v>46952584</v>
      </c>
      <c r="S233" s="7">
        <f>IF(Table1[[#This Row],[Ngày hóa đơn]]&lt;&gt;"",Table1[[#This Row],[Ngày hóa đơn]],Table1[[#This Row],[Ngày hạch toán]])</f>
        <v>45682</v>
      </c>
      <c r="T233" s="8">
        <v>55</v>
      </c>
      <c r="U233" s="7">
        <f>IF(Table1[[#This Row],[Ngày tính CN]]="","",S233+T233)</f>
        <v>45737</v>
      </c>
      <c r="V233" s="20">
        <f ca="1">IF(Table1[[#This Row],[Hạn thanh toán]]="","",IF((U233-NOW())&lt;0,0,(U233-NOW())))</f>
        <v>0</v>
      </c>
      <c r="W233" s="3"/>
      <c r="X233" s="20">
        <f ca="1">IF(Table1[[#This Row],[Hạn thanh toán]]="","",IF((U233-NOW())&lt;0,-(U233-NOW()),0))</f>
        <v>237.62053680555255</v>
      </c>
      <c r="Y233" s="3" t="str">
        <f t="shared" ca="1" si="3"/>
        <v>Nợ quá hạn hơn 120 ngày có khả năng mất thanh toán</v>
      </c>
      <c r="Z233" s="3" t="str">
        <f>IF(MONTH(Table1[[#This Row],[Ngày tính CN]])&lt;10,"0"&amp;MONTH(Table1[[#This Row],[Ngày tính CN]]),MONTH(Table1[[#This Row],[Ngày tính CN]]))</f>
        <v>01</v>
      </c>
      <c r="AA23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33" s="3"/>
    </row>
    <row r="234" spans="1:28" ht="25.5" customHeight="1" x14ac:dyDescent="0.2">
      <c r="A234" s="4" t="s">
        <v>654</v>
      </c>
      <c r="B234" s="4" t="s">
        <v>2119</v>
      </c>
      <c r="C234" s="5">
        <v>45694</v>
      </c>
      <c r="D234" s="6" t="s">
        <v>666</v>
      </c>
      <c r="E234" s="5">
        <v>45694</v>
      </c>
      <c r="F234" s="3" t="s">
        <v>747</v>
      </c>
      <c r="G234" s="3" t="s">
        <v>818</v>
      </c>
      <c r="K234" s="8">
        <v>72210254</v>
      </c>
      <c r="L234" s="8" t="s">
        <v>2135</v>
      </c>
      <c r="O234" s="20">
        <f>IF(Table1[[#This Row],[Phân loại]]="Tồn đầu kỳ",Table1[[#This Row],[Tổng giá trị]],0)</f>
        <v>0</v>
      </c>
      <c r="P234" s="8">
        <f>IF(Table1[[#This Row],[Số còn phải thu ĐK]]&gt;0,0,IF(Table1[[#This Row],[Phân loại]]="Bán hàng",Table1[[#This Row],[Tổng giá trị]],-Table1[[#This Row],[Tổng giá trị]]))</f>
        <v>72210254</v>
      </c>
      <c r="Q234" s="20">
        <f>IF(Table1[[#This Row],[Ngày Thanh toán]]&lt;&gt;"",Table1[[#This Row],[Giá Trị HD sau CK]],0)</f>
        <v>0</v>
      </c>
      <c r="R234" s="8">
        <f>Table1[[#This Row],[Số còn phải thu ĐK]]+Table1[[#This Row],[Giá Trị HD sau CK]]-Table1[[#This Row],[Số tiền đã thu]]</f>
        <v>72210254</v>
      </c>
      <c r="S234" s="7">
        <f>IF(Table1[[#This Row],[Ngày hóa đơn]]&lt;&gt;"",Table1[[#This Row],[Ngày hóa đơn]],Table1[[#This Row],[Ngày hạch toán]])</f>
        <v>45694</v>
      </c>
      <c r="T234" s="8">
        <v>55</v>
      </c>
      <c r="U234" s="7">
        <f>IF(Table1[[#This Row],[Ngày tính CN]]="","",S234+T234)</f>
        <v>45749</v>
      </c>
      <c r="V234" s="20">
        <f ca="1">IF(Table1[[#This Row],[Hạn thanh toán]]="","",IF((U234-NOW())&lt;0,0,(U234-NOW())))</f>
        <v>0</v>
      </c>
      <c r="W234" s="3"/>
      <c r="X234" s="20">
        <f ca="1">IF(Table1[[#This Row],[Hạn thanh toán]]="","",IF((U234-NOW())&lt;0,-(U234-NOW()),0))</f>
        <v>225.62053680555255</v>
      </c>
      <c r="Y234" s="3" t="str">
        <f t="shared" ca="1" si="3"/>
        <v>Nợ quá hạn hơn 120 ngày có khả năng mất thanh toán</v>
      </c>
      <c r="Z234" s="3" t="str">
        <f>IF(MONTH(Table1[[#This Row],[Ngày tính CN]])&lt;10,"0"&amp;MONTH(Table1[[#This Row],[Ngày tính CN]]),MONTH(Table1[[#This Row],[Ngày tính CN]]))</f>
        <v>02</v>
      </c>
      <c r="AA23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34" s="3"/>
    </row>
    <row r="235" spans="1:28" ht="25.5" customHeight="1" x14ac:dyDescent="0.2">
      <c r="A235" s="4" t="s">
        <v>654</v>
      </c>
      <c r="B235" s="4" t="s">
        <v>2119</v>
      </c>
      <c r="C235" s="5">
        <v>45694</v>
      </c>
      <c r="D235" s="6" t="s">
        <v>667</v>
      </c>
      <c r="E235" s="5">
        <v>45694</v>
      </c>
      <c r="F235" s="3" t="s">
        <v>748</v>
      </c>
      <c r="G235" s="3" t="s">
        <v>818</v>
      </c>
      <c r="K235" s="8">
        <v>24524640</v>
      </c>
      <c r="L235" s="8" t="s">
        <v>2135</v>
      </c>
      <c r="O235" s="20">
        <f>IF(Table1[[#This Row],[Phân loại]]="Tồn đầu kỳ",Table1[[#This Row],[Tổng giá trị]],0)</f>
        <v>0</v>
      </c>
      <c r="P235" s="8">
        <f>IF(Table1[[#This Row],[Số còn phải thu ĐK]]&gt;0,0,IF(Table1[[#This Row],[Phân loại]]="Bán hàng",Table1[[#This Row],[Tổng giá trị]],-Table1[[#This Row],[Tổng giá trị]]))</f>
        <v>24524640</v>
      </c>
      <c r="Q235" s="20">
        <f>IF(Table1[[#This Row],[Ngày Thanh toán]]&lt;&gt;"",Table1[[#This Row],[Giá Trị HD sau CK]],0)</f>
        <v>0</v>
      </c>
      <c r="R235" s="8">
        <f>Table1[[#This Row],[Số còn phải thu ĐK]]+Table1[[#This Row],[Giá Trị HD sau CK]]-Table1[[#This Row],[Số tiền đã thu]]</f>
        <v>24524640</v>
      </c>
      <c r="S235" s="7">
        <f>IF(Table1[[#This Row],[Ngày hóa đơn]]&lt;&gt;"",Table1[[#This Row],[Ngày hóa đơn]],Table1[[#This Row],[Ngày hạch toán]])</f>
        <v>45694</v>
      </c>
      <c r="T235" s="8">
        <v>55</v>
      </c>
      <c r="U235" s="7">
        <f>IF(Table1[[#This Row],[Ngày tính CN]]="","",S235+T235)</f>
        <v>45749</v>
      </c>
      <c r="V235" s="20">
        <f ca="1">IF(Table1[[#This Row],[Hạn thanh toán]]="","",IF((U235-NOW())&lt;0,0,(U235-NOW())))</f>
        <v>0</v>
      </c>
      <c r="W235" s="3"/>
      <c r="X235" s="20">
        <f ca="1">IF(Table1[[#This Row],[Hạn thanh toán]]="","",IF((U235-NOW())&lt;0,-(U235-NOW()),0))</f>
        <v>225.62053680555255</v>
      </c>
      <c r="Y235" s="3" t="str">
        <f t="shared" ca="1" si="3"/>
        <v>Nợ quá hạn hơn 120 ngày có khả năng mất thanh toán</v>
      </c>
      <c r="Z235" s="3" t="str">
        <f>IF(MONTH(Table1[[#This Row],[Ngày tính CN]])&lt;10,"0"&amp;MONTH(Table1[[#This Row],[Ngày tính CN]]),MONTH(Table1[[#This Row],[Ngày tính CN]]))</f>
        <v>02</v>
      </c>
      <c r="AA23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35" s="3"/>
    </row>
    <row r="236" spans="1:28" ht="25.5" customHeight="1" x14ac:dyDescent="0.2">
      <c r="A236" s="4" t="s">
        <v>654</v>
      </c>
      <c r="B236" s="4" t="s">
        <v>2119</v>
      </c>
      <c r="C236" s="5">
        <v>45698</v>
      </c>
      <c r="D236" s="6" t="s">
        <v>668</v>
      </c>
      <c r="E236" s="5">
        <v>45698</v>
      </c>
      <c r="F236" s="3" t="s">
        <v>749</v>
      </c>
      <c r="G236" s="3" t="s">
        <v>818</v>
      </c>
      <c r="K236" s="8">
        <v>50752657</v>
      </c>
      <c r="L236" s="8" t="s">
        <v>2135</v>
      </c>
      <c r="O236" s="20">
        <f>IF(Table1[[#This Row],[Phân loại]]="Tồn đầu kỳ",Table1[[#This Row],[Tổng giá trị]],0)</f>
        <v>0</v>
      </c>
      <c r="P236" s="8">
        <f>IF(Table1[[#This Row],[Số còn phải thu ĐK]]&gt;0,0,IF(Table1[[#This Row],[Phân loại]]="Bán hàng",Table1[[#This Row],[Tổng giá trị]],-Table1[[#This Row],[Tổng giá trị]]))</f>
        <v>50752657</v>
      </c>
      <c r="Q236" s="20">
        <f>IF(Table1[[#This Row],[Ngày Thanh toán]]&lt;&gt;"",Table1[[#This Row],[Giá Trị HD sau CK]],0)</f>
        <v>0</v>
      </c>
      <c r="R236" s="8">
        <f>Table1[[#This Row],[Số còn phải thu ĐK]]+Table1[[#This Row],[Giá Trị HD sau CK]]-Table1[[#This Row],[Số tiền đã thu]]</f>
        <v>50752657</v>
      </c>
      <c r="S236" s="7">
        <f>IF(Table1[[#This Row],[Ngày hóa đơn]]&lt;&gt;"",Table1[[#This Row],[Ngày hóa đơn]],Table1[[#This Row],[Ngày hạch toán]])</f>
        <v>45698</v>
      </c>
      <c r="T236" s="8">
        <v>55</v>
      </c>
      <c r="U236" s="7">
        <f>IF(Table1[[#This Row],[Ngày tính CN]]="","",S236+T236)</f>
        <v>45753</v>
      </c>
      <c r="V236" s="20">
        <f ca="1">IF(Table1[[#This Row],[Hạn thanh toán]]="","",IF((U236-NOW())&lt;0,0,(U236-NOW())))</f>
        <v>0</v>
      </c>
      <c r="W236" s="3"/>
      <c r="X236" s="20">
        <f ca="1">IF(Table1[[#This Row],[Hạn thanh toán]]="","",IF((U236-NOW())&lt;0,-(U236-NOW()),0))</f>
        <v>221.62053680555255</v>
      </c>
      <c r="Y236" s="3" t="str">
        <f t="shared" ca="1" si="3"/>
        <v>Nợ quá hạn hơn 120 ngày có khả năng mất thanh toán</v>
      </c>
      <c r="Z236" s="3" t="str">
        <f>IF(MONTH(Table1[[#This Row],[Ngày tính CN]])&lt;10,"0"&amp;MONTH(Table1[[#This Row],[Ngày tính CN]]),MONTH(Table1[[#This Row],[Ngày tính CN]]))</f>
        <v>02</v>
      </c>
      <c r="AA23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36" s="3"/>
    </row>
    <row r="237" spans="1:28" ht="25.5" customHeight="1" x14ac:dyDescent="0.2">
      <c r="A237" s="4" t="s">
        <v>654</v>
      </c>
      <c r="B237" s="4" t="s">
        <v>2119</v>
      </c>
      <c r="C237" s="5">
        <v>45698</v>
      </c>
      <c r="D237" s="6" t="s">
        <v>669</v>
      </c>
      <c r="E237" s="5">
        <v>45698</v>
      </c>
      <c r="F237" s="3" t="s">
        <v>750</v>
      </c>
      <c r="G237" s="3" t="s">
        <v>818</v>
      </c>
      <c r="K237" s="8">
        <v>7357392</v>
      </c>
      <c r="L237" s="8" t="s">
        <v>2135</v>
      </c>
      <c r="O237" s="20">
        <f>IF(Table1[[#This Row],[Phân loại]]="Tồn đầu kỳ",Table1[[#This Row],[Tổng giá trị]],0)</f>
        <v>0</v>
      </c>
      <c r="P237" s="8">
        <f>IF(Table1[[#This Row],[Số còn phải thu ĐK]]&gt;0,0,IF(Table1[[#This Row],[Phân loại]]="Bán hàng",Table1[[#This Row],[Tổng giá trị]],-Table1[[#This Row],[Tổng giá trị]]))</f>
        <v>7357392</v>
      </c>
      <c r="Q237" s="20">
        <f>IF(Table1[[#This Row],[Ngày Thanh toán]]&lt;&gt;"",Table1[[#This Row],[Giá Trị HD sau CK]],0)</f>
        <v>0</v>
      </c>
      <c r="R237" s="8">
        <f>Table1[[#This Row],[Số còn phải thu ĐK]]+Table1[[#This Row],[Giá Trị HD sau CK]]-Table1[[#This Row],[Số tiền đã thu]]</f>
        <v>7357392</v>
      </c>
      <c r="S237" s="7">
        <f>IF(Table1[[#This Row],[Ngày hóa đơn]]&lt;&gt;"",Table1[[#This Row],[Ngày hóa đơn]],Table1[[#This Row],[Ngày hạch toán]])</f>
        <v>45698</v>
      </c>
      <c r="T237" s="8">
        <v>55</v>
      </c>
      <c r="U237" s="7">
        <f>IF(Table1[[#This Row],[Ngày tính CN]]="","",S237+T237)</f>
        <v>45753</v>
      </c>
      <c r="V237" s="20">
        <f ca="1">IF(Table1[[#This Row],[Hạn thanh toán]]="","",IF((U237-NOW())&lt;0,0,(U237-NOW())))</f>
        <v>0</v>
      </c>
      <c r="W237" s="3"/>
      <c r="X237" s="20">
        <f ca="1">IF(Table1[[#This Row],[Hạn thanh toán]]="","",IF((U237-NOW())&lt;0,-(U237-NOW()),0))</f>
        <v>221.62053680555255</v>
      </c>
      <c r="Y237" s="3" t="str">
        <f t="shared" ca="1" si="3"/>
        <v>Nợ quá hạn hơn 120 ngày có khả năng mất thanh toán</v>
      </c>
      <c r="Z237" s="3" t="str">
        <f>IF(MONTH(Table1[[#This Row],[Ngày tính CN]])&lt;10,"0"&amp;MONTH(Table1[[#This Row],[Ngày tính CN]]),MONTH(Table1[[#This Row],[Ngày tính CN]]))</f>
        <v>02</v>
      </c>
      <c r="AA23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37" s="3"/>
    </row>
    <row r="238" spans="1:28" ht="25.5" customHeight="1" x14ac:dyDescent="0.2">
      <c r="A238" s="4" t="s">
        <v>654</v>
      </c>
      <c r="B238" s="4" t="s">
        <v>2119</v>
      </c>
      <c r="C238" s="5">
        <v>45700</v>
      </c>
      <c r="D238" s="6" t="s">
        <v>670</v>
      </c>
      <c r="E238" s="5">
        <v>45700</v>
      </c>
      <c r="F238" s="3" t="s">
        <v>751</v>
      </c>
      <c r="G238" s="3" t="s">
        <v>818</v>
      </c>
      <c r="K238" s="8">
        <v>29693606</v>
      </c>
      <c r="L238" s="8" t="s">
        <v>2135</v>
      </c>
      <c r="O238" s="20">
        <f>IF(Table1[[#This Row],[Phân loại]]="Tồn đầu kỳ",Table1[[#This Row],[Tổng giá trị]],0)</f>
        <v>0</v>
      </c>
      <c r="P238" s="8">
        <f>IF(Table1[[#This Row],[Số còn phải thu ĐK]]&gt;0,0,IF(Table1[[#This Row],[Phân loại]]="Bán hàng",Table1[[#This Row],[Tổng giá trị]],-Table1[[#This Row],[Tổng giá trị]]))</f>
        <v>29693606</v>
      </c>
      <c r="Q238" s="20">
        <f>IF(Table1[[#This Row],[Ngày Thanh toán]]&lt;&gt;"",Table1[[#This Row],[Giá Trị HD sau CK]],0)</f>
        <v>0</v>
      </c>
      <c r="R238" s="8">
        <f>Table1[[#This Row],[Số còn phải thu ĐK]]+Table1[[#This Row],[Giá Trị HD sau CK]]-Table1[[#This Row],[Số tiền đã thu]]</f>
        <v>29693606</v>
      </c>
      <c r="S238" s="7">
        <f>IF(Table1[[#This Row],[Ngày hóa đơn]]&lt;&gt;"",Table1[[#This Row],[Ngày hóa đơn]],Table1[[#This Row],[Ngày hạch toán]])</f>
        <v>45700</v>
      </c>
      <c r="T238" s="8">
        <v>55</v>
      </c>
      <c r="U238" s="7">
        <f>IF(Table1[[#This Row],[Ngày tính CN]]="","",S238+T238)</f>
        <v>45755</v>
      </c>
      <c r="V238" s="20">
        <f ca="1">IF(Table1[[#This Row],[Hạn thanh toán]]="","",IF((U238-NOW())&lt;0,0,(U238-NOW())))</f>
        <v>0</v>
      </c>
      <c r="W238" s="3"/>
      <c r="X238" s="20">
        <f ca="1">IF(Table1[[#This Row],[Hạn thanh toán]]="","",IF((U238-NOW())&lt;0,-(U238-NOW()),0))</f>
        <v>219.62053680555255</v>
      </c>
      <c r="Y238" s="3" t="str">
        <f t="shared" ca="1" si="3"/>
        <v>Nợ quá hạn hơn 120 ngày có khả năng mất thanh toán</v>
      </c>
      <c r="Z238" s="3" t="str">
        <f>IF(MONTH(Table1[[#This Row],[Ngày tính CN]])&lt;10,"0"&amp;MONTH(Table1[[#This Row],[Ngày tính CN]]),MONTH(Table1[[#This Row],[Ngày tính CN]]))</f>
        <v>02</v>
      </c>
      <c r="AA23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38" s="3"/>
    </row>
    <row r="239" spans="1:28" ht="25.5" customHeight="1" x14ac:dyDescent="0.2">
      <c r="A239" s="4" t="s">
        <v>654</v>
      </c>
      <c r="B239" s="4" t="s">
        <v>2119</v>
      </c>
      <c r="C239" s="5">
        <v>45703</v>
      </c>
      <c r="D239" s="6" t="s">
        <v>671</v>
      </c>
      <c r="E239" s="5">
        <v>45703</v>
      </c>
      <c r="F239" s="3" t="s">
        <v>752</v>
      </c>
      <c r="G239" s="3" t="s">
        <v>818</v>
      </c>
      <c r="K239" s="8">
        <v>19679436</v>
      </c>
      <c r="L239" s="8" t="s">
        <v>2135</v>
      </c>
      <c r="O239" s="20">
        <f>IF(Table1[[#This Row],[Phân loại]]="Tồn đầu kỳ",Table1[[#This Row],[Tổng giá trị]],0)</f>
        <v>0</v>
      </c>
      <c r="P239" s="8">
        <f>IF(Table1[[#This Row],[Số còn phải thu ĐK]]&gt;0,0,IF(Table1[[#This Row],[Phân loại]]="Bán hàng",Table1[[#This Row],[Tổng giá trị]],-Table1[[#This Row],[Tổng giá trị]]))</f>
        <v>19679436</v>
      </c>
      <c r="Q239" s="20">
        <f>IF(Table1[[#This Row],[Ngày Thanh toán]]&lt;&gt;"",Table1[[#This Row],[Giá Trị HD sau CK]],0)</f>
        <v>0</v>
      </c>
      <c r="R239" s="8">
        <f>Table1[[#This Row],[Số còn phải thu ĐK]]+Table1[[#This Row],[Giá Trị HD sau CK]]-Table1[[#This Row],[Số tiền đã thu]]</f>
        <v>19679436</v>
      </c>
      <c r="S239" s="7">
        <f>IF(Table1[[#This Row],[Ngày hóa đơn]]&lt;&gt;"",Table1[[#This Row],[Ngày hóa đơn]],Table1[[#This Row],[Ngày hạch toán]])</f>
        <v>45703</v>
      </c>
      <c r="T239" s="8">
        <v>55</v>
      </c>
      <c r="U239" s="7">
        <f>IF(Table1[[#This Row],[Ngày tính CN]]="","",S239+T239)</f>
        <v>45758</v>
      </c>
      <c r="V239" s="20">
        <f ca="1">IF(Table1[[#This Row],[Hạn thanh toán]]="","",IF((U239-NOW())&lt;0,0,(U239-NOW())))</f>
        <v>0</v>
      </c>
      <c r="W239" s="3"/>
      <c r="X239" s="20">
        <f ca="1">IF(Table1[[#This Row],[Hạn thanh toán]]="","",IF((U239-NOW())&lt;0,-(U239-NOW()),0))</f>
        <v>216.62053680555255</v>
      </c>
      <c r="Y239" s="3" t="str">
        <f t="shared" ca="1" si="3"/>
        <v>Nợ quá hạn hơn 120 ngày có khả năng mất thanh toán</v>
      </c>
      <c r="Z239" s="3" t="str">
        <f>IF(MONTH(Table1[[#This Row],[Ngày tính CN]])&lt;10,"0"&amp;MONTH(Table1[[#This Row],[Ngày tính CN]]),MONTH(Table1[[#This Row],[Ngày tính CN]]))</f>
        <v>02</v>
      </c>
      <c r="AA23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39" s="3"/>
    </row>
    <row r="240" spans="1:28" ht="25.5" customHeight="1" x14ac:dyDescent="0.2">
      <c r="A240" s="4" t="s">
        <v>654</v>
      </c>
      <c r="B240" s="4" t="s">
        <v>2119</v>
      </c>
      <c r="C240" s="5">
        <v>45707</v>
      </c>
      <c r="D240" s="6" t="s">
        <v>672</v>
      </c>
      <c r="E240" s="5">
        <v>45707</v>
      </c>
      <c r="F240" s="3" t="s">
        <v>753</v>
      </c>
      <c r="G240" s="3" t="s">
        <v>818</v>
      </c>
      <c r="K240" s="8">
        <v>23040731</v>
      </c>
      <c r="L240" s="8" t="s">
        <v>2135</v>
      </c>
      <c r="O240" s="20">
        <f>IF(Table1[[#This Row],[Phân loại]]="Tồn đầu kỳ",Table1[[#This Row],[Tổng giá trị]],0)</f>
        <v>0</v>
      </c>
      <c r="P240" s="8">
        <f>IF(Table1[[#This Row],[Số còn phải thu ĐK]]&gt;0,0,IF(Table1[[#This Row],[Phân loại]]="Bán hàng",Table1[[#This Row],[Tổng giá trị]],-Table1[[#This Row],[Tổng giá trị]]))</f>
        <v>23040731</v>
      </c>
      <c r="Q240" s="20">
        <f>IF(Table1[[#This Row],[Ngày Thanh toán]]&lt;&gt;"",Table1[[#This Row],[Giá Trị HD sau CK]],0)</f>
        <v>0</v>
      </c>
      <c r="R240" s="8">
        <f>Table1[[#This Row],[Số còn phải thu ĐK]]+Table1[[#This Row],[Giá Trị HD sau CK]]-Table1[[#This Row],[Số tiền đã thu]]</f>
        <v>23040731</v>
      </c>
      <c r="S240" s="7">
        <f>IF(Table1[[#This Row],[Ngày hóa đơn]]&lt;&gt;"",Table1[[#This Row],[Ngày hóa đơn]],Table1[[#This Row],[Ngày hạch toán]])</f>
        <v>45707</v>
      </c>
      <c r="T240" s="8">
        <v>55</v>
      </c>
      <c r="U240" s="7">
        <f>IF(Table1[[#This Row],[Ngày tính CN]]="","",S240+T240)</f>
        <v>45762</v>
      </c>
      <c r="V240" s="20">
        <f ca="1">IF(Table1[[#This Row],[Hạn thanh toán]]="","",IF((U240-NOW())&lt;0,0,(U240-NOW())))</f>
        <v>0</v>
      </c>
      <c r="W240" s="3"/>
      <c r="X240" s="20">
        <f ca="1">IF(Table1[[#This Row],[Hạn thanh toán]]="","",IF((U240-NOW())&lt;0,-(U240-NOW()),0))</f>
        <v>212.62053680555255</v>
      </c>
      <c r="Y240" s="3" t="str">
        <f t="shared" ca="1" si="3"/>
        <v>Nợ quá hạn hơn 120 ngày có khả năng mất thanh toán</v>
      </c>
      <c r="Z240" s="3" t="str">
        <f>IF(MONTH(Table1[[#This Row],[Ngày tính CN]])&lt;10,"0"&amp;MONTH(Table1[[#This Row],[Ngày tính CN]]),MONTH(Table1[[#This Row],[Ngày tính CN]]))</f>
        <v>02</v>
      </c>
      <c r="AA24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40" s="3"/>
    </row>
    <row r="241" spans="1:28" ht="25.5" customHeight="1" x14ac:dyDescent="0.2">
      <c r="A241" s="4" t="s">
        <v>654</v>
      </c>
      <c r="B241" s="4" t="s">
        <v>2119</v>
      </c>
      <c r="C241" s="5">
        <v>45709</v>
      </c>
      <c r="D241" s="6" t="s">
        <v>673</v>
      </c>
      <c r="E241" s="5">
        <v>45710</v>
      </c>
      <c r="F241" s="3" t="s">
        <v>754</v>
      </c>
      <c r="G241" s="3" t="s">
        <v>820</v>
      </c>
      <c r="K241" s="8">
        <v>15497728</v>
      </c>
      <c r="L241" s="8" t="s">
        <v>2135</v>
      </c>
      <c r="O241" s="20">
        <f>IF(Table1[[#This Row],[Phân loại]]="Tồn đầu kỳ",Table1[[#This Row],[Tổng giá trị]],0)</f>
        <v>0</v>
      </c>
      <c r="P241" s="8">
        <f>IF(Table1[[#This Row],[Số còn phải thu ĐK]]&gt;0,0,IF(Table1[[#This Row],[Phân loại]]="Bán hàng",Table1[[#This Row],[Tổng giá trị]],-Table1[[#This Row],[Tổng giá trị]]))</f>
        <v>15497728</v>
      </c>
      <c r="Q241" s="20">
        <f>IF(Table1[[#This Row],[Ngày Thanh toán]]&lt;&gt;"",Table1[[#This Row],[Giá Trị HD sau CK]],0)</f>
        <v>0</v>
      </c>
      <c r="R241" s="8">
        <f>Table1[[#This Row],[Số còn phải thu ĐK]]+Table1[[#This Row],[Giá Trị HD sau CK]]-Table1[[#This Row],[Số tiền đã thu]]</f>
        <v>15497728</v>
      </c>
      <c r="S241" s="7">
        <f>IF(Table1[[#This Row],[Ngày hóa đơn]]&lt;&gt;"",Table1[[#This Row],[Ngày hóa đơn]],Table1[[#This Row],[Ngày hạch toán]])</f>
        <v>45710</v>
      </c>
      <c r="T241" s="8">
        <v>55</v>
      </c>
      <c r="U241" s="7">
        <f>IF(Table1[[#This Row],[Ngày tính CN]]="","",S241+T241)</f>
        <v>45765</v>
      </c>
      <c r="V241" s="20">
        <f ca="1">IF(Table1[[#This Row],[Hạn thanh toán]]="","",IF((U241-NOW())&lt;0,0,(U241-NOW())))</f>
        <v>0</v>
      </c>
      <c r="W241" s="3"/>
      <c r="X241" s="20">
        <f ca="1">IF(Table1[[#This Row],[Hạn thanh toán]]="","",IF((U241-NOW())&lt;0,-(U241-NOW()),0))</f>
        <v>209.62053680555255</v>
      </c>
      <c r="Y241" s="3" t="str">
        <f t="shared" ca="1" si="3"/>
        <v>Nợ quá hạn hơn 120 ngày có khả năng mất thanh toán</v>
      </c>
      <c r="Z241" s="3" t="str">
        <f>IF(MONTH(Table1[[#This Row],[Ngày tính CN]])&lt;10,"0"&amp;MONTH(Table1[[#This Row],[Ngày tính CN]]),MONTH(Table1[[#This Row],[Ngày tính CN]]))</f>
        <v>02</v>
      </c>
      <c r="AA24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41" s="3"/>
    </row>
    <row r="242" spans="1:28" ht="25.5" customHeight="1" x14ac:dyDescent="0.2">
      <c r="A242" s="4" t="s">
        <v>654</v>
      </c>
      <c r="B242" s="4" t="s">
        <v>2119</v>
      </c>
      <c r="C242" s="5">
        <v>45714</v>
      </c>
      <c r="D242" s="6" t="s">
        <v>674</v>
      </c>
      <c r="E242" s="5">
        <v>45714</v>
      </c>
      <c r="F242" s="3" t="s">
        <v>755</v>
      </c>
      <c r="G242" s="3" t="s">
        <v>818</v>
      </c>
      <c r="K242" s="8">
        <v>15576187</v>
      </c>
      <c r="L242" s="8" t="s">
        <v>2135</v>
      </c>
      <c r="O242" s="20">
        <f>IF(Table1[[#This Row],[Phân loại]]="Tồn đầu kỳ",Table1[[#This Row],[Tổng giá trị]],0)</f>
        <v>0</v>
      </c>
      <c r="P242" s="8">
        <f>IF(Table1[[#This Row],[Số còn phải thu ĐK]]&gt;0,0,IF(Table1[[#This Row],[Phân loại]]="Bán hàng",Table1[[#This Row],[Tổng giá trị]],-Table1[[#This Row],[Tổng giá trị]]))</f>
        <v>15576187</v>
      </c>
      <c r="Q242" s="20">
        <f>IF(Table1[[#This Row],[Ngày Thanh toán]]&lt;&gt;"",Table1[[#This Row],[Giá Trị HD sau CK]],0)</f>
        <v>0</v>
      </c>
      <c r="R242" s="8">
        <f>Table1[[#This Row],[Số còn phải thu ĐK]]+Table1[[#This Row],[Giá Trị HD sau CK]]-Table1[[#This Row],[Số tiền đã thu]]</f>
        <v>15576187</v>
      </c>
      <c r="S242" s="7">
        <f>IF(Table1[[#This Row],[Ngày hóa đơn]]&lt;&gt;"",Table1[[#This Row],[Ngày hóa đơn]],Table1[[#This Row],[Ngày hạch toán]])</f>
        <v>45714</v>
      </c>
      <c r="T242" s="8">
        <v>55</v>
      </c>
      <c r="U242" s="7">
        <f>IF(Table1[[#This Row],[Ngày tính CN]]="","",S242+T242)</f>
        <v>45769</v>
      </c>
      <c r="V242" s="20">
        <f ca="1">IF(Table1[[#This Row],[Hạn thanh toán]]="","",IF((U242-NOW())&lt;0,0,(U242-NOW())))</f>
        <v>0</v>
      </c>
      <c r="W242" s="3"/>
      <c r="X242" s="20">
        <f ca="1">IF(Table1[[#This Row],[Hạn thanh toán]]="","",IF((U242-NOW())&lt;0,-(U242-NOW()),0))</f>
        <v>205.62053680555255</v>
      </c>
      <c r="Y242" s="3" t="str">
        <f t="shared" ca="1" si="3"/>
        <v>Nợ quá hạn hơn 120 ngày có khả năng mất thanh toán</v>
      </c>
      <c r="Z242" s="3" t="str">
        <f>IF(MONTH(Table1[[#This Row],[Ngày tính CN]])&lt;10,"0"&amp;MONTH(Table1[[#This Row],[Ngày tính CN]]),MONTH(Table1[[#This Row],[Ngày tính CN]]))</f>
        <v>02</v>
      </c>
      <c r="AA24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42" s="3"/>
    </row>
    <row r="243" spans="1:28" ht="25.5" customHeight="1" x14ac:dyDescent="0.2">
      <c r="A243" s="4" t="s">
        <v>654</v>
      </c>
      <c r="B243" s="4" t="s">
        <v>2119</v>
      </c>
      <c r="C243" s="5">
        <v>45713</v>
      </c>
      <c r="D243" s="6" t="s">
        <v>675</v>
      </c>
      <c r="E243" s="5">
        <v>45714</v>
      </c>
      <c r="F243" s="3" t="s">
        <v>756</v>
      </c>
      <c r="G243" s="3" t="s">
        <v>821</v>
      </c>
      <c r="K243" s="8">
        <v>9283932</v>
      </c>
      <c r="L243" s="8" t="s">
        <v>2135</v>
      </c>
      <c r="O243" s="20">
        <f>IF(Table1[[#This Row],[Phân loại]]="Tồn đầu kỳ",Table1[[#This Row],[Tổng giá trị]],0)</f>
        <v>0</v>
      </c>
      <c r="P243" s="8">
        <f>IF(Table1[[#This Row],[Số còn phải thu ĐK]]&gt;0,0,IF(Table1[[#This Row],[Phân loại]]="Bán hàng",Table1[[#This Row],[Tổng giá trị]],-Table1[[#This Row],[Tổng giá trị]]))</f>
        <v>9283932</v>
      </c>
      <c r="Q243" s="20">
        <f>IF(Table1[[#This Row],[Ngày Thanh toán]]&lt;&gt;"",Table1[[#This Row],[Giá Trị HD sau CK]],0)</f>
        <v>0</v>
      </c>
      <c r="R243" s="8">
        <f>Table1[[#This Row],[Số còn phải thu ĐK]]+Table1[[#This Row],[Giá Trị HD sau CK]]-Table1[[#This Row],[Số tiền đã thu]]</f>
        <v>9283932</v>
      </c>
      <c r="S243" s="7">
        <f>IF(Table1[[#This Row],[Ngày hóa đơn]]&lt;&gt;"",Table1[[#This Row],[Ngày hóa đơn]],Table1[[#This Row],[Ngày hạch toán]])</f>
        <v>45714</v>
      </c>
      <c r="T243" s="8">
        <v>55</v>
      </c>
      <c r="U243" s="7">
        <f>IF(Table1[[#This Row],[Ngày tính CN]]="","",S243+T243)</f>
        <v>45769</v>
      </c>
      <c r="V243" s="20">
        <f ca="1">IF(Table1[[#This Row],[Hạn thanh toán]]="","",IF((U243-NOW())&lt;0,0,(U243-NOW())))</f>
        <v>0</v>
      </c>
      <c r="W243" s="3"/>
      <c r="X243" s="20">
        <f ca="1">IF(Table1[[#This Row],[Hạn thanh toán]]="","",IF((U243-NOW())&lt;0,-(U243-NOW()),0))</f>
        <v>205.62053680555255</v>
      </c>
      <c r="Y243" s="3" t="str">
        <f t="shared" ca="1" si="3"/>
        <v>Nợ quá hạn hơn 120 ngày có khả năng mất thanh toán</v>
      </c>
      <c r="Z243" s="3" t="str">
        <f>IF(MONTH(Table1[[#This Row],[Ngày tính CN]])&lt;10,"0"&amp;MONTH(Table1[[#This Row],[Ngày tính CN]]),MONTH(Table1[[#This Row],[Ngày tính CN]]))</f>
        <v>02</v>
      </c>
      <c r="AA24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43" s="3"/>
    </row>
    <row r="244" spans="1:28" ht="25.5" customHeight="1" x14ac:dyDescent="0.2">
      <c r="A244" s="4" t="s">
        <v>654</v>
      </c>
      <c r="B244" s="4" t="s">
        <v>2119</v>
      </c>
      <c r="C244" s="5">
        <v>45717</v>
      </c>
      <c r="D244" s="6" t="s">
        <v>676</v>
      </c>
      <c r="E244" s="5">
        <v>45717</v>
      </c>
      <c r="F244" s="3" t="s">
        <v>757</v>
      </c>
      <c r="G244" s="3" t="s">
        <v>818</v>
      </c>
      <c r="K244" s="8">
        <v>14988542</v>
      </c>
      <c r="L244" s="8" t="s">
        <v>2135</v>
      </c>
      <c r="O244" s="20">
        <f>IF(Table1[[#This Row],[Phân loại]]="Tồn đầu kỳ",Table1[[#This Row],[Tổng giá trị]],0)</f>
        <v>0</v>
      </c>
      <c r="P244" s="8">
        <f>IF(Table1[[#This Row],[Số còn phải thu ĐK]]&gt;0,0,IF(Table1[[#This Row],[Phân loại]]="Bán hàng",Table1[[#This Row],[Tổng giá trị]],-Table1[[#This Row],[Tổng giá trị]]))</f>
        <v>14988542</v>
      </c>
      <c r="Q244" s="20">
        <f>IF(Table1[[#This Row],[Ngày Thanh toán]]&lt;&gt;"",Table1[[#This Row],[Giá Trị HD sau CK]],0)</f>
        <v>0</v>
      </c>
      <c r="R244" s="8">
        <f>Table1[[#This Row],[Số còn phải thu ĐK]]+Table1[[#This Row],[Giá Trị HD sau CK]]-Table1[[#This Row],[Số tiền đã thu]]</f>
        <v>14988542</v>
      </c>
      <c r="S244" s="7">
        <f>IF(Table1[[#This Row],[Ngày hóa đơn]]&lt;&gt;"",Table1[[#This Row],[Ngày hóa đơn]],Table1[[#This Row],[Ngày hạch toán]])</f>
        <v>45717</v>
      </c>
      <c r="T244" s="8">
        <v>55</v>
      </c>
      <c r="U244" s="7">
        <f>IF(Table1[[#This Row],[Ngày tính CN]]="","",S244+T244)</f>
        <v>45772</v>
      </c>
      <c r="V244" s="20">
        <f ca="1">IF(Table1[[#This Row],[Hạn thanh toán]]="","",IF((U244-NOW())&lt;0,0,(U244-NOW())))</f>
        <v>0</v>
      </c>
      <c r="W244" s="3"/>
      <c r="X244" s="20">
        <f ca="1">IF(Table1[[#This Row],[Hạn thanh toán]]="","",IF((U244-NOW())&lt;0,-(U244-NOW()),0))</f>
        <v>202.62053680555255</v>
      </c>
      <c r="Y244" s="3" t="str">
        <f t="shared" ca="1" si="3"/>
        <v>Nợ quá hạn hơn 120 ngày có khả năng mất thanh toán</v>
      </c>
      <c r="Z244" s="3" t="str">
        <f>IF(MONTH(Table1[[#This Row],[Ngày tính CN]])&lt;10,"0"&amp;MONTH(Table1[[#This Row],[Ngày tính CN]]),MONTH(Table1[[#This Row],[Ngày tính CN]]))</f>
        <v>03</v>
      </c>
      <c r="AA24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44" s="3"/>
    </row>
    <row r="245" spans="1:28" ht="25.5" customHeight="1" x14ac:dyDescent="0.2">
      <c r="A245" s="4" t="s">
        <v>654</v>
      </c>
      <c r="B245" s="4" t="s">
        <v>2119</v>
      </c>
      <c r="C245" s="5">
        <v>45720</v>
      </c>
      <c r="D245" s="6" t="s">
        <v>677</v>
      </c>
      <c r="E245" s="5">
        <v>45720</v>
      </c>
      <c r="F245" s="3" t="s">
        <v>758</v>
      </c>
      <c r="G245" s="3" t="s">
        <v>818</v>
      </c>
      <c r="K245" s="8">
        <v>7274432</v>
      </c>
      <c r="L245" s="8" t="s">
        <v>2135</v>
      </c>
      <c r="O245" s="20">
        <f>IF(Table1[[#This Row],[Phân loại]]="Tồn đầu kỳ",Table1[[#This Row],[Tổng giá trị]],0)</f>
        <v>0</v>
      </c>
      <c r="P245" s="8">
        <f>IF(Table1[[#This Row],[Số còn phải thu ĐK]]&gt;0,0,IF(Table1[[#This Row],[Phân loại]]="Bán hàng",Table1[[#This Row],[Tổng giá trị]],-Table1[[#This Row],[Tổng giá trị]]))</f>
        <v>7274432</v>
      </c>
      <c r="Q245" s="20">
        <f>IF(Table1[[#This Row],[Ngày Thanh toán]]&lt;&gt;"",Table1[[#This Row],[Giá Trị HD sau CK]],0)</f>
        <v>0</v>
      </c>
      <c r="R245" s="8">
        <f>Table1[[#This Row],[Số còn phải thu ĐK]]+Table1[[#This Row],[Giá Trị HD sau CK]]-Table1[[#This Row],[Số tiền đã thu]]</f>
        <v>7274432</v>
      </c>
      <c r="S245" s="7">
        <f>IF(Table1[[#This Row],[Ngày hóa đơn]]&lt;&gt;"",Table1[[#This Row],[Ngày hóa đơn]],Table1[[#This Row],[Ngày hạch toán]])</f>
        <v>45720</v>
      </c>
      <c r="T245" s="8">
        <v>55</v>
      </c>
      <c r="U245" s="7">
        <f>IF(Table1[[#This Row],[Ngày tính CN]]="","",S245+T245)</f>
        <v>45775</v>
      </c>
      <c r="V245" s="20">
        <f ca="1">IF(Table1[[#This Row],[Hạn thanh toán]]="","",IF((U245-NOW())&lt;0,0,(U245-NOW())))</f>
        <v>0</v>
      </c>
      <c r="W245" s="3"/>
      <c r="X245" s="20">
        <f ca="1">IF(Table1[[#This Row],[Hạn thanh toán]]="","",IF((U245-NOW())&lt;0,-(U245-NOW()),0))</f>
        <v>199.62053680555255</v>
      </c>
      <c r="Y245" s="3" t="str">
        <f t="shared" ca="1" si="3"/>
        <v>Nợ quá hạn hơn 120 ngày có khả năng mất thanh toán</v>
      </c>
      <c r="Z245" s="3" t="str">
        <f>IF(MONTH(Table1[[#This Row],[Ngày tính CN]])&lt;10,"0"&amp;MONTH(Table1[[#This Row],[Ngày tính CN]]),MONTH(Table1[[#This Row],[Ngày tính CN]]))</f>
        <v>03</v>
      </c>
      <c r="AA24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45" s="3"/>
    </row>
    <row r="246" spans="1:28" ht="25.5" customHeight="1" x14ac:dyDescent="0.2">
      <c r="A246" s="4" t="s">
        <v>654</v>
      </c>
      <c r="B246" s="4" t="s">
        <v>2119</v>
      </c>
      <c r="C246" s="5">
        <v>45721</v>
      </c>
      <c r="D246" s="6" t="s">
        <v>678</v>
      </c>
      <c r="E246" s="5">
        <v>45721</v>
      </c>
      <c r="F246" s="3" t="s">
        <v>759</v>
      </c>
      <c r="G246" s="3" t="s">
        <v>818</v>
      </c>
      <c r="K246" s="8">
        <v>15808667</v>
      </c>
      <c r="L246" s="8" t="s">
        <v>2135</v>
      </c>
      <c r="O246" s="20">
        <f>IF(Table1[[#This Row],[Phân loại]]="Tồn đầu kỳ",Table1[[#This Row],[Tổng giá trị]],0)</f>
        <v>0</v>
      </c>
      <c r="P246" s="8">
        <f>IF(Table1[[#This Row],[Số còn phải thu ĐK]]&gt;0,0,IF(Table1[[#This Row],[Phân loại]]="Bán hàng",Table1[[#This Row],[Tổng giá trị]],-Table1[[#This Row],[Tổng giá trị]]))</f>
        <v>15808667</v>
      </c>
      <c r="Q246" s="20">
        <f>IF(Table1[[#This Row],[Ngày Thanh toán]]&lt;&gt;"",Table1[[#This Row],[Giá Trị HD sau CK]],0)</f>
        <v>0</v>
      </c>
      <c r="R246" s="8">
        <f>Table1[[#This Row],[Số còn phải thu ĐK]]+Table1[[#This Row],[Giá Trị HD sau CK]]-Table1[[#This Row],[Số tiền đã thu]]</f>
        <v>15808667</v>
      </c>
      <c r="S246" s="7">
        <f>IF(Table1[[#This Row],[Ngày hóa đơn]]&lt;&gt;"",Table1[[#This Row],[Ngày hóa đơn]],Table1[[#This Row],[Ngày hạch toán]])</f>
        <v>45721</v>
      </c>
      <c r="T246" s="8">
        <v>55</v>
      </c>
      <c r="U246" s="7">
        <f>IF(Table1[[#This Row],[Ngày tính CN]]="","",S246+T246)</f>
        <v>45776</v>
      </c>
      <c r="V246" s="20">
        <f ca="1">IF(Table1[[#This Row],[Hạn thanh toán]]="","",IF((U246-NOW())&lt;0,0,(U246-NOW())))</f>
        <v>0</v>
      </c>
      <c r="W246" s="3"/>
      <c r="X246" s="20">
        <f ca="1">IF(Table1[[#This Row],[Hạn thanh toán]]="","",IF((U246-NOW())&lt;0,-(U246-NOW()),0))</f>
        <v>198.62053680555255</v>
      </c>
      <c r="Y246" s="3" t="str">
        <f t="shared" ca="1" si="3"/>
        <v>Nợ quá hạn hơn 120 ngày có khả năng mất thanh toán</v>
      </c>
      <c r="Z246" s="3" t="str">
        <f>IF(MONTH(Table1[[#This Row],[Ngày tính CN]])&lt;10,"0"&amp;MONTH(Table1[[#This Row],[Ngày tính CN]]),MONTH(Table1[[#This Row],[Ngày tính CN]]))</f>
        <v>03</v>
      </c>
      <c r="AA24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46" s="3"/>
    </row>
    <row r="247" spans="1:28" ht="25.5" customHeight="1" x14ac:dyDescent="0.2">
      <c r="A247" s="4" t="s">
        <v>654</v>
      </c>
      <c r="B247" s="4" t="s">
        <v>2119</v>
      </c>
      <c r="C247" s="5">
        <v>45724</v>
      </c>
      <c r="D247" s="6" t="s">
        <v>679</v>
      </c>
      <c r="E247" s="5">
        <v>45724</v>
      </c>
      <c r="F247" s="3" t="s">
        <v>760</v>
      </c>
      <c r="G247" s="3" t="s">
        <v>818</v>
      </c>
      <c r="K247" s="8">
        <v>17069540</v>
      </c>
      <c r="L247" s="8" t="s">
        <v>2135</v>
      </c>
      <c r="O247" s="20">
        <f>IF(Table1[[#This Row],[Phân loại]]="Tồn đầu kỳ",Table1[[#This Row],[Tổng giá trị]],0)</f>
        <v>0</v>
      </c>
      <c r="P247" s="8">
        <f>IF(Table1[[#This Row],[Số còn phải thu ĐK]]&gt;0,0,IF(Table1[[#This Row],[Phân loại]]="Bán hàng",Table1[[#This Row],[Tổng giá trị]],-Table1[[#This Row],[Tổng giá trị]]))</f>
        <v>17069540</v>
      </c>
      <c r="Q247" s="20">
        <f>IF(Table1[[#This Row],[Ngày Thanh toán]]&lt;&gt;"",Table1[[#This Row],[Giá Trị HD sau CK]],0)</f>
        <v>0</v>
      </c>
      <c r="R247" s="8">
        <f>Table1[[#This Row],[Số còn phải thu ĐK]]+Table1[[#This Row],[Giá Trị HD sau CK]]-Table1[[#This Row],[Số tiền đã thu]]</f>
        <v>17069540</v>
      </c>
      <c r="S247" s="7">
        <f>IF(Table1[[#This Row],[Ngày hóa đơn]]&lt;&gt;"",Table1[[#This Row],[Ngày hóa đơn]],Table1[[#This Row],[Ngày hạch toán]])</f>
        <v>45724</v>
      </c>
      <c r="T247" s="8">
        <v>55</v>
      </c>
      <c r="U247" s="7">
        <f>IF(Table1[[#This Row],[Ngày tính CN]]="","",S247+T247)</f>
        <v>45779</v>
      </c>
      <c r="V247" s="20">
        <f ca="1">IF(Table1[[#This Row],[Hạn thanh toán]]="","",IF((U247-NOW())&lt;0,0,(U247-NOW())))</f>
        <v>0</v>
      </c>
      <c r="W247" s="3"/>
      <c r="X247" s="20">
        <f ca="1">IF(Table1[[#This Row],[Hạn thanh toán]]="","",IF((U247-NOW())&lt;0,-(U247-NOW()),0))</f>
        <v>195.62053680555255</v>
      </c>
      <c r="Y247" s="3" t="str">
        <f t="shared" ca="1" si="3"/>
        <v>Nợ quá hạn hơn 120 ngày có khả năng mất thanh toán</v>
      </c>
      <c r="Z247" s="3" t="str">
        <f>IF(MONTH(Table1[[#This Row],[Ngày tính CN]])&lt;10,"0"&amp;MONTH(Table1[[#This Row],[Ngày tính CN]]),MONTH(Table1[[#This Row],[Ngày tính CN]]))</f>
        <v>03</v>
      </c>
      <c r="AA24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47" s="3"/>
    </row>
    <row r="248" spans="1:28" ht="25.5" customHeight="1" x14ac:dyDescent="0.2">
      <c r="A248" s="4" t="s">
        <v>654</v>
      </c>
      <c r="B248" s="4" t="s">
        <v>2119</v>
      </c>
      <c r="C248" s="5">
        <v>45728</v>
      </c>
      <c r="D248" s="6" t="s">
        <v>680</v>
      </c>
      <c r="E248" s="5">
        <v>45728</v>
      </c>
      <c r="F248" s="3" t="s">
        <v>761</v>
      </c>
      <c r="G248" s="3" t="s">
        <v>818</v>
      </c>
      <c r="K248" s="8">
        <v>21363502</v>
      </c>
      <c r="L248" s="8" t="s">
        <v>2135</v>
      </c>
      <c r="O248" s="20">
        <f>IF(Table1[[#This Row],[Phân loại]]="Tồn đầu kỳ",Table1[[#This Row],[Tổng giá trị]],0)</f>
        <v>0</v>
      </c>
      <c r="P248" s="8">
        <f>IF(Table1[[#This Row],[Số còn phải thu ĐK]]&gt;0,0,IF(Table1[[#This Row],[Phân loại]]="Bán hàng",Table1[[#This Row],[Tổng giá trị]],-Table1[[#This Row],[Tổng giá trị]]))</f>
        <v>21363502</v>
      </c>
      <c r="Q248" s="20">
        <f>IF(Table1[[#This Row],[Ngày Thanh toán]]&lt;&gt;"",Table1[[#This Row],[Giá Trị HD sau CK]],0)</f>
        <v>0</v>
      </c>
      <c r="R248" s="8">
        <f>Table1[[#This Row],[Số còn phải thu ĐK]]+Table1[[#This Row],[Giá Trị HD sau CK]]-Table1[[#This Row],[Số tiền đã thu]]</f>
        <v>21363502</v>
      </c>
      <c r="S248" s="7">
        <f>IF(Table1[[#This Row],[Ngày hóa đơn]]&lt;&gt;"",Table1[[#This Row],[Ngày hóa đơn]],Table1[[#This Row],[Ngày hạch toán]])</f>
        <v>45728</v>
      </c>
      <c r="T248" s="8">
        <v>55</v>
      </c>
      <c r="U248" s="7">
        <f>IF(Table1[[#This Row],[Ngày tính CN]]="","",S248+T248)</f>
        <v>45783</v>
      </c>
      <c r="V248" s="20">
        <f ca="1">IF(Table1[[#This Row],[Hạn thanh toán]]="","",IF((U248-NOW())&lt;0,0,(U248-NOW())))</f>
        <v>0</v>
      </c>
      <c r="W248" s="3"/>
      <c r="X248" s="20">
        <f ca="1">IF(Table1[[#This Row],[Hạn thanh toán]]="","",IF((U248-NOW())&lt;0,-(U248-NOW()),0))</f>
        <v>191.62053680555255</v>
      </c>
      <c r="Y248" s="3" t="str">
        <f t="shared" ca="1" si="3"/>
        <v>Nợ quá hạn hơn 120 ngày có khả năng mất thanh toán</v>
      </c>
      <c r="Z248" s="3" t="str">
        <f>IF(MONTH(Table1[[#This Row],[Ngày tính CN]])&lt;10,"0"&amp;MONTH(Table1[[#This Row],[Ngày tính CN]]),MONTH(Table1[[#This Row],[Ngày tính CN]]))</f>
        <v>03</v>
      </c>
      <c r="AA24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48" s="3"/>
    </row>
    <row r="249" spans="1:28" ht="25.5" customHeight="1" x14ac:dyDescent="0.2">
      <c r="A249" s="4" t="s">
        <v>654</v>
      </c>
      <c r="B249" s="4" t="s">
        <v>2119</v>
      </c>
      <c r="C249" s="5">
        <v>45731</v>
      </c>
      <c r="D249" s="6" t="s">
        <v>681</v>
      </c>
      <c r="E249" s="5">
        <v>45731</v>
      </c>
      <c r="F249" s="3" t="s">
        <v>762</v>
      </c>
      <c r="G249" s="3" t="s">
        <v>818</v>
      </c>
      <c r="K249" s="8">
        <v>29072488</v>
      </c>
      <c r="L249" s="8" t="s">
        <v>2135</v>
      </c>
      <c r="O249" s="20">
        <f>IF(Table1[[#This Row],[Phân loại]]="Tồn đầu kỳ",Table1[[#This Row],[Tổng giá trị]],0)</f>
        <v>0</v>
      </c>
      <c r="P249" s="8">
        <f>IF(Table1[[#This Row],[Số còn phải thu ĐK]]&gt;0,0,IF(Table1[[#This Row],[Phân loại]]="Bán hàng",Table1[[#This Row],[Tổng giá trị]],-Table1[[#This Row],[Tổng giá trị]]))</f>
        <v>29072488</v>
      </c>
      <c r="Q249" s="20">
        <f>IF(Table1[[#This Row],[Ngày Thanh toán]]&lt;&gt;"",Table1[[#This Row],[Giá Trị HD sau CK]],0)</f>
        <v>0</v>
      </c>
      <c r="R249" s="8">
        <f>Table1[[#This Row],[Số còn phải thu ĐK]]+Table1[[#This Row],[Giá Trị HD sau CK]]-Table1[[#This Row],[Số tiền đã thu]]</f>
        <v>29072488</v>
      </c>
      <c r="S249" s="7">
        <f>IF(Table1[[#This Row],[Ngày hóa đơn]]&lt;&gt;"",Table1[[#This Row],[Ngày hóa đơn]],Table1[[#This Row],[Ngày hạch toán]])</f>
        <v>45731</v>
      </c>
      <c r="T249" s="8">
        <v>55</v>
      </c>
      <c r="U249" s="7">
        <f>IF(Table1[[#This Row],[Ngày tính CN]]="","",S249+T249)</f>
        <v>45786</v>
      </c>
      <c r="V249" s="20">
        <f ca="1">IF(Table1[[#This Row],[Hạn thanh toán]]="","",IF((U249-NOW())&lt;0,0,(U249-NOW())))</f>
        <v>0</v>
      </c>
      <c r="W249" s="3"/>
      <c r="X249" s="20">
        <f ca="1">IF(Table1[[#This Row],[Hạn thanh toán]]="","",IF((U249-NOW())&lt;0,-(U249-NOW()),0))</f>
        <v>188.62053680555255</v>
      </c>
      <c r="Y249" s="3" t="str">
        <f t="shared" ca="1" si="3"/>
        <v>Nợ quá hạn hơn 120 ngày có khả năng mất thanh toán</v>
      </c>
      <c r="Z249" s="3" t="str">
        <f>IF(MONTH(Table1[[#This Row],[Ngày tính CN]])&lt;10,"0"&amp;MONTH(Table1[[#This Row],[Ngày tính CN]]),MONTH(Table1[[#This Row],[Ngày tính CN]]))</f>
        <v>03</v>
      </c>
      <c r="AA24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49" s="3"/>
    </row>
    <row r="250" spans="1:28" ht="25.5" customHeight="1" x14ac:dyDescent="0.2">
      <c r="A250" s="4" t="s">
        <v>654</v>
      </c>
      <c r="B250" s="4" t="s">
        <v>2119</v>
      </c>
      <c r="C250" s="5">
        <v>45735</v>
      </c>
      <c r="D250" s="6" t="s">
        <v>682</v>
      </c>
      <c r="E250" s="5">
        <v>45735</v>
      </c>
      <c r="F250" s="3" t="s">
        <v>763</v>
      </c>
      <c r="G250" s="3" t="s">
        <v>818</v>
      </c>
      <c r="K250" s="8">
        <v>23096540</v>
      </c>
      <c r="L250" s="8" t="s">
        <v>2135</v>
      </c>
      <c r="O250" s="20">
        <f>IF(Table1[[#This Row],[Phân loại]]="Tồn đầu kỳ",Table1[[#This Row],[Tổng giá trị]],0)</f>
        <v>0</v>
      </c>
      <c r="P250" s="8">
        <f>IF(Table1[[#This Row],[Số còn phải thu ĐK]]&gt;0,0,IF(Table1[[#This Row],[Phân loại]]="Bán hàng",Table1[[#This Row],[Tổng giá trị]],-Table1[[#This Row],[Tổng giá trị]]))</f>
        <v>23096540</v>
      </c>
      <c r="Q250" s="20">
        <f>IF(Table1[[#This Row],[Ngày Thanh toán]]&lt;&gt;"",Table1[[#This Row],[Giá Trị HD sau CK]],0)</f>
        <v>0</v>
      </c>
      <c r="R250" s="8">
        <f>Table1[[#This Row],[Số còn phải thu ĐK]]+Table1[[#This Row],[Giá Trị HD sau CK]]-Table1[[#This Row],[Số tiền đã thu]]</f>
        <v>23096540</v>
      </c>
      <c r="S250" s="7">
        <f>IF(Table1[[#This Row],[Ngày hóa đơn]]&lt;&gt;"",Table1[[#This Row],[Ngày hóa đơn]],Table1[[#This Row],[Ngày hạch toán]])</f>
        <v>45735</v>
      </c>
      <c r="T250" s="8">
        <v>55</v>
      </c>
      <c r="U250" s="7">
        <f>IF(Table1[[#This Row],[Ngày tính CN]]="","",S250+T250)</f>
        <v>45790</v>
      </c>
      <c r="V250" s="20">
        <f ca="1">IF(Table1[[#This Row],[Hạn thanh toán]]="","",IF((U250-NOW())&lt;0,0,(U250-NOW())))</f>
        <v>0</v>
      </c>
      <c r="W250" s="3"/>
      <c r="X250" s="20">
        <f ca="1">IF(Table1[[#This Row],[Hạn thanh toán]]="","",IF((U250-NOW())&lt;0,-(U250-NOW()),0))</f>
        <v>184.62053680555255</v>
      </c>
      <c r="Y250" s="3" t="str">
        <f t="shared" ca="1" si="3"/>
        <v>Nợ quá hạn hơn 120 ngày có khả năng mất thanh toán</v>
      </c>
      <c r="Z250" s="3" t="str">
        <f>IF(MONTH(Table1[[#This Row],[Ngày tính CN]])&lt;10,"0"&amp;MONTH(Table1[[#This Row],[Ngày tính CN]]),MONTH(Table1[[#This Row],[Ngày tính CN]]))</f>
        <v>03</v>
      </c>
      <c r="AA25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50" s="3"/>
    </row>
    <row r="251" spans="1:28" ht="25.5" customHeight="1" x14ac:dyDescent="0.2">
      <c r="A251" s="4" t="s">
        <v>654</v>
      </c>
      <c r="B251" s="4" t="s">
        <v>2119</v>
      </c>
      <c r="C251" s="5">
        <v>45738</v>
      </c>
      <c r="D251" s="6" t="s">
        <v>683</v>
      </c>
      <c r="E251" s="5">
        <v>45738</v>
      </c>
      <c r="F251" s="3" t="s">
        <v>764</v>
      </c>
      <c r="G251" s="3" t="s">
        <v>818</v>
      </c>
      <c r="K251" s="8">
        <v>12051584</v>
      </c>
      <c r="L251" s="8" t="s">
        <v>2135</v>
      </c>
      <c r="O251" s="20">
        <f>IF(Table1[[#This Row],[Phân loại]]="Tồn đầu kỳ",Table1[[#This Row],[Tổng giá trị]],0)</f>
        <v>0</v>
      </c>
      <c r="P251" s="8">
        <f>IF(Table1[[#This Row],[Số còn phải thu ĐK]]&gt;0,0,IF(Table1[[#This Row],[Phân loại]]="Bán hàng",Table1[[#This Row],[Tổng giá trị]],-Table1[[#This Row],[Tổng giá trị]]))</f>
        <v>12051584</v>
      </c>
      <c r="Q251" s="20">
        <f>IF(Table1[[#This Row],[Ngày Thanh toán]]&lt;&gt;"",Table1[[#This Row],[Giá Trị HD sau CK]],0)</f>
        <v>0</v>
      </c>
      <c r="R251" s="8">
        <f>Table1[[#This Row],[Số còn phải thu ĐK]]+Table1[[#This Row],[Giá Trị HD sau CK]]-Table1[[#This Row],[Số tiền đã thu]]</f>
        <v>12051584</v>
      </c>
      <c r="S251" s="7">
        <f>IF(Table1[[#This Row],[Ngày hóa đơn]]&lt;&gt;"",Table1[[#This Row],[Ngày hóa đơn]],Table1[[#This Row],[Ngày hạch toán]])</f>
        <v>45738</v>
      </c>
      <c r="T251" s="8">
        <v>55</v>
      </c>
      <c r="U251" s="7">
        <f>IF(Table1[[#This Row],[Ngày tính CN]]="","",S251+T251)</f>
        <v>45793</v>
      </c>
      <c r="V251" s="20">
        <f ca="1">IF(Table1[[#This Row],[Hạn thanh toán]]="","",IF((U251-NOW())&lt;0,0,(U251-NOW())))</f>
        <v>0</v>
      </c>
      <c r="W251" s="3"/>
      <c r="X251" s="20">
        <f ca="1">IF(Table1[[#This Row],[Hạn thanh toán]]="","",IF((U251-NOW())&lt;0,-(U251-NOW()),0))</f>
        <v>181.62053680555255</v>
      </c>
      <c r="Y251" s="3" t="str">
        <f t="shared" ca="1" si="3"/>
        <v>Nợ quá hạn hơn 120 ngày có khả năng mất thanh toán</v>
      </c>
      <c r="Z251" s="3" t="str">
        <f>IF(MONTH(Table1[[#This Row],[Ngày tính CN]])&lt;10,"0"&amp;MONTH(Table1[[#This Row],[Ngày tính CN]]),MONTH(Table1[[#This Row],[Ngày tính CN]]))</f>
        <v>03</v>
      </c>
      <c r="AA25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51" s="3"/>
    </row>
    <row r="252" spans="1:28" ht="25.5" customHeight="1" x14ac:dyDescent="0.2">
      <c r="A252" s="4" t="s">
        <v>654</v>
      </c>
      <c r="B252" s="4" t="s">
        <v>2119</v>
      </c>
      <c r="C252" s="5">
        <v>45738</v>
      </c>
      <c r="D252" s="6" t="s">
        <v>684</v>
      </c>
      <c r="E252" s="5">
        <v>45738</v>
      </c>
      <c r="F252" s="3" t="s">
        <v>765</v>
      </c>
      <c r="G252" s="3" t="s">
        <v>818</v>
      </c>
      <c r="K252" s="8">
        <v>3923856</v>
      </c>
      <c r="L252" s="8" t="s">
        <v>2135</v>
      </c>
      <c r="O252" s="20">
        <f>IF(Table1[[#This Row],[Phân loại]]="Tồn đầu kỳ",Table1[[#This Row],[Tổng giá trị]],0)</f>
        <v>0</v>
      </c>
      <c r="P252" s="8">
        <f>IF(Table1[[#This Row],[Số còn phải thu ĐK]]&gt;0,0,IF(Table1[[#This Row],[Phân loại]]="Bán hàng",Table1[[#This Row],[Tổng giá trị]],-Table1[[#This Row],[Tổng giá trị]]))</f>
        <v>3923856</v>
      </c>
      <c r="Q252" s="20">
        <f>IF(Table1[[#This Row],[Ngày Thanh toán]]&lt;&gt;"",Table1[[#This Row],[Giá Trị HD sau CK]],0)</f>
        <v>0</v>
      </c>
      <c r="R252" s="8">
        <f>Table1[[#This Row],[Số còn phải thu ĐK]]+Table1[[#This Row],[Giá Trị HD sau CK]]-Table1[[#This Row],[Số tiền đã thu]]</f>
        <v>3923856</v>
      </c>
      <c r="S252" s="7">
        <f>IF(Table1[[#This Row],[Ngày hóa đơn]]&lt;&gt;"",Table1[[#This Row],[Ngày hóa đơn]],Table1[[#This Row],[Ngày hạch toán]])</f>
        <v>45738</v>
      </c>
      <c r="T252" s="8">
        <v>55</v>
      </c>
      <c r="U252" s="7">
        <f>IF(Table1[[#This Row],[Ngày tính CN]]="","",S252+T252)</f>
        <v>45793</v>
      </c>
      <c r="V252" s="20">
        <f ca="1">IF(Table1[[#This Row],[Hạn thanh toán]]="","",IF((U252-NOW())&lt;0,0,(U252-NOW())))</f>
        <v>0</v>
      </c>
      <c r="W252" s="3"/>
      <c r="X252" s="20">
        <f ca="1">IF(Table1[[#This Row],[Hạn thanh toán]]="","",IF((U252-NOW())&lt;0,-(U252-NOW()),0))</f>
        <v>181.62053680555255</v>
      </c>
      <c r="Y252" s="3" t="str">
        <f t="shared" ca="1" si="3"/>
        <v>Nợ quá hạn hơn 120 ngày có khả năng mất thanh toán</v>
      </c>
      <c r="Z252" s="3" t="str">
        <f>IF(MONTH(Table1[[#This Row],[Ngày tính CN]])&lt;10,"0"&amp;MONTH(Table1[[#This Row],[Ngày tính CN]]),MONTH(Table1[[#This Row],[Ngày tính CN]]))</f>
        <v>03</v>
      </c>
      <c r="AA25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52" s="3"/>
    </row>
    <row r="253" spans="1:28" ht="25.5" customHeight="1" x14ac:dyDescent="0.2">
      <c r="A253" s="4" t="s">
        <v>654</v>
      </c>
      <c r="B253" s="4" t="s">
        <v>2119</v>
      </c>
      <c r="C253" s="5">
        <v>45742</v>
      </c>
      <c r="D253" s="6" t="s">
        <v>685</v>
      </c>
      <c r="E253" s="5">
        <v>45743</v>
      </c>
      <c r="F253" s="3" t="s">
        <v>766</v>
      </c>
      <c r="G253" s="3" t="s">
        <v>822</v>
      </c>
      <c r="K253" s="8">
        <v>21744278</v>
      </c>
      <c r="L253" s="8" t="s">
        <v>2135</v>
      </c>
      <c r="O253" s="20">
        <f>IF(Table1[[#This Row],[Phân loại]]="Tồn đầu kỳ",Table1[[#This Row],[Tổng giá trị]],0)</f>
        <v>0</v>
      </c>
      <c r="P253" s="8">
        <f>IF(Table1[[#This Row],[Số còn phải thu ĐK]]&gt;0,0,IF(Table1[[#This Row],[Phân loại]]="Bán hàng",Table1[[#This Row],[Tổng giá trị]],-Table1[[#This Row],[Tổng giá trị]]))</f>
        <v>21744278</v>
      </c>
      <c r="Q253" s="20">
        <f>IF(Table1[[#This Row],[Ngày Thanh toán]]&lt;&gt;"",Table1[[#This Row],[Giá Trị HD sau CK]],0)</f>
        <v>0</v>
      </c>
      <c r="R253" s="8">
        <f>Table1[[#This Row],[Số còn phải thu ĐK]]+Table1[[#This Row],[Giá Trị HD sau CK]]-Table1[[#This Row],[Số tiền đã thu]]</f>
        <v>21744278</v>
      </c>
      <c r="S253" s="7">
        <f>IF(Table1[[#This Row],[Ngày hóa đơn]]&lt;&gt;"",Table1[[#This Row],[Ngày hóa đơn]],Table1[[#This Row],[Ngày hạch toán]])</f>
        <v>45743</v>
      </c>
      <c r="T253" s="8">
        <v>55</v>
      </c>
      <c r="U253" s="7">
        <f>IF(Table1[[#This Row],[Ngày tính CN]]="","",S253+T253)</f>
        <v>45798</v>
      </c>
      <c r="V253" s="20">
        <f ca="1">IF(Table1[[#This Row],[Hạn thanh toán]]="","",IF((U253-NOW())&lt;0,0,(U253-NOW())))</f>
        <v>0</v>
      </c>
      <c r="W253" s="3"/>
      <c r="X253" s="20">
        <f ca="1">IF(Table1[[#This Row],[Hạn thanh toán]]="","",IF((U253-NOW())&lt;0,-(U253-NOW()),0))</f>
        <v>176.62053680555255</v>
      </c>
      <c r="Y253" s="3" t="str">
        <f t="shared" ca="1" si="3"/>
        <v>Nợ quá hạn hơn 120 ngày có khả năng mất thanh toán</v>
      </c>
      <c r="Z253" s="3" t="str">
        <f>IF(MONTH(Table1[[#This Row],[Ngày tính CN]])&lt;10,"0"&amp;MONTH(Table1[[#This Row],[Ngày tính CN]]),MONTH(Table1[[#This Row],[Ngày tính CN]]))</f>
        <v>03</v>
      </c>
      <c r="AA25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53" s="3"/>
    </row>
    <row r="254" spans="1:28" ht="25.5" customHeight="1" x14ac:dyDescent="0.2">
      <c r="A254" s="4" t="s">
        <v>654</v>
      </c>
      <c r="B254" s="4" t="s">
        <v>2119</v>
      </c>
      <c r="C254" s="5">
        <v>45745</v>
      </c>
      <c r="D254" s="6" t="s">
        <v>686</v>
      </c>
      <c r="E254" s="5">
        <v>45745</v>
      </c>
      <c r="F254" s="3" t="s">
        <v>767</v>
      </c>
      <c r="G254" s="3" t="s">
        <v>818</v>
      </c>
      <c r="K254" s="8">
        <v>26345039</v>
      </c>
      <c r="L254" s="8" t="s">
        <v>2135</v>
      </c>
      <c r="O254" s="20">
        <f>IF(Table1[[#This Row],[Phân loại]]="Tồn đầu kỳ",Table1[[#This Row],[Tổng giá trị]],0)</f>
        <v>0</v>
      </c>
      <c r="P254" s="8">
        <f>IF(Table1[[#This Row],[Số còn phải thu ĐK]]&gt;0,0,IF(Table1[[#This Row],[Phân loại]]="Bán hàng",Table1[[#This Row],[Tổng giá trị]],-Table1[[#This Row],[Tổng giá trị]]))</f>
        <v>26345039</v>
      </c>
      <c r="Q254" s="20">
        <f>IF(Table1[[#This Row],[Ngày Thanh toán]]&lt;&gt;"",Table1[[#This Row],[Giá Trị HD sau CK]],0)</f>
        <v>0</v>
      </c>
      <c r="R254" s="8">
        <f>Table1[[#This Row],[Số còn phải thu ĐK]]+Table1[[#This Row],[Giá Trị HD sau CK]]-Table1[[#This Row],[Số tiền đã thu]]</f>
        <v>26345039</v>
      </c>
      <c r="S254" s="7">
        <f>IF(Table1[[#This Row],[Ngày hóa đơn]]&lt;&gt;"",Table1[[#This Row],[Ngày hóa đơn]],Table1[[#This Row],[Ngày hạch toán]])</f>
        <v>45745</v>
      </c>
      <c r="T254" s="8">
        <v>55</v>
      </c>
      <c r="U254" s="7">
        <f>IF(Table1[[#This Row],[Ngày tính CN]]="","",S254+T254)</f>
        <v>45800</v>
      </c>
      <c r="V254" s="20">
        <f ca="1">IF(Table1[[#This Row],[Hạn thanh toán]]="","",IF((U254-NOW())&lt;0,0,(U254-NOW())))</f>
        <v>0</v>
      </c>
      <c r="W254" s="3"/>
      <c r="X254" s="20">
        <f ca="1">IF(Table1[[#This Row],[Hạn thanh toán]]="","",IF((U254-NOW())&lt;0,-(U254-NOW()),0))</f>
        <v>174.62053680555255</v>
      </c>
      <c r="Y254" s="3" t="str">
        <f t="shared" ca="1" si="3"/>
        <v>Nợ quá hạn hơn 120 ngày có khả năng mất thanh toán</v>
      </c>
      <c r="Z254" s="3" t="str">
        <f>IF(MONTH(Table1[[#This Row],[Ngày tính CN]])&lt;10,"0"&amp;MONTH(Table1[[#This Row],[Ngày tính CN]]),MONTH(Table1[[#This Row],[Ngày tính CN]]))</f>
        <v>03</v>
      </c>
      <c r="AA25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54" s="3"/>
    </row>
    <row r="255" spans="1:28" ht="25.5" customHeight="1" x14ac:dyDescent="0.2">
      <c r="A255" s="4" t="s">
        <v>654</v>
      </c>
      <c r="B255" s="4" t="s">
        <v>2119</v>
      </c>
      <c r="C255" s="5">
        <v>45749</v>
      </c>
      <c r="D255" s="6" t="s">
        <v>687</v>
      </c>
      <c r="E255" s="5">
        <v>45749</v>
      </c>
      <c r="F255" s="3" t="s">
        <v>768</v>
      </c>
      <c r="G255" s="3" t="s">
        <v>818</v>
      </c>
      <c r="K255" s="8">
        <v>16040641</v>
      </c>
      <c r="L255" s="8" t="s">
        <v>2135</v>
      </c>
      <c r="O255" s="20">
        <f>IF(Table1[[#This Row],[Phân loại]]="Tồn đầu kỳ",Table1[[#This Row],[Tổng giá trị]],0)</f>
        <v>0</v>
      </c>
      <c r="P255" s="8">
        <f>IF(Table1[[#This Row],[Số còn phải thu ĐK]]&gt;0,0,IF(Table1[[#This Row],[Phân loại]]="Bán hàng",Table1[[#This Row],[Tổng giá trị]],-Table1[[#This Row],[Tổng giá trị]]))</f>
        <v>16040641</v>
      </c>
      <c r="Q255" s="20">
        <f>IF(Table1[[#This Row],[Ngày Thanh toán]]&lt;&gt;"",Table1[[#This Row],[Giá Trị HD sau CK]],0)</f>
        <v>0</v>
      </c>
      <c r="R255" s="8">
        <f>Table1[[#This Row],[Số còn phải thu ĐK]]+Table1[[#This Row],[Giá Trị HD sau CK]]-Table1[[#This Row],[Số tiền đã thu]]</f>
        <v>16040641</v>
      </c>
      <c r="S255" s="7">
        <f>IF(Table1[[#This Row],[Ngày hóa đơn]]&lt;&gt;"",Table1[[#This Row],[Ngày hóa đơn]],Table1[[#This Row],[Ngày hạch toán]])</f>
        <v>45749</v>
      </c>
      <c r="T255" s="8">
        <v>55</v>
      </c>
      <c r="U255" s="7">
        <f>IF(Table1[[#This Row],[Ngày tính CN]]="","",S255+T255)</f>
        <v>45804</v>
      </c>
      <c r="V255" s="20">
        <f ca="1">IF(Table1[[#This Row],[Hạn thanh toán]]="","",IF((U255-NOW())&lt;0,0,(U255-NOW())))</f>
        <v>0</v>
      </c>
      <c r="W255" s="3"/>
      <c r="X255" s="20">
        <f ca="1">IF(Table1[[#This Row],[Hạn thanh toán]]="","",IF((U255-NOW())&lt;0,-(U255-NOW()),0))</f>
        <v>170.62053680555255</v>
      </c>
      <c r="Y255" s="3" t="str">
        <f t="shared" ca="1" si="3"/>
        <v>Nợ quá hạn hơn 120 ngày có khả năng mất thanh toán</v>
      </c>
      <c r="Z255" s="3" t="str">
        <f>IF(MONTH(Table1[[#This Row],[Ngày tính CN]])&lt;10,"0"&amp;MONTH(Table1[[#This Row],[Ngày tính CN]]),MONTH(Table1[[#This Row],[Ngày tính CN]]))</f>
        <v>04</v>
      </c>
      <c r="AA25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55" s="3"/>
    </row>
    <row r="256" spans="1:28" ht="25.5" customHeight="1" x14ac:dyDescent="0.2">
      <c r="A256" s="4" t="s">
        <v>654</v>
      </c>
      <c r="B256" s="4" t="s">
        <v>2119</v>
      </c>
      <c r="C256" s="5">
        <v>45752</v>
      </c>
      <c r="D256" s="6" t="s">
        <v>688</v>
      </c>
      <c r="E256" s="5">
        <v>45752</v>
      </c>
      <c r="F256" s="3" t="s">
        <v>769</v>
      </c>
      <c r="G256" s="3" t="s">
        <v>818</v>
      </c>
      <c r="K256" s="8">
        <v>26123081</v>
      </c>
      <c r="L256" s="8" t="s">
        <v>2135</v>
      </c>
      <c r="O256" s="20">
        <f>IF(Table1[[#This Row],[Phân loại]]="Tồn đầu kỳ",Table1[[#This Row],[Tổng giá trị]],0)</f>
        <v>0</v>
      </c>
      <c r="P256" s="8">
        <f>IF(Table1[[#This Row],[Số còn phải thu ĐK]]&gt;0,0,IF(Table1[[#This Row],[Phân loại]]="Bán hàng",Table1[[#This Row],[Tổng giá trị]],-Table1[[#This Row],[Tổng giá trị]]))</f>
        <v>26123081</v>
      </c>
      <c r="Q256" s="20">
        <f>IF(Table1[[#This Row],[Ngày Thanh toán]]&lt;&gt;"",Table1[[#This Row],[Giá Trị HD sau CK]],0)</f>
        <v>0</v>
      </c>
      <c r="R256" s="8">
        <f>Table1[[#This Row],[Số còn phải thu ĐK]]+Table1[[#This Row],[Giá Trị HD sau CK]]-Table1[[#This Row],[Số tiền đã thu]]</f>
        <v>26123081</v>
      </c>
      <c r="S256" s="7">
        <f>IF(Table1[[#This Row],[Ngày hóa đơn]]&lt;&gt;"",Table1[[#This Row],[Ngày hóa đơn]],Table1[[#This Row],[Ngày hạch toán]])</f>
        <v>45752</v>
      </c>
      <c r="T256" s="8">
        <v>55</v>
      </c>
      <c r="U256" s="7">
        <f>IF(Table1[[#This Row],[Ngày tính CN]]="","",S256+T256)</f>
        <v>45807</v>
      </c>
      <c r="V256" s="20">
        <f ca="1">IF(Table1[[#This Row],[Hạn thanh toán]]="","",IF((U256-NOW())&lt;0,0,(U256-NOW())))</f>
        <v>0</v>
      </c>
      <c r="W256" s="3"/>
      <c r="X256" s="20">
        <f ca="1">IF(Table1[[#This Row],[Hạn thanh toán]]="","",IF((U256-NOW())&lt;0,-(U256-NOW()),0))</f>
        <v>167.62053680555255</v>
      </c>
      <c r="Y256" s="3" t="str">
        <f t="shared" ca="1" si="3"/>
        <v>Nợ quá hạn hơn 120 ngày có khả năng mất thanh toán</v>
      </c>
      <c r="Z256" s="3" t="str">
        <f>IF(MONTH(Table1[[#This Row],[Ngày tính CN]])&lt;10,"0"&amp;MONTH(Table1[[#This Row],[Ngày tính CN]]),MONTH(Table1[[#This Row],[Ngày tính CN]]))</f>
        <v>04</v>
      </c>
      <c r="AA25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56" s="3"/>
    </row>
    <row r="257" spans="1:28" ht="25.5" customHeight="1" x14ac:dyDescent="0.2">
      <c r="A257" s="4" t="s">
        <v>654</v>
      </c>
      <c r="B257" s="4" t="s">
        <v>2119</v>
      </c>
      <c r="C257" s="5">
        <v>45761</v>
      </c>
      <c r="D257" s="6" t="s">
        <v>689</v>
      </c>
      <c r="E257" s="5">
        <v>45761</v>
      </c>
      <c r="F257" s="3" t="s">
        <v>770</v>
      </c>
      <c r="G257" s="3" t="s">
        <v>818</v>
      </c>
      <c r="K257" s="8">
        <v>56801812</v>
      </c>
      <c r="L257" s="8" t="s">
        <v>2135</v>
      </c>
      <c r="O257" s="20">
        <f>IF(Table1[[#This Row],[Phân loại]]="Tồn đầu kỳ",Table1[[#This Row],[Tổng giá trị]],0)</f>
        <v>0</v>
      </c>
      <c r="P257" s="8">
        <f>IF(Table1[[#This Row],[Số còn phải thu ĐK]]&gt;0,0,IF(Table1[[#This Row],[Phân loại]]="Bán hàng",Table1[[#This Row],[Tổng giá trị]],-Table1[[#This Row],[Tổng giá trị]]))</f>
        <v>56801812</v>
      </c>
      <c r="Q257" s="20">
        <f>IF(Table1[[#This Row],[Ngày Thanh toán]]&lt;&gt;"",Table1[[#This Row],[Giá Trị HD sau CK]],0)</f>
        <v>0</v>
      </c>
      <c r="R257" s="8">
        <f>Table1[[#This Row],[Số còn phải thu ĐK]]+Table1[[#This Row],[Giá Trị HD sau CK]]-Table1[[#This Row],[Số tiền đã thu]]</f>
        <v>56801812</v>
      </c>
      <c r="S257" s="7">
        <f>IF(Table1[[#This Row],[Ngày hóa đơn]]&lt;&gt;"",Table1[[#This Row],[Ngày hóa đơn]],Table1[[#This Row],[Ngày hạch toán]])</f>
        <v>45761</v>
      </c>
      <c r="T257" s="8">
        <v>55</v>
      </c>
      <c r="U257" s="7">
        <f>IF(Table1[[#This Row],[Ngày tính CN]]="","",S257+T257)</f>
        <v>45816</v>
      </c>
      <c r="V257" s="20">
        <f ca="1">IF(Table1[[#This Row],[Hạn thanh toán]]="","",IF((U257-NOW())&lt;0,0,(U257-NOW())))</f>
        <v>0</v>
      </c>
      <c r="W257" s="3"/>
      <c r="X257" s="20">
        <f ca="1">IF(Table1[[#This Row],[Hạn thanh toán]]="","",IF((U257-NOW())&lt;0,-(U257-NOW()),0))</f>
        <v>158.62053680555255</v>
      </c>
      <c r="Y257" s="3" t="str">
        <f t="shared" ca="1" si="3"/>
        <v>Nợ quá hạn hơn 120 ngày có khả năng mất thanh toán</v>
      </c>
      <c r="Z257" s="3" t="str">
        <f>IF(MONTH(Table1[[#This Row],[Ngày tính CN]])&lt;10,"0"&amp;MONTH(Table1[[#This Row],[Ngày tính CN]]),MONTH(Table1[[#This Row],[Ngày tính CN]]))</f>
        <v>04</v>
      </c>
      <c r="AA25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57" s="3"/>
    </row>
    <row r="258" spans="1:28" ht="25.5" customHeight="1" x14ac:dyDescent="0.2">
      <c r="A258" s="4" t="s">
        <v>654</v>
      </c>
      <c r="B258" s="4" t="s">
        <v>2119</v>
      </c>
      <c r="C258" s="5">
        <v>45769</v>
      </c>
      <c r="D258" s="6" t="s">
        <v>690</v>
      </c>
      <c r="E258" s="5">
        <v>45769</v>
      </c>
      <c r="F258" s="3" t="s">
        <v>771</v>
      </c>
      <c r="G258" s="3" t="s">
        <v>818</v>
      </c>
      <c r="K258" s="8">
        <v>39687723</v>
      </c>
      <c r="L258" s="8" t="s">
        <v>2135</v>
      </c>
      <c r="O258" s="20">
        <f>IF(Table1[[#This Row],[Phân loại]]="Tồn đầu kỳ",Table1[[#This Row],[Tổng giá trị]],0)</f>
        <v>0</v>
      </c>
      <c r="P258" s="8">
        <f>IF(Table1[[#This Row],[Số còn phải thu ĐK]]&gt;0,0,IF(Table1[[#This Row],[Phân loại]]="Bán hàng",Table1[[#This Row],[Tổng giá trị]],-Table1[[#This Row],[Tổng giá trị]]))</f>
        <v>39687723</v>
      </c>
      <c r="Q258" s="20">
        <f>IF(Table1[[#This Row],[Ngày Thanh toán]]&lt;&gt;"",Table1[[#This Row],[Giá Trị HD sau CK]],0)</f>
        <v>0</v>
      </c>
      <c r="R258" s="8">
        <f>Table1[[#This Row],[Số còn phải thu ĐK]]+Table1[[#This Row],[Giá Trị HD sau CK]]-Table1[[#This Row],[Số tiền đã thu]]</f>
        <v>39687723</v>
      </c>
      <c r="S258" s="7">
        <f>IF(Table1[[#This Row],[Ngày hóa đơn]]&lt;&gt;"",Table1[[#This Row],[Ngày hóa đơn]],Table1[[#This Row],[Ngày hạch toán]])</f>
        <v>45769</v>
      </c>
      <c r="T258" s="8">
        <v>55</v>
      </c>
      <c r="U258" s="7">
        <f>IF(Table1[[#This Row],[Ngày tính CN]]="","",S258+T258)</f>
        <v>45824</v>
      </c>
      <c r="V258" s="20">
        <f ca="1">IF(Table1[[#This Row],[Hạn thanh toán]]="","",IF((U258-NOW())&lt;0,0,(U258-NOW())))</f>
        <v>0</v>
      </c>
      <c r="W258" s="3"/>
      <c r="X258" s="20">
        <f ca="1">IF(Table1[[#This Row],[Hạn thanh toán]]="","",IF((U258-NOW())&lt;0,-(U258-NOW()),0))</f>
        <v>150.62053680555255</v>
      </c>
      <c r="Y258" s="3" t="str">
        <f t="shared" ca="1" si="3"/>
        <v>Nợ quá hạn hơn 120 ngày có khả năng mất thanh toán</v>
      </c>
      <c r="Z258" s="3" t="str">
        <f>IF(MONTH(Table1[[#This Row],[Ngày tính CN]])&lt;10,"0"&amp;MONTH(Table1[[#This Row],[Ngày tính CN]]),MONTH(Table1[[#This Row],[Ngày tính CN]]))</f>
        <v>04</v>
      </c>
      <c r="AA25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58" s="3"/>
    </row>
    <row r="259" spans="1:28" ht="25.5" customHeight="1" x14ac:dyDescent="0.2">
      <c r="A259" s="4" t="s">
        <v>654</v>
      </c>
      <c r="B259" s="4" t="s">
        <v>2119</v>
      </c>
      <c r="C259" s="5">
        <v>45770</v>
      </c>
      <c r="D259" s="6" t="s">
        <v>691</v>
      </c>
      <c r="E259" s="5">
        <v>45770</v>
      </c>
      <c r="F259" s="3" t="s">
        <v>772</v>
      </c>
      <c r="G259" s="3" t="s">
        <v>818</v>
      </c>
      <c r="K259" s="8">
        <v>26682010</v>
      </c>
      <c r="L259" s="8" t="s">
        <v>2135</v>
      </c>
      <c r="O259" s="20">
        <f>IF(Table1[[#This Row],[Phân loại]]="Tồn đầu kỳ",Table1[[#This Row],[Tổng giá trị]],0)</f>
        <v>0</v>
      </c>
      <c r="P259" s="8">
        <f>IF(Table1[[#This Row],[Số còn phải thu ĐK]]&gt;0,0,IF(Table1[[#This Row],[Phân loại]]="Bán hàng",Table1[[#This Row],[Tổng giá trị]],-Table1[[#This Row],[Tổng giá trị]]))</f>
        <v>26682010</v>
      </c>
      <c r="Q259" s="20">
        <f>IF(Table1[[#This Row],[Ngày Thanh toán]]&lt;&gt;"",Table1[[#This Row],[Giá Trị HD sau CK]],0)</f>
        <v>0</v>
      </c>
      <c r="R259" s="8">
        <f>Table1[[#This Row],[Số còn phải thu ĐK]]+Table1[[#This Row],[Giá Trị HD sau CK]]-Table1[[#This Row],[Số tiền đã thu]]</f>
        <v>26682010</v>
      </c>
      <c r="S259" s="7">
        <f>IF(Table1[[#This Row],[Ngày hóa đơn]]&lt;&gt;"",Table1[[#This Row],[Ngày hóa đơn]],Table1[[#This Row],[Ngày hạch toán]])</f>
        <v>45770</v>
      </c>
      <c r="T259" s="8">
        <v>55</v>
      </c>
      <c r="U259" s="7">
        <f>IF(Table1[[#This Row],[Ngày tính CN]]="","",S259+T259)</f>
        <v>45825</v>
      </c>
      <c r="V259" s="20">
        <f ca="1">IF(Table1[[#This Row],[Hạn thanh toán]]="","",IF((U259-NOW())&lt;0,0,(U259-NOW())))</f>
        <v>0</v>
      </c>
      <c r="W259" s="3"/>
      <c r="X259" s="20">
        <f ca="1">IF(Table1[[#This Row],[Hạn thanh toán]]="","",IF((U259-NOW())&lt;0,-(U259-NOW()),0))</f>
        <v>149.62053680555255</v>
      </c>
      <c r="Y259" s="3" t="str">
        <f t="shared" ca="1" si="3"/>
        <v>Nợ quá hạn hơn 120 ngày có khả năng mất thanh toán</v>
      </c>
      <c r="Z259" s="3" t="str">
        <f>IF(MONTH(Table1[[#This Row],[Ngày tính CN]])&lt;10,"0"&amp;MONTH(Table1[[#This Row],[Ngày tính CN]]),MONTH(Table1[[#This Row],[Ngày tính CN]]))</f>
        <v>04</v>
      </c>
      <c r="AA25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59" s="3"/>
    </row>
    <row r="260" spans="1:28" ht="25.5" customHeight="1" x14ac:dyDescent="0.2">
      <c r="A260" s="4" t="s">
        <v>654</v>
      </c>
      <c r="B260" s="4" t="s">
        <v>2119</v>
      </c>
      <c r="C260" s="5">
        <v>45773</v>
      </c>
      <c r="D260" s="6" t="s">
        <v>692</v>
      </c>
      <c r="E260" s="5">
        <v>45773</v>
      </c>
      <c r="F260" s="3" t="s">
        <v>773</v>
      </c>
      <c r="G260" s="3" t="s">
        <v>818</v>
      </c>
      <c r="K260" s="8">
        <v>23925927</v>
      </c>
      <c r="L260" s="8" t="s">
        <v>2135</v>
      </c>
      <c r="O260" s="20">
        <f>IF(Table1[[#This Row],[Phân loại]]="Tồn đầu kỳ",Table1[[#This Row],[Tổng giá trị]],0)</f>
        <v>0</v>
      </c>
      <c r="P260" s="8">
        <f>IF(Table1[[#This Row],[Số còn phải thu ĐK]]&gt;0,0,IF(Table1[[#This Row],[Phân loại]]="Bán hàng",Table1[[#This Row],[Tổng giá trị]],-Table1[[#This Row],[Tổng giá trị]]))</f>
        <v>23925927</v>
      </c>
      <c r="Q260" s="20">
        <f>IF(Table1[[#This Row],[Ngày Thanh toán]]&lt;&gt;"",Table1[[#This Row],[Giá Trị HD sau CK]],0)</f>
        <v>0</v>
      </c>
      <c r="R260" s="8">
        <f>Table1[[#This Row],[Số còn phải thu ĐK]]+Table1[[#This Row],[Giá Trị HD sau CK]]-Table1[[#This Row],[Số tiền đã thu]]</f>
        <v>23925927</v>
      </c>
      <c r="S260" s="7">
        <f>IF(Table1[[#This Row],[Ngày hóa đơn]]&lt;&gt;"",Table1[[#This Row],[Ngày hóa đơn]],Table1[[#This Row],[Ngày hạch toán]])</f>
        <v>45773</v>
      </c>
      <c r="T260" s="8">
        <v>55</v>
      </c>
      <c r="U260" s="7">
        <f>IF(Table1[[#This Row],[Ngày tính CN]]="","",S260+T260)</f>
        <v>45828</v>
      </c>
      <c r="V260" s="20">
        <f ca="1">IF(Table1[[#This Row],[Hạn thanh toán]]="","",IF((U260-NOW())&lt;0,0,(U260-NOW())))</f>
        <v>0</v>
      </c>
      <c r="W260" s="3"/>
      <c r="X260" s="20">
        <f ca="1">IF(Table1[[#This Row],[Hạn thanh toán]]="","",IF((U260-NOW())&lt;0,-(U260-NOW()),0))</f>
        <v>146.62053680555255</v>
      </c>
      <c r="Y260" s="3" t="str">
        <f t="shared" ref="Y260:Y323" ca="1" si="4">IF(X260="","",IF(R260=0,"Đã thanh toán",IF(X260&lt;=0,"Chưa đến hạn thanh toán",IF(X260&lt;=30,"Nợ quá hạn 30 ngày",IF(X260&lt;=60,"Nợ quá hạn từ 30 ngày đến 60 ngày",IF(X260&lt;=90,"Nợ quá hạn từ 60 ngày đến 90 ngày",IF(X260&lt;=120,"Nợ quá hạn từ 90 ngày đến 120 ngày","Nợ quá hạn hơn 120 ngày có khả năng mất thanh toán")))))))</f>
        <v>Nợ quá hạn hơn 120 ngày có khả năng mất thanh toán</v>
      </c>
      <c r="Z260" s="3" t="str">
        <f>IF(MONTH(Table1[[#This Row],[Ngày tính CN]])&lt;10,"0"&amp;MONTH(Table1[[#This Row],[Ngày tính CN]]),MONTH(Table1[[#This Row],[Ngày tính CN]]))</f>
        <v>04</v>
      </c>
      <c r="AA26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60" s="3"/>
    </row>
    <row r="261" spans="1:28" ht="25.5" customHeight="1" x14ac:dyDescent="0.2">
      <c r="A261" s="4" t="s">
        <v>654</v>
      </c>
      <c r="B261" s="4" t="s">
        <v>2119</v>
      </c>
      <c r="C261" s="5">
        <v>45779</v>
      </c>
      <c r="D261" s="6" t="s">
        <v>693</v>
      </c>
      <c r="E261" s="5">
        <v>45779</v>
      </c>
      <c r="F261" s="3" t="s">
        <v>774</v>
      </c>
      <c r="G261" s="3" t="s">
        <v>818</v>
      </c>
      <c r="K261" s="8">
        <v>30069834</v>
      </c>
      <c r="L261" s="8" t="s">
        <v>2135</v>
      </c>
      <c r="O261" s="20">
        <f>IF(Table1[[#This Row],[Phân loại]]="Tồn đầu kỳ",Table1[[#This Row],[Tổng giá trị]],0)</f>
        <v>0</v>
      </c>
      <c r="P261" s="8">
        <f>IF(Table1[[#This Row],[Số còn phải thu ĐK]]&gt;0,0,IF(Table1[[#This Row],[Phân loại]]="Bán hàng",Table1[[#This Row],[Tổng giá trị]],-Table1[[#This Row],[Tổng giá trị]]))</f>
        <v>30069834</v>
      </c>
      <c r="Q261" s="20">
        <f>IF(Table1[[#This Row],[Ngày Thanh toán]]&lt;&gt;"",Table1[[#This Row],[Giá Trị HD sau CK]],0)</f>
        <v>0</v>
      </c>
      <c r="R261" s="8">
        <f>Table1[[#This Row],[Số còn phải thu ĐK]]+Table1[[#This Row],[Giá Trị HD sau CK]]-Table1[[#This Row],[Số tiền đã thu]]</f>
        <v>30069834</v>
      </c>
      <c r="S261" s="7">
        <f>IF(Table1[[#This Row],[Ngày hóa đơn]]&lt;&gt;"",Table1[[#This Row],[Ngày hóa đơn]],Table1[[#This Row],[Ngày hạch toán]])</f>
        <v>45779</v>
      </c>
      <c r="T261" s="8">
        <v>55</v>
      </c>
      <c r="U261" s="7">
        <f>IF(Table1[[#This Row],[Ngày tính CN]]="","",S261+T261)</f>
        <v>45834</v>
      </c>
      <c r="V261" s="20">
        <f ca="1">IF(Table1[[#This Row],[Hạn thanh toán]]="","",IF((U261-NOW())&lt;0,0,(U261-NOW())))</f>
        <v>0</v>
      </c>
      <c r="W261" s="3"/>
      <c r="X261" s="20">
        <f ca="1">IF(Table1[[#This Row],[Hạn thanh toán]]="","",IF((U261-NOW())&lt;0,-(U261-NOW()),0))</f>
        <v>140.62053680555255</v>
      </c>
      <c r="Y261" s="3" t="str">
        <f t="shared" ca="1" si="4"/>
        <v>Nợ quá hạn hơn 120 ngày có khả năng mất thanh toán</v>
      </c>
      <c r="Z261" s="3" t="str">
        <f>IF(MONTH(Table1[[#This Row],[Ngày tính CN]])&lt;10,"0"&amp;MONTH(Table1[[#This Row],[Ngày tính CN]]),MONTH(Table1[[#This Row],[Ngày tính CN]]))</f>
        <v>05</v>
      </c>
      <c r="AA26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61" s="3"/>
    </row>
    <row r="262" spans="1:28" ht="25.5" customHeight="1" x14ac:dyDescent="0.2">
      <c r="A262" s="4" t="s">
        <v>654</v>
      </c>
      <c r="B262" s="4" t="s">
        <v>2119</v>
      </c>
      <c r="C262" s="5">
        <v>45785</v>
      </c>
      <c r="D262" s="6" t="s">
        <v>694</v>
      </c>
      <c r="E262" s="5">
        <v>45785</v>
      </c>
      <c r="F262" s="3" t="s">
        <v>775</v>
      </c>
      <c r="G262" s="3" t="s">
        <v>823</v>
      </c>
      <c r="K262" s="8">
        <v>567313</v>
      </c>
      <c r="L262" s="8" t="s">
        <v>2135</v>
      </c>
      <c r="O262" s="20">
        <f>IF(Table1[[#This Row],[Phân loại]]="Tồn đầu kỳ",Table1[[#This Row],[Tổng giá trị]],0)</f>
        <v>0</v>
      </c>
      <c r="P262" s="8">
        <f>IF(Table1[[#This Row],[Số còn phải thu ĐK]]&gt;0,0,IF(Table1[[#This Row],[Phân loại]]="Bán hàng",Table1[[#This Row],[Tổng giá trị]],-Table1[[#This Row],[Tổng giá trị]]))</f>
        <v>567313</v>
      </c>
      <c r="Q262" s="20">
        <f>IF(Table1[[#This Row],[Ngày Thanh toán]]&lt;&gt;"",Table1[[#This Row],[Giá Trị HD sau CK]],0)</f>
        <v>0</v>
      </c>
      <c r="R262" s="8">
        <f>Table1[[#This Row],[Số còn phải thu ĐK]]+Table1[[#This Row],[Giá Trị HD sau CK]]-Table1[[#This Row],[Số tiền đã thu]]</f>
        <v>567313</v>
      </c>
      <c r="S262" s="7">
        <f>IF(Table1[[#This Row],[Ngày hóa đơn]]&lt;&gt;"",Table1[[#This Row],[Ngày hóa đơn]],Table1[[#This Row],[Ngày hạch toán]])</f>
        <v>45785</v>
      </c>
      <c r="T262" s="8">
        <v>55</v>
      </c>
      <c r="U262" s="7">
        <f>IF(Table1[[#This Row],[Ngày tính CN]]="","",S262+T262)</f>
        <v>45840</v>
      </c>
      <c r="V262" s="20">
        <f ca="1">IF(Table1[[#This Row],[Hạn thanh toán]]="","",IF((U262-NOW())&lt;0,0,(U262-NOW())))</f>
        <v>0</v>
      </c>
      <c r="W262" s="3"/>
      <c r="X262" s="20">
        <f ca="1">IF(Table1[[#This Row],[Hạn thanh toán]]="","",IF((U262-NOW())&lt;0,-(U262-NOW()),0))</f>
        <v>134.62053680555255</v>
      </c>
      <c r="Y262" s="3" t="str">
        <f t="shared" ca="1" si="4"/>
        <v>Nợ quá hạn hơn 120 ngày có khả năng mất thanh toán</v>
      </c>
      <c r="Z262" s="3" t="str">
        <f>IF(MONTH(Table1[[#This Row],[Ngày tính CN]])&lt;10,"0"&amp;MONTH(Table1[[#This Row],[Ngày tính CN]]),MONTH(Table1[[#This Row],[Ngày tính CN]]))</f>
        <v>05</v>
      </c>
      <c r="AA26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62" s="3"/>
    </row>
    <row r="263" spans="1:28" ht="25.5" customHeight="1" x14ac:dyDescent="0.2">
      <c r="A263" s="4" t="s">
        <v>654</v>
      </c>
      <c r="B263" s="4" t="s">
        <v>2119</v>
      </c>
      <c r="C263" s="5">
        <v>45784</v>
      </c>
      <c r="D263" s="6" t="s">
        <v>695</v>
      </c>
      <c r="E263" s="5">
        <v>45786</v>
      </c>
      <c r="F263" s="3" t="s">
        <v>776</v>
      </c>
      <c r="G263" s="3" t="s">
        <v>824</v>
      </c>
      <c r="K263" s="8">
        <v>58246514</v>
      </c>
      <c r="L263" s="8" t="s">
        <v>2135</v>
      </c>
      <c r="O263" s="20">
        <f>IF(Table1[[#This Row],[Phân loại]]="Tồn đầu kỳ",Table1[[#This Row],[Tổng giá trị]],0)</f>
        <v>0</v>
      </c>
      <c r="P263" s="8">
        <f>IF(Table1[[#This Row],[Số còn phải thu ĐK]]&gt;0,0,IF(Table1[[#This Row],[Phân loại]]="Bán hàng",Table1[[#This Row],[Tổng giá trị]],-Table1[[#This Row],[Tổng giá trị]]))</f>
        <v>58246514</v>
      </c>
      <c r="Q263" s="20">
        <f>IF(Table1[[#This Row],[Ngày Thanh toán]]&lt;&gt;"",Table1[[#This Row],[Giá Trị HD sau CK]],0)</f>
        <v>0</v>
      </c>
      <c r="R263" s="8">
        <f>Table1[[#This Row],[Số còn phải thu ĐK]]+Table1[[#This Row],[Giá Trị HD sau CK]]-Table1[[#This Row],[Số tiền đã thu]]</f>
        <v>58246514</v>
      </c>
      <c r="S263" s="7">
        <f>IF(Table1[[#This Row],[Ngày hóa đơn]]&lt;&gt;"",Table1[[#This Row],[Ngày hóa đơn]],Table1[[#This Row],[Ngày hạch toán]])</f>
        <v>45786</v>
      </c>
      <c r="T263" s="8">
        <v>55</v>
      </c>
      <c r="U263" s="7">
        <f>IF(Table1[[#This Row],[Ngày tính CN]]="","",S263+T263)</f>
        <v>45841</v>
      </c>
      <c r="V263" s="20">
        <f ca="1">IF(Table1[[#This Row],[Hạn thanh toán]]="","",IF((U263-NOW())&lt;0,0,(U263-NOW())))</f>
        <v>0</v>
      </c>
      <c r="W263" s="3"/>
      <c r="X263" s="20">
        <f ca="1">IF(Table1[[#This Row],[Hạn thanh toán]]="","",IF((U263-NOW())&lt;0,-(U263-NOW()),0))</f>
        <v>133.62053680555255</v>
      </c>
      <c r="Y263" s="3" t="str">
        <f t="shared" ca="1" si="4"/>
        <v>Nợ quá hạn hơn 120 ngày có khả năng mất thanh toán</v>
      </c>
      <c r="Z263" s="3" t="str">
        <f>IF(MONTH(Table1[[#This Row],[Ngày tính CN]])&lt;10,"0"&amp;MONTH(Table1[[#This Row],[Ngày tính CN]]),MONTH(Table1[[#This Row],[Ngày tính CN]]))</f>
        <v>05</v>
      </c>
      <c r="AA26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63" s="3"/>
    </row>
    <row r="264" spans="1:28" ht="25.5" customHeight="1" x14ac:dyDescent="0.2">
      <c r="A264" s="4" t="s">
        <v>654</v>
      </c>
      <c r="B264" s="4" t="s">
        <v>2119</v>
      </c>
      <c r="C264" s="5">
        <v>45787</v>
      </c>
      <c r="D264" s="6" t="s">
        <v>696</v>
      </c>
      <c r="E264" s="5">
        <v>45787</v>
      </c>
      <c r="F264" s="3" t="s">
        <v>777</v>
      </c>
      <c r="G264" s="3" t="s">
        <v>818</v>
      </c>
      <c r="K264" s="8">
        <v>18213304</v>
      </c>
      <c r="L264" s="8" t="s">
        <v>2135</v>
      </c>
      <c r="O264" s="20">
        <f>IF(Table1[[#This Row],[Phân loại]]="Tồn đầu kỳ",Table1[[#This Row],[Tổng giá trị]],0)</f>
        <v>0</v>
      </c>
      <c r="P264" s="8">
        <f>IF(Table1[[#This Row],[Số còn phải thu ĐK]]&gt;0,0,IF(Table1[[#This Row],[Phân loại]]="Bán hàng",Table1[[#This Row],[Tổng giá trị]],-Table1[[#This Row],[Tổng giá trị]]))</f>
        <v>18213304</v>
      </c>
      <c r="Q264" s="20">
        <f>IF(Table1[[#This Row],[Ngày Thanh toán]]&lt;&gt;"",Table1[[#This Row],[Giá Trị HD sau CK]],0)</f>
        <v>0</v>
      </c>
      <c r="R264" s="8">
        <f>Table1[[#This Row],[Số còn phải thu ĐK]]+Table1[[#This Row],[Giá Trị HD sau CK]]-Table1[[#This Row],[Số tiền đã thu]]</f>
        <v>18213304</v>
      </c>
      <c r="S264" s="7">
        <f>IF(Table1[[#This Row],[Ngày hóa đơn]]&lt;&gt;"",Table1[[#This Row],[Ngày hóa đơn]],Table1[[#This Row],[Ngày hạch toán]])</f>
        <v>45787</v>
      </c>
      <c r="T264" s="8">
        <v>55</v>
      </c>
      <c r="U264" s="7">
        <f>IF(Table1[[#This Row],[Ngày tính CN]]="","",S264+T264)</f>
        <v>45842</v>
      </c>
      <c r="V264" s="20">
        <f ca="1">IF(Table1[[#This Row],[Hạn thanh toán]]="","",IF((U264-NOW())&lt;0,0,(U264-NOW())))</f>
        <v>0</v>
      </c>
      <c r="W264" s="3"/>
      <c r="X264" s="20">
        <f ca="1">IF(Table1[[#This Row],[Hạn thanh toán]]="","",IF((U264-NOW())&lt;0,-(U264-NOW()),0))</f>
        <v>132.62053680555255</v>
      </c>
      <c r="Y264" s="3" t="str">
        <f t="shared" ca="1" si="4"/>
        <v>Nợ quá hạn hơn 120 ngày có khả năng mất thanh toán</v>
      </c>
      <c r="Z264" s="3" t="str">
        <f>IF(MONTH(Table1[[#This Row],[Ngày tính CN]])&lt;10,"0"&amp;MONTH(Table1[[#This Row],[Ngày tính CN]]),MONTH(Table1[[#This Row],[Ngày tính CN]]))</f>
        <v>05</v>
      </c>
      <c r="AA26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64" s="3"/>
    </row>
    <row r="265" spans="1:28" ht="25.5" customHeight="1" x14ac:dyDescent="0.2">
      <c r="A265" s="4" t="s">
        <v>654</v>
      </c>
      <c r="B265" s="4" t="s">
        <v>2119</v>
      </c>
      <c r="C265" s="5">
        <v>45791</v>
      </c>
      <c r="D265" s="6" t="s">
        <v>697</v>
      </c>
      <c r="E265" s="5">
        <v>45791</v>
      </c>
      <c r="F265" s="3" t="s">
        <v>778</v>
      </c>
      <c r="G265" s="3" t="s">
        <v>818</v>
      </c>
      <c r="K265" s="8">
        <v>29321810</v>
      </c>
      <c r="L265" s="8" t="s">
        <v>2135</v>
      </c>
      <c r="O265" s="20">
        <f>IF(Table1[[#This Row],[Phân loại]]="Tồn đầu kỳ",Table1[[#This Row],[Tổng giá trị]],0)</f>
        <v>0</v>
      </c>
      <c r="P265" s="8">
        <f>IF(Table1[[#This Row],[Số còn phải thu ĐK]]&gt;0,0,IF(Table1[[#This Row],[Phân loại]]="Bán hàng",Table1[[#This Row],[Tổng giá trị]],-Table1[[#This Row],[Tổng giá trị]]))</f>
        <v>29321810</v>
      </c>
      <c r="Q265" s="20">
        <f>IF(Table1[[#This Row],[Ngày Thanh toán]]&lt;&gt;"",Table1[[#This Row],[Giá Trị HD sau CK]],0)</f>
        <v>0</v>
      </c>
      <c r="R265" s="8">
        <f>Table1[[#This Row],[Số còn phải thu ĐK]]+Table1[[#This Row],[Giá Trị HD sau CK]]-Table1[[#This Row],[Số tiền đã thu]]</f>
        <v>29321810</v>
      </c>
      <c r="S265" s="7">
        <f>IF(Table1[[#This Row],[Ngày hóa đơn]]&lt;&gt;"",Table1[[#This Row],[Ngày hóa đơn]],Table1[[#This Row],[Ngày hạch toán]])</f>
        <v>45791</v>
      </c>
      <c r="T265" s="8">
        <v>55</v>
      </c>
      <c r="U265" s="7">
        <f>IF(Table1[[#This Row],[Ngày tính CN]]="","",S265+T265)</f>
        <v>45846</v>
      </c>
      <c r="V265" s="20">
        <f ca="1">IF(Table1[[#This Row],[Hạn thanh toán]]="","",IF((U265-NOW())&lt;0,0,(U265-NOW())))</f>
        <v>0</v>
      </c>
      <c r="W265" s="3"/>
      <c r="X265" s="20">
        <f ca="1">IF(Table1[[#This Row],[Hạn thanh toán]]="","",IF((U265-NOW())&lt;0,-(U265-NOW()),0))</f>
        <v>128.62053680555255</v>
      </c>
      <c r="Y265" s="3" t="str">
        <f t="shared" ca="1" si="4"/>
        <v>Nợ quá hạn hơn 120 ngày có khả năng mất thanh toán</v>
      </c>
      <c r="Z265" s="3" t="str">
        <f>IF(MONTH(Table1[[#This Row],[Ngày tính CN]])&lt;10,"0"&amp;MONTH(Table1[[#This Row],[Ngày tính CN]]),MONTH(Table1[[#This Row],[Ngày tính CN]]))</f>
        <v>05</v>
      </c>
      <c r="AA26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65" s="3"/>
    </row>
    <row r="266" spans="1:28" ht="25.5" customHeight="1" x14ac:dyDescent="0.2">
      <c r="A266" s="4" t="s">
        <v>654</v>
      </c>
      <c r="B266" s="4" t="s">
        <v>2119</v>
      </c>
      <c r="C266" s="5">
        <v>45794</v>
      </c>
      <c r="D266" s="6" t="s">
        <v>698</v>
      </c>
      <c r="E266" s="5">
        <v>45797</v>
      </c>
      <c r="F266" s="3" t="s">
        <v>779</v>
      </c>
      <c r="G266" s="3" t="s">
        <v>825</v>
      </c>
      <c r="K266" s="8">
        <v>19678455</v>
      </c>
      <c r="L266" s="8" t="s">
        <v>2135</v>
      </c>
      <c r="O266" s="20">
        <f>IF(Table1[[#This Row],[Phân loại]]="Tồn đầu kỳ",Table1[[#This Row],[Tổng giá trị]],0)</f>
        <v>0</v>
      </c>
      <c r="P266" s="8">
        <f>IF(Table1[[#This Row],[Số còn phải thu ĐK]]&gt;0,0,IF(Table1[[#This Row],[Phân loại]]="Bán hàng",Table1[[#This Row],[Tổng giá trị]],-Table1[[#This Row],[Tổng giá trị]]))</f>
        <v>19678455</v>
      </c>
      <c r="Q266" s="20">
        <f>IF(Table1[[#This Row],[Ngày Thanh toán]]&lt;&gt;"",Table1[[#This Row],[Giá Trị HD sau CK]],0)</f>
        <v>0</v>
      </c>
      <c r="R266" s="8">
        <f>Table1[[#This Row],[Số còn phải thu ĐK]]+Table1[[#This Row],[Giá Trị HD sau CK]]-Table1[[#This Row],[Số tiền đã thu]]</f>
        <v>19678455</v>
      </c>
      <c r="S266" s="7">
        <f>IF(Table1[[#This Row],[Ngày hóa đơn]]&lt;&gt;"",Table1[[#This Row],[Ngày hóa đơn]],Table1[[#This Row],[Ngày hạch toán]])</f>
        <v>45797</v>
      </c>
      <c r="T266" s="8">
        <v>55</v>
      </c>
      <c r="U266" s="7">
        <f>IF(Table1[[#This Row],[Ngày tính CN]]="","",S266+T266)</f>
        <v>45852</v>
      </c>
      <c r="V266" s="20">
        <f ca="1">IF(Table1[[#This Row],[Hạn thanh toán]]="","",IF((U266-NOW())&lt;0,0,(U266-NOW())))</f>
        <v>0</v>
      </c>
      <c r="W266" s="3"/>
      <c r="X266" s="20">
        <f ca="1">IF(Table1[[#This Row],[Hạn thanh toán]]="","",IF((U266-NOW())&lt;0,-(U266-NOW()),0))</f>
        <v>122.62053680555255</v>
      </c>
      <c r="Y266" s="3" t="str">
        <f t="shared" ca="1" si="4"/>
        <v>Nợ quá hạn hơn 120 ngày có khả năng mất thanh toán</v>
      </c>
      <c r="Z266" s="3" t="str">
        <f>IF(MONTH(Table1[[#This Row],[Ngày tính CN]])&lt;10,"0"&amp;MONTH(Table1[[#This Row],[Ngày tính CN]]),MONTH(Table1[[#This Row],[Ngày tính CN]]))</f>
        <v>05</v>
      </c>
      <c r="AA26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66" s="3"/>
    </row>
    <row r="267" spans="1:28" ht="25.5" customHeight="1" x14ac:dyDescent="0.2">
      <c r="A267" s="4" t="s">
        <v>654</v>
      </c>
      <c r="B267" s="4" t="s">
        <v>2119</v>
      </c>
      <c r="C267" s="5">
        <v>45798</v>
      </c>
      <c r="D267" s="6" t="s">
        <v>699</v>
      </c>
      <c r="E267" s="5">
        <v>45798</v>
      </c>
      <c r="F267" s="3" t="s">
        <v>780</v>
      </c>
      <c r="G267" s="3" t="s">
        <v>818</v>
      </c>
      <c r="K267" s="8">
        <v>40774072</v>
      </c>
      <c r="L267" s="8" t="s">
        <v>2135</v>
      </c>
      <c r="O267" s="20">
        <f>IF(Table1[[#This Row],[Phân loại]]="Tồn đầu kỳ",Table1[[#This Row],[Tổng giá trị]],0)</f>
        <v>0</v>
      </c>
      <c r="P267" s="8">
        <f>IF(Table1[[#This Row],[Số còn phải thu ĐK]]&gt;0,0,IF(Table1[[#This Row],[Phân loại]]="Bán hàng",Table1[[#This Row],[Tổng giá trị]],-Table1[[#This Row],[Tổng giá trị]]))</f>
        <v>40774072</v>
      </c>
      <c r="Q267" s="20">
        <f>IF(Table1[[#This Row],[Ngày Thanh toán]]&lt;&gt;"",Table1[[#This Row],[Giá Trị HD sau CK]],0)</f>
        <v>0</v>
      </c>
      <c r="R267" s="8">
        <f>Table1[[#This Row],[Số còn phải thu ĐK]]+Table1[[#This Row],[Giá Trị HD sau CK]]-Table1[[#This Row],[Số tiền đã thu]]</f>
        <v>40774072</v>
      </c>
      <c r="S267" s="7">
        <f>IF(Table1[[#This Row],[Ngày hóa đơn]]&lt;&gt;"",Table1[[#This Row],[Ngày hóa đơn]],Table1[[#This Row],[Ngày hạch toán]])</f>
        <v>45798</v>
      </c>
      <c r="T267" s="8">
        <v>55</v>
      </c>
      <c r="U267" s="7">
        <f>IF(Table1[[#This Row],[Ngày tính CN]]="","",S267+T267)</f>
        <v>45853</v>
      </c>
      <c r="V267" s="20">
        <f ca="1">IF(Table1[[#This Row],[Hạn thanh toán]]="","",IF((U267-NOW())&lt;0,0,(U267-NOW())))</f>
        <v>0</v>
      </c>
      <c r="W267" s="3"/>
      <c r="X267" s="20">
        <f ca="1">IF(Table1[[#This Row],[Hạn thanh toán]]="","",IF((U267-NOW())&lt;0,-(U267-NOW()),0))</f>
        <v>121.62053680555255</v>
      </c>
      <c r="Y267" s="3" t="str">
        <f t="shared" ca="1" si="4"/>
        <v>Nợ quá hạn hơn 120 ngày có khả năng mất thanh toán</v>
      </c>
      <c r="Z267" s="3" t="str">
        <f>IF(MONTH(Table1[[#This Row],[Ngày tính CN]])&lt;10,"0"&amp;MONTH(Table1[[#This Row],[Ngày tính CN]]),MONTH(Table1[[#This Row],[Ngày tính CN]]))</f>
        <v>05</v>
      </c>
      <c r="AA26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67" s="3"/>
    </row>
    <row r="268" spans="1:28" ht="25.5" customHeight="1" x14ac:dyDescent="0.2">
      <c r="A268" s="4" t="s">
        <v>654</v>
      </c>
      <c r="B268" s="4" t="s">
        <v>2119</v>
      </c>
      <c r="C268" s="5">
        <v>45801</v>
      </c>
      <c r="D268" s="6" t="s">
        <v>700</v>
      </c>
      <c r="E268" s="5">
        <v>45801</v>
      </c>
      <c r="F268" s="3" t="s">
        <v>781</v>
      </c>
      <c r="G268" s="3" t="s">
        <v>818</v>
      </c>
      <c r="K268" s="8">
        <v>17493473</v>
      </c>
      <c r="L268" s="8" t="s">
        <v>2135</v>
      </c>
      <c r="O268" s="20">
        <f>IF(Table1[[#This Row],[Phân loại]]="Tồn đầu kỳ",Table1[[#This Row],[Tổng giá trị]],0)</f>
        <v>0</v>
      </c>
      <c r="P268" s="8">
        <f>IF(Table1[[#This Row],[Số còn phải thu ĐK]]&gt;0,0,IF(Table1[[#This Row],[Phân loại]]="Bán hàng",Table1[[#This Row],[Tổng giá trị]],-Table1[[#This Row],[Tổng giá trị]]))</f>
        <v>17493473</v>
      </c>
      <c r="Q268" s="20">
        <f>IF(Table1[[#This Row],[Ngày Thanh toán]]&lt;&gt;"",Table1[[#This Row],[Giá Trị HD sau CK]],0)</f>
        <v>0</v>
      </c>
      <c r="R268" s="8">
        <f>Table1[[#This Row],[Số còn phải thu ĐK]]+Table1[[#This Row],[Giá Trị HD sau CK]]-Table1[[#This Row],[Số tiền đã thu]]</f>
        <v>17493473</v>
      </c>
      <c r="S268" s="7">
        <f>IF(Table1[[#This Row],[Ngày hóa đơn]]&lt;&gt;"",Table1[[#This Row],[Ngày hóa đơn]],Table1[[#This Row],[Ngày hạch toán]])</f>
        <v>45801</v>
      </c>
      <c r="T268" s="8">
        <v>55</v>
      </c>
      <c r="U268" s="7">
        <f>IF(Table1[[#This Row],[Ngày tính CN]]="","",S268+T268)</f>
        <v>45856</v>
      </c>
      <c r="V268" s="20">
        <f ca="1">IF(Table1[[#This Row],[Hạn thanh toán]]="","",IF((U268-NOW())&lt;0,0,(U268-NOW())))</f>
        <v>0</v>
      </c>
      <c r="W268" s="3"/>
      <c r="X268" s="20">
        <f ca="1">IF(Table1[[#This Row],[Hạn thanh toán]]="","",IF((U268-NOW())&lt;0,-(U268-NOW()),0))</f>
        <v>118.62053680555255</v>
      </c>
      <c r="Y268" s="3" t="str">
        <f t="shared" ca="1" si="4"/>
        <v>Nợ quá hạn từ 90 ngày đến 120 ngày</v>
      </c>
      <c r="Z268" s="3" t="str">
        <f>IF(MONTH(Table1[[#This Row],[Ngày tính CN]])&lt;10,"0"&amp;MONTH(Table1[[#This Row],[Ngày tính CN]]),MONTH(Table1[[#This Row],[Ngày tính CN]]))</f>
        <v>05</v>
      </c>
      <c r="AA26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68" s="3"/>
    </row>
    <row r="269" spans="1:28" ht="25.5" customHeight="1" x14ac:dyDescent="0.2">
      <c r="A269" s="4" t="s">
        <v>654</v>
      </c>
      <c r="B269" s="4" t="s">
        <v>2119</v>
      </c>
      <c r="C269" s="5">
        <v>45805</v>
      </c>
      <c r="D269" s="6" t="s">
        <v>701</v>
      </c>
      <c r="E269" s="5">
        <v>45806</v>
      </c>
      <c r="F269" s="3" t="s">
        <v>782</v>
      </c>
      <c r="G269" s="3" t="s">
        <v>826</v>
      </c>
      <c r="K269" s="8">
        <v>19723122</v>
      </c>
      <c r="L269" s="8" t="s">
        <v>2135</v>
      </c>
      <c r="O269" s="20">
        <f>IF(Table1[[#This Row],[Phân loại]]="Tồn đầu kỳ",Table1[[#This Row],[Tổng giá trị]],0)</f>
        <v>0</v>
      </c>
      <c r="P269" s="8">
        <f>IF(Table1[[#This Row],[Số còn phải thu ĐK]]&gt;0,0,IF(Table1[[#This Row],[Phân loại]]="Bán hàng",Table1[[#This Row],[Tổng giá trị]],-Table1[[#This Row],[Tổng giá trị]]))</f>
        <v>19723122</v>
      </c>
      <c r="Q269" s="20">
        <f>IF(Table1[[#This Row],[Ngày Thanh toán]]&lt;&gt;"",Table1[[#This Row],[Giá Trị HD sau CK]],0)</f>
        <v>0</v>
      </c>
      <c r="R269" s="8">
        <f>Table1[[#This Row],[Số còn phải thu ĐK]]+Table1[[#This Row],[Giá Trị HD sau CK]]-Table1[[#This Row],[Số tiền đã thu]]</f>
        <v>19723122</v>
      </c>
      <c r="S269" s="7">
        <f>IF(Table1[[#This Row],[Ngày hóa đơn]]&lt;&gt;"",Table1[[#This Row],[Ngày hóa đơn]],Table1[[#This Row],[Ngày hạch toán]])</f>
        <v>45806</v>
      </c>
      <c r="T269" s="8">
        <v>55</v>
      </c>
      <c r="U269" s="7">
        <f>IF(Table1[[#This Row],[Ngày tính CN]]="","",S269+T269)</f>
        <v>45861</v>
      </c>
      <c r="V269" s="20">
        <f ca="1">IF(Table1[[#This Row],[Hạn thanh toán]]="","",IF((U269-NOW())&lt;0,0,(U269-NOW())))</f>
        <v>0</v>
      </c>
      <c r="W269" s="3"/>
      <c r="X269" s="20">
        <f ca="1">IF(Table1[[#This Row],[Hạn thanh toán]]="","",IF((U269-NOW())&lt;0,-(U269-NOW()),0))</f>
        <v>113.62053680555255</v>
      </c>
      <c r="Y269" s="3" t="str">
        <f t="shared" ca="1" si="4"/>
        <v>Nợ quá hạn từ 90 ngày đến 120 ngày</v>
      </c>
      <c r="Z269" s="3" t="str">
        <f>IF(MONTH(Table1[[#This Row],[Ngày tính CN]])&lt;10,"0"&amp;MONTH(Table1[[#This Row],[Ngày tính CN]]),MONTH(Table1[[#This Row],[Ngày tính CN]]))</f>
        <v>05</v>
      </c>
      <c r="AA26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69" s="3"/>
    </row>
    <row r="270" spans="1:28" ht="25.5" customHeight="1" x14ac:dyDescent="0.2">
      <c r="A270" s="4" t="s">
        <v>654</v>
      </c>
      <c r="B270" s="4" t="s">
        <v>2119</v>
      </c>
      <c r="C270" s="5">
        <v>45808</v>
      </c>
      <c r="D270" s="6" t="s">
        <v>702</v>
      </c>
      <c r="E270" s="5">
        <v>45808</v>
      </c>
      <c r="F270" s="3" t="s">
        <v>783</v>
      </c>
      <c r="G270" s="3" t="s">
        <v>818</v>
      </c>
      <c r="K270" s="8">
        <v>35541342</v>
      </c>
      <c r="L270" s="8" t="s">
        <v>2135</v>
      </c>
      <c r="O270" s="20">
        <f>IF(Table1[[#This Row],[Phân loại]]="Tồn đầu kỳ",Table1[[#This Row],[Tổng giá trị]],0)</f>
        <v>0</v>
      </c>
      <c r="P270" s="8">
        <f>IF(Table1[[#This Row],[Số còn phải thu ĐK]]&gt;0,0,IF(Table1[[#This Row],[Phân loại]]="Bán hàng",Table1[[#This Row],[Tổng giá trị]],-Table1[[#This Row],[Tổng giá trị]]))</f>
        <v>35541342</v>
      </c>
      <c r="Q270" s="20">
        <f>IF(Table1[[#This Row],[Ngày Thanh toán]]&lt;&gt;"",Table1[[#This Row],[Giá Trị HD sau CK]],0)</f>
        <v>0</v>
      </c>
      <c r="R270" s="8">
        <f>Table1[[#This Row],[Số còn phải thu ĐK]]+Table1[[#This Row],[Giá Trị HD sau CK]]-Table1[[#This Row],[Số tiền đã thu]]</f>
        <v>35541342</v>
      </c>
      <c r="S270" s="7">
        <f>IF(Table1[[#This Row],[Ngày hóa đơn]]&lt;&gt;"",Table1[[#This Row],[Ngày hóa đơn]],Table1[[#This Row],[Ngày hạch toán]])</f>
        <v>45808</v>
      </c>
      <c r="T270" s="8">
        <v>55</v>
      </c>
      <c r="U270" s="7">
        <f>IF(Table1[[#This Row],[Ngày tính CN]]="","",S270+T270)</f>
        <v>45863</v>
      </c>
      <c r="V270" s="20">
        <f ca="1">IF(Table1[[#This Row],[Hạn thanh toán]]="","",IF((U270-NOW())&lt;0,0,(U270-NOW())))</f>
        <v>0</v>
      </c>
      <c r="W270" s="3"/>
      <c r="X270" s="20">
        <f ca="1">IF(Table1[[#This Row],[Hạn thanh toán]]="","",IF((U270-NOW())&lt;0,-(U270-NOW()),0))</f>
        <v>111.62053680555255</v>
      </c>
      <c r="Y270" s="3" t="str">
        <f t="shared" ca="1" si="4"/>
        <v>Nợ quá hạn từ 90 ngày đến 120 ngày</v>
      </c>
      <c r="Z270" s="3" t="str">
        <f>IF(MONTH(Table1[[#This Row],[Ngày tính CN]])&lt;10,"0"&amp;MONTH(Table1[[#This Row],[Ngày tính CN]]),MONTH(Table1[[#This Row],[Ngày tính CN]]))</f>
        <v>05</v>
      </c>
      <c r="AA27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70" s="3"/>
    </row>
    <row r="271" spans="1:28" ht="25.5" customHeight="1" x14ac:dyDescent="0.2">
      <c r="A271" s="4" t="s">
        <v>654</v>
      </c>
      <c r="B271" s="4" t="s">
        <v>2119</v>
      </c>
      <c r="C271" s="5">
        <v>45812</v>
      </c>
      <c r="D271" s="6" t="s">
        <v>703</v>
      </c>
      <c r="E271" s="5">
        <v>45812</v>
      </c>
      <c r="F271" s="3" t="s">
        <v>784</v>
      </c>
      <c r="G271" s="3" t="s">
        <v>818</v>
      </c>
      <c r="K271" s="8">
        <v>31308185</v>
      </c>
      <c r="L271" s="8" t="s">
        <v>2135</v>
      </c>
      <c r="O271" s="20">
        <f>IF(Table1[[#This Row],[Phân loại]]="Tồn đầu kỳ",Table1[[#This Row],[Tổng giá trị]],0)</f>
        <v>0</v>
      </c>
      <c r="P271" s="8">
        <f>IF(Table1[[#This Row],[Số còn phải thu ĐK]]&gt;0,0,IF(Table1[[#This Row],[Phân loại]]="Bán hàng",Table1[[#This Row],[Tổng giá trị]],-Table1[[#This Row],[Tổng giá trị]]))</f>
        <v>31308185</v>
      </c>
      <c r="Q271" s="20">
        <f>IF(Table1[[#This Row],[Ngày Thanh toán]]&lt;&gt;"",Table1[[#This Row],[Giá Trị HD sau CK]],0)</f>
        <v>0</v>
      </c>
      <c r="R271" s="8">
        <f>Table1[[#This Row],[Số còn phải thu ĐK]]+Table1[[#This Row],[Giá Trị HD sau CK]]-Table1[[#This Row],[Số tiền đã thu]]</f>
        <v>31308185</v>
      </c>
      <c r="S271" s="7">
        <f>IF(Table1[[#This Row],[Ngày hóa đơn]]&lt;&gt;"",Table1[[#This Row],[Ngày hóa đơn]],Table1[[#This Row],[Ngày hạch toán]])</f>
        <v>45812</v>
      </c>
      <c r="T271" s="8">
        <v>55</v>
      </c>
      <c r="U271" s="7">
        <f>IF(Table1[[#This Row],[Ngày tính CN]]="","",S271+T271)</f>
        <v>45867</v>
      </c>
      <c r="V271" s="20">
        <f ca="1">IF(Table1[[#This Row],[Hạn thanh toán]]="","",IF((U271-NOW())&lt;0,0,(U271-NOW())))</f>
        <v>0</v>
      </c>
      <c r="W271" s="3"/>
      <c r="X271" s="20">
        <f ca="1">IF(Table1[[#This Row],[Hạn thanh toán]]="","",IF((U271-NOW())&lt;0,-(U271-NOW()),0))</f>
        <v>107.62053680555255</v>
      </c>
      <c r="Y271" s="3" t="str">
        <f t="shared" ca="1" si="4"/>
        <v>Nợ quá hạn từ 90 ngày đến 120 ngày</v>
      </c>
      <c r="Z271" s="3" t="str">
        <f>IF(MONTH(Table1[[#This Row],[Ngày tính CN]])&lt;10,"0"&amp;MONTH(Table1[[#This Row],[Ngày tính CN]]),MONTH(Table1[[#This Row],[Ngày tính CN]]))</f>
        <v>06</v>
      </c>
      <c r="AA27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71" s="3"/>
    </row>
    <row r="272" spans="1:28" ht="25.5" customHeight="1" x14ac:dyDescent="0.2">
      <c r="A272" s="4" t="s">
        <v>654</v>
      </c>
      <c r="B272" s="4" t="s">
        <v>2119</v>
      </c>
      <c r="C272" s="5">
        <v>45815</v>
      </c>
      <c r="D272" s="6" t="s">
        <v>704</v>
      </c>
      <c r="E272" s="5">
        <v>45815</v>
      </c>
      <c r="F272" s="3" t="s">
        <v>785</v>
      </c>
      <c r="G272" s="3" t="s">
        <v>818</v>
      </c>
      <c r="K272" s="8">
        <v>30113964</v>
      </c>
      <c r="L272" s="8" t="s">
        <v>2135</v>
      </c>
      <c r="O272" s="20">
        <f>IF(Table1[[#This Row],[Phân loại]]="Tồn đầu kỳ",Table1[[#This Row],[Tổng giá trị]],0)</f>
        <v>0</v>
      </c>
      <c r="P272" s="8">
        <f>IF(Table1[[#This Row],[Số còn phải thu ĐK]]&gt;0,0,IF(Table1[[#This Row],[Phân loại]]="Bán hàng",Table1[[#This Row],[Tổng giá trị]],-Table1[[#This Row],[Tổng giá trị]]))</f>
        <v>30113964</v>
      </c>
      <c r="Q272" s="20">
        <f>IF(Table1[[#This Row],[Ngày Thanh toán]]&lt;&gt;"",Table1[[#This Row],[Giá Trị HD sau CK]],0)</f>
        <v>0</v>
      </c>
      <c r="R272" s="8">
        <f>Table1[[#This Row],[Số còn phải thu ĐK]]+Table1[[#This Row],[Giá Trị HD sau CK]]-Table1[[#This Row],[Số tiền đã thu]]</f>
        <v>30113964</v>
      </c>
      <c r="S272" s="7">
        <f>IF(Table1[[#This Row],[Ngày hóa đơn]]&lt;&gt;"",Table1[[#This Row],[Ngày hóa đơn]],Table1[[#This Row],[Ngày hạch toán]])</f>
        <v>45815</v>
      </c>
      <c r="T272" s="8">
        <v>55</v>
      </c>
      <c r="U272" s="7">
        <f>IF(Table1[[#This Row],[Ngày tính CN]]="","",S272+T272)</f>
        <v>45870</v>
      </c>
      <c r="V272" s="20">
        <f ca="1">IF(Table1[[#This Row],[Hạn thanh toán]]="","",IF((U272-NOW())&lt;0,0,(U272-NOW())))</f>
        <v>0</v>
      </c>
      <c r="W272" s="3"/>
      <c r="X272" s="20">
        <f ca="1">IF(Table1[[#This Row],[Hạn thanh toán]]="","",IF((U272-NOW())&lt;0,-(U272-NOW()),0))</f>
        <v>104.62053680555255</v>
      </c>
      <c r="Y272" s="3" t="str">
        <f t="shared" ca="1" si="4"/>
        <v>Nợ quá hạn từ 90 ngày đến 120 ngày</v>
      </c>
      <c r="Z272" s="3" t="str">
        <f>IF(MONTH(Table1[[#This Row],[Ngày tính CN]])&lt;10,"0"&amp;MONTH(Table1[[#This Row],[Ngày tính CN]]),MONTH(Table1[[#This Row],[Ngày tính CN]]))</f>
        <v>06</v>
      </c>
      <c r="AA27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72" s="3"/>
    </row>
    <row r="273" spans="1:28" ht="25.5" customHeight="1" x14ac:dyDescent="0.2">
      <c r="A273" s="4" t="s">
        <v>654</v>
      </c>
      <c r="B273" s="4" t="s">
        <v>2119</v>
      </c>
      <c r="C273" s="5">
        <v>45819</v>
      </c>
      <c r="D273" s="6" t="s">
        <v>705</v>
      </c>
      <c r="E273" s="5">
        <v>45819</v>
      </c>
      <c r="F273" s="3" t="s">
        <v>786</v>
      </c>
      <c r="G273" s="3" t="s">
        <v>818</v>
      </c>
      <c r="K273" s="8">
        <v>18683649</v>
      </c>
      <c r="L273" s="8" t="s">
        <v>2135</v>
      </c>
      <c r="O273" s="20">
        <f>IF(Table1[[#This Row],[Phân loại]]="Tồn đầu kỳ",Table1[[#This Row],[Tổng giá trị]],0)</f>
        <v>0</v>
      </c>
      <c r="P273" s="8">
        <f>IF(Table1[[#This Row],[Số còn phải thu ĐK]]&gt;0,0,IF(Table1[[#This Row],[Phân loại]]="Bán hàng",Table1[[#This Row],[Tổng giá trị]],-Table1[[#This Row],[Tổng giá trị]]))</f>
        <v>18683649</v>
      </c>
      <c r="Q273" s="20">
        <f>IF(Table1[[#This Row],[Ngày Thanh toán]]&lt;&gt;"",Table1[[#This Row],[Giá Trị HD sau CK]],0)</f>
        <v>0</v>
      </c>
      <c r="R273" s="8">
        <f>Table1[[#This Row],[Số còn phải thu ĐK]]+Table1[[#This Row],[Giá Trị HD sau CK]]-Table1[[#This Row],[Số tiền đã thu]]</f>
        <v>18683649</v>
      </c>
      <c r="S273" s="7">
        <f>IF(Table1[[#This Row],[Ngày hóa đơn]]&lt;&gt;"",Table1[[#This Row],[Ngày hóa đơn]],Table1[[#This Row],[Ngày hạch toán]])</f>
        <v>45819</v>
      </c>
      <c r="T273" s="8">
        <v>55</v>
      </c>
      <c r="U273" s="7">
        <f>IF(Table1[[#This Row],[Ngày tính CN]]="","",S273+T273)</f>
        <v>45874</v>
      </c>
      <c r="V273" s="20">
        <f ca="1">IF(Table1[[#This Row],[Hạn thanh toán]]="","",IF((U273-NOW())&lt;0,0,(U273-NOW())))</f>
        <v>0</v>
      </c>
      <c r="W273" s="3"/>
      <c r="X273" s="20">
        <f ca="1">IF(Table1[[#This Row],[Hạn thanh toán]]="","",IF((U273-NOW())&lt;0,-(U273-NOW()),0))</f>
        <v>100.62053680555255</v>
      </c>
      <c r="Y273" s="3" t="str">
        <f t="shared" ca="1" si="4"/>
        <v>Nợ quá hạn từ 90 ngày đến 120 ngày</v>
      </c>
      <c r="Z273" s="3" t="str">
        <f>IF(MONTH(Table1[[#This Row],[Ngày tính CN]])&lt;10,"0"&amp;MONTH(Table1[[#This Row],[Ngày tính CN]]),MONTH(Table1[[#This Row],[Ngày tính CN]]))</f>
        <v>06</v>
      </c>
      <c r="AA27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73" s="3"/>
    </row>
    <row r="274" spans="1:28" ht="25.5" customHeight="1" x14ac:dyDescent="0.2">
      <c r="A274" s="4" t="s">
        <v>654</v>
      </c>
      <c r="B274" s="4" t="s">
        <v>2119</v>
      </c>
      <c r="C274" s="5">
        <v>45822</v>
      </c>
      <c r="D274" s="6" t="s">
        <v>706</v>
      </c>
      <c r="E274" s="5">
        <v>45822</v>
      </c>
      <c r="F274" s="3" t="s">
        <v>787</v>
      </c>
      <c r="G274" s="3" t="s">
        <v>827</v>
      </c>
      <c r="K274" s="8">
        <v>18130824</v>
      </c>
      <c r="L274" s="8" t="s">
        <v>2135</v>
      </c>
      <c r="O274" s="20">
        <f>IF(Table1[[#This Row],[Phân loại]]="Tồn đầu kỳ",Table1[[#This Row],[Tổng giá trị]],0)</f>
        <v>0</v>
      </c>
      <c r="P274" s="8">
        <f>IF(Table1[[#This Row],[Số còn phải thu ĐK]]&gt;0,0,IF(Table1[[#This Row],[Phân loại]]="Bán hàng",Table1[[#This Row],[Tổng giá trị]],-Table1[[#This Row],[Tổng giá trị]]))</f>
        <v>18130824</v>
      </c>
      <c r="Q274" s="20">
        <f>IF(Table1[[#This Row],[Ngày Thanh toán]]&lt;&gt;"",Table1[[#This Row],[Giá Trị HD sau CK]],0)</f>
        <v>0</v>
      </c>
      <c r="R274" s="8">
        <f>Table1[[#This Row],[Số còn phải thu ĐK]]+Table1[[#This Row],[Giá Trị HD sau CK]]-Table1[[#This Row],[Số tiền đã thu]]</f>
        <v>18130824</v>
      </c>
      <c r="S274" s="7">
        <f>IF(Table1[[#This Row],[Ngày hóa đơn]]&lt;&gt;"",Table1[[#This Row],[Ngày hóa đơn]],Table1[[#This Row],[Ngày hạch toán]])</f>
        <v>45822</v>
      </c>
      <c r="T274" s="8">
        <v>55</v>
      </c>
      <c r="U274" s="7">
        <f>IF(Table1[[#This Row],[Ngày tính CN]]="","",S274+T274)</f>
        <v>45877</v>
      </c>
      <c r="V274" s="20">
        <f ca="1">IF(Table1[[#This Row],[Hạn thanh toán]]="","",IF((U274-NOW())&lt;0,0,(U274-NOW())))</f>
        <v>0</v>
      </c>
      <c r="W274" s="3"/>
      <c r="X274" s="20">
        <f ca="1">IF(Table1[[#This Row],[Hạn thanh toán]]="","",IF((U274-NOW())&lt;0,-(U274-NOW()),0))</f>
        <v>97.620536805552547</v>
      </c>
      <c r="Y274" s="3" t="str">
        <f t="shared" ca="1" si="4"/>
        <v>Nợ quá hạn từ 90 ngày đến 120 ngày</v>
      </c>
      <c r="Z274" s="3" t="str">
        <f>IF(MONTH(Table1[[#This Row],[Ngày tính CN]])&lt;10,"0"&amp;MONTH(Table1[[#This Row],[Ngày tính CN]]),MONTH(Table1[[#This Row],[Ngày tính CN]]))</f>
        <v>06</v>
      </c>
      <c r="AA27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74" s="3"/>
    </row>
    <row r="275" spans="1:28" ht="25.5" customHeight="1" x14ac:dyDescent="0.2">
      <c r="A275" s="4" t="s">
        <v>654</v>
      </c>
      <c r="B275" s="4" t="s">
        <v>2119</v>
      </c>
      <c r="C275" s="5">
        <v>45826</v>
      </c>
      <c r="D275" s="6" t="s">
        <v>707</v>
      </c>
      <c r="E275" s="5">
        <v>45826</v>
      </c>
      <c r="F275" s="3" t="s">
        <v>788</v>
      </c>
      <c r="G275" s="3" t="s">
        <v>828</v>
      </c>
      <c r="K275" s="8">
        <v>26640533</v>
      </c>
      <c r="L275" s="8" t="s">
        <v>2135</v>
      </c>
      <c r="O275" s="20">
        <f>IF(Table1[[#This Row],[Phân loại]]="Tồn đầu kỳ",Table1[[#This Row],[Tổng giá trị]],0)</f>
        <v>0</v>
      </c>
      <c r="P275" s="8">
        <f>IF(Table1[[#This Row],[Số còn phải thu ĐK]]&gt;0,0,IF(Table1[[#This Row],[Phân loại]]="Bán hàng",Table1[[#This Row],[Tổng giá trị]],-Table1[[#This Row],[Tổng giá trị]]))</f>
        <v>26640533</v>
      </c>
      <c r="Q275" s="20">
        <f>IF(Table1[[#This Row],[Ngày Thanh toán]]&lt;&gt;"",Table1[[#This Row],[Giá Trị HD sau CK]],0)</f>
        <v>0</v>
      </c>
      <c r="R275" s="8">
        <f>Table1[[#This Row],[Số còn phải thu ĐK]]+Table1[[#This Row],[Giá Trị HD sau CK]]-Table1[[#This Row],[Số tiền đã thu]]</f>
        <v>26640533</v>
      </c>
      <c r="S275" s="7">
        <f>IF(Table1[[#This Row],[Ngày hóa đơn]]&lt;&gt;"",Table1[[#This Row],[Ngày hóa đơn]],Table1[[#This Row],[Ngày hạch toán]])</f>
        <v>45826</v>
      </c>
      <c r="T275" s="8">
        <v>55</v>
      </c>
      <c r="U275" s="7">
        <f>IF(Table1[[#This Row],[Ngày tính CN]]="","",S275+T275)</f>
        <v>45881</v>
      </c>
      <c r="V275" s="20">
        <f ca="1">IF(Table1[[#This Row],[Hạn thanh toán]]="","",IF((U275-NOW())&lt;0,0,(U275-NOW())))</f>
        <v>0</v>
      </c>
      <c r="W275" s="3"/>
      <c r="X275" s="20">
        <f ca="1">IF(Table1[[#This Row],[Hạn thanh toán]]="","",IF((U275-NOW())&lt;0,-(U275-NOW()),0))</f>
        <v>93.620536805552547</v>
      </c>
      <c r="Y275" s="3" t="str">
        <f t="shared" ca="1" si="4"/>
        <v>Nợ quá hạn từ 90 ngày đến 120 ngày</v>
      </c>
      <c r="Z275" s="3" t="str">
        <f>IF(MONTH(Table1[[#This Row],[Ngày tính CN]])&lt;10,"0"&amp;MONTH(Table1[[#This Row],[Ngày tính CN]]),MONTH(Table1[[#This Row],[Ngày tính CN]]))</f>
        <v>06</v>
      </c>
      <c r="AA27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75" s="3"/>
    </row>
    <row r="276" spans="1:28" ht="25.5" customHeight="1" x14ac:dyDescent="0.2">
      <c r="A276" s="4" t="s">
        <v>654</v>
      </c>
      <c r="B276" s="4" t="s">
        <v>2119</v>
      </c>
      <c r="C276" s="5">
        <v>45829</v>
      </c>
      <c r="D276" s="6" t="s">
        <v>708</v>
      </c>
      <c r="E276" s="5">
        <v>45829</v>
      </c>
      <c r="F276" s="3" t="s">
        <v>789</v>
      </c>
      <c r="G276" s="3" t="s">
        <v>829</v>
      </c>
      <c r="K276" s="8">
        <v>4759128</v>
      </c>
      <c r="L276" s="8" t="s">
        <v>2135</v>
      </c>
      <c r="O276" s="20">
        <f>IF(Table1[[#This Row],[Phân loại]]="Tồn đầu kỳ",Table1[[#This Row],[Tổng giá trị]],0)</f>
        <v>0</v>
      </c>
      <c r="P276" s="8">
        <f>IF(Table1[[#This Row],[Số còn phải thu ĐK]]&gt;0,0,IF(Table1[[#This Row],[Phân loại]]="Bán hàng",Table1[[#This Row],[Tổng giá trị]],-Table1[[#This Row],[Tổng giá trị]]))</f>
        <v>4759128</v>
      </c>
      <c r="Q276" s="20">
        <f>IF(Table1[[#This Row],[Ngày Thanh toán]]&lt;&gt;"",Table1[[#This Row],[Giá Trị HD sau CK]],0)</f>
        <v>0</v>
      </c>
      <c r="R276" s="8">
        <f>Table1[[#This Row],[Số còn phải thu ĐK]]+Table1[[#This Row],[Giá Trị HD sau CK]]-Table1[[#This Row],[Số tiền đã thu]]</f>
        <v>4759128</v>
      </c>
      <c r="S276" s="7">
        <f>IF(Table1[[#This Row],[Ngày hóa đơn]]&lt;&gt;"",Table1[[#This Row],[Ngày hóa đơn]],Table1[[#This Row],[Ngày hạch toán]])</f>
        <v>45829</v>
      </c>
      <c r="T276" s="8">
        <v>55</v>
      </c>
      <c r="U276" s="7">
        <f>IF(Table1[[#This Row],[Ngày tính CN]]="","",S276+T276)</f>
        <v>45884</v>
      </c>
      <c r="V276" s="20">
        <f ca="1">IF(Table1[[#This Row],[Hạn thanh toán]]="","",IF((U276-NOW())&lt;0,0,(U276-NOW())))</f>
        <v>0</v>
      </c>
      <c r="W276" s="3"/>
      <c r="X276" s="20">
        <f ca="1">IF(Table1[[#This Row],[Hạn thanh toán]]="","",IF((U276-NOW())&lt;0,-(U276-NOW()),0))</f>
        <v>90.620536805552547</v>
      </c>
      <c r="Y276" s="3" t="str">
        <f t="shared" ca="1" si="4"/>
        <v>Nợ quá hạn từ 90 ngày đến 120 ngày</v>
      </c>
      <c r="Z276" s="3" t="str">
        <f>IF(MONTH(Table1[[#This Row],[Ngày tính CN]])&lt;10,"0"&amp;MONTH(Table1[[#This Row],[Ngày tính CN]]),MONTH(Table1[[#This Row],[Ngày tính CN]]))</f>
        <v>06</v>
      </c>
      <c r="AA27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76" s="3"/>
    </row>
    <row r="277" spans="1:28" ht="25.5" customHeight="1" x14ac:dyDescent="0.2">
      <c r="A277" s="4" t="s">
        <v>654</v>
      </c>
      <c r="B277" s="4" t="s">
        <v>2119</v>
      </c>
      <c r="C277" s="5">
        <v>45833</v>
      </c>
      <c r="D277" s="6" t="s">
        <v>709</v>
      </c>
      <c r="E277" s="5">
        <v>45833</v>
      </c>
      <c r="F277" s="3" t="s">
        <v>790</v>
      </c>
      <c r="G277" s="3" t="s">
        <v>830</v>
      </c>
      <c r="K277" s="8">
        <v>26640446</v>
      </c>
      <c r="L277" s="8" t="s">
        <v>2135</v>
      </c>
      <c r="O277" s="20">
        <f>IF(Table1[[#This Row],[Phân loại]]="Tồn đầu kỳ",Table1[[#This Row],[Tổng giá trị]],0)</f>
        <v>0</v>
      </c>
      <c r="P277" s="8">
        <f>IF(Table1[[#This Row],[Số còn phải thu ĐK]]&gt;0,0,IF(Table1[[#This Row],[Phân loại]]="Bán hàng",Table1[[#This Row],[Tổng giá trị]],-Table1[[#This Row],[Tổng giá trị]]))</f>
        <v>26640446</v>
      </c>
      <c r="Q277" s="20">
        <f>IF(Table1[[#This Row],[Ngày Thanh toán]]&lt;&gt;"",Table1[[#This Row],[Giá Trị HD sau CK]],0)</f>
        <v>0</v>
      </c>
      <c r="R277" s="8">
        <f>Table1[[#This Row],[Số còn phải thu ĐK]]+Table1[[#This Row],[Giá Trị HD sau CK]]-Table1[[#This Row],[Số tiền đã thu]]</f>
        <v>26640446</v>
      </c>
      <c r="S277" s="7">
        <f>IF(Table1[[#This Row],[Ngày hóa đơn]]&lt;&gt;"",Table1[[#This Row],[Ngày hóa đơn]],Table1[[#This Row],[Ngày hạch toán]])</f>
        <v>45833</v>
      </c>
      <c r="T277" s="8">
        <v>55</v>
      </c>
      <c r="U277" s="7">
        <f>IF(Table1[[#This Row],[Ngày tính CN]]="","",S277+T277)</f>
        <v>45888</v>
      </c>
      <c r="V277" s="20">
        <f ca="1">IF(Table1[[#This Row],[Hạn thanh toán]]="","",IF((U277-NOW())&lt;0,0,(U277-NOW())))</f>
        <v>0</v>
      </c>
      <c r="W277" s="3"/>
      <c r="X277" s="20">
        <f ca="1">IF(Table1[[#This Row],[Hạn thanh toán]]="","",IF((U277-NOW())&lt;0,-(U277-NOW()),0))</f>
        <v>86.620536805552547</v>
      </c>
      <c r="Y277" s="3" t="str">
        <f t="shared" ca="1" si="4"/>
        <v>Nợ quá hạn từ 60 ngày đến 90 ngày</v>
      </c>
      <c r="Z277" s="3" t="str">
        <f>IF(MONTH(Table1[[#This Row],[Ngày tính CN]])&lt;10,"0"&amp;MONTH(Table1[[#This Row],[Ngày tính CN]]),MONTH(Table1[[#This Row],[Ngày tính CN]]))</f>
        <v>06</v>
      </c>
      <c r="AA27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77" s="3"/>
    </row>
    <row r="278" spans="1:28" ht="25.5" customHeight="1" x14ac:dyDescent="0.2">
      <c r="A278" s="4" t="s">
        <v>654</v>
      </c>
      <c r="B278" s="4" t="s">
        <v>2119</v>
      </c>
      <c r="C278" s="5">
        <v>45836</v>
      </c>
      <c r="D278" s="6" t="s">
        <v>710</v>
      </c>
      <c r="E278" s="5">
        <v>45836</v>
      </c>
      <c r="F278" s="3" t="s">
        <v>791</v>
      </c>
      <c r="G278" s="3" t="s">
        <v>831</v>
      </c>
      <c r="K278" s="8">
        <v>10499188</v>
      </c>
      <c r="L278" s="8" t="s">
        <v>2135</v>
      </c>
      <c r="O278" s="20">
        <f>IF(Table1[[#This Row],[Phân loại]]="Tồn đầu kỳ",Table1[[#This Row],[Tổng giá trị]],0)</f>
        <v>0</v>
      </c>
      <c r="P278" s="8">
        <f>IF(Table1[[#This Row],[Số còn phải thu ĐK]]&gt;0,0,IF(Table1[[#This Row],[Phân loại]]="Bán hàng",Table1[[#This Row],[Tổng giá trị]],-Table1[[#This Row],[Tổng giá trị]]))</f>
        <v>10499188</v>
      </c>
      <c r="Q278" s="20">
        <f>IF(Table1[[#This Row],[Ngày Thanh toán]]&lt;&gt;"",Table1[[#This Row],[Giá Trị HD sau CK]],0)</f>
        <v>0</v>
      </c>
      <c r="R278" s="8">
        <f>Table1[[#This Row],[Số còn phải thu ĐK]]+Table1[[#This Row],[Giá Trị HD sau CK]]-Table1[[#This Row],[Số tiền đã thu]]</f>
        <v>10499188</v>
      </c>
      <c r="S278" s="7">
        <f>IF(Table1[[#This Row],[Ngày hóa đơn]]&lt;&gt;"",Table1[[#This Row],[Ngày hóa đơn]],Table1[[#This Row],[Ngày hạch toán]])</f>
        <v>45836</v>
      </c>
      <c r="T278" s="8">
        <v>55</v>
      </c>
      <c r="U278" s="7">
        <f>IF(Table1[[#This Row],[Ngày tính CN]]="","",S278+T278)</f>
        <v>45891</v>
      </c>
      <c r="V278" s="20">
        <f ca="1">IF(Table1[[#This Row],[Hạn thanh toán]]="","",IF((U278-NOW())&lt;0,0,(U278-NOW())))</f>
        <v>0</v>
      </c>
      <c r="W278" s="3"/>
      <c r="X278" s="20">
        <f ca="1">IF(Table1[[#This Row],[Hạn thanh toán]]="","",IF((U278-NOW())&lt;0,-(U278-NOW()),0))</f>
        <v>83.620536805552547</v>
      </c>
      <c r="Y278" s="3" t="str">
        <f t="shared" ca="1" si="4"/>
        <v>Nợ quá hạn từ 60 ngày đến 90 ngày</v>
      </c>
      <c r="Z278" s="3" t="str">
        <f>IF(MONTH(Table1[[#This Row],[Ngày tính CN]])&lt;10,"0"&amp;MONTH(Table1[[#This Row],[Ngày tính CN]]),MONTH(Table1[[#This Row],[Ngày tính CN]]))</f>
        <v>06</v>
      </c>
      <c r="AA27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78" s="3"/>
    </row>
    <row r="279" spans="1:28" ht="25.5" customHeight="1" x14ac:dyDescent="0.2">
      <c r="A279" s="4" t="s">
        <v>654</v>
      </c>
      <c r="B279" s="4" t="s">
        <v>2119</v>
      </c>
      <c r="C279" s="5">
        <v>45840</v>
      </c>
      <c r="D279" s="6" t="s">
        <v>711</v>
      </c>
      <c r="E279" s="5">
        <v>45840</v>
      </c>
      <c r="F279" s="3" t="s">
        <v>792</v>
      </c>
      <c r="G279" s="3" t="s">
        <v>832</v>
      </c>
      <c r="K279" s="8">
        <v>12286166</v>
      </c>
      <c r="L279" s="8" t="s">
        <v>2135</v>
      </c>
      <c r="O279" s="20">
        <f>IF(Table1[[#This Row],[Phân loại]]="Tồn đầu kỳ",Table1[[#This Row],[Tổng giá trị]],0)</f>
        <v>0</v>
      </c>
      <c r="P279" s="8">
        <f>IF(Table1[[#This Row],[Số còn phải thu ĐK]]&gt;0,0,IF(Table1[[#This Row],[Phân loại]]="Bán hàng",Table1[[#This Row],[Tổng giá trị]],-Table1[[#This Row],[Tổng giá trị]]))</f>
        <v>12286166</v>
      </c>
      <c r="Q279" s="20">
        <f>IF(Table1[[#This Row],[Ngày Thanh toán]]&lt;&gt;"",Table1[[#This Row],[Giá Trị HD sau CK]],0)</f>
        <v>0</v>
      </c>
      <c r="R279" s="8">
        <f>Table1[[#This Row],[Số còn phải thu ĐK]]+Table1[[#This Row],[Giá Trị HD sau CK]]-Table1[[#This Row],[Số tiền đã thu]]</f>
        <v>12286166</v>
      </c>
      <c r="S279" s="7">
        <f>IF(Table1[[#This Row],[Ngày hóa đơn]]&lt;&gt;"",Table1[[#This Row],[Ngày hóa đơn]],Table1[[#This Row],[Ngày hạch toán]])</f>
        <v>45840</v>
      </c>
      <c r="T279" s="8">
        <v>55</v>
      </c>
      <c r="U279" s="7">
        <f>IF(Table1[[#This Row],[Ngày tính CN]]="","",S279+T279)</f>
        <v>45895</v>
      </c>
      <c r="V279" s="20">
        <f ca="1">IF(Table1[[#This Row],[Hạn thanh toán]]="","",IF((U279-NOW())&lt;0,0,(U279-NOW())))</f>
        <v>0</v>
      </c>
      <c r="W279" s="3"/>
      <c r="X279" s="20">
        <f ca="1">IF(Table1[[#This Row],[Hạn thanh toán]]="","",IF((U279-NOW())&lt;0,-(U279-NOW()),0))</f>
        <v>79.620536805552547</v>
      </c>
      <c r="Y279" s="3" t="str">
        <f t="shared" ca="1" si="4"/>
        <v>Nợ quá hạn từ 60 ngày đến 90 ngày</v>
      </c>
      <c r="Z279" s="3" t="str">
        <f>IF(MONTH(Table1[[#This Row],[Ngày tính CN]])&lt;10,"0"&amp;MONTH(Table1[[#This Row],[Ngày tính CN]]),MONTH(Table1[[#This Row],[Ngày tính CN]]))</f>
        <v>07</v>
      </c>
      <c r="AA27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79" s="3"/>
    </row>
    <row r="280" spans="1:28" ht="25.5" customHeight="1" x14ac:dyDescent="0.2">
      <c r="A280" s="4" t="s">
        <v>654</v>
      </c>
      <c r="B280" s="4" t="s">
        <v>2119</v>
      </c>
      <c r="C280" s="5">
        <v>45843</v>
      </c>
      <c r="D280" s="6" t="s">
        <v>712</v>
      </c>
      <c r="E280" s="5">
        <v>45843</v>
      </c>
      <c r="F280" s="3" t="s">
        <v>793</v>
      </c>
      <c r="G280" s="3" t="s">
        <v>833</v>
      </c>
      <c r="K280" s="8">
        <v>10953630</v>
      </c>
      <c r="L280" s="8" t="s">
        <v>2135</v>
      </c>
      <c r="O280" s="20">
        <f>IF(Table1[[#This Row],[Phân loại]]="Tồn đầu kỳ",Table1[[#This Row],[Tổng giá trị]],0)</f>
        <v>0</v>
      </c>
      <c r="P280" s="8">
        <f>IF(Table1[[#This Row],[Số còn phải thu ĐK]]&gt;0,0,IF(Table1[[#This Row],[Phân loại]]="Bán hàng",Table1[[#This Row],[Tổng giá trị]],-Table1[[#This Row],[Tổng giá trị]]))</f>
        <v>10953630</v>
      </c>
      <c r="Q280" s="20">
        <f>IF(Table1[[#This Row],[Ngày Thanh toán]]&lt;&gt;"",Table1[[#This Row],[Giá Trị HD sau CK]],0)</f>
        <v>0</v>
      </c>
      <c r="R280" s="8">
        <f>Table1[[#This Row],[Số còn phải thu ĐK]]+Table1[[#This Row],[Giá Trị HD sau CK]]-Table1[[#This Row],[Số tiền đã thu]]</f>
        <v>10953630</v>
      </c>
      <c r="S280" s="7">
        <f>IF(Table1[[#This Row],[Ngày hóa đơn]]&lt;&gt;"",Table1[[#This Row],[Ngày hóa đơn]],Table1[[#This Row],[Ngày hạch toán]])</f>
        <v>45843</v>
      </c>
      <c r="T280" s="8">
        <v>55</v>
      </c>
      <c r="U280" s="7">
        <f>IF(Table1[[#This Row],[Ngày tính CN]]="","",S280+T280)</f>
        <v>45898</v>
      </c>
      <c r="V280" s="20">
        <f ca="1">IF(Table1[[#This Row],[Hạn thanh toán]]="","",IF((U280-NOW())&lt;0,0,(U280-NOW())))</f>
        <v>0</v>
      </c>
      <c r="W280" s="3"/>
      <c r="X280" s="20">
        <f ca="1">IF(Table1[[#This Row],[Hạn thanh toán]]="","",IF((U280-NOW())&lt;0,-(U280-NOW()),0))</f>
        <v>76.620536805552547</v>
      </c>
      <c r="Y280" s="3" t="str">
        <f t="shared" ca="1" si="4"/>
        <v>Nợ quá hạn từ 60 ngày đến 90 ngày</v>
      </c>
      <c r="Z280" s="3" t="str">
        <f>IF(MONTH(Table1[[#This Row],[Ngày tính CN]])&lt;10,"0"&amp;MONTH(Table1[[#This Row],[Ngày tính CN]]),MONTH(Table1[[#This Row],[Ngày tính CN]]))</f>
        <v>07</v>
      </c>
      <c r="AA28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80" s="3"/>
    </row>
    <row r="281" spans="1:28" ht="25.5" customHeight="1" x14ac:dyDescent="0.2">
      <c r="A281" s="4" t="s">
        <v>654</v>
      </c>
      <c r="B281" s="4" t="s">
        <v>2119</v>
      </c>
      <c r="C281" s="5">
        <v>45847</v>
      </c>
      <c r="D281" s="6" t="s">
        <v>713</v>
      </c>
      <c r="E281" s="5">
        <v>45847</v>
      </c>
      <c r="F281" s="3" t="s">
        <v>794</v>
      </c>
      <c r="G281" s="3" t="s">
        <v>834</v>
      </c>
      <c r="K281" s="8">
        <v>32030608</v>
      </c>
      <c r="L281" s="8" t="s">
        <v>2135</v>
      </c>
      <c r="O281" s="20">
        <f>IF(Table1[[#This Row],[Phân loại]]="Tồn đầu kỳ",Table1[[#This Row],[Tổng giá trị]],0)</f>
        <v>0</v>
      </c>
      <c r="P281" s="8">
        <f>IF(Table1[[#This Row],[Số còn phải thu ĐK]]&gt;0,0,IF(Table1[[#This Row],[Phân loại]]="Bán hàng",Table1[[#This Row],[Tổng giá trị]],-Table1[[#This Row],[Tổng giá trị]]))</f>
        <v>32030608</v>
      </c>
      <c r="Q281" s="20">
        <f>IF(Table1[[#This Row],[Ngày Thanh toán]]&lt;&gt;"",Table1[[#This Row],[Giá Trị HD sau CK]],0)</f>
        <v>0</v>
      </c>
      <c r="R281" s="8">
        <f>Table1[[#This Row],[Số còn phải thu ĐK]]+Table1[[#This Row],[Giá Trị HD sau CK]]-Table1[[#This Row],[Số tiền đã thu]]</f>
        <v>32030608</v>
      </c>
      <c r="S281" s="7">
        <f>IF(Table1[[#This Row],[Ngày hóa đơn]]&lt;&gt;"",Table1[[#This Row],[Ngày hóa đơn]],Table1[[#This Row],[Ngày hạch toán]])</f>
        <v>45847</v>
      </c>
      <c r="T281" s="8">
        <v>55</v>
      </c>
      <c r="U281" s="7">
        <f>IF(Table1[[#This Row],[Ngày tính CN]]="","",S281+T281)</f>
        <v>45902</v>
      </c>
      <c r="V281" s="20">
        <f ca="1">IF(Table1[[#This Row],[Hạn thanh toán]]="","",IF((U281-NOW())&lt;0,0,(U281-NOW())))</f>
        <v>0</v>
      </c>
      <c r="W281" s="3"/>
      <c r="X281" s="20">
        <f ca="1">IF(Table1[[#This Row],[Hạn thanh toán]]="","",IF((U281-NOW())&lt;0,-(U281-NOW()),0))</f>
        <v>72.620536805552547</v>
      </c>
      <c r="Y281" s="3" t="str">
        <f t="shared" ca="1" si="4"/>
        <v>Nợ quá hạn từ 60 ngày đến 90 ngày</v>
      </c>
      <c r="Z281" s="3" t="str">
        <f>IF(MONTH(Table1[[#This Row],[Ngày tính CN]])&lt;10,"0"&amp;MONTH(Table1[[#This Row],[Ngày tính CN]]),MONTH(Table1[[#This Row],[Ngày tính CN]]))</f>
        <v>07</v>
      </c>
      <c r="AA28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81" s="3"/>
    </row>
    <row r="282" spans="1:28" ht="25.5" customHeight="1" x14ac:dyDescent="0.2">
      <c r="A282" s="4" t="s">
        <v>654</v>
      </c>
      <c r="B282" s="4" t="s">
        <v>2119</v>
      </c>
      <c r="C282" s="5">
        <v>45850</v>
      </c>
      <c r="D282" s="6" t="s">
        <v>714</v>
      </c>
      <c r="E282" s="5">
        <v>45850</v>
      </c>
      <c r="F282" s="3" t="s">
        <v>795</v>
      </c>
      <c r="G282" s="3" t="s">
        <v>835</v>
      </c>
      <c r="K282" s="8">
        <v>26939801</v>
      </c>
      <c r="L282" s="8" t="s">
        <v>2135</v>
      </c>
      <c r="O282" s="20">
        <f>IF(Table1[[#This Row],[Phân loại]]="Tồn đầu kỳ",Table1[[#This Row],[Tổng giá trị]],0)</f>
        <v>0</v>
      </c>
      <c r="P282" s="8">
        <f>IF(Table1[[#This Row],[Số còn phải thu ĐK]]&gt;0,0,IF(Table1[[#This Row],[Phân loại]]="Bán hàng",Table1[[#This Row],[Tổng giá trị]],-Table1[[#This Row],[Tổng giá trị]]))</f>
        <v>26939801</v>
      </c>
      <c r="Q282" s="20">
        <f>IF(Table1[[#This Row],[Ngày Thanh toán]]&lt;&gt;"",Table1[[#This Row],[Giá Trị HD sau CK]],0)</f>
        <v>0</v>
      </c>
      <c r="R282" s="8">
        <f>Table1[[#This Row],[Số còn phải thu ĐK]]+Table1[[#This Row],[Giá Trị HD sau CK]]-Table1[[#This Row],[Số tiền đã thu]]</f>
        <v>26939801</v>
      </c>
      <c r="S282" s="7">
        <f>IF(Table1[[#This Row],[Ngày hóa đơn]]&lt;&gt;"",Table1[[#This Row],[Ngày hóa đơn]],Table1[[#This Row],[Ngày hạch toán]])</f>
        <v>45850</v>
      </c>
      <c r="T282" s="8">
        <v>55</v>
      </c>
      <c r="U282" s="7">
        <f>IF(Table1[[#This Row],[Ngày tính CN]]="","",S282+T282)</f>
        <v>45905</v>
      </c>
      <c r="V282" s="20">
        <f ca="1">IF(Table1[[#This Row],[Hạn thanh toán]]="","",IF((U282-NOW())&lt;0,0,(U282-NOW())))</f>
        <v>0</v>
      </c>
      <c r="W282" s="3"/>
      <c r="X282" s="20">
        <f ca="1">IF(Table1[[#This Row],[Hạn thanh toán]]="","",IF((U282-NOW())&lt;0,-(U282-NOW()),0))</f>
        <v>69.620536805552547</v>
      </c>
      <c r="Y282" s="3" t="str">
        <f t="shared" ca="1" si="4"/>
        <v>Nợ quá hạn từ 60 ngày đến 90 ngày</v>
      </c>
      <c r="Z282" s="3" t="str">
        <f>IF(MONTH(Table1[[#This Row],[Ngày tính CN]])&lt;10,"0"&amp;MONTH(Table1[[#This Row],[Ngày tính CN]]),MONTH(Table1[[#This Row],[Ngày tính CN]]))</f>
        <v>07</v>
      </c>
      <c r="AA28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82" s="3"/>
    </row>
    <row r="283" spans="1:28" ht="25.5" customHeight="1" x14ac:dyDescent="0.2">
      <c r="A283" s="4" t="s">
        <v>654</v>
      </c>
      <c r="B283" s="4" t="s">
        <v>2119</v>
      </c>
      <c r="C283" s="5">
        <v>45854</v>
      </c>
      <c r="D283" s="6" t="s">
        <v>715</v>
      </c>
      <c r="E283" s="5">
        <v>45854</v>
      </c>
      <c r="F283" s="3" t="s">
        <v>796</v>
      </c>
      <c r="G283" s="3" t="s">
        <v>836</v>
      </c>
      <c r="K283" s="8">
        <v>17292377</v>
      </c>
      <c r="L283" s="8" t="s">
        <v>2135</v>
      </c>
      <c r="O283" s="20">
        <f>IF(Table1[[#This Row],[Phân loại]]="Tồn đầu kỳ",Table1[[#This Row],[Tổng giá trị]],0)</f>
        <v>0</v>
      </c>
      <c r="P283" s="8">
        <f>IF(Table1[[#This Row],[Số còn phải thu ĐK]]&gt;0,0,IF(Table1[[#This Row],[Phân loại]]="Bán hàng",Table1[[#This Row],[Tổng giá trị]],-Table1[[#This Row],[Tổng giá trị]]))</f>
        <v>17292377</v>
      </c>
      <c r="Q283" s="20">
        <f>IF(Table1[[#This Row],[Ngày Thanh toán]]&lt;&gt;"",Table1[[#This Row],[Giá Trị HD sau CK]],0)</f>
        <v>0</v>
      </c>
      <c r="R283" s="8">
        <f>Table1[[#This Row],[Số còn phải thu ĐK]]+Table1[[#This Row],[Giá Trị HD sau CK]]-Table1[[#This Row],[Số tiền đã thu]]</f>
        <v>17292377</v>
      </c>
      <c r="S283" s="7">
        <f>IF(Table1[[#This Row],[Ngày hóa đơn]]&lt;&gt;"",Table1[[#This Row],[Ngày hóa đơn]],Table1[[#This Row],[Ngày hạch toán]])</f>
        <v>45854</v>
      </c>
      <c r="T283" s="8">
        <v>55</v>
      </c>
      <c r="U283" s="7">
        <f>IF(Table1[[#This Row],[Ngày tính CN]]="","",S283+T283)</f>
        <v>45909</v>
      </c>
      <c r="V283" s="20">
        <f ca="1">IF(Table1[[#This Row],[Hạn thanh toán]]="","",IF((U283-NOW())&lt;0,0,(U283-NOW())))</f>
        <v>0</v>
      </c>
      <c r="W283" s="3"/>
      <c r="X283" s="20">
        <f ca="1">IF(Table1[[#This Row],[Hạn thanh toán]]="","",IF((U283-NOW())&lt;0,-(U283-NOW()),0))</f>
        <v>65.620536805552547</v>
      </c>
      <c r="Y283" s="3" t="str">
        <f t="shared" ca="1" si="4"/>
        <v>Nợ quá hạn từ 60 ngày đến 90 ngày</v>
      </c>
      <c r="Z283" s="3" t="str">
        <f>IF(MONTH(Table1[[#This Row],[Ngày tính CN]])&lt;10,"0"&amp;MONTH(Table1[[#This Row],[Ngày tính CN]]),MONTH(Table1[[#This Row],[Ngày tính CN]]))</f>
        <v>07</v>
      </c>
      <c r="AA28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83" s="3"/>
    </row>
    <row r="284" spans="1:28" ht="25.5" customHeight="1" x14ac:dyDescent="0.2">
      <c r="A284" s="4" t="s">
        <v>654</v>
      </c>
      <c r="B284" s="4" t="s">
        <v>2119</v>
      </c>
      <c r="C284" s="5">
        <v>45857</v>
      </c>
      <c r="D284" s="6" t="s">
        <v>716</v>
      </c>
      <c r="E284" s="5">
        <v>45857</v>
      </c>
      <c r="F284" s="3" t="s">
        <v>797</v>
      </c>
      <c r="G284" s="3" t="s">
        <v>837</v>
      </c>
      <c r="K284" s="8">
        <v>20293654</v>
      </c>
      <c r="L284" s="8" t="s">
        <v>2135</v>
      </c>
      <c r="O284" s="20">
        <f>IF(Table1[[#This Row],[Phân loại]]="Tồn đầu kỳ",Table1[[#This Row],[Tổng giá trị]],0)</f>
        <v>0</v>
      </c>
      <c r="P284" s="8">
        <f>IF(Table1[[#This Row],[Số còn phải thu ĐK]]&gt;0,0,IF(Table1[[#This Row],[Phân loại]]="Bán hàng",Table1[[#This Row],[Tổng giá trị]],-Table1[[#This Row],[Tổng giá trị]]))</f>
        <v>20293654</v>
      </c>
      <c r="Q284" s="20">
        <f>IF(Table1[[#This Row],[Ngày Thanh toán]]&lt;&gt;"",Table1[[#This Row],[Giá Trị HD sau CK]],0)</f>
        <v>0</v>
      </c>
      <c r="R284" s="8">
        <f>Table1[[#This Row],[Số còn phải thu ĐK]]+Table1[[#This Row],[Giá Trị HD sau CK]]-Table1[[#This Row],[Số tiền đã thu]]</f>
        <v>20293654</v>
      </c>
      <c r="S284" s="7">
        <f>IF(Table1[[#This Row],[Ngày hóa đơn]]&lt;&gt;"",Table1[[#This Row],[Ngày hóa đơn]],Table1[[#This Row],[Ngày hạch toán]])</f>
        <v>45857</v>
      </c>
      <c r="T284" s="8">
        <v>55</v>
      </c>
      <c r="U284" s="7">
        <f>IF(Table1[[#This Row],[Ngày tính CN]]="","",S284+T284)</f>
        <v>45912</v>
      </c>
      <c r="V284" s="20">
        <f ca="1">IF(Table1[[#This Row],[Hạn thanh toán]]="","",IF((U284-NOW())&lt;0,0,(U284-NOW())))</f>
        <v>0</v>
      </c>
      <c r="W284" s="3"/>
      <c r="X284" s="20">
        <f ca="1">IF(Table1[[#This Row],[Hạn thanh toán]]="","",IF((U284-NOW())&lt;0,-(U284-NOW()),0))</f>
        <v>62.620536805552547</v>
      </c>
      <c r="Y284" s="3" t="str">
        <f t="shared" ca="1" si="4"/>
        <v>Nợ quá hạn từ 60 ngày đến 90 ngày</v>
      </c>
      <c r="Z284" s="3" t="str">
        <f>IF(MONTH(Table1[[#This Row],[Ngày tính CN]])&lt;10,"0"&amp;MONTH(Table1[[#This Row],[Ngày tính CN]]),MONTH(Table1[[#This Row],[Ngày tính CN]]))</f>
        <v>07</v>
      </c>
      <c r="AA28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84" s="3"/>
    </row>
    <row r="285" spans="1:28" ht="25.5" customHeight="1" x14ac:dyDescent="0.2">
      <c r="A285" s="4" t="s">
        <v>654</v>
      </c>
      <c r="B285" s="4" t="s">
        <v>2119</v>
      </c>
      <c r="C285" s="5">
        <v>45861</v>
      </c>
      <c r="D285" s="6" t="s">
        <v>717</v>
      </c>
      <c r="E285" s="5">
        <v>45861</v>
      </c>
      <c r="F285" s="3" t="s">
        <v>798</v>
      </c>
      <c r="G285" s="3" t="s">
        <v>838</v>
      </c>
      <c r="K285" s="8">
        <v>26503589</v>
      </c>
      <c r="L285" s="8" t="s">
        <v>2135</v>
      </c>
      <c r="O285" s="20">
        <f>IF(Table1[[#This Row],[Phân loại]]="Tồn đầu kỳ",Table1[[#This Row],[Tổng giá trị]],0)</f>
        <v>0</v>
      </c>
      <c r="P285" s="8">
        <f>IF(Table1[[#This Row],[Số còn phải thu ĐK]]&gt;0,0,IF(Table1[[#This Row],[Phân loại]]="Bán hàng",Table1[[#This Row],[Tổng giá trị]],-Table1[[#This Row],[Tổng giá trị]]))</f>
        <v>26503589</v>
      </c>
      <c r="Q285" s="20">
        <f>IF(Table1[[#This Row],[Ngày Thanh toán]]&lt;&gt;"",Table1[[#This Row],[Giá Trị HD sau CK]],0)</f>
        <v>0</v>
      </c>
      <c r="R285" s="8">
        <f>Table1[[#This Row],[Số còn phải thu ĐK]]+Table1[[#This Row],[Giá Trị HD sau CK]]-Table1[[#This Row],[Số tiền đã thu]]</f>
        <v>26503589</v>
      </c>
      <c r="S285" s="7">
        <f>IF(Table1[[#This Row],[Ngày hóa đơn]]&lt;&gt;"",Table1[[#This Row],[Ngày hóa đơn]],Table1[[#This Row],[Ngày hạch toán]])</f>
        <v>45861</v>
      </c>
      <c r="T285" s="8">
        <v>55</v>
      </c>
      <c r="U285" s="7">
        <f>IF(Table1[[#This Row],[Ngày tính CN]]="","",S285+T285)</f>
        <v>45916</v>
      </c>
      <c r="V285" s="20">
        <f ca="1">IF(Table1[[#This Row],[Hạn thanh toán]]="","",IF((U285-NOW())&lt;0,0,(U285-NOW())))</f>
        <v>0</v>
      </c>
      <c r="W285" s="3"/>
      <c r="X285" s="20">
        <f ca="1">IF(Table1[[#This Row],[Hạn thanh toán]]="","",IF((U285-NOW())&lt;0,-(U285-NOW()),0))</f>
        <v>58.620536805552547</v>
      </c>
      <c r="Y285" s="3" t="str">
        <f t="shared" ca="1" si="4"/>
        <v>Nợ quá hạn từ 30 ngày đến 60 ngày</v>
      </c>
      <c r="Z285" s="3" t="str">
        <f>IF(MONTH(Table1[[#This Row],[Ngày tính CN]])&lt;10,"0"&amp;MONTH(Table1[[#This Row],[Ngày tính CN]]),MONTH(Table1[[#This Row],[Ngày tính CN]]))</f>
        <v>07</v>
      </c>
      <c r="AA28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85" s="3"/>
    </row>
    <row r="286" spans="1:28" ht="25.5" customHeight="1" x14ac:dyDescent="0.2">
      <c r="A286" s="4" t="s">
        <v>654</v>
      </c>
      <c r="B286" s="4" t="s">
        <v>2119</v>
      </c>
      <c r="C286" s="5">
        <v>45864</v>
      </c>
      <c r="D286" s="6" t="s">
        <v>718</v>
      </c>
      <c r="E286" s="5">
        <v>45864</v>
      </c>
      <c r="F286" s="3" t="s">
        <v>799</v>
      </c>
      <c r="G286" s="3" t="s">
        <v>839</v>
      </c>
      <c r="K286" s="8">
        <v>19029146</v>
      </c>
      <c r="L286" s="8" t="s">
        <v>2135</v>
      </c>
      <c r="O286" s="20">
        <f>IF(Table1[[#This Row],[Phân loại]]="Tồn đầu kỳ",Table1[[#This Row],[Tổng giá trị]],0)</f>
        <v>0</v>
      </c>
      <c r="P286" s="8">
        <f>IF(Table1[[#This Row],[Số còn phải thu ĐK]]&gt;0,0,IF(Table1[[#This Row],[Phân loại]]="Bán hàng",Table1[[#This Row],[Tổng giá trị]],-Table1[[#This Row],[Tổng giá trị]]))</f>
        <v>19029146</v>
      </c>
      <c r="Q286" s="20">
        <f>IF(Table1[[#This Row],[Ngày Thanh toán]]&lt;&gt;"",Table1[[#This Row],[Giá Trị HD sau CK]],0)</f>
        <v>0</v>
      </c>
      <c r="R286" s="8">
        <f>Table1[[#This Row],[Số còn phải thu ĐK]]+Table1[[#This Row],[Giá Trị HD sau CK]]-Table1[[#This Row],[Số tiền đã thu]]</f>
        <v>19029146</v>
      </c>
      <c r="S286" s="7">
        <f>IF(Table1[[#This Row],[Ngày hóa đơn]]&lt;&gt;"",Table1[[#This Row],[Ngày hóa đơn]],Table1[[#This Row],[Ngày hạch toán]])</f>
        <v>45864</v>
      </c>
      <c r="T286" s="8">
        <v>55</v>
      </c>
      <c r="U286" s="7">
        <f>IF(Table1[[#This Row],[Ngày tính CN]]="","",S286+T286)</f>
        <v>45919</v>
      </c>
      <c r="V286" s="20">
        <f ca="1">IF(Table1[[#This Row],[Hạn thanh toán]]="","",IF((U286-NOW())&lt;0,0,(U286-NOW())))</f>
        <v>0</v>
      </c>
      <c r="W286" s="3"/>
      <c r="X286" s="20">
        <f ca="1">IF(Table1[[#This Row],[Hạn thanh toán]]="","",IF((U286-NOW())&lt;0,-(U286-NOW()),0))</f>
        <v>55.620536805552547</v>
      </c>
      <c r="Y286" s="3" t="str">
        <f t="shared" ca="1" si="4"/>
        <v>Nợ quá hạn từ 30 ngày đến 60 ngày</v>
      </c>
      <c r="Z286" s="3" t="str">
        <f>IF(MONTH(Table1[[#This Row],[Ngày tính CN]])&lt;10,"0"&amp;MONTH(Table1[[#This Row],[Ngày tính CN]]),MONTH(Table1[[#This Row],[Ngày tính CN]]))</f>
        <v>07</v>
      </c>
      <c r="AA28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86" s="3"/>
    </row>
    <row r="287" spans="1:28" ht="25.5" customHeight="1" x14ac:dyDescent="0.2">
      <c r="A287" s="4" t="s">
        <v>654</v>
      </c>
      <c r="B287" s="4" t="s">
        <v>2119</v>
      </c>
      <c r="C287" s="5">
        <v>45868</v>
      </c>
      <c r="D287" s="6" t="s">
        <v>719</v>
      </c>
      <c r="E287" s="5">
        <v>45868</v>
      </c>
      <c r="F287" s="3" t="s">
        <v>800</v>
      </c>
      <c r="G287" s="3" t="s">
        <v>840</v>
      </c>
      <c r="K287" s="8">
        <v>36208512</v>
      </c>
      <c r="L287" s="8" t="s">
        <v>2135</v>
      </c>
      <c r="O287" s="20">
        <f>IF(Table1[[#This Row],[Phân loại]]="Tồn đầu kỳ",Table1[[#This Row],[Tổng giá trị]],0)</f>
        <v>0</v>
      </c>
      <c r="P287" s="8">
        <f>IF(Table1[[#This Row],[Số còn phải thu ĐK]]&gt;0,0,IF(Table1[[#This Row],[Phân loại]]="Bán hàng",Table1[[#This Row],[Tổng giá trị]],-Table1[[#This Row],[Tổng giá trị]]))</f>
        <v>36208512</v>
      </c>
      <c r="Q287" s="20">
        <f>IF(Table1[[#This Row],[Ngày Thanh toán]]&lt;&gt;"",Table1[[#This Row],[Giá Trị HD sau CK]],0)</f>
        <v>0</v>
      </c>
      <c r="R287" s="8">
        <f>Table1[[#This Row],[Số còn phải thu ĐK]]+Table1[[#This Row],[Giá Trị HD sau CK]]-Table1[[#This Row],[Số tiền đã thu]]</f>
        <v>36208512</v>
      </c>
      <c r="S287" s="7">
        <f>IF(Table1[[#This Row],[Ngày hóa đơn]]&lt;&gt;"",Table1[[#This Row],[Ngày hóa đơn]],Table1[[#This Row],[Ngày hạch toán]])</f>
        <v>45868</v>
      </c>
      <c r="T287" s="8">
        <v>55</v>
      </c>
      <c r="U287" s="7">
        <f>IF(Table1[[#This Row],[Ngày tính CN]]="","",S287+T287)</f>
        <v>45923</v>
      </c>
      <c r="V287" s="20">
        <f ca="1">IF(Table1[[#This Row],[Hạn thanh toán]]="","",IF((U287-NOW())&lt;0,0,(U287-NOW())))</f>
        <v>0</v>
      </c>
      <c r="W287" s="3"/>
      <c r="X287" s="20">
        <f ca="1">IF(Table1[[#This Row],[Hạn thanh toán]]="","",IF((U287-NOW())&lt;0,-(U287-NOW()),0))</f>
        <v>51.620536805552547</v>
      </c>
      <c r="Y287" s="3" t="str">
        <f t="shared" ca="1" si="4"/>
        <v>Nợ quá hạn từ 30 ngày đến 60 ngày</v>
      </c>
      <c r="Z287" s="3" t="str">
        <f>IF(MONTH(Table1[[#This Row],[Ngày tính CN]])&lt;10,"0"&amp;MONTH(Table1[[#This Row],[Ngày tính CN]]),MONTH(Table1[[#This Row],[Ngày tính CN]]))</f>
        <v>07</v>
      </c>
      <c r="AA28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87" s="3"/>
    </row>
    <row r="288" spans="1:28" ht="16.5" customHeight="1" x14ac:dyDescent="0.2">
      <c r="A288" s="4" t="s">
        <v>654</v>
      </c>
      <c r="B288" s="4" t="s">
        <v>2119</v>
      </c>
      <c r="C288" s="5">
        <v>45871</v>
      </c>
      <c r="D288" s="6" t="s">
        <v>720</v>
      </c>
      <c r="E288" s="5">
        <v>45871</v>
      </c>
      <c r="F288" s="3" t="s">
        <v>801</v>
      </c>
      <c r="G288" s="3" t="s">
        <v>841</v>
      </c>
      <c r="K288" s="8">
        <v>18273362</v>
      </c>
      <c r="L288" s="8" t="s">
        <v>2135</v>
      </c>
      <c r="O288" s="20">
        <f>IF(Table1[[#This Row],[Phân loại]]="Tồn đầu kỳ",Table1[[#This Row],[Tổng giá trị]],0)</f>
        <v>0</v>
      </c>
      <c r="P288" s="8">
        <f>IF(Table1[[#This Row],[Số còn phải thu ĐK]]&gt;0,0,IF(Table1[[#This Row],[Phân loại]]="Bán hàng",Table1[[#This Row],[Tổng giá trị]],-Table1[[#This Row],[Tổng giá trị]]))</f>
        <v>18273362</v>
      </c>
      <c r="Q288" s="20">
        <f>IF(Table1[[#This Row],[Ngày Thanh toán]]&lt;&gt;"",Table1[[#This Row],[Giá Trị HD sau CK]],0)</f>
        <v>0</v>
      </c>
      <c r="R288" s="8">
        <f>Table1[[#This Row],[Số còn phải thu ĐK]]+Table1[[#This Row],[Giá Trị HD sau CK]]-Table1[[#This Row],[Số tiền đã thu]]</f>
        <v>18273362</v>
      </c>
      <c r="S288" s="7">
        <f>IF(Table1[[#This Row],[Ngày hóa đơn]]&lt;&gt;"",Table1[[#This Row],[Ngày hóa đơn]],Table1[[#This Row],[Ngày hạch toán]])</f>
        <v>45871</v>
      </c>
      <c r="T288" s="8">
        <v>55</v>
      </c>
      <c r="U288" s="7">
        <f>IF(Table1[[#This Row],[Ngày tính CN]]="","",S288+T288)</f>
        <v>45926</v>
      </c>
      <c r="V288" s="20">
        <f ca="1">IF(Table1[[#This Row],[Hạn thanh toán]]="","",IF((U288-NOW())&lt;0,0,(U288-NOW())))</f>
        <v>0</v>
      </c>
      <c r="W288" s="3"/>
      <c r="X288" s="20">
        <f ca="1">IF(Table1[[#This Row],[Hạn thanh toán]]="","",IF((U288-NOW())&lt;0,-(U288-NOW()),0))</f>
        <v>48.620536805552547</v>
      </c>
      <c r="Y288" s="3" t="str">
        <f t="shared" ca="1" si="4"/>
        <v>Nợ quá hạn từ 30 ngày đến 60 ngày</v>
      </c>
      <c r="Z288" s="3" t="str">
        <f>IF(MONTH(Table1[[#This Row],[Ngày tính CN]])&lt;10,"0"&amp;MONTH(Table1[[#This Row],[Ngày tính CN]]),MONTH(Table1[[#This Row],[Ngày tính CN]]))</f>
        <v>08</v>
      </c>
      <c r="AA28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88" s="3"/>
    </row>
    <row r="289" spans="1:28" ht="16.5" customHeight="1" x14ac:dyDescent="0.2">
      <c r="A289" s="4" t="s">
        <v>654</v>
      </c>
      <c r="B289" s="4" t="s">
        <v>2119</v>
      </c>
      <c r="C289" s="5">
        <v>45875</v>
      </c>
      <c r="D289" s="6" t="s">
        <v>721</v>
      </c>
      <c r="E289" s="5">
        <v>45875</v>
      </c>
      <c r="F289" s="3" t="s">
        <v>802</v>
      </c>
      <c r="G289" s="3" t="s">
        <v>842</v>
      </c>
      <c r="K289" s="8">
        <v>26051166</v>
      </c>
      <c r="L289" s="8" t="s">
        <v>2135</v>
      </c>
      <c r="O289" s="20">
        <f>IF(Table1[[#This Row],[Phân loại]]="Tồn đầu kỳ",Table1[[#This Row],[Tổng giá trị]],0)</f>
        <v>0</v>
      </c>
      <c r="P289" s="8">
        <f>IF(Table1[[#This Row],[Số còn phải thu ĐK]]&gt;0,0,IF(Table1[[#This Row],[Phân loại]]="Bán hàng",Table1[[#This Row],[Tổng giá trị]],-Table1[[#This Row],[Tổng giá trị]]))</f>
        <v>26051166</v>
      </c>
      <c r="Q289" s="20">
        <f>IF(Table1[[#This Row],[Ngày Thanh toán]]&lt;&gt;"",Table1[[#This Row],[Giá Trị HD sau CK]],0)</f>
        <v>0</v>
      </c>
      <c r="R289" s="8">
        <f>Table1[[#This Row],[Số còn phải thu ĐK]]+Table1[[#This Row],[Giá Trị HD sau CK]]-Table1[[#This Row],[Số tiền đã thu]]</f>
        <v>26051166</v>
      </c>
      <c r="S289" s="7">
        <f>IF(Table1[[#This Row],[Ngày hóa đơn]]&lt;&gt;"",Table1[[#This Row],[Ngày hóa đơn]],Table1[[#This Row],[Ngày hạch toán]])</f>
        <v>45875</v>
      </c>
      <c r="T289" s="8">
        <v>55</v>
      </c>
      <c r="U289" s="7">
        <f>IF(Table1[[#This Row],[Ngày tính CN]]="","",S289+T289)</f>
        <v>45930</v>
      </c>
      <c r="V289" s="20">
        <f ca="1">IF(Table1[[#This Row],[Hạn thanh toán]]="","",IF((U289-NOW())&lt;0,0,(U289-NOW())))</f>
        <v>0</v>
      </c>
      <c r="W289" s="3"/>
      <c r="X289" s="20">
        <f ca="1">IF(Table1[[#This Row],[Hạn thanh toán]]="","",IF((U289-NOW())&lt;0,-(U289-NOW()),0))</f>
        <v>44.620536805552547</v>
      </c>
      <c r="Y289" s="3" t="str">
        <f t="shared" ca="1" si="4"/>
        <v>Nợ quá hạn từ 30 ngày đến 60 ngày</v>
      </c>
      <c r="Z289" s="3" t="str">
        <f>IF(MONTH(Table1[[#This Row],[Ngày tính CN]])&lt;10,"0"&amp;MONTH(Table1[[#This Row],[Ngày tính CN]]),MONTH(Table1[[#This Row],[Ngày tính CN]]))</f>
        <v>08</v>
      </c>
      <c r="AA28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89" s="3"/>
    </row>
    <row r="290" spans="1:28" ht="16.5" customHeight="1" x14ac:dyDescent="0.2">
      <c r="A290" s="4" t="s">
        <v>654</v>
      </c>
      <c r="B290" s="4" t="s">
        <v>2119</v>
      </c>
      <c r="C290" s="5">
        <v>45878</v>
      </c>
      <c r="D290" s="6" t="s">
        <v>722</v>
      </c>
      <c r="E290" s="5">
        <v>45878</v>
      </c>
      <c r="F290" s="3" t="s">
        <v>803</v>
      </c>
      <c r="G290" s="3" t="s">
        <v>843</v>
      </c>
      <c r="K290" s="8">
        <v>20679624</v>
      </c>
      <c r="L290" s="8" t="s">
        <v>2135</v>
      </c>
      <c r="O290" s="20">
        <f>IF(Table1[[#This Row],[Phân loại]]="Tồn đầu kỳ",Table1[[#This Row],[Tổng giá trị]],0)</f>
        <v>0</v>
      </c>
      <c r="P290" s="8">
        <f>IF(Table1[[#This Row],[Số còn phải thu ĐK]]&gt;0,0,IF(Table1[[#This Row],[Phân loại]]="Bán hàng",Table1[[#This Row],[Tổng giá trị]],-Table1[[#This Row],[Tổng giá trị]]))</f>
        <v>20679624</v>
      </c>
      <c r="Q290" s="20">
        <f>IF(Table1[[#This Row],[Ngày Thanh toán]]&lt;&gt;"",Table1[[#This Row],[Giá Trị HD sau CK]],0)</f>
        <v>0</v>
      </c>
      <c r="R290" s="8">
        <f>Table1[[#This Row],[Số còn phải thu ĐK]]+Table1[[#This Row],[Giá Trị HD sau CK]]-Table1[[#This Row],[Số tiền đã thu]]</f>
        <v>20679624</v>
      </c>
      <c r="S290" s="7">
        <f>IF(Table1[[#This Row],[Ngày hóa đơn]]&lt;&gt;"",Table1[[#This Row],[Ngày hóa đơn]],Table1[[#This Row],[Ngày hạch toán]])</f>
        <v>45878</v>
      </c>
      <c r="T290" s="8">
        <v>55</v>
      </c>
      <c r="U290" s="7">
        <f>IF(Table1[[#This Row],[Ngày tính CN]]="","",S290+T290)</f>
        <v>45933</v>
      </c>
      <c r="V290" s="20">
        <f ca="1">IF(Table1[[#This Row],[Hạn thanh toán]]="","",IF((U290-NOW())&lt;0,0,(U290-NOW())))</f>
        <v>0</v>
      </c>
      <c r="W290" s="3"/>
      <c r="X290" s="20">
        <f ca="1">IF(Table1[[#This Row],[Hạn thanh toán]]="","",IF((U290-NOW())&lt;0,-(U290-NOW()),0))</f>
        <v>41.620536805552547</v>
      </c>
      <c r="Y290" s="3" t="str">
        <f t="shared" ca="1" si="4"/>
        <v>Nợ quá hạn từ 30 ngày đến 60 ngày</v>
      </c>
      <c r="Z290" s="3" t="str">
        <f>IF(MONTH(Table1[[#This Row],[Ngày tính CN]])&lt;10,"0"&amp;MONTH(Table1[[#This Row],[Ngày tính CN]]),MONTH(Table1[[#This Row],[Ngày tính CN]]))</f>
        <v>08</v>
      </c>
      <c r="AA29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90" s="3"/>
    </row>
    <row r="291" spans="1:28" ht="16.5" customHeight="1" x14ac:dyDescent="0.2">
      <c r="A291" s="4" t="s">
        <v>654</v>
      </c>
      <c r="B291" s="4" t="s">
        <v>2119</v>
      </c>
      <c r="C291" s="5">
        <v>45882</v>
      </c>
      <c r="D291" s="6" t="s">
        <v>723</v>
      </c>
      <c r="E291" s="5">
        <v>45882</v>
      </c>
      <c r="F291" s="3" t="s">
        <v>804</v>
      </c>
      <c r="G291" s="3" t="s">
        <v>844</v>
      </c>
      <c r="K291" s="8">
        <v>27012803</v>
      </c>
      <c r="L291" s="8" t="s">
        <v>2135</v>
      </c>
      <c r="O291" s="20">
        <f>IF(Table1[[#This Row],[Phân loại]]="Tồn đầu kỳ",Table1[[#This Row],[Tổng giá trị]],0)</f>
        <v>0</v>
      </c>
      <c r="P291" s="8">
        <f>IF(Table1[[#This Row],[Số còn phải thu ĐK]]&gt;0,0,IF(Table1[[#This Row],[Phân loại]]="Bán hàng",Table1[[#This Row],[Tổng giá trị]],-Table1[[#This Row],[Tổng giá trị]]))</f>
        <v>27012803</v>
      </c>
      <c r="Q291" s="20">
        <f>IF(Table1[[#This Row],[Ngày Thanh toán]]&lt;&gt;"",Table1[[#This Row],[Giá Trị HD sau CK]],0)</f>
        <v>0</v>
      </c>
      <c r="R291" s="8">
        <f>Table1[[#This Row],[Số còn phải thu ĐK]]+Table1[[#This Row],[Giá Trị HD sau CK]]-Table1[[#This Row],[Số tiền đã thu]]</f>
        <v>27012803</v>
      </c>
      <c r="S291" s="7">
        <f>IF(Table1[[#This Row],[Ngày hóa đơn]]&lt;&gt;"",Table1[[#This Row],[Ngày hóa đơn]],Table1[[#This Row],[Ngày hạch toán]])</f>
        <v>45882</v>
      </c>
      <c r="T291" s="8">
        <v>55</v>
      </c>
      <c r="U291" s="7">
        <f>IF(Table1[[#This Row],[Ngày tính CN]]="","",S291+T291)</f>
        <v>45937</v>
      </c>
      <c r="V291" s="20">
        <f ca="1">IF(Table1[[#This Row],[Hạn thanh toán]]="","",IF((U291-NOW())&lt;0,0,(U291-NOW())))</f>
        <v>0</v>
      </c>
      <c r="W291" s="3"/>
      <c r="X291" s="20">
        <f ca="1">IF(Table1[[#This Row],[Hạn thanh toán]]="","",IF((U291-NOW())&lt;0,-(U291-NOW()),0))</f>
        <v>37.620536805552547</v>
      </c>
      <c r="Y291" s="3" t="str">
        <f t="shared" ca="1" si="4"/>
        <v>Nợ quá hạn từ 30 ngày đến 60 ngày</v>
      </c>
      <c r="Z291" s="3" t="str">
        <f>IF(MONTH(Table1[[#This Row],[Ngày tính CN]])&lt;10,"0"&amp;MONTH(Table1[[#This Row],[Ngày tính CN]]),MONTH(Table1[[#This Row],[Ngày tính CN]]))</f>
        <v>08</v>
      </c>
      <c r="AA29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91" s="3"/>
    </row>
    <row r="292" spans="1:28" ht="16.5" customHeight="1" x14ac:dyDescent="0.2">
      <c r="A292" s="4" t="s">
        <v>654</v>
      </c>
      <c r="B292" s="4" t="s">
        <v>2119</v>
      </c>
      <c r="C292" s="5">
        <v>45885</v>
      </c>
      <c r="D292" s="6" t="s">
        <v>724</v>
      </c>
      <c r="E292" s="5">
        <v>45885</v>
      </c>
      <c r="F292" s="3" t="s">
        <v>805</v>
      </c>
      <c r="G292" s="3" t="s">
        <v>845</v>
      </c>
      <c r="K292" s="8">
        <v>20360592</v>
      </c>
      <c r="L292" s="8" t="s">
        <v>2135</v>
      </c>
      <c r="O292" s="20">
        <f>IF(Table1[[#This Row],[Phân loại]]="Tồn đầu kỳ",Table1[[#This Row],[Tổng giá trị]],0)</f>
        <v>0</v>
      </c>
      <c r="P292" s="8">
        <f>IF(Table1[[#This Row],[Số còn phải thu ĐK]]&gt;0,0,IF(Table1[[#This Row],[Phân loại]]="Bán hàng",Table1[[#This Row],[Tổng giá trị]],-Table1[[#This Row],[Tổng giá trị]]))</f>
        <v>20360592</v>
      </c>
      <c r="Q292" s="20">
        <f>IF(Table1[[#This Row],[Ngày Thanh toán]]&lt;&gt;"",Table1[[#This Row],[Giá Trị HD sau CK]],0)</f>
        <v>0</v>
      </c>
      <c r="R292" s="8">
        <f>Table1[[#This Row],[Số còn phải thu ĐK]]+Table1[[#This Row],[Giá Trị HD sau CK]]-Table1[[#This Row],[Số tiền đã thu]]</f>
        <v>20360592</v>
      </c>
      <c r="S292" s="7">
        <f>IF(Table1[[#This Row],[Ngày hóa đơn]]&lt;&gt;"",Table1[[#This Row],[Ngày hóa đơn]],Table1[[#This Row],[Ngày hạch toán]])</f>
        <v>45885</v>
      </c>
      <c r="T292" s="8">
        <v>55</v>
      </c>
      <c r="U292" s="7">
        <f>IF(Table1[[#This Row],[Ngày tính CN]]="","",S292+T292)</f>
        <v>45940</v>
      </c>
      <c r="V292" s="20">
        <f ca="1">IF(Table1[[#This Row],[Hạn thanh toán]]="","",IF((U292-NOW())&lt;0,0,(U292-NOW())))</f>
        <v>0</v>
      </c>
      <c r="W292" s="3"/>
      <c r="X292" s="20">
        <f ca="1">IF(Table1[[#This Row],[Hạn thanh toán]]="","",IF((U292-NOW())&lt;0,-(U292-NOW()),0))</f>
        <v>34.620536805552547</v>
      </c>
      <c r="Y292" s="3" t="str">
        <f t="shared" ca="1" si="4"/>
        <v>Nợ quá hạn từ 30 ngày đến 60 ngày</v>
      </c>
      <c r="Z292" s="3" t="str">
        <f>IF(MONTH(Table1[[#This Row],[Ngày tính CN]])&lt;10,"0"&amp;MONTH(Table1[[#This Row],[Ngày tính CN]]),MONTH(Table1[[#This Row],[Ngày tính CN]]))</f>
        <v>08</v>
      </c>
      <c r="AA29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92" s="3"/>
    </row>
    <row r="293" spans="1:28" ht="16.5" customHeight="1" x14ac:dyDescent="0.2">
      <c r="A293" s="4" t="s">
        <v>654</v>
      </c>
      <c r="B293" s="4" t="s">
        <v>2119</v>
      </c>
      <c r="C293" s="5">
        <v>45889</v>
      </c>
      <c r="D293" s="6" t="s">
        <v>725</v>
      </c>
      <c r="E293" s="5">
        <v>45889</v>
      </c>
      <c r="F293" s="3" t="s">
        <v>806</v>
      </c>
      <c r="G293" s="3" t="s">
        <v>846</v>
      </c>
      <c r="K293" s="8">
        <v>29958714</v>
      </c>
      <c r="L293" s="8" t="s">
        <v>2135</v>
      </c>
      <c r="O293" s="20">
        <f>IF(Table1[[#This Row],[Phân loại]]="Tồn đầu kỳ",Table1[[#This Row],[Tổng giá trị]],0)</f>
        <v>0</v>
      </c>
      <c r="P293" s="8">
        <f>IF(Table1[[#This Row],[Số còn phải thu ĐK]]&gt;0,0,IF(Table1[[#This Row],[Phân loại]]="Bán hàng",Table1[[#This Row],[Tổng giá trị]],-Table1[[#This Row],[Tổng giá trị]]))</f>
        <v>29958714</v>
      </c>
      <c r="Q293" s="20">
        <f>IF(Table1[[#This Row],[Ngày Thanh toán]]&lt;&gt;"",Table1[[#This Row],[Giá Trị HD sau CK]],0)</f>
        <v>0</v>
      </c>
      <c r="R293" s="8">
        <f>Table1[[#This Row],[Số còn phải thu ĐK]]+Table1[[#This Row],[Giá Trị HD sau CK]]-Table1[[#This Row],[Số tiền đã thu]]</f>
        <v>29958714</v>
      </c>
      <c r="S293" s="7">
        <f>IF(Table1[[#This Row],[Ngày hóa đơn]]&lt;&gt;"",Table1[[#This Row],[Ngày hóa đơn]],Table1[[#This Row],[Ngày hạch toán]])</f>
        <v>45889</v>
      </c>
      <c r="T293" s="8">
        <v>55</v>
      </c>
      <c r="U293" s="7">
        <f>IF(Table1[[#This Row],[Ngày tính CN]]="","",S293+T293)</f>
        <v>45944</v>
      </c>
      <c r="V293" s="20">
        <f ca="1">IF(Table1[[#This Row],[Hạn thanh toán]]="","",IF((U293-NOW())&lt;0,0,(U293-NOW())))</f>
        <v>0</v>
      </c>
      <c r="W293" s="3"/>
      <c r="X293" s="20">
        <f ca="1">IF(Table1[[#This Row],[Hạn thanh toán]]="","",IF((U293-NOW())&lt;0,-(U293-NOW()),0))</f>
        <v>30.620536805552547</v>
      </c>
      <c r="Y293" s="3" t="str">
        <f t="shared" ca="1" si="4"/>
        <v>Nợ quá hạn từ 30 ngày đến 60 ngày</v>
      </c>
      <c r="Z293" s="3" t="str">
        <f>IF(MONTH(Table1[[#This Row],[Ngày tính CN]])&lt;10,"0"&amp;MONTH(Table1[[#This Row],[Ngày tính CN]]),MONTH(Table1[[#This Row],[Ngày tính CN]]))</f>
        <v>08</v>
      </c>
      <c r="AA29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93" s="3"/>
    </row>
    <row r="294" spans="1:28" ht="16.5" customHeight="1" x14ac:dyDescent="0.2">
      <c r="A294" s="4" t="s">
        <v>654</v>
      </c>
      <c r="B294" s="4" t="s">
        <v>2119</v>
      </c>
      <c r="C294" s="5">
        <v>45892</v>
      </c>
      <c r="D294" s="6" t="s">
        <v>726</v>
      </c>
      <c r="E294" s="5">
        <v>45892</v>
      </c>
      <c r="F294" s="3" t="s">
        <v>807</v>
      </c>
      <c r="G294" s="3" t="s">
        <v>847</v>
      </c>
      <c r="K294" s="8">
        <v>21988805</v>
      </c>
      <c r="L294" s="8" t="s">
        <v>2135</v>
      </c>
      <c r="O294" s="20">
        <f>IF(Table1[[#This Row],[Phân loại]]="Tồn đầu kỳ",Table1[[#This Row],[Tổng giá trị]],0)</f>
        <v>0</v>
      </c>
      <c r="P294" s="8">
        <f>IF(Table1[[#This Row],[Số còn phải thu ĐK]]&gt;0,0,IF(Table1[[#This Row],[Phân loại]]="Bán hàng",Table1[[#This Row],[Tổng giá trị]],-Table1[[#This Row],[Tổng giá trị]]))</f>
        <v>21988805</v>
      </c>
      <c r="Q294" s="20">
        <f>IF(Table1[[#This Row],[Ngày Thanh toán]]&lt;&gt;"",Table1[[#This Row],[Giá Trị HD sau CK]],0)</f>
        <v>0</v>
      </c>
      <c r="R294" s="8">
        <f>Table1[[#This Row],[Số còn phải thu ĐK]]+Table1[[#This Row],[Giá Trị HD sau CK]]-Table1[[#This Row],[Số tiền đã thu]]</f>
        <v>21988805</v>
      </c>
      <c r="S294" s="7">
        <f>IF(Table1[[#This Row],[Ngày hóa đơn]]&lt;&gt;"",Table1[[#This Row],[Ngày hóa đơn]],Table1[[#This Row],[Ngày hạch toán]])</f>
        <v>45892</v>
      </c>
      <c r="T294" s="8">
        <v>55</v>
      </c>
      <c r="U294" s="7">
        <f>IF(Table1[[#This Row],[Ngày tính CN]]="","",S294+T294)</f>
        <v>45947</v>
      </c>
      <c r="V294" s="20">
        <f ca="1">IF(Table1[[#This Row],[Hạn thanh toán]]="","",IF((U294-NOW())&lt;0,0,(U294-NOW())))</f>
        <v>0</v>
      </c>
      <c r="W294" s="3"/>
      <c r="X294" s="20">
        <f ca="1">IF(Table1[[#This Row],[Hạn thanh toán]]="","",IF((U294-NOW())&lt;0,-(U294-NOW()),0))</f>
        <v>27.620536805552547</v>
      </c>
      <c r="Y294" s="3" t="str">
        <f t="shared" ca="1" si="4"/>
        <v>Nợ quá hạn 30 ngày</v>
      </c>
      <c r="Z294" s="3" t="str">
        <f>IF(MONTH(Table1[[#This Row],[Ngày tính CN]])&lt;10,"0"&amp;MONTH(Table1[[#This Row],[Ngày tính CN]]),MONTH(Table1[[#This Row],[Ngày tính CN]]))</f>
        <v>08</v>
      </c>
      <c r="AA29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94" s="3"/>
    </row>
    <row r="295" spans="1:28" ht="16.5" customHeight="1" x14ac:dyDescent="0.2">
      <c r="A295" s="4" t="s">
        <v>654</v>
      </c>
      <c r="B295" s="4" t="s">
        <v>2119</v>
      </c>
      <c r="C295" s="5">
        <v>45896</v>
      </c>
      <c r="D295" s="6" t="s">
        <v>727</v>
      </c>
      <c r="E295" s="5">
        <v>45896</v>
      </c>
      <c r="F295" s="3" t="s">
        <v>808</v>
      </c>
      <c r="G295" s="3" t="s">
        <v>848</v>
      </c>
      <c r="K295" s="8">
        <v>40381524</v>
      </c>
      <c r="L295" s="8" t="s">
        <v>2135</v>
      </c>
      <c r="O295" s="20">
        <f>IF(Table1[[#This Row],[Phân loại]]="Tồn đầu kỳ",Table1[[#This Row],[Tổng giá trị]],0)</f>
        <v>0</v>
      </c>
      <c r="P295" s="8">
        <f>IF(Table1[[#This Row],[Số còn phải thu ĐK]]&gt;0,0,IF(Table1[[#This Row],[Phân loại]]="Bán hàng",Table1[[#This Row],[Tổng giá trị]],-Table1[[#This Row],[Tổng giá trị]]))</f>
        <v>40381524</v>
      </c>
      <c r="Q295" s="20">
        <f>IF(Table1[[#This Row],[Ngày Thanh toán]]&lt;&gt;"",Table1[[#This Row],[Giá Trị HD sau CK]],0)</f>
        <v>0</v>
      </c>
      <c r="R295" s="8">
        <f>Table1[[#This Row],[Số còn phải thu ĐK]]+Table1[[#This Row],[Giá Trị HD sau CK]]-Table1[[#This Row],[Số tiền đã thu]]</f>
        <v>40381524</v>
      </c>
      <c r="S295" s="7">
        <f>IF(Table1[[#This Row],[Ngày hóa đơn]]&lt;&gt;"",Table1[[#This Row],[Ngày hóa đơn]],Table1[[#This Row],[Ngày hạch toán]])</f>
        <v>45896</v>
      </c>
      <c r="T295" s="8">
        <v>55</v>
      </c>
      <c r="U295" s="7">
        <f>IF(Table1[[#This Row],[Ngày tính CN]]="","",S295+T295)</f>
        <v>45951</v>
      </c>
      <c r="V295" s="20">
        <f ca="1">IF(Table1[[#This Row],[Hạn thanh toán]]="","",IF((U295-NOW())&lt;0,0,(U295-NOW())))</f>
        <v>0</v>
      </c>
      <c r="W295" s="3"/>
      <c r="X295" s="20">
        <f ca="1">IF(Table1[[#This Row],[Hạn thanh toán]]="","",IF((U295-NOW())&lt;0,-(U295-NOW()),0))</f>
        <v>23.620536805552547</v>
      </c>
      <c r="Y295" s="3" t="str">
        <f t="shared" ca="1" si="4"/>
        <v>Nợ quá hạn 30 ngày</v>
      </c>
      <c r="Z295" s="3" t="str">
        <f>IF(MONTH(Table1[[#This Row],[Ngày tính CN]])&lt;10,"0"&amp;MONTH(Table1[[#This Row],[Ngày tính CN]]),MONTH(Table1[[#This Row],[Ngày tính CN]]))</f>
        <v>08</v>
      </c>
      <c r="AA29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95" s="3"/>
    </row>
    <row r="296" spans="1:28" ht="16.5" customHeight="1" x14ac:dyDescent="0.2">
      <c r="A296" s="4" t="s">
        <v>654</v>
      </c>
      <c r="B296" s="4" t="s">
        <v>2119</v>
      </c>
      <c r="C296" s="5">
        <v>45899</v>
      </c>
      <c r="D296" s="6" t="s">
        <v>728</v>
      </c>
      <c r="E296" s="5">
        <v>45899</v>
      </c>
      <c r="F296" s="3" t="s">
        <v>809</v>
      </c>
      <c r="G296" s="3" t="s">
        <v>849</v>
      </c>
      <c r="K296" s="8">
        <v>29291771</v>
      </c>
      <c r="L296" s="8" t="s">
        <v>2135</v>
      </c>
      <c r="O296" s="20">
        <f>IF(Table1[[#This Row],[Phân loại]]="Tồn đầu kỳ",Table1[[#This Row],[Tổng giá trị]],0)</f>
        <v>0</v>
      </c>
      <c r="P296" s="8">
        <f>IF(Table1[[#This Row],[Số còn phải thu ĐK]]&gt;0,0,IF(Table1[[#This Row],[Phân loại]]="Bán hàng",Table1[[#This Row],[Tổng giá trị]],-Table1[[#This Row],[Tổng giá trị]]))</f>
        <v>29291771</v>
      </c>
      <c r="Q296" s="20">
        <f>IF(Table1[[#This Row],[Ngày Thanh toán]]&lt;&gt;"",Table1[[#This Row],[Giá Trị HD sau CK]],0)</f>
        <v>0</v>
      </c>
      <c r="R296" s="8">
        <f>Table1[[#This Row],[Số còn phải thu ĐK]]+Table1[[#This Row],[Giá Trị HD sau CK]]-Table1[[#This Row],[Số tiền đã thu]]</f>
        <v>29291771</v>
      </c>
      <c r="S296" s="7">
        <f>IF(Table1[[#This Row],[Ngày hóa đơn]]&lt;&gt;"",Table1[[#This Row],[Ngày hóa đơn]],Table1[[#This Row],[Ngày hạch toán]])</f>
        <v>45899</v>
      </c>
      <c r="T296" s="8">
        <v>55</v>
      </c>
      <c r="U296" s="7">
        <f>IF(Table1[[#This Row],[Ngày tính CN]]="","",S296+T296)</f>
        <v>45954</v>
      </c>
      <c r="V296" s="20">
        <f ca="1">IF(Table1[[#This Row],[Hạn thanh toán]]="","",IF((U296-NOW())&lt;0,0,(U296-NOW())))</f>
        <v>0</v>
      </c>
      <c r="W296" s="3"/>
      <c r="X296" s="20">
        <f ca="1">IF(Table1[[#This Row],[Hạn thanh toán]]="","",IF((U296-NOW())&lt;0,-(U296-NOW()),0))</f>
        <v>20.620536805552547</v>
      </c>
      <c r="Y296" s="3" t="str">
        <f t="shared" ca="1" si="4"/>
        <v>Nợ quá hạn 30 ngày</v>
      </c>
      <c r="Z296" s="3" t="str">
        <f>IF(MONTH(Table1[[#This Row],[Ngày tính CN]])&lt;10,"0"&amp;MONTH(Table1[[#This Row],[Ngày tính CN]]),MONTH(Table1[[#This Row],[Ngày tính CN]]))</f>
        <v>08</v>
      </c>
      <c r="AA29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96" s="3"/>
    </row>
    <row r="297" spans="1:28" ht="16.5" customHeight="1" x14ac:dyDescent="0.2">
      <c r="A297" s="4" t="s">
        <v>654</v>
      </c>
      <c r="B297" s="4" t="s">
        <v>2119</v>
      </c>
      <c r="C297" s="5">
        <v>45906</v>
      </c>
      <c r="D297" s="6" t="s">
        <v>729</v>
      </c>
      <c r="E297" s="5">
        <v>45906</v>
      </c>
      <c r="F297" s="3" t="s">
        <v>810</v>
      </c>
      <c r="G297" s="3" t="s">
        <v>850</v>
      </c>
      <c r="K297" s="8">
        <v>39838522</v>
      </c>
      <c r="L297" s="8" t="s">
        <v>2135</v>
      </c>
      <c r="O297" s="20">
        <f>IF(Table1[[#This Row],[Phân loại]]="Tồn đầu kỳ",Table1[[#This Row],[Tổng giá trị]],0)</f>
        <v>0</v>
      </c>
      <c r="P297" s="8">
        <f>IF(Table1[[#This Row],[Số còn phải thu ĐK]]&gt;0,0,IF(Table1[[#This Row],[Phân loại]]="Bán hàng",Table1[[#This Row],[Tổng giá trị]],-Table1[[#This Row],[Tổng giá trị]]))</f>
        <v>39838522</v>
      </c>
      <c r="Q297" s="20">
        <f>IF(Table1[[#This Row],[Ngày Thanh toán]]&lt;&gt;"",Table1[[#This Row],[Giá Trị HD sau CK]],0)</f>
        <v>0</v>
      </c>
      <c r="R297" s="8">
        <f>Table1[[#This Row],[Số còn phải thu ĐK]]+Table1[[#This Row],[Giá Trị HD sau CK]]-Table1[[#This Row],[Số tiền đã thu]]</f>
        <v>39838522</v>
      </c>
      <c r="S297" s="7">
        <f>IF(Table1[[#This Row],[Ngày hóa đơn]]&lt;&gt;"",Table1[[#This Row],[Ngày hóa đơn]],Table1[[#This Row],[Ngày hạch toán]])</f>
        <v>45906</v>
      </c>
      <c r="T297" s="8">
        <v>55</v>
      </c>
      <c r="U297" s="7">
        <f>IF(Table1[[#This Row],[Ngày tính CN]]="","",S297+T297)</f>
        <v>45961</v>
      </c>
      <c r="V297" s="20">
        <f ca="1">IF(Table1[[#This Row],[Hạn thanh toán]]="","",IF((U297-NOW())&lt;0,0,(U297-NOW())))</f>
        <v>0</v>
      </c>
      <c r="W297" s="3"/>
      <c r="X297" s="20">
        <f ca="1">IF(Table1[[#This Row],[Hạn thanh toán]]="","",IF((U297-NOW())&lt;0,-(U297-NOW()),0))</f>
        <v>13.620536805552547</v>
      </c>
      <c r="Y297" s="3" t="str">
        <f t="shared" ca="1" si="4"/>
        <v>Nợ quá hạn 30 ngày</v>
      </c>
      <c r="Z297" s="3" t="str">
        <f>IF(MONTH(Table1[[#This Row],[Ngày tính CN]])&lt;10,"0"&amp;MONTH(Table1[[#This Row],[Ngày tính CN]]),MONTH(Table1[[#This Row],[Ngày tính CN]]))</f>
        <v>09</v>
      </c>
      <c r="AA29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97" s="3"/>
    </row>
    <row r="298" spans="1:28" ht="16.5" customHeight="1" x14ac:dyDescent="0.2">
      <c r="A298" s="4" t="s">
        <v>654</v>
      </c>
      <c r="B298" s="4" t="s">
        <v>2119</v>
      </c>
      <c r="C298" s="5">
        <v>45910</v>
      </c>
      <c r="D298" s="6" t="s">
        <v>730</v>
      </c>
      <c r="E298" s="5">
        <v>45910</v>
      </c>
      <c r="F298" s="3" t="s">
        <v>811</v>
      </c>
      <c r="G298" s="3" t="s">
        <v>851</v>
      </c>
      <c r="K298" s="8">
        <v>45514813</v>
      </c>
      <c r="L298" s="8" t="s">
        <v>2135</v>
      </c>
      <c r="O298" s="20">
        <f>IF(Table1[[#This Row],[Phân loại]]="Tồn đầu kỳ",Table1[[#This Row],[Tổng giá trị]],0)</f>
        <v>0</v>
      </c>
      <c r="P298" s="8">
        <f>IF(Table1[[#This Row],[Số còn phải thu ĐK]]&gt;0,0,IF(Table1[[#This Row],[Phân loại]]="Bán hàng",Table1[[#This Row],[Tổng giá trị]],-Table1[[#This Row],[Tổng giá trị]]))</f>
        <v>45514813</v>
      </c>
      <c r="Q298" s="20">
        <f>IF(Table1[[#This Row],[Ngày Thanh toán]]&lt;&gt;"",Table1[[#This Row],[Giá Trị HD sau CK]],0)</f>
        <v>0</v>
      </c>
      <c r="R298" s="8">
        <f>Table1[[#This Row],[Số còn phải thu ĐK]]+Table1[[#This Row],[Giá Trị HD sau CK]]-Table1[[#This Row],[Số tiền đã thu]]</f>
        <v>45514813</v>
      </c>
      <c r="S298" s="7">
        <f>IF(Table1[[#This Row],[Ngày hóa đơn]]&lt;&gt;"",Table1[[#This Row],[Ngày hóa đơn]],Table1[[#This Row],[Ngày hạch toán]])</f>
        <v>45910</v>
      </c>
      <c r="T298" s="8">
        <v>55</v>
      </c>
      <c r="U298" s="7">
        <f>IF(Table1[[#This Row],[Ngày tính CN]]="","",S298+T298)</f>
        <v>45965</v>
      </c>
      <c r="V298" s="20">
        <f ca="1">IF(Table1[[#This Row],[Hạn thanh toán]]="","",IF((U298-NOW())&lt;0,0,(U298-NOW())))</f>
        <v>0</v>
      </c>
      <c r="W298" s="3"/>
      <c r="X298" s="20">
        <f ca="1">IF(Table1[[#This Row],[Hạn thanh toán]]="","",IF((U298-NOW())&lt;0,-(U298-NOW()),0))</f>
        <v>9.6205368055525469</v>
      </c>
      <c r="Y298" s="3" t="str">
        <f t="shared" ca="1" si="4"/>
        <v>Nợ quá hạn 30 ngày</v>
      </c>
      <c r="Z298" s="3" t="str">
        <f>IF(MONTH(Table1[[#This Row],[Ngày tính CN]])&lt;10,"0"&amp;MONTH(Table1[[#This Row],[Ngày tính CN]]),MONTH(Table1[[#This Row],[Ngày tính CN]]))</f>
        <v>09</v>
      </c>
      <c r="AA29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98" s="3"/>
    </row>
    <row r="299" spans="1:28" ht="16.5" customHeight="1" x14ac:dyDescent="0.2">
      <c r="A299" s="4" t="s">
        <v>654</v>
      </c>
      <c r="B299" s="4" t="s">
        <v>2119</v>
      </c>
      <c r="C299" s="5">
        <v>45913</v>
      </c>
      <c r="D299" s="6" t="s">
        <v>731</v>
      </c>
      <c r="E299" s="5">
        <v>45913</v>
      </c>
      <c r="F299" s="3" t="s">
        <v>812</v>
      </c>
      <c r="G299" s="3" t="s">
        <v>852</v>
      </c>
      <c r="K299" s="8">
        <v>23962559</v>
      </c>
      <c r="L299" s="8" t="s">
        <v>2135</v>
      </c>
      <c r="O299" s="20">
        <f>IF(Table1[[#This Row],[Phân loại]]="Tồn đầu kỳ",Table1[[#This Row],[Tổng giá trị]],0)</f>
        <v>0</v>
      </c>
      <c r="P299" s="8">
        <f>IF(Table1[[#This Row],[Số còn phải thu ĐK]]&gt;0,0,IF(Table1[[#This Row],[Phân loại]]="Bán hàng",Table1[[#This Row],[Tổng giá trị]],-Table1[[#This Row],[Tổng giá trị]]))</f>
        <v>23962559</v>
      </c>
      <c r="Q299" s="20">
        <f>IF(Table1[[#This Row],[Ngày Thanh toán]]&lt;&gt;"",Table1[[#This Row],[Giá Trị HD sau CK]],0)</f>
        <v>0</v>
      </c>
      <c r="R299" s="8">
        <f>Table1[[#This Row],[Số còn phải thu ĐK]]+Table1[[#This Row],[Giá Trị HD sau CK]]-Table1[[#This Row],[Số tiền đã thu]]</f>
        <v>23962559</v>
      </c>
      <c r="S299" s="7">
        <f>IF(Table1[[#This Row],[Ngày hóa đơn]]&lt;&gt;"",Table1[[#This Row],[Ngày hóa đơn]],Table1[[#This Row],[Ngày hạch toán]])</f>
        <v>45913</v>
      </c>
      <c r="T299" s="8">
        <v>55</v>
      </c>
      <c r="U299" s="7">
        <f>IF(Table1[[#This Row],[Ngày tính CN]]="","",S299+T299)</f>
        <v>45968</v>
      </c>
      <c r="V299" s="20">
        <f ca="1">IF(Table1[[#This Row],[Hạn thanh toán]]="","",IF((U299-NOW())&lt;0,0,(U299-NOW())))</f>
        <v>0</v>
      </c>
      <c r="W299" s="3"/>
      <c r="X299" s="20">
        <f ca="1">IF(Table1[[#This Row],[Hạn thanh toán]]="","",IF((U299-NOW())&lt;0,-(U299-NOW()),0))</f>
        <v>6.6205368055525469</v>
      </c>
      <c r="Y299" s="3" t="str">
        <f t="shared" ca="1" si="4"/>
        <v>Nợ quá hạn 30 ngày</v>
      </c>
      <c r="Z299" s="3" t="str">
        <f>IF(MONTH(Table1[[#This Row],[Ngày tính CN]])&lt;10,"0"&amp;MONTH(Table1[[#This Row],[Ngày tính CN]]),MONTH(Table1[[#This Row],[Ngày tính CN]]))</f>
        <v>09</v>
      </c>
      <c r="AA29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299" s="3"/>
    </row>
    <row r="300" spans="1:28" ht="16.5" customHeight="1" x14ac:dyDescent="0.2">
      <c r="A300" s="4" t="s">
        <v>654</v>
      </c>
      <c r="B300" s="4" t="s">
        <v>2119</v>
      </c>
      <c r="C300" s="5">
        <v>45917</v>
      </c>
      <c r="D300" s="6" t="s">
        <v>732</v>
      </c>
      <c r="E300" s="5">
        <v>45917</v>
      </c>
      <c r="F300" s="3" t="s">
        <v>813</v>
      </c>
      <c r="G300" s="3" t="s">
        <v>853</v>
      </c>
      <c r="K300" s="8">
        <v>20666696</v>
      </c>
      <c r="L300" s="8" t="s">
        <v>2135</v>
      </c>
      <c r="O300" s="20">
        <f>IF(Table1[[#This Row],[Phân loại]]="Tồn đầu kỳ",Table1[[#This Row],[Tổng giá trị]],0)</f>
        <v>0</v>
      </c>
      <c r="P300" s="8">
        <f>IF(Table1[[#This Row],[Số còn phải thu ĐK]]&gt;0,0,IF(Table1[[#This Row],[Phân loại]]="Bán hàng",Table1[[#This Row],[Tổng giá trị]],-Table1[[#This Row],[Tổng giá trị]]))</f>
        <v>20666696</v>
      </c>
      <c r="Q300" s="20">
        <f>IF(Table1[[#This Row],[Ngày Thanh toán]]&lt;&gt;"",Table1[[#This Row],[Giá Trị HD sau CK]],0)</f>
        <v>0</v>
      </c>
      <c r="R300" s="8">
        <f>Table1[[#This Row],[Số còn phải thu ĐK]]+Table1[[#This Row],[Giá Trị HD sau CK]]-Table1[[#This Row],[Số tiền đã thu]]</f>
        <v>20666696</v>
      </c>
      <c r="S300" s="7">
        <f>IF(Table1[[#This Row],[Ngày hóa đơn]]&lt;&gt;"",Table1[[#This Row],[Ngày hóa đơn]],Table1[[#This Row],[Ngày hạch toán]])</f>
        <v>45917</v>
      </c>
      <c r="T300" s="8">
        <v>55</v>
      </c>
      <c r="U300" s="7">
        <f>IF(Table1[[#This Row],[Ngày tính CN]]="","",S300+T300)</f>
        <v>45972</v>
      </c>
      <c r="V300" s="20">
        <f ca="1">IF(Table1[[#This Row],[Hạn thanh toán]]="","",IF((U300-NOW())&lt;0,0,(U300-NOW())))</f>
        <v>0</v>
      </c>
      <c r="W300" s="3"/>
      <c r="X300" s="20">
        <f ca="1">IF(Table1[[#This Row],[Hạn thanh toán]]="","",IF((U300-NOW())&lt;0,-(U300-NOW()),0))</f>
        <v>2.6205368055525469</v>
      </c>
      <c r="Y300" s="3" t="str">
        <f t="shared" ca="1" si="4"/>
        <v>Nợ quá hạn 30 ngày</v>
      </c>
      <c r="Z300" s="3" t="str">
        <f>IF(MONTH(Table1[[#This Row],[Ngày tính CN]])&lt;10,"0"&amp;MONTH(Table1[[#This Row],[Ngày tính CN]]),MONTH(Table1[[#This Row],[Ngày tính CN]]))</f>
        <v>09</v>
      </c>
      <c r="AA30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00" s="3"/>
    </row>
    <row r="301" spans="1:28" ht="16.5" customHeight="1" x14ac:dyDescent="0.2">
      <c r="A301" s="4" t="s">
        <v>654</v>
      </c>
      <c r="B301" s="4" t="s">
        <v>2119</v>
      </c>
      <c r="C301" s="5">
        <v>45920</v>
      </c>
      <c r="D301" s="6" t="s">
        <v>733</v>
      </c>
      <c r="E301" s="5">
        <v>45920</v>
      </c>
      <c r="F301" s="3" t="s">
        <v>814</v>
      </c>
      <c r="G301" s="3" t="s">
        <v>854</v>
      </c>
      <c r="K301" s="8">
        <v>17781660</v>
      </c>
      <c r="L301" s="8" t="s">
        <v>2135</v>
      </c>
      <c r="O301" s="20">
        <f>IF(Table1[[#This Row],[Phân loại]]="Tồn đầu kỳ",Table1[[#This Row],[Tổng giá trị]],0)</f>
        <v>0</v>
      </c>
      <c r="P301" s="8">
        <f>IF(Table1[[#This Row],[Số còn phải thu ĐK]]&gt;0,0,IF(Table1[[#This Row],[Phân loại]]="Bán hàng",Table1[[#This Row],[Tổng giá trị]],-Table1[[#This Row],[Tổng giá trị]]))</f>
        <v>17781660</v>
      </c>
      <c r="Q301" s="20">
        <f>IF(Table1[[#This Row],[Ngày Thanh toán]]&lt;&gt;"",Table1[[#This Row],[Giá Trị HD sau CK]],0)</f>
        <v>0</v>
      </c>
      <c r="R301" s="8">
        <f>Table1[[#This Row],[Số còn phải thu ĐK]]+Table1[[#This Row],[Giá Trị HD sau CK]]-Table1[[#This Row],[Số tiền đã thu]]</f>
        <v>17781660</v>
      </c>
      <c r="S301" s="7">
        <f>IF(Table1[[#This Row],[Ngày hóa đơn]]&lt;&gt;"",Table1[[#This Row],[Ngày hóa đơn]],Table1[[#This Row],[Ngày hạch toán]])</f>
        <v>45920</v>
      </c>
      <c r="T301" s="8">
        <v>55</v>
      </c>
      <c r="U301" s="7">
        <f>IF(Table1[[#This Row],[Ngày tính CN]]="","",S301+T301)</f>
        <v>45975</v>
      </c>
      <c r="V301" s="20">
        <f ca="1">IF(Table1[[#This Row],[Hạn thanh toán]]="","",IF((U301-NOW())&lt;0,0,(U301-NOW())))</f>
        <v>0.37946319444745313</v>
      </c>
      <c r="W301" s="3"/>
      <c r="X301" s="20">
        <f ca="1">IF(Table1[[#This Row],[Hạn thanh toán]]="","",IF((U301-NOW())&lt;0,-(U301-NOW()),0))</f>
        <v>0</v>
      </c>
      <c r="Y301" s="3" t="str">
        <f t="shared" ca="1" si="4"/>
        <v>Chưa đến hạn thanh toán</v>
      </c>
      <c r="Z301" s="3" t="str">
        <f>IF(MONTH(Table1[[#This Row],[Ngày tính CN]])&lt;10,"0"&amp;MONTH(Table1[[#This Row],[Ngày tính CN]]),MONTH(Table1[[#This Row],[Ngày tính CN]]))</f>
        <v>09</v>
      </c>
      <c r="AA30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01" s="3"/>
    </row>
    <row r="302" spans="1:28" ht="16.5" customHeight="1" x14ac:dyDescent="0.2">
      <c r="A302" s="4" t="s">
        <v>654</v>
      </c>
      <c r="B302" s="4" t="s">
        <v>2119</v>
      </c>
      <c r="C302" s="5">
        <v>45924</v>
      </c>
      <c r="D302" s="6" t="s">
        <v>734</v>
      </c>
      <c r="E302" s="5">
        <v>45924</v>
      </c>
      <c r="F302" s="3" t="s">
        <v>815</v>
      </c>
      <c r="G302" s="3" t="s">
        <v>855</v>
      </c>
      <c r="K302" s="8">
        <v>34832711</v>
      </c>
      <c r="L302" s="8" t="s">
        <v>2135</v>
      </c>
      <c r="O302" s="20">
        <f>IF(Table1[[#This Row],[Phân loại]]="Tồn đầu kỳ",Table1[[#This Row],[Tổng giá trị]],0)</f>
        <v>0</v>
      </c>
      <c r="P302" s="8">
        <f>IF(Table1[[#This Row],[Số còn phải thu ĐK]]&gt;0,0,IF(Table1[[#This Row],[Phân loại]]="Bán hàng",Table1[[#This Row],[Tổng giá trị]],-Table1[[#This Row],[Tổng giá trị]]))</f>
        <v>34832711</v>
      </c>
      <c r="Q302" s="20">
        <f>IF(Table1[[#This Row],[Ngày Thanh toán]]&lt;&gt;"",Table1[[#This Row],[Giá Trị HD sau CK]],0)</f>
        <v>0</v>
      </c>
      <c r="R302" s="8">
        <f>Table1[[#This Row],[Số còn phải thu ĐK]]+Table1[[#This Row],[Giá Trị HD sau CK]]-Table1[[#This Row],[Số tiền đã thu]]</f>
        <v>34832711</v>
      </c>
      <c r="S302" s="7">
        <f>IF(Table1[[#This Row],[Ngày hóa đơn]]&lt;&gt;"",Table1[[#This Row],[Ngày hóa đơn]],Table1[[#This Row],[Ngày hạch toán]])</f>
        <v>45924</v>
      </c>
      <c r="T302" s="8">
        <v>55</v>
      </c>
      <c r="U302" s="7">
        <f>IF(Table1[[#This Row],[Ngày tính CN]]="","",S302+T302)</f>
        <v>45979</v>
      </c>
      <c r="V302" s="20">
        <f ca="1">IF(Table1[[#This Row],[Hạn thanh toán]]="","",IF((U302-NOW())&lt;0,0,(U302-NOW())))</f>
        <v>4.3794631944474531</v>
      </c>
      <c r="W302" s="3"/>
      <c r="X302" s="20">
        <f ca="1">IF(Table1[[#This Row],[Hạn thanh toán]]="","",IF((U302-NOW())&lt;0,-(U302-NOW()),0))</f>
        <v>0</v>
      </c>
      <c r="Y302" s="3" t="str">
        <f t="shared" ca="1" si="4"/>
        <v>Chưa đến hạn thanh toán</v>
      </c>
      <c r="Z302" s="3" t="str">
        <f>IF(MONTH(Table1[[#This Row],[Ngày tính CN]])&lt;10,"0"&amp;MONTH(Table1[[#This Row],[Ngày tính CN]]),MONTH(Table1[[#This Row],[Ngày tính CN]]))</f>
        <v>09</v>
      </c>
      <c r="AA30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02" s="3"/>
    </row>
    <row r="303" spans="1:28" ht="16.5" customHeight="1" x14ac:dyDescent="0.2">
      <c r="A303" s="4" t="s">
        <v>654</v>
      </c>
      <c r="B303" s="4" t="s">
        <v>2119</v>
      </c>
      <c r="C303" s="5">
        <v>45927</v>
      </c>
      <c r="D303" s="6" t="s">
        <v>735</v>
      </c>
      <c r="E303" s="5">
        <v>45927</v>
      </c>
      <c r="F303" s="3" t="s">
        <v>816</v>
      </c>
      <c r="G303" s="3" t="s">
        <v>856</v>
      </c>
      <c r="K303" s="8">
        <v>19039914</v>
      </c>
      <c r="L303" s="8" t="s">
        <v>2135</v>
      </c>
      <c r="O303" s="20">
        <f>IF(Table1[[#This Row],[Phân loại]]="Tồn đầu kỳ",Table1[[#This Row],[Tổng giá trị]],0)</f>
        <v>0</v>
      </c>
      <c r="P303" s="8">
        <f>IF(Table1[[#This Row],[Số còn phải thu ĐK]]&gt;0,0,IF(Table1[[#This Row],[Phân loại]]="Bán hàng",Table1[[#This Row],[Tổng giá trị]],-Table1[[#This Row],[Tổng giá trị]]))</f>
        <v>19039914</v>
      </c>
      <c r="Q303" s="20">
        <f>IF(Table1[[#This Row],[Ngày Thanh toán]]&lt;&gt;"",Table1[[#This Row],[Giá Trị HD sau CK]],0)</f>
        <v>0</v>
      </c>
      <c r="R303" s="8">
        <f>Table1[[#This Row],[Số còn phải thu ĐK]]+Table1[[#This Row],[Giá Trị HD sau CK]]-Table1[[#This Row],[Số tiền đã thu]]</f>
        <v>19039914</v>
      </c>
      <c r="S303" s="7">
        <f>IF(Table1[[#This Row],[Ngày hóa đơn]]&lt;&gt;"",Table1[[#This Row],[Ngày hóa đơn]],Table1[[#This Row],[Ngày hạch toán]])</f>
        <v>45927</v>
      </c>
      <c r="T303" s="8">
        <v>55</v>
      </c>
      <c r="U303" s="7">
        <f>IF(Table1[[#This Row],[Ngày tính CN]]="","",S303+T303)</f>
        <v>45982</v>
      </c>
      <c r="V303" s="20">
        <f ca="1">IF(Table1[[#This Row],[Hạn thanh toán]]="","",IF((U303-NOW())&lt;0,0,(U303-NOW())))</f>
        <v>7.3794631944474531</v>
      </c>
      <c r="W303" s="3"/>
      <c r="X303" s="20">
        <f ca="1">IF(Table1[[#This Row],[Hạn thanh toán]]="","",IF((U303-NOW())&lt;0,-(U303-NOW()),0))</f>
        <v>0</v>
      </c>
      <c r="Y303" s="3" t="str">
        <f t="shared" ca="1" si="4"/>
        <v>Chưa đến hạn thanh toán</v>
      </c>
      <c r="Z303" s="3" t="str">
        <f>IF(MONTH(Table1[[#This Row],[Ngày tính CN]])&lt;10,"0"&amp;MONTH(Table1[[#This Row],[Ngày tính CN]]),MONTH(Table1[[#This Row],[Ngày tính CN]]))</f>
        <v>09</v>
      </c>
      <c r="AA30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03" s="3"/>
    </row>
    <row r="304" spans="1:28" ht="25.5" customHeight="1" x14ac:dyDescent="0.2">
      <c r="A304" s="4" t="s">
        <v>654</v>
      </c>
      <c r="B304" s="4" t="s">
        <v>2119</v>
      </c>
      <c r="E304" s="5">
        <v>45682</v>
      </c>
      <c r="F304" s="3" t="s">
        <v>857</v>
      </c>
      <c r="G304" s="3" t="s">
        <v>936</v>
      </c>
      <c r="K304" s="8">
        <v>-71771</v>
      </c>
      <c r="L304" s="8" t="s">
        <v>637</v>
      </c>
      <c r="O304" s="20">
        <f>IF(Table1[[#This Row],[Phân loại]]="Tồn đầu kỳ",Table1[[#This Row],[Tổng giá trị]],0)</f>
        <v>0</v>
      </c>
      <c r="P304" s="8">
        <f>IF(Table1[[#This Row],[Số còn phải thu ĐK]]&gt;0,0,IF(Table1[[#This Row],[Phân loại]]="Bán hàng",Table1[[#This Row],[Tổng giá trị]],-Table1[[#This Row],[Tổng giá trị]]))</f>
        <v>71771</v>
      </c>
      <c r="Q304" s="20">
        <f>IF(Table1[[#This Row],[Ngày Thanh toán]]&lt;&gt;"",Table1[[#This Row],[Giá Trị HD sau CK]],0)</f>
        <v>0</v>
      </c>
      <c r="R304" s="8">
        <f>Table1[[#This Row],[Số còn phải thu ĐK]]+Table1[[#This Row],[Giá Trị HD sau CK]]-Table1[[#This Row],[Số tiền đã thu]]</f>
        <v>71771</v>
      </c>
      <c r="S304" s="7">
        <f>IF(Table1[[#This Row],[Ngày hóa đơn]]&lt;&gt;"",Table1[[#This Row],[Ngày hóa đơn]],Table1[[#This Row],[Ngày hạch toán]])</f>
        <v>45682</v>
      </c>
      <c r="T304" s="8">
        <v>55</v>
      </c>
      <c r="U304" s="7">
        <f>IF(Table1[[#This Row],[Ngày tính CN]]="","",S304+T304)</f>
        <v>45737</v>
      </c>
      <c r="V304" s="20">
        <f ca="1">IF(Table1[[#This Row],[Hạn thanh toán]]="","",IF((U304-NOW())&lt;0,0,(U304-NOW())))</f>
        <v>0</v>
      </c>
      <c r="W304" s="3"/>
      <c r="X304" s="20">
        <f ca="1">IF(Table1[[#This Row],[Hạn thanh toán]]="","",IF((U304-NOW())&lt;0,-(U304-NOW()),0))</f>
        <v>237.62053680555255</v>
      </c>
      <c r="Y304" s="3" t="str">
        <f t="shared" ca="1" si="4"/>
        <v>Nợ quá hạn hơn 120 ngày có khả năng mất thanh toán</v>
      </c>
      <c r="Z304" s="3" t="str">
        <f>IF(MONTH(Table1[[#This Row],[Ngày tính CN]])&lt;10,"0"&amp;MONTH(Table1[[#This Row],[Ngày tính CN]]),MONTH(Table1[[#This Row],[Ngày tính CN]]))</f>
        <v>01</v>
      </c>
      <c r="AA30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04" s="3"/>
    </row>
    <row r="305" spans="1:28" ht="25.5" customHeight="1" x14ac:dyDescent="0.2">
      <c r="A305" s="4" t="s">
        <v>654</v>
      </c>
      <c r="B305" s="4" t="s">
        <v>2119</v>
      </c>
      <c r="E305" s="5">
        <v>45682</v>
      </c>
      <c r="F305" s="3" t="s">
        <v>858</v>
      </c>
      <c r="G305" s="3" t="s">
        <v>936</v>
      </c>
      <c r="K305" s="8">
        <v>-71771</v>
      </c>
      <c r="L305" s="8" t="s">
        <v>637</v>
      </c>
      <c r="O305" s="20">
        <f>IF(Table1[[#This Row],[Phân loại]]="Tồn đầu kỳ",Table1[[#This Row],[Tổng giá trị]],0)</f>
        <v>0</v>
      </c>
      <c r="P305" s="8">
        <f>IF(Table1[[#This Row],[Số còn phải thu ĐK]]&gt;0,0,IF(Table1[[#This Row],[Phân loại]]="Bán hàng",Table1[[#This Row],[Tổng giá trị]],-Table1[[#This Row],[Tổng giá trị]]))</f>
        <v>71771</v>
      </c>
      <c r="Q305" s="20">
        <f>IF(Table1[[#This Row],[Ngày Thanh toán]]&lt;&gt;"",Table1[[#This Row],[Giá Trị HD sau CK]],0)</f>
        <v>0</v>
      </c>
      <c r="R305" s="8">
        <f>Table1[[#This Row],[Số còn phải thu ĐK]]+Table1[[#This Row],[Giá Trị HD sau CK]]-Table1[[#This Row],[Số tiền đã thu]]</f>
        <v>71771</v>
      </c>
      <c r="S305" s="7">
        <f>IF(Table1[[#This Row],[Ngày hóa đơn]]&lt;&gt;"",Table1[[#This Row],[Ngày hóa đơn]],Table1[[#This Row],[Ngày hạch toán]])</f>
        <v>45682</v>
      </c>
      <c r="T305" s="8">
        <v>55</v>
      </c>
      <c r="U305" s="7">
        <f>IF(Table1[[#This Row],[Ngày tính CN]]="","",S305+T305)</f>
        <v>45737</v>
      </c>
      <c r="V305" s="20">
        <f ca="1">IF(Table1[[#This Row],[Hạn thanh toán]]="","",IF((U305-NOW())&lt;0,0,(U305-NOW())))</f>
        <v>0</v>
      </c>
      <c r="W305" s="3"/>
      <c r="X305" s="20">
        <f ca="1">IF(Table1[[#This Row],[Hạn thanh toán]]="","",IF((U305-NOW())&lt;0,-(U305-NOW()),0))</f>
        <v>237.62053680555255</v>
      </c>
      <c r="Y305" s="3" t="str">
        <f t="shared" ca="1" si="4"/>
        <v>Nợ quá hạn hơn 120 ngày có khả năng mất thanh toán</v>
      </c>
      <c r="Z305" s="3" t="str">
        <f>IF(MONTH(Table1[[#This Row],[Ngày tính CN]])&lt;10,"0"&amp;MONTH(Table1[[#This Row],[Ngày tính CN]]),MONTH(Table1[[#This Row],[Ngày tính CN]]))</f>
        <v>01</v>
      </c>
      <c r="AA30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05" s="3"/>
    </row>
    <row r="306" spans="1:28" ht="25.5" customHeight="1" x14ac:dyDescent="0.2">
      <c r="A306" s="4" t="s">
        <v>654</v>
      </c>
      <c r="B306" s="4" t="s">
        <v>2119</v>
      </c>
      <c r="E306" s="5">
        <v>45682</v>
      </c>
      <c r="F306" s="3" t="s">
        <v>859</v>
      </c>
      <c r="G306" s="3" t="s">
        <v>936</v>
      </c>
      <c r="K306" s="8">
        <v>-143543</v>
      </c>
      <c r="L306" s="8" t="s">
        <v>637</v>
      </c>
      <c r="O306" s="20">
        <f>IF(Table1[[#This Row],[Phân loại]]="Tồn đầu kỳ",Table1[[#This Row],[Tổng giá trị]],0)</f>
        <v>0</v>
      </c>
      <c r="P306" s="8">
        <f>IF(Table1[[#This Row],[Số còn phải thu ĐK]]&gt;0,0,IF(Table1[[#This Row],[Phân loại]]="Bán hàng",Table1[[#This Row],[Tổng giá trị]],-Table1[[#This Row],[Tổng giá trị]]))</f>
        <v>143543</v>
      </c>
      <c r="Q306" s="20">
        <f>IF(Table1[[#This Row],[Ngày Thanh toán]]&lt;&gt;"",Table1[[#This Row],[Giá Trị HD sau CK]],0)</f>
        <v>0</v>
      </c>
      <c r="R306" s="8">
        <f>Table1[[#This Row],[Số còn phải thu ĐK]]+Table1[[#This Row],[Giá Trị HD sau CK]]-Table1[[#This Row],[Số tiền đã thu]]</f>
        <v>143543</v>
      </c>
      <c r="S306" s="7">
        <f>IF(Table1[[#This Row],[Ngày hóa đơn]]&lt;&gt;"",Table1[[#This Row],[Ngày hóa đơn]],Table1[[#This Row],[Ngày hạch toán]])</f>
        <v>45682</v>
      </c>
      <c r="T306" s="8">
        <v>55</v>
      </c>
      <c r="U306" s="7">
        <f>IF(Table1[[#This Row],[Ngày tính CN]]="","",S306+T306)</f>
        <v>45737</v>
      </c>
      <c r="V306" s="20">
        <f ca="1">IF(Table1[[#This Row],[Hạn thanh toán]]="","",IF((U306-NOW())&lt;0,0,(U306-NOW())))</f>
        <v>0</v>
      </c>
      <c r="W306" s="3"/>
      <c r="X306" s="20">
        <f ca="1">IF(Table1[[#This Row],[Hạn thanh toán]]="","",IF((U306-NOW())&lt;0,-(U306-NOW()),0))</f>
        <v>237.62053680555255</v>
      </c>
      <c r="Y306" s="3" t="str">
        <f t="shared" ca="1" si="4"/>
        <v>Nợ quá hạn hơn 120 ngày có khả năng mất thanh toán</v>
      </c>
      <c r="Z306" s="3" t="str">
        <f>IF(MONTH(Table1[[#This Row],[Ngày tính CN]])&lt;10,"0"&amp;MONTH(Table1[[#This Row],[Ngày tính CN]]),MONTH(Table1[[#This Row],[Ngày tính CN]]))</f>
        <v>01</v>
      </c>
      <c r="AA30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06" s="3"/>
    </row>
    <row r="307" spans="1:28" ht="25.5" customHeight="1" x14ac:dyDescent="0.2">
      <c r="A307" s="4" t="s">
        <v>654</v>
      </c>
      <c r="B307" s="4" t="s">
        <v>2119</v>
      </c>
      <c r="E307" s="5">
        <v>45682</v>
      </c>
      <c r="F307" s="3" t="s">
        <v>860</v>
      </c>
      <c r="G307" s="3" t="s">
        <v>936</v>
      </c>
      <c r="K307" s="8">
        <v>-143543</v>
      </c>
      <c r="L307" s="8" t="s">
        <v>637</v>
      </c>
      <c r="O307" s="20">
        <f>IF(Table1[[#This Row],[Phân loại]]="Tồn đầu kỳ",Table1[[#This Row],[Tổng giá trị]],0)</f>
        <v>0</v>
      </c>
      <c r="P307" s="8">
        <f>IF(Table1[[#This Row],[Số còn phải thu ĐK]]&gt;0,0,IF(Table1[[#This Row],[Phân loại]]="Bán hàng",Table1[[#This Row],[Tổng giá trị]],-Table1[[#This Row],[Tổng giá trị]]))</f>
        <v>143543</v>
      </c>
      <c r="Q307" s="20">
        <f>IF(Table1[[#This Row],[Ngày Thanh toán]]&lt;&gt;"",Table1[[#This Row],[Giá Trị HD sau CK]],0)</f>
        <v>0</v>
      </c>
      <c r="R307" s="8">
        <f>Table1[[#This Row],[Số còn phải thu ĐK]]+Table1[[#This Row],[Giá Trị HD sau CK]]-Table1[[#This Row],[Số tiền đã thu]]</f>
        <v>143543</v>
      </c>
      <c r="S307" s="7">
        <f>IF(Table1[[#This Row],[Ngày hóa đơn]]&lt;&gt;"",Table1[[#This Row],[Ngày hóa đơn]],Table1[[#This Row],[Ngày hạch toán]])</f>
        <v>45682</v>
      </c>
      <c r="T307" s="8">
        <v>55</v>
      </c>
      <c r="U307" s="7">
        <f>IF(Table1[[#This Row],[Ngày tính CN]]="","",S307+T307)</f>
        <v>45737</v>
      </c>
      <c r="V307" s="20">
        <f ca="1">IF(Table1[[#This Row],[Hạn thanh toán]]="","",IF((U307-NOW())&lt;0,0,(U307-NOW())))</f>
        <v>0</v>
      </c>
      <c r="W307" s="3"/>
      <c r="X307" s="20">
        <f ca="1">IF(Table1[[#This Row],[Hạn thanh toán]]="","",IF((U307-NOW())&lt;0,-(U307-NOW()),0))</f>
        <v>237.62053680555255</v>
      </c>
      <c r="Y307" s="3" t="str">
        <f t="shared" ca="1" si="4"/>
        <v>Nợ quá hạn hơn 120 ngày có khả năng mất thanh toán</v>
      </c>
      <c r="Z307" s="3" t="str">
        <f>IF(MONTH(Table1[[#This Row],[Ngày tính CN]])&lt;10,"0"&amp;MONTH(Table1[[#This Row],[Ngày tính CN]]),MONTH(Table1[[#This Row],[Ngày tính CN]]))</f>
        <v>01</v>
      </c>
      <c r="AA30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07" s="3"/>
    </row>
    <row r="308" spans="1:28" ht="25.5" customHeight="1" x14ac:dyDescent="0.2">
      <c r="A308" s="4" t="s">
        <v>654</v>
      </c>
      <c r="B308" s="4" t="s">
        <v>2119</v>
      </c>
      <c r="E308" s="5">
        <v>45682</v>
      </c>
      <c r="F308" s="3" t="s">
        <v>861</v>
      </c>
      <c r="G308" s="3" t="s">
        <v>936</v>
      </c>
      <c r="K308" s="8">
        <v>-71771</v>
      </c>
      <c r="L308" s="8" t="s">
        <v>637</v>
      </c>
      <c r="O308" s="20">
        <f>IF(Table1[[#This Row],[Phân loại]]="Tồn đầu kỳ",Table1[[#This Row],[Tổng giá trị]],0)</f>
        <v>0</v>
      </c>
      <c r="P308" s="8">
        <f>IF(Table1[[#This Row],[Số còn phải thu ĐK]]&gt;0,0,IF(Table1[[#This Row],[Phân loại]]="Bán hàng",Table1[[#This Row],[Tổng giá trị]],-Table1[[#This Row],[Tổng giá trị]]))</f>
        <v>71771</v>
      </c>
      <c r="Q308" s="20">
        <f>IF(Table1[[#This Row],[Ngày Thanh toán]]&lt;&gt;"",Table1[[#This Row],[Giá Trị HD sau CK]],0)</f>
        <v>0</v>
      </c>
      <c r="R308" s="8">
        <f>Table1[[#This Row],[Số còn phải thu ĐK]]+Table1[[#This Row],[Giá Trị HD sau CK]]-Table1[[#This Row],[Số tiền đã thu]]</f>
        <v>71771</v>
      </c>
      <c r="S308" s="7">
        <f>IF(Table1[[#This Row],[Ngày hóa đơn]]&lt;&gt;"",Table1[[#This Row],[Ngày hóa đơn]],Table1[[#This Row],[Ngày hạch toán]])</f>
        <v>45682</v>
      </c>
      <c r="T308" s="8">
        <v>55</v>
      </c>
      <c r="U308" s="7">
        <f>IF(Table1[[#This Row],[Ngày tính CN]]="","",S308+T308)</f>
        <v>45737</v>
      </c>
      <c r="V308" s="20">
        <f ca="1">IF(Table1[[#This Row],[Hạn thanh toán]]="","",IF((U308-NOW())&lt;0,0,(U308-NOW())))</f>
        <v>0</v>
      </c>
      <c r="W308" s="3"/>
      <c r="X308" s="20">
        <f ca="1">IF(Table1[[#This Row],[Hạn thanh toán]]="","",IF((U308-NOW())&lt;0,-(U308-NOW()),0))</f>
        <v>237.62053680555255</v>
      </c>
      <c r="Y308" s="3" t="str">
        <f t="shared" ca="1" si="4"/>
        <v>Nợ quá hạn hơn 120 ngày có khả năng mất thanh toán</v>
      </c>
      <c r="Z308" s="3" t="str">
        <f>IF(MONTH(Table1[[#This Row],[Ngày tính CN]])&lt;10,"0"&amp;MONTH(Table1[[#This Row],[Ngày tính CN]]),MONTH(Table1[[#This Row],[Ngày tính CN]]))</f>
        <v>01</v>
      </c>
      <c r="AA30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08" s="3"/>
    </row>
    <row r="309" spans="1:28" ht="25.5" customHeight="1" x14ac:dyDescent="0.2">
      <c r="A309" s="4" t="s">
        <v>654</v>
      </c>
      <c r="B309" s="4" t="s">
        <v>2119</v>
      </c>
      <c r="E309" s="5">
        <v>45682</v>
      </c>
      <c r="F309" s="3" t="s">
        <v>862</v>
      </c>
      <c r="G309" s="3" t="s">
        <v>936</v>
      </c>
      <c r="K309" s="8">
        <v>-71771</v>
      </c>
      <c r="L309" s="8" t="s">
        <v>637</v>
      </c>
      <c r="O309" s="20">
        <f>IF(Table1[[#This Row],[Phân loại]]="Tồn đầu kỳ",Table1[[#This Row],[Tổng giá trị]],0)</f>
        <v>0</v>
      </c>
      <c r="P309" s="8">
        <f>IF(Table1[[#This Row],[Số còn phải thu ĐK]]&gt;0,0,IF(Table1[[#This Row],[Phân loại]]="Bán hàng",Table1[[#This Row],[Tổng giá trị]],-Table1[[#This Row],[Tổng giá trị]]))</f>
        <v>71771</v>
      </c>
      <c r="Q309" s="20">
        <f>IF(Table1[[#This Row],[Ngày Thanh toán]]&lt;&gt;"",Table1[[#This Row],[Giá Trị HD sau CK]],0)</f>
        <v>0</v>
      </c>
      <c r="R309" s="8">
        <f>Table1[[#This Row],[Số còn phải thu ĐK]]+Table1[[#This Row],[Giá Trị HD sau CK]]-Table1[[#This Row],[Số tiền đã thu]]</f>
        <v>71771</v>
      </c>
      <c r="S309" s="7">
        <f>IF(Table1[[#This Row],[Ngày hóa đơn]]&lt;&gt;"",Table1[[#This Row],[Ngày hóa đơn]],Table1[[#This Row],[Ngày hạch toán]])</f>
        <v>45682</v>
      </c>
      <c r="T309" s="8">
        <v>55</v>
      </c>
      <c r="U309" s="7">
        <f>IF(Table1[[#This Row],[Ngày tính CN]]="","",S309+T309)</f>
        <v>45737</v>
      </c>
      <c r="V309" s="20">
        <f ca="1">IF(Table1[[#This Row],[Hạn thanh toán]]="","",IF((U309-NOW())&lt;0,0,(U309-NOW())))</f>
        <v>0</v>
      </c>
      <c r="W309" s="3"/>
      <c r="X309" s="20">
        <f ca="1">IF(Table1[[#This Row],[Hạn thanh toán]]="","",IF((U309-NOW())&lt;0,-(U309-NOW()),0))</f>
        <v>237.62053680555255</v>
      </c>
      <c r="Y309" s="3" t="str">
        <f t="shared" ca="1" si="4"/>
        <v>Nợ quá hạn hơn 120 ngày có khả năng mất thanh toán</v>
      </c>
      <c r="Z309" s="3" t="str">
        <f>IF(MONTH(Table1[[#This Row],[Ngày tính CN]])&lt;10,"0"&amp;MONTH(Table1[[#This Row],[Ngày tính CN]]),MONTH(Table1[[#This Row],[Ngày tính CN]]))</f>
        <v>01</v>
      </c>
      <c r="AA30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09" s="3"/>
    </row>
    <row r="310" spans="1:28" ht="25.5" customHeight="1" x14ac:dyDescent="0.2">
      <c r="A310" s="4" t="s">
        <v>654</v>
      </c>
      <c r="B310" s="4" t="s">
        <v>2119</v>
      </c>
      <c r="E310" s="5">
        <v>45682</v>
      </c>
      <c r="F310" s="3" t="s">
        <v>863</v>
      </c>
      <c r="G310" s="3" t="s">
        <v>936</v>
      </c>
      <c r="K310" s="8">
        <v>-215314</v>
      </c>
      <c r="L310" s="8" t="s">
        <v>637</v>
      </c>
      <c r="O310" s="20">
        <f>IF(Table1[[#This Row],[Phân loại]]="Tồn đầu kỳ",Table1[[#This Row],[Tổng giá trị]],0)</f>
        <v>0</v>
      </c>
      <c r="P310" s="8">
        <f>IF(Table1[[#This Row],[Số còn phải thu ĐK]]&gt;0,0,IF(Table1[[#This Row],[Phân loại]]="Bán hàng",Table1[[#This Row],[Tổng giá trị]],-Table1[[#This Row],[Tổng giá trị]]))</f>
        <v>215314</v>
      </c>
      <c r="Q310" s="20">
        <f>IF(Table1[[#This Row],[Ngày Thanh toán]]&lt;&gt;"",Table1[[#This Row],[Giá Trị HD sau CK]],0)</f>
        <v>0</v>
      </c>
      <c r="R310" s="8">
        <f>Table1[[#This Row],[Số còn phải thu ĐK]]+Table1[[#This Row],[Giá Trị HD sau CK]]-Table1[[#This Row],[Số tiền đã thu]]</f>
        <v>215314</v>
      </c>
      <c r="S310" s="7">
        <f>IF(Table1[[#This Row],[Ngày hóa đơn]]&lt;&gt;"",Table1[[#This Row],[Ngày hóa đơn]],Table1[[#This Row],[Ngày hạch toán]])</f>
        <v>45682</v>
      </c>
      <c r="T310" s="8">
        <v>55</v>
      </c>
      <c r="U310" s="7">
        <f>IF(Table1[[#This Row],[Ngày tính CN]]="","",S310+T310)</f>
        <v>45737</v>
      </c>
      <c r="V310" s="20">
        <f ca="1">IF(Table1[[#This Row],[Hạn thanh toán]]="","",IF((U310-NOW())&lt;0,0,(U310-NOW())))</f>
        <v>0</v>
      </c>
      <c r="W310" s="3"/>
      <c r="X310" s="20">
        <f ca="1">IF(Table1[[#This Row],[Hạn thanh toán]]="","",IF((U310-NOW())&lt;0,-(U310-NOW()),0))</f>
        <v>237.62053680555255</v>
      </c>
      <c r="Y310" s="3" t="str">
        <f t="shared" ca="1" si="4"/>
        <v>Nợ quá hạn hơn 120 ngày có khả năng mất thanh toán</v>
      </c>
      <c r="Z310" s="3" t="str">
        <f>IF(MONTH(Table1[[#This Row],[Ngày tính CN]])&lt;10,"0"&amp;MONTH(Table1[[#This Row],[Ngày tính CN]]),MONTH(Table1[[#This Row],[Ngày tính CN]]))</f>
        <v>01</v>
      </c>
      <c r="AA31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10" s="3"/>
    </row>
    <row r="311" spans="1:28" ht="25.5" customHeight="1" x14ac:dyDescent="0.2">
      <c r="A311" s="4" t="s">
        <v>654</v>
      </c>
      <c r="B311" s="4" t="s">
        <v>2119</v>
      </c>
      <c r="E311" s="5">
        <v>45682</v>
      </c>
      <c r="F311" s="3" t="s">
        <v>864</v>
      </c>
      <c r="G311" s="3" t="s">
        <v>936</v>
      </c>
      <c r="K311" s="8">
        <v>-86838</v>
      </c>
      <c r="L311" s="8" t="s">
        <v>637</v>
      </c>
      <c r="O311" s="20">
        <f>IF(Table1[[#This Row],[Phân loại]]="Tồn đầu kỳ",Table1[[#This Row],[Tổng giá trị]],0)</f>
        <v>0</v>
      </c>
      <c r="P311" s="8">
        <f>IF(Table1[[#This Row],[Số còn phải thu ĐK]]&gt;0,0,IF(Table1[[#This Row],[Phân loại]]="Bán hàng",Table1[[#This Row],[Tổng giá trị]],-Table1[[#This Row],[Tổng giá trị]]))</f>
        <v>86838</v>
      </c>
      <c r="Q311" s="20">
        <f>IF(Table1[[#This Row],[Ngày Thanh toán]]&lt;&gt;"",Table1[[#This Row],[Giá Trị HD sau CK]],0)</f>
        <v>0</v>
      </c>
      <c r="R311" s="8">
        <f>Table1[[#This Row],[Số còn phải thu ĐK]]+Table1[[#This Row],[Giá Trị HD sau CK]]-Table1[[#This Row],[Số tiền đã thu]]</f>
        <v>86838</v>
      </c>
      <c r="S311" s="7">
        <f>IF(Table1[[#This Row],[Ngày hóa đơn]]&lt;&gt;"",Table1[[#This Row],[Ngày hóa đơn]],Table1[[#This Row],[Ngày hạch toán]])</f>
        <v>45682</v>
      </c>
      <c r="T311" s="8">
        <v>55</v>
      </c>
      <c r="U311" s="7">
        <f>IF(Table1[[#This Row],[Ngày tính CN]]="","",S311+T311)</f>
        <v>45737</v>
      </c>
      <c r="V311" s="20">
        <f ca="1">IF(Table1[[#This Row],[Hạn thanh toán]]="","",IF((U311-NOW())&lt;0,0,(U311-NOW())))</f>
        <v>0</v>
      </c>
      <c r="W311" s="3"/>
      <c r="X311" s="20">
        <f ca="1">IF(Table1[[#This Row],[Hạn thanh toán]]="","",IF((U311-NOW())&lt;0,-(U311-NOW()),0))</f>
        <v>237.62053680555255</v>
      </c>
      <c r="Y311" s="3" t="str">
        <f t="shared" ca="1" si="4"/>
        <v>Nợ quá hạn hơn 120 ngày có khả năng mất thanh toán</v>
      </c>
      <c r="Z311" s="3" t="str">
        <f>IF(MONTH(Table1[[#This Row],[Ngày tính CN]])&lt;10,"0"&amp;MONTH(Table1[[#This Row],[Ngày tính CN]]),MONTH(Table1[[#This Row],[Ngày tính CN]]))</f>
        <v>01</v>
      </c>
      <c r="AA31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11" s="3"/>
    </row>
    <row r="312" spans="1:28" ht="25.5" customHeight="1" x14ac:dyDescent="0.2">
      <c r="A312" s="4" t="s">
        <v>654</v>
      </c>
      <c r="B312" s="4" t="s">
        <v>2119</v>
      </c>
      <c r="E312" s="5">
        <v>45682</v>
      </c>
      <c r="F312" s="3" t="s">
        <v>865</v>
      </c>
      <c r="G312" s="3" t="s">
        <v>936</v>
      </c>
      <c r="K312" s="8">
        <v>-86838</v>
      </c>
      <c r="L312" s="8" t="s">
        <v>637</v>
      </c>
      <c r="O312" s="20">
        <f>IF(Table1[[#This Row],[Phân loại]]="Tồn đầu kỳ",Table1[[#This Row],[Tổng giá trị]],0)</f>
        <v>0</v>
      </c>
      <c r="P312" s="8">
        <f>IF(Table1[[#This Row],[Số còn phải thu ĐK]]&gt;0,0,IF(Table1[[#This Row],[Phân loại]]="Bán hàng",Table1[[#This Row],[Tổng giá trị]],-Table1[[#This Row],[Tổng giá trị]]))</f>
        <v>86838</v>
      </c>
      <c r="Q312" s="20">
        <f>IF(Table1[[#This Row],[Ngày Thanh toán]]&lt;&gt;"",Table1[[#This Row],[Giá Trị HD sau CK]],0)</f>
        <v>0</v>
      </c>
      <c r="R312" s="8">
        <f>Table1[[#This Row],[Số còn phải thu ĐK]]+Table1[[#This Row],[Giá Trị HD sau CK]]-Table1[[#This Row],[Số tiền đã thu]]</f>
        <v>86838</v>
      </c>
      <c r="S312" s="7">
        <f>IF(Table1[[#This Row],[Ngày hóa đơn]]&lt;&gt;"",Table1[[#This Row],[Ngày hóa đơn]],Table1[[#This Row],[Ngày hạch toán]])</f>
        <v>45682</v>
      </c>
      <c r="T312" s="8">
        <v>55</v>
      </c>
      <c r="U312" s="7">
        <f>IF(Table1[[#This Row],[Ngày tính CN]]="","",S312+T312)</f>
        <v>45737</v>
      </c>
      <c r="V312" s="20">
        <f ca="1">IF(Table1[[#This Row],[Hạn thanh toán]]="","",IF((U312-NOW())&lt;0,0,(U312-NOW())))</f>
        <v>0</v>
      </c>
      <c r="W312" s="3"/>
      <c r="X312" s="20">
        <f ca="1">IF(Table1[[#This Row],[Hạn thanh toán]]="","",IF((U312-NOW())&lt;0,-(U312-NOW()),0))</f>
        <v>237.62053680555255</v>
      </c>
      <c r="Y312" s="3" t="str">
        <f t="shared" ca="1" si="4"/>
        <v>Nợ quá hạn hơn 120 ngày có khả năng mất thanh toán</v>
      </c>
      <c r="Z312" s="3" t="str">
        <f>IF(MONTH(Table1[[#This Row],[Ngày tính CN]])&lt;10,"0"&amp;MONTH(Table1[[#This Row],[Ngày tính CN]]),MONTH(Table1[[#This Row],[Ngày tính CN]]))</f>
        <v>01</v>
      </c>
      <c r="AA31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12" s="3"/>
    </row>
    <row r="313" spans="1:28" ht="25.5" customHeight="1" x14ac:dyDescent="0.2">
      <c r="A313" s="4" t="s">
        <v>654</v>
      </c>
      <c r="B313" s="4" t="s">
        <v>2119</v>
      </c>
      <c r="E313" s="5">
        <v>45682</v>
      </c>
      <c r="F313" s="3" t="s">
        <v>866</v>
      </c>
      <c r="G313" s="3" t="s">
        <v>936</v>
      </c>
      <c r="K313" s="8">
        <v>-168651</v>
      </c>
      <c r="L313" s="8" t="s">
        <v>637</v>
      </c>
      <c r="O313" s="20">
        <f>IF(Table1[[#This Row],[Phân loại]]="Tồn đầu kỳ",Table1[[#This Row],[Tổng giá trị]],0)</f>
        <v>0</v>
      </c>
      <c r="P313" s="8">
        <f>IF(Table1[[#This Row],[Số còn phải thu ĐK]]&gt;0,0,IF(Table1[[#This Row],[Phân loại]]="Bán hàng",Table1[[#This Row],[Tổng giá trị]],-Table1[[#This Row],[Tổng giá trị]]))</f>
        <v>168651</v>
      </c>
      <c r="Q313" s="20">
        <f>IF(Table1[[#This Row],[Ngày Thanh toán]]&lt;&gt;"",Table1[[#This Row],[Giá Trị HD sau CK]],0)</f>
        <v>0</v>
      </c>
      <c r="R313" s="8">
        <f>Table1[[#This Row],[Số còn phải thu ĐK]]+Table1[[#This Row],[Giá Trị HD sau CK]]-Table1[[#This Row],[Số tiền đã thu]]</f>
        <v>168651</v>
      </c>
      <c r="S313" s="7">
        <f>IF(Table1[[#This Row],[Ngày hóa đơn]]&lt;&gt;"",Table1[[#This Row],[Ngày hóa đơn]],Table1[[#This Row],[Ngày hạch toán]])</f>
        <v>45682</v>
      </c>
      <c r="T313" s="8">
        <v>55</v>
      </c>
      <c r="U313" s="7">
        <f>IF(Table1[[#This Row],[Ngày tính CN]]="","",S313+T313)</f>
        <v>45737</v>
      </c>
      <c r="V313" s="20">
        <f ca="1">IF(Table1[[#This Row],[Hạn thanh toán]]="","",IF((U313-NOW())&lt;0,0,(U313-NOW())))</f>
        <v>0</v>
      </c>
      <c r="W313" s="3"/>
      <c r="X313" s="20">
        <f ca="1">IF(Table1[[#This Row],[Hạn thanh toán]]="","",IF((U313-NOW())&lt;0,-(U313-NOW()),0))</f>
        <v>237.62053680555255</v>
      </c>
      <c r="Y313" s="3" t="str">
        <f t="shared" ca="1" si="4"/>
        <v>Nợ quá hạn hơn 120 ngày có khả năng mất thanh toán</v>
      </c>
      <c r="Z313" s="3" t="str">
        <f>IF(MONTH(Table1[[#This Row],[Ngày tính CN]])&lt;10,"0"&amp;MONTH(Table1[[#This Row],[Ngày tính CN]]),MONTH(Table1[[#This Row],[Ngày tính CN]]))</f>
        <v>01</v>
      </c>
      <c r="AA31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13" s="3"/>
    </row>
    <row r="314" spans="1:28" ht="25.5" customHeight="1" x14ac:dyDescent="0.2">
      <c r="A314" s="4" t="s">
        <v>654</v>
      </c>
      <c r="B314" s="4" t="s">
        <v>2119</v>
      </c>
      <c r="E314" s="5">
        <v>45668</v>
      </c>
      <c r="F314" s="3" t="s">
        <v>867</v>
      </c>
      <c r="G314" s="3" t="s">
        <v>936</v>
      </c>
      <c r="K314" s="8">
        <v>-111495</v>
      </c>
      <c r="L314" s="8" t="s">
        <v>637</v>
      </c>
      <c r="O314" s="20">
        <f>IF(Table1[[#This Row],[Phân loại]]="Tồn đầu kỳ",Table1[[#This Row],[Tổng giá trị]],0)</f>
        <v>0</v>
      </c>
      <c r="P314" s="8">
        <f>IF(Table1[[#This Row],[Số còn phải thu ĐK]]&gt;0,0,IF(Table1[[#This Row],[Phân loại]]="Bán hàng",Table1[[#This Row],[Tổng giá trị]],-Table1[[#This Row],[Tổng giá trị]]))</f>
        <v>111495</v>
      </c>
      <c r="Q314" s="20">
        <f>IF(Table1[[#This Row],[Ngày Thanh toán]]&lt;&gt;"",Table1[[#This Row],[Giá Trị HD sau CK]],0)</f>
        <v>0</v>
      </c>
      <c r="R314" s="8">
        <f>Table1[[#This Row],[Số còn phải thu ĐK]]+Table1[[#This Row],[Giá Trị HD sau CK]]-Table1[[#This Row],[Số tiền đã thu]]</f>
        <v>111495</v>
      </c>
      <c r="S314" s="7">
        <f>IF(Table1[[#This Row],[Ngày hóa đơn]]&lt;&gt;"",Table1[[#This Row],[Ngày hóa đơn]],Table1[[#This Row],[Ngày hạch toán]])</f>
        <v>45668</v>
      </c>
      <c r="T314" s="8">
        <v>55</v>
      </c>
      <c r="U314" s="7">
        <f>IF(Table1[[#This Row],[Ngày tính CN]]="","",S314+T314)</f>
        <v>45723</v>
      </c>
      <c r="V314" s="20">
        <f ca="1">IF(Table1[[#This Row],[Hạn thanh toán]]="","",IF((U314-NOW())&lt;0,0,(U314-NOW())))</f>
        <v>0</v>
      </c>
      <c r="W314" s="3"/>
      <c r="X314" s="20">
        <f ca="1">IF(Table1[[#This Row],[Hạn thanh toán]]="","",IF((U314-NOW())&lt;0,-(U314-NOW()),0))</f>
        <v>251.62053680555255</v>
      </c>
      <c r="Y314" s="3" t="str">
        <f t="shared" ca="1" si="4"/>
        <v>Nợ quá hạn hơn 120 ngày có khả năng mất thanh toán</v>
      </c>
      <c r="Z314" s="3" t="str">
        <f>IF(MONTH(Table1[[#This Row],[Ngày tính CN]])&lt;10,"0"&amp;MONTH(Table1[[#This Row],[Ngày tính CN]]),MONTH(Table1[[#This Row],[Ngày tính CN]]))</f>
        <v>01</v>
      </c>
      <c r="AA31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14" s="3"/>
    </row>
    <row r="315" spans="1:28" ht="25.5" customHeight="1" x14ac:dyDescent="0.2">
      <c r="A315" s="4" t="s">
        <v>654</v>
      </c>
      <c r="B315" s="4" t="s">
        <v>2119</v>
      </c>
      <c r="E315" s="5">
        <v>45668</v>
      </c>
      <c r="F315" s="3" t="s">
        <v>868</v>
      </c>
      <c r="G315" s="3" t="s">
        <v>936</v>
      </c>
      <c r="K315" s="8">
        <v>-237894</v>
      </c>
      <c r="L315" s="8" t="s">
        <v>637</v>
      </c>
      <c r="O315" s="20">
        <f>IF(Table1[[#This Row],[Phân loại]]="Tồn đầu kỳ",Table1[[#This Row],[Tổng giá trị]],0)</f>
        <v>0</v>
      </c>
      <c r="P315" s="8">
        <f>IF(Table1[[#This Row],[Số còn phải thu ĐK]]&gt;0,0,IF(Table1[[#This Row],[Phân loại]]="Bán hàng",Table1[[#This Row],[Tổng giá trị]],-Table1[[#This Row],[Tổng giá trị]]))</f>
        <v>237894</v>
      </c>
      <c r="Q315" s="20">
        <f>IF(Table1[[#This Row],[Ngày Thanh toán]]&lt;&gt;"",Table1[[#This Row],[Giá Trị HD sau CK]],0)</f>
        <v>0</v>
      </c>
      <c r="R315" s="8">
        <f>Table1[[#This Row],[Số còn phải thu ĐK]]+Table1[[#This Row],[Giá Trị HD sau CK]]-Table1[[#This Row],[Số tiền đã thu]]</f>
        <v>237894</v>
      </c>
      <c r="S315" s="7">
        <f>IF(Table1[[#This Row],[Ngày hóa đơn]]&lt;&gt;"",Table1[[#This Row],[Ngày hóa đơn]],Table1[[#This Row],[Ngày hạch toán]])</f>
        <v>45668</v>
      </c>
      <c r="T315" s="8">
        <v>55</v>
      </c>
      <c r="U315" s="7">
        <f>IF(Table1[[#This Row],[Ngày tính CN]]="","",S315+T315)</f>
        <v>45723</v>
      </c>
      <c r="V315" s="20">
        <f ca="1">IF(Table1[[#This Row],[Hạn thanh toán]]="","",IF((U315-NOW())&lt;0,0,(U315-NOW())))</f>
        <v>0</v>
      </c>
      <c r="W315" s="3"/>
      <c r="X315" s="20">
        <f ca="1">IF(Table1[[#This Row],[Hạn thanh toán]]="","",IF((U315-NOW())&lt;0,-(U315-NOW()),0))</f>
        <v>251.62053680555255</v>
      </c>
      <c r="Y315" s="3" t="str">
        <f t="shared" ca="1" si="4"/>
        <v>Nợ quá hạn hơn 120 ngày có khả năng mất thanh toán</v>
      </c>
      <c r="Z315" s="3" t="str">
        <f>IF(MONTH(Table1[[#This Row],[Ngày tính CN]])&lt;10,"0"&amp;MONTH(Table1[[#This Row],[Ngày tính CN]]),MONTH(Table1[[#This Row],[Ngày tính CN]]))</f>
        <v>01</v>
      </c>
      <c r="AA31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15" s="3"/>
    </row>
    <row r="316" spans="1:28" ht="25.5" customHeight="1" x14ac:dyDescent="0.2">
      <c r="A316" s="4" t="s">
        <v>654</v>
      </c>
      <c r="B316" s="4" t="s">
        <v>2119</v>
      </c>
      <c r="E316" s="5">
        <v>45668</v>
      </c>
      <c r="F316" s="3" t="s">
        <v>869</v>
      </c>
      <c r="G316" s="3" t="s">
        <v>936</v>
      </c>
      <c r="K316" s="8">
        <v>-118947</v>
      </c>
      <c r="L316" s="8" t="s">
        <v>637</v>
      </c>
      <c r="O316" s="20">
        <f>IF(Table1[[#This Row],[Phân loại]]="Tồn đầu kỳ",Table1[[#This Row],[Tổng giá trị]],0)</f>
        <v>0</v>
      </c>
      <c r="P316" s="8">
        <f>IF(Table1[[#This Row],[Số còn phải thu ĐK]]&gt;0,0,IF(Table1[[#This Row],[Phân loại]]="Bán hàng",Table1[[#This Row],[Tổng giá trị]],-Table1[[#This Row],[Tổng giá trị]]))</f>
        <v>118947</v>
      </c>
      <c r="Q316" s="20">
        <f>IF(Table1[[#This Row],[Ngày Thanh toán]]&lt;&gt;"",Table1[[#This Row],[Giá Trị HD sau CK]],0)</f>
        <v>0</v>
      </c>
      <c r="R316" s="8">
        <f>Table1[[#This Row],[Số còn phải thu ĐK]]+Table1[[#This Row],[Giá Trị HD sau CK]]-Table1[[#This Row],[Số tiền đã thu]]</f>
        <v>118947</v>
      </c>
      <c r="S316" s="7">
        <f>IF(Table1[[#This Row],[Ngày hóa đơn]]&lt;&gt;"",Table1[[#This Row],[Ngày hóa đơn]],Table1[[#This Row],[Ngày hạch toán]])</f>
        <v>45668</v>
      </c>
      <c r="T316" s="8">
        <v>55</v>
      </c>
      <c r="U316" s="7">
        <f>IF(Table1[[#This Row],[Ngày tính CN]]="","",S316+T316)</f>
        <v>45723</v>
      </c>
      <c r="V316" s="20">
        <f ca="1">IF(Table1[[#This Row],[Hạn thanh toán]]="","",IF((U316-NOW())&lt;0,0,(U316-NOW())))</f>
        <v>0</v>
      </c>
      <c r="W316" s="3"/>
      <c r="X316" s="20">
        <f ca="1">IF(Table1[[#This Row],[Hạn thanh toán]]="","",IF((U316-NOW())&lt;0,-(U316-NOW()),0))</f>
        <v>251.62053680555255</v>
      </c>
      <c r="Y316" s="3" t="str">
        <f t="shared" ca="1" si="4"/>
        <v>Nợ quá hạn hơn 120 ngày có khả năng mất thanh toán</v>
      </c>
      <c r="Z316" s="3" t="str">
        <f>IF(MONTH(Table1[[#This Row],[Ngày tính CN]])&lt;10,"0"&amp;MONTH(Table1[[#This Row],[Ngày tính CN]]),MONTH(Table1[[#This Row],[Ngày tính CN]]))</f>
        <v>01</v>
      </c>
      <c r="AA31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16" s="3"/>
    </row>
    <row r="317" spans="1:28" ht="25.5" customHeight="1" x14ac:dyDescent="0.2">
      <c r="A317" s="4" t="s">
        <v>654</v>
      </c>
      <c r="B317" s="4" t="s">
        <v>2119</v>
      </c>
      <c r="E317" s="5">
        <v>45668</v>
      </c>
      <c r="F317" s="3" t="s">
        <v>870</v>
      </c>
      <c r="G317" s="3" t="s">
        <v>936</v>
      </c>
      <c r="K317" s="8">
        <v>-118947</v>
      </c>
      <c r="L317" s="8" t="s">
        <v>637</v>
      </c>
      <c r="O317" s="20">
        <f>IF(Table1[[#This Row],[Phân loại]]="Tồn đầu kỳ",Table1[[#This Row],[Tổng giá trị]],0)</f>
        <v>0</v>
      </c>
      <c r="P317" s="8">
        <f>IF(Table1[[#This Row],[Số còn phải thu ĐK]]&gt;0,0,IF(Table1[[#This Row],[Phân loại]]="Bán hàng",Table1[[#This Row],[Tổng giá trị]],-Table1[[#This Row],[Tổng giá trị]]))</f>
        <v>118947</v>
      </c>
      <c r="Q317" s="20">
        <f>IF(Table1[[#This Row],[Ngày Thanh toán]]&lt;&gt;"",Table1[[#This Row],[Giá Trị HD sau CK]],0)</f>
        <v>0</v>
      </c>
      <c r="R317" s="8">
        <f>Table1[[#This Row],[Số còn phải thu ĐK]]+Table1[[#This Row],[Giá Trị HD sau CK]]-Table1[[#This Row],[Số tiền đã thu]]</f>
        <v>118947</v>
      </c>
      <c r="S317" s="7">
        <f>IF(Table1[[#This Row],[Ngày hóa đơn]]&lt;&gt;"",Table1[[#This Row],[Ngày hóa đơn]],Table1[[#This Row],[Ngày hạch toán]])</f>
        <v>45668</v>
      </c>
      <c r="T317" s="8">
        <v>55</v>
      </c>
      <c r="U317" s="7">
        <f>IF(Table1[[#This Row],[Ngày tính CN]]="","",S317+T317)</f>
        <v>45723</v>
      </c>
      <c r="V317" s="20">
        <f ca="1">IF(Table1[[#This Row],[Hạn thanh toán]]="","",IF((U317-NOW())&lt;0,0,(U317-NOW())))</f>
        <v>0</v>
      </c>
      <c r="W317" s="3"/>
      <c r="X317" s="20">
        <f ca="1">IF(Table1[[#This Row],[Hạn thanh toán]]="","",IF((U317-NOW())&lt;0,-(U317-NOW()),0))</f>
        <v>251.62053680555255</v>
      </c>
      <c r="Y317" s="3" t="str">
        <f t="shared" ca="1" si="4"/>
        <v>Nợ quá hạn hơn 120 ngày có khả năng mất thanh toán</v>
      </c>
      <c r="Z317" s="3" t="str">
        <f>IF(MONTH(Table1[[#This Row],[Ngày tính CN]])&lt;10,"0"&amp;MONTH(Table1[[#This Row],[Ngày tính CN]]),MONTH(Table1[[#This Row],[Ngày tính CN]]))</f>
        <v>01</v>
      </c>
      <c r="AA31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17" s="3"/>
    </row>
    <row r="318" spans="1:28" ht="25.5" customHeight="1" x14ac:dyDescent="0.2">
      <c r="A318" s="4" t="s">
        <v>654</v>
      </c>
      <c r="B318" s="4" t="s">
        <v>2119</v>
      </c>
      <c r="E318" s="5">
        <v>45668</v>
      </c>
      <c r="F318" s="3" t="s">
        <v>871</v>
      </c>
      <c r="G318" s="3" t="s">
        <v>936</v>
      </c>
      <c r="K318" s="8">
        <v>-73358</v>
      </c>
      <c r="L318" s="8" t="s">
        <v>637</v>
      </c>
      <c r="O318" s="20">
        <f>IF(Table1[[#This Row],[Phân loại]]="Tồn đầu kỳ",Table1[[#This Row],[Tổng giá trị]],0)</f>
        <v>0</v>
      </c>
      <c r="P318" s="8">
        <f>IF(Table1[[#This Row],[Số còn phải thu ĐK]]&gt;0,0,IF(Table1[[#This Row],[Phân loại]]="Bán hàng",Table1[[#This Row],[Tổng giá trị]],-Table1[[#This Row],[Tổng giá trị]]))</f>
        <v>73358</v>
      </c>
      <c r="Q318" s="20">
        <f>IF(Table1[[#This Row],[Ngày Thanh toán]]&lt;&gt;"",Table1[[#This Row],[Giá Trị HD sau CK]],0)</f>
        <v>0</v>
      </c>
      <c r="R318" s="8">
        <f>Table1[[#This Row],[Số còn phải thu ĐK]]+Table1[[#This Row],[Giá Trị HD sau CK]]-Table1[[#This Row],[Số tiền đã thu]]</f>
        <v>73358</v>
      </c>
      <c r="S318" s="7">
        <f>IF(Table1[[#This Row],[Ngày hóa đơn]]&lt;&gt;"",Table1[[#This Row],[Ngày hóa đơn]],Table1[[#This Row],[Ngày hạch toán]])</f>
        <v>45668</v>
      </c>
      <c r="T318" s="8">
        <v>55</v>
      </c>
      <c r="U318" s="7">
        <f>IF(Table1[[#This Row],[Ngày tính CN]]="","",S318+T318)</f>
        <v>45723</v>
      </c>
      <c r="V318" s="20">
        <f ca="1">IF(Table1[[#This Row],[Hạn thanh toán]]="","",IF((U318-NOW())&lt;0,0,(U318-NOW())))</f>
        <v>0</v>
      </c>
      <c r="W318" s="3"/>
      <c r="X318" s="20">
        <f ca="1">IF(Table1[[#This Row],[Hạn thanh toán]]="","",IF((U318-NOW())&lt;0,-(U318-NOW()),0))</f>
        <v>251.62053680555255</v>
      </c>
      <c r="Y318" s="3" t="str">
        <f t="shared" ca="1" si="4"/>
        <v>Nợ quá hạn hơn 120 ngày có khả năng mất thanh toán</v>
      </c>
      <c r="Z318" s="3" t="str">
        <f>IF(MONTH(Table1[[#This Row],[Ngày tính CN]])&lt;10,"0"&amp;MONTH(Table1[[#This Row],[Ngày tính CN]]),MONTH(Table1[[#This Row],[Ngày tính CN]]))</f>
        <v>01</v>
      </c>
      <c r="AA31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18" s="3"/>
    </row>
    <row r="319" spans="1:28" ht="25.5" customHeight="1" x14ac:dyDescent="0.2">
      <c r="A319" s="4" t="s">
        <v>654</v>
      </c>
      <c r="B319" s="4" t="s">
        <v>2119</v>
      </c>
      <c r="E319" s="5">
        <v>45668</v>
      </c>
      <c r="F319" s="3" t="s">
        <v>872</v>
      </c>
      <c r="G319" s="3" t="s">
        <v>936</v>
      </c>
      <c r="K319" s="8">
        <v>-73358</v>
      </c>
      <c r="L319" s="8" t="s">
        <v>637</v>
      </c>
      <c r="O319" s="20">
        <f>IF(Table1[[#This Row],[Phân loại]]="Tồn đầu kỳ",Table1[[#This Row],[Tổng giá trị]],0)</f>
        <v>0</v>
      </c>
      <c r="P319" s="8">
        <f>IF(Table1[[#This Row],[Số còn phải thu ĐK]]&gt;0,0,IF(Table1[[#This Row],[Phân loại]]="Bán hàng",Table1[[#This Row],[Tổng giá trị]],-Table1[[#This Row],[Tổng giá trị]]))</f>
        <v>73358</v>
      </c>
      <c r="Q319" s="20">
        <f>IF(Table1[[#This Row],[Ngày Thanh toán]]&lt;&gt;"",Table1[[#This Row],[Giá Trị HD sau CK]],0)</f>
        <v>0</v>
      </c>
      <c r="R319" s="8">
        <f>Table1[[#This Row],[Số còn phải thu ĐK]]+Table1[[#This Row],[Giá Trị HD sau CK]]-Table1[[#This Row],[Số tiền đã thu]]</f>
        <v>73358</v>
      </c>
      <c r="S319" s="7">
        <f>IF(Table1[[#This Row],[Ngày hóa đơn]]&lt;&gt;"",Table1[[#This Row],[Ngày hóa đơn]],Table1[[#This Row],[Ngày hạch toán]])</f>
        <v>45668</v>
      </c>
      <c r="T319" s="8">
        <v>55</v>
      </c>
      <c r="U319" s="7">
        <f>IF(Table1[[#This Row],[Ngày tính CN]]="","",S319+T319)</f>
        <v>45723</v>
      </c>
      <c r="V319" s="20">
        <f ca="1">IF(Table1[[#This Row],[Hạn thanh toán]]="","",IF((U319-NOW())&lt;0,0,(U319-NOW())))</f>
        <v>0</v>
      </c>
      <c r="W319" s="3"/>
      <c r="X319" s="20">
        <f ca="1">IF(Table1[[#This Row],[Hạn thanh toán]]="","",IF((U319-NOW())&lt;0,-(U319-NOW()),0))</f>
        <v>251.62053680555255</v>
      </c>
      <c r="Y319" s="3" t="str">
        <f t="shared" ca="1" si="4"/>
        <v>Nợ quá hạn hơn 120 ngày có khả năng mất thanh toán</v>
      </c>
      <c r="Z319" s="3" t="str">
        <f>IF(MONTH(Table1[[#This Row],[Ngày tính CN]])&lt;10,"0"&amp;MONTH(Table1[[#This Row],[Ngày tính CN]]),MONTH(Table1[[#This Row],[Ngày tính CN]]))</f>
        <v>01</v>
      </c>
      <c r="AA31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19" s="3"/>
    </row>
    <row r="320" spans="1:28" ht="25.5" customHeight="1" x14ac:dyDescent="0.2">
      <c r="A320" s="4" t="s">
        <v>654</v>
      </c>
      <c r="B320" s="4" t="s">
        <v>2119</v>
      </c>
      <c r="E320" s="5">
        <v>45668</v>
      </c>
      <c r="F320" s="3" t="s">
        <v>873</v>
      </c>
      <c r="G320" s="3" t="s">
        <v>936</v>
      </c>
      <c r="K320" s="8">
        <v>-146716</v>
      </c>
      <c r="L320" s="8" t="s">
        <v>637</v>
      </c>
      <c r="O320" s="20">
        <f>IF(Table1[[#This Row],[Phân loại]]="Tồn đầu kỳ",Table1[[#This Row],[Tổng giá trị]],0)</f>
        <v>0</v>
      </c>
      <c r="P320" s="8">
        <f>IF(Table1[[#This Row],[Số còn phải thu ĐK]]&gt;0,0,IF(Table1[[#This Row],[Phân loại]]="Bán hàng",Table1[[#This Row],[Tổng giá trị]],-Table1[[#This Row],[Tổng giá trị]]))</f>
        <v>146716</v>
      </c>
      <c r="Q320" s="20">
        <f>IF(Table1[[#This Row],[Ngày Thanh toán]]&lt;&gt;"",Table1[[#This Row],[Giá Trị HD sau CK]],0)</f>
        <v>0</v>
      </c>
      <c r="R320" s="8">
        <f>Table1[[#This Row],[Số còn phải thu ĐK]]+Table1[[#This Row],[Giá Trị HD sau CK]]-Table1[[#This Row],[Số tiền đã thu]]</f>
        <v>146716</v>
      </c>
      <c r="S320" s="7">
        <f>IF(Table1[[#This Row],[Ngày hóa đơn]]&lt;&gt;"",Table1[[#This Row],[Ngày hóa đơn]],Table1[[#This Row],[Ngày hạch toán]])</f>
        <v>45668</v>
      </c>
      <c r="T320" s="8">
        <v>55</v>
      </c>
      <c r="U320" s="7">
        <f>IF(Table1[[#This Row],[Ngày tính CN]]="","",S320+T320)</f>
        <v>45723</v>
      </c>
      <c r="V320" s="20">
        <f ca="1">IF(Table1[[#This Row],[Hạn thanh toán]]="","",IF((U320-NOW())&lt;0,0,(U320-NOW())))</f>
        <v>0</v>
      </c>
      <c r="W320" s="3"/>
      <c r="X320" s="20">
        <f ca="1">IF(Table1[[#This Row],[Hạn thanh toán]]="","",IF((U320-NOW())&lt;0,-(U320-NOW()),0))</f>
        <v>251.62053680555255</v>
      </c>
      <c r="Y320" s="3" t="str">
        <f t="shared" ca="1" si="4"/>
        <v>Nợ quá hạn hơn 120 ngày có khả năng mất thanh toán</v>
      </c>
      <c r="Z320" s="3" t="str">
        <f>IF(MONTH(Table1[[#This Row],[Ngày tính CN]])&lt;10,"0"&amp;MONTH(Table1[[#This Row],[Ngày tính CN]]),MONTH(Table1[[#This Row],[Ngày tính CN]]))</f>
        <v>01</v>
      </c>
      <c r="AA32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20" s="3"/>
    </row>
    <row r="321" spans="1:28" ht="25.5" customHeight="1" x14ac:dyDescent="0.2">
      <c r="A321" s="4" t="s">
        <v>654</v>
      </c>
      <c r="B321" s="4" t="s">
        <v>2119</v>
      </c>
      <c r="E321" s="5">
        <v>45668</v>
      </c>
      <c r="F321" s="3" t="s">
        <v>874</v>
      </c>
      <c r="G321" s="3" t="s">
        <v>936</v>
      </c>
      <c r="K321" s="8">
        <v>-73358</v>
      </c>
      <c r="L321" s="8" t="s">
        <v>637</v>
      </c>
      <c r="O321" s="20">
        <f>IF(Table1[[#This Row],[Phân loại]]="Tồn đầu kỳ",Table1[[#This Row],[Tổng giá trị]],0)</f>
        <v>0</v>
      </c>
      <c r="P321" s="8">
        <f>IF(Table1[[#This Row],[Số còn phải thu ĐK]]&gt;0,0,IF(Table1[[#This Row],[Phân loại]]="Bán hàng",Table1[[#This Row],[Tổng giá trị]],-Table1[[#This Row],[Tổng giá trị]]))</f>
        <v>73358</v>
      </c>
      <c r="Q321" s="20">
        <f>IF(Table1[[#This Row],[Ngày Thanh toán]]&lt;&gt;"",Table1[[#This Row],[Giá Trị HD sau CK]],0)</f>
        <v>0</v>
      </c>
      <c r="R321" s="8">
        <f>Table1[[#This Row],[Số còn phải thu ĐK]]+Table1[[#This Row],[Giá Trị HD sau CK]]-Table1[[#This Row],[Số tiền đã thu]]</f>
        <v>73358</v>
      </c>
      <c r="S321" s="7">
        <f>IF(Table1[[#This Row],[Ngày hóa đơn]]&lt;&gt;"",Table1[[#This Row],[Ngày hóa đơn]],Table1[[#This Row],[Ngày hạch toán]])</f>
        <v>45668</v>
      </c>
      <c r="T321" s="8">
        <v>55</v>
      </c>
      <c r="U321" s="7">
        <f>IF(Table1[[#This Row],[Ngày tính CN]]="","",S321+T321)</f>
        <v>45723</v>
      </c>
      <c r="V321" s="20">
        <f ca="1">IF(Table1[[#This Row],[Hạn thanh toán]]="","",IF((U321-NOW())&lt;0,0,(U321-NOW())))</f>
        <v>0</v>
      </c>
      <c r="W321" s="3"/>
      <c r="X321" s="20">
        <f ca="1">IF(Table1[[#This Row],[Hạn thanh toán]]="","",IF((U321-NOW())&lt;0,-(U321-NOW()),0))</f>
        <v>251.62053680555255</v>
      </c>
      <c r="Y321" s="3" t="str">
        <f t="shared" ca="1" si="4"/>
        <v>Nợ quá hạn hơn 120 ngày có khả năng mất thanh toán</v>
      </c>
      <c r="Z321" s="3" t="str">
        <f>IF(MONTH(Table1[[#This Row],[Ngày tính CN]])&lt;10,"0"&amp;MONTH(Table1[[#This Row],[Ngày tính CN]]),MONTH(Table1[[#This Row],[Ngày tính CN]]))</f>
        <v>01</v>
      </c>
      <c r="AA32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21" s="3"/>
    </row>
    <row r="322" spans="1:28" ht="25.5" customHeight="1" x14ac:dyDescent="0.2">
      <c r="A322" s="4" t="s">
        <v>654</v>
      </c>
      <c r="B322" s="4" t="s">
        <v>2119</v>
      </c>
      <c r="E322" s="5">
        <v>45668</v>
      </c>
      <c r="F322" s="3" t="s">
        <v>875</v>
      </c>
      <c r="G322" s="3" t="s">
        <v>936</v>
      </c>
      <c r="K322" s="8">
        <v>-73358</v>
      </c>
      <c r="L322" s="8" t="s">
        <v>637</v>
      </c>
      <c r="O322" s="20">
        <f>IF(Table1[[#This Row],[Phân loại]]="Tồn đầu kỳ",Table1[[#This Row],[Tổng giá trị]],0)</f>
        <v>0</v>
      </c>
      <c r="P322" s="8">
        <f>IF(Table1[[#This Row],[Số còn phải thu ĐK]]&gt;0,0,IF(Table1[[#This Row],[Phân loại]]="Bán hàng",Table1[[#This Row],[Tổng giá trị]],-Table1[[#This Row],[Tổng giá trị]]))</f>
        <v>73358</v>
      </c>
      <c r="Q322" s="20">
        <f>IF(Table1[[#This Row],[Ngày Thanh toán]]&lt;&gt;"",Table1[[#This Row],[Giá Trị HD sau CK]],0)</f>
        <v>0</v>
      </c>
      <c r="R322" s="8">
        <f>Table1[[#This Row],[Số còn phải thu ĐK]]+Table1[[#This Row],[Giá Trị HD sau CK]]-Table1[[#This Row],[Số tiền đã thu]]</f>
        <v>73358</v>
      </c>
      <c r="S322" s="7">
        <f>IF(Table1[[#This Row],[Ngày hóa đơn]]&lt;&gt;"",Table1[[#This Row],[Ngày hóa đơn]],Table1[[#This Row],[Ngày hạch toán]])</f>
        <v>45668</v>
      </c>
      <c r="T322" s="8">
        <v>55</v>
      </c>
      <c r="U322" s="7">
        <f>IF(Table1[[#This Row],[Ngày tính CN]]="","",S322+T322)</f>
        <v>45723</v>
      </c>
      <c r="V322" s="20">
        <f ca="1">IF(Table1[[#This Row],[Hạn thanh toán]]="","",IF((U322-NOW())&lt;0,0,(U322-NOW())))</f>
        <v>0</v>
      </c>
      <c r="W322" s="3"/>
      <c r="X322" s="20">
        <f ca="1">IF(Table1[[#This Row],[Hạn thanh toán]]="","",IF((U322-NOW())&lt;0,-(U322-NOW()),0))</f>
        <v>251.62053680555255</v>
      </c>
      <c r="Y322" s="3" t="str">
        <f t="shared" ca="1" si="4"/>
        <v>Nợ quá hạn hơn 120 ngày có khả năng mất thanh toán</v>
      </c>
      <c r="Z322" s="3" t="str">
        <f>IF(MONTH(Table1[[#This Row],[Ngày tính CN]])&lt;10,"0"&amp;MONTH(Table1[[#This Row],[Ngày tính CN]]),MONTH(Table1[[#This Row],[Ngày tính CN]]))</f>
        <v>01</v>
      </c>
      <c r="AA32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22" s="3"/>
    </row>
    <row r="323" spans="1:28" ht="25.5" customHeight="1" x14ac:dyDescent="0.2">
      <c r="A323" s="4" t="s">
        <v>654</v>
      </c>
      <c r="B323" s="4" t="s">
        <v>2119</v>
      </c>
      <c r="E323" s="5">
        <v>45668</v>
      </c>
      <c r="F323" s="3" t="s">
        <v>876</v>
      </c>
      <c r="G323" s="3" t="s">
        <v>936</v>
      </c>
      <c r="K323" s="8">
        <v>-73358</v>
      </c>
      <c r="L323" s="8" t="s">
        <v>637</v>
      </c>
      <c r="O323" s="20">
        <f>IF(Table1[[#This Row],[Phân loại]]="Tồn đầu kỳ",Table1[[#This Row],[Tổng giá trị]],0)</f>
        <v>0</v>
      </c>
      <c r="P323" s="8">
        <f>IF(Table1[[#This Row],[Số còn phải thu ĐK]]&gt;0,0,IF(Table1[[#This Row],[Phân loại]]="Bán hàng",Table1[[#This Row],[Tổng giá trị]],-Table1[[#This Row],[Tổng giá trị]]))</f>
        <v>73358</v>
      </c>
      <c r="Q323" s="20">
        <f>IF(Table1[[#This Row],[Ngày Thanh toán]]&lt;&gt;"",Table1[[#This Row],[Giá Trị HD sau CK]],0)</f>
        <v>0</v>
      </c>
      <c r="R323" s="8">
        <f>Table1[[#This Row],[Số còn phải thu ĐK]]+Table1[[#This Row],[Giá Trị HD sau CK]]-Table1[[#This Row],[Số tiền đã thu]]</f>
        <v>73358</v>
      </c>
      <c r="S323" s="7">
        <f>IF(Table1[[#This Row],[Ngày hóa đơn]]&lt;&gt;"",Table1[[#This Row],[Ngày hóa đơn]],Table1[[#This Row],[Ngày hạch toán]])</f>
        <v>45668</v>
      </c>
      <c r="T323" s="8">
        <v>55</v>
      </c>
      <c r="U323" s="7">
        <f>IF(Table1[[#This Row],[Ngày tính CN]]="","",S323+T323)</f>
        <v>45723</v>
      </c>
      <c r="V323" s="20">
        <f ca="1">IF(Table1[[#This Row],[Hạn thanh toán]]="","",IF((U323-NOW())&lt;0,0,(U323-NOW())))</f>
        <v>0</v>
      </c>
      <c r="W323" s="3"/>
      <c r="X323" s="20">
        <f ca="1">IF(Table1[[#This Row],[Hạn thanh toán]]="","",IF((U323-NOW())&lt;0,-(U323-NOW()),0))</f>
        <v>251.62053680555255</v>
      </c>
      <c r="Y323" s="3" t="str">
        <f t="shared" ca="1" si="4"/>
        <v>Nợ quá hạn hơn 120 ngày có khả năng mất thanh toán</v>
      </c>
      <c r="Z323" s="3" t="str">
        <f>IF(MONTH(Table1[[#This Row],[Ngày tính CN]])&lt;10,"0"&amp;MONTH(Table1[[#This Row],[Ngày tính CN]]),MONTH(Table1[[#This Row],[Ngày tính CN]]))</f>
        <v>01</v>
      </c>
      <c r="AA32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23" s="3"/>
    </row>
    <row r="324" spans="1:28" ht="25.5" customHeight="1" x14ac:dyDescent="0.2">
      <c r="A324" s="4" t="s">
        <v>654</v>
      </c>
      <c r="B324" s="4" t="s">
        <v>2119</v>
      </c>
      <c r="E324" s="5">
        <v>45668</v>
      </c>
      <c r="F324" s="3" t="s">
        <v>877</v>
      </c>
      <c r="G324" s="3" t="s">
        <v>936</v>
      </c>
      <c r="K324" s="8">
        <v>-88758</v>
      </c>
      <c r="L324" s="8" t="s">
        <v>637</v>
      </c>
      <c r="O324" s="20">
        <f>IF(Table1[[#This Row],[Phân loại]]="Tồn đầu kỳ",Table1[[#This Row],[Tổng giá trị]],0)</f>
        <v>0</v>
      </c>
      <c r="P324" s="8">
        <f>IF(Table1[[#This Row],[Số còn phải thu ĐK]]&gt;0,0,IF(Table1[[#This Row],[Phân loại]]="Bán hàng",Table1[[#This Row],[Tổng giá trị]],-Table1[[#This Row],[Tổng giá trị]]))</f>
        <v>88758</v>
      </c>
      <c r="Q324" s="20">
        <f>IF(Table1[[#This Row],[Ngày Thanh toán]]&lt;&gt;"",Table1[[#This Row],[Giá Trị HD sau CK]],0)</f>
        <v>0</v>
      </c>
      <c r="R324" s="8">
        <f>Table1[[#This Row],[Số còn phải thu ĐK]]+Table1[[#This Row],[Giá Trị HD sau CK]]-Table1[[#This Row],[Số tiền đã thu]]</f>
        <v>88758</v>
      </c>
      <c r="S324" s="7">
        <f>IF(Table1[[#This Row],[Ngày hóa đơn]]&lt;&gt;"",Table1[[#This Row],[Ngày hóa đơn]],Table1[[#This Row],[Ngày hạch toán]])</f>
        <v>45668</v>
      </c>
      <c r="T324" s="8">
        <v>55</v>
      </c>
      <c r="U324" s="7">
        <f>IF(Table1[[#This Row],[Ngày tính CN]]="","",S324+T324)</f>
        <v>45723</v>
      </c>
      <c r="V324" s="20">
        <f ca="1">IF(Table1[[#This Row],[Hạn thanh toán]]="","",IF((U324-NOW())&lt;0,0,(U324-NOW())))</f>
        <v>0</v>
      </c>
      <c r="W324" s="3"/>
      <c r="X324" s="20">
        <f ca="1">IF(Table1[[#This Row],[Hạn thanh toán]]="","",IF((U324-NOW())&lt;0,-(U324-NOW()),0))</f>
        <v>251.62053680555255</v>
      </c>
      <c r="Y324" s="3" t="str">
        <f t="shared" ref="Y324:Y387" ca="1" si="5">IF(X324="","",IF(R324=0,"Đã thanh toán",IF(X324&lt;=0,"Chưa đến hạn thanh toán",IF(X324&lt;=30,"Nợ quá hạn 30 ngày",IF(X324&lt;=60,"Nợ quá hạn từ 30 ngày đến 60 ngày",IF(X324&lt;=90,"Nợ quá hạn từ 60 ngày đến 90 ngày",IF(X324&lt;=120,"Nợ quá hạn từ 90 ngày đến 120 ngày","Nợ quá hạn hơn 120 ngày có khả năng mất thanh toán")))))))</f>
        <v>Nợ quá hạn hơn 120 ngày có khả năng mất thanh toán</v>
      </c>
      <c r="Z324" s="3" t="str">
        <f>IF(MONTH(Table1[[#This Row],[Ngày tính CN]])&lt;10,"0"&amp;MONTH(Table1[[#This Row],[Ngày tính CN]]),MONTH(Table1[[#This Row],[Ngày tính CN]]))</f>
        <v>01</v>
      </c>
      <c r="AA32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24" s="3"/>
    </row>
    <row r="325" spans="1:28" ht="25.5" customHeight="1" x14ac:dyDescent="0.2">
      <c r="A325" s="4" t="s">
        <v>654</v>
      </c>
      <c r="B325" s="4" t="s">
        <v>2119</v>
      </c>
      <c r="E325" s="5">
        <v>45668</v>
      </c>
      <c r="F325" s="3" t="s">
        <v>878</v>
      </c>
      <c r="G325" s="3" t="s">
        <v>936</v>
      </c>
      <c r="K325" s="8">
        <v>-88758</v>
      </c>
      <c r="L325" s="8" t="s">
        <v>637</v>
      </c>
      <c r="O325" s="20">
        <f>IF(Table1[[#This Row],[Phân loại]]="Tồn đầu kỳ",Table1[[#This Row],[Tổng giá trị]],0)</f>
        <v>0</v>
      </c>
      <c r="P325" s="8">
        <f>IF(Table1[[#This Row],[Số còn phải thu ĐK]]&gt;0,0,IF(Table1[[#This Row],[Phân loại]]="Bán hàng",Table1[[#This Row],[Tổng giá trị]],-Table1[[#This Row],[Tổng giá trị]]))</f>
        <v>88758</v>
      </c>
      <c r="Q325" s="20">
        <f>IF(Table1[[#This Row],[Ngày Thanh toán]]&lt;&gt;"",Table1[[#This Row],[Giá Trị HD sau CK]],0)</f>
        <v>0</v>
      </c>
      <c r="R325" s="8">
        <f>Table1[[#This Row],[Số còn phải thu ĐK]]+Table1[[#This Row],[Giá Trị HD sau CK]]-Table1[[#This Row],[Số tiền đã thu]]</f>
        <v>88758</v>
      </c>
      <c r="S325" s="7">
        <f>IF(Table1[[#This Row],[Ngày hóa đơn]]&lt;&gt;"",Table1[[#This Row],[Ngày hóa đơn]],Table1[[#This Row],[Ngày hạch toán]])</f>
        <v>45668</v>
      </c>
      <c r="T325" s="8">
        <v>55</v>
      </c>
      <c r="U325" s="7">
        <f>IF(Table1[[#This Row],[Ngày tính CN]]="","",S325+T325)</f>
        <v>45723</v>
      </c>
      <c r="V325" s="20">
        <f ca="1">IF(Table1[[#This Row],[Hạn thanh toán]]="","",IF((U325-NOW())&lt;0,0,(U325-NOW())))</f>
        <v>0</v>
      </c>
      <c r="W325" s="3"/>
      <c r="X325" s="20">
        <f ca="1">IF(Table1[[#This Row],[Hạn thanh toán]]="","",IF((U325-NOW())&lt;0,-(U325-NOW()),0))</f>
        <v>251.62053680555255</v>
      </c>
      <c r="Y325" s="3" t="str">
        <f t="shared" ca="1" si="5"/>
        <v>Nợ quá hạn hơn 120 ngày có khả năng mất thanh toán</v>
      </c>
      <c r="Z325" s="3" t="str">
        <f>IF(MONTH(Table1[[#This Row],[Ngày tính CN]])&lt;10,"0"&amp;MONTH(Table1[[#This Row],[Ngày tính CN]]),MONTH(Table1[[#This Row],[Ngày tính CN]]))</f>
        <v>01</v>
      </c>
      <c r="AA32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25" s="3"/>
    </row>
    <row r="326" spans="1:28" ht="25.5" customHeight="1" x14ac:dyDescent="0.2">
      <c r="A326" s="4" t="s">
        <v>654</v>
      </c>
      <c r="B326" s="4" t="s">
        <v>2119</v>
      </c>
      <c r="E326" s="5">
        <v>45668</v>
      </c>
      <c r="F326" s="3" t="s">
        <v>879</v>
      </c>
      <c r="G326" s="3" t="s">
        <v>936</v>
      </c>
      <c r="K326" s="8">
        <v>-266273</v>
      </c>
      <c r="L326" s="8" t="s">
        <v>637</v>
      </c>
      <c r="O326" s="20">
        <f>IF(Table1[[#This Row],[Phân loại]]="Tồn đầu kỳ",Table1[[#This Row],[Tổng giá trị]],0)</f>
        <v>0</v>
      </c>
      <c r="P326" s="8">
        <f>IF(Table1[[#This Row],[Số còn phải thu ĐK]]&gt;0,0,IF(Table1[[#This Row],[Phân loại]]="Bán hàng",Table1[[#This Row],[Tổng giá trị]],-Table1[[#This Row],[Tổng giá trị]]))</f>
        <v>266273</v>
      </c>
      <c r="Q326" s="20">
        <f>IF(Table1[[#This Row],[Ngày Thanh toán]]&lt;&gt;"",Table1[[#This Row],[Giá Trị HD sau CK]],0)</f>
        <v>0</v>
      </c>
      <c r="R326" s="8">
        <f>Table1[[#This Row],[Số còn phải thu ĐK]]+Table1[[#This Row],[Giá Trị HD sau CK]]-Table1[[#This Row],[Số tiền đã thu]]</f>
        <v>266273</v>
      </c>
      <c r="S326" s="7">
        <f>IF(Table1[[#This Row],[Ngày hóa đơn]]&lt;&gt;"",Table1[[#This Row],[Ngày hóa đơn]],Table1[[#This Row],[Ngày hạch toán]])</f>
        <v>45668</v>
      </c>
      <c r="T326" s="8">
        <v>55</v>
      </c>
      <c r="U326" s="7">
        <f>IF(Table1[[#This Row],[Ngày tính CN]]="","",S326+T326)</f>
        <v>45723</v>
      </c>
      <c r="V326" s="20">
        <f ca="1">IF(Table1[[#This Row],[Hạn thanh toán]]="","",IF((U326-NOW())&lt;0,0,(U326-NOW())))</f>
        <v>0</v>
      </c>
      <c r="W326" s="3"/>
      <c r="X326" s="20">
        <f ca="1">IF(Table1[[#This Row],[Hạn thanh toán]]="","",IF((U326-NOW())&lt;0,-(U326-NOW()),0))</f>
        <v>251.62053680555255</v>
      </c>
      <c r="Y326" s="3" t="str">
        <f t="shared" ca="1" si="5"/>
        <v>Nợ quá hạn hơn 120 ngày có khả năng mất thanh toán</v>
      </c>
      <c r="Z326" s="3" t="str">
        <f>IF(MONTH(Table1[[#This Row],[Ngày tính CN]])&lt;10,"0"&amp;MONTH(Table1[[#This Row],[Ngày tính CN]]),MONTH(Table1[[#This Row],[Ngày tính CN]]))</f>
        <v>01</v>
      </c>
      <c r="AA32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26" s="3"/>
    </row>
    <row r="327" spans="1:28" ht="25.5" customHeight="1" x14ac:dyDescent="0.2">
      <c r="A327" s="4" t="s">
        <v>654</v>
      </c>
      <c r="B327" s="4" t="s">
        <v>2119</v>
      </c>
      <c r="E327" s="5">
        <v>45668</v>
      </c>
      <c r="F327" s="3" t="s">
        <v>880</v>
      </c>
      <c r="G327" s="3" t="s">
        <v>936</v>
      </c>
      <c r="K327" s="8">
        <v>-88758</v>
      </c>
      <c r="L327" s="8" t="s">
        <v>637</v>
      </c>
      <c r="O327" s="20">
        <f>IF(Table1[[#This Row],[Phân loại]]="Tồn đầu kỳ",Table1[[#This Row],[Tổng giá trị]],0)</f>
        <v>0</v>
      </c>
      <c r="P327" s="8">
        <f>IF(Table1[[#This Row],[Số còn phải thu ĐK]]&gt;0,0,IF(Table1[[#This Row],[Phân loại]]="Bán hàng",Table1[[#This Row],[Tổng giá trị]],-Table1[[#This Row],[Tổng giá trị]]))</f>
        <v>88758</v>
      </c>
      <c r="Q327" s="20">
        <f>IF(Table1[[#This Row],[Ngày Thanh toán]]&lt;&gt;"",Table1[[#This Row],[Giá Trị HD sau CK]],0)</f>
        <v>0</v>
      </c>
      <c r="R327" s="8">
        <f>Table1[[#This Row],[Số còn phải thu ĐK]]+Table1[[#This Row],[Giá Trị HD sau CK]]-Table1[[#This Row],[Số tiền đã thu]]</f>
        <v>88758</v>
      </c>
      <c r="S327" s="7">
        <f>IF(Table1[[#This Row],[Ngày hóa đơn]]&lt;&gt;"",Table1[[#This Row],[Ngày hóa đơn]],Table1[[#This Row],[Ngày hạch toán]])</f>
        <v>45668</v>
      </c>
      <c r="T327" s="8">
        <v>55</v>
      </c>
      <c r="U327" s="7">
        <f>IF(Table1[[#This Row],[Ngày tính CN]]="","",S327+T327)</f>
        <v>45723</v>
      </c>
      <c r="V327" s="20">
        <f ca="1">IF(Table1[[#This Row],[Hạn thanh toán]]="","",IF((U327-NOW())&lt;0,0,(U327-NOW())))</f>
        <v>0</v>
      </c>
      <c r="W327" s="3"/>
      <c r="X327" s="20">
        <f ca="1">IF(Table1[[#This Row],[Hạn thanh toán]]="","",IF((U327-NOW())&lt;0,-(U327-NOW()),0))</f>
        <v>251.62053680555255</v>
      </c>
      <c r="Y327" s="3" t="str">
        <f t="shared" ca="1" si="5"/>
        <v>Nợ quá hạn hơn 120 ngày có khả năng mất thanh toán</v>
      </c>
      <c r="Z327" s="3" t="str">
        <f>IF(MONTH(Table1[[#This Row],[Ngày tính CN]])&lt;10,"0"&amp;MONTH(Table1[[#This Row],[Ngày tính CN]]),MONTH(Table1[[#This Row],[Ngày tính CN]]))</f>
        <v>01</v>
      </c>
      <c r="AA32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27" s="3"/>
    </row>
    <row r="328" spans="1:28" ht="25.5" customHeight="1" x14ac:dyDescent="0.2">
      <c r="A328" s="4" t="s">
        <v>654</v>
      </c>
      <c r="B328" s="4" t="s">
        <v>2119</v>
      </c>
      <c r="E328" s="5">
        <v>45668</v>
      </c>
      <c r="F328" s="3" t="s">
        <v>881</v>
      </c>
      <c r="G328" s="3" t="s">
        <v>936</v>
      </c>
      <c r="K328" s="8">
        <v>-88758</v>
      </c>
      <c r="L328" s="8" t="s">
        <v>637</v>
      </c>
      <c r="O328" s="20">
        <f>IF(Table1[[#This Row],[Phân loại]]="Tồn đầu kỳ",Table1[[#This Row],[Tổng giá trị]],0)</f>
        <v>0</v>
      </c>
      <c r="P328" s="8">
        <f>IF(Table1[[#This Row],[Số còn phải thu ĐK]]&gt;0,0,IF(Table1[[#This Row],[Phân loại]]="Bán hàng",Table1[[#This Row],[Tổng giá trị]],-Table1[[#This Row],[Tổng giá trị]]))</f>
        <v>88758</v>
      </c>
      <c r="Q328" s="20">
        <f>IF(Table1[[#This Row],[Ngày Thanh toán]]&lt;&gt;"",Table1[[#This Row],[Giá Trị HD sau CK]],0)</f>
        <v>0</v>
      </c>
      <c r="R328" s="8">
        <f>Table1[[#This Row],[Số còn phải thu ĐK]]+Table1[[#This Row],[Giá Trị HD sau CK]]-Table1[[#This Row],[Số tiền đã thu]]</f>
        <v>88758</v>
      </c>
      <c r="S328" s="7">
        <f>IF(Table1[[#This Row],[Ngày hóa đơn]]&lt;&gt;"",Table1[[#This Row],[Ngày hóa đơn]],Table1[[#This Row],[Ngày hạch toán]])</f>
        <v>45668</v>
      </c>
      <c r="T328" s="8">
        <v>55</v>
      </c>
      <c r="U328" s="7">
        <f>IF(Table1[[#This Row],[Ngày tính CN]]="","",S328+T328)</f>
        <v>45723</v>
      </c>
      <c r="V328" s="20">
        <f ca="1">IF(Table1[[#This Row],[Hạn thanh toán]]="","",IF((U328-NOW())&lt;0,0,(U328-NOW())))</f>
        <v>0</v>
      </c>
      <c r="W328" s="3"/>
      <c r="X328" s="20">
        <f ca="1">IF(Table1[[#This Row],[Hạn thanh toán]]="","",IF((U328-NOW())&lt;0,-(U328-NOW()),0))</f>
        <v>251.62053680555255</v>
      </c>
      <c r="Y328" s="3" t="str">
        <f t="shared" ca="1" si="5"/>
        <v>Nợ quá hạn hơn 120 ngày có khả năng mất thanh toán</v>
      </c>
      <c r="Z328" s="3" t="str">
        <f>IF(MONTH(Table1[[#This Row],[Ngày tính CN]])&lt;10,"0"&amp;MONTH(Table1[[#This Row],[Ngày tính CN]]),MONTH(Table1[[#This Row],[Ngày tính CN]]))</f>
        <v>01</v>
      </c>
      <c r="AA32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28" s="3"/>
    </row>
    <row r="329" spans="1:28" ht="25.5" customHeight="1" x14ac:dyDescent="0.2">
      <c r="A329" s="4" t="s">
        <v>654</v>
      </c>
      <c r="B329" s="4" t="s">
        <v>2119</v>
      </c>
      <c r="E329" s="5">
        <v>45668</v>
      </c>
      <c r="F329" s="3" t="s">
        <v>882</v>
      </c>
      <c r="G329" s="3" t="s">
        <v>936</v>
      </c>
      <c r="K329" s="8">
        <v>-88758</v>
      </c>
      <c r="L329" s="8" t="s">
        <v>637</v>
      </c>
      <c r="O329" s="20">
        <f>IF(Table1[[#This Row],[Phân loại]]="Tồn đầu kỳ",Table1[[#This Row],[Tổng giá trị]],0)</f>
        <v>0</v>
      </c>
      <c r="P329" s="8">
        <f>IF(Table1[[#This Row],[Số còn phải thu ĐK]]&gt;0,0,IF(Table1[[#This Row],[Phân loại]]="Bán hàng",Table1[[#This Row],[Tổng giá trị]],-Table1[[#This Row],[Tổng giá trị]]))</f>
        <v>88758</v>
      </c>
      <c r="Q329" s="20">
        <f>IF(Table1[[#This Row],[Ngày Thanh toán]]&lt;&gt;"",Table1[[#This Row],[Giá Trị HD sau CK]],0)</f>
        <v>0</v>
      </c>
      <c r="R329" s="8">
        <f>Table1[[#This Row],[Số còn phải thu ĐK]]+Table1[[#This Row],[Giá Trị HD sau CK]]-Table1[[#This Row],[Số tiền đã thu]]</f>
        <v>88758</v>
      </c>
      <c r="S329" s="7">
        <f>IF(Table1[[#This Row],[Ngày hóa đơn]]&lt;&gt;"",Table1[[#This Row],[Ngày hóa đơn]],Table1[[#This Row],[Ngày hạch toán]])</f>
        <v>45668</v>
      </c>
      <c r="T329" s="8">
        <v>55</v>
      </c>
      <c r="U329" s="7">
        <f>IF(Table1[[#This Row],[Ngày tính CN]]="","",S329+T329)</f>
        <v>45723</v>
      </c>
      <c r="V329" s="20">
        <f ca="1">IF(Table1[[#This Row],[Hạn thanh toán]]="","",IF((U329-NOW())&lt;0,0,(U329-NOW())))</f>
        <v>0</v>
      </c>
      <c r="W329" s="3"/>
      <c r="X329" s="20">
        <f ca="1">IF(Table1[[#This Row],[Hạn thanh toán]]="","",IF((U329-NOW())&lt;0,-(U329-NOW()),0))</f>
        <v>251.62053680555255</v>
      </c>
      <c r="Y329" s="3" t="str">
        <f t="shared" ca="1" si="5"/>
        <v>Nợ quá hạn hơn 120 ngày có khả năng mất thanh toán</v>
      </c>
      <c r="Z329" s="3" t="str">
        <f>IF(MONTH(Table1[[#This Row],[Ngày tính CN]])&lt;10,"0"&amp;MONTH(Table1[[#This Row],[Ngày tính CN]]),MONTH(Table1[[#This Row],[Ngày tính CN]]))</f>
        <v>01</v>
      </c>
      <c r="AA32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29" s="3"/>
    </row>
    <row r="330" spans="1:28" ht="25.5" customHeight="1" x14ac:dyDescent="0.2">
      <c r="A330" s="4" t="s">
        <v>654</v>
      </c>
      <c r="B330" s="4" t="s">
        <v>2119</v>
      </c>
      <c r="E330" s="5">
        <v>45668</v>
      </c>
      <c r="F330" s="3" t="s">
        <v>883</v>
      </c>
      <c r="G330" s="3" t="s">
        <v>936</v>
      </c>
      <c r="K330" s="8">
        <v>-88758</v>
      </c>
      <c r="L330" s="8" t="s">
        <v>637</v>
      </c>
      <c r="O330" s="20">
        <f>IF(Table1[[#This Row],[Phân loại]]="Tồn đầu kỳ",Table1[[#This Row],[Tổng giá trị]],0)</f>
        <v>0</v>
      </c>
      <c r="P330" s="8">
        <f>IF(Table1[[#This Row],[Số còn phải thu ĐK]]&gt;0,0,IF(Table1[[#This Row],[Phân loại]]="Bán hàng",Table1[[#This Row],[Tổng giá trị]],-Table1[[#This Row],[Tổng giá trị]]))</f>
        <v>88758</v>
      </c>
      <c r="Q330" s="20">
        <f>IF(Table1[[#This Row],[Ngày Thanh toán]]&lt;&gt;"",Table1[[#This Row],[Giá Trị HD sau CK]],0)</f>
        <v>0</v>
      </c>
      <c r="R330" s="8">
        <f>Table1[[#This Row],[Số còn phải thu ĐK]]+Table1[[#This Row],[Giá Trị HD sau CK]]-Table1[[#This Row],[Số tiền đã thu]]</f>
        <v>88758</v>
      </c>
      <c r="S330" s="7">
        <f>IF(Table1[[#This Row],[Ngày hóa đơn]]&lt;&gt;"",Table1[[#This Row],[Ngày hóa đơn]],Table1[[#This Row],[Ngày hạch toán]])</f>
        <v>45668</v>
      </c>
      <c r="T330" s="8">
        <v>55</v>
      </c>
      <c r="U330" s="7">
        <f>IF(Table1[[#This Row],[Ngày tính CN]]="","",S330+T330)</f>
        <v>45723</v>
      </c>
      <c r="V330" s="20">
        <f ca="1">IF(Table1[[#This Row],[Hạn thanh toán]]="","",IF((U330-NOW())&lt;0,0,(U330-NOW())))</f>
        <v>0</v>
      </c>
      <c r="W330" s="3"/>
      <c r="X330" s="20">
        <f ca="1">IF(Table1[[#This Row],[Hạn thanh toán]]="","",IF((U330-NOW())&lt;0,-(U330-NOW()),0))</f>
        <v>251.62053680555255</v>
      </c>
      <c r="Y330" s="3" t="str">
        <f t="shared" ca="1" si="5"/>
        <v>Nợ quá hạn hơn 120 ngày có khả năng mất thanh toán</v>
      </c>
      <c r="Z330" s="3" t="str">
        <f>IF(MONTH(Table1[[#This Row],[Ngày tính CN]])&lt;10,"0"&amp;MONTH(Table1[[#This Row],[Ngày tính CN]]),MONTH(Table1[[#This Row],[Ngày tính CN]]))</f>
        <v>01</v>
      </c>
      <c r="AA33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30" s="3"/>
    </row>
    <row r="331" spans="1:28" ht="25.5" customHeight="1" x14ac:dyDescent="0.2">
      <c r="A331" s="4" t="s">
        <v>654</v>
      </c>
      <c r="B331" s="4" t="s">
        <v>2119</v>
      </c>
      <c r="E331" s="5">
        <v>45668</v>
      </c>
      <c r="F331" s="3" t="s">
        <v>884</v>
      </c>
      <c r="G331" s="3" t="s">
        <v>936</v>
      </c>
      <c r="K331" s="8">
        <v>-110947</v>
      </c>
      <c r="L331" s="8" t="s">
        <v>637</v>
      </c>
      <c r="O331" s="20">
        <f>IF(Table1[[#This Row],[Phân loại]]="Tồn đầu kỳ",Table1[[#This Row],[Tổng giá trị]],0)</f>
        <v>0</v>
      </c>
      <c r="P331" s="8">
        <f>IF(Table1[[#This Row],[Số còn phải thu ĐK]]&gt;0,0,IF(Table1[[#This Row],[Phân loại]]="Bán hàng",Table1[[#This Row],[Tổng giá trị]],-Table1[[#This Row],[Tổng giá trị]]))</f>
        <v>110947</v>
      </c>
      <c r="Q331" s="20">
        <f>IF(Table1[[#This Row],[Ngày Thanh toán]]&lt;&gt;"",Table1[[#This Row],[Giá Trị HD sau CK]],0)</f>
        <v>0</v>
      </c>
      <c r="R331" s="8">
        <f>Table1[[#This Row],[Số còn phải thu ĐK]]+Table1[[#This Row],[Giá Trị HD sau CK]]-Table1[[#This Row],[Số tiền đã thu]]</f>
        <v>110947</v>
      </c>
      <c r="S331" s="7">
        <f>IF(Table1[[#This Row],[Ngày hóa đơn]]&lt;&gt;"",Table1[[#This Row],[Ngày hóa đơn]],Table1[[#This Row],[Ngày hạch toán]])</f>
        <v>45668</v>
      </c>
      <c r="T331" s="8">
        <v>55</v>
      </c>
      <c r="U331" s="7">
        <f>IF(Table1[[#This Row],[Ngày tính CN]]="","",S331+T331)</f>
        <v>45723</v>
      </c>
      <c r="V331" s="20">
        <f ca="1">IF(Table1[[#This Row],[Hạn thanh toán]]="","",IF((U331-NOW())&lt;0,0,(U331-NOW())))</f>
        <v>0</v>
      </c>
      <c r="W331" s="3"/>
      <c r="X331" s="20">
        <f ca="1">IF(Table1[[#This Row],[Hạn thanh toán]]="","",IF((U331-NOW())&lt;0,-(U331-NOW()),0))</f>
        <v>251.62053680555255</v>
      </c>
      <c r="Y331" s="3" t="str">
        <f t="shared" ca="1" si="5"/>
        <v>Nợ quá hạn hơn 120 ngày có khả năng mất thanh toán</v>
      </c>
      <c r="Z331" s="3" t="str">
        <f>IF(MONTH(Table1[[#This Row],[Ngày tính CN]])&lt;10,"0"&amp;MONTH(Table1[[#This Row],[Ngày tính CN]]),MONTH(Table1[[#This Row],[Ngày tính CN]]))</f>
        <v>01</v>
      </c>
      <c r="AA33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31" s="3"/>
    </row>
    <row r="332" spans="1:28" ht="25.5" customHeight="1" x14ac:dyDescent="0.2">
      <c r="A332" s="4" t="s">
        <v>654</v>
      </c>
      <c r="B332" s="4" t="s">
        <v>2119</v>
      </c>
      <c r="E332" s="5">
        <v>45668</v>
      </c>
      <c r="F332" s="3" t="s">
        <v>885</v>
      </c>
      <c r="G332" s="3" t="s">
        <v>936</v>
      </c>
      <c r="K332" s="8">
        <v>-110947</v>
      </c>
      <c r="L332" s="8" t="s">
        <v>637</v>
      </c>
      <c r="O332" s="20">
        <f>IF(Table1[[#This Row],[Phân loại]]="Tồn đầu kỳ",Table1[[#This Row],[Tổng giá trị]],0)</f>
        <v>0</v>
      </c>
      <c r="P332" s="8">
        <f>IF(Table1[[#This Row],[Số còn phải thu ĐK]]&gt;0,0,IF(Table1[[#This Row],[Phân loại]]="Bán hàng",Table1[[#This Row],[Tổng giá trị]],-Table1[[#This Row],[Tổng giá trị]]))</f>
        <v>110947</v>
      </c>
      <c r="Q332" s="20">
        <f>IF(Table1[[#This Row],[Ngày Thanh toán]]&lt;&gt;"",Table1[[#This Row],[Giá Trị HD sau CK]],0)</f>
        <v>0</v>
      </c>
      <c r="R332" s="8">
        <f>Table1[[#This Row],[Số còn phải thu ĐK]]+Table1[[#This Row],[Giá Trị HD sau CK]]-Table1[[#This Row],[Số tiền đã thu]]</f>
        <v>110947</v>
      </c>
      <c r="S332" s="7">
        <f>IF(Table1[[#This Row],[Ngày hóa đơn]]&lt;&gt;"",Table1[[#This Row],[Ngày hóa đơn]],Table1[[#This Row],[Ngày hạch toán]])</f>
        <v>45668</v>
      </c>
      <c r="T332" s="8">
        <v>55</v>
      </c>
      <c r="U332" s="7">
        <f>IF(Table1[[#This Row],[Ngày tính CN]]="","",S332+T332)</f>
        <v>45723</v>
      </c>
      <c r="V332" s="20">
        <f ca="1">IF(Table1[[#This Row],[Hạn thanh toán]]="","",IF((U332-NOW())&lt;0,0,(U332-NOW())))</f>
        <v>0</v>
      </c>
      <c r="W332" s="3"/>
      <c r="X332" s="20">
        <f ca="1">IF(Table1[[#This Row],[Hạn thanh toán]]="","",IF((U332-NOW())&lt;0,-(U332-NOW()),0))</f>
        <v>251.62053680555255</v>
      </c>
      <c r="Y332" s="3" t="str">
        <f t="shared" ca="1" si="5"/>
        <v>Nợ quá hạn hơn 120 ngày có khả năng mất thanh toán</v>
      </c>
      <c r="Z332" s="3" t="str">
        <f>IF(MONTH(Table1[[#This Row],[Ngày tính CN]])&lt;10,"0"&amp;MONTH(Table1[[#This Row],[Ngày tính CN]]),MONTH(Table1[[#This Row],[Ngày tính CN]]))</f>
        <v>01</v>
      </c>
      <c r="AA33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32" s="3"/>
    </row>
    <row r="333" spans="1:28" ht="25.5" customHeight="1" x14ac:dyDescent="0.2">
      <c r="A333" s="4" t="s">
        <v>654</v>
      </c>
      <c r="B333" s="4" t="s">
        <v>2119</v>
      </c>
      <c r="E333" s="5">
        <v>45668</v>
      </c>
      <c r="F333" s="3" t="s">
        <v>886</v>
      </c>
      <c r="G333" s="3" t="s">
        <v>936</v>
      </c>
      <c r="K333" s="8">
        <v>-221895</v>
      </c>
      <c r="L333" s="8" t="s">
        <v>637</v>
      </c>
      <c r="O333" s="20">
        <f>IF(Table1[[#This Row],[Phân loại]]="Tồn đầu kỳ",Table1[[#This Row],[Tổng giá trị]],0)</f>
        <v>0</v>
      </c>
      <c r="P333" s="8">
        <f>IF(Table1[[#This Row],[Số còn phải thu ĐK]]&gt;0,0,IF(Table1[[#This Row],[Phân loại]]="Bán hàng",Table1[[#This Row],[Tổng giá trị]],-Table1[[#This Row],[Tổng giá trị]]))</f>
        <v>221895</v>
      </c>
      <c r="Q333" s="20">
        <f>IF(Table1[[#This Row],[Ngày Thanh toán]]&lt;&gt;"",Table1[[#This Row],[Giá Trị HD sau CK]],0)</f>
        <v>0</v>
      </c>
      <c r="R333" s="8">
        <f>Table1[[#This Row],[Số còn phải thu ĐK]]+Table1[[#This Row],[Giá Trị HD sau CK]]-Table1[[#This Row],[Số tiền đã thu]]</f>
        <v>221895</v>
      </c>
      <c r="S333" s="7">
        <f>IF(Table1[[#This Row],[Ngày hóa đơn]]&lt;&gt;"",Table1[[#This Row],[Ngày hóa đơn]],Table1[[#This Row],[Ngày hạch toán]])</f>
        <v>45668</v>
      </c>
      <c r="T333" s="8">
        <v>55</v>
      </c>
      <c r="U333" s="7">
        <f>IF(Table1[[#This Row],[Ngày tính CN]]="","",S333+T333)</f>
        <v>45723</v>
      </c>
      <c r="V333" s="20">
        <f ca="1">IF(Table1[[#This Row],[Hạn thanh toán]]="","",IF((U333-NOW())&lt;0,0,(U333-NOW())))</f>
        <v>0</v>
      </c>
      <c r="W333" s="3"/>
      <c r="X333" s="20">
        <f ca="1">IF(Table1[[#This Row],[Hạn thanh toán]]="","",IF((U333-NOW())&lt;0,-(U333-NOW()),0))</f>
        <v>251.62053680555255</v>
      </c>
      <c r="Y333" s="3" t="str">
        <f t="shared" ca="1" si="5"/>
        <v>Nợ quá hạn hơn 120 ngày có khả năng mất thanh toán</v>
      </c>
      <c r="Z333" s="3" t="str">
        <f>IF(MONTH(Table1[[#This Row],[Ngày tính CN]])&lt;10,"0"&amp;MONTH(Table1[[#This Row],[Ngày tính CN]]),MONTH(Table1[[#This Row],[Ngày tính CN]]))</f>
        <v>01</v>
      </c>
      <c r="AA33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33" s="3"/>
    </row>
    <row r="334" spans="1:28" ht="25.5" customHeight="1" x14ac:dyDescent="0.2">
      <c r="A334" s="4" t="s">
        <v>654</v>
      </c>
      <c r="B334" s="4" t="s">
        <v>2119</v>
      </c>
      <c r="E334" s="5">
        <v>45668</v>
      </c>
      <c r="F334" s="3" t="s">
        <v>736</v>
      </c>
      <c r="G334" s="3" t="s">
        <v>936</v>
      </c>
      <c r="K334" s="8">
        <v>-221895</v>
      </c>
      <c r="L334" s="8" t="s">
        <v>637</v>
      </c>
      <c r="O334" s="20">
        <f>IF(Table1[[#This Row],[Phân loại]]="Tồn đầu kỳ",Table1[[#This Row],[Tổng giá trị]],0)</f>
        <v>0</v>
      </c>
      <c r="P334" s="8">
        <f>IF(Table1[[#This Row],[Số còn phải thu ĐK]]&gt;0,0,IF(Table1[[#This Row],[Phân loại]]="Bán hàng",Table1[[#This Row],[Tổng giá trị]],-Table1[[#This Row],[Tổng giá trị]]))</f>
        <v>221895</v>
      </c>
      <c r="Q334" s="20">
        <f>IF(Table1[[#This Row],[Ngày Thanh toán]]&lt;&gt;"",Table1[[#This Row],[Giá Trị HD sau CK]],0)</f>
        <v>0</v>
      </c>
      <c r="R334" s="8">
        <f>Table1[[#This Row],[Số còn phải thu ĐK]]+Table1[[#This Row],[Giá Trị HD sau CK]]-Table1[[#This Row],[Số tiền đã thu]]</f>
        <v>221895</v>
      </c>
      <c r="S334" s="7">
        <f>IF(Table1[[#This Row],[Ngày hóa đơn]]&lt;&gt;"",Table1[[#This Row],[Ngày hóa đơn]],Table1[[#This Row],[Ngày hạch toán]])</f>
        <v>45668</v>
      </c>
      <c r="T334" s="8">
        <v>55</v>
      </c>
      <c r="U334" s="7">
        <f>IF(Table1[[#This Row],[Ngày tính CN]]="","",S334+T334)</f>
        <v>45723</v>
      </c>
      <c r="V334" s="20">
        <f ca="1">IF(Table1[[#This Row],[Hạn thanh toán]]="","",IF((U334-NOW())&lt;0,0,(U334-NOW())))</f>
        <v>0</v>
      </c>
      <c r="W334" s="3"/>
      <c r="X334" s="20">
        <f ca="1">IF(Table1[[#This Row],[Hạn thanh toán]]="","",IF((U334-NOW())&lt;0,-(U334-NOW()),0))</f>
        <v>251.62053680555255</v>
      </c>
      <c r="Y334" s="3" t="str">
        <f t="shared" ca="1" si="5"/>
        <v>Nợ quá hạn hơn 120 ngày có khả năng mất thanh toán</v>
      </c>
      <c r="Z334" s="3" t="str">
        <f>IF(MONTH(Table1[[#This Row],[Ngày tính CN]])&lt;10,"0"&amp;MONTH(Table1[[#This Row],[Ngày tính CN]]),MONTH(Table1[[#This Row],[Ngày tính CN]]))</f>
        <v>01</v>
      </c>
      <c r="AA33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34" s="3"/>
    </row>
    <row r="335" spans="1:28" ht="25.5" customHeight="1" x14ac:dyDescent="0.2">
      <c r="A335" s="4" t="s">
        <v>654</v>
      </c>
      <c r="B335" s="4" t="s">
        <v>2119</v>
      </c>
      <c r="E335" s="5">
        <v>45668</v>
      </c>
      <c r="F335" s="3" t="s">
        <v>887</v>
      </c>
      <c r="G335" s="3" t="s">
        <v>936</v>
      </c>
      <c r="K335" s="8">
        <v>-221895</v>
      </c>
      <c r="L335" s="8" t="s">
        <v>637</v>
      </c>
      <c r="O335" s="20">
        <f>IF(Table1[[#This Row],[Phân loại]]="Tồn đầu kỳ",Table1[[#This Row],[Tổng giá trị]],0)</f>
        <v>0</v>
      </c>
      <c r="P335" s="8">
        <f>IF(Table1[[#This Row],[Số còn phải thu ĐK]]&gt;0,0,IF(Table1[[#This Row],[Phân loại]]="Bán hàng",Table1[[#This Row],[Tổng giá trị]],-Table1[[#This Row],[Tổng giá trị]]))</f>
        <v>221895</v>
      </c>
      <c r="Q335" s="20">
        <f>IF(Table1[[#This Row],[Ngày Thanh toán]]&lt;&gt;"",Table1[[#This Row],[Giá Trị HD sau CK]],0)</f>
        <v>0</v>
      </c>
      <c r="R335" s="8">
        <f>Table1[[#This Row],[Số còn phải thu ĐK]]+Table1[[#This Row],[Giá Trị HD sau CK]]-Table1[[#This Row],[Số tiền đã thu]]</f>
        <v>221895</v>
      </c>
      <c r="S335" s="7">
        <f>IF(Table1[[#This Row],[Ngày hóa đơn]]&lt;&gt;"",Table1[[#This Row],[Ngày hóa đơn]],Table1[[#This Row],[Ngày hạch toán]])</f>
        <v>45668</v>
      </c>
      <c r="T335" s="8">
        <v>55</v>
      </c>
      <c r="U335" s="7">
        <f>IF(Table1[[#This Row],[Ngày tính CN]]="","",S335+T335)</f>
        <v>45723</v>
      </c>
      <c r="V335" s="20">
        <f ca="1">IF(Table1[[#This Row],[Hạn thanh toán]]="","",IF((U335-NOW())&lt;0,0,(U335-NOW())))</f>
        <v>0</v>
      </c>
      <c r="W335" s="3"/>
      <c r="X335" s="20">
        <f ca="1">IF(Table1[[#This Row],[Hạn thanh toán]]="","",IF((U335-NOW())&lt;0,-(U335-NOW()),0))</f>
        <v>251.62053680555255</v>
      </c>
      <c r="Y335" s="3" t="str">
        <f t="shared" ca="1" si="5"/>
        <v>Nợ quá hạn hơn 120 ngày có khả năng mất thanh toán</v>
      </c>
      <c r="Z335" s="3" t="str">
        <f>IF(MONTH(Table1[[#This Row],[Ngày tính CN]])&lt;10,"0"&amp;MONTH(Table1[[#This Row],[Ngày tính CN]]),MONTH(Table1[[#This Row],[Ngày tính CN]]))</f>
        <v>01</v>
      </c>
      <c r="AA33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35" s="3"/>
    </row>
    <row r="336" spans="1:28" ht="25.5" customHeight="1" x14ac:dyDescent="0.2">
      <c r="A336" s="4" t="s">
        <v>654</v>
      </c>
      <c r="B336" s="4" t="s">
        <v>2119</v>
      </c>
      <c r="E336" s="5">
        <v>45668</v>
      </c>
      <c r="F336" s="3" t="s">
        <v>888</v>
      </c>
      <c r="G336" s="3" t="s">
        <v>936</v>
      </c>
      <c r="K336" s="8">
        <v>-221895</v>
      </c>
      <c r="L336" s="8" t="s">
        <v>637</v>
      </c>
      <c r="O336" s="20">
        <f>IF(Table1[[#This Row],[Phân loại]]="Tồn đầu kỳ",Table1[[#This Row],[Tổng giá trị]],0)</f>
        <v>0</v>
      </c>
      <c r="P336" s="8">
        <f>IF(Table1[[#This Row],[Số còn phải thu ĐK]]&gt;0,0,IF(Table1[[#This Row],[Phân loại]]="Bán hàng",Table1[[#This Row],[Tổng giá trị]],-Table1[[#This Row],[Tổng giá trị]]))</f>
        <v>221895</v>
      </c>
      <c r="Q336" s="20">
        <f>IF(Table1[[#This Row],[Ngày Thanh toán]]&lt;&gt;"",Table1[[#This Row],[Giá Trị HD sau CK]],0)</f>
        <v>0</v>
      </c>
      <c r="R336" s="8">
        <f>Table1[[#This Row],[Số còn phải thu ĐK]]+Table1[[#This Row],[Giá Trị HD sau CK]]-Table1[[#This Row],[Số tiền đã thu]]</f>
        <v>221895</v>
      </c>
      <c r="S336" s="7">
        <f>IF(Table1[[#This Row],[Ngày hóa đơn]]&lt;&gt;"",Table1[[#This Row],[Ngày hóa đơn]],Table1[[#This Row],[Ngày hạch toán]])</f>
        <v>45668</v>
      </c>
      <c r="T336" s="8">
        <v>55</v>
      </c>
      <c r="U336" s="7">
        <f>IF(Table1[[#This Row],[Ngày tính CN]]="","",S336+T336)</f>
        <v>45723</v>
      </c>
      <c r="V336" s="20">
        <f ca="1">IF(Table1[[#This Row],[Hạn thanh toán]]="","",IF((U336-NOW())&lt;0,0,(U336-NOW())))</f>
        <v>0</v>
      </c>
      <c r="W336" s="3"/>
      <c r="X336" s="20">
        <f ca="1">IF(Table1[[#This Row],[Hạn thanh toán]]="","",IF((U336-NOW())&lt;0,-(U336-NOW()),0))</f>
        <v>251.62053680555255</v>
      </c>
      <c r="Y336" s="3" t="str">
        <f t="shared" ca="1" si="5"/>
        <v>Nợ quá hạn hơn 120 ngày có khả năng mất thanh toán</v>
      </c>
      <c r="Z336" s="3" t="str">
        <f>IF(MONTH(Table1[[#This Row],[Ngày tính CN]])&lt;10,"0"&amp;MONTH(Table1[[#This Row],[Ngày tính CN]]),MONTH(Table1[[#This Row],[Ngày tính CN]]))</f>
        <v>01</v>
      </c>
      <c r="AA33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36" s="3"/>
    </row>
    <row r="337" spans="1:28" ht="25.5" customHeight="1" x14ac:dyDescent="0.2">
      <c r="A337" s="4" t="s">
        <v>654</v>
      </c>
      <c r="B337" s="4" t="s">
        <v>2119</v>
      </c>
      <c r="E337" s="5">
        <v>45668</v>
      </c>
      <c r="F337" s="3" t="s">
        <v>889</v>
      </c>
      <c r="G337" s="3" t="s">
        <v>936</v>
      </c>
      <c r="K337" s="8">
        <v>-110947</v>
      </c>
      <c r="L337" s="8" t="s">
        <v>637</v>
      </c>
      <c r="O337" s="20">
        <f>IF(Table1[[#This Row],[Phân loại]]="Tồn đầu kỳ",Table1[[#This Row],[Tổng giá trị]],0)</f>
        <v>0</v>
      </c>
      <c r="P337" s="8">
        <f>IF(Table1[[#This Row],[Số còn phải thu ĐK]]&gt;0,0,IF(Table1[[#This Row],[Phân loại]]="Bán hàng",Table1[[#This Row],[Tổng giá trị]],-Table1[[#This Row],[Tổng giá trị]]))</f>
        <v>110947</v>
      </c>
      <c r="Q337" s="20">
        <f>IF(Table1[[#This Row],[Ngày Thanh toán]]&lt;&gt;"",Table1[[#This Row],[Giá Trị HD sau CK]],0)</f>
        <v>0</v>
      </c>
      <c r="R337" s="8">
        <f>Table1[[#This Row],[Số còn phải thu ĐK]]+Table1[[#This Row],[Giá Trị HD sau CK]]-Table1[[#This Row],[Số tiền đã thu]]</f>
        <v>110947</v>
      </c>
      <c r="S337" s="7">
        <f>IF(Table1[[#This Row],[Ngày hóa đơn]]&lt;&gt;"",Table1[[#This Row],[Ngày hóa đơn]],Table1[[#This Row],[Ngày hạch toán]])</f>
        <v>45668</v>
      </c>
      <c r="T337" s="8">
        <v>55</v>
      </c>
      <c r="U337" s="7">
        <f>IF(Table1[[#This Row],[Ngày tính CN]]="","",S337+T337)</f>
        <v>45723</v>
      </c>
      <c r="V337" s="20">
        <f ca="1">IF(Table1[[#This Row],[Hạn thanh toán]]="","",IF((U337-NOW())&lt;0,0,(U337-NOW())))</f>
        <v>0</v>
      </c>
      <c r="W337" s="3"/>
      <c r="X337" s="20">
        <f ca="1">IF(Table1[[#This Row],[Hạn thanh toán]]="","",IF((U337-NOW())&lt;0,-(U337-NOW()),0))</f>
        <v>251.62053680555255</v>
      </c>
      <c r="Y337" s="3" t="str">
        <f t="shared" ca="1" si="5"/>
        <v>Nợ quá hạn hơn 120 ngày có khả năng mất thanh toán</v>
      </c>
      <c r="Z337" s="3" t="str">
        <f>IF(MONTH(Table1[[#This Row],[Ngày tính CN]])&lt;10,"0"&amp;MONTH(Table1[[#This Row],[Ngày tính CN]]),MONTH(Table1[[#This Row],[Ngày tính CN]]))</f>
        <v>01</v>
      </c>
      <c r="AA33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37" s="3"/>
    </row>
    <row r="338" spans="1:28" ht="25.5" customHeight="1" x14ac:dyDescent="0.2">
      <c r="A338" s="4" t="s">
        <v>654</v>
      </c>
      <c r="B338" s="4" t="s">
        <v>2119</v>
      </c>
      <c r="E338" s="5">
        <v>45668</v>
      </c>
      <c r="F338" s="3" t="s">
        <v>890</v>
      </c>
      <c r="G338" s="3" t="s">
        <v>936</v>
      </c>
      <c r="K338" s="8">
        <v>-58686</v>
      </c>
      <c r="L338" s="8" t="s">
        <v>637</v>
      </c>
      <c r="O338" s="20">
        <f>IF(Table1[[#This Row],[Phân loại]]="Tồn đầu kỳ",Table1[[#This Row],[Tổng giá trị]],0)</f>
        <v>0</v>
      </c>
      <c r="P338" s="8">
        <f>IF(Table1[[#This Row],[Số còn phải thu ĐK]]&gt;0,0,IF(Table1[[#This Row],[Phân loại]]="Bán hàng",Table1[[#This Row],[Tổng giá trị]],-Table1[[#This Row],[Tổng giá trị]]))</f>
        <v>58686</v>
      </c>
      <c r="Q338" s="20">
        <f>IF(Table1[[#This Row],[Ngày Thanh toán]]&lt;&gt;"",Table1[[#This Row],[Giá Trị HD sau CK]],0)</f>
        <v>0</v>
      </c>
      <c r="R338" s="8">
        <f>Table1[[#This Row],[Số còn phải thu ĐK]]+Table1[[#This Row],[Giá Trị HD sau CK]]-Table1[[#This Row],[Số tiền đã thu]]</f>
        <v>58686</v>
      </c>
      <c r="S338" s="7">
        <f>IF(Table1[[#This Row],[Ngày hóa đơn]]&lt;&gt;"",Table1[[#This Row],[Ngày hóa đơn]],Table1[[#This Row],[Ngày hạch toán]])</f>
        <v>45668</v>
      </c>
      <c r="T338" s="8">
        <v>55</v>
      </c>
      <c r="U338" s="7">
        <f>IF(Table1[[#This Row],[Ngày tính CN]]="","",S338+T338)</f>
        <v>45723</v>
      </c>
      <c r="V338" s="20">
        <f ca="1">IF(Table1[[#This Row],[Hạn thanh toán]]="","",IF((U338-NOW())&lt;0,0,(U338-NOW())))</f>
        <v>0</v>
      </c>
      <c r="W338" s="3"/>
      <c r="X338" s="20">
        <f ca="1">IF(Table1[[#This Row],[Hạn thanh toán]]="","",IF((U338-NOW())&lt;0,-(U338-NOW()),0))</f>
        <v>251.62053680555255</v>
      </c>
      <c r="Y338" s="3" t="str">
        <f t="shared" ca="1" si="5"/>
        <v>Nợ quá hạn hơn 120 ngày có khả năng mất thanh toán</v>
      </c>
      <c r="Z338" s="3" t="str">
        <f>IF(MONTH(Table1[[#This Row],[Ngày tính CN]])&lt;10,"0"&amp;MONTH(Table1[[#This Row],[Ngày tính CN]]),MONTH(Table1[[#This Row],[Ngày tính CN]]))</f>
        <v>01</v>
      </c>
      <c r="AA33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38" s="3"/>
    </row>
    <row r="339" spans="1:28" ht="25.5" customHeight="1" x14ac:dyDescent="0.2">
      <c r="A339" s="4" t="s">
        <v>654</v>
      </c>
      <c r="B339" s="4" t="s">
        <v>2119</v>
      </c>
      <c r="E339" s="5">
        <v>45668</v>
      </c>
      <c r="F339" s="3" t="s">
        <v>891</v>
      </c>
      <c r="G339" s="3" t="s">
        <v>936</v>
      </c>
      <c r="K339" s="8">
        <v>-117372</v>
      </c>
      <c r="L339" s="8" t="s">
        <v>637</v>
      </c>
      <c r="O339" s="20">
        <f>IF(Table1[[#This Row],[Phân loại]]="Tồn đầu kỳ",Table1[[#This Row],[Tổng giá trị]],0)</f>
        <v>0</v>
      </c>
      <c r="P339" s="8">
        <f>IF(Table1[[#This Row],[Số còn phải thu ĐK]]&gt;0,0,IF(Table1[[#This Row],[Phân loại]]="Bán hàng",Table1[[#This Row],[Tổng giá trị]],-Table1[[#This Row],[Tổng giá trị]]))</f>
        <v>117372</v>
      </c>
      <c r="Q339" s="20">
        <f>IF(Table1[[#This Row],[Ngày Thanh toán]]&lt;&gt;"",Table1[[#This Row],[Giá Trị HD sau CK]],0)</f>
        <v>0</v>
      </c>
      <c r="R339" s="8">
        <f>Table1[[#This Row],[Số còn phải thu ĐK]]+Table1[[#This Row],[Giá Trị HD sau CK]]-Table1[[#This Row],[Số tiền đã thu]]</f>
        <v>117372</v>
      </c>
      <c r="S339" s="7">
        <f>IF(Table1[[#This Row],[Ngày hóa đơn]]&lt;&gt;"",Table1[[#This Row],[Ngày hóa đơn]],Table1[[#This Row],[Ngày hạch toán]])</f>
        <v>45668</v>
      </c>
      <c r="T339" s="8">
        <v>55</v>
      </c>
      <c r="U339" s="7">
        <f>IF(Table1[[#This Row],[Ngày tính CN]]="","",S339+T339)</f>
        <v>45723</v>
      </c>
      <c r="V339" s="20">
        <f ca="1">IF(Table1[[#This Row],[Hạn thanh toán]]="","",IF((U339-NOW())&lt;0,0,(U339-NOW())))</f>
        <v>0</v>
      </c>
      <c r="W339" s="3"/>
      <c r="X339" s="20">
        <f ca="1">IF(Table1[[#This Row],[Hạn thanh toán]]="","",IF((U339-NOW())&lt;0,-(U339-NOW()),0))</f>
        <v>251.62053680555255</v>
      </c>
      <c r="Y339" s="3" t="str">
        <f t="shared" ca="1" si="5"/>
        <v>Nợ quá hạn hơn 120 ngày có khả năng mất thanh toán</v>
      </c>
      <c r="Z339" s="3" t="str">
        <f>IF(MONTH(Table1[[#This Row],[Ngày tính CN]])&lt;10,"0"&amp;MONTH(Table1[[#This Row],[Ngày tính CN]]),MONTH(Table1[[#This Row],[Ngày tính CN]]))</f>
        <v>01</v>
      </c>
      <c r="AA33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39" s="3"/>
    </row>
    <row r="340" spans="1:28" ht="25.5" customHeight="1" x14ac:dyDescent="0.2">
      <c r="A340" s="4" t="s">
        <v>654</v>
      </c>
      <c r="B340" s="4" t="s">
        <v>2119</v>
      </c>
      <c r="E340" s="5">
        <v>45668</v>
      </c>
      <c r="F340" s="3" t="s">
        <v>892</v>
      </c>
      <c r="G340" s="3" t="s">
        <v>936</v>
      </c>
      <c r="K340" s="8">
        <v>-58686</v>
      </c>
      <c r="L340" s="8" t="s">
        <v>637</v>
      </c>
      <c r="O340" s="20">
        <f>IF(Table1[[#This Row],[Phân loại]]="Tồn đầu kỳ",Table1[[#This Row],[Tổng giá trị]],0)</f>
        <v>0</v>
      </c>
      <c r="P340" s="8">
        <f>IF(Table1[[#This Row],[Số còn phải thu ĐK]]&gt;0,0,IF(Table1[[#This Row],[Phân loại]]="Bán hàng",Table1[[#This Row],[Tổng giá trị]],-Table1[[#This Row],[Tổng giá trị]]))</f>
        <v>58686</v>
      </c>
      <c r="Q340" s="20">
        <f>IF(Table1[[#This Row],[Ngày Thanh toán]]&lt;&gt;"",Table1[[#This Row],[Giá Trị HD sau CK]],0)</f>
        <v>0</v>
      </c>
      <c r="R340" s="8">
        <f>Table1[[#This Row],[Số còn phải thu ĐK]]+Table1[[#This Row],[Giá Trị HD sau CK]]-Table1[[#This Row],[Số tiền đã thu]]</f>
        <v>58686</v>
      </c>
      <c r="S340" s="7">
        <f>IF(Table1[[#This Row],[Ngày hóa đơn]]&lt;&gt;"",Table1[[#This Row],[Ngày hóa đơn]],Table1[[#This Row],[Ngày hạch toán]])</f>
        <v>45668</v>
      </c>
      <c r="T340" s="8">
        <v>55</v>
      </c>
      <c r="U340" s="7">
        <f>IF(Table1[[#This Row],[Ngày tính CN]]="","",S340+T340)</f>
        <v>45723</v>
      </c>
      <c r="V340" s="20">
        <f ca="1">IF(Table1[[#This Row],[Hạn thanh toán]]="","",IF((U340-NOW())&lt;0,0,(U340-NOW())))</f>
        <v>0</v>
      </c>
      <c r="W340" s="3"/>
      <c r="X340" s="20">
        <f ca="1">IF(Table1[[#This Row],[Hạn thanh toán]]="","",IF((U340-NOW())&lt;0,-(U340-NOW()),0))</f>
        <v>251.62053680555255</v>
      </c>
      <c r="Y340" s="3" t="str">
        <f t="shared" ca="1" si="5"/>
        <v>Nợ quá hạn hơn 120 ngày có khả năng mất thanh toán</v>
      </c>
      <c r="Z340" s="3" t="str">
        <f>IF(MONTH(Table1[[#This Row],[Ngày tính CN]])&lt;10,"0"&amp;MONTH(Table1[[#This Row],[Ngày tính CN]]),MONTH(Table1[[#This Row],[Ngày tính CN]]))</f>
        <v>01</v>
      </c>
      <c r="AA34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40" s="3"/>
    </row>
    <row r="341" spans="1:28" ht="25.5" customHeight="1" x14ac:dyDescent="0.2">
      <c r="A341" s="4" t="s">
        <v>654</v>
      </c>
      <c r="B341" s="4" t="s">
        <v>2119</v>
      </c>
      <c r="E341" s="5">
        <v>45668</v>
      </c>
      <c r="F341" s="3" t="s">
        <v>893</v>
      </c>
      <c r="G341" s="3" t="s">
        <v>936</v>
      </c>
      <c r="K341" s="8">
        <v>-58686</v>
      </c>
      <c r="L341" s="8" t="s">
        <v>637</v>
      </c>
      <c r="O341" s="20">
        <f>IF(Table1[[#This Row],[Phân loại]]="Tồn đầu kỳ",Table1[[#This Row],[Tổng giá trị]],0)</f>
        <v>0</v>
      </c>
      <c r="P341" s="8">
        <f>IF(Table1[[#This Row],[Số còn phải thu ĐK]]&gt;0,0,IF(Table1[[#This Row],[Phân loại]]="Bán hàng",Table1[[#This Row],[Tổng giá trị]],-Table1[[#This Row],[Tổng giá trị]]))</f>
        <v>58686</v>
      </c>
      <c r="Q341" s="20">
        <f>IF(Table1[[#This Row],[Ngày Thanh toán]]&lt;&gt;"",Table1[[#This Row],[Giá Trị HD sau CK]],0)</f>
        <v>0</v>
      </c>
      <c r="R341" s="8">
        <f>Table1[[#This Row],[Số còn phải thu ĐK]]+Table1[[#This Row],[Giá Trị HD sau CK]]-Table1[[#This Row],[Số tiền đã thu]]</f>
        <v>58686</v>
      </c>
      <c r="S341" s="7">
        <f>IF(Table1[[#This Row],[Ngày hóa đơn]]&lt;&gt;"",Table1[[#This Row],[Ngày hóa đơn]],Table1[[#This Row],[Ngày hạch toán]])</f>
        <v>45668</v>
      </c>
      <c r="T341" s="8">
        <v>55</v>
      </c>
      <c r="U341" s="7">
        <f>IF(Table1[[#This Row],[Ngày tính CN]]="","",S341+T341)</f>
        <v>45723</v>
      </c>
      <c r="V341" s="20">
        <f ca="1">IF(Table1[[#This Row],[Hạn thanh toán]]="","",IF((U341-NOW())&lt;0,0,(U341-NOW())))</f>
        <v>0</v>
      </c>
      <c r="W341" s="3"/>
      <c r="X341" s="20">
        <f ca="1">IF(Table1[[#This Row],[Hạn thanh toán]]="","",IF((U341-NOW())&lt;0,-(U341-NOW()),0))</f>
        <v>251.62053680555255</v>
      </c>
      <c r="Y341" s="3" t="str">
        <f t="shared" ca="1" si="5"/>
        <v>Nợ quá hạn hơn 120 ngày có khả năng mất thanh toán</v>
      </c>
      <c r="Z341" s="3" t="str">
        <f>IF(MONTH(Table1[[#This Row],[Ngày tính CN]])&lt;10,"0"&amp;MONTH(Table1[[#This Row],[Ngày tính CN]]),MONTH(Table1[[#This Row],[Ngày tính CN]]))</f>
        <v>01</v>
      </c>
      <c r="AA34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41" s="3"/>
    </row>
    <row r="342" spans="1:28" ht="25.5" customHeight="1" x14ac:dyDescent="0.2">
      <c r="A342" s="4" t="s">
        <v>654</v>
      </c>
      <c r="B342" s="4" t="s">
        <v>2119</v>
      </c>
      <c r="E342" s="5">
        <v>45668</v>
      </c>
      <c r="F342" s="3" t="s">
        <v>894</v>
      </c>
      <c r="G342" s="3" t="s">
        <v>936</v>
      </c>
      <c r="K342" s="8">
        <v>-176058</v>
      </c>
      <c r="L342" s="8" t="s">
        <v>637</v>
      </c>
      <c r="O342" s="20">
        <f>IF(Table1[[#This Row],[Phân loại]]="Tồn đầu kỳ",Table1[[#This Row],[Tổng giá trị]],0)</f>
        <v>0</v>
      </c>
      <c r="P342" s="8">
        <f>IF(Table1[[#This Row],[Số còn phải thu ĐK]]&gt;0,0,IF(Table1[[#This Row],[Phân loại]]="Bán hàng",Table1[[#This Row],[Tổng giá trị]],-Table1[[#This Row],[Tổng giá trị]]))</f>
        <v>176058</v>
      </c>
      <c r="Q342" s="20">
        <f>IF(Table1[[#This Row],[Ngày Thanh toán]]&lt;&gt;"",Table1[[#This Row],[Giá Trị HD sau CK]],0)</f>
        <v>0</v>
      </c>
      <c r="R342" s="8">
        <f>Table1[[#This Row],[Số còn phải thu ĐK]]+Table1[[#This Row],[Giá Trị HD sau CK]]-Table1[[#This Row],[Số tiền đã thu]]</f>
        <v>176058</v>
      </c>
      <c r="S342" s="7">
        <f>IF(Table1[[#This Row],[Ngày hóa đơn]]&lt;&gt;"",Table1[[#This Row],[Ngày hóa đơn]],Table1[[#This Row],[Ngày hạch toán]])</f>
        <v>45668</v>
      </c>
      <c r="T342" s="8">
        <v>55</v>
      </c>
      <c r="U342" s="7">
        <f>IF(Table1[[#This Row],[Ngày tính CN]]="","",S342+T342)</f>
        <v>45723</v>
      </c>
      <c r="V342" s="20">
        <f ca="1">IF(Table1[[#This Row],[Hạn thanh toán]]="","",IF((U342-NOW())&lt;0,0,(U342-NOW())))</f>
        <v>0</v>
      </c>
      <c r="W342" s="3"/>
      <c r="X342" s="20">
        <f ca="1">IF(Table1[[#This Row],[Hạn thanh toán]]="","",IF((U342-NOW())&lt;0,-(U342-NOW()),0))</f>
        <v>251.62053680555255</v>
      </c>
      <c r="Y342" s="3" t="str">
        <f t="shared" ca="1" si="5"/>
        <v>Nợ quá hạn hơn 120 ngày có khả năng mất thanh toán</v>
      </c>
      <c r="Z342" s="3" t="str">
        <f>IF(MONTH(Table1[[#This Row],[Ngày tính CN]])&lt;10,"0"&amp;MONTH(Table1[[#This Row],[Ngày tính CN]]),MONTH(Table1[[#This Row],[Ngày tính CN]]))</f>
        <v>01</v>
      </c>
      <c r="AA34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42" s="3"/>
    </row>
    <row r="343" spans="1:28" ht="25.5" customHeight="1" x14ac:dyDescent="0.2">
      <c r="A343" s="4" t="s">
        <v>654</v>
      </c>
      <c r="B343" s="4" t="s">
        <v>2119</v>
      </c>
      <c r="E343" s="5">
        <v>45668</v>
      </c>
      <c r="F343" s="3" t="s">
        <v>895</v>
      </c>
      <c r="G343" s="3" t="s">
        <v>936</v>
      </c>
      <c r="K343" s="8">
        <v>-58686</v>
      </c>
      <c r="L343" s="8" t="s">
        <v>637</v>
      </c>
      <c r="O343" s="20">
        <f>IF(Table1[[#This Row],[Phân loại]]="Tồn đầu kỳ",Table1[[#This Row],[Tổng giá trị]],0)</f>
        <v>0</v>
      </c>
      <c r="P343" s="8">
        <f>IF(Table1[[#This Row],[Số còn phải thu ĐK]]&gt;0,0,IF(Table1[[#This Row],[Phân loại]]="Bán hàng",Table1[[#This Row],[Tổng giá trị]],-Table1[[#This Row],[Tổng giá trị]]))</f>
        <v>58686</v>
      </c>
      <c r="Q343" s="20">
        <f>IF(Table1[[#This Row],[Ngày Thanh toán]]&lt;&gt;"",Table1[[#This Row],[Giá Trị HD sau CK]],0)</f>
        <v>0</v>
      </c>
      <c r="R343" s="8">
        <f>Table1[[#This Row],[Số còn phải thu ĐK]]+Table1[[#This Row],[Giá Trị HD sau CK]]-Table1[[#This Row],[Số tiền đã thu]]</f>
        <v>58686</v>
      </c>
      <c r="S343" s="7">
        <f>IF(Table1[[#This Row],[Ngày hóa đơn]]&lt;&gt;"",Table1[[#This Row],[Ngày hóa đơn]],Table1[[#This Row],[Ngày hạch toán]])</f>
        <v>45668</v>
      </c>
      <c r="T343" s="8">
        <v>55</v>
      </c>
      <c r="U343" s="7">
        <f>IF(Table1[[#This Row],[Ngày tính CN]]="","",S343+T343)</f>
        <v>45723</v>
      </c>
      <c r="V343" s="20">
        <f ca="1">IF(Table1[[#This Row],[Hạn thanh toán]]="","",IF((U343-NOW())&lt;0,0,(U343-NOW())))</f>
        <v>0</v>
      </c>
      <c r="W343" s="3"/>
      <c r="X343" s="20">
        <f ca="1">IF(Table1[[#This Row],[Hạn thanh toán]]="","",IF((U343-NOW())&lt;0,-(U343-NOW()),0))</f>
        <v>251.62053680555255</v>
      </c>
      <c r="Y343" s="3" t="str">
        <f t="shared" ca="1" si="5"/>
        <v>Nợ quá hạn hơn 120 ngày có khả năng mất thanh toán</v>
      </c>
      <c r="Z343" s="3" t="str">
        <f>IF(MONTH(Table1[[#This Row],[Ngày tính CN]])&lt;10,"0"&amp;MONTH(Table1[[#This Row],[Ngày tính CN]]),MONTH(Table1[[#This Row],[Ngày tính CN]]))</f>
        <v>01</v>
      </c>
      <c r="AA34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43" s="3"/>
    </row>
    <row r="344" spans="1:28" ht="25.5" customHeight="1" x14ac:dyDescent="0.2">
      <c r="A344" s="4" t="s">
        <v>654</v>
      </c>
      <c r="B344" s="4" t="s">
        <v>2119</v>
      </c>
      <c r="E344" s="5">
        <v>45668</v>
      </c>
      <c r="F344" s="3" t="s">
        <v>896</v>
      </c>
      <c r="G344" s="3" t="s">
        <v>936</v>
      </c>
      <c r="K344" s="8">
        <v>-352117</v>
      </c>
      <c r="L344" s="8" t="s">
        <v>637</v>
      </c>
      <c r="O344" s="20">
        <f>IF(Table1[[#This Row],[Phân loại]]="Tồn đầu kỳ",Table1[[#This Row],[Tổng giá trị]],0)</f>
        <v>0</v>
      </c>
      <c r="P344" s="8">
        <f>IF(Table1[[#This Row],[Số còn phải thu ĐK]]&gt;0,0,IF(Table1[[#This Row],[Phân loại]]="Bán hàng",Table1[[#This Row],[Tổng giá trị]],-Table1[[#This Row],[Tổng giá trị]]))</f>
        <v>352117</v>
      </c>
      <c r="Q344" s="20">
        <f>IF(Table1[[#This Row],[Ngày Thanh toán]]&lt;&gt;"",Table1[[#This Row],[Giá Trị HD sau CK]],0)</f>
        <v>0</v>
      </c>
      <c r="R344" s="8">
        <f>Table1[[#This Row],[Số còn phải thu ĐK]]+Table1[[#This Row],[Giá Trị HD sau CK]]-Table1[[#This Row],[Số tiền đã thu]]</f>
        <v>352117</v>
      </c>
      <c r="S344" s="7">
        <f>IF(Table1[[#This Row],[Ngày hóa đơn]]&lt;&gt;"",Table1[[#This Row],[Ngày hóa đơn]],Table1[[#This Row],[Ngày hạch toán]])</f>
        <v>45668</v>
      </c>
      <c r="T344" s="8">
        <v>55</v>
      </c>
      <c r="U344" s="7">
        <f>IF(Table1[[#This Row],[Ngày tính CN]]="","",S344+T344)</f>
        <v>45723</v>
      </c>
      <c r="V344" s="20">
        <f ca="1">IF(Table1[[#This Row],[Hạn thanh toán]]="","",IF((U344-NOW())&lt;0,0,(U344-NOW())))</f>
        <v>0</v>
      </c>
      <c r="W344" s="3"/>
      <c r="X344" s="20">
        <f ca="1">IF(Table1[[#This Row],[Hạn thanh toán]]="","",IF((U344-NOW())&lt;0,-(U344-NOW()),0))</f>
        <v>251.62053680555255</v>
      </c>
      <c r="Y344" s="3" t="str">
        <f t="shared" ca="1" si="5"/>
        <v>Nợ quá hạn hơn 120 ngày có khả năng mất thanh toán</v>
      </c>
      <c r="Z344" s="3" t="str">
        <f>IF(MONTH(Table1[[#This Row],[Ngày tính CN]])&lt;10,"0"&amp;MONTH(Table1[[#This Row],[Ngày tính CN]]),MONTH(Table1[[#This Row],[Ngày tính CN]]))</f>
        <v>01</v>
      </c>
      <c r="AA34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44" s="3"/>
    </row>
    <row r="345" spans="1:28" ht="25.5" customHeight="1" x14ac:dyDescent="0.2">
      <c r="A345" s="4" t="s">
        <v>654</v>
      </c>
      <c r="B345" s="4" t="s">
        <v>2119</v>
      </c>
      <c r="E345" s="5">
        <v>45668</v>
      </c>
      <c r="F345" s="3" t="s">
        <v>897</v>
      </c>
      <c r="G345" s="3" t="s">
        <v>936</v>
      </c>
      <c r="K345" s="8">
        <v>-117372</v>
      </c>
      <c r="L345" s="8" t="s">
        <v>637</v>
      </c>
      <c r="O345" s="20">
        <f>IF(Table1[[#This Row],[Phân loại]]="Tồn đầu kỳ",Table1[[#This Row],[Tổng giá trị]],0)</f>
        <v>0</v>
      </c>
      <c r="P345" s="8">
        <f>IF(Table1[[#This Row],[Số còn phải thu ĐK]]&gt;0,0,IF(Table1[[#This Row],[Phân loại]]="Bán hàng",Table1[[#This Row],[Tổng giá trị]],-Table1[[#This Row],[Tổng giá trị]]))</f>
        <v>117372</v>
      </c>
      <c r="Q345" s="20">
        <f>IF(Table1[[#This Row],[Ngày Thanh toán]]&lt;&gt;"",Table1[[#This Row],[Giá Trị HD sau CK]],0)</f>
        <v>0</v>
      </c>
      <c r="R345" s="8">
        <f>Table1[[#This Row],[Số còn phải thu ĐK]]+Table1[[#This Row],[Giá Trị HD sau CK]]-Table1[[#This Row],[Số tiền đã thu]]</f>
        <v>117372</v>
      </c>
      <c r="S345" s="7">
        <f>IF(Table1[[#This Row],[Ngày hóa đơn]]&lt;&gt;"",Table1[[#This Row],[Ngày hóa đơn]],Table1[[#This Row],[Ngày hạch toán]])</f>
        <v>45668</v>
      </c>
      <c r="T345" s="8">
        <v>55</v>
      </c>
      <c r="U345" s="7">
        <f>IF(Table1[[#This Row],[Ngày tính CN]]="","",S345+T345)</f>
        <v>45723</v>
      </c>
      <c r="V345" s="20">
        <f ca="1">IF(Table1[[#This Row],[Hạn thanh toán]]="","",IF((U345-NOW())&lt;0,0,(U345-NOW())))</f>
        <v>0</v>
      </c>
      <c r="W345" s="3"/>
      <c r="X345" s="20">
        <f ca="1">IF(Table1[[#This Row],[Hạn thanh toán]]="","",IF((U345-NOW())&lt;0,-(U345-NOW()),0))</f>
        <v>251.62053680555255</v>
      </c>
      <c r="Y345" s="3" t="str">
        <f t="shared" ca="1" si="5"/>
        <v>Nợ quá hạn hơn 120 ngày có khả năng mất thanh toán</v>
      </c>
      <c r="Z345" s="3" t="str">
        <f>IF(MONTH(Table1[[#This Row],[Ngày tính CN]])&lt;10,"0"&amp;MONTH(Table1[[#This Row],[Ngày tính CN]]),MONTH(Table1[[#This Row],[Ngày tính CN]]))</f>
        <v>01</v>
      </c>
      <c r="AA34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45" s="3"/>
    </row>
    <row r="346" spans="1:28" ht="25.5" customHeight="1" x14ac:dyDescent="0.2">
      <c r="A346" s="4" t="s">
        <v>654</v>
      </c>
      <c r="B346" s="4" t="s">
        <v>2119</v>
      </c>
      <c r="E346" s="5">
        <v>45668</v>
      </c>
      <c r="F346" s="3" t="s">
        <v>898</v>
      </c>
      <c r="G346" s="3" t="s">
        <v>936</v>
      </c>
      <c r="K346" s="8">
        <v>-58686</v>
      </c>
      <c r="L346" s="8" t="s">
        <v>637</v>
      </c>
      <c r="O346" s="20">
        <f>IF(Table1[[#This Row],[Phân loại]]="Tồn đầu kỳ",Table1[[#This Row],[Tổng giá trị]],0)</f>
        <v>0</v>
      </c>
      <c r="P346" s="8">
        <f>IF(Table1[[#This Row],[Số còn phải thu ĐK]]&gt;0,0,IF(Table1[[#This Row],[Phân loại]]="Bán hàng",Table1[[#This Row],[Tổng giá trị]],-Table1[[#This Row],[Tổng giá trị]]))</f>
        <v>58686</v>
      </c>
      <c r="Q346" s="20">
        <f>IF(Table1[[#This Row],[Ngày Thanh toán]]&lt;&gt;"",Table1[[#This Row],[Giá Trị HD sau CK]],0)</f>
        <v>0</v>
      </c>
      <c r="R346" s="8">
        <f>Table1[[#This Row],[Số còn phải thu ĐK]]+Table1[[#This Row],[Giá Trị HD sau CK]]-Table1[[#This Row],[Số tiền đã thu]]</f>
        <v>58686</v>
      </c>
      <c r="S346" s="7">
        <f>IF(Table1[[#This Row],[Ngày hóa đơn]]&lt;&gt;"",Table1[[#This Row],[Ngày hóa đơn]],Table1[[#This Row],[Ngày hạch toán]])</f>
        <v>45668</v>
      </c>
      <c r="T346" s="8">
        <v>55</v>
      </c>
      <c r="U346" s="7">
        <f>IF(Table1[[#This Row],[Ngày tính CN]]="","",S346+T346)</f>
        <v>45723</v>
      </c>
      <c r="V346" s="20">
        <f ca="1">IF(Table1[[#This Row],[Hạn thanh toán]]="","",IF((U346-NOW())&lt;0,0,(U346-NOW())))</f>
        <v>0</v>
      </c>
      <c r="W346" s="3"/>
      <c r="X346" s="20">
        <f ca="1">IF(Table1[[#This Row],[Hạn thanh toán]]="","",IF((U346-NOW())&lt;0,-(U346-NOW()),0))</f>
        <v>251.62053680555255</v>
      </c>
      <c r="Y346" s="3" t="str">
        <f t="shared" ca="1" si="5"/>
        <v>Nợ quá hạn hơn 120 ngày có khả năng mất thanh toán</v>
      </c>
      <c r="Z346" s="3" t="str">
        <f>IF(MONTH(Table1[[#This Row],[Ngày tính CN]])&lt;10,"0"&amp;MONTH(Table1[[#This Row],[Ngày tính CN]]),MONTH(Table1[[#This Row],[Ngày tính CN]]))</f>
        <v>01</v>
      </c>
      <c r="AA34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46" s="3"/>
    </row>
    <row r="347" spans="1:28" ht="25.5" customHeight="1" x14ac:dyDescent="0.2">
      <c r="A347" s="4" t="s">
        <v>654</v>
      </c>
      <c r="B347" s="4" t="s">
        <v>2119</v>
      </c>
      <c r="E347" s="5">
        <v>45668</v>
      </c>
      <c r="F347" s="3" t="s">
        <v>899</v>
      </c>
      <c r="G347" s="3" t="s">
        <v>936</v>
      </c>
      <c r="K347" s="8">
        <v>-58686</v>
      </c>
      <c r="L347" s="8" t="s">
        <v>637</v>
      </c>
      <c r="O347" s="20">
        <f>IF(Table1[[#This Row],[Phân loại]]="Tồn đầu kỳ",Table1[[#This Row],[Tổng giá trị]],0)</f>
        <v>0</v>
      </c>
      <c r="P347" s="8">
        <f>IF(Table1[[#This Row],[Số còn phải thu ĐK]]&gt;0,0,IF(Table1[[#This Row],[Phân loại]]="Bán hàng",Table1[[#This Row],[Tổng giá trị]],-Table1[[#This Row],[Tổng giá trị]]))</f>
        <v>58686</v>
      </c>
      <c r="Q347" s="20">
        <f>IF(Table1[[#This Row],[Ngày Thanh toán]]&lt;&gt;"",Table1[[#This Row],[Giá Trị HD sau CK]],0)</f>
        <v>0</v>
      </c>
      <c r="R347" s="8">
        <f>Table1[[#This Row],[Số còn phải thu ĐK]]+Table1[[#This Row],[Giá Trị HD sau CK]]-Table1[[#This Row],[Số tiền đã thu]]</f>
        <v>58686</v>
      </c>
      <c r="S347" s="7">
        <f>IF(Table1[[#This Row],[Ngày hóa đơn]]&lt;&gt;"",Table1[[#This Row],[Ngày hóa đơn]],Table1[[#This Row],[Ngày hạch toán]])</f>
        <v>45668</v>
      </c>
      <c r="T347" s="8">
        <v>55</v>
      </c>
      <c r="U347" s="7">
        <f>IF(Table1[[#This Row],[Ngày tính CN]]="","",S347+T347)</f>
        <v>45723</v>
      </c>
      <c r="V347" s="20">
        <f ca="1">IF(Table1[[#This Row],[Hạn thanh toán]]="","",IF((U347-NOW())&lt;0,0,(U347-NOW())))</f>
        <v>0</v>
      </c>
      <c r="W347" s="3"/>
      <c r="X347" s="20">
        <f ca="1">IF(Table1[[#This Row],[Hạn thanh toán]]="","",IF((U347-NOW())&lt;0,-(U347-NOW()),0))</f>
        <v>251.62053680555255</v>
      </c>
      <c r="Y347" s="3" t="str">
        <f t="shared" ca="1" si="5"/>
        <v>Nợ quá hạn hơn 120 ngày có khả năng mất thanh toán</v>
      </c>
      <c r="Z347" s="3" t="str">
        <f>IF(MONTH(Table1[[#This Row],[Ngày tính CN]])&lt;10,"0"&amp;MONTH(Table1[[#This Row],[Ngày tính CN]]),MONTH(Table1[[#This Row],[Ngày tính CN]]))</f>
        <v>01</v>
      </c>
      <c r="AA34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47" s="3"/>
    </row>
    <row r="348" spans="1:28" ht="25.5" customHeight="1" x14ac:dyDescent="0.2">
      <c r="A348" s="4" t="s">
        <v>654</v>
      </c>
      <c r="B348" s="4" t="s">
        <v>2119</v>
      </c>
      <c r="E348" s="5">
        <v>45668</v>
      </c>
      <c r="F348" s="3" t="s">
        <v>900</v>
      </c>
      <c r="G348" s="3" t="s">
        <v>936</v>
      </c>
      <c r="K348" s="8">
        <v>-117372</v>
      </c>
      <c r="L348" s="8" t="s">
        <v>637</v>
      </c>
      <c r="O348" s="20">
        <f>IF(Table1[[#This Row],[Phân loại]]="Tồn đầu kỳ",Table1[[#This Row],[Tổng giá trị]],0)</f>
        <v>0</v>
      </c>
      <c r="P348" s="8">
        <f>IF(Table1[[#This Row],[Số còn phải thu ĐK]]&gt;0,0,IF(Table1[[#This Row],[Phân loại]]="Bán hàng",Table1[[#This Row],[Tổng giá trị]],-Table1[[#This Row],[Tổng giá trị]]))</f>
        <v>117372</v>
      </c>
      <c r="Q348" s="20">
        <f>IF(Table1[[#This Row],[Ngày Thanh toán]]&lt;&gt;"",Table1[[#This Row],[Giá Trị HD sau CK]],0)</f>
        <v>0</v>
      </c>
      <c r="R348" s="8">
        <f>Table1[[#This Row],[Số còn phải thu ĐK]]+Table1[[#This Row],[Giá Trị HD sau CK]]-Table1[[#This Row],[Số tiền đã thu]]</f>
        <v>117372</v>
      </c>
      <c r="S348" s="7">
        <f>IF(Table1[[#This Row],[Ngày hóa đơn]]&lt;&gt;"",Table1[[#This Row],[Ngày hóa đơn]],Table1[[#This Row],[Ngày hạch toán]])</f>
        <v>45668</v>
      </c>
      <c r="T348" s="8">
        <v>55</v>
      </c>
      <c r="U348" s="7">
        <f>IF(Table1[[#This Row],[Ngày tính CN]]="","",S348+T348)</f>
        <v>45723</v>
      </c>
      <c r="V348" s="20">
        <f ca="1">IF(Table1[[#This Row],[Hạn thanh toán]]="","",IF((U348-NOW())&lt;0,0,(U348-NOW())))</f>
        <v>0</v>
      </c>
      <c r="W348" s="3"/>
      <c r="X348" s="20">
        <f ca="1">IF(Table1[[#This Row],[Hạn thanh toán]]="","",IF((U348-NOW())&lt;0,-(U348-NOW()),0))</f>
        <v>251.62053680555255</v>
      </c>
      <c r="Y348" s="3" t="str">
        <f t="shared" ca="1" si="5"/>
        <v>Nợ quá hạn hơn 120 ngày có khả năng mất thanh toán</v>
      </c>
      <c r="Z348" s="3" t="str">
        <f>IF(MONTH(Table1[[#This Row],[Ngày tính CN]])&lt;10,"0"&amp;MONTH(Table1[[#This Row],[Ngày tính CN]]),MONTH(Table1[[#This Row],[Ngày tính CN]]))</f>
        <v>01</v>
      </c>
      <c r="AA34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48" s="3"/>
    </row>
    <row r="349" spans="1:28" ht="25.5" customHeight="1" x14ac:dyDescent="0.2">
      <c r="A349" s="4" t="s">
        <v>654</v>
      </c>
      <c r="B349" s="4" t="s">
        <v>2119</v>
      </c>
      <c r="E349" s="5">
        <v>45668</v>
      </c>
      <c r="F349" s="3" t="s">
        <v>901</v>
      </c>
      <c r="G349" s="3" t="s">
        <v>936</v>
      </c>
      <c r="K349" s="8">
        <v>-58686</v>
      </c>
      <c r="L349" s="8" t="s">
        <v>637</v>
      </c>
      <c r="O349" s="20">
        <f>IF(Table1[[#This Row],[Phân loại]]="Tồn đầu kỳ",Table1[[#This Row],[Tổng giá trị]],0)</f>
        <v>0</v>
      </c>
      <c r="P349" s="8">
        <f>IF(Table1[[#This Row],[Số còn phải thu ĐK]]&gt;0,0,IF(Table1[[#This Row],[Phân loại]]="Bán hàng",Table1[[#This Row],[Tổng giá trị]],-Table1[[#This Row],[Tổng giá trị]]))</f>
        <v>58686</v>
      </c>
      <c r="Q349" s="20">
        <f>IF(Table1[[#This Row],[Ngày Thanh toán]]&lt;&gt;"",Table1[[#This Row],[Giá Trị HD sau CK]],0)</f>
        <v>0</v>
      </c>
      <c r="R349" s="8">
        <f>Table1[[#This Row],[Số còn phải thu ĐK]]+Table1[[#This Row],[Giá Trị HD sau CK]]-Table1[[#This Row],[Số tiền đã thu]]</f>
        <v>58686</v>
      </c>
      <c r="S349" s="7">
        <f>IF(Table1[[#This Row],[Ngày hóa đơn]]&lt;&gt;"",Table1[[#This Row],[Ngày hóa đơn]],Table1[[#This Row],[Ngày hạch toán]])</f>
        <v>45668</v>
      </c>
      <c r="T349" s="8">
        <v>55</v>
      </c>
      <c r="U349" s="7">
        <f>IF(Table1[[#This Row],[Ngày tính CN]]="","",S349+T349)</f>
        <v>45723</v>
      </c>
      <c r="V349" s="20">
        <f ca="1">IF(Table1[[#This Row],[Hạn thanh toán]]="","",IF((U349-NOW())&lt;0,0,(U349-NOW())))</f>
        <v>0</v>
      </c>
      <c r="W349" s="3"/>
      <c r="X349" s="20">
        <f ca="1">IF(Table1[[#This Row],[Hạn thanh toán]]="","",IF((U349-NOW())&lt;0,-(U349-NOW()),0))</f>
        <v>251.62053680555255</v>
      </c>
      <c r="Y349" s="3" t="str">
        <f t="shared" ca="1" si="5"/>
        <v>Nợ quá hạn hơn 120 ngày có khả năng mất thanh toán</v>
      </c>
      <c r="Z349" s="3" t="str">
        <f>IF(MONTH(Table1[[#This Row],[Ngày tính CN]])&lt;10,"0"&amp;MONTH(Table1[[#This Row],[Ngày tính CN]]),MONTH(Table1[[#This Row],[Ngày tính CN]]))</f>
        <v>01</v>
      </c>
      <c r="AA34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49" s="3"/>
    </row>
    <row r="350" spans="1:28" ht="25.5" customHeight="1" x14ac:dyDescent="0.2">
      <c r="A350" s="4" t="s">
        <v>654</v>
      </c>
      <c r="B350" s="4" t="s">
        <v>2119</v>
      </c>
      <c r="E350" s="5">
        <v>45668</v>
      </c>
      <c r="F350" s="3" t="s">
        <v>902</v>
      </c>
      <c r="G350" s="3" t="s">
        <v>936</v>
      </c>
      <c r="K350" s="8">
        <v>-58686</v>
      </c>
      <c r="L350" s="8" t="s">
        <v>637</v>
      </c>
      <c r="O350" s="20">
        <f>IF(Table1[[#This Row],[Phân loại]]="Tồn đầu kỳ",Table1[[#This Row],[Tổng giá trị]],0)</f>
        <v>0</v>
      </c>
      <c r="P350" s="8">
        <f>IF(Table1[[#This Row],[Số còn phải thu ĐK]]&gt;0,0,IF(Table1[[#This Row],[Phân loại]]="Bán hàng",Table1[[#This Row],[Tổng giá trị]],-Table1[[#This Row],[Tổng giá trị]]))</f>
        <v>58686</v>
      </c>
      <c r="Q350" s="20">
        <f>IF(Table1[[#This Row],[Ngày Thanh toán]]&lt;&gt;"",Table1[[#This Row],[Giá Trị HD sau CK]],0)</f>
        <v>0</v>
      </c>
      <c r="R350" s="8">
        <f>Table1[[#This Row],[Số còn phải thu ĐK]]+Table1[[#This Row],[Giá Trị HD sau CK]]-Table1[[#This Row],[Số tiền đã thu]]</f>
        <v>58686</v>
      </c>
      <c r="S350" s="7">
        <f>IF(Table1[[#This Row],[Ngày hóa đơn]]&lt;&gt;"",Table1[[#This Row],[Ngày hóa đơn]],Table1[[#This Row],[Ngày hạch toán]])</f>
        <v>45668</v>
      </c>
      <c r="T350" s="8">
        <v>55</v>
      </c>
      <c r="U350" s="7">
        <f>IF(Table1[[#This Row],[Ngày tính CN]]="","",S350+T350)</f>
        <v>45723</v>
      </c>
      <c r="V350" s="20">
        <f ca="1">IF(Table1[[#This Row],[Hạn thanh toán]]="","",IF((U350-NOW())&lt;0,0,(U350-NOW())))</f>
        <v>0</v>
      </c>
      <c r="W350" s="3"/>
      <c r="X350" s="20">
        <f ca="1">IF(Table1[[#This Row],[Hạn thanh toán]]="","",IF((U350-NOW())&lt;0,-(U350-NOW()),0))</f>
        <v>251.62053680555255</v>
      </c>
      <c r="Y350" s="3" t="str">
        <f t="shared" ca="1" si="5"/>
        <v>Nợ quá hạn hơn 120 ngày có khả năng mất thanh toán</v>
      </c>
      <c r="Z350" s="3" t="str">
        <f>IF(MONTH(Table1[[#This Row],[Ngày tính CN]])&lt;10,"0"&amp;MONTH(Table1[[#This Row],[Ngày tính CN]]),MONTH(Table1[[#This Row],[Ngày tính CN]]))</f>
        <v>01</v>
      </c>
      <c r="AA35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50" s="3"/>
    </row>
    <row r="351" spans="1:28" ht="25.5" customHeight="1" x14ac:dyDescent="0.2">
      <c r="A351" s="4" t="s">
        <v>654</v>
      </c>
      <c r="B351" s="4" t="s">
        <v>2119</v>
      </c>
      <c r="E351" s="5">
        <v>45668</v>
      </c>
      <c r="F351" s="3" t="s">
        <v>903</v>
      </c>
      <c r="G351" s="3" t="s">
        <v>936</v>
      </c>
      <c r="K351" s="8">
        <v>-117372</v>
      </c>
      <c r="L351" s="8" t="s">
        <v>637</v>
      </c>
      <c r="O351" s="20">
        <f>IF(Table1[[#This Row],[Phân loại]]="Tồn đầu kỳ",Table1[[#This Row],[Tổng giá trị]],0)</f>
        <v>0</v>
      </c>
      <c r="P351" s="8">
        <f>IF(Table1[[#This Row],[Số còn phải thu ĐK]]&gt;0,0,IF(Table1[[#This Row],[Phân loại]]="Bán hàng",Table1[[#This Row],[Tổng giá trị]],-Table1[[#This Row],[Tổng giá trị]]))</f>
        <v>117372</v>
      </c>
      <c r="Q351" s="20">
        <f>IF(Table1[[#This Row],[Ngày Thanh toán]]&lt;&gt;"",Table1[[#This Row],[Giá Trị HD sau CK]],0)</f>
        <v>0</v>
      </c>
      <c r="R351" s="8">
        <f>Table1[[#This Row],[Số còn phải thu ĐK]]+Table1[[#This Row],[Giá Trị HD sau CK]]-Table1[[#This Row],[Số tiền đã thu]]</f>
        <v>117372</v>
      </c>
      <c r="S351" s="7">
        <f>IF(Table1[[#This Row],[Ngày hóa đơn]]&lt;&gt;"",Table1[[#This Row],[Ngày hóa đơn]],Table1[[#This Row],[Ngày hạch toán]])</f>
        <v>45668</v>
      </c>
      <c r="T351" s="8">
        <v>55</v>
      </c>
      <c r="U351" s="7">
        <f>IF(Table1[[#This Row],[Ngày tính CN]]="","",S351+T351)</f>
        <v>45723</v>
      </c>
      <c r="V351" s="20">
        <f ca="1">IF(Table1[[#This Row],[Hạn thanh toán]]="","",IF((U351-NOW())&lt;0,0,(U351-NOW())))</f>
        <v>0</v>
      </c>
      <c r="W351" s="3"/>
      <c r="X351" s="20">
        <f ca="1">IF(Table1[[#This Row],[Hạn thanh toán]]="","",IF((U351-NOW())&lt;0,-(U351-NOW()),0))</f>
        <v>251.62053680555255</v>
      </c>
      <c r="Y351" s="3" t="str">
        <f t="shared" ca="1" si="5"/>
        <v>Nợ quá hạn hơn 120 ngày có khả năng mất thanh toán</v>
      </c>
      <c r="Z351" s="3" t="str">
        <f>IF(MONTH(Table1[[#This Row],[Ngày tính CN]])&lt;10,"0"&amp;MONTH(Table1[[#This Row],[Ngày tính CN]]),MONTH(Table1[[#This Row],[Ngày tính CN]]))</f>
        <v>01</v>
      </c>
      <c r="AA35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51" s="3"/>
    </row>
    <row r="352" spans="1:28" ht="25.5" customHeight="1" x14ac:dyDescent="0.2">
      <c r="A352" s="4" t="s">
        <v>654</v>
      </c>
      <c r="B352" s="4" t="s">
        <v>2119</v>
      </c>
      <c r="E352" s="5">
        <v>45668</v>
      </c>
      <c r="F352" s="3" t="s">
        <v>904</v>
      </c>
      <c r="G352" s="3" t="s">
        <v>936</v>
      </c>
      <c r="K352" s="8">
        <v>-176058</v>
      </c>
      <c r="L352" s="8" t="s">
        <v>637</v>
      </c>
      <c r="O352" s="20">
        <f>IF(Table1[[#This Row],[Phân loại]]="Tồn đầu kỳ",Table1[[#This Row],[Tổng giá trị]],0)</f>
        <v>0</v>
      </c>
      <c r="P352" s="8">
        <f>IF(Table1[[#This Row],[Số còn phải thu ĐK]]&gt;0,0,IF(Table1[[#This Row],[Phân loại]]="Bán hàng",Table1[[#This Row],[Tổng giá trị]],-Table1[[#This Row],[Tổng giá trị]]))</f>
        <v>176058</v>
      </c>
      <c r="Q352" s="20">
        <f>IF(Table1[[#This Row],[Ngày Thanh toán]]&lt;&gt;"",Table1[[#This Row],[Giá Trị HD sau CK]],0)</f>
        <v>0</v>
      </c>
      <c r="R352" s="8">
        <f>Table1[[#This Row],[Số còn phải thu ĐK]]+Table1[[#This Row],[Giá Trị HD sau CK]]-Table1[[#This Row],[Số tiền đã thu]]</f>
        <v>176058</v>
      </c>
      <c r="S352" s="7">
        <f>IF(Table1[[#This Row],[Ngày hóa đơn]]&lt;&gt;"",Table1[[#This Row],[Ngày hóa đơn]],Table1[[#This Row],[Ngày hạch toán]])</f>
        <v>45668</v>
      </c>
      <c r="T352" s="8">
        <v>55</v>
      </c>
      <c r="U352" s="7">
        <f>IF(Table1[[#This Row],[Ngày tính CN]]="","",S352+T352)</f>
        <v>45723</v>
      </c>
      <c r="V352" s="20">
        <f ca="1">IF(Table1[[#This Row],[Hạn thanh toán]]="","",IF((U352-NOW())&lt;0,0,(U352-NOW())))</f>
        <v>0</v>
      </c>
      <c r="W352" s="3"/>
      <c r="X352" s="20">
        <f ca="1">IF(Table1[[#This Row],[Hạn thanh toán]]="","",IF((U352-NOW())&lt;0,-(U352-NOW()),0))</f>
        <v>251.62053680555255</v>
      </c>
      <c r="Y352" s="3" t="str">
        <f t="shared" ca="1" si="5"/>
        <v>Nợ quá hạn hơn 120 ngày có khả năng mất thanh toán</v>
      </c>
      <c r="Z352" s="3" t="str">
        <f>IF(MONTH(Table1[[#This Row],[Ngày tính CN]])&lt;10,"0"&amp;MONTH(Table1[[#This Row],[Ngày tính CN]]),MONTH(Table1[[#This Row],[Ngày tính CN]]))</f>
        <v>01</v>
      </c>
      <c r="AA35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52" s="3"/>
    </row>
    <row r="353" spans="1:28" ht="25.5" customHeight="1" x14ac:dyDescent="0.2">
      <c r="A353" s="4" t="s">
        <v>654</v>
      </c>
      <c r="B353" s="4" t="s">
        <v>2119</v>
      </c>
      <c r="E353" s="5">
        <v>45668</v>
      </c>
      <c r="F353" s="3" t="s">
        <v>905</v>
      </c>
      <c r="G353" s="3" t="s">
        <v>936</v>
      </c>
      <c r="K353" s="8">
        <v>-117372</v>
      </c>
      <c r="L353" s="8" t="s">
        <v>637</v>
      </c>
      <c r="O353" s="20">
        <f>IF(Table1[[#This Row],[Phân loại]]="Tồn đầu kỳ",Table1[[#This Row],[Tổng giá trị]],0)</f>
        <v>0</v>
      </c>
      <c r="P353" s="8">
        <f>IF(Table1[[#This Row],[Số còn phải thu ĐK]]&gt;0,0,IF(Table1[[#This Row],[Phân loại]]="Bán hàng",Table1[[#This Row],[Tổng giá trị]],-Table1[[#This Row],[Tổng giá trị]]))</f>
        <v>117372</v>
      </c>
      <c r="Q353" s="20">
        <f>IF(Table1[[#This Row],[Ngày Thanh toán]]&lt;&gt;"",Table1[[#This Row],[Giá Trị HD sau CK]],0)</f>
        <v>0</v>
      </c>
      <c r="R353" s="8">
        <f>Table1[[#This Row],[Số còn phải thu ĐK]]+Table1[[#This Row],[Giá Trị HD sau CK]]-Table1[[#This Row],[Số tiền đã thu]]</f>
        <v>117372</v>
      </c>
      <c r="S353" s="7">
        <f>IF(Table1[[#This Row],[Ngày hóa đơn]]&lt;&gt;"",Table1[[#This Row],[Ngày hóa đơn]],Table1[[#This Row],[Ngày hạch toán]])</f>
        <v>45668</v>
      </c>
      <c r="T353" s="8">
        <v>55</v>
      </c>
      <c r="U353" s="7">
        <f>IF(Table1[[#This Row],[Ngày tính CN]]="","",S353+T353)</f>
        <v>45723</v>
      </c>
      <c r="V353" s="20">
        <f ca="1">IF(Table1[[#This Row],[Hạn thanh toán]]="","",IF((U353-NOW())&lt;0,0,(U353-NOW())))</f>
        <v>0</v>
      </c>
      <c r="W353" s="3"/>
      <c r="X353" s="20">
        <f ca="1">IF(Table1[[#This Row],[Hạn thanh toán]]="","",IF((U353-NOW())&lt;0,-(U353-NOW()),0))</f>
        <v>251.62053680555255</v>
      </c>
      <c r="Y353" s="3" t="str">
        <f t="shared" ca="1" si="5"/>
        <v>Nợ quá hạn hơn 120 ngày có khả năng mất thanh toán</v>
      </c>
      <c r="Z353" s="3" t="str">
        <f>IF(MONTH(Table1[[#This Row],[Ngày tính CN]])&lt;10,"0"&amp;MONTH(Table1[[#This Row],[Ngày tính CN]]),MONTH(Table1[[#This Row],[Ngày tính CN]]))</f>
        <v>01</v>
      </c>
      <c r="AA35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53" s="3"/>
    </row>
    <row r="354" spans="1:28" ht="25.5" customHeight="1" x14ac:dyDescent="0.2">
      <c r="A354" s="4" t="s">
        <v>654</v>
      </c>
      <c r="B354" s="4" t="s">
        <v>2119</v>
      </c>
      <c r="E354" s="5">
        <v>45668</v>
      </c>
      <c r="F354" s="3" t="s">
        <v>906</v>
      </c>
      <c r="G354" s="3" t="s">
        <v>936</v>
      </c>
      <c r="K354" s="8">
        <v>-147444</v>
      </c>
      <c r="L354" s="8" t="s">
        <v>637</v>
      </c>
      <c r="O354" s="20">
        <f>IF(Table1[[#This Row],[Phân loại]]="Tồn đầu kỳ",Table1[[#This Row],[Tổng giá trị]],0)</f>
        <v>0</v>
      </c>
      <c r="P354" s="8">
        <f>IF(Table1[[#This Row],[Số còn phải thu ĐK]]&gt;0,0,IF(Table1[[#This Row],[Phân loại]]="Bán hàng",Table1[[#This Row],[Tổng giá trị]],-Table1[[#This Row],[Tổng giá trị]]))</f>
        <v>147444</v>
      </c>
      <c r="Q354" s="20">
        <f>IF(Table1[[#This Row],[Ngày Thanh toán]]&lt;&gt;"",Table1[[#This Row],[Giá Trị HD sau CK]],0)</f>
        <v>0</v>
      </c>
      <c r="R354" s="8">
        <f>Table1[[#This Row],[Số còn phải thu ĐK]]+Table1[[#This Row],[Giá Trị HD sau CK]]-Table1[[#This Row],[Số tiền đã thu]]</f>
        <v>147444</v>
      </c>
      <c r="S354" s="7">
        <f>IF(Table1[[#This Row],[Ngày hóa đơn]]&lt;&gt;"",Table1[[#This Row],[Ngày hóa đơn]],Table1[[#This Row],[Ngày hạch toán]])</f>
        <v>45668</v>
      </c>
      <c r="T354" s="8">
        <v>55</v>
      </c>
      <c r="U354" s="7">
        <f>IF(Table1[[#This Row],[Ngày tính CN]]="","",S354+T354)</f>
        <v>45723</v>
      </c>
      <c r="V354" s="20">
        <f ca="1">IF(Table1[[#This Row],[Hạn thanh toán]]="","",IF((U354-NOW())&lt;0,0,(U354-NOW())))</f>
        <v>0</v>
      </c>
      <c r="W354" s="3"/>
      <c r="X354" s="20">
        <f ca="1">IF(Table1[[#This Row],[Hạn thanh toán]]="","",IF((U354-NOW())&lt;0,-(U354-NOW()),0))</f>
        <v>251.62053680555255</v>
      </c>
      <c r="Y354" s="3" t="str">
        <f t="shared" ca="1" si="5"/>
        <v>Nợ quá hạn hơn 120 ngày có khả năng mất thanh toán</v>
      </c>
      <c r="Z354" s="3" t="str">
        <f>IF(MONTH(Table1[[#This Row],[Ngày tính CN]])&lt;10,"0"&amp;MONTH(Table1[[#This Row],[Ngày tính CN]]),MONTH(Table1[[#This Row],[Ngày tính CN]]))</f>
        <v>01</v>
      </c>
      <c r="AA35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54" s="3"/>
    </row>
    <row r="355" spans="1:28" ht="25.5" customHeight="1" x14ac:dyDescent="0.2">
      <c r="A355" s="4" t="s">
        <v>654</v>
      </c>
      <c r="B355" s="4" t="s">
        <v>2119</v>
      </c>
      <c r="E355" s="5">
        <v>45668</v>
      </c>
      <c r="F355" s="3" t="s">
        <v>907</v>
      </c>
      <c r="G355" s="3" t="s">
        <v>936</v>
      </c>
      <c r="K355" s="8">
        <v>-147444</v>
      </c>
      <c r="L355" s="8" t="s">
        <v>637</v>
      </c>
      <c r="O355" s="20">
        <f>IF(Table1[[#This Row],[Phân loại]]="Tồn đầu kỳ",Table1[[#This Row],[Tổng giá trị]],0)</f>
        <v>0</v>
      </c>
      <c r="P355" s="8">
        <f>IF(Table1[[#This Row],[Số còn phải thu ĐK]]&gt;0,0,IF(Table1[[#This Row],[Phân loại]]="Bán hàng",Table1[[#This Row],[Tổng giá trị]],-Table1[[#This Row],[Tổng giá trị]]))</f>
        <v>147444</v>
      </c>
      <c r="Q355" s="20">
        <f>IF(Table1[[#This Row],[Ngày Thanh toán]]&lt;&gt;"",Table1[[#This Row],[Giá Trị HD sau CK]],0)</f>
        <v>0</v>
      </c>
      <c r="R355" s="8">
        <f>Table1[[#This Row],[Số còn phải thu ĐK]]+Table1[[#This Row],[Giá Trị HD sau CK]]-Table1[[#This Row],[Số tiền đã thu]]</f>
        <v>147444</v>
      </c>
      <c r="S355" s="7">
        <f>IF(Table1[[#This Row],[Ngày hóa đơn]]&lt;&gt;"",Table1[[#This Row],[Ngày hóa đơn]],Table1[[#This Row],[Ngày hạch toán]])</f>
        <v>45668</v>
      </c>
      <c r="T355" s="8">
        <v>55</v>
      </c>
      <c r="U355" s="7">
        <f>IF(Table1[[#This Row],[Ngày tính CN]]="","",S355+T355)</f>
        <v>45723</v>
      </c>
      <c r="V355" s="20">
        <f ca="1">IF(Table1[[#This Row],[Hạn thanh toán]]="","",IF((U355-NOW())&lt;0,0,(U355-NOW())))</f>
        <v>0</v>
      </c>
      <c r="W355" s="3"/>
      <c r="X355" s="20">
        <f ca="1">IF(Table1[[#This Row],[Hạn thanh toán]]="","",IF((U355-NOW())&lt;0,-(U355-NOW()),0))</f>
        <v>251.62053680555255</v>
      </c>
      <c r="Y355" s="3" t="str">
        <f t="shared" ca="1" si="5"/>
        <v>Nợ quá hạn hơn 120 ngày có khả năng mất thanh toán</v>
      </c>
      <c r="Z355" s="3" t="str">
        <f>IF(MONTH(Table1[[#This Row],[Ngày tính CN]])&lt;10,"0"&amp;MONTH(Table1[[#This Row],[Ngày tính CN]]),MONTH(Table1[[#This Row],[Ngày tính CN]]))</f>
        <v>01</v>
      </c>
      <c r="AA35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55" s="3"/>
    </row>
    <row r="356" spans="1:28" ht="25.5" customHeight="1" x14ac:dyDescent="0.2">
      <c r="A356" s="4" t="s">
        <v>654</v>
      </c>
      <c r="B356" s="4" t="s">
        <v>2119</v>
      </c>
      <c r="E356" s="5">
        <v>45668</v>
      </c>
      <c r="F356" s="3" t="s">
        <v>908</v>
      </c>
      <c r="G356" s="3" t="s">
        <v>936</v>
      </c>
      <c r="K356" s="8">
        <v>-339267</v>
      </c>
      <c r="L356" s="8" t="s">
        <v>637</v>
      </c>
      <c r="O356" s="20">
        <f>IF(Table1[[#This Row],[Phân loại]]="Tồn đầu kỳ",Table1[[#This Row],[Tổng giá trị]],0)</f>
        <v>0</v>
      </c>
      <c r="P356" s="8">
        <f>IF(Table1[[#This Row],[Số còn phải thu ĐK]]&gt;0,0,IF(Table1[[#This Row],[Phân loại]]="Bán hàng",Table1[[#This Row],[Tổng giá trị]],-Table1[[#This Row],[Tổng giá trị]]))</f>
        <v>339267</v>
      </c>
      <c r="Q356" s="20">
        <f>IF(Table1[[#This Row],[Ngày Thanh toán]]&lt;&gt;"",Table1[[#This Row],[Giá Trị HD sau CK]],0)</f>
        <v>0</v>
      </c>
      <c r="R356" s="8">
        <f>Table1[[#This Row],[Số còn phải thu ĐK]]+Table1[[#This Row],[Giá Trị HD sau CK]]-Table1[[#This Row],[Số tiền đã thu]]</f>
        <v>339267</v>
      </c>
      <c r="S356" s="7">
        <f>IF(Table1[[#This Row],[Ngày hóa đơn]]&lt;&gt;"",Table1[[#This Row],[Ngày hóa đơn]],Table1[[#This Row],[Ngày hạch toán]])</f>
        <v>45668</v>
      </c>
      <c r="T356" s="8">
        <v>55</v>
      </c>
      <c r="U356" s="7">
        <f>IF(Table1[[#This Row],[Ngày tính CN]]="","",S356+T356)</f>
        <v>45723</v>
      </c>
      <c r="V356" s="20">
        <f ca="1">IF(Table1[[#This Row],[Hạn thanh toán]]="","",IF((U356-NOW())&lt;0,0,(U356-NOW())))</f>
        <v>0</v>
      </c>
      <c r="W356" s="3"/>
      <c r="X356" s="20">
        <f ca="1">IF(Table1[[#This Row],[Hạn thanh toán]]="","",IF((U356-NOW())&lt;0,-(U356-NOW()),0))</f>
        <v>251.62053680555255</v>
      </c>
      <c r="Y356" s="3" t="str">
        <f t="shared" ca="1" si="5"/>
        <v>Nợ quá hạn hơn 120 ngày có khả năng mất thanh toán</v>
      </c>
      <c r="Z356" s="3" t="str">
        <f>IF(MONTH(Table1[[#This Row],[Ngày tính CN]])&lt;10,"0"&amp;MONTH(Table1[[#This Row],[Ngày tính CN]]),MONTH(Table1[[#This Row],[Ngày tính CN]]))</f>
        <v>01</v>
      </c>
      <c r="AA35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56" s="3"/>
    </row>
    <row r="357" spans="1:28" ht="25.5" customHeight="1" x14ac:dyDescent="0.2">
      <c r="A357" s="4" t="s">
        <v>654</v>
      </c>
      <c r="B357" s="4" t="s">
        <v>2119</v>
      </c>
      <c r="E357" s="5">
        <v>45668</v>
      </c>
      <c r="F357" s="3" t="s">
        <v>909</v>
      </c>
      <c r="G357" s="3" t="s">
        <v>936</v>
      </c>
      <c r="K357" s="8">
        <v>-169633</v>
      </c>
      <c r="L357" s="8" t="s">
        <v>637</v>
      </c>
      <c r="O357" s="20">
        <f>IF(Table1[[#This Row],[Phân loại]]="Tồn đầu kỳ",Table1[[#This Row],[Tổng giá trị]],0)</f>
        <v>0</v>
      </c>
      <c r="P357" s="8">
        <f>IF(Table1[[#This Row],[Số còn phải thu ĐK]]&gt;0,0,IF(Table1[[#This Row],[Phân loại]]="Bán hàng",Table1[[#This Row],[Tổng giá trị]],-Table1[[#This Row],[Tổng giá trị]]))</f>
        <v>169633</v>
      </c>
      <c r="Q357" s="20">
        <f>IF(Table1[[#This Row],[Ngày Thanh toán]]&lt;&gt;"",Table1[[#This Row],[Giá Trị HD sau CK]],0)</f>
        <v>0</v>
      </c>
      <c r="R357" s="8">
        <f>Table1[[#This Row],[Số còn phải thu ĐK]]+Table1[[#This Row],[Giá Trị HD sau CK]]-Table1[[#This Row],[Số tiền đã thu]]</f>
        <v>169633</v>
      </c>
      <c r="S357" s="7">
        <f>IF(Table1[[#This Row],[Ngày hóa đơn]]&lt;&gt;"",Table1[[#This Row],[Ngày hóa đơn]],Table1[[#This Row],[Ngày hạch toán]])</f>
        <v>45668</v>
      </c>
      <c r="T357" s="8">
        <v>55</v>
      </c>
      <c r="U357" s="7">
        <f>IF(Table1[[#This Row],[Ngày tính CN]]="","",S357+T357)</f>
        <v>45723</v>
      </c>
      <c r="V357" s="20">
        <f ca="1">IF(Table1[[#This Row],[Hạn thanh toán]]="","",IF((U357-NOW())&lt;0,0,(U357-NOW())))</f>
        <v>0</v>
      </c>
      <c r="W357" s="3"/>
      <c r="X357" s="20">
        <f ca="1">IF(Table1[[#This Row],[Hạn thanh toán]]="","",IF((U357-NOW())&lt;0,-(U357-NOW()),0))</f>
        <v>251.62053680555255</v>
      </c>
      <c r="Y357" s="3" t="str">
        <f t="shared" ca="1" si="5"/>
        <v>Nợ quá hạn hơn 120 ngày có khả năng mất thanh toán</v>
      </c>
      <c r="Z357" s="3" t="str">
        <f>IF(MONTH(Table1[[#This Row],[Ngày tính CN]])&lt;10,"0"&amp;MONTH(Table1[[#This Row],[Ngày tính CN]]),MONTH(Table1[[#This Row],[Ngày tính CN]]))</f>
        <v>01</v>
      </c>
      <c r="AA35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57" s="3"/>
    </row>
    <row r="358" spans="1:28" ht="25.5" customHeight="1" x14ac:dyDescent="0.2">
      <c r="A358" s="4" t="s">
        <v>654</v>
      </c>
      <c r="B358" s="4" t="s">
        <v>2119</v>
      </c>
      <c r="E358" s="5">
        <v>45682</v>
      </c>
      <c r="F358" s="3" t="s">
        <v>910</v>
      </c>
      <c r="G358" s="3" t="s">
        <v>936</v>
      </c>
      <c r="K358" s="8">
        <v>-88758</v>
      </c>
      <c r="L358" s="8" t="s">
        <v>637</v>
      </c>
      <c r="O358" s="20">
        <f>IF(Table1[[#This Row],[Phân loại]]="Tồn đầu kỳ",Table1[[#This Row],[Tổng giá trị]],0)</f>
        <v>0</v>
      </c>
      <c r="P358" s="8">
        <f>IF(Table1[[#This Row],[Số còn phải thu ĐK]]&gt;0,0,IF(Table1[[#This Row],[Phân loại]]="Bán hàng",Table1[[#This Row],[Tổng giá trị]],-Table1[[#This Row],[Tổng giá trị]]))</f>
        <v>88758</v>
      </c>
      <c r="Q358" s="20">
        <f>IF(Table1[[#This Row],[Ngày Thanh toán]]&lt;&gt;"",Table1[[#This Row],[Giá Trị HD sau CK]],0)</f>
        <v>0</v>
      </c>
      <c r="R358" s="8">
        <f>Table1[[#This Row],[Số còn phải thu ĐK]]+Table1[[#This Row],[Giá Trị HD sau CK]]-Table1[[#This Row],[Số tiền đã thu]]</f>
        <v>88758</v>
      </c>
      <c r="S358" s="7">
        <f>IF(Table1[[#This Row],[Ngày hóa đơn]]&lt;&gt;"",Table1[[#This Row],[Ngày hóa đơn]],Table1[[#This Row],[Ngày hạch toán]])</f>
        <v>45682</v>
      </c>
      <c r="T358" s="8">
        <v>55</v>
      </c>
      <c r="U358" s="7">
        <f>IF(Table1[[#This Row],[Ngày tính CN]]="","",S358+T358)</f>
        <v>45737</v>
      </c>
      <c r="V358" s="20">
        <f ca="1">IF(Table1[[#This Row],[Hạn thanh toán]]="","",IF((U358-NOW())&lt;0,0,(U358-NOW())))</f>
        <v>0</v>
      </c>
      <c r="W358" s="3"/>
      <c r="X358" s="20">
        <f ca="1">IF(Table1[[#This Row],[Hạn thanh toán]]="","",IF((U358-NOW())&lt;0,-(U358-NOW()),0))</f>
        <v>237.62053680555255</v>
      </c>
      <c r="Y358" s="3" t="str">
        <f t="shared" ca="1" si="5"/>
        <v>Nợ quá hạn hơn 120 ngày có khả năng mất thanh toán</v>
      </c>
      <c r="Z358" s="3" t="str">
        <f>IF(MONTH(Table1[[#This Row],[Ngày tính CN]])&lt;10,"0"&amp;MONTH(Table1[[#This Row],[Ngày tính CN]]),MONTH(Table1[[#This Row],[Ngày tính CN]]))</f>
        <v>01</v>
      </c>
      <c r="AA35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58" s="3"/>
    </row>
    <row r="359" spans="1:28" ht="25.5" customHeight="1" x14ac:dyDescent="0.2">
      <c r="A359" s="4" t="s">
        <v>654</v>
      </c>
      <c r="B359" s="4" t="s">
        <v>2119</v>
      </c>
      <c r="E359" s="5">
        <v>45682</v>
      </c>
      <c r="F359" s="3" t="s">
        <v>911</v>
      </c>
      <c r="G359" s="3" t="s">
        <v>936</v>
      </c>
      <c r="K359" s="8">
        <v>-88758</v>
      </c>
      <c r="L359" s="8" t="s">
        <v>637</v>
      </c>
      <c r="O359" s="20">
        <f>IF(Table1[[#This Row],[Phân loại]]="Tồn đầu kỳ",Table1[[#This Row],[Tổng giá trị]],0)</f>
        <v>0</v>
      </c>
      <c r="P359" s="8">
        <f>IF(Table1[[#This Row],[Số còn phải thu ĐK]]&gt;0,0,IF(Table1[[#This Row],[Phân loại]]="Bán hàng",Table1[[#This Row],[Tổng giá trị]],-Table1[[#This Row],[Tổng giá trị]]))</f>
        <v>88758</v>
      </c>
      <c r="Q359" s="20">
        <f>IF(Table1[[#This Row],[Ngày Thanh toán]]&lt;&gt;"",Table1[[#This Row],[Giá Trị HD sau CK]],0)</f>
        <v>0</v>
      </c>
      <c r="R359" s="8">
        <f>Table1[[#This Row],[Số còn phải thu ĐK]]+Table1[[#This Row],[Giá Trị HD sau CK]]-Table1[[#This Row],[Số tiền đã thu]]</f>
        <v>88758</v>
      </c>
      <c r="S359" s="7">
        <f>IF(Table1[[#This Row],[Ngày hóa đơn]]&lt;&gt;"",Table1[[#This Row],[Ngày hóa đơn]],Table1[[#This Row],[Ngày hạch toán]])</f>
        <v>45682</v>
      </c>
      <c r="T359" s="8">
        <v>55</v>
      </c>
      <c r="U359" s="7">
        <f>IF(Table1[[#This Row],[Ngày tính CN]]="","",S359+T359)</f>
        <v>45737</v>
      </c>
      <c r="V359" s="20">
        <f ca="1">IF(Table1[[#This Row],[Hạn thanh toán]]="","",IF((U359-NOW())&lt;0,0,(U359-NOW())))</f>
        <v>0</v>
      </c>
      <c r="W359" s="3"/>
      <c r="X359" s="20">
        <f ca="1">IF(Table1[[#This Row],[Hạn thanh toán]]="","",IF((U359-NOW())&lt;0,-(U359-NOW()),0))</f>
        <v>237.62053680555255</v>
      </c>
      <c r="Y359" s="3" t="str">
        <f t="shared" ca="1" si="5"/>
        <v>Nợ quá hạn hơn 120 ngày có khả năng mất thanh toán</v>
      </c>
      <c r="Z359" s="3" t="str">
        <f>IF(MONTH(Table1[[#This Row],[Ngày tính CN]])&lt;10,"0"&amp;MONTH(Table1[[#This Row],[Ngày tính CN]]),MONTH(Table1[[#This Row],[Ngày tính CN]]))</f>
        <v>01</v>
      </c>
      <c r="AA35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59" s="3"/>
    </row>
    <row r="360" spans="1:28" ht="25.5" customHeight="1" x14ac:dyDescent="0.2">
      <c r="A360" s="4" t="s">
        <v>654</v>
      </c>
      <c r="B360" s="4" t="s">
        <v>2119</v>
      </c>
      <c r="E360" s="5">
        <v>45682</v>
      </c>
      <c r="F360" s="3" t="s">
        <v>912</v>
      </c>
      <c r="G360" s="3" t="s">
        <v>936</v>
      </c>
      <c r="K360" s="8">
        <v>-177515</v>
      </c>
      <c r="L360" s="8" t="s">
        <v>637</v>
      </c>
      <c r="O360" s="20">
        <f>IF(Table1[[#This Row],[Phân loại]]="Tồn đầu kỳ",Table1[[#This Row],[Tổng giá trị]],0)</f>
        <v>0</v>
      </c>
      <c r="P360" s="8">
        <f>IF(Table1[[#This Row],[Số còn phải thu ĐK]]&gt;0,0,IF(Table1[[#This Row],[Phân loại]]="Bán hàng",Table1[[#This Row],[Tổng giá trị]],-Table1[[#This Row],[Tổng giá trị]]))</f>
        <v>177515</v>
      </c>
      <c r="Q360" s="20">
        <f>IF(Table1[[#This Row],[Ngày Thanh toán]]&lt;&gt;"",Table1[[#This Row],[Giá Trị HD sau CK]],0)</f>
        <v>0</v>
      </c>
      <c r="R360" s="8">
        <f>Table1[[#This Row],[Số còn phải thu ĐK]]+Table1[[#This Row],[Giá Trị HD sau CK]]-Table1[[#This Row],[Số tiền đã thu]]</f>
        <v>177515</v>
      </c>
      <c r="S360" s="7">
        <f>IF(Table1[[#This Row],[Ngày hóa đơn]]&lt;&gt;"",Table1[[#This Row],[Ngày hóa đơn]],Table1[[#This Row],[Ngày hạch toán]])</f>
        <v>45682</v>
      </c>
      <c r="T360" s="8">
        <v>55</v>
      </c>
      <c r="U360" s="7">
        <f>IF(Table1[[#This Row],[Ngày tính CN]]="","",S360+T360)</f>
        <v>45737</v>
      </c>
      <c r="V360" s="20">
        <f ca="1">IF(Table1[[#This Row],[Hạn thanh toán]]="","",IF((U360-NOW())&lt;0,0,(U360-NOW())))</f>
        <v>0</v>
      </c>
      <c r="W360" s="3"/>
      <c r="X360" s="20">
        <f ca="1">IF(Table1[[#This Row],[Hạn thanh toán]]="","",IF((U360-NOW())&lt;0,-(U360-NOW()),0))</f>
        <v>237.62053680555255</v>
      </c>
      <c r="Y360" s="3" t="str">
        <f t="shared" ca="1" si="5"/>
        <v>Nợ quá hạn hơn 120 ngày có khả năng mất thanh toán</v>
      </c>
      <c r="Z360" s="3" t="str">
        <f>IF(MONTH(Table1[[#This Row],[Ngày tính CN]])&lt;10,"0"&amp;MONTH(Table1[[#This Row],[Ngày tính CN]]),MONTH(Table1[[#This Row],[Ngày tính CN]]))</f>
        <v>01</v>
      </c>
      <c r="AA36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60" s="3"/>
    </row>
    <row r="361" spans="1:28" ht="25.5" customHeight="1" x14ac:dyDescent="0.2">
      <c r="A361" s="4" t="s">
        <v>654</v>
      </c>
      <c r="B361" s="4" t="s">
        <v>2119</v>
      </c>
      <c r="E361" s="5">
        <v>45682</v>
      </c>
      <c r="F361" s="3" t="s">
        <v>913</v>
      </c>
      <c r="G361" s="3" t="s">
        <v>936</v>
      </c>
      <c r="K361" s="8">
        <v>-237894</v>
      </c>
      <c r="L361" s="8" t="s">
        <v>637</v>
      </c>
      <c r="O361" s="20">
        <f>IF(Table1[[#This Row],[Phân loại]]="Tồn đầu kỳ",Table1[[#This Row],[Tổng giá trị]],0)</f>
        <v>0</v>
      </c>
      <c r="P361" s="8">
        <f>IF(Table1[[#This Row],[Số còn phải thu ĐK]]&gt;0,0,IF(Table1[[#This Row],[Phân loại]]="Bán hàng",Table1[[#This Row],[Tổng giá trị]],-Table1[[#This Row],[Tổng giá trị]]))</f>
        <v>237894</v>
      </c>
      <c r="Q361" s="20">
        <f>IF(Table1[[#This Row],[Ngày Thanh toán]]&lt;&gt;"",Table1[[#This Row],[Giá Trị HD sau CK]],0)</f>
        <v>0</v>
      </c>
      <c r="R361" s="8">
        <f>Table1[[#This Row],[Số còn phải thu ĐK]]+Table1[[#This Row],[Giá Trị HD sau CK]]-Table1[[#This Row],[Số tiền đã thu]]</f>
        <v>237894</v>
      </c>
      <c r="S361" s="7">
        <f>IF(Table1[[#This Row],[Ngày hóa đơn]]&lt;&gt;"",Table1[[#This Row],[Ngày hóa đơn]],Table1[[#This Row],[Ngày hạch toán]])</f>
        <v>45682</v>
      </c>
      <c r="T361" s="8">
        <v>55</v>
      </c>
      <c r="U361" s="7">
        <f>IF(Table1[[#This Row],[Ngày tính CN]]="","",S361+T361)</f>
        <v>45737</v>
      </c>
      <c r="V361" s="20">
        <f ca="1">IF(Table1[[#This Row],[Hạn thanh toán]]="","",IF((U361-NOW())&lt;0,0,(U361-NOW())))</f>
        <v>0</v>
      </c>
      <c r="W361" s="3"/>
      <c r="X361" s="20">
        <f ca="1">IF(Table1[[#This Row],[Hạn thanh toán]]="","",IF((U361-NOW())&lt;0,-(U361-NOW()),0))</f>
        <v>237.62053680555255</v>
      </c>
      <c r="Y361" s="3" t="str">
        <f t="shared" ca="1" si="5"/>
        <v>Nợ quá hạn hơn 120 ngày có khả năng mất thanh toán</v>
      </c>
      <c r="Z361" s="3" t="str">
        <f>IF(MONTH(Table1[[#This Row],[Ngày tính CN]])&lt;10,"0"&amp;MONTH(Table1[[#This Row],[Ngày tính CN]]),MONTH(Table1[[#This Row],[Ngày tính CN]]))</f>
        <v>01</v>
      </c>
      <c r="AA36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61" s="3"/>
    </row>
    <row r="362" spans="1:28" ht="25.5" customHeight="1" x14ac:dyDescent="0.2">
      <c r="A362" s="4" t="s">
        <v>654</v>
      </c>
      <c r="B362" s="4" t="s">
        <v>2119</v>
      </c>
      <c r="E362" s="5">
        <v>45682</v>
      </c>
      <c r="F362" s="3" t="s">
        <v>914</v>
      </c>
      <c r="G362" s="3" t="s">
        <v>936</v>
      </c>
      <c r="K362" s="8">
        <v>-118947</v>
      </c>
      <c r="L362" s="8" t="s">
        <v>637</v>
      </c>
      <c r="O362" s="20">
        <f>IF(Table1[[#This Row],[Phân loại]]="Tồn đầu kỳ",Table1[[#This Row],[Tổng giá trị]],0)</f>
        <v>0</v>
      </c>
      <c r="P362" s="8">
        <f>IF(Table1[[#This Row],[Số còn phải thu ĐK]]&gt;0,0,IF(Table1[[#This Row],[Phân loại]]="Bán hàng",Table1[[#This Row],[Tổng giá trị]],-Table1[[#This Row],[Tổng giá trị]]))</f>
        <v>118947</v>
      </c>
      <c r="Q362" s="20">
        <f>IF(Table1[[#This Row],[Ngày Thanh toán]]&lt;&gt;"",Table1[[#This Row],[Giá Trị HD sau CK]],0)</f>
        <v>0</v>
      </c>
      <c r="R362" s="8">
        <f>Table1[[#This Row],[Số còn phải thu ĐK]]+Table1[[#This Row],[Giá Trị HD sau CK]]-Table1[[#This Row],[Số tiền đã thu]]</f>
        <v>118947</v>
      </c>
      <c r="S362" s="7">
        <f>IF(Table1[[#This Row],[Ngày hóa đơn]]&lt;&gt;"",Table1[[#This Row],[Ngày hóa đơn]],Table1[[#This Row],[Ngày hạch toán]])</f>
        <v>45682</v>
      </c>
      <c r="T362" s="8">
        <v>55</v>
      </c>
      <c r="U362" s="7">
        <f>IF(Table1[[#This Row],[Ngày tính CN]]="","",S362+T362)</f>
        <v>45737</v>
      </c>
      <c r="V362" s="20">
        <f ca="1">IF(Table1[[#This Row],[Hạn thanh toán]]="","",IF((U362-NOW())&lt;0,0,(U362-NOW())))</f>
        <v>0</v>
      </c>
      <c r="W362" s="3"/>
      <c r="X362" s="20">
        <f ca="1">IF(Table1[[#This Row],[Hạn thanh toán]]="","",IF((U362-NOW())&lt;0,-(U362-NOW()),0))</f>
        <v>237.62053680555255</v>
      </c>
      <c r="Y362" s="3" t="str">
        <f t="shared" ca="1" si="5"/>
        <v>Nợ quá hạn hơn 120 ngày có khả năng mất thanh toán</v>
      </c>
      <c r="Z362" s="3" t="str">
        <f>IF(MONTH(Table1[[#This Row],[Ngày tính CN]])&lt;10,"0"&amp;MONTH(Table1[[#This Row],[Ngày tính CN]]),MONTH(Table1[[#This Row],[Ngày tính CN]]))</f>
        <v>01</v>
      </c>
      <c r="AA36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62" s="3"/>
    </row>
    <row r="363" spans="1:28" ht="25.5" customHeight="1" x14ac:dyDescent="0.2">
      <c r="A363" s="4" t="s">
        <v>654</v>
      </c>
      <c r="B363" s="4" t="s">
        <v>2119</v>
      </c>
      <c r="E363" s="5">
        <v>45682</v>
      </c>
      <c r="F363" s="3" t="s">
        <v>915</v>
      </c>
      <c r="G363" s="3" t="s">
        <v>936</v>
      </c>
      <c r="K363" s="8">
        <v>-118947</v>
      </c>
      <c r="L363" s="8" t="s">
        <v>637</v>
      </c>
      <c r="O363" s="20">
        <f>IF(Table1[[#This Row],[Phân loại]]="Tồn đầu kỳ",Table1[[#This Row],[Tổng giá trị]],0)</f>
        <v>0</v>
      </c>
      <c r="P363" s="8">
        <f>IF(Table1[[#This Row],[Số còn phải thu ĐK]]&gt;0,0,IF(Table1[[#This Row],[Phân loại]]="Bán hàng",Table1[[#This Row],[Tổng giá trị]],-Table1[[#This Row],[Tổng giá trị]]))</f>
        <v>118947</v>
      </c>
      <c r="Q363" s="20">
        <f>IF(Table1[[#This Row],[Ngày Thanh toán]]&lt;&gt;"",Table1[[#This Row],[Giá Trị HD sau CK]],0)</f>
        <v>0</v>
      </c>
      <c r="R363" s="8">
        <f>Table1[[#This Row],[Số còn phải thu ĐK]]+Table1[[#This Row],[Giá Trị HD sau CK]]-Table1[[#This Row],[Số tiền đã thu]]</f>
        <v>118947</v>
      </c>
      <c r="S363" s="7">
        <f>IF(Table1[[#This Row],[Ngày hóa đơn]]&lt;&gt;"",Table1[[#This Row],[Ngày hóa đơn]],Table1[[#This Row],[Ngày hạch toán]])</f>
        <v>45682</v>
      </c>
      <c r="T363" s="8">
        <v>55</v>
      </c>
      <c r="U363" s="7">
        <f>IF(Table1[[#This Row],[Ngày tính CN]]="","",S363+T363)</f>
        <v>45737</v>
      </c>
      <c r="V363" s="20">
        <f ca="1">IF(Table1[[#This Row],[Hạn thanh toán]]="","",IF((U363-NOW())&lt;0,0,(U363-NOW())))</f>
        <v>0</v>
      </c>
      <c r="W363" s="3"/>
      <c r="X363" s="20">
        <f ca="1">IF(Table1[[#This Row],[Hạn thanh toán]]="","",IF((U363-NOW())&lt;0,-(U363-NOW()),0))</f>
        <v>237.62053680555255</v>
      </c>
      <c r="Y363" s="3" t="str">
        <f t="shared" ca="1" si="5"/>
        <v>Nợ quá hạn hơn 120 ngày có khả năng mất thanh toán</v>
      </c>
      <c r="Z363" s="3" t="str">
        <f>IF(MONTH(Table1[[#This Row],[Ngày tính CN]])&lt;10,"0"&amp;MONTH(Table1[[#This Row],[Ngày tính CN]]),MONTH(Table1[[#This Row],[Ngày tính CN]]))</f>
        <v>01</v>
      </c>
      <c r="AA36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63" s="3"/>
    </row>
    <row r="364" spans="1:28" ht="25.5" customHeight="1" x14ac:dyDescent="0.2">
      <c r="A364" s="4" t="s">
        <v>654</v>
      </c>
      <c r="B364" s="4" t="s">
        <v>2119</v>
      </c>
      <c r="E364" s="5">
        <v>45682</v>
      </c>
      <c r="F364" s="3" t="s">
        <v>916</v>
      </c>
      <c r="G364" s="3" t="s">
        <v>936</v>
      </c>
      <c r="K364" s="8">
        <v>-117372</v>
      </c>
      <c r="L364" s="8" t="s">
        <v>637</v>
      </c>
      <c r="O364" s="20">
        <f>IF(Table1[[#This Row],[Phân loại]]="Tồn đầu kỳ",Table1[[#This Row],[Tổng giá trị]],0)</f>
        <v>0</v>
      </c>
      <c r="P364" s="8">
        <f>IF(Table1[[#This Row],[Số còn phải thu ĐK]]&gt;0,0,IF(Table1[[#This Row],[Phân loại]]="Bán hàng",Table1[[#This Row],[Tổng giá trị]],-Table1[[#This Row],[Tổng giá trị]]))</f>
        <v>117372</v>
      </c>
      <c r="Q364" s="20">
        <f>IF(Table1[[#This Row],[Ngày Thanh toán]]&lt;&gt;"",Table1[[#This Row],[Giá Trị HD sau CK]],0)</f>
        <v>0</v>
      </c>
      <c r="R364" s="8">
        <f>Table1[[#This Row],[Số còn phải thu ĐK]]+Table1[[#This Row],[Giá Trị HD sau CK]]-Table1[[#This Row],[Số tiền đã thu]]</f>
        <v>117372</v>
      </c>
      <c r="S364" s="7">
        <f>IF(Table1[[#This Row],[Ngày hóa đơn]]&lt;&gt;"",Table1[[#This Row],[Ngày hóa đơn]],Table1[[#This Row],[Ngày hạch toán]])</f>
        <v>45682</v>
      </c>
      <c r="T364" s="8">
        <v>55</v>
      </c>
      <c r="U364" s="7">
        <f>IF(Table1[[#This Row],[Ngày tính CN]]="","",S364+T364)</f>
        <v>45737</v>
      </c>
      <c r="V364" s="20">
        <f ca="1">IF(Table1[[#This Row],[Hạn thanh toán]]="","",IF((U364-NOW())&lt;0,0,(U364-NOW())))</f>
        <v>0</v>
      </c>
      <c r="W364" s="3"/>
      <c r="X364" s="20">
        <f ca="1">IF(Table1[[#This Row],[Hạn thanh toán]]="","",IF((U364-NOW())&lt;0,-(U364-NOW()),0))</f>
        <v>237.62053680555255</v>
      </c>
      <c r="Y364" s="3" t="str">
        <f t="shared" ca="1" si="5"/>
        <v>Nợ quá hạn hơn 120 ngày có khả năng mất thanh toán</v>
      </c>
      <c r="Z364" s="3" t="str">
        <f>IF(MONTH(Table1[[#This Row],[Ngày tính CN]])&lt;10,"0"&amp;MONTH(Table1[[#This Row],[Ngày tính CN]]),MONTH(Table1[[#This Row],[Ngày tính CN]]))</f>
        <v>01</v>
      </c>
      <c r="AA36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64" s="3"/>
    </row>
    <row r="365" spans="1:28" ht="25.5" customHeight="1" x14ac:dyDescent="0.2">
      <c r="A365" s="4" t="s">
        <v>654</v>
      </c>
      <c r="B365" s="4" t="s">
        <v>2119</v>
      </c>
      <c r="E365" s="5">
        <v>45682</v>
      </c>
      <c r="F365" s="3" t="s">
        <v>917</v>
      </c>
      <c r="G365" s="3" t="s">
        <v>936</v>
      </c>
      <c r="K365" s="8">
        <v>-58686</v>
      </c>
      <c r="L365" s="8" t="s">
        <v>637</v>
      </c>
      <c r="O365" s="20">
        <f>IF(Table1[[#This Row],[Phân loại]]="Tồn đầu kỳ",Table1[[#This Row],[Tổng giá trị]],0)</f>
        <v>0</v>
      </c>
      <c r="P365" s="8">
        <f>IF(Table1[[#This Row],[Số còn phải thu ĐK]]&gt;0,0,IF(Table1[[#This Row],[Phân loại]]="Bán hàng",Table1[[#This Row],[Tổng giá trị]],-Table1[[#This Row],[Tổng giá trị]]))</f>
        <v>58686</v>
      </c>
      <c r="Q365" s="20">
        <f>IF(Table1[[#This Row],[Ngày Thanh toán]]&lt;&gt;"",Table1[[#This Row],[Giá Trị HD sau CK]],0)</f>
        <v>0</v>
      </c>
      <c r="R365" s="8">
        <f>Table1[[#This Row],[Số còn phải thu ĐK]]+Table1[[#This Row],[Giá Trị HD sau CK]]-Table1[[#This Row],[Số tiền đã thu]]</f>
        <v>58686</v>
      </c>
      <c r="S365" s="7">
        <f>IF(Table1[[#This Row],[Ngày hóa đơn]]&lt;&gt;"",Table1[[#This Row],[Ngày hóa đơn]],Table1[[#This Row],[Ngày hạch toán]])</f>
        <v>45682</v>
      </c>
      <c r="T365" s="8">
        <v>55</v>
      </c>
      <c r="U365" s="7">
        <f>IF(Table1[[#This Row],[Ngày tính CN]]="","",S365+T365)</f>
        <v>45737</v>
      </c>
      <c r="V365" s="20">
        <f ca="1">IF(Table1[[#This Row],[Hạn thanh toán]]="","",IF((U365-NOW())&lt;0,0,(U365-NOW())))</f>
        <v>0</v>
      </c>
      <c r="W365" s="3"/>
      <c r="X365" s="20">
        <f ca="1">IF(Table1[[#This Row],[Hạn thanh toán]]="","",IF((U365-NOW())&lt;0,-(U365-NOW()),0))</f>
        <v>237.62053680555255</v>
      </c>
      <c r="Y365" s="3" t="str">
        <f t="shared" ca="1" si="5"/>
        <v>Nợ quá hạn hơn 120 ngày có khả năng mất thanh toán</v>
      </c>
      <c r="Z365" s="3" t="str">
        <f>IF(MONTH(Table1[[#This Row],[Ngày tính CN]])&lt;10,"0"&amp;MONTH(Table1[[#This Row],[Ngày tính CN]]),MONTH(Table1[[#This Row],[Ngày tính CN]]))</f>
        <v>01</v>
      </c>
      <c r="AA36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65" s="3"/>
    </row>
    <row r="366" spans="1:28" ht="25.5" customHeight="1" x14ac:dyDescent="0.2">
      <c r="A366" s="4" t="s">
        <v>654</v>
      </c>
      <c r="B366" s="4" t="s">
        <v>2119</v>
      </c>
      <c r="E366" s="5">
        <v>45682</v>
      </c>
      <c r="F366" s="3" t="s">
        <v>918</v>
      </c>
      <c r="G366" s="3" t="s">
        <v>936</v>
      </c>
      <c r="K366" s="8">
        <v>-58686</v>
      </c>
      <c r="L366" s="8" t="s">
        <v>637</v>
      </c>
      <c r="O366" s="20">
        <f>IF(Table1[[#This Row],[Phân loại]]="Tồn đầu kỳ",Table1[[#This Row],[Tổng giá trị]],0)</f>
        <v>0</v>
      </c>
      <c r="P366" s="8">
        <f>IF(Table1[[#This Row],[Số còn phải thu ĐK]]&gt;0,0,IF(Table1[[#This Row],[Phân loại]]="Bán hàng",Table1[[#This Row],[Tổng giá trị]],-Table1[[#This Row],[Tổng giá trị]]))</f>
        <v>58686</v>
      </c>
      <c r="Q366" s="20">
        <f>IF(Table1[[#This Row],[Ngày Thanh toán]]&lt;&gt;"",Table1[[#This Row],[Giá Trị HD sau CK]],0)</f>
        <v>0</v>
      </c>
      <c r="R366" s="8">
        <f>Table1[[#This Row],[Số còn phải thu ĐK]]+Table1[[#This Row],[Giá Trị HD sau CK]]-Table1[[#This Row],[Số tiền đã thu]]</f>
        <v>58686</v>
      </c>
      <c r="S366" s="7">
        <f>IF(Table1[[#This Row],[Ngày hóa đơn]]&lt;&gt;"",Table1[[#This Row],[Ngày hóa đơn]],Table1[[#This Row],[Ngày hạch toán]])</f>
        <v>45682</v>
      </c>
      <c r="T366" s="8">
        <v>55</v>
      </c>
      <c r="U366" s="7">
        <f>IF(Table1[[#This Row],[Ngày tính CN]]="","",S366+T366)</f>
        <v>45737</v>
      </c>
      <c r="V366" s="20">
        <f ca="1">IF(Table1[[#This Row],[Hạn thanh toán]]="","",IF((U366-NOW())&lt;0,0,(U366-NOW())))</f>
        <v>0</v>
      </c>
      <c r="W366" s="3"/>
      <c r="X366" s="20">
        <f ca="1">IF(Table1[[#This Row],[Hạn thanh toán]]="","",IF((U366-NOW())&lt;0,-(U366-NOW()),0))</f>
        <v>237.62053680555255</v>
      </c>
      <c r="Y366" s="3" t="str">
        <f t="shared" ca="1" si="5"/>
        <v>Nợ quá hạn hơn 120 ngày có khả năng mất thanh toán</v>
      </c>
      <c r="Z366" s="3" t="str">
        <f>IF(MONTH(Table1[[#This Row],[Ngày tính CN]])&lt;10,"0"&amp;MONTH(Table1[[#This Row],[Ngày tính CN]]),MONTH(Table1[[#This Row],[Ngày tính CN]]))</f>
        <v>01</v>
      </c>
      <c r="AA36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66" s="3"/>
    </row>
    <row r="367" spans="1:28" ht="25.5" customHeight="1" x14ac:dyDescent="0.2">
      <c r="A367" s="4" t="s">
        <v>654</v>
      </c>
      <c r="B367" s="4" t="s">
        <v>2119</v>
      </c>
      <c r="E367" s="5">
        <v>45682</v>
      </c>
      <c r="F367" s="3" t="s">
        <v>919</v>
      </c>
      <c r="G367" s="3" t="s">
        <v>936</v>
      </c>
      <c r="K367" s="8">
        <v>-73358</v>
      </c>
      <c r="L367" s="8" t="s">
        <v>637</v>
      </c>
      <c r="O367" s="20">
        <f>IF(Table1[[#This Row],[Phân loại]]="Tồn đầu kỳ",Table1[[#This Row],[Tổng giá trị]],0)</f>
        <v>0</v>
      </c>
      <c r="P367" s="8">
        <f>IF(Table1[[#This Row],[Số còn phải thu ĐK]]&gt;0,0,IF(Table1[[#This Row],[Phân loại]]="Bán hàng",Table1[[#This Row],[Tổng giá trị]],-Table1[[#This Row],[Tổng giá trị]]))</f>
        <v>73358</v>
      </c>
      <c r="Q367" s="20">
        <f>IF(Table1[[#This Row],[Ngày Thanh toán]]&lt;&gt;"",Table1[[#This Row],[Giá Trị HD sau CK]],0)</f>
        <v>0</v>
      </c>
      <c r="R367" s="8">
        <f>Table1[[#This Row],[Số còn phải thu ĐK]]+Table1[[#This Row],[Giá Trị HD sau CK]]-Table1[[#This Row],[Số tiền đã thu]]</f>
        <v>73358</v>
      </c>
      <c r="S367" s="7">
        <f>IF(Table1[[#This Row],[Ngày hóa đơn]]&lt;&gt;"",Table1[[#This Row],[Ngày hóa đơn]],Table1[[#This Row],[Ngày hạch toán]])</f>
        <v>45682</v>
      </c>
      <c r="T367" s="8">
        <v>55</v>
      </c>
      <c r="U367" s="7">
        <f>IF(Table1[[#This Row],[Ngày tính CN]]="","",S367+T367)</f>
        <v>45737</v>
      </c>
      <c r="V367" s="20">
        <f ca="1">IF(Table1[[#This Row],[Hạn thanh toán]]="","",IF((U367-NOW())&lt;0,0,(U367-NOW())))</f>
        <v>0</v>
      </c>
      <c r="W367" s="3"/>
      <c r="X367" s="20">
        <f ca="1">IF(Table1[[#This Row],[Hạn thanh toán]]="","",IF((U367-NOW())&lt;0,-(U367-NOW()),0))</f>
        <v>237.62053680555255</v>
      </c>
      <c r="Y367" s="3" t="str">
        <f t="shared" ca="1" si="5"/>
        <v>Nợ quá hạn hơn 120 ngày có khả năng mất thanh toán</v>
      </c>
      <c r="Z367" s="3" t="str">
        <f>IF(MONTH(Table1[[#This Row],[Ngày tính CN]])&lt;10,"0"&amp;MONTH(Table1[[#This Row],[Ngày tính CN]]),MONTH(Table1[[#This Row],[Ngày tính CN]]))</f>
        <v>01</v>
      </c>
      <c r="AA36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67" s="3"/>
    </row>
    <row r="368" spans="1:28" ht="25.5" customHeight="1" x14ac:dyDescent="0.2">
      <c r="A368" s="4" t="s">
        <v>654</v>
      </c>
      <c r="B368" s="4" t="s">
        <v>2119</v>
      </c>
      <c r="E368" s="5">
        <v>45682</v>
      </c>
      <c r="F368" s="3" t="s">
        <v>920</v>
      </c>
      <c r="G368" s="3" t="s">
        <v>936</v>
      </c>
      <c r="K368" s="8">
        <v>-220074</v>
      </c>
      <c r="L368" s="8" t="s">
        <v>637</v>
      </c>
      <c r="O368" s="20">
        <f>IF(Table1[[#This Row],[Phân loại]]="Tồn đầu kỳ",Table1[[#This Row],[Tổng giá trị]],0)</f>
        <v>0</v>
      </c>
      <c r="P368" s="8">
        <f>IF(Table1[[#This Row],[Số còn phải thu ĐK]]&gt;0,0,IF(Table1[[#This Row],[Phân loại]]="Bán hàng",Table1[[#This Row],[Tổng giá trị]],-Table1[[#This Row],[Tổng giá trị]]))</f>
        <v>220074</v>
      </c>
      <c r="Q368" s="20">
        <f>IF(Table1[[#This Row],[Ngày Thanh toán]]&lt;&gt;"",Table1[[#This Row],[Giá Trị HD sau CK]],0)</f>
        <v>0</v>
      </c>
      <c r="R368" s="8">
        <f>Table1[[#This Row],[Số còn phải thu ĐK]]+Table1[[#This Row],[Giá Trị HD sau CK]]-Table1[[#This Row],[Số tiền đã thu]]</f>
        <v>220074</v>
      </c>
      <c r="S368" s="7">
        <f>IF(Table1[[#This Row],[Ngày hóa đơn]]&lt;&gt;"",Table1[[#This Row],[Ngày hóa đơn]],Table1[[#This Row],[Ngày hạch toán]])</f>
        <v>45682</v>
      </c>
      <c r="T368" s="8">
        <v>55</v>
      </c>
      <c r="U368" s="7">
        <f>IF(Table1[[#This Row],[Ngày tính CN]]="","",S368+T368)</f>
        <v>45737</v>
      </c>
      <c r="V368" s="20">
        <f ca="1">IF(Table1[[#This Row],[Hạn thanh toán]]="","",IF((U368-NOW())&lt;0,0,(U368-NOW())))</f>
        <v>0</v>
      </c>
      <c r="W368" s="3"/>
      <c r="X368" s="20">
        <f ca="1">IF(Table1[[#This Row],[Hạn thanh toán]]="","",IF((U368-NOW())&lt;0,-(U368-NOW()),0))</f>
        <v>237.62053680555255</v>
      </c>
      <c r="Y368" s="3" t="str">
        <f t="shared" ca="1" si="5"/>
        <v>Nợ quá hạn hơn 120 ngày có khả năng mất thanh toán</v>
      </c>
      <c r="Z368" s="3" t="str">
        <f>IF(MONTH(Table1[[#This Row],[Ngày tính CN]])&lt;10,"0"&amp;MONTH(Table1[[#This Row],[Ngày tính CN]]),MONTH(Table1[[#This Row],[Ngày tính CN]]))</f>
        <v>01</v>
      </c>
      <c r="AA36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68" s="3"/>
    </row>
    <row r="369" spans="1:28" ht="25.5" customHeight="1" x14ac:dyDescent="0.2">
      <c r="A369" s="4" t="s">
        <v>654</v>
      </c>
      <c r="B369" s="4" t="s">
        <v>2119</v>
      </c>
      <c r="E369" s="5">
        <v>45682</v>
      </c>
      <c r="F369" s="3" t="s">
        <v>921</v>
      </c>
      <c r="G369" s="3" t="s">
        <v>936</v>
      </c>
      <c r="K369" s="8">
        <v>-110947</v>
      </c>
      <c r="L369" s="8" t="s">
        <v>637</v>
      </c>
      <c r="O369" s="20">
        <f>IF(Table1[[#This Row],[Phân loại]]="Tồn đầu kỳ",Table1[[#This Row],[Tổng giá trị]],0)</f>
        <v>0</v>
      </c>
      <c r="P369" s="8">
        <f>IF(Table1[[#This Row],[Số còn phải thu ĐK]]&gt;0,0,IF(Table1[[#This Row],[Phân loại]]="Bán hàng",Table1[[#This Row],[Tổng giá trị]],-Table1[[#This Row],[Tổng giá trị]]))</f>
        <v>110947</v>
      </c>
      <c r="Q369" s="20">
        <f>IF(Table1[[#This Row],[Ngày Thanh toán]]&lt;&gt;"",Table1[[#This Row],[Giá Trị HD sau CK]],0)</f>
        <v>0</v>
      </c>
      <c r="R369" s="8">
        <f>Table1[[#This Row],[Số còn phải thu ĐK]]+Table1[[#This Row],[Giá Trị HD sau CK]]-Table1[[#This Row],[Số tiền đã thu]]</f>
        <v>110947</v>
      </c>
      <c r="S369" s="7">
        <f>IF(Table1[[#This Row],[Ngày hóa đơn]]&lt;&gt;"",Table1[[#This Row],[Ngày hóa đơn]],Table1[[#This Row],[Ngày hạch toán]])</f>
        <v>45682</v>
      </c>
      <c r="T369" s="8">
        <v>55</v>
      </c>
      <c r="U369" s="7">
        <f>IF(Table1[[#This Row],[Ngày tính CN]]="","",S369+T369)</f>
        <v>45737</v>
      </c>
      <c r="V369" s="20">
        <f ca="1">IF(Table1[[#This Row],[Hạn thanh toán]]="","",IF((U369-NOW())&lt;0,0,(U369-NOW())))</f>
        <v>0</v>
      </c>
      <c r="W369" s="3"/>
      <c r="X369" s="20">
        <f ca="1">IF(Table1[[#This Row],[Hạn thanh toán]]="","",IF((U369-NOW())&lt;0,-(U369-NOW()),0))</f>
        <v>237.62053680555255</v>
      </c>
      <c r="Y369" s="3" t="str">
        <f t="shared" ca="1" si="5"/>
        <v>Nợ quá hạn hơn 120 ngày có khả năng mất thanh toán</v>
      </c>
      <c r="Z369" s="3" t="str">
        <f>IF(MONTH(Table1[[#This Row],[Ngày tính CN]])&lt;10,"0"&amp;MONTH(Table1[[#This Row],[Ngày tính CN]]),MONTH(Table1[[#This Row],[Ngày tính CN]]))</f>
        <v>01</v>
      </c>
      <c r="AA36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69" s="3"/>
    </row>
    <row r="370" spans="1:28" ht="25.5" customHeight="1" x14ac:dyDescent="0.2">
      <c r="A370" s="4" t="s">
        <v>654</v>
      </c>
      <c r="B370" s="4" t="s">
        <v>2119</v>
      </c>
      <c r="E370" s="5">
        <v>45682</v>
      </c>
      <c r="F370" s="3" t="s">
        <v>922</v>
      </c>
      <c r="G370" s="3" t="s">
        <v>936</v>
      </c>
      <c r="K370" s="8">
        <v>-110947</v>
      </c>
      <c r="L370" s="8" t="s">
        <v>637</v>
      </c>
      <c r="O370" s="20">
        <f>IF(Table1[[#This Row],[Phân loại]]="Tồn đầu kỳ",Table1[[#This Row],[Tổng giá trị]],0)</f>
        <v>0</v>
      </c>
      <c r="P370" s="8">
        <f>IF(Table1[[#This Row],[Số còn phải thu ĐK]]&gt;0,0,IF(Table1[[#This Row],[Phân loại]]="Bán hàng",Table1[[#This Row],[Tổng giá trị]],-Table1[[#This Row],[Tổng giá trị]]))</f>
        <v>110947</v>
      </c>
      <c r="Q370" s="20">
        <f>IF(Table1[[#This Row],[Ngày Thanh toán]]&lt;&gt;"",Table1[[#This Row],[Giá Trị HD sau CK]],0)</f>
        <v>0</v>
      </c>
      <c r="R370" s="8">
        <f>Table1[[#This Row],[Số còn phải thu ĐK]]+Table1[[#This Row],[Giá Trị HD sau CK]]-Table1[[#This Row],[Số tiền đã thu]]</f>
        <v>110947</v>
      </c>
      <c r="S370" s="7">
        <f>IF(Table1[[#This Row],[Ngày hóa đơn]]&lt;&gt;"",Table1[[#This Row],[Ngày hóa đơn]],Table1[[#This Row],[Ngày hạch toán]])</f>
        <v>45682</v>
      </c>
      <c r="T370" s="8">
        <v>55</v>
      </c>
      <c r="U370" s="7">
        <f>IF(Table1[[#This Row],[Ngày tính CN]]="","",S370+T370)</f>
        <v>45737</v>
      </c>
      <c r="V370" s="20">
        <f ca="1">IF(Table1[[#This Row],[Hạn thanh toán]]="","",IF((U370-NOW())&lt;0,0,(U370-NOW())))</f>
        <v>0</v>
      </c>
      <c r="W370" s="3"/>
      <c r="X370" s="20">
        <f ca="1">IF(Table1[[#This Row],[Hạn thanh toán]]="","",IF((U370-NOW())&lt;0,-(U370-NOW()),0))</f>
        <v>237.62053680555255</v>
      </c>
      <c r="Y370" s="3" t="str">
        <f t="shared" ca="1" si="5"/>
        <v>Nợ quá hạn hơn 120 ngày có khả năng mất thanh toán</v>
      </c>
      <c r="Z370" s="3" t="str">
        <f>IF(MONTH(Table1[[#This Row],[Ngày tính CN]])&lt;10,"0"&amp;MONTH(Table1[[#This Row],[Ngày tính CN]]),MONTH(Table1[[#This Row],[Ngày tính CN]]))</f>
        <v>01</v>
      </c>
      <c r="AA37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70" s="3"/>
    </row>
    <row r="371" spans="1:28" ht="25.5" customHeight="1" x14ac:dyDescent="0.2">
      <c r="A371" s="4" t="s">
        <v>654</v>
      </c>
      <c r="B371" s="4" t="s">
        <v>2119</v>
      </c>
      <c r="E371" s="5">
        <v>45682</v>
      </c>
      <c r="F371" s="3" t="s">
        <v>923</v>
      </c>
      <c r="G371" s="3" t="s">
        <v>936</v>
      </c>
      <c r="K371" s="8">
        <v>-221895</v>
      </c>
      <c r="L371" s="8" t="s">
        <v>637</v>
      </c>
      <c r="O371" s="20">
        <f>IF(Table1[[#This Row],[Phân loại]]="Tồn đầu kỳ",Table1[[#This Row],[Tổng giá trị]],0)</f>
        <v>0</v>
      </c>
      <c r="P371" s="8">
        <f>IF(Table1[[#This Row],[Số còn phải thu ĐK]]&gt;0,0,IF(Table1[[#This Row],[Phân loại]]="Bán hàng",Table1[[#This Row],[Tổng giá trị]],-Table1[[#This Row],[Tổng giá trị]]))</f>
        <v>221895</v>
      </c>
      <c r="Q371" s="20">
        <f>IF(Table1[[#This Row],[Ngày Thanh toán]]&lt;&gt;"",Table1[[#This Row],[Giá Trị HD sau CK]],0)</f>
        <v>0</v>
      </c>
      <c r="R371" s="8">
        <f>Table1[[#This Row],[Số còn phải thu ĐK]]+Table1[[#This Row],[Giá Trị HD sau CK]]-Table1[[#This Row],[Số tiền đã thu]]</f>
        <v>221895</v>
      </c>
      <c r="S371" s="7">
        <f>IF(Table1[[#This Row],[Ngày hóa đơn]]&lt;&gt;"",Table1[[#This Row],[Ngày hóa đơn]],Table1[[#This Row],[Ngày hạch toán]])</f>
        <v>45682</v>
      </c>
      <c r="T371" s="8">
        <v>55</v>
      </c>
      <c r="U371" s="7">
        <f>IF(Table1[[#This Row],[Ngày tính CN]]="","",S371+T371)</f>
        <v>45737</v>
      </c>
      <c r="V371" s="20">
        <f ca="1">IF(Table1[[#This Row],[Hạn thanh toán]]="","",IF((U371-NOW())&lt;0,0,(U371-NOW())))</f>
        <v>0</v>
      </c>
      <c r="W371" s="3"/>
      <c r="X371" s="20">
        <f ca="1">IF(Table1[[#This Row],[Hạn thanh toán]]="","",IF((U371-NOW())&lt;0,-(U371-NOW()),0))</f>
        <v>237.62053680555255</v>
      </c>
      <c r="Y371" s="3" t="str">
        <f t="shared" ca="1" si="5"/>
        <v>Nợ quá hạn hơn 120 ngày có khả năng mất thanh toán</v>
      </c>
      <c r="Z371" s="3" t="str">
        <f>IF(MONTH(Table1[[#This Row],[Ngày tính CN]])&lt;10,"0"&amp;MONTH(Table1[[#This Row],[Ngày tính CN]]),MONTH(Table1[[#This Row],[Ngày tính CN]]))</f>
        <v>01</v>
      </c>
      <c r="AA37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71" s="3"/>
    </row>
    <row r="372" spans="1:28" ht="25.5" customHeight="1" x14ac:dyDescent="0.2">
      <c r="A372" s="4" t="s">
        <v>654</v>
      </c>
      <c r="B372" s="4" t="s">
        <v>2119</v>
      </c>
      <c r="E372" s="5">
        <v>45682</v>
      </c>
      <c r="F372" s="3" t="s">
        <v>924</v>
      </c>
      <c r="G372" s="3" t="s">
        <v>936</v>
      </c>
      <c r="K372" s="8">
        <v>-110947</v>
      </c>
      <c r="L372" s="8" t="s">
        <v>637</v>
      </c>
      <c r="O372" s="20">
        <f>IF(Table1[[#This Row],[Phân loại]]="Tồn đầu kỳ",Table1[[#This Row],[Tổng giá trị]],0)</f>
        <v>0</v>
      </c>
      <c r="P372" s="8">
        <f>IF(Table1[[#This Row],[Số còn phải thu ĐK]]&gt;0,0,IF(Table1[[#This Row],[Phân loại]]="Bán hàng",Table1[[#This Row],[Tổng giá trị]],-Table1[[#This Row],[Tổng giá trị]]))</f>
        <v>110947</v>
      </c>
      <c r="Q372" s="20">
        <f>IF(Table1[[#This Row],[Ngày Thanh toán]]&lt;&gt;"",Table1[[#This Row],[Giá Trị HD sau CK]],0)</f>
        <v>0</v>
      </c>
      <c r="R372" s="8">
        <f>Table1[[#This Row],[Số còn phải thu ĐK]]+Table1[[#This Row],[Giá Trị HD sau CK]]-Table1[[#This Row],[Số tiền đã thu]]</f>
        <v>110947</v>
      </c>
      <c r="S372" s="7">
        <f>IF(Table1[[#This Row],[Ngày hóa đơn]]&lt;&gt;"",Table1[[#This Row],[Ngày hóa đơn]],Table1[[#This Row],[Ngày hạch toán]])</f>
        <v>45682</v>
      </c>
      <c r="T372" s="8">
        <v>55</v>
      </c>
      <c r="U372" s="7">
        <f>IF(Table1[[#This Row],[Ngày tính CN]]="","",S372+T372)</f>
        <v>45737</v>
      </c>
      <c r="V372" s="20">
        <f ca="1">IF(Table1[[#This Row],[Hạn thanh toán]]="","",IF((U372-NOW())&lt;0,0,(U372-NOW())))</f>
        <v>0</v>
      </c>
      <c r="W372" s="3"/>
      <c r="X372" s="20">
        <f ca="1">IF(Table1[[#This Row],[Hạn thanh toán]]="","",IF((U372-NOW())&lt;0,-(U372-NOW()),0))</f>
        <v>237.62053680555255</v>
      </c>
      <c r="Y372" s="3" t="str">
        <f t="shared" ca="1" si="5"/>
        <v>Nợ quá hạn hơn 120 ngày có khả năng mất thanh toán</v>
      </c>
      <c r="Z372" s="3" t="str">
        <f>IF(MONTH(Table1[[#This Row],[Ngày tính CN]])&lt;10,"0"&amp;MONTH(Table1[[#This Row],[Ngày tính CN]]),MONTH(Table1[[#This Row],[Ngày tính CN]]))</f>
        <v>01</v>
      </c>
      <c r="AA37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72" s="3"/>
    </row>
    <row r="373" spans="1:28" ht="25.5" customHeight="1" x14ac:dyDescent="0.2">
      <c r="A373" s="4" t="s">
        <v>654</v>
      </c>
      <c r="B373" s="4" t="s">
        <v>2119</v>
      </c>
      <c r="E373" s="5">
        <v>45682</v>
      </c>
      <c r="F373" s="3" t="s">
        <v>925</v>
      </c>
      <c r="G373" s="3" t="s">
        <v>936</v>
      </c>
      <c r="K373" s="8">
        <v>-110947</v>
      </c>
      <c r="L373" s="8" t="s">
        <v>637</v>
      </c>
      <c r="O373" s="20">
        <f>IF(Table1[[#This Row],[Phân loại]]="Tồn đầu kỳ",Table1[[#This Row],[Tổng giá trị]],0)</f>
        <v>0</v>
      </c>
      <c r="P373" s="8">
        <f>IF(Table1[[#This Row],[Số còn phải thu ĐK]]&gt;0,0,IF(Table1[[#This Row],[Phân loại]]="Bán hàng",Table1[[#This Row],[Tổng giá trị]],-Table1[[#This Row],[Tổng giá trị]]))</f>
        <v>110947</v>
      </c>
      <c r="Q373" s="20">
        <f>IF(Table1[[#This Row],[Ngày Thanh toán]]&lt;&gt;"",Table1[[#This Row],[Giá Trị HD sau CK]],0)</f>
        <v>0</v>
      </c>
      <c r="R373" s="8">
        <f>Table1[[#This Row],[Số còn phải thu ĐK]]+Table1[[#This Row],[Giá Trị HD sau CK]]-Table1[[#This Row],[Số tiền đã thu]]</f>
        <v>110947</v>
      </c>
      <c r="S373" s="7">
        <f>IF(Table1[[#This Row],[Ngày hóa đơn]]&lt;&gt;"",Table1[[#This Row],[Ngày hóa đơn]],Table1[[#This Row],[Ngày hạch toán]])</f>
        <v>45682</v>
      </c>
      <c r="T373" s="8">
        <v>55</v>
      </c>
      <c r="U373" s="7">
        <f>IF(Table1[[#This Row],[Ngày tính CN]]="","",S373+T373)</f>
        <v>45737</v>
      </c>
      <c r="V373" s="20">
        <f ca="1">IF(Table1[[#This Row],[Hạn thanh toán]]="","",IF((U373-NOW())&lt;0,0,(U373-NOW())))</f>
        <v>0</v>
      </c>
      <c r="W373" s="3"/>
      <c r="X373" s="20">
        <f ca="1">IF(Table1[[#This Row],[Hạn thanh toán]]="","",IF((U373-NOW())&lt;0,-(U373-NOW()),0))</f>
        <v>237.62053680555255</v>
      </c>
      <c r="Y373" s="3" t="str">
        <f t="shared" ca="1" si="5"/>
        <v>Nợ quá hạn hơn 120 ngày có khả năng mất thanh toán</v>
      </c>
      <c r="Z373" s="3" t="str">
        <f>IF(MONTH(Table1[[#This Row],[Ngày tính CN]])&lt;10,"0"&amp;MONTH(Table1[[#This Row],[Ngày tính CN]]),MONTH(Table1[[#This Row],[Ngày tính CN]]))</f>
        <v>01</v>
      </c>
      <c r="AA37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73" s="3"/>
    </row>
    <row r="374" spans="1:28" ht="25.5" customHeight="1" x14ac:dyDescent="0.2">
      <c r="A374" s="4" t="s">
        <v>654</v>
      </c>
      <c r="B374" s="4" t="s">
        <v>2119</v>
      </c>
      <c r="E374" s="5">
        <v>45682</v>
      </c>
      <c r="F374" s="3" t="s">
        <v>926</v>
      </c>
      <c r="G374" s="3" t="s">
        <v>936</v>
      </c>
      <c r="K374" s="8">
        <v>-110947</v>
      </c>
      <c r="L374" s="8" t="s">
        <v>637</v>
      </c>
      <c r="O374" s="20">
        <f>IF(Table1[[#This Row],[Phân loại]]="Tồn đầu kỳ",Table1[[#This Row],[Tổng giá trị]],0)</f>
        <v>0</v>
      </c>
      <c r="P374" s="8">
        <f>IF(Table1[[#This Row],[Số còn phải thu ĐK]]&gt;0,0,IF(Table1[[#This Row],[Phân loại]]="Bán hàng",Table1[[#This Row],[Tổng giá trị]],-Table1[[#This Row],[Tổng giá trị]]))</f>
        <v>110947</v>
      </c>
      <c r="Q374" s="20">
        <f>IF(Table1[[#This Row],[Ngày Thanh toán]]&lt;&gt;"",Table1[[#This Row],[Giá Trị HD sau CK]],0)</f>
        <v>0</v>
      </c>
      <c r="R374" s="8">
        <f>Table1[[#This Row],[Số còn phải thu ĐK]]+Table1[[#This Row],[Giá Trị HD sau CK]]-Table1[[#This Row],[Số tiền đã thu]]</f>
        <v>110947</v>
      </c>
      <c r="S374" s="7">
        <f>IF(Table1[[#This Row],[Ngày hóa đơn]]&lt;&gt;"",Table1[[#This Row],[Ngày hóa đơn]],Table1[[#This Row],[Ngày hạch toán]])</f>
        <v>45682</v>
      </c>
      <c r="T374" s="8">
        <v>55</v>
      </c>
      <c r="U374" s="7">
        <f>IF(Table1[[#This Row],[Ngày tính CN]]="","",S374+T374)</f>
        <v>45737</v>
      </c>
      <c r="V374" s="20">
        <f ca="1">IF(Table1[[#This Row],[Hạn thanh toán]]="","",IF((U374-NOW())&lt;0,0,(U374-NOW())))</f>
        <v>0</v>
      </c>
      <c r="W374" s="3"/>
      <c r="X374" s="20">
        <f ca="1">IF(Table1[[#This Row],[Hạn thanh toán]]="","",IF((U374-NOW())&lt;0,-(U374-NOW()),0))</f>
        <v>237.62053680555255</v>
      </c>
      <c r="Y374" s="3" t="str">
        <f t="shared" ca="1" si="5"/>
        <v>Nợ quá hạn hơn 120 ngày có khả năng mất thanh toán</v>
      </c>
      <c r="Z374" s="3" t="str">
        <f>IF(MONTH(Table1[[#This Row],[Ngày tính CN]])&lt;10,"0"&amp;MONTH(Table1[[#This Row],[Ngày tính CN]]),MONTH(Table1[[#This Row],[Ngày tính CN]]))</f>
        <v>01</v>
      </c>
      <c r="AA37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74" s="3"/>
    </row>
    <row r="375" spans="1:28" ht="25.5" customHeight="1" x14ac:dyDescent="0.2">
      <c r="A375" s="4" t="s">
        <v>654</v>
      </c>
      <c r="B375" s="4" t="s">
        <v>2119</v>
      </c>
      <c r="E375" s="5">
        <v>45682</v>
      </c>
      <c r="F375" s="3" t="s">
        <v>927</v>
      </c>
      <c r="G375" s="3" t="s">
        <v>936</v>
      </c>
      <c r="K375" s="8">
        <v>-110947</v>
      </c>
      <c r="L375" s="8" t="s">
        <v>637</v>
      </c>
      <c r="O375" s="20">
        <f>IF(Table1[[#This Row],[Phân loại]]="Tồn đầu kỳ",Table1[[#This Row],[Tổng giá trị]],0)</f>
        <v>0</v>
      </c>
      <c r="P375" s="8">
        <f>IF(Table1[[#This Row],[Số còn phải thu ĐK]]&gt;0,0,IF(Table1[[#This Row],[Phân loại]]="Bán hàng",Table1[[#This Row],[Tổng giá trị]],-Table1[[#This Row],[Tổng giá trị]]))</f>
        <v>110947</v>
      </c>
      <c r="Q375" s="20">
        <f>IF(Table1[[#This Row],[Ngày Thanh toán]]&lt;&gt;"",Table1[[#This Row],[Giá Trị HD sau CK]],0)</f>
        <v>0</v>
      </c>
      <c r="R375" s="8">
        <f>Table1[[#This Row],[Số còn phải thu ĐK]]+Table1[[#This Row],[Giá Trị HD sau CK]]-Table1[[#This Row],[Số tiền đã thu]]</f>
        <v>110947</v>
      </c>
      <c r="S375" s="7">
        <f>IF(Table1[[#This Row],[Ngày hóa đơn]]&lt;&gt;"",Table1[[#This Row],[Ngày hóa đơn]],Table1[[#This Row],[Ngày hạch toán]])</f>
        <v>45682</v>
      </c>
      <c r="T375" s="8">
        <v>55</v>
      </c>
      <c r="U375" s="7">
        <f>IF(Table1[[#This Row],[Ngày tính CN]]="","",S375+T375)</f>
        <v>45737</v>
      </c>
      <c r="V375" s="20">
        <f ca="1">IF(Table1[[#This Row],[Hạn thanh toán]]="","",IF((U375-NOW())&lt;0,0,(U375-NOW())))</f>
        <v>0</v>
      </c>
      <c r="W375" s="3"/>
      <c r="X375" s="20">
        <f ca="1">IF(Table1[[#This Row],[Hạn thanh toán]]="","",IF((U375-NOW())&lt;0,-(U375-NOW()),0))</f>
        <v>237.62053680555255</v>
      </c>
      <c r="Y375" s="3" t="str">
        <f t="shared" ca="1" si="5"/>
        <v>Nợ quá hạn hơn 120 ngày có khả năng mất thanh toán</v>
      </c>
      <c r="Z375" s="3" t="str">
        <f>IF(MONTH(Table1[[#This Row],[Ngày tính CN]])&lt;10,"0"&amp;MONTH(Table1[[#This Row],[Ngày tính CN]]),MONTH(Table1[[#This Row],[Ngày tính CN]]))</f>
        <v>01</v>
      </c>
      <c r="AA37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75" s="3"/>
    </row>
    <row r="376" spans="1:28" ht="25.5" customHeight="1" x14ac:dyDescent="0.2">
      <c r="A376" s="4" t="s">
        <v>654</v>
      </c>
      <c r="B376" s="4" t="s">
        <v>2119</v>
      </c>
      <c r="E376" s="5">
        <v>45682</v>
      </c>
      <c r="F376" s="3" t="s">
        <v>928</v>
      </c>
      <c r="G376" s="3" t="s">
        <v>936</v>
      </c>
      <c r="K376" s="8">
        <v>-332842</v>
      </c>
      <c r="L376" s="8" t="s">
        <v>637</v>
      </c>
      <c r="O376" s="20">
        <f>IF(Table1[[#This Row],[Phân loại]]="Tồn đầu kỳ",Table1[[#This Row],[Tổng giá trị]],0)</f>
        <v>0</v>
      </c>
      <c r="P376" s="8">
        <f>IF(Table1[[#This Row],[Số còn phải thu ĐK]]&gt;0,0,IF(Table1[[#This Row],[Phân loại]]="Bán hàng",Table1[[#This Row],[Tổng giá trị]],-Table1[[#This Row],[Tổng giá trị]]))</f>
        <v>332842</v>
      </c>
      <c r="Q376" s="20">
        <f>IF(Table1[[#This Row],[Ngày Thanh toán]]&lt;&gt;"",Table1[[#This Row],[Giá Trị HD sau CK]],0)</f>
        <v>0</v>
      </c>
      <c r="R376" s="8">
        <f>Table1[[#This Row],[Số còn phải thu ĐK]]+Table1[[#This Row],[Giá Trị HD sau CK]]-Table1[[#This Row],[Số tiền đã thu]]</f>
        <v>332842</v>
      </c>
      <c r="S376" s="7">
        <f>IF(Table1[[#This Row],[Ngày hóa đơn]]&lt;&gt;"",Table1[[#This Row],[Ngày hóa đơn]],Table1[[#This Row],[Ngày hạch toán]])</f>
        <v>45682</v>
      </c>
      <c r="T376" s="8">
        <v>55</v>
      </c>
      <c r="U376" s="7">
        <f>IF(Table1[[#This Row],[Ngày tính CN]]="","",S376+T376)</f>
        <v>45737</v>
      </c>
      <c r="V376" s="20">
        <f ca="1">IF(Table1[[#This Row],[Hạn thanh toán]]="","",IF((U376-NOW())&lt;0,0,(U376-NOW())))</f>
        <v>0</v>
      </c>
      <c r="W376" s="3"/>
      <c r="X376" s="20">
        <f ca="1">IF(Table1[[#This Row],[Hạn thanh toán]]="","",IF((U376-NOW())&lt;0,-(U376-NOW()),0))</f>
        <v>237.62053680555255</v>
      </c>
      <c r="Y376" s="3" t="str">
        <f t="shared" ca="1" si="5"/>
        <v>Nợ quá hạn hơn 120 ngày có khả năng mất thanh toán</v>
      </c>
      <c r="Z376" s="3" t="str">
        <f>IF(MONTH(Table1[[#This Row],[Ngày tính CN]])&lt;10,"0"&amp;MONTH(Table1[[#This Row],[Ngày tính CN]]),MONTH(Table1[[#This Row],[Ngày tính CN]]))</f>
        <v>01</v>
      </c>
      <c r="AA37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76" s="3"/>
    </row>
    <row r="377" spans="1:28" ht="25.5" customHeight="1" x14ac:dyDescent="0.2">
      <c r="A377" s="4" t="s">
        <v>654</v>
      </c>
      <c r="B377" s="4" t="s">
        <v>2119</v>
      </c>
      <c r="E377" s="5">
        <v>45682</v>
      </c>
      <c r="F377" s="3" t="s">
        <v>929</v>
      </c>
      <c r="G377" s="3" t="s">
        <v>936</v>
      </c>
      <c r="K377" s="8">
        <v>-110947</v>
      </c>
      <c r="L377" s="8" t="s">
        <v>637</v>
      </c>
      <c r="O377" s="20">
        <f>IF(Table1[[#This Row],[Phân loại]]="Tồn đầu kỳ",Table1[[#This Row],[Tổng giá trị]],0)</f>
        <v>0</v>
      </c>
      <c r="P377" s="8">
        <f>IF(Table1[[#This Row],[Số còn phải thu ĐK]]&gt;0,0,IF(Table1[[#This Row],[Phân loại]]="Bán hàng",Table1[[#This Row],[Tổng giá trị]],-Table1[[#This Row],[Tổng giá trị]]))</f>
        <v>110947</v>
      </c>
      <c r="Q377" s="20">
        <f>IF(Table1[[#This Row],[Ngày Thanh toán]]&lt;&gt;"",Table1[[#This Row],[Giá Trị HD sau CK]],0)</f>
        <v>0</v>
      </c>
      <c r="R377" s="8">
        <f>Table1[[#This Row],[Số còn phải thu ĐK]]+Table1[[#This Row],[Giá Trị HD sau CK]]-Table1[[#This Row],[Số tiền đã thu]]</f>
        <v>110947</v>
      </c>
      <c r="S377" s="7">
        <f>IF(Table1[[#This Row],[Ngày hóa đơn]]&lt;&gt;"",Table1[[#This Row],[Ngày hóa đơn]],Table1[[#This Row],[Ngày hạch toán]])</f>
        <v>45682</v>
      </c>
      <c r="T377" s="8">
        <v>55</v>
      </c>
      <c r="U377" s="7">
        <f>IF(Table1[[#This Row],[Ngày tính CN]]="","",S377+T377)</f>
        <v>45737</v>
      </c>
      <c r="V377" s="20">
        <f ca="1">IF(Table1[[#This Row],[Hạn thanh toán]]="","",IF((U377-NOW())&lt;0,0,(U377-NOW())))</f>
        <v>0</v>
      </c>
      <c r="W377" s="3"/>
      <c r="X377" s="20">
        <f ca="1">IF(Table1[[#This Row],[Hạn thanh toán]]="","",IF((U377-NOW())&lt;0,-(U377-NOW()),0))</f>
        <v>237.62053680555255</v>
      </c>
      <c r="Y377" s="3" t="str">
        <f t="shared" ca="1" si="5"/>
        <v>Nợ quá hạn hơn 120 ngày có khả năng mất thanh toán</v>
      </c>
      <c r="Z377" s="3" t="str">
        <f>IF(MONTH(Table1[[#This Row],[Ngày tính CN]])&lt;10,"0"&amp;MONTH(Table1[[#This Row],[Ngày tính CN]]),MONTH(Table1[[#This Row],[Ngày tính CN]]))</f>
        <v>01</v>
      </c>
      <c r="AA37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77" s="3"/>
    </row>
    <row r="378" spans="1:28" ht="25.5" customHeight="1" x14ac:dyDescent="0.2">
      <c r="A378" s="4" t="s">
        <v>654</v>
      </c>
      <c r="B378" s="4" t="s">
        <v>2119</v>
      </c>
      <c r="E378" s="5">
        <v>45682</v>
      </c>
      <c r="F378" s="3" t="s">
        <v>930</v>
      </c>
      <c r="G378" s="3" t="s">
        <v>936</v>
      </c>
      <c r="K378" s="8">
        <v>-110947</v>
      </c>
      <c r="L378" s="8" t="s">
        <v>637</v>
      </c>
      <c r="O378" s="20">
        <f>IF(Table1[[#This Row],[Phân loại]]="Tồn đầu kỳ",Table1[[#This Row],[Tổng giá trị]],0)</f>
        <v>0</v>
      </c>
      <c r="P378" s="8">
        <f>IF(Table1[[#This Row],[Số còn phải thu ĐK]]&gt;0,0,IF(Table1[[#This Row],[Phân loại]]="Bán hàng",Table1[[#This Row],[Tổng giá trị]],-Table1[[#This Row],[Tổng giá trị]]))</f>
        <v>110947</v>
      </c>
      <c r="Q378" s="20">
        <f>IF(Table1[[#This Row],[Ngày Thanh toán]]&lt;&gt;"",Table1[[#This Row],[Giá Trị HD sau CK]],0)</f>
        <v>0</v>
      </c>
      <c r="R378" s="8">
        <f>Table1[[#This Row],[Số còn phải thu ĐK]]+Table1[[#This Row],[Giá Trị HD sau CK]]-Table1[[#This Row],[Số tiền đã thu]]</f>
        <v>110947</v>
      </c>
      <c r="S378" s="7">
        <f>IF(Table1[[#This Row],[Ngày hóa đơn]]&lt;&gt;"",Table1[[#This Row],[Ngày hóa đơn]],Table1[[#This Row],[Ngày hạch toán]])</f>
        <v>45682</v>
      </c>
      <c r="T378" s="8">
        <v>55</v>
      </c>
      <c r="U378" s="7">
        <f>IF(Table1[[#This Row],[Ngày tính CN]]="","",S378+T378)</f>
        <v>45737</v>
      </c>
      <c r="V378" s="20">
        <f ca="1">IF(Table1[[#This Row],[Hạn thanh toán]]="","",IF((U378-NOW())&lt;0,0,(U378-NOW())))</f>
        <v>0</v>
      </c>
      <c r="W378" s="3"/>
      <c r="X378" s="20">
        <f ca="1">IF(Table1[[#This Row],[Hạn thanh toán]]="","",IF((U378-NOW())&lt;0,-(U378-NOW()),0))</f>
        <v>237.62053680555255</v>
      </c>
      <c r="Y378" s="3" t="str">
        <f t="shared" ca="1" si="5"/>
        <v>Nợ quá hạn hơn 120 ngày có khả năng mất thanh toán</v>
      </c>
      <c r="Z378" s="3" t="str">
        <f>IF(MONTH(Table1[[#This Row],[Ngày tính CN]])&lt;10,"0"&amp;MONTH(Table1[[#This Row],[Ngày tính CN]]),MONTH(Table1[[#This Row],[Ngày tính CN]]))</f>
        <v>01</v>
      </c>
      <c r="AA37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78" s="3"/>
    </row>
    <row r="379" spans="1:28" ht="25.5" customHeight="1" x14ac:dyDescent="0.2">
      <c r="A379" s="4" t="s">
        <v>654</v>
      </c>
      <c r="B379" s="4" t="s">
        <v>2119</v>
      </c>
      <c r="E379" s="5">
        <v>45682</v>
      </c>
      <c r="F379" s="3" t="s">
        <v>931</v>
      </c>
      <c r="G379" s="3" t="s">
        <v>936</v>
      </c>
      <c r="K379" s="8">
        <v>-110947</v>
      </c>
      <c r="L379" s="8" t="s">
        <v>637</v>
      </c>
      <c r="O379" s="20">
        <f>IF(Table1[[#This Row],[Phân loại]]="Tồn đầu kỳ",Table1[[#This Row],[Tổng giá trị]],0)</f>
        <v>0</v>
      </c>
      <c r="P379" s="8">
        <f>IF(Table1[[#This Row],[Số còn phải thu ĐK]]&gt;0,0,IF(Table1[[#This Row],[Phân loại]]="Bán hàng",Table1[[#This Row],[Tổng giá trị]],-Table1[[#This Row],[Tổng giá trị]]))</f>
        <v>110947</v>
      </c>
      <c r="Q379" s="20">
        <f>IF(Table1[[#This Row],[Ngày Thanh toán]]&lt;&gt;"",Table1[[#This Row],[Giá Trị HD sau CK]],0)</f>
        <v>0</v>
      </c>
      <c r="R379" s="8">
        <f>Table1[[#This Row],[Số còn phải thu ĐK]]+Table1[[#This Row],[Giá Trị HD sau CK]]-Table1[[#This Row],[Số tiền đã thu]]</f>
        <v>110947</v>
      </c>
      <c r="S379" s="7">
        <f>IF(Table1[[#This Row],[Ngày hóa đơn]]&lt;&gt;"",Table1[[#This Row],[Ngày hóa đơn]],Table1[[#This Row],[Ngày hạch toán]])</f>
        <v>45682</v>
      </c>
      <c r="T379" s="8">
        <v>55</v>
      </c>
      <c r="U379" s="7">
        <f>IF(Table1[[#This Row],[Ngày tính CN]]="","",S379+T379)</f>
        <v>45737</v>
      </c>
      <c r="V379" s="20">
        <f ca="1">IF(Table1[[#This Row],[Hạn thanh toán]]="","",IF((U379-NOW())&lt;0,0,(U379-NOW())))</f>
        <v>0</v>
      </c>
      <c r="W379" s="3"/>
      <c r="X379" s="20">
        <f ca="1">IF(Table1[[#This Row],[Hạn thanh toán]]="","",IF((U379-NOW())&lt;0,-(U379-NOW()),0))</f>
        <v>237.62053680555255</v>
      </c>
      <c r="Y379" s="3" t="str">
        <f t="shared" ca="1" si="5"/>
        <v>Nợ quá hạn hơn 120 ngày có khả năng mất thanh toán</v>
      </c>
      <c r="Z379" s="3" t="str">
        <f>IF(MONTH(Table1[[#This Row],[Ngày tính CN]])&lt;10,"0"&amp;MONTH(Table1[[#This Row],[Ngày tính CN]]),MONTH(Table1[[#This Row],[Ngày tính CN]]))</f>
        <v>01</v>
      </c>
      <c r="AA37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79" s="3"/>
    </row>
    <row r="380" spans="1:28" ht="25.5" customHeight="1" x14ac:dyDescent="0.2">
      <c r="A380" s="4" t="s">
        <v>654</v>
      </c>
      <c r="B380" s="4" t="s">
        <v>2119</v>
      </c>
      <c r="E380" s="5">
        <v>45682</v>
      </c>
      <c r="F380" s="3" t="s">
        <v>932</v>
      </c>
      <c r="G380" s="3" t="s">
        <v>936</v>
      </c>
      <c r="K380" s="8">
        <v>-391528</v>
      </c>
      <c r="L380" s="8" t="s">
        <v>637</v>
      </c>
      <c r="O380" s="20">
        <f>IF(Table1[[#This Row],[Phân loại]]="Tồn đầu kỳ",Table1[[#This Row],[Tổng giá trị]],0)</f>
        <v>0</v>
      </c>
      <c r="P380" s="8">
        <f>IF(Table1[[#This Row],[Số còn phải thu ĐK]]&gt;0,0,IF(Table1[[#This Row],[Phân loại]]="Bán hàng",Table1[[#This Row],[Tổng giá trị]],-Table1[[#This Row],[Tổng giá trị]]))</f>
        <v>391528</v>
      </c>
      <c r="Q380" s="20">
        <f>IF(Table1[[#This Row],[Ngày Thanh toán]]&lt;&gt;"",Table1[[#This Row],[Giá Trị HD sau CK]],0)</f>
        <v>0</v>
      </c>
      <c r="R380" s="8">
        <f>Table1[[#This Row],[Số còn phải thu ĐK]]+Table1[[#This Row],[Giá Trị HD sau CK]]-Table1[[#This Row],[Số tiền đã thu]]</f>
        <v>391528</v>
      </c>
      <c r="S380" s="7">
        <f>IF(Table1[[#This Row],[Ngày hóa đơn]]&lt;&gt;"",Table1[[#This Row],[Ngày hóa đơn]],Table1[[#This Row],[Ngày hạch toán]])</f>
        <v>45682</v>
      </c>
      <c r="T380" s="8">
        <v>55</v>
      </c>
      <c r="U380" s="7">
        <f>IF(Table1[[#This Row],[Ngày tính CN]]="","",S380+T380)</f>
        <v>45737</v>
      </c>
      <c r="V380" s="20">
        <f ca="1">IF(Table1[[#This Row],[Hạn thanh toán]]="","",IF((U380-NOW())&lt;0,0,(U380-NOW())))</f>
        <v>0</v>
      </c>
      <c r="W380" s="3"/>
      <c r="X380" s="20">
        <f ca="1">IF(Table1[[#This Row],[Hạn thanh toán]]="","",IF((U380-NOW())&lt;0,-(U380-NOW()),0))</f>
        <v>237.62053680555255</v>
      </c>
      <c r="Y380" s="3" t="str">
        <f t="shared" ca="1" si="5"/>
        <v>Nợ quá hạn hơn 120 ngày có khả năng mất thanh toán</v>
      </c>
      <c r="Z380" s="3" t="str">
        <f>IF(MONTH(Table1[[#This Row],[Ngày tính CN]])&lt;10,"0"&amp;MONTH(Table1[[#This Row],[Ngày tính CN]]),MONTH(Table1[[#This Row],[Ngày tính CN]]))</f>
        <v>01</v>
      </c>
      <c r="AA38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80" s="3"/>
    </row>
    <row r="381" spans="1:28" ht="25.5" customHeight="1" x14ac:dyDescent="0.2">
      <c r="A381" s="4" t="s">
        <v>654</v>
      </c>
      <c r="B381" s="4" t="s">
        <v>2119</v>
      </c>
      <c r="E381" s="5">
        <v>45682</v>
      </c>
      <c r="F381" s="3" t="s">
        <v>933</v>
      </c>
      <c r="G381" s="3" t="s">
        <v>936</v>
      </c>
      <c r="K381" s="8">
        <v>-441969</v>
      </c>
      <c r="L381" s="8" t="s">
        <v>637</v>
      </c>
      <c r="O381" s="20">
        <f>IF(Table1[[#This Row],[Phân loại]]="Tồn đầu kỳ",Table1[[#This Row],[Tổng giá trị]],0)</f>
        <v>0</v>
      </c>
      <c r="P381" s="8">
        <f>IF(Table1[[#This Row],[Số còn phải thu ĐK]]&gt;0,0,IF(Table1[[#This Row],[Phân loại]]="Bán hàng",Table1[[#This Row],[Tổng giá trị]],-Table1[[#This Row],[Tổng giá trị]]))</f>
        <v>441969</v>
      </c>
      <c r="Q381" s="20">
        <f>IF(Table1[[#This Row],[Ngày Thanh toán]]&lt;&gt;"",Table1[[#This Row],[Giá Trị HD sau CK]],0)</f>
        <v>0</v>
      </c>
      <c r="R381" s="8">
        <f>Table1[[#This Row],[Số còn phải thu ĐK]]+Table1[[#This Row],[Giá Trị HD sau CK]]-Table1[[#This Row],[Số tiền đã thu]]</f>
        <v>441969</v>
      </c>
      <c r="S381" s="7">
        <f>IF(Table1[[#This Row],[Ngày hóa đơn]]&lt;&gt;"",Table1[[#This Row],[Ngày hóa đơn]],Table1[[#This Row],[Ngày hạch toán]])</f>
        <v>45682</v>
      </c>
      <c r="T381" s="8">
        <v>55</v>
      </c>
      <c r="U381" s="7">
        <f>IF(Table1[[#This Row],[Ngày tính CN]]="","",S381+T381)</f>
        <v>45737</v>
      </c>
      <c r="V381" s="20">
        <f ca="1">IF(Table1[[#This Row],[Hạn thanh toán]]="","",IF((U381-NOW())&lt;0,0,(U381-NOW())))</f>
        <v>0</v>
      </c>
      <c r="W381" s="3"/>
      <c r="X381" s="20">
        <f ca="1">IF(Table1[[#This Row],[Hạn thanh toán]]="","",IF((U381-NOW())&lt;0,-(U381-NOW()),0))</f>
        <v>237.62053680555255</v>
      </c>
      <c r="Y381" s="3" t="str">
        <f t="shared" ca="1" si="5"/>
        <v>Nợ quá hạn hơn 120 ngày có khả năng mất thanh toán</v>
      </c>
      <c r="Z381" s="3" t="str">
        <f>IF(MONTH(Table1[[#This Row],[Ngày tính CN]])&lt;10,"0"&amp;MONTH(Table1[[#This Row],[Ngày tính CN]]),MONTH(Table1[[#This Row],[Ngày tính CN]]))</f>
        <v>01</v>
      </c>
      <c r="AA38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81" s="3"/>
    </row>
    <row r="382" spans="1:28" ht="25.5" customHeight="1" x14ac:dyDescent="0.2">
      <c r="A382" s="4" t="s">
        <v>654</v>
      </c>
      <c r="B382" s="4" t="s">
        <v>2119</v>
      </c>
      <c r="E382" s="5">
        <v>45682</v>
      </c>
      <c r="F382" s="3" t="s">
        <v>934</v>
      </c>
      <c r="G382" s="3" t="s">
        <v>936</v>
      </c>
      <c r="K382" s="8">
        <v>-184305</v>
      </c>
      <c r="L382" s="8" t="s">
        <v>637</v>
      </c>
      <c r="O382" s="20">
        <f>IF(Table1[[#This Row],[Phân loại]]="Tồn đầu kỳ",Table1[[#This Row],[Tổng giá trị]],0)</f>
        <v>0</v>
      </c>
      <c r="P382" s="8">
        <f>IF(Table1[[#This Row],[Số còn phải thu ĐK]]&gt;0,0,IF(Table1[[#This Row],[Phân loại]]="Bán hàng",Table1[[#This Row],[Tổng giá trị]],-Table1[[#This Row],[Tổng giá trị]]))</f>
        <v>184305</v>
      </c>
      <c r="Q382" s="20">
        <f>IF(Table1[[#This Row],[Ngày Thanh toán]]&lt;&gt;"",Table1[[#This Row],[Giá Trị HD sau CK]],0)</f>
        <v>0</v>
      </c>
      <c r="R382" s="8">
        <f>Table1[[#This Row],[Số còn phải thu ĐK]]+Table1[[#This Row],[Giá Trị HD sau CK]]-Table1[[#This Row],[Số tiền đã thu]]</f>
        <v>184305</v>
      </c>
      <c r="S382" s="7">
        <f>IF(Table1[[#This Row],[Ngày hóa đơn]]&lt;&gt;"",Table1[[#This Row],[Ngày hóa đơn]],Table1[[#This Row],[Ngày hạch toán]])</f>
        <v>45682</v>
      </c>
      <c r="T382" s="8">
        <v>55</v>
      </c>
      <c r="U382" s="7">
        <f>IF(Table1[[#This Row],[Ngày tính CN]]="","",S382+T382)</f>
        <v>45737</v>
      </c>
      <c r="V382" s="20">
        <f ca="1">IF(Table1[[#This Row],[Hạn thanh toán]]="","",IF((U382-NOW())&lt;0,0,(U382-NOW())))</f>
        <v>0</v>
      </c>
      <c r="W382" s="3"/>
      <c r="X382" s="20">
        <f ca="1">IF(Table1[[#This Row],[Hạn thanh toán]]="","",IF((U382-NOW())&lt;0,-(U382-NOW()),0))</f>
        <v>237.62053680555255</v>
      </c>
      <c r="Y382" s="3" t="str">
        <f t="shared" ca="1" si="5"/>
        <v>Nợ quá hạn hơn 120 ngày có khả năng mất thanh toán</v>
      </c>
      <c r="Z382" s="3" t="str">
        <f>IF(MONTH(Table1[[#This Row],[Ngày tính CN]])&lt;10,"0"&amp;MONTH(Table1[[#This Row],[Ngày tính CN]]),MONTH(Table1[[#This Row],[Ngày tính CN]]))</f>
        <v>01</v>
      </c>
      <c r="AA38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82" s="3"/>
    </row>
    <row r="383" spans="1:28" ht="25.5" customHeight="1" x14ac:dyDescent="0.2">
      <c r="A383" s="4" t="s">
        <v>654</v>
      </c>
      <c r="B383" s="4" t="s">
        <v>2119</v>
      </c>
      <c r="E383" s="5">
        <v>45682</v>
      </c>
      <c r="F383" s="3" t="s">
        <v>935</v>
      </c>
      <c r="G383" s="3" t="s">
        <v>936</v>
      </c>
      <c r="K383" s="8">
        <v>-324231</v>
      </c>
      <c r="L383" s="8" t="s">
        <v>637</v>
      </c>
      <c r="O383" s="20">
        <f>IF(Table1[[#This Row],[Phân loại]]="Tồn đầu kỳ",Table1[[#This Row],[Tổng giá trị]],0)</f>
        <v>0</v>
      </c>
      <c r="P383" s="8">
        <f>IF(Table1[[#This Row],[Số còn phải thu ĐK]]&gt;0,0,IF(Table1[[#This Row],[Phân loại]]="Bán hàng",Table1[[#This Row],[Tổng giá trị]],-Table1[[#This Row],[Tổng giá trị]]))</f>
        <v>324231</v>
      </c>
      <c r="Q383" s="20">
        <f>IF(Table1[[#This Row],[Ngày Thanh toán]]&lt;&gt;"",Table1[[#This Row],[Giá Trị HD sau CK]],0)</f>
        <v>0</v>
      </c>
      <c r="R383" s="8">
        <f>Table1[[#This Row],[Số còn phải thu ĐK]]+Table1[[#This Row],[Giá Trị HD sau CK]]-Table1[[#This Row],[Số tiền đã thu]]</f>
        <v>324231</v>
      </c>
      <c r="S383" s="7">
        <f>IF(Table1[[#This Row],[Ngày hóa đơn]]&lt;&gt;"",Table1[[#This Row],[Ngày hóa đơn]],Table1[[#This Row],[Ngày hạch toán]])</f>
        <v>45682</v>
      </c>
      <c r="T383" s="8">
        <v>55</v>
      </c>
      <c r="U383" s="7">
        <f>IF(Table1[[#This Row],[Ngày tính CN]]="","",S383+T383)</f>
        <v>45737</v>
      </c>
      <c r="V383" s="20">
        <f ca="1">IF(Table1[[#This Row],[Hạn thanh toán]]="","",IF((U383-NOW())&lt;0,0,(U383-NOW())))</f>
        <v>0</v>
      </c>
      <c r="W383" s="3"/>
      <c r="X383" s="20">
        <f ca="1">IF(Table1[[#This Row],[Hạn thanh toán]]="","",IF((U383-NOW())&lt;0,-(U383-NOW()),0))</f>
        <v>237.62053680555255</v>
      </c>
      <c r="Y383" s="3" t="str">
        <f t="shared" ca="1" si="5"/>
        <v>Nợ quá hạn hơn 120 ngày có khả năng mất thanh toán</v>
      </c>
      <c r="Z383" s="3" t="str">
        <f>IF(MONTH(Table1[[#This Row],[Ngày tính CN]])&lt;10,"0"&amp;MONTH(Table1[[#This Row],[Ngày tính CN]]),MONTH(Table1[[#This Row],[Ngày tính CN]]))</f>
        <v>01</v>
      </c>
      <c r="AA38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83" s="3"/>
    </row>
    <row r="384" spans="1:28" ht="25.5" customHeight="1" x14ac:dyDescent="0.2">
      <c r="A384" s="4" t="s">
        <v>654</v>
      </c>
      <c r="B384" s="4" t="s">
        <v>2119</v>
      </c>
      <c r="E384" s="5">
        <v>45703</v>
      </c>
      <c r="F384" s="3" t="s">
        <v>937</v>
      </c>
      <c r="G384" s="3" t="s">
        <v>936</v>
      </c>
      <c r="K384" s="8">
        <v>-71771</v>
      </c>
      <c r="L384" s="8" t="s">
        <v>637</v>
      </c>
      <c r="O384" s="20">
        <f>IF(Table1[[#This Row],[Phân loại]]="Tồn đầu kỳ",Table1[[#This Row],[Tổng giá trị]],0)</f>
        <v>0</v>
      </c>
      <c r="P384" s="8">
        <f>IF(Table1[[#This Row],[Số còn phải thu ĐK]]&gt;0,0,IF(Table1[[#This Row],[Phân loại]]="Bán hàng",Table1[[#This Row],[Tổng giá trị]],-Table1[[#This Row],[Tổng giá trị]]))</f>
        <v>71771</v>
      </c>
      <c r="Q384" s="20">
        <f>IF(Table1[[#This Row],[Ngày Thanh toán]]&lt;&gt;"",Table1[[#This Row],[Giá Trị HD sau CK]],0)</f>
        <v>0</v>
      </c>
      <c r="R384" s="8">
        <f>Table1[[#This Row],[Số còn phải thu ĐK]]+Table1[[#This Row],[Giá Trị HD sau CK]]-Table1[[#This Row],[Số tiền đã thu]]</f>
        <v>71771</v>
      </c>
      <c r="S384" s="7">
        <f>IF(Table1[[#This Row],[Ngày hóa đơn]]&lt;&gt;"",Table1[[#This Row],[Ngày hóa đơn]],Table1[[#This Row],[Ngày hạch toán]])</f>
        <v>45703</v>
      </c>
      <c r="T384" s="8">
        <v>55</v>
      </c>
      <c r="U384" s="7">
        <f>IF(Table1[[#This Row],[Ngày tính CN]]="","",S384+T384)</f>
        <v>45758</v>
      </c>
      <c r="V384" s="20">
        <f ca="1">IF(Table1[[#This Row],[Hạn thanh toán]]="","",IF((U384-NOW())&lt;0,0,(U384-NOW())))</f>
        <v>0</v>
      </c>
      <c r="W384" s="3"/>
      <c r="X384" s="20">
        <f ca="1">IF(Table1[[#This Row],[Hạn thanh toán]]="","",IF((U384-NOW())&lt;0,-(U384-NOW()),0))</f>
        <v>216.62053680555255</v>
      </c>
      <c r="Y384" s="3" t="str">
        <f t="shared" ca="1" si="5"/>
        <v>Nợ quá hạn hơn 120 ngày có khả năng mất thanh toán</v>
      </c>
      <c r="Z384" s="3" t="str">
        <f>IF(MONTH(Table1[[#This Row],[Ngày tính CN]])&lt;10,"0"&amp;MONTH(Table1[[#This Row],[Ngày tính CN]]),MONTH(Table1[[#This Row],[Ngày tính CN]]))</f>
        <v>02</v>
      </c>
      <c r="AA38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84" s="3"/>
    </row>
    <row r="385" spans="1:28" ht="25.5" customHeight="1" x14ac:dyDescent="0.2">
      <c r="A385" s="4" t="s">
        <v>654</v>
      </c>
      <c r="B385" s="4" t="s">
        <v>2119</v>
      </c>
      <c r="E385" s="5">
        <v>45703</v>
      </c>
      <c r="F385" s="3" t="s">
        <v>938</v>
      </c>
      <c r="G385" s="3" t="s">
        <v>936</v>
      </c>
      <c r="K385" s="8">
        <v>-71771</v>
      </c>
      <c r="L385" s="8" t="s">
        <v>637</v>
      </c>
      <c r="O385" s="20">
        <f>IF(Table1[[#This Row],[Phân loại]]="Tồn đầu kỳ",Table1[[#This Row],[Tổng giá trị]],0)</f>
        <v>0</v>
      </c>
      <c r="P385" s="8">
        <f>IF(Table1[[#This Row],[Số còn phải thu ĐK]]&gt;0,0,IF(Table1[[#This Row],[Phân loại]]="Bán hàng",Table1[[#This Row],[Tổng giá trị]],-Table1[[#This Row],[Tổng giá trị]]))</f>
        <v>71771</v>
      </c>
      <c r="Q385" s="20">
        <f>IF(Table1[[#This Row],[Ngày Thanh toán]]&lt;&gt;"",Table1[[#This Row],[Giá Trị HD sau CK]],0)</f>
        <v>0</v>
      </c>
      <c r="R385" s="8">
        <f>Table1[[#This Row],[Số còn phải thu ĐK]]+Table1[[#This Row],[Giá Trị HD sau CK]]-Table1[[#This Row],[Số tiền đã thu]]</f>
        <v>71771</v>
      </c>
      <c r="S385" s="7">
        <f>IF(Table1[[#This Row],[Ngày hóa đơn]]&lt;&gt;"",Table1[[#This Row],[Ngày hóa đơn]],Table1[[#This Row],[Ngày hạch toán]])</f>
        <v>45703</v>
      </c>
      <c r="T385" s="8">
        <v>55</v>
      </c>
      <c r="U385" s="7">
        <f>IF(Table1[[#This Row],[Ngày tính CN]]="","",S385+T385)</f>
        <v>45758</v>
      </c>
      <c r="V385" s="20">
        <f ca="1">IF(Table1[[#This Row],[Hạn thanh toán]]="","",IF((U385-NOW())&lt;0,0,(U385-NOW())))</f>
        <v>0</v>
      </c>
      <c r="W385" s="3"/>
      <c r="X385" s="20">
        <f ca="1">IF(Table1[[#This Row],[Hạn thanh toán]]="","",IF((U385-NOW())&lt;0,-(U385-NOW()),0))</f>
        <v>216.62053680555255</v>
      </c>
      <c r="Y385" s="3" t="str">
        <f t="shared" ca="1" si="5"/>
        <v>Nợ quá hạn hơn 120 ngày có khả năng mất thanh toán</v>
      </c>
      <c r="Z385" s="3" t="str">
        <f>IF(MONTH(Table1[[#This Row],[Ngày tính CN]])&lt;10,"0"&amp;MONTH(Table1[[#This Row],[Ngày tính CN]]),MONTH(Table1[[#This Row],[Ngày tính CN]]))</f>
        <v>02</v>
      </c>
      <c r="AA38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85" s="3"/>
    </row>
    <row r="386" spans="1:28" ht="25.5" customHeight="1" x14ac:dyDescent="0.2">
      <c r="A386" s="4" t="s">
        <v>654</v>
      </c>
      <c r="B386" s="4" t="s">
        <v>2119</v>
      </c>
      <c r="E386" s="5">
        <v>45703</v>
      </c>
      <c r="F386" s="3" t="s">
        <v>939</v>
      </c>
      <c r="G386" s="3" t="s">
        <v>936</v>
      </c>
      <c r="K386" s="8">
        <v>-143543</v>
      </c>
      <c r="L386" s="8" t="s">
        <v>637</v>
      </c>
      <c r="O386" s="20">
        <f>IF(Table1[[#This Row],[Phân loại]]="Tồn đầu kỳ",Table1[[#This Row],[Tổng giá trị]],0)</f>
        <v>0</v>
      </c>
      <c r="P386" s="8">
        <f>IF(Table1[[#This Row],[Số còn phải thu ĐK]]&gt;0,0,IF(Table1[[#This Row],[Phân loại]]="Bán hàng",Table1[[#This Row],[Tổng giá trị]],-Table1[[#This Row],[Tổng giá trị]]))</f>
        <v>143543</v>
      </c>
      <c r="Q386" s="20">
        <f>IF(Table1[[#This Row],[Ngày Thanh toán]]&lt;&gt;"",Table1[[#This Row],[Giá Trị HD sau CK]],0)</f>
        <v>0</v>
      </c>
      <c r="R386" s="8">
        <f>Table1[[#This Row],[Số còn phải thu ĐK]]+Table1[[#This Row],[Giá Trị HD sau CK]]-Table1[[#This Row],[Số tiền đã thu]]</f>
        <v>143543</v>
      </c>
      <c r="S386" s="7">
        <f>IF(Table1[[#This Row],[Ngày hóa đơn]]&lt;&gt;"",Table1[[#This Row],[Ngày hóa đơn]],Table1[[#This Row],[Ngày hạch toán]])</f>
        <v>45703</v>
      </c>
      <c r="T386" s="8">
        <v>55</v>
      </c>
      <c r="U386" s="7">
        <f>IF(Table1[[#This Row],[Ngày tính CN]]="","",S386+T386)</f>
        <v>45758</v>
      </c>
      <c r="V386" s="20">
        <f ca="1">IF(Table1[[#This Row],[Hạn thanh toán]]="","",IF((U386-NOW())&lt;0,0,(U386-NOW())))</f>
        <v>0</v>
      </c>
      <c r="W386" s="3"/>
      <c r="X386" s="20">
        <f ca="1">IF(Table1[[#This Row],[Hạn thanh toán]]="","",IF((U386-NOW())&lt;0,-(U386-NOW()),0))</f>
        <v>216.62053680555255</v>
      </c>
      <c r="Y386" s="3" t="str">
        <f t="shared" ca="1" si="5"/>
        <v>Nợ quá hạn hơn 120 ngày có khả năng mất thanh toán</v>
      </c>
      <c r="Z386" s="3" t="str">
        <f>IF(MONTH(Table1[[#This Row],[Ngày tính CN]])&lt;10,"0"&amp;MONTH(Table1[[#This Row],[Ngày tính CN]]),MONTH(Table1[[#This Row],[Ngày tính CN]]))</f>
        <v>02</v>
      </c>
      <c r="AA38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86" s="3"/>
    </row>
    <row r="387" spans="1:28" ht="25.5" customHeight="1" x14ac:dyDescent="0.2">
      <c r="A387" s="4" t="s">
        <v>654</v>
      </c>
      <c r="B387" s="4" t="s">
        <v>2119</v>
      </c>
      <c r="E387" s="5">
        <v>45703</v>
      </c>
      <c r="F387" s="3" t="s">
        <v>940</v>
      </c>
      <c r="G387" s="3" t="s">
        <v>936</v>
      </c>
      <c r="K387" s="8">
        <v>-215314</v>
      </c>
      <c r="L387" s="8" t="s">
        <v>637</v>
      </c>
      <c r="O387" s="20">
        <f>IF(Table1[[#This Row],[Phân loại]]="Tồn đầu kỳ",Table1[[#This Row],[Tổng giá trị]],0)</f>
        <v>0</v>
      </c>
      <c r="P387" s="8">
        <f>IF(Table1[[#This Row],[Số còn phải thu ĐK]]&gt;0,0,IF(Table1[[#This Row],[Phân loại]]="Bán hàng",Table1[[#This Row],[Tổng giá trị]],-Table1[[#This Row],[Tổng giá trị]]))</f>
        <v>215314</v>
      </c>
      <c r="Q387" s="20">
        <f>IF(Table1[[#This Row],[Ngày Thanh toán]]&lt;&gt;"",Table1[[#This Row],[Giá Trị HD sau CK]],0)</f>
        <v>0</v>
      </c>
      <c r="R387" s="8">
        <f>Table1[[#This Row],[Số còn phải thu ĐK]]+Table1[[#This Row],[Giá Trị HD sau CK]]-Table1[[#This Row],[Số tiền đã thu]]</f>
        <v>215314</v>
      </c>
      <c r="S387" s="7">
        <f>IF(Table1[[#This Row],[Ngày hóa đơn]]&lt;&gt;"",Table1[[#This Row],[Ngày hóa đơn]],Table1[[#This Row],[Ngày hạch toán]])</f>
        <v>45703</v>
      </c>
      <c r="T387" s="8">
        <v>55</v>
      </c>
      <c r="U387" s="7">
        <f>IF(Table1[[#This Row],[Ngày tính CN]]="","",S387+T387)</f>
        <v>45758</v>
      </c>
      <c r="V387" s="20">
        <f ca="1">IF(Table1[[#This Row],[Hạn thanh toán]]="","",IF((U387-NOW())&lt;0,0,(U387-NOW())))</f>
        <v>0</v>
      </c>
      <c r="W387" s="3"/>
      <c r="X387" s="20">
        <f ca="1">IF(Table1[[#This Row],[Hạn thanh toán]]="","",IF((U387-NOW())&lt;0,-(U387-NOW()),0))</f>
        <v>216.62053680555255</v>
      </c>
      <c r="Y387" s="3" t="str">
        <f t="shared" ca="1" si="5"/>
        <v>Nợ quá hạn hơn 120 ngày có khả năng mất thanh toán</v>
      </c>
      <c r="Z387" s="3" t="str">
        <f>IF(MONTH(Table1[[#This Row],[Ngày tính CN]])&lt;10,"0"&amp;MONTH(Table1[[#This Row],[Ngày tính CN]]),MONTH(Table1[[#This Row],[Ngày tính CN]]))</f>
        <v>02</v>
      </c>
      <c r="AA38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87" s="3"/>
    </row>
    <row r="388" spans="1:28" ht="25.5" customHeight="1" x14ac:dyDescent="0.2">
      <c r="A388" s="4" t="s">
        <v>654</v>
      </c>
      <c r="B388" s="4" t="s">
        <v>2119</v>
      </c>
      <c r="E388" s="5">
        <v>45703</v>
      </c>
      <c r="F388" s="3" t="s">
        <v>941</v>
      </c>
      <c r="G388" s="3" t="s">
        <v>936</v>
      </c>
      <c r="K388" s="8">
        <v>-71771</v>
      </c>
      <c r="L388" s="8" t="s">
        <v>637</v>
      </c>
      <c r="O388" s="20">
        <f>IF(Table1[[#This Row],[Phân loại]]="Tồn đầu kỳ",Table1[[#This Row],[Tổng giá trị]],0)</f>
        <v>0</v>
      </c>
      <c r="P388" s="8">
        <f>IF(Table1[[#This Row],[Số còn phải thu ĐK]]&gt;0,0,IF(Table1[[#This Row],[Phân loại]]="Bán hàng",Table1[[#This Row],[Tổng giá trị]],-Table1[[#This Row],[Tổng giá trị]]))</f>
        <v>71771</v>
      </c>
      <c r="Q388" s="20">
        <f>IF(Table1[[#This Row],[Ngày Thanh toán]]&lt;&gt;"",Table1[[#This Row],[Giá Trị HD sau CK]],0)</f>
        <v>0</v>
      </c>
      <c r="R388" s="8">
        <f>Table1[[#This Row],[Số còn phải thu ĐK]]+Table1[[#This Row],[Giá Trị HD sau CK]]-Table1[[#This Row],[Số tiền đã thu]]</f>
        <v>71771</v>
      </c>
      <c r="S388" s="7">
        <f>IF(Table1[[#This Row],[Ngày hóa đơn]]&lt;&gt;"",Table1[[#This Row],[Ngày hóa đơn]],Table1[[#This Row],[Ngày hạch toán]])</f>
        <v>45703</v>
      </c>
      <c r="T388" s="8">
        <v>55</v>
      </c>
      <c r="U388" s="7">
        <f>IF(Table1[[#This Row],[Ngày tính CN]]="","",S388+T388)</f>
        <v>45758</v>
      </c>
      <c r="V388" s="20">
        <f ca="1">IF(Table1[[#This Row],[Hạn thanh toán]]="","",IF((U388-NOW())&lt;0,0,(U388-NOW())))</f>
        <v>0</v>
      </c>
      <c r="W388" s="3"/>
      <c r="X388" s="20">
        <f ca="1">IF(Table1[[#This Row],[Hạn thanh toán]]="","",IF((U388-NOW())&lt;0,-(U388-NOW()),0))</f>
        <v>216.62053680555255</v>
      </c>
      <c r="Y388" s="3" t="str">
        <f t="shared" ref="Y388:Y451" ca="1" si="6">IF(X388="","",IF(R388=0,"Đã thanh toán",IF(X388&lt;=0,"Chưa đến hạn thanh toán",IF(X388&lt;=30,"Nợ quá hạn 30 ngày",IF(X388&lt;=60,"Nợ quá hạn từ 30 ngày đến 60 ngày",IF(X388&lt;=90,"Nợ quá hạn từ 60 ngày đến 90 ngày",IF(X388&lt;=120,"Nợ quá hạn từ 90 ngày đến 120 ngày","Nợ quá hạn hơn 120 ngày có khả năng mất thanh toán")))))))</f>
        <v>Nợ quá hạn hơn 120 ngày có khả năng mất thanh toán</v>
      </c>
      <c r="Z388" s="3" t="str">
        <f>IF(MONTH(Table1[[#This Row],[Ngày tính CN]])&lt;10,"0"&amp;MONTH(Table1[[#This Row],[Ngày tính CN]]),MONTH(Table1[[#This Row],[Ngày tính CN]]))</f>
        <v>02</v>
      </c>
      <c r="AA38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88" s="3"/>
    </row>
    <row r="389" spans="1:28" ht="25.5" customHeight="1" x14ac:dyDescent="0.2">
      <c r="A389" s="4" t="s">
        <v>654</v>
      </c>
      <c r="B389" s="4" t="s">
        <v>2119</v>
      </c>
      <c r="E389" s="5">
        <v>45703</v>
      </c>
      <c r="F389" s="3" t="s">
        <v>942</v>
      </c>
      <c r="G389" s="3" t="s">
        <v>936</v>
      </c>
      <c r="K389" s="8">
        <v>-143543</v>
      </c>
      <c r="L389" s="8" t="s">
        <v>637</v>
      </c>
      <c r="O389" s="20">
        <f>IF(Table1[[#This Row],[Phân loại]]="Tồn đầu kỳ",Table1[[#This Row],[Tổng giá trị]],0)</f>
        <v>0</v>
      </c>
      <c r="P389" s="8">
        <f>IF(Table1[[#This Row],[Số còn phải thu ĐK]]&gt;0,0,IF(Table1[[#This Row],[Phân loại]]="Bán hàng",Table1[[#This Row],[Tổng giá trị]],-Table1[[#This Row],[Tổng giá trị]]))</f>
        <v>143543</v>
      </c>
      <c r="Q389" s="20">
        <f>IF(Table1[[#This Row],[Ngày Thanh toán]]&lt;&gt;"",Table1[[#This Row],[Giá Trị HD sau CK]],0)</f>
        <v>0</v>
      </c>
      <c r="R389" s="8">
        <f>Table1[[#This Row],[Số còn phải thu ĐK]]+Table1[[#This Row],[Giá Trị HD sau CK]]-Table1[[#This Row],[Số tiền đã thu]]</f>
        <v>143543</v>
      </c>
      <c r="S389" s="7">
        <f>IF(Table1[[#This Row],[Ngày hóa đơn]]&lt;&gt;"",Table1[[#This Row],[Ngày hóa đơn]],Table1[[#This Row],[Ngày hạch toán]])</f>
        <v>45703</v>
      </c>
      <c r="T389" s="8">
        <v>55</v>
      </c>
      <c r="U389" s="7">
        <f>IF(Table1[[#This Row],[Ngày tính CN]]="","",S389+T389)</f>
        <v>45758</v>
      </c>
      <c r="V389" s="20">
        <f ca="1">IF(Table1[[#This Row],[Hạn thanh toán]]="","",IF((U389-NOW())&lt;0,0,(U389-NOW())))</f>
        <v>0</v>
      </c>
      <c r="W389" s="3"/>
      <c r="X389" s="20">
        <f ca="1">IF(Table1[[#This Row],[Hạn thanh toán]]="","",IF((U389-NOW())&lt;0,-(U389-NOW()),0))</f>
        <v>216.62053680555255</v>
      </c>
      <c r="Y389" s="3" t="str">
        <f t="shared" ca="1" si="6"/>
        <v>Nợ quá hạn hơn 120 ngày có khả năng mất thanh toán</v>
      </c>
      <c r="Z389" s="3" t="str">
        <f>IF(MONTH(Table1[[#This Row],[Ngày tính CN]])&lt;10,"0"&amp;MONTH(Table1[[#This Row],[Ngày tính CN]]),MONTH(Table1[[#This Row],[Ngày tính CN]]))</f>
        <v>02</v>
      </c>
      <c r="AA38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89" s="3"/>
    </row>
    <row r="390" spans="1:28" ht="25.5" customHeight="1" x14ac:dyDescent="0.2">
      <c r="A390" s="4" t="s">
        <v>654</v>
      </c>
      <c r="B390" s="4" t="s">
        <v>2119</v>
      </c>
      <c r="E390" s="5">
        <v>45703</v>
      </c>
      <c r="F390" s="3" t="s">
        <v>943</v>
      </c>
      <c r="G390" s="3" t="s">
        <v>936</v>
      </c>
      <c r="K390" s="8">
        <v>-71771</v>
      </c>
      <c r="L390" s="8" t="s">
        <v>637</v>
      </c>
      <c r="O390" s="20">
        <f>IF(Table1[[#This Row],[Phân loại]]="Tồn đầu kỳ",Table1[[#This Row],[Tổng giá trị]],0)</f>
        <v>0</v>
      </c>
      <c r="P390" s="8">
        <f>IF(Table1[[#This Row],[Số còn phải thu ĐK]]&gt;0,0,IF(Table1[[#This Row],[Phân loại]]="Bán hàng",Table1[[#This Row],[Tổng giá trị]],-Table1[[#This Row],[Tổng giá trị]]))</f>
        <v>71771</v>
      </c>
      <c r="Q390" s="20">
        <f>IF(Table1[[#This Row],[Ngày Thanh toán]]&lt;&gt;"",Table1[[#This Row],[Giá Trị HD sau CK]],0)</f>
        <v>0</v>
      </c>
      <c r="R390" s="8">
        <f>Table1[[#This Row],[Số còn phải thu ĐK]]+Table1[[#This Row],[Giá Trị HD sau CK]]-Table1[[#This Row],[Số tiền đã thu]]</f>
        <v>71771</v>
      </c>
      <c r="S390" s="7">
        <f>IF(Table1[[#This Row],[Ngày hóa đơn]]&lt;&gt;"",Table1[[#This Row],[Ngày hóa đơn]],Table1[[#This Row],[Ngày hạch toán]])</f>
        <v>45703</v>
      </c>
      <c r="T390" s="8">
        <v>55</v>
      </c>
      <c r="U390" s="7">
        <f>IF(Table1[[#This Row],[Ngày tính CN]]="","",S390+T390)</f>
        <v>45758</v>
      </c>
      <c r="V390" s="20">
        <f ca="1">IF(Table1[[#This Row],[Hạn thanh toán]]="","",IF((U390-NOW())&lt;0,0,(U390-NOW())))</f>
        <v>0</v>
      </c>
      <c r="W390" s="3"/>
      <c r="X390" s="20">
        <f ca="1">IF(Table1[[#This Row],[Hạn thanh toán]]="","",IF((U390-NOW())&lt;0,-(U390-NOW()),0))</f>
        <v>216.62053680555255</v>
      </c>
      <c r="Y390" s="3" t="str">
        <f t="shared" ca="1" si="6"/>
        <v>Nợ quá hạn hơn 120 ngày có khả năng mất thanh toán</v>
      </c>
      <c r="Z390" s="3" t="str">
        <f>IF(MONTH(Table1[[#This Row],[Ngày tính CN]])&lt;10,"0"&amp;MONTH(Table1[[#This Row],[Ngày tính CN]]),MONTH(Table1[[#This Row],[Ngày tính CN]]))</f>
        <v>02</v>
      </c>
      <c r="AA39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90" s="3"/>
    </row>
    <row r="391" spans="1:28" ht="25.5" customHeight="1" x14ac:dyDescent="0.2">
      <c r="A391" s="4" t="s">
        <v>654</v>
      </c>
      <c r="B391" s="4" t="s">
        <v>2119</v>
      </c>
      <c r="E391" s="5">
        <v>45703</v>
      </c>
      <c r="F391" s="3" t="s">
        <v>944</v>
      </c>
      <c r="G391" s="3" t="s">
        <v>936</v>
      </c>
      <c r="K391" s="8">
        <v>-143543</v>
      </c>
      <c r="L391" s="8" t="s">
        <v>637</v>
      </c>
      <c r="O391" s="20">
        <f>IF(Table1[[#This Row],[Phân loại]]="Tồn đầu kỳ",Table1[[#This Row],[Tổng giá trị]],0)</f>
        <v>0</v>
      </c>
      <c r="P391" s="8">
        <f>IF(Table1[[#This Row],[Số còn phải thu ĐK]]&gt;0,0,IF(Table1[[#This Row],[Phân loại]]="Bán hàng",Table1[[#This Row],[Tổng giá trị]],-Table1[[#This Row],[Tổng giá trị]]))</f>
        <v>143543</v>
      </c>
      <c r="Q391" s="20">
        <f>IF(Table1[[#This Row],[Ngày Thanh toán]]&lt;&gt;"",Table1[[#This Row],[Giá Trị HD sau CK]],0)</f>
        <v>0</v>
      </c>
      <c r="R391" s="8">
        <f>Table1[[#This Row],[Số còn phải thu ĐK]]+Table1[[#This Row],[Giá Trị HD sau CK]]-Table1[[#This Row],[Số tiền đã thu]]</f>
        <v>143543</v>
      </c>
      <c r="S391" s="7">
        <f>IF(Table1[[#This Row],[Ngày hóa đơn]]&lt;&gt;"",Table1[[#This Row],[Ngày hóa đơn]],Table1[[#This Row],[Ngày hạch toán]])</f>
        <v>45703</v>
      </c>
      <c r="T391" s="8">
        <v>55</v>
      </c>
      <c r="U391" s="7">
        <f>IF(Table1[[#This Row],[Ngày tính CN]]="","",S391+T391)</f>
        <v>45758</v>
      </c>
      <c r="V391" s="20">
        <f ca="1">IF(Table1[[#This Row],[Hạn thanh toán]]="","",IF((U391-NOW())&lt;0,0,(U391-NOW())))</f>
        <v>0</v>
      </c>
      <c r="W391" s="3"/>
      <c r="X391" s="20">
        <f ca="1">IF(Table1[[#This Row],[Hạn thanh toán]]="","",IF((U391-NOW())&lt;0,-(U391-NOW()),0))</f>
        <v>216.62053680555255</v>
      </c>
      <c r="Y391" s="3" t="str">
        <f t="shared" ca="1" si="6"/>
        <v>Nợ quá hạn hơn 120 ngày có khả năng mất thanh toán</v>
      </c>
      <c r="Z391" s="3" t="str">
        <f>IF(MONTH(Table1[[#This Row],[Ngày tính CN]])&lt;10,"0"&amp;MONTH(Table1[[#This Row],[Ngày tính CN]]),MONTH(Table1[[#This Row],[Ngày tính CN]]))</f>
        <v>02</v>
      </c>
      <c r="AA39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91" s="3"/>
    </row>
    <row r="392" spans="1:28" ht="25.5" customHeight="1" x14ac:dyDescent="0.2">
      <c r="A392" s="4" t="s">
        <v>654</v>
      </c>
      <c r="B392" s="4" t="s">
        <v>2119</v>
      </c>
      <c r="E392" s="5">
        <v>45703</v>
      </c>
      <c r="F392" s="3" t="s">
        <v>945</v>
      </c>
      <c r="G392" s="3" t="s">
        <v>936</v>
      </c>
      <c r="K392" s="8">
        <v>-71771</v>
      </c>
      <c r="L392" s="8" t="s">
        <v>637</v>
      </c>
      <c r="O392" s="20">
        <f>IF(Table1[[#This Row],[Phân loại]]="Tồn đầu kỳ",Table1[[#This Row],[Tổng giá trị]],0)</f>
        <v>0</v>
      </c>
      <c r="P392" s="8">
        <f>IF(Table1[[#This Row],[Số còn phải thu ĐK]]&gt;0,0,IF(Table1[[#This Row],[Phân loại]]="Bán hàng",Table1[[#This Row],[Tổng giá trị]],-Table1[[#This Row],[Tổng giá trị]]))</f>
        <v>71771</v>
      </c>
      <c r="Q392" s="20">
        <f>IF(Table1[[#This Row],[Ngày Thanh toán]]&lt;&gt;"",Table1[[#This Row],[Giá Trị HD sau CK]],0)</f>
        <v>0</v>
      </c>
      <c r="R392" s="8">
        <f>Table1[[#This Row],[Số còn phải thu ĐK]]+Table1[[#This Row],[Giá Trị HD sau CK]]-Table1[[#This Row],[Số tiền đã thu]]</f>
        <v>71771</v>
      </c>
      <c r="S392" s="7">
        <f>IF(Table1[[#This Row],[Ngày hóa đơn]]&lt;&gt;"",Table1[[#This Row],[Ngày hóa đơn]],Table1[[#This Row],[Ngày hạch toán]])</f>
        <v>45703</v>
      </c>
      <c r="T392" s="8">
        <v>55</v>
      </c>
      <c r="U392" s="7">
        <f>IF(Table1[[#This Row],[Ngày tính CN]]="","",S392+T392)</f>
        <v>45758</v>
      </c>
      <c r="V392" s="20">
        <f ca="1">IF(Table1[[#This Row],[Hạn thanh toán]]="","",IF((U392-NOW())&lt;0,0,(U392-NOW())))</f>
        <v>0</v>
      </c>
      <c r="W392" s="3"/>
      <c r="X392" s="20">
        <f ca="1">IF(Table1[[#This Row],[Hạn thanh toán]]="","",IF((U392-NOW())&lt;0,-(U392-NOW()),0))</f>
        <v>216.62053680555255</v>
      </c>
      <c r="Y392" s="3" t="str">
        <f t="shared" ca="1" si="6"/>
        <v>Nợ quá hạn hơn 120 ngày có khả năng mất thanh toán</v>
      </c>
      <c r="Z392" s="3" t="str">
        <f>IF(MONTH(Table1[[#This Row],[Ngày tính CN]])&lt;10,"0"&amp;MONTH(Table1[[#This Row],[Ngày tính CN]]),MONTH(Table1[[#This Row],[Ngày tính CN]]))</f>
        <v>02</v>
      </c>
      <c r="AA39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92" s="3"/>
    </row>
    <row r="393" spans="1:28" ht="25.5" customHeight="1" x14ac:dyDescent="0.2">
      <c r="A393" s="4" t="s">
        <v>654</v>
      </c>
      <c r="B393" s="4" t="s">
        <v>2119</v>
      </c>
      <c r="E393" s="5">
        <v>45703</v>
      </c>
      <c r="F393" s="3" t="s">
        <v>946</v>
      </c>
      <c r="G393" s="3" t="s">
        <v>936</v>
      </c>
      <c r="K393" s="8">
        <v>-86838</v>
      </c>
      <c r="L393" s="8" t="s">
        <v>637</v>
      </c>
      <c r="O393" s="20">
        <f>IF(Table1[[#This Row],[Phân loại]]="Tồn đầu kỳ",Table1[[#This Row],[Tổng giá trị]],0)</f>
        <v>0</v>
      </c>
      <c r="P393" s="8">
        <f>IF(Table1[[#This Row],[Số còn phải thu ĐK]]&gt;0,0,IF(Table1[[#This Row],[Phân loại]]="Bán hàng",Table1[[#This Row],[Tổng giá trị]],-Table1[[#This Row],[Tổng giá trị]]))</f>
        <v>86838</v>
      </c>
      <c r="Q393" s="20">
        <f>IF(Table1[[#This Row],[Ngày Thanh toán]]&lt;&gt;"",Table1[[#This Row],[Giá Trị HD sau CK]],0)</f>
        <v>0</v>
      </c>
      <c r="R393" s="8">
        <f>Table1[[#This Row],[Số còn phải thu ĐK]]+Table1[[#This Row],[Giá Trị HD sau CK]]-Table1[[#This Row],[Số tiền đã thu]]</f>
        <v>86838</v>
      </c>
      <c r="S393" s="7">
        <f>IF(Table1[[#This Row],[Ngày hóa đơn]]&lt;&gt;"",Table1[[#This Row],[Ngày hóa đơn]],Table1[[#This Row],[Ngày hạch toán]])</f>
        <v>45703</v>
      </c>
      <c r="T393" s="8">
        <v>55</v>
      </c>
      <c r="U393" s="7">
        <f>IF(Table1[[#This Row],[Ngày tính CN]]="","",S393+T393)</f>
        <v>45758</v>
      </c>
      <c r="V393" s="20">
        <f ca="1">IF(Table1[[#This Row],[Hạn thanh toán]]="","",IF((U393-NOW())&lt;0,0,(U393-NOW())))</f>
        <v>0</v>
      </c>
      <c r="W393" s="3"/>
      <c r="X393" s="20">
        <f ca="1">IF(Table1[[#This Row],[Hạn thanh toán]]="","",IF((U393-NOW())&lt;0,-(U393-NOW()),0))</f>
        <v>216.62053680555255</v>
      </c>
      <c r="Y393" s="3" t="str">
        <f t="shared" ca="1" si="6"/>
        <v>Nợ quá hạn hơn 120 ngày có khả năng mất thanh toán</v>
      </c>
      <c r="Z393" s="3" t="str">
        <f>IF(MONTH(Table1[[#This Row],[Ngày tính CN]])&lt;10,"0"&amp;MONTH(Table1[[#This Row],[Ngày tính CN]]),MONTH(Table1[[#This Row],[Ngày tính CN]]))</f>
        <v>02</v>
      </c>
      <c r="AA39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93" s="3"/>
    </row>
    <row r="394" spans="1:28" ht="25.5" customHeight="1" x14ac:dyDescent="0.2">
      <c r="A394" s="4" t="s">
        <v>654</v>
      </c>
      <c r="B394" s="4" t="s">
        <v>2119</v>
      </c>
      <c r="E394" s="5">
        <v>45703</v>
      </c>
      <c r="F394" s="3" t="s">
        <v>947</v>
      </c>
      <c r="G394" s="3" t="s">
        <v>936</v>
      </c>
      <c r="K394" s="8">
        <v>-86838</v>
      </c>
      <c r="L394" s="8" t="s">
        <v>637</v>
      </c>
      <c r="O394" s="20">
        <f>IF(Table1[[#This Row],[Phân loại]]="Tồn đầu kỳ",Table1[[#This Row],[Tổng giá trị]],0)</f>
        <v>0</v>
      </c>
      <c r="P394" s="8">
        <f>IF(Table1[[#This Row],[Số còn phải thu ĐK]]&gt;0,0,IF(Table1[[#This Row],[Phân loại]]="Bán hàng",Table1[[#This Row],[Tổng giá trị]],-Table1[[#This Row],[Tổng giá trị]]))</f>
        <v>86838</v>
      </c>
      <c r="Q394" s="20">
        <f>IF(Table1[[#This Row],[Ngày Thanh toán]]&lt;&gt;"",Table1[[#This Row],[Giá Trị HD sau CK]],0)</f>
        <v>0</v>
      </c>
      <c r="R394" s="8">
        <f>Table1[[#This Row],[Số còn phải thu ĐK]]+Table1[[#This Row],[Giá Trị HD sau CK]]-Table1[[#This Row],[Số tiền đã thu]]</f>
        <v>86838</v>
      </c>
      <c r="S394" s="7">
        <f>IF(Table1[[#This Row],[Ngày hóa đơn]]&lt;&gt;"",Table1[[#This Row],[Ngày hóa đơn]],Table1[[#This Row],[Ngày hạch toán]])</f>
        <v>45703</v>
      </c>
      <c r="T394" s="8">
        <v>55</v>
      </c>
      <c r="U394" s="7">
        <f>IF(Table1[[#This Row],[Ngày tính CN]]="","",S394+T394)</f>
        <v>45758</v>
      </c>
      <c r="V394" s="20">
        <f ca="1">IF(Table1[[#This Row],[Hạn thanh toán]]="","",IF((U394-NOW())&lt;0,0,(U394-NOW())))</f>
        <v>0</v>
      </c>
      <c r="W394" s="3"/>
      <c r="X394" s="20">
        <f ca="1">IF(Table1[[#This Row],[Hạn thanh toán]]="","",IF((U394-NOW())&lt;0,-(U394-NOW()),0))</f>
        <v>216.62053680555255</v>
      </c>
      <c r="Y394" s="3" t="str">
        <f t="shared" ca="1" si="6"/>
        <v>Nợ quá hạn hơn 120 ngày có khả năng mất thanh toán</v>
      </c>
      <c r="Z394" s="3" t="str">
        <f>IF(MONTH(Table1[[#This Row],[Ngày tính CN]])&lt;10,"0"&amp;MONTH(Table1[[#This Row],[Ngày tính CN]]),MONTH(Table1[[#This Row],[Ngày tính CN]]))</f>
        <v>02</v>
      </c>
      <c r="AA39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94" s="3"/>
    </row>
    <row r="395" spans="1:28" ht="25.5" customHeight="1" x14ac:dyDescent="0.2">
      <c r="A395" s="4" t="s">
        <v>654</v>
      </c>
      <c r="B395" s="4" t="s">
        <v>2119</v>
      </c>
      <c r="E395" s="5">
        <v>45703</v>
      </c>
      <c r="F395" s="3" t="s">
        <v>948</v>
      </c>
      <c r="G395" s="3" t="s">
        <v>936</v>
      </c>
      <c r="K395" s="8">
        <v>-86838</v>
      </c>
      <c r="L395" s="8" t="s">
        <v>637</v>
      </c>
      <c r="O395" s="20">
        <f>IF(Table1[[#This Row],[Phân loại]]="Tồn đầu kỳ",Table1[[#This Row],[Tổng giá trị]],0)</f>
        <v>0</v>
      </c>
      <c r="P395" s="8">
        <f>IF(Table1[[#This Row],[Số còn phải thu ĐK]]&gt;0,0,IF(Table1[[#This Row],[Phân loại]]="Bán hàng",Table1[[#This Row],[Tổng giá trị]],-Table1[[#This Row],[Tổng giá trị]]))</f>
        <v>86838</v>
      </c>
      <c r="Q395" s="20">
        <f>IF(Table1[[#This Row],[Ngày Thanh toán]]&lt;&gt;"",Table1[[#This Row],[Giá Trị HD sau CK]],0)</f>
        <v>0</v>
      </c>
      <c r="R395" s="8">
        <f>Table1[[#This Row],[Số còn phải thu ĐK]]+Table1[[#This Row],[Giá Trị HD sau CK]]-Table1[[#This Row],[Số tiền đã thu]]</f>
        <v>86838</v>
      </c>
      <c r="S395" s="7">
        <f>IF(Table1[[#This Row],[Ngày hóa đơn]]&lt;&gt;"",Table1[[#This Row],[Ngày hóa đơn]],Table1[[#This Row],[Ngày hạch toán]])</f>
        <v>45703</v>
      </c>
      <c r="T395" s="8">
        <v>55</v>
      </c>
      <c r="U395" s="7">
        <f>IF(Table1[[#This Row],[Ngày tính CN]]="","",S395+T395)</f>
        <v>45758</v>
      </c>
      <c r="V395" s="20">
        <f ca="1">IF(Table1[[#This Row],[Hạn thanh toán]]="","",IF((U395-NOW())&lt;0,0,(U395-NOW())))</f>
        <v>0</v>
      </c>
      <c r="W395" s="3"/>
      <c r="X395" s="20">
        <f ca="1">IF(Table1[[#This Row],[Hạn thanh toán]]="","",IF((U395-NOW())&lt;0,-(U395-NOW()),0))</f>
        <v>216.62053680555255</v>
      </c>
      <c r="Y395" s="3" t="str">
        <f t="shared" ca="1" si="6"/>
        <v>Nợ quá hạn hơn 120 ngày có khả năng mất thanh toán</v>
      </c>
      <c r="Z395" s="3" t="str">
        <f>IF(MONTH(Table1[[#This Row],[Ngày tính CN]])&lt;10,"0"&amp;MONTH(Table1[[#This Row],[Ngày tính CN]]),MONTH(Table1[[#This Row],[Ngày tính CN]]))</f>
        <v>02</v>
      </c>
      <c r="AA39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95" s="3"/>
    </row>
    <row r="396" spans="1:28" ht="25.5" customHeight="1" x14ac:dyDescent="0.2">
      <c r="A396" s="4" t="s">
        <v>654</v>
      </c>
      <c r="B396" s="4" t="s">
        <v>2119</v>
      </c>
      <c r="E396" s="5">
        <v>45703</v>
      </c>
      <c r="F396" s="3" t="s">
        <v>949</v>
      </c>
      <c r="G396" s="3" t="s">
        <v>936</v>
      </c>
      <c r="K396" s="8">
        <v>-173677</v>
      </c>
      <c r="L396" s="8" t="s">
        <v>637</v>
      </c>
      <c r="O396" s="20">
        <f>IF(Table1[[#This Row],[Phân loại]]="Tồn đầu kỳ",Table1[[#This Row],[Tổng giá trị]],0)</f>
        <v>0</v>
      </c>
      <c r="P396" s="8">
        <f>IF(Table1[[#This Row],[Số còn phải thu ĐK]]&gt;0,0,IF(Table1[[#This Row],[Phân loại]]="Bán hàng",Table1[[#This Row],[Tổng giá trị]],-Table1[[#This Row],[Tổng giá trị]]))</f>
        <v>173677</v>
      </c>
      <c r="Q396" s="20">
        <f>IF(Table1[[#This Row],[Ngày Thanh toán]]&lt;&gt;"",Table1[[#This Row],[Giá Trị HD sau CK]],0)</f>
        <v>0</v>
      </c>
      <c r="R396" s="8">
        <f>Table1[[#This Row],[Số còn phải thu ĐK]]+Table1[[#This Row],[Giá Trị HD sau CK]]-Table1[[#This Row],[Số tiền đã thu]]</f>
        <v>173677</v>
      </c>
      <c r="S396" s="7">
        <f>IF(Table1[[#This Row],[Ngày hóa đơn]]&lt;&gt;"",Table1[[#This Row],[Ngày hóa đơn]],Table1[[#This Row],[Ngày hạch toán]])</f>
        <v>45703</v>
      </c>
      <c r="T396" s="8">
        <v>55</v>
      </c>
      <c r="U396" s="7">
        <f>IF(Table1[[#This Row],[Ngày tính CN]]="","",S396+T396)</f>
        <v>45758</v>
      </c>
      <c r="V396" s="20">
        <f ca="1">IF(Table1[[#This Row],[Hạn thanh toán]]="","",IF((U396-NOW())&lt;0,0,(U396-NOW())))</f>
        <v>0</v>
      </c>
      <c r="W396" s="3"/>
      <c r="X396" s="20">
        <f ca="1">IF(Table1[[#This Row],[Hạn thanh toán]]="","",IF((U396-NOW())&lt;0,-(U396-NOW()),0))</f>
        <v>216.62053680555255</v>
      </c>
      <c r="Y396" s="3" t="str">
        <f t="shared" ca="1" si="6"/>
        <v>Nợ quá hạn hơn 120 ngày có khả năng mất thanh toán</v>
      </c>
      <c r="Z396" s="3" t="str">
        <f>IF(MONTH(Table1[[#This Row],[Ngày tính CN]])&lt;10,"0"&amp;MONTH(Table1[[#This Row],[Ngày tính CN]]),MONTH(Table1[[#This Row],[Ngày tính CN]]))</f>
        <v>02</v>
      </c>
      <c r="AA39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96" s="3"/>
    </row>
    <row r="397" spans="1:28" ht="25.5" customHeight="1" x14ac:dyDescent="0.2">
      <c r="A397" s="4" t="s">
        <v>654</v>
      </c>
      <c r="B397" s="4" t="s">
        <v>2119</v>
      </c>
      <c r="E397" s="5">
        <v>45703</v>
      </c>
      <c r="F397" s="3" t="s">
        <v>950</v>
      </c>
      <c r="G397" s="3" t="s">
        <v>936</v>
      </c>
      <c r="K397" s="8">
        <v>-86838</v>
      </c>
      <c r="L397" s="8" t="s">
        <v>637</v>
      </c>
      <c r="O397" s="20">
        <f>IF(Table1[[#This Row],[Phân loại]]="Tồn đầu kỳ",Table1[[#This Row],[Tổng giá trị]],0)</f>
        <v>0</v>
      </c>
      <c r="P397" s="8">
        <f>IF(Table1[[#This Row],[Số còn phải thu ĐK]]&gt;0,0,IF(Table1[[#This Row],[Phân loại]]="Bán hàng",Table1[[#This Row],[Tổng giá trị]],-Table1[[#This Row],[Tổng giá trị]]))</f>
        <v>86838</v>
      </c>
      <c r="Q397" s="20">
        <f>IF(Table1[[#This Row],[Ngày Thanh toán]]&lt;&gt;"",Table1[[#This Row],[Giá Trị HD sau CK]],0)</f>
        <v>0</v>
      </c>
      <c r="R397" s="8">
        <f>Table1[[#This Row],[Số còn phải thu ĐK]]+Table1[[#This Row],[Giá Trị HD sau CK]]-Table1[[#This Row],[Số tiền đã thu]]</f>
        <v>86838</v>
      </c>
      <c r="S397" s="7">
        <f>IF(Table1[[#This Row],[Ngày hóa đơn]]&lt;&gt;"",Table1[[#This Row],[Ngày hóa đơn]],Table1[[#This Row],[Ngày hạch toán]])</f>
        <v>45703</v>
      </c>
      <c r="T397" s="8">
        <v>55</v>
      </c>
      <c r="U397" s="7">
        <f>IF(Table1[[#This Row],[Ngày tính CN]]="","",S397+T397)</f>
        <v>45758</v>
      </c>
      <c r="V397" s="20">
        <f ca="1">IF(Table1[[#This Row],[Hạn thanh toán]]="","",IF((U397-NOW())&lt;0,0,(U397-NOW())))</f>
        <v>0</v>
      </c>
      <c r="W397" s="3"/>
      <c r="X397" s="20">
        <f ca="1">IF(Table1[[#This Row],[Hạn thanh toán]]="","",IF((U397-NOW())&lt;0,-(U397-NOW()),0))</f>
        <v>216.62053680555255</v>
      </c>
      <c r="Y397" s="3" t="str">
        <f t="shared" ca="1" si="6"/>
        <v>Nợ quá hạn hơn 120 ngày có khả năng mất thanh toán</v>
      </c>
      <c r="Z397" s="3" t="str">
        <f>IF(MONTH(Table1[[#This Row],[Ngày tính CN]])&lt;10,"0"&amp;MONTH(Table1[[#This Row],[Ngày tính CN]]),MONTH(Table1[[#This Row],[Ngày tính CN]]))</f>
        <v>02</v>
      </c>
      <c r="AA39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97" s="3"/>
    </row>
    <row r="398" spans="1:28" ht="25.5" customHeight="1" x14ac:dyDescent="0.2">
      <c r="A398" s="4" t="s">
        <v>654</v>
      </c>
      <c r="B398" s="4" t="s">
        <v>2119</v>
      </c>
      <c r="E398" s="5">
        <v>45703</v>
      </c>
      <c r="F398" s="3" t="s">
        <v>951</v>
      </c>
      <c r="G398" s="3" t="s">
        <v>936</v>
      </c>
      <c r="K398" s="8">
        <v>-86838</v>
      </c>
      <c r="L398" s="8" t="s">
        <v>637</v>
      </c>
      <c r="O398" s="20">
        <f>IF(Table1[[#This Row],[Phân loại]]="Tồn đầu kỳ",Table1[[#This Row],[Tổng giá trị]],0)</f>
        <v>0</v>
      </c>
      <c r="P398" s="8">
        <f>IF(Table1[[#This Row],[Số còn phải thu ĐK]]&gt;0,0,IF(Table1[[#This Row],[Phân loại]]="Bán hàng",Table1[[#This Row],[Tổng giá trị]],-Table1[[#This Row],[Tổng giá trị]]))</f>
        <v>86838</v>
      </c>
      <c r="Q398" s="20">
        <f>IF(Table1[[#This Row],[Ngày Thanh toán]]&lt;&gt;"",Table1[[#This Row],[Giá Trị HD sau CK]],0)</f>
        <v>0</v>
      </c>
      <c r="R398" s="8">
        <f>Table1[[#This Row],[Số còn phải thu ĐK]]+Table1[[#This Row],[Giá Trị HD sau CK]]-Table1[[#This Row],[Số tiền đã thu]]</f>
        <v>86838</v>
      </c>
      <c r="S398" s="7">
        <f>IF(Table1[[#This Row],[Ngày hóa đơn]]&lt;&gt;"",Table1[[#This Row],[Ngày hóa đơn]],Table1[[#This Row],[Ngày hạch toán]])</f>
        <v>45703</v>
      </c>
      <c r="T398" s="8">
        <v>55</v>
      </c>
      <c r="U398" s="7">
        <f>IF(Table1[[#This Row],[Ngày tính CN]]="","",S398+T398)</f>
        <v>45758</v>
      </c>
      <c r="V398" s="20">
        <f ca="1">IF(Table1[[#This Row],[Hạn thanh toán]]="","",IF((U398-NOW())&lt;0,0,(U398-NOW())))</f>
        <v>0</v>
      </c>
      <c r="W398" s="3"/>
      <c r="X398" s="20">
        <f ca="1">IF(Table1[[#This Row],[Hạn thanh toán]]="","",IF((U398-NOW())&lt;0,-(U398-NOW()),0))</f>
        <v>216.62053680555255</v>
      </c>
      <c r="Y398" s="3" t="str">
        <f t="shared" ca="1" si="6"/>
        <v>Nợ quá hạn hơn 120 ngày có khả năng mất thanh toán</v>
      </c>
      <c r="Z398" s="3" t="str">
        <f>IF(MONTH(Table1[[#This Row],[Ngày tính CN]])&lt;10,"0"&amp;MONTH(Table1[[#This Row],[Ngày tính CN]]),MONTH(Table1[[#This Row],[Ngày tính CN]]))</f>
        <v>02</v>
      </c>
      <c r="AA39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98" s="3"/>
    </row>
    <row r="399" spans="1:28" ht="25.5" customHeight="1" x14ac:dyDescent="0.2">
      <c r="A399" s="4" t="s">
        <v>654</v>
      </c>
      <c r="B399" s="4" t="s">
        <v>2119</v>
      </c>
      <c r="E399" s="5">
        <v>45703</v>
      </c>
      <c r="F399" s="3" t="s">
        <v>952</v>
      </c>
      <c r="G399" s="3" t="s">
        <v>936</v>
      </c>
      <c r="K399" s="8">
        <v>-232751</v>
      </c>
      <c r="L399" s="8" t="s">
        <v>637</v>
      </c>
      <c r="O399" s="20">
        <f>IF(Table1[[#This Row],[Phân loại]]="Tồn đầu kỳ",Table1[[#This Row],[Tổng giá trị]],0)</f>
        <v>0</v>
      </c>
      <c r="P399" s="8">
        <f>IF(Table1[[#This Row],[Số còn phải thu ĐK]]&gt;0,0,IF(Table1[[#This Row],[Phân loại]]="Bán hàng",Table1[[#This Row],[Tổng giá trị]],-Table1[[#This Row],[Tổng giá trị]]))</f>
        <v>232751</v>
      </c>
      <c r="Q399" s="20">
        <f>IF(Table1[[#This Row],[Ngày Thanh toán]]&lt;&gt;"",Table1[[#This Row],[Giá Trị HD sau CK]],0)</f>
        <v>0</v>
      </c>
      <c r="R399" s="8">
        <f>Table1[[#This Row],[Số còn phải thu ĐK]]+Table1[[#This Row],[Giá Trị HD sau CK]]-Table1[[#This Row],[Số tiền đã thu]]</f>
        <v>232751</v>
      </c>
      <c r="S399" s="7">
        <f>IF(Table1[[#This Row],[Ngày hóa đơn]]&lt;&gt;"",Table1[[#This Row],[Ngày hóa đơn]],Table1[[#This Row],[Ngày hạch toán]])</f>
        <v>45703</v>
      </c>
      <c r="T399" s="8">
        <v>55</v>
      </c>
      <c r="U399" s="7">
        <f>IF(Table1[[#This Row],[Ngày tính CN]]="","",S399+T399)</f>
        <v>45758</v>
      </c>
      <c r="V399" s="20">
        <f ca="1">IF(Table1[[#This Row],[Hạn thanh toán]]="","",IF((U399-NOW())&lt;0,0,(U399-NOW())))</f>
        <v>0</v>
      </c>
      <c r="W399" s="3"/>
      <c r="X399" s="20">
        <f ca="1">IF(Table1[[#This Row],[Hạn thanh toán]]="","",IF((U399-NOW())&lt;0,-(U399-NOW()),0))</f>
        <v>216.62053680555255</v>
      </c>
      <c r="Y399" s="3" t="str">
        <f t="shared" ca="1" si="6"/>
        <v>Nợ quá hạn hơn 120 ngày có khả năng mất thanh toán</v>
      </c>
      <c r="Z399" s="3" t="str">
        <f>IF(MONTH(Table1[[#This Row],[Ngày tính CN]])&lt;10,"0"&amp;MONTH(Table1[[#This Row],[Ngày tính CN]]),MONTH(Table1[[#This Row],[Ngày tính CN]]))</f>
        <v>02</v>
      </c>
      <c r="AA39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399" s="3"/>
    </row>
    <row r="400" spans="1:28" ht="25.5" customHeight="1" x14ac:dyDescent="0.2">
      <c r="A400" s="4" t="s">
        <v>654</v>
      </c>
      <c r="B400" s="4" t="s">
        <v>2119</v>
      </c>
      <c r="E400" s="5">
        <v>45703</v>
      </c>
      <c r="F400" s="3" t="s">
        <v>953</v>
      </c>
      <c r="G400" s="3" t="s">
        <v>936</v>
      </c>
      <c r="K400" s="8">
        <v>-116375</v>
      </c>
      <c r="L400" s="8" t="s">
        <v>637</v>
      </c>
      <c r="O400" s="20">
        <f>IF(Table1[[#This Row],[Phân loại]]="Tồn đầu kỳ",Table1[[#This Row],[Tổng giá trị]],0)</f>
        <v>0</v>
      </c>
      <c r="P400" s="8">
        <f>IF(Table1[[#This Row],[Số còn phải thu ĐK]]&gt;0,0,IF(Table1[[#This Row],[Phân loại]]="Bán hàng",Table1[[#This Row],[Tổng giá trị]],-Table1[[#This Row],[Tổng giá trị]]))</f>
        <v>116375</v>
      </c>
      <c r="Q400" s="20">
        <f>IF(Table1[[#This Row],[Ngày Thanh toán]]&lt;&gt;"",Table1[[#This Row],[Giá Trị HD sau CK]],0)</f>
        <v>0</v>
      </c>
      <c r="R400" s="8">
        <f>Table1[[#This Row],[Số còn phải thu ĐK]]+Table1[[#This Row],[Giá Trị HD sau CK]]-Table1[[#This Row],[Số tiền đã thu]]</f>
        <v>116375</v>
      </c>
      <c r="S400" s="7">
        <f>IF(Table1[[#This Row],[Ngày hóa đơn]]&lt;&gt;"",Table1[[#This Row],[Ngày hóa đơn]],Table1[[#This Row],[Ngày hạch toán]])</f>
        <v>45703</v>
      </c>
      <c r="T400" s="8">
        <v>55</v>
      </c>
      <c r="U400" s="7">
        <f>IF(Table1[[#This Row],[Ngày tính CN]]="","",S400+T400)</f>
        <v>45758</v>
      </c>
      <c r="V400" s="20">
        <f ca="1">IF(Table1[[#This Row],[Hạn thanh toán]]="","",IF((U400-NOW())&lt;0,0,(U400-NOW())))</f>
        <v>0</v>
      </c>
      <c r="W400" s="3"/>
      <c r="X400" s="20">
        <f ca="1">IF(Table1[[#This Row],[Hạn thanh toán]]="","",IF((U400-NOW())&lt;0,-(U400-NOW()),0))</f>
        <v>216.62053680555255</v>
      </c>
      <c r="Y400" s="3" t="str">
        <f t="shared" ca="1" si="6"/>
        <v>Nợ quá hạn hơn 120 ngày có khả năng mất thanh toán</v>
      </c>
      <c r="Z400" s="3" t="str">
        <f>IF(MONTH(Table1[[#This Row],[Ngày tính CN]])&lt;10,"0"&amp;MONTH(Table1[[#This Row],[Ngày tính CN]]),MONTH(Table1[[#This Row],[Ngày tính CN]]))</f>
        <v>02</v>
      </c>
      <c r="AA40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00" s="3"/>
    </row>
    <row r="401" spans="1:28" ht="25.5" customHeight="1" x14ac:dyDescent="0.2">
      <c r="A401" s="4" t="s">
        <v>654</v>
      </c>
      <c r="B401" s="4" t="s">
        <v>2119</v>
      </c>
      <c r="E401" s="5">
        <v>45703</v>
      </c>
      <c r="F401" s="3" t="s">
        <v>954</v>
      </c>
      <c r="G401" s="3" t="s">
        <v>936</v>
      </c>
      <c r="K401" s="8">
        <v>-188146</v>
      </c>
      <c r="L401" s="8" t="s">
        <v>637</v>
      </c>
      <c r="O401" s="20">
        <f>IF(Table1[[#This Row],[Phân loại]]="Tồn đầu kỳ",Table1[[#This Row],[Tổng giá trị]],0)</f>
        <v>0</v>
      </c>
      <c r="P401" s="8">
        <f>IF(Table1[[#This Row],[Số còn phải thu ĐK]]&gt;0,0,IF(Table1[[#This Row],[Phân loại]]="Bán hàng",Table1[[#This Row],[Tổng giá trị]],-Table1[[#This Row],[Tổng giá trị]]))</f>
        <v>188146</v>
      </c>
      <c r="Q401" s="20">
        <f>IF(Table1[[#This Row],[Ngày Thanh toán]]&lt;&gt;"",Table1[[#This Row],[Giá Trị HD sau CK]],0)</f>
        <v>0</v>
      </c>
      <c r="R401" s="8">
        <f>Table1[[#This Row],[Số còn phải thu ĐK]]+Table1[[#This Row],[Giá Trị HD sau CK]]-Table1[[#This Row],[Số tiền đã thu]]</f>
        <v>188146</v>
      </c>
      <c r="S401" s="7">
        <f>IF(Table1[[#This Row],[Ngày hóa đơn]]&lt;&gt;"",Table1[[#This Row],[Ngày hóa đơn]],Table1[[#This Row],[Ngày hạch toán]])</f>
        <v>45703</v>
      </c>
      <c r="T401" s="8">
        <v>55</v>
      </c>
      <c r="U401" s="7">
        <f>IF(Table1[[#This Row],[Ngày tính CN]]="","",S401+T401)</f>
        <v>45758</v>
      </c>
      <c r="V401" s="20">
        <f ca="1">IF(Table1[[#This Row],[Hạn thanh toán]]="","",IF((U401-NOW())&lt;0,0,(U401-NOW())))</f>
        <v>0</v>
      </c>
      <c r="W401" s="3"/>
      <c r="X401" s="20">
        <f ca="1">IF(Table1[[#This Row],[Hạn thanh toán]]="","",IF((U401-NOW())&lt;0,-(U401-NOW()),0))</f>
        <v>216.62053680555255</v>
      </c>
      <c r="Y401" s="3" t="str">
        <f t="shared" ca="1" si="6"/>
        <v>Nợ quá hạn hơn 120 ngày có khả năng mất thanh toán</v>
      </c>
      <c r="Z401" s="3" t="str">
        <f>IF(MONTH(Table1[[#This Row],[Ngày tính CN]])&lt;10,"0"&amp;MONTH(Table1[[#This Row],[Ngày tính CN]]),MONTH(Table1[[#This Row],[Ngày tính CN]]))</f>
        <v>02</v>
      </c>
      <c r="AA40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01" s="3"/>
    </row>
    <row r="402" spans="1:28" ht="25.5" customHeight="1" x14ac:dyDescent="0.2">
      <c r="A402" s="4" t="s">
        <v>654</v>
      </c>
      <c r="B402" s="4" t="s">
        <v>2119</v>
      </c>
      <c r="E402" s="5">
        <v>45703</v>
      </c>
      <c r="F402" s="3" t="s">
        <v>955</v>
      </c>
      <c r="G402" s="3" t="s">
        <v>936</v>
      </c>
      <c r="K402" s="8">
        <v>-225356</v>
      </c>
      <c r="L402" s="8" t="s">
        <v>637</v>
      </c>
      <c r="O402" s="20">
        <f>IF(Table1[[#This Row],[Phân loại]]="Tồn đầu kỳ",Table1[[#This Row],[Tổng giá trị]],0)</f>
        <v>0</v>
      </c>
      <c r="P402" s="8">
        <f>IF(Table1[[#This Row],[Số còn phải thu ĐK]]&gt;0,0,IF(Table1[[#This Row],[Phân loại]]="Bán hàng",Table1[[#This Row],[Tổng giá trị]],-Table1[[#This Row],[Tổng giá trị]]))</f>
        <v>225356</v>
      </c>
      <c r="Q402" s="20">
        <f>IF(Table1[[#This Row],[Ngày Thanh toán]]&lt;&gt;"",Table1[[#This Row],[Giá Trị HD sau CK]],0)</f>
        <v>0</v>
      </c>
      <c r="R402" s="8">
        <f>Table1[[#This Row],[Số còn phải thu ĐK]]+Table1[[#This Row],[Giá Trị HD sau CK]]-Table1[[#This Row],[Số tiền đã thu]]</f>
        <v>225356</v>
      </c>
      <c r="S402" s="7">
        <f>IF(Table1[[#This Row],[Ngày hóa đơn]]&lt;&gt;"",Table1[[#This Row],[Ngày hóa đơn]],Table1[[#This Row],[Ngày hạch toán]])</f>
        <v>45703</v>
      </c>
      <c r="T402" s="8">
        <v>55</v>
      </c>
      <c r="U402" s="7">
        <f>IF(Table1[[#This Row],[Ngày tính CN]]="","",S402+T402)</f>
        <v>45758</v>
      </c>
      <c r="V402" s="20">
        <f ca="1">IF(Table1[[#This Row],[Hạn thanh toán]]="","",IF((U402-NOW())&lt;0,0,(U402-NOW())))</f>
        <v>0</v>
      </c>
      <c r="W402" s="3"/>
      <c r="X402" s="20">
        <f ca="1">IF(Table1[[#This Row],[Hạn thanh toán]]="","",IF((U402-NOW())&lt;0,-(U402-NOW()),0))</f>
        <v>216.62053680555255</v>
      </c>
      <c r="Y402" s="3" t="str">
        <f t="shared" ca="1" si="6"/>
        <v>Nợ quá hạn hơn 120 ngày có khả năng mất thanh toán</v>
      </c>
      <c r="Z402" s="3" t="str">
        <f>IF(MONTH(Table1[[#This Row],[Ngày tính CN]])&lt;10,"0"&amp;MONTH(Table1[[#This Row],[Ngày tính CN]]),MONTH(Table1[[#This Row],[Ngày tính CN]]))</f>
        <v>02</v>
      </c>
      <c r="AA40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02" s="3"/>
    </row>
    <row r="403" spans="1:28" ht="25.5" customHeight="1" x14ac:dyDescent="0.2">
      <c r="A403" s="4" t="s">
        <v>654</v>
      </c>
      <c r="B403" s="4" t="s">
        <v>2119</v>
      </c>
      <c r="E403" s="5">
        <v>45710</v>
      </c>
      <c r="F403" s="3" t="s">
        <v>956</v>
      </c>
      <c r="G403" s="3" t="s">
        <v>936</v>
      </c>
      <c r="K403" s="8">
        <v>-71771</v>
      </c>
      <c r="L403" s="8" t="s">
        <v>637</v>
      </c>
      <c r="O403" s="20">
        <f>IF(Table1[[#This Row],[Phân loại]]="Tồn đầu kỳ",Table1[[#This Row],[Tổng giá trị]],0)</f>
        <v>0</v>
      </c>
      <c r="P403" s="8">
        <f>IF(Table1[[#This Row],[Số còn phải thu ĐK]]&gt;0,0,IF(Table1[[#This Row],[Phân loại]]="Bán hàng",Table1[[#This Row],[Tổng giá trị]],-Table1[[#This Row],[Tổng giá trị]]))</f>
        <v>71771</v>
      </c>
      <c r="Q403" s="20">
        <f>IF(Table1[[#This Row],[Ngày Thanh toán]]&lt;&gt;"",Table1[[#This Row],[Giá Trị HD sau CK]],0)</f>
        <v>0</v>
      </c>
      <c r="R403" s="8">
        <f>Table1[[#This Row],[Số còn phải thu ĐK]]+Table1[[#This Row],[Giá Trị HD sau CK]]-Table1[[#This Row],[Số tiền đã thu]]</f>
        <v>71771</v>
      </c>
      <c r="S403" s="7">
        <f>IF(Table1[[#This Row],[Ngày hóa đơn]]&lt;&gt;"",Table1[[#This Row],[Ngày hóa đơn]],Table1[[#This Row],[Ngày hạch toán]])</f>
        <v>45710</v>
      </c>
      <c r="T403" s="8">
        <v>55</v>
      </c>
      <c r="U403" s="7">
        <f>IF(Table1[[#This Row],[Ngày tính CN]]="","",S403+T403)</f>
        <v>45765</v>
      </c>
      <c r="V403" s="20">
        <f ca="1">IF(Table1[[#This Row],[Hạn thanh toán]]="","",IF((U403-NOW())&lt;0,0,(U403-NOW())))</f>
        <v>0</v>
      </c>
      <c r="W403" s="3"/>
      <c r="X403" s="20">
        <f ca="1">IF(Table1[[#This Row],[Hạn thanh toán]]="","",IF((U403-NOW())&lt;0,-(U403-NOW()),0))</f>
        <v>209.62053680555255</v>
      </c>
      <c r="Y403" s="3" t="str">
        <f t="shared" ca="1" si="6"/>
        <v>Nợ quá hạn hơn 120 ngày có khả năng mất thanh toán</v>
      </c>
      <c r="Z403" s="3" t="str">
        <f>IF(MONTH(Table1[[#This Row],[Ngày tính CN]])&lt;10,"0"&amp;MONTH(Table1[[#This Row],[Ngày tính CN]]),MONTH(Table1[[#This Row],[Ngày tính CN]]))</f>
        <v>02</v>
      </c>
      <c r="AA40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03" s="3"/>
    </row>
    <row r="404" spans="1:28" ht="25.5" customHeight="1" x14ac:dyDescent="0.2">
      <c r="A404" s="4" t="s">
        <v>654</v>
      </c>
      <c r="B404" s="4" t="s">
        <v>2119</v>
      </c>
      <c r="E404" s="5">
        <v>45710</v>
      </c>
      <c r="F404" s="3" t="s">
        <v>957</v>
      </c>
      <c r="G404" s="3" t="s">
        <v>936</v>
      </c>
      <c r="K404" s="8">
        <v>-215314</v>
      </c>
      <c r="L404" s="8" t="s">
        <v>637</v>
      </c>
      <c r="O404" s="20">
        <f>IF(Table1[[#This Row],[Phân loại]]="Tồn đầu kỳ",Table1[[#This Row],[Tổng giá trị]],0)</f>
        <v>0</v>
      </c>
      <c r="P404" s="8">
        <f>IF(Table1[[#This Row],[Số còn phải thu ĐK]]&gt;0,0,IF(Table1[[#This Row],[Phân loại]]="Bán hàng",Table1[[#This Row],[Tổng giá trị]],-Table1[[#This Row],[Tổng giá trị]]))</f>
        <v>215314</v>
      </c>
      <c r="Q404" s="20">
        <f>IF(Table1[[#This Row],[Ngày Thanh toán]]&lt;&gt;"",Table1[[#This Row],[Giá Trị HD sau CK]],0)</f>
        <v>0</v>
      </c>
      <c r="R404" s="8">
        <f>Table1[[#This Row],[Số còn phải thu ĐK]]+Table1[[#This Row],[Giá Trị HD sau CK]]-Table1[[#This Row],[Số tiền đã thu]]</f>
        <v>215314</v>
      </c>
      <c r="S404" s="7">
        <f>IF(Table1[[#This Row],[Ngày hóa đơn]]&lt;&gt;"",Table1[[#This Row],[Ngày hóa đơn]],Table1[[#This Row],[Ngày hạch toán]])</f>
        <v>45710</v>
      </c>
      <c r="T404" s="8">
        <v>55</v>
      </c>
      <c r="U404" s="7">
        <f>IF(Table1[[#This Row],[Ngày tính CN]]="","",S404+T404)</f>
        <v>45765</v>
      </c>
      <c r="V404" s="20">
        <f ca="1">IF(Table1[[#This Row],[Hạn thanh toán]]="","",IF((U404-NOW())&lt;0,0,(U404-NOW())))</f>
        <v>0</v>
      </c>
      <c r="W404" s="3"/>
      <c r="X404" s="20">
        <f ca="1">IF(Table1[[#This Row],[Hạn thanh toán]]="","",IF((U404-NOW())&lt;0,-(U404-NOW()),0))</f>
        <v>209.62053680555255</v>
      </c>
      <c r="Y404" s="3" t="str">
        <f t="shared" ca="1" si="6"/>
        <v>Nợ quá hạn hơn 120 ngày có khả năng mất thanh toán</v>
      </c>
      <c r="Z404" s="3" t="str">
        <f>IF(MONTH(Table1[[#This Row],[Ngày tính CN]])&lt;10,"0"&amp;MONTH(Table1[[#This Row],[Ngày tính CN]]),MONTH(Table1[[#This Row],[Ngày tính CN]]))</f>
        <v>02</v>
      </c>
      <c r="AA40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04" s="3"/>
    </row>
    <row r="405" spans="1:28" ht="25.5" customHeight="1" x14ac:dyDescent="0.2">
      <c r="A405" s="4" t="s">
        <v>654</v>
      </c>
      <c r="B405" s="4" t="s">
        <v>2119</v>
      </c>
      <c r="E405" s="5">
        <v>45710</v>
      </c>
      <c r="F405" s="3" t="s">
        <v>958</v>
      </c>
      <c r="G405" s="3" t="s">
        <v>936</v>
      </c>
      <c r="K405" s="8">
        <v>-71771</v>
      </c>
      <c r="L405" s="8" t="s">
        <v>637</v>
      </c>
      <c r="O405" s="20">
        <f>IF(Table1[[#This Row],[Phân loại]]="Tồn đầu kỳ",Table1[[#This Row],[Tổng giá trị]],0)</f>
        <v>0</v>
      </c>
      <c r="P405" s="8">
        <f>IF(Table1[[#This Row],[Số còn phải thu ĐK]]&gt;0,0,IF(Table1[[#This Row],[Phân loại]]="Bán hàng",Table1[[#This Row],[Tổng giá trị]],-Table1[[#This Row],[Tổng giá trị]]))</f>
        <v>71771</v>
      </c>
      <c r="Q405" s="20">
        <f>IF(Table1[[#This Row],[Ngày Thanh toán]]&lt;&gt;"",Table1[[#This Row],[Giá Trị HD sau CK]],0)</f>
        <v>0</v>
      </c>
      <c r="R405" s="8">
        <f>Table1[[#This Row],[Số còn phải thu ĐK]]+Table1[[#This Row],[Giá Trị HD sau CK]]-Table1[[#This Row],[Số tiền đã thu]]</f>
        <v>71771</v>
      </c>
      <c r="S405" s="7">
        <f>IF(Table1[[#This Row],[Ngày hóa đơn]]&lt;&gt;"",Table1[[#This Row],[Ngày hóa đơn]],Table1[[#This Row],[Ngày hạch toán]])</f>
        <v>45710</v>
      </c>
      <c r="T405" s="8">
        <v>55</v>
      </c>
      <c r="U405" s="7">
        <f>IF(Table1[[#This Row],[Ngày tính CN]]="","",S405+T405)</f>
        <v>45765</v>
      </c>
      <c r="V405" s="20">
        <f ca="1">IF(Table1[[#This Row],[Hạn thanh toán]]="","",IF((U405-NOW())&lt;0,0,(U405-NOW())))</f>
        <v>0</v>
      </c>
      <c r="W405" s="3"/>
      <c r="X405" s="20">
        <f ca="1">IF(Table1[[#This Row],[Hạn thanh toán]]="","",IF((U405-NOW())&lt;0,-(U405-NOW()),0))</f>
        <v>209.62053680555255</v>
      </c>
      <c r="Y405" s="3" t="str">
        <f t="shared" ca="1" si="6"/>
        <v>Nợ quá hạn hơn 120 ngày có khả năng mất thanh toán</v>
      </c>
      <c r="Z405" s="3" t="str">
        <f>IF(MONTH(Table1[[#This Row],[Ngày tính CN]])&lt;10,"0"&amp;MONTH(Table1[[#This Row],[Ngày tính CN]]),MONTH(Table1[[#This Row],[Ngày tính CN]]))</f>
        <v>02</v>
      </c>
      <c r="AA40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05" s="3"/>
    </row>
    <row r="406" spans="1:28" ht="25.5" customHeight="1" x14ac:dyDescent="0.2">
      <c r="A406" s="4" t="s">
        <v>654</v>
      </c>
      <c r="B406" s="4" t="s">
        <v>2119</v>
      </c>
      <c r="E406" s="5">
        <v>45710</v>
      </c>
      <c r="F406" s="3" t="s">
        <v>959</v>
      </c>
      <c r="G406" s="3" t="s">
        <v>936</v>
      </c>
      <c r="K406" s="8">
        <v>-108548</v>
      </c>
      <c r="L406" s="8" t="s">
        <v>637</v>
      </c>
      <c r="O406" s="20">
        <f>IF(Table1[[#This Row],[Phân loại]]="Tồn đầu kỳ",Table1[[#This Row],[Tổng giá trị]],0)</f>
        <v>0</v>
      </c>
      <c r="P406" s="8">
        <f>IF(Table1[[#This Row],[Số còn phải thu ĐK]]&gt;0,0,IF(Table1[[#This Row],[Phân loại]]="Bán hàng",Table1[[#This Row],[Tổng giá trị]],-Table1[[#This Row],[Tổng giá trị]]))</f>
        <v>108548</v>
      </c>
      <c r="Q406" s="20">
        <f>IF(Table1[[#This Row],[Ngày Thanh toán]]&lt;&gt;"",Table1[[#This Row],[Giá Trị HD sau CK]],0)</f>
        <v>0</v>
      </c>
      <c r="R406" s="8">
        <f>Table1[[#This Row],[Số còn phải thu ĐK]]+Table1[[#This Row],[Giá Trị HD sau CK]]-Table1[[#This Row],[Số tiền đã thu]]</f>
        <v>108548</v>
      </c>
      <c r="S406" s="7">
        <f>IF(Table1[[#This Row],[Ngày hóa đơn]]&lt;&gt;"",Table1[[#This Row],[Ngày hóa đơn]],Table1[[#This Row],[Ngày hạch toán]])</f>
        <v>45710</v>
      </c>
      <c r="T406" s="8">
        <v>55</v>
      </c>
      <c r="U406" s="7">
        <f>IF(Table1[[#This Row],[Ngày tính CN]]="","",S406+T406)</f>
        <v>45765</v>
      </c>
      <c r="V406" s="20">
        <f ca="1">IF(Table1[[#This Row],[Hạn thanh toán]]="","",IF((U406-NOW())&lt;0,0,(U406-NOW())))</f>
        <v>0</v>
      </c>
      <c r="W406" s="3"/>
      <c r="X406" s="20">
        <f ca="1">IF(Table1[[#This Row],[Hạn thanh toán]]="","",IF((U406-NOW())&lt;0,-(U406-NOW()),0))</f>
        <v>209.62053680555255</v>
      </c>
      <c r="Y406" s="3" t="str">
        <f t="shared" ca="1" si="6"/>
        <v>Nợ quá hạn hơn 120 ngày có khả năng mất thanh toán</v>
      </c>
      <c r="Z406" s="3" t="str">
        <f>IF(MONTH(Table1[[#This Row],[Ngày tính CN]])&lt;10,"0"&amp;MONTH(Table1[[#This Row],[Ngày tính CN]]),MONTH(Table1[[#This Row],[Ngày tính CN]]))</f>
        <v>02</v>
      </c>
      <c r="AA40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06" s="3"/>
    </row>
    <row r="407" spans="1:28" ht="25.5" customHeight="1" x14ac:dyDescent="0.2">
      <c r="A407" s="4" t="s">
        <v>654</v>
      </c>
      <c r="B407" s="4" t="s">
        <v>2119</v>
      </c>
      <c r="E407" s="5">
        <v>45710</v>
      </c>
      <c r="F407" s="3" t="s">
        <v>960</v>
      </c>
      <c r="G407" s="3" t="s">
        <v>936</v>
      </c>
      <c r="K407" s="8">
        <v>-108548</v>
      </c>
      <c r="L407" s="8" t="s">
        <v>637</v>
      </c>
      <c r="O407" s="20">
        <f>IF(Table1[[#This Row],[Phân loại]]="Tồn đầu kỳ",Table1[[#This Row],[Tổng giá trị]],0)</f>
        <v>0</v>
      </c>
      <c r="P407" s="8">
        <f>IF(Table1[[#This Row],[Số còn phải thu ĐK]]&gt;0,0,IF(Table1[[#This Row],[Phân loại]]="Bán hàng",Table1[[#This Row],[Tổng giá trị]],-Table1[[#This Row],[Tổng giá trị]]))</f>
        <v>108548</v>
      </c>
      <c r="Q407" s="20">
        <f>IF(Table1[[#This Row],[Ngày Thanh toán]]&lt;&gt;"",Table1[[#This Row],[Giá Trị HD sau CK]],0)</f>
        <v>0</v>
      </c>
      <c r="R407" s="8">
        <f>Table1[[#This Row],[Số còn phải thu ĐK]]+Table1[[#This Row],[Giá Trị HD sau CK]]-Table1[[#This Row],[Số tiền đã thu]]</f>
        <v>108548</v>
      </c>
      <c r="S407" s="7">
        <f>IF(Table1[[#This Row],[Ngày hóa đơn]]&lt;&gt;"",Table1[[#This Row],[Ngày hóa đơn]],Table1[[#This Row],[Ngày hạch toán]])</f>
        <v>45710</v>
      </c>
      <c r="T407" s="8">
        <v>55</v>
      </c>
      <c r="U407" s="7">
        <f>IF(Table1[[#This Row],[Ngày tính CN]]="","",S407+T407)</f>
        <v>45765</v>
      </c>
      <c r="V407" s="20">
        <f ca="1">IF(Table1[[#This Row],[Hạn thanh toán]]="","",IF((U407-NOW())&lt;0,0,(U407-NOW())))</f>
        <v>0</v>
      </c>
      <c r="W407" s="3"/>
      <c r="X407" s="20">
        <f ca="1">IF(Table1[[#This Row],[Hạn thanh toán]]="","",IF((U407-NOW())&lt;0,-(U407-NOW()),0))</f>
        <v>209.62053680555255</v>
      </c>
      <c r="Y407" s="3" t="str">
        <f t="shared" ca="1" si="6"/>
        <v>Nợ quá hạn hơn 120 ngày có khả năng mất thanh toán</v>
      </c>
      <c r="Z407" s="3" t="str">
        <f>IF(MONTH(Table1[[#This Row],[Ngày tính CN]])&lt;10,"0"&amp;MONTH(Table1[[#This Row],[Ngày tính CN]]),MONTH(Table1[[#This Row],[Ngày tính CN]]))</f>
        <v>02</v>
      </c>
      <c r="AA40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07" s="3"/>
    </row>
    <row r="408" spans="1:28" ht="25.5" customHeight="1" x14ac:dyDescent="0.2">
      <c r="A408" s="4" t="s">
        <v>654</v>
      </c>
      <c r="B408" s="4" t="s">
        <v>2119</v>
      </c>
      <c r="E408" s="5">
        <v>45710</v>
      </c>
      <c r="F408" s="3" t="s">
        <v>961</v>
      </c>
      <c r="G408" s="3" t="s">
        <v>936</v>
      </c>
      <c r="K408" s="8">
        <v>-23994</v>
      </c>
      <c r="L408" s="8" t="s">
        <v>637</v>
      </c>
      <c r="O408" s="20">
        <f>IF(Table1[[#This Row],[Phân loại]]="Tồn đầu kỳ",Table1[[#This Row],[Tổng giá trị]],0)</f>
        <v>0</v>
      </c>
      <c r="P408" s="8">
        <f>IF(Table1[[#This Row],[Số còn phải thu ĐK]]&gt;0,0,IF(Table1[[#This Row],[Phân loại]]="Bán hàng",Table1[[#This Row],[Tổng giá trị]],-Table1[[#This Row],[Tổng giá trị]]))</f>
        <v>23994</v>
      </c>
      <c r="Q408" s="20">
        <f>IF(Table1[[#This Row],[Ngày Thanh toán]]&lt;&gt;"",Table1[[#This Row],[Giá Trị HD sau CK]],0)</f>
        <v>0</v>
      </c>
      <c r="R408" s="8">
        <f>Table1[[#This Row],[Số còn phải thu ĐK]]+Table1[[#This Row],[Giá Trị HD sau CK]]-Table1[[#This Row],[Số tiền đã thu]]</f>
        <v>23994</v>
      </c>
      <c r="S408" s="7">
        <f>IF(Table1[[#This Row],[Ngày hóa đơn]]&lt;&gt;"",Table1[[#This Row],[Ngày hóa đơn]],Table1[[#This Row],[Ngày hạch toán]])</f>
        <v>45710</v>
      </c>
      <c r="T408" s="8">
        <v>55</v>
      </c>
      <c r="U408" s="7">
        <f>IF(Table1[[#This Row],[Ngày tính CN]]="","",S408+T408)</f>
        <v>45765</v>
      </c>
      <c r="V408" s="20">
        <f ca="1">IF(Table1[[#This Row],[Hạn thanh toán]]="","",IF((U408-NOW())&lt;0,0,(U408-NOW())))</f>
        <v>0</v>
      </c>
      <c r="W408" s="3"/>
      <c r="X408" s="20">
        <f ca="1">IF(Table1[[#This Row],[Hạn thanh toán]]="","",IF((U408-NOW())&lt;0,-(U408-NOW()),0))</f>
        <v>209.62053680555255</v>
      </c>
      <c r="Y408" s="3" t="str">
        <f t="shared" ca="1" si="6"/>
        <v>Nợ quá hạn hơn 120 ngày có khả năng mất thanh toán</v>
      </c>
      <c r="Z408" s="3" t="str">
        <f>IF(MONTH(Table1[[#This Row],[Ngày tính CN]])&lt;10,"0"&amp;MONTH(Table1[[#This Row],[Ngày tính CN]]),MONTH(Table1[[#This Row],[Ngày tính CN]]))</f>
        <v>02</v>
      </c>
      <c r="AA40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08" s="3"/>
    </row>
    <row r="409" spans="1:28" ht="25.5" customHeight="1" x14ac:dyDescent="0.2">
      <c r="A409" s="4" t="s">
        <v>654</v>
      </c>
      <c r="B409" s="4" t="s">
        <v>2119</v>
      </c>
      <c r="E409" s="5">
        <v>45710</v>
      </c>
      <c r="F409" s="3" t="s">
        <v>962</v>
      </c>
      <c r="G409" s="3" t="s">
        <v>936</v>
      </c>
      <c r="K409" s="8">
        <v>-95765</v>
      </c>
      <c r="L409" s="8" t="s">
        <v>637</v>
      </c>
      <c r="O409" s="20">
        <f>IF(Table1[[#This Row],[Phân loại]]="Tồn đầu kỳ",Table1[[#This Row],[Tổng giá trị]],0)</f>
        <v>0</v>
      </c>
      <c r="P409" s="8">
        <f>IF(Table1[[#This Row],[Số còn phải thu ĐK]]&gt;0,0,IF(Table1[[#This Row],[Phân loại]]="Bán hàng",Table1[[#This Row],[Tổng giá trị]],-Table1[[#This Row],[Tổng giá trị]]))</f>
        <v>95765</v>
      </c>
      <c r="Q409" s="20">
        <f>IF(Table1[[#This Row],[Ngày Thanh toán]]&lt;&gt;"",Table1[[#This Row],[Giá Trị HD sau CK]],0)</f>
        <v>0</v>
      </c>
      <c r="R409" s="8">
        <f>Table1[[#This Row],[Số còn phải thu ĐK]]+Table1[[#This Row],[Giá Trị HD sau CK]]-Table1[[#This Row],[Số tiền đã thu]]</f>
        <v>95765</v>
      </c>
      <c r="S409" s="7">
        <f>IF(Table1[[#This Row],[Ngày hóa đơn]]&lt;&gt;"",Table1[[#This Row],[Ngày hóa đơn]],Table1[[#This Row],[Ngày hạch toán]])</f>
        <v>45710</v>
      </c>
      <c r="T409" s="8">
        <v>55</v>
      </c>
      <c r="U409" s="7">
        <f>IF(Table1[[#This Row],[Ngày tính CN]]="","",S409+T409)</f>
        <v>45765</v>
      </c>
      <c r="V409" s="20">
        <f ca="1">IF(Table1[[#This Row],[Hạn thanh toán]]="","",IF((U409-NOW())&lt;0,0,(U409-NOW())))</f>
        <v>0</v>
      </c>
      <c r="W409" s="3"/>
      <c r="X409" s="20">
        <f ca="1">IF(Table1[[#This Row],[Hạn thanh toán]]="","",IF((U409-NOW())&lt;0,-(U409-NOW()),0))</f>
        <v>209.62053680555255</v>
      </c>
      <c r="Y409" s="3" t="str">
        <f t="shared" ca="1" si="6"/>
        <v>Nợ quá hạn hơn 120 ngày có khả năng mất thanh toán</v>
      </c>
      <c r="Z409" s="3" t="str">
        <f>IF(MONTH(Table1[[#This Row],[Ngày tính CN]])&lt;10,"0"&amp;MONTH(Table1[[#This Row],[Ngày tính CN]]),MONTH(Table1[[#This Row],[Ngày tính CN]]))</f>
        <v>02</v>
      </c>
      <c r="AA40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09" s="3"/>
    </row>
    <row r="410" spans="1:28" ht="25.5" customHeight="1" x14ac:dyDescent="0.2">
      <c r="A410" s="4" t="s">
        <v>654</v>
      </c>
      <c r="B410" s="4" t="s">
        <v>2119</v>
      </c>
      <c r="E410" s="5">
        <v>45710</v>
      </c>
      <c r="F410" s="3" t="s">
        <v>963</v>
      </c>
      <c r="G410" s="3" t="s">
        <v>936</v>
      </c>
      <c r="K410" s="8">
        <v>-228308</v>
      </c>
      <c r="L410" s="8" t="s">
        <v>637</v>
      </c>
      <c r="O410" s="20">
        <f>IF(Table1[[#This Row],[Phân loại]]="Tồn đầu kỳ",Table1[[#This Row],[Tổng giá trị]],0)</f>
        <v>0</v>
      </c>
      <c r="P410" s="8">
        <f>IF(Table1[[#This Row],[Số còn phải thu ĐK]]&gt;0,0,IF(Table1[[#This Row],[Phân loại]]="Bán hàng",Table1[[#This Row],[Tổng giá trị]],-Table1[[#This Row],[Tổng giá trị]]))</f>
        <v>228308</v>
      </c>
      <c r="Q410" s="20">
        <f>IF(Table1[[#This Row],[Ngày Thanh toán]]&lt;&gt;"",Table1[[#This Row],[Giá Trị HD sau CK]],0)</f>
        <v>0</v>
      </c>
      <c r="R410" s="8">
        <f>Table1[[#This Row],[Số còn phải thu ĐK]]+Table1[[#This Row],[Giá Trị HD sau CK]]-Table1[[#This Row],[Số tiền đã thu]]</f>
        <v>228308</v>
      </c>
      <c r="S410" s="7">
        <f>IF(Table1[[#This Row],[Ngày hóa đơn]]&lt;&gt;"",Table1[[#This Row],[Ngày hóa đơn]],Table1[[#This Row],[Ngày hạch toán]])</f>
        <v>45710</v>
      </c>
      <c r="T410" s="8">
        <v>55</v>
      </c>
      <c r="U410" s="7">
        <f>IF(Table1[[#This Row],[Ngày tính CN]]="","",S410+T410)</f>
        <v>45765</v>
      </c>
      <c r="V410" s="20">
        <f ca="1">IF(Table1[[#This Row],[Hạn thanh toán]]="","",IF((U410-NOW())&lt;0,0,(U410-NOW())))</f>
        <v>0</v>
      </c>
      <c r="W410" s="3"/>
      <c r="X410" s="20">
        <f ca="1">IF(Table1[[#This Row],[Hạn thanh toán]]="","",IF((U410-NOW())&lt;0,-(U410-NOW()),0))</f>
        <v>209.62053680555255</v>
      </c>
      <c r="Y410" s="3" t="str">
        <f t="shared" ca="1" si="6"/>
        <v>Nợ quá hạn hơn 120 ngày có khả năng mất thanh toán</v>
      </c>
      <c r="Z410" s="3" t="str">
        <f>IF(MONTH(Table1[[#This Row],[Ngày tính CN]])&lt;10,"0"&amp;MONTH(Table1[[#This Row],[Ngày tính CN]]),MONTH(Table1[[#This Row],[Ngày tính CN]]))</f>
        <v>02</v>
      </c>
      <c r="AA41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10" s="3"/>
    </row>
    <row r="411" spans="1:28" ht="25.5" customHeight="1" x14ac:dyDescent="0.2">
      <c r="A411" s="4" t="s">
        <v>654</v>
      </c>
      <c r="B411" s="4" t="s">
        <v>2119</v>
      </c>
      <c r="E411" s="5">
        <v>45710</v>
      </c>
      <c r="F411" s="3" t="s">
        <v>964</v>
      </c>
      <c r="G411" s="3" t="s">
        <v>936</v>
      </c>
      <c r="K411" s="8">
        <v>-252091</v>
      </c>
      <c r="L411" s="8" t="s">
        <v>637</v>
      </c>
      <c r="O411" s="20">
        <f>IF(Table1[[#This Row],[Phân loại]]="Tồn đầu kỳ",Table1[[#This Row],[Tổng giá trị]],0)</f>
        <v>0</v>
      </c>
      <c r="P411" s="8">
        <f>IF(Table1[[#This Row],[Số còn phải thu ĐK]]&gt;0,0,IF(Table1[[#This Row],[Phân loại]]="Bán hàng",Table1[[#This Row],[Tổng giá trị]],-Table1[[#This Row],[Tổng giá trị]]))</f>
        <v>252091</v>
      </c>
      <c r="Q411" s="20">
        <f>IF(Table1[[#This Row],[Ngày Thanh toán]]&lt;&gt;"",Table1[[#This Row],[Giá Trị HD sau CK]],0)</f>
        <v>0</v>
      </c>
      <c r="R411" s="8">
        <f>Table1[[#This Row],[Số còn phải thu ĐK]]+Table1[[#This Row],[Giá Trị HD sau CK]]-Table1[[#This Row],[Số tiền đã thu]]</f>
        <v>252091</v>
      </c>
      <c r="S411" s="7">
        <f>IF(Table1[[#This Row],[Ngày hóa đơn]]&lt;&gt;"",Table1[[#This Row],[Ngày hóa đơn]],Table1[[#This Row],[Ngày hạch toán]])</f>
        <v>45710</v>
      </c>
      <c r="T411" s="8">
        <v>55</v>
      </c>
      <c r="U411" s="7">
        <f>IF(Table1[[#This Row],[Ngày tính CN]]="","",S411+T411)</f>
        <v>45765</v>
      </c>
      <c r="V411" s="20">
        <f ca="1">IF(Table1[[#This Row],[Hạn thanh toán]]="","",IF((U411-NOW())&lt;0,0,(U411-NOW())))</f>
        <v>0</v>
      </c>
      <c r="W411" s="3"/>
      <c r="X411" s="20">
        <f ca="1">IF(Table1[[#This Row],[Hạn thanh toán]]="","",IF((U411-NOW())&lt;0,-(U411-NOW()),0))</f>
        <v>209.62053680555255</v>
      </c>
      <c r="Y411" s="3" t="str">
        <f t="shared" ca="1" si="6"/>
        <v>Nợ quá hạn hơn 120 ngày có khả năng mất thanh toán</v>
      </c>
      <c r="Z411" s="3" t="str">
        <f>IF(MONTH(Table1[[#This Row],[Ngày tính CN]])&lt;10,"0"&amp;MONTH(Table1[[#This Row],[Ngày tính CN]]),MONTH(Table1[[#This Row],[Ngày tính CN]]))</f>
        <v>02</v>
      </c>
      <c r="AA41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11" s="3"/>
    </row>
    <row r="412" spans="1:28" ht="25.5" customHeight="1" x14ac:dyDescent="0.2">
      <c r="A412" s="4" t="s">
        <v>654</v>
      </c>
      <c r="B412" s="4" t="s">
        <v>2119</v>
      </c>
      <c r="E412" s="5">
        <v>45714</v>
      </c>
      <c r="F412" s="3" t="s">
        <v>965</v>
      </c>
      <c r="G412" s="3" t="s">
        <v>936</v>
      </c>
      <c r="K412" s="8">
        <v>-58686</v>
      </c>
      <c r="L412" s="8" t="s">
        <v>637</v>
      </c>
      <c r="O412" s="20">
        <f>IF(Table1[[#This Row],[Phân loại]]="Tồn đầu kỳ",Table1[[#This Row],[Tổng giá trị]],0)</f>
        <v>0</v>
      </c>
      <c r="P412" s="8">
        <f>IF(Table1[[#This Row],[Số còn phải thu ĐK]]&gt;0,0,IF(Table1[[#This Row],[Phân loại]]="Bán hàng",Table1[[#This Row],[Tổng giá trị]],-Table1[[#This Row],[Tổng giá trị]]))</f>
        <v>58686</v>
      </c>
      <c r="Q412" s="20">
        <f>IF(Table1[[#This Row],[Ngày Thanh toán]]&lt;&gt;"",Table1[[#This Row],[Giá Trị HD sau CK]],0)</f>
        <v>0</v>
      </c>
      <c r="R412" s="8">
        <f>Table1[[#This Row],[Số còn phải thu ĐK]]+Table1[[#This Row],[Giá Trị HD sau CK]]-Table1[[#This Row],[Số tiền đã thu]]</f>
        <v>58686</v>
      </c>
      <c r="S412" s="7">
        <f>IF(Table1[[#This Row],[Ngày hóa đơn]]&lt;&gt;"",Table1[[#This Row],[Ngày hóa đơn]],Table1[[#This Row],[Ngày hạch toán]])</f>
        <v>45714</v>
      </c>
      <c r="T412" s="8">
        <v>55</v>
      </c>
      <c r="U412" s="7">
        <f>IF(Table1[[#This Row],[Ngày tính CN]]="","",S412+T412)</f>
        <v>45769</v>
      </c>
      <c r="V412" s="20">
        <f ca="1">IF(Table1[[#This Row],[Hạn thanh toán]]="","",IF((U412-NOW())&lt;0,0,(U412-NOW())))</f>
        <v>0</v>
      </c>
      <c r="W412" s="3"/>
      <c r="X412" s="20">
        <f ca="1">IF(Table1[[#This Row],[Hạn thanh toán]]="","",IF((U412-NOW())&lt;0,-(U412-NOW()),0))</f>
        <v>205.62053680555255</v>
      </c>
      <c r="Y412" s="3" t="str">
        <f t="shared" ca="1" si="6"/>
        <v>Nợ quá hạn hơn 120 ngày có khả năng mất thanh toán</v>
      </c>
      <c r="Z412" s="3" t="str">
        <f>IF(MONTH(Table1[[#This Row],[Ngày tính CN]])&lt;10,"0"&amp;MONTH(Table1[[#This Row],[Ngày tính CN]]),MONTH(Table1[[#This Row],[Ngày tính CN]]))</f>
        <v>02</v>
      </c>
      <c r="AA41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12" s="3"/>
    </row>
    <row r="413" spans="1:28" ht="25.5" customHeight="1" x14ac:dyDescent="0.2">
      <c r="A413" s="4" t="s">
        <v>654</v>
      </c>
      <c r="B413" s="4" t="s">
        <v>2119</v>
      </c>
      <c r="E413" s="5">
        <v>45714</v>
      </c>
      <c r="F413" s="3" t="s">
        <v>966</v>
      </c>
      <c r="G413" s="3" t="s">
        <v>936</v>
      </c>
      <c r="K413" s="8">
        <v>-58686</v>
      </c>
      <c r="L413" s="8" t="s">
        <v>637</v>
      </c>
      <c r="O413" s="20">
        <f>IF(Table1[[#This Row],[Phân loại]]="Tồn đầu kỳ",Table1[[#This Row],[Tổng giá trị]],0)</f>
        <v>0</v>
      </c>
      <c r="P413" s="8">
        <f>IF(Table1[[#This Row],[Số còn phải thu ĐK]]&gt;0,0,IF(Table1[[#This Row],[Phân loại]]="Bán hàng",Table1[[#This Row],[Tổng giá trị]],-Table1[[#This Row],[Tổng giá trị]]))</f>
        <v>58686</v>
      </c>
      <c r="Q413" s="20">
        <f>IF(Table1[[#This Row],[Ngày Thanh toán]]&lt;&gt;"",Table1[[#This Row],[Giá Trị HD sau CK]],0)</f>
        <v>0</v>
      </c>
      <c r="R413" s="8">
        <f>Table1[[#This Row],[Số còn phải thu ĐK]]+Table1[[#This Row],[Giá Trị HD sau CK]]-Table1[[#This Row],[Số tiền đã thu]]</f>
        <v>58686</v>
      </c>
      <c r="S413" s="7">
        <f>IF(Table1[[#This Row],[Ngày hóa đơn]]&lt;&gt;"",Table1[[#This Row],[Ngày hóa đơn]],Table1[[#This Row],[Ngày hạch toán]])</f>
        <v>45714</v>
      </c>
      <c r="T413" s="8">
        <v>55</v>
      </c>
      <c r="U413" s="7">
        <f>IF(Table1[[#This Row],[Ngày tính CN]]="","",S413+T413)</f>
        <v>45769</v>
      </c>
      <c r="V413" s="20">
        <f ca="1">IF(Table1[[#This Row],[Hạn thanh toán]]="","",IF((U413-NOW())&lt;0,0,(U413-NOW())))</f>
        <v>0</v>
      </c>
      <c r="W413" s="3"/>
      <c r="X413" s="20">
        <f ca="1">IF(Table1[[#This Row],[Hạn thanh toán]]="","",IF((U413-NOW())&lt;0,-(U413-NOW()),0))</f>
        <v>205.62053680555255</v>
      </c>
      <c r="Y413" s="3" t="str">
        <f t="shared" ca="1" si="6"/>
        <v>Nợ quá hạn hơn 120 ngày có khả năng mất thanh toán</v>
      </c>
      <c r="Z413" s="3" t="str">
        <f>IF(MONTH(Table1[[#This Row],[Ngày tính CN]])&lt;10,"0"&amp;MONTH(Table1[[#This Row],[Ngày tính CN]]),MONTH(Table1[[#This Row],[Ngày tính CN]]))</f>
        <v>02</v>
      </c>
      <c r="AA41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13" s="3"/>
    </row>
    <row r="414" spans="1:28" ht="25.5" customHeight="1" x14ac:dyDescent="0.2">
      <c r="A414" s="4" t="s">
        <v>654</v>
      </c>
      <c r="B414" s="4" t="s">
        <v>2119</v>
      </c>
      <c r="E414" s="5">
        <v>45714</v>
      </c>
      <c r="F414" s="3" t="s">
        <v>967</v>
      </c>
      <c r="G414" s="3" t="s">
        <v>936</v>
      </c>
      <c r="K414" s="8">
        <v>-110947</v>
      </c>
      <c r="L414" s="8" t="s">
        <v>637</v>
      </c>
      <c r="O414" s="20">
        <f>IF(Table1[[#This Row],[Phân loại]]="Tồn đầu kỳ",Table1[[#This Row],[Tổng giá trị]],0)</f>
        <v>0</v>
      </c>
      <c r="P414" s="8">
        <f>IF(Table1[[#This Row],[Số còn phải thu ĐK]]&gt;0,0,IF(Table1[[#This Row],[Phân loại]]="Bán hàng",Table1[[#This Row],[Tổng giá trị]],-Table1[[#This Row],[Tổng giá trị]]))</f>
        <v>110947</v>
      </c>
      <c r="Q414" s="20">
        <f>IF(Table1[[#This Row],[Ngày Thanh toán]]&lt;&gt;"",Table1[[#This Row],[Giá Trị HD sau CK]],0)</f>
        <v>0</v>
      </c>
      <c r="R414" s="8">
        <f>Table1[[#This Row],[Số còn phải thu ĐK]]+Table1[[#This Row],[Giá Trị HD sau CK]]-Table1[[#This Row],[Số tiền đã thu]]</f>
        <v>110947</v>
      </c>
      <c r="S414" s="7">
        <f>IF(Table1[[#This Row],[Ngày hóa đơn]]&lt;&gt;"",Table1[[#This Row],[Ngày hóa đơn]],Table1[[#This Row],[Ngày hạch toán]])</f>
        <v>45714</v>
      </c>
      <c r="T414" s="8">
        <v>55</v>
      </c>
      <c r="U414" s="7">
        <f>IF(Table1[[#This Row],[Ngày tính CN]]="","",S414+T414)</f>
        <v>45769</v>
      </c>
      <c r="V414" s="20">
        <f ca="1">IF(Table1[[#This Row],[Hạn thanh toán]]="","",IF((U414-NOW())&lt;0,0,(U414-NOW())))</f>
        <v>0</v>
      </c>
      <c r="W414" s="3"/>
      <c r="X414" s="20">
        <f ca="1">IF(Table1[[#This Row],[Hạn thanh toán]]="","",IF((U414-NOW())&lt;0,-(U414-NOW()),0))</f>
        <v>205.62053680555255</v>
      </c>
      <c r="Y414" s="3" t="str">
        <f t="shared" ca="1" si="6"/>
        <v>Nợ quá hạn hơn 120 ngày có khả năng mất thanh toán</v>
      </c>
      <c r="Z414" s="3" t="str">
        <f>IF(MONTH(Table1[[#This Row],[Ngày tính CN]])&lt;10,"0"&amp;MONTH(Table1[[#This Row],[Ngày tính CN]]),MONTH(Table1[[#This Row],[Ngày tính CN]]))</f>
        <v>02</v>
      </c>
      <c r="AA41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14" s="3"/>
    </row>
    <row r="415" spans="1:28" ht="25.5" customHeight="1" x14ac:dyDescent="0.2">
      <c r="A415" s="4" t="s">
        <v>654</v>
      </c>
      <c r="B415" s="4" t="s">
        <v>2119</v>
      </c>
      <c r="E415" s="5">
        <v>45714</v>
      </c>
      <c r="F415" s="3" t="s">
        <v>968</v>
      </c>
      <c r="G415" s="3" t="s">
        <v>936</v>
      </c>
      <c r="K415" s="8">
        <v>-332842</v>
      </c>
      <c r="L415" s="8" t="s">
        <v>637</v>
      </c>
      <c r="O415" s="20">
        <f>IF(Table1[[#This Row],[Phân loại]]="Tồn đầu kỳ",Table1[[#This Row],[Tổng giá trị]],0)</f>
        <v>0</v>
      </c>
      <c r="P415" s="8">
        <f>IF(Table1[[#This Row],[Số còn phải thu ĐK]]&gt;0,0,IF(Table1[[#This Row],[Phân loại]]="Bán hàng",Table1[[#This Row],[Tổng giá trị]],-Table1[[#This Row],[Tổng giá trị]]))</f>
        <v>332842</v>
      </c>
      <c r="Q415" s="20">
        <f>IF(Table1[[#This Row],[Ngày Thanh toán]]&lt;&gt;"",Table1[[#This Row],[Giá Trị HD sau CK]],0)</f>
        <v>0</v>
      </c>
      <c r="R415" s="8">
        <f>Table1[[#This Row],[Số còn phải thu ĐK]]+Table1[[#This Row],[Giá Trị HD sau CK]]-Table1[[#This Row],[Số tiền đã thu]]</f>
        <v>332842</v>
      </c>
      <c r="S415" s="7">
        <f>IF(Table1[[#This Row],[Ngày hóa đơn]]&lt;&gt;"",Table1[[#This Row],[Ngày hóa đơn]],Table1[[#This Row],[Ngày hạch toán]])</f>
        <v>45714</v>
      </c>
      <c r="T415" s="8">
        <v>55</v>
      </c>
      <c r="U415" s="7">
        <f>IF(Table1[[#This Row],[Ngày tính CN]]="","",S415+T415)</f>
        <v>45769</v>
      </c>
      <c r="V415" s="20">
        <f ca="1">IF(Table1[[#This Row],[Hạn thanh toán]]="","",IF((U415-NOW())&lt;0,0,(U415-NOW())))</f>
        <v>0</v>
      </c>
      <c r="W415" s="3"/>
      <c r="X415" s="20">
        <f ca="1">IF(Table1[[#This Row],[Hạn thanh toán]]="","",IF((U415-NOW())&lt;0,-(U415-NOW()),0))</f>
        <v>205.62053680555255</v>
      </c>
      <c r="Y415" s="3" t="str">
        <f t="shared" ca="1" si="6"/>
        <v>Nợ quá hạn hơn 120 ngày có khả năng mất thanh toán</v>
      </c>
      <c r="Z415" s="3" t="str">
        <f>IF(MONTH(Table1[[#This Row],[Ngày tính CN]])&lt;10,"0"&amp;MONTH(Table1[[#This Row],[Ngày tính CN]]),MONTH(Table1[[#This Row],[Ngày tính CN]]))</f>
        <v>02</v>
      </c>
      <c r="AA41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15" s="3"/>
    </row>
    <row r="416" spans="1:28" ht="25.5" customHeight="1" x14ac:dyDescent="0.2">
      <c r="A416" s="4" t="s">
        <v>654</v>
      </c>
      <c r="B416" s="4" t="s">
        <v>2119</v>
      </c>
      <c r="E416" s="5">
        <v>45714</v>
      </c>
      <c r="F416" s="3" t="s">
        <v>969</v>
      </c>
      <c r="G416" s="3" t="s">
        <v>936</v>
      </c>
      <c r="K416" s="8">
        <v>-110947</v>
      </c>
      <c r="L416" s="8" t="s">
        <v>637</v>
      </c>
      <c r="O416" s="20">
        <f>IF(Table1[[#This Row],[Phân loại]]="Tồn đầu kỳ",Table1[[#This Row],[Tổng giá trị]],0)</f>
        <v>0</v>
      </c>
      <c r="P416" s="8">
        <f>IF(Table1[[#This Row],[Số còn phải thu ĐK]]&gt;0,0,IF(Table1[[#This Row],[Phân loại]]="Bán hàng",Table1[[#This Row],[Tổng giá trị]],-Table1[[#This Row],[Tổng giá trị]]))</f>
        <v>110947</v>
      </c>
      <c r="Q416" s="20">
        <f>IF(Table1[[#This Row],[Ngày Thanh toán]]&lt;&gt;"",Table1[[#This Row],[Giá Trị HD sau CK]],0)</f>
        <v>0</v>
      </c>
      <c r="R416" s="8">
        <f>Table1[[#This Row],[Số còn phải thu ĐK]]+Table1[[#This Row],[Giá Trị HD sau CK]]-Table1[[#This Row],[Số tiền đã thu]]</f>
        <v>110947</v>
      </c>
      <c r="S416" s="7">
        <f>IF(Table1[[#This Row],[Ngày hóa đơn]]&lt;&gt;"",Table1[[#This Row],[Ngày hóa đơn]],Table1[[#This Row],[Ngày hạch toán]])</f>
        <v>45714</v>
      </c>
      <c r="T416" s="8">
        <v>55</v>
      </c>
      <c r="U416" s="7">
        <f>IF(Table1[[#This Row],[Ngày tính CN]]="","",S416+T416)</f>
        <v>45769</v>
      </c>
      <c r="V416" s="20">
        <f ca="1">IF(Table1[[#This Row],[Hạn thanh toán]]="","",IF((U416-NOW())&lt;0,0,(U416-NOW())))</f>
        <v>0</v>
      </c>
      <c r="W416" s="3"/>
      <c r="X416" s="20">
        <f ca="1">IF(Table1[[#This Row],[Hạn thanh toán]]="","",IF((U416-NOW())&lt;0,-(U416-NOW()),0))</f>
        <v>205.62053680555255</v>
      </c>
      <c r="Y416" s="3" t="str">
        <f t="shared" ca="1" si="6"/>
        <v>Nợ quá hạn hơn 120 ngày có khả năng mất thanh toán</v>
      </c>
      <c r="Z416" s="3" t="str">
        <f>IF(MONTH(Table1[[#This Row],[Ngày tính CN]])&lt;10,"0"&amp;MONTH(Table1[[#This Row],[Ngày tính CN]]),MONTH(Table1[[#This Row],[Ngày tính CN]]))</f>
        <v>02</v>
      </c>
      <c r="AA41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16" s="3"/>
    </row>
    <row r="417" spans="1:28" ht="25.5" customHeight="1" x14ac:dyDescent="0.2">
      <c r="A417" s="4" t="s">
        <v>654</v>
      </c>
      <c r="B417" s="4" t="s">
        <v>2119</v>
      </c>
      <c r="E417" s="5">
        <v>45714</v>
      </c>
      <c r="F417" s="3" t="s">
        <v>970</v>
      </c>
      <c r="G417" s="3" t="s">
        <v>936</v>
      </c>
      <c r="K417" s="8">
        <v>-221895</v>
      </c>
      <c r="L417" s="8" t="s">
        <v>637</v>
      </c>
      <c r="O417" s="20">
        <f>IF(Table1[[#This Row],[Phân loại]]="Tồn đầu kỳ",Table1[[#This Row],[Tổng giá trị]],0)</f>
        <v>0</v>
      </c>
      <c r="P417" s="8">
        <f>IF(Table1[[#This Row],[Số còn phải thu ĐK]]&gt;0,0,IF(Table1[[#This Row],[Phân loại]]="Bán hàng",Table1[[#This Row],[Tổng giá trị]],-Table1[[#This Row],[Tổng giá trị]]))</f>
        <v>221895</v>
      </c>
      <c r="Q417" s="20">
        <f>IF(Table1[[#This Row],[Ngày Thanh toán]]&lt;&gt;"",Table1[[#This Row],[Giá Trị HD sau CK]],0)</f>
        <v>0</v>
      </c>
      <c r="R417" s="8">
        <f>Table1[[#This Row],[Số còn phải thu ĐK]]+Table1[[#This Row],[Giá Trị HD sau CK]]-Table1[[#This Row],[Số tiền đã thu]]</f>
        <v>221895</v>
      </c>
      <c r="S417" s="7">
        <f>IF(Table1[[#This Row],[Ngày hóa đơn]]&lt;&gt;"",Table1[[#This Row],[Ngày hóa đơn]],Table1[[#This Row],[Ngày hạch toán]])</f>
        <v>45714</v>
      </c>
      <c r="T417" s="8">
        <v>55</v>
      </c>
      <c r="U417" s="7">
        <f>IF(Table1[[#This Row],[Ngày tính CN]]="","",S417+T417)</f>
        <v>45769</v>
      </c>
      <c r="V417" s="20">
        <f ca="1">IF(Table1[[#This Row],[Hạn thanh toán]]="","",IF((U417-NOW())&lt;0,0,(U417-NOW())))</f>
        <v>0</v>
      </c>
      <c r="W417" s="3"/>
      <c r="X417" s="20">
        <f ca="1">IF(Table1[[#This Row],[Hạn thanh toán]]="","",IF((U417-NOW())&lt;0,-(U417-NOW()),0))</f>
        <v>205.62053680555255</v>
      </c>
      <c r="Y417" s="3" t="str">
        <f t="shared" ca="1" si="6"/>
        <v>Nợ quá hạn hơn 120 ngày có khả năng mất thanh toán</v>
      </c>
      <c r="Z417" s="3" t="str">
        <f>IF(MONTH(Table1[[#This Row],[Ngày tính CN]])&lt;10,"0"&amp;MONTH(Table1[[#This Row],[Ngày tính CN]]),MONTH(Table1[[#This Row],[Ngày tính CN]]))</f>
        <v>02</v>
      </c>
      <c r="AA41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17" s="3"/>
    </row>
    <row r="418" spans="1:28" ht="25.5" customHeight="1" x14ac:dyDescent="0.2">
      <c r="A418" s="4" t="s">
        <v>654</v>
      </c>
      <c r="B418" s="4" t="s">
        <v>2119</v>
      </c>
      <c r="E418" s="5">
        <v>45714</v>
      </c>
      <c r="F418" s="3" t="s">
        <v>971</v>
      </c>
      <c r="G418" s="3" t="s">
        <v>936</v>
      </c>
      <c r="K418" s="8">
        <v>-110947</v>
      </c>
      <c r="L418" s="8" t="s">
        <v>637</v>
      </c>
      <c r="O418" s="20">
        <f>IF(Table1[[#This Row],[Phân loại]]="Tồn đầu kỳ",Table1[[#This Row],[Tổng giá trị]],0)</f>
        <v>0</v>
      </c>
      <c r="P418" s="8">
        <f>IF(Table1[[#This Row],[Số còn phải thu ĐK]]&gt;0,0,IF(Table1[[#This Row],[Phân loại]]="Bán hàng",Table1[[#This Row],[Tổng giá trị]],-Table1[[#This Row],[Tổng giá trị]]))</f>
        <v>110947</v>
      </c>
      <c r="Q418" s="20">
        <f>IF(Table1[[#This Row],[Ngày Thanh toán]]&lt;&gt;"",Table1[[#This Row],[Giá Trị HD sau CK]],0)</f>
        <v>0</v>
      </c>
      <c r="R418" s="8">
        <f>Table1[[#This Row],[Số còn phải thu ĐK]]+Table1[[#This Row],[Giá Trị HD sau CK]]-Table1[[#This Row],[Số tiền đã thu]]</f>
        <v>110947</v>
      </c>
      <c r="S418" s="7">
        <f>IF(Table1[[#This Row],[Ngày hóa đơn]]&lt;&gt;"",Table1[[#This Row],[Ngày hóa đơn]],Table1[[#This Row],[Ngày hạch toán]])</f>
        <v>45714</v>
      </c>
      <c r="T418" s="8">
        <v>55</v>
      </c>
      <c r="U418" s="7">
        <f>IF(Table1[[#This Row],[Ngày tính CN]]="","",S418+T418)</f>
        <v>45769</v>
      </c>
      <c r="V418" s="20">
        <f ca="1">IF(Table1[[#This Row],[Hạn thanh toán]]="","",IF((U418-NOW())&lt;0,0,(U418-NOW())))</f>
        <v>0</v>
      </c>
      <c r="W418" s="3"/>
      <c r="X418" s="20">
        <f ca="1">IF(Table1[[#This Row],[Hạn thanh toán]]="","",IF((U418-NOW())&lt;0,-(U418-NOW()),0))</f>
        <v>205.62053680555255</v>
      </c>
      <c r="Y418" s="3" t="str">
        <f t="shared" ca="1" si="6"/>
        <v>Nợ quá hạn hơn 120 ngày có khả năng mất thanh toán</v>
      </c>
      <c r="Z418" s="3" t="str">
        <f>IF(MONTH(Table1[[#This Row],[Ngày tính CN]])&lt;10,"0"&amp;MONTH(Table1[[#This Row],[Ngày tính CN]]),MONTH(Table1[[#This Row],[Ngày tính CN]]))</f>
        <v>02</v>
      </c>
      <c r="AA41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18" s="3"/>
    </row>
    <row r="419" spans="1:28" ht="25.5" customHeight="1" x14ac:dyDescent="0.2">
      <c r="A419" s="4" t="s">
        <v>654</v>
      </c>
      <c r="B419" s="4" t="s">
        <v>2119</v>
      </c>
      <c r="E419" s="5">
        <v>45714</v>
      </c>
      <c r="F419" s="3" t="s">
        <v>972</v>
      </c>
      <c r="G419" s="3" t="s">
        <v>936</v>
      </c>
      <c r="K419" s="8">
        <v>-221895</v>
      </c>
      <c r="L419" s="8" t="s">
        <v>637</v>
      </c>
      <c r="O419" s="20">
        <f>IF(Table1[[#This Row],[Phân loại]]="Tồn đầu kỳ",Table1[[#This Row],[Tổng giá trị]],0)</f>
        <v>0</v>
      </c>
      <c r="P419" s="8">
        <f>IF(Table1[[#This Row],[Số còn phải thu ĐK]]&gt;0,0,IF(Table1[[#This Row],[Phân loại]]="Bán hàng",Table1[[#This Row],[Tổng giá trị]],-Table1[[#This Row],[Tổng giá trị]]))</f>
        <v>221895</v>
      </c>
      <c r="Q419" s="20">
        <f>IF(Table1[[#This Row],[Ngày Thanh toán]]&lt;&gt;"",Table1[[#This Row],[Giá Trị HD sau CK]],0)</f>
        <v>0</v>
      </c>
      <c r="R419" s="8">
        <f>Table1[[#This Row],[Số còn phải thu ĐK]]+Table1[[#This Row],[Giá Trị HD sau CK]]-Table1[[#This Row],[Số tiền đã thu]]</f>
        <v>221895</v>
      </c>
      <c r="S419" s="7">
        <f>IF(Table1[[#This Row],[Ngày hóa đơn]]&lt;&gt;"",Table1[[#This Row],[Ngày hóa đơn]],Table1[[#This Row],[Ngày hạch toán]])</f>
        <v>45714</v>
      </c>
      <c r="T419" s="8">
        <v>55</v>
      </c>
      <c r="U419" s="7">
        <f>IF(Table1[[#This Row],[Ngày tính CN]]="","",S419+T419)</f>
        <v>45769</v>
      </c>
      <c r="V419" s="20">
        <f ca="1">IF(Table1[[#This Row],[Hạn thanh toán]]="","",IF((U419-NOW())&lt;0,0,(U419-NOW())))</f>
        <v>0</v>
      </c>
      <c r="W419" s="3"/>
      <c r="X419" s="20">
        <f ca="1">IF(Table1[[#This Row],[Hạn thanh toán]]="","",IF((U419-NOW())&lt;0,-(U419-NOW()),0))</f>
        <v>205.62053680555255</v>
      </c>
      <c r="Y419" s="3" t="str">
        <f t="shared" ca="1" si="6"/>
        <v>Nợ quá hạn hơn 120 ngày có khả năng mất thanh toán</v>
      </c>
      <c r="Z419" s="3" t="str">
        <f>IF(MONTH(Table1[[#This Row],[Ngày tính CN]])&lt;10,"0"&amp;MONTH(Table1[[#This Row],[Ngày tính CN]]),MONTH(Table1[[#This Row],[Ngày tính CN]]))</f>
        <v>02</v>
      </c>
      <c r="AA41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19" s="3"/>
    </row>
    <row r="420" spans="1:28" ht="25.5" customHeight="1" x14ac:dyDescent="0.2">
      <c r="A420" s="4" t="s">
        <v>654</v>
      </c>
      <c r="B420" s="4" t="s">
        <v>2119</v>
      </c>
      <c r="E420" s="5">
        <v>45714</v>
      </c>
      <c r="F420" s="3" t="s">
        <v>973</v>
      </c>
      <c r="G420" s="3" t="s">
        <v>936</v>
      </c>
      <c r="K420" s="8">
        <v>-110947</v>
      </c>
      <c r="L420" s="8" t="s">
        <v>637</v>
      </c>
      <c r="O420" s="20">
        <f>IF(Table1[[#This Row],[Phân loại]]="Tồn đầu kỳ",Table1[[#This Row],[Tổng giá trị]],0)</f>
        <v>0</v>
      </c>
      <c r="P420" s="8">
        <f>IF(Table1[[#This Row],[Số còn phải thu ĐK]]&gt;0,0,IF(Table1[[#This Row],[Phân loại]]="Bán hàng",Table1[[#This Row],[Tổng giá trị]],-Table1[[#This Row],[Tổng giá trị]]))</f>
        <v>110947</v>
      </c>
      <c r="Q420" s="20">
        <f>IF(Table1[[#This Row],[Ngày Thanh toán]]&lt;&gt;"",Table1[[#This Row],[Giá Trị HD sau CK]],0)</f>
        <v>0</v>
      </c>
      <c r="R420" s="8">
        <f>Table1[[#This Row],[Số còn phải thu ĐK]]+Table1[[#This Row],[Giá Trị HD sau CK]]-Table1[[#This Row],[Số tiền đã thu]]</f>
        <v>110947</v>
      </c>
      <c r="S420" s="7">
        <f>IF(Table1[[#This Row],[Ngày hóa đơn]]&lt;&gt;"",Table1[[#This Row],[Ngày hóa đơn]],Table1[[#This Row],[Ngày hạch toán]])</f>
        <v>45714</v>
      </c>
      <c r="T420" s="8">
        <v>55</v>
      </c>
      <c r="U420" s="7">
        <f>IF(Table1[[#This Row],[Ngày tính CN]]="","",S420+T420)</f>
        <v>45769</v>
      </c>
      <c r="V420" s="20">
        <f ca="1">IF(Table1[[#This Row],[Hạn thanh toán]]="","",IF((U420-NOW())&lt;0,0,(U420-NOW())))</f>
        <v>0</v>
      </c>
      <c r="W420" s="3"/>
      <c r="X420" s="20">
        <f ca="1">IF(Table1[[#This Row],[Hạn thanh toán]]="","",IF((U420-NOW())&lt;0,-(U420-NOW()),0))</f>
        <v>205.62053680555255</v>
      </c>
      <c r="Y420" s="3" t="str">
        <f t="shared" ca="1" si="6"/>
        <v>Nợ quá hạn hơn 120 ngày có khả năng mất thanh toán</v>
      </c>
      <c r="Z420" s="3" t="str">
        <f>IF(MONTH(Table1[[#This Row],[Ngày tính CN]])&lt;10,"0"&amp;MONTH(Table1[[#This Row],[Ngày tính CN]]),MONTH(Table1[[#This Row],[Ngày tính CN]]))</f>
        <v>02</v>
      </c>
      <c r="AA42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20" s="3"/>
    </row>
    <row r="421" spans="1:28" ht="25.5" customHeight="1" x14ac:dyDescent="0.2">
      <c r="A421" s="4" t="s">
        <v>654</v>
      </c>
      <c r="B421" s="4" t="s">
        <v>2119</v>
      </c>
      <c r="E421" s="5">
        <v>45714</v>
      </c>
      <c r="F421" s="3" t="s">
        <v>974</v>
      </c>
      <c r="G421" s="3" t="s">
        <v>936</v>
      </c>
      <c r="K421" s="8">
        <v>-110947</v>
      </c>
      <c r="L421" s="8" t="s">
        <v>637</v>
      </c>
      <c r="O421" s="20">
        <f>IF(Table1[[#This Row],[Phân loại]]="Tồn đầu kỳ",Table1[[#This Row],[Tổng giá trị]],0)</f>
        <v>0</v>
      </c>
      <c r="P421" s="8">
        <f>IF(Table1[[#This Row],[Số còn phải thu ĐK]]&gt;0,0,IF(Table1[[#This Row],[Phân loại]]="Bán hàng",Table1[[#This Row],[Tổng giá trị]],-Table1[[#This Row],[Tổng giá trị]]))</f>
        <v>110947</v>
      </c>
      <c r="Q421" s="20">
        <f>IF(Table1[[#This Row],[Ngày Thanh toán]]&lt;&gt;"",Table1[[#This Row],[Giá Trị HD sau CK]],0)</f>
        <v>0</v>
      </c>
      <c r="R421" s="8">
        <f>Table1[[#This Row],[Số còn phải thu ĐK]]+Table1[[#This Row],[Giá Trị HD sau CK]]-Table1[[#This Row],[Số tiền đã thu]]</f>
        <v>110947</v>
      </c>
      <c r="S421" s="7">
        <f>IF(Table1[[#This Row],[Ngày hóa đơn]]&lt;&gt;"",Table1[[#This Row],[Ngày hóa đơn]],Table1[[#This Row],[Ngày hạch toán]])</f>
        <v>45714</v>
      </c>
      <c r="T421" s="8">
        <v>55</v>
      </c>
      <c r="U421" s="7">
        <f>IF(Table1[[#This Row],[Ngày tính CN]]="","",S421+T421)</f>
        <v>45769</v>
      </c>
      <c r="V421" s="20">
        <f ca="1">IF(Table1[[#This Row],[Hạn thanh toán]]="","",IF((U421-NOW())&lt;0,0,(U421-NOW())))</f>
        <v>0</v>
      </c>
      <c r="W421" s="3"/>
      <c r="X421" s="20">
        <f ca="1">IF(Table1[[#This Row],[Hạn thanh toán]]="","",IF((U421-NOW())&lt;0,-(U421-NOW()),0))</f>
        <v>205.62053680555255</v>
      </c>
      <c r="Y421" s="3" t="str">
        <f t="shared" ca="1" si="6"/>
        <v>Nợ quá hạn hơn 120 ngày có khả năng mất thanh toán</v>
      </c>
      <c r="Z421" s="3" t="str">
        <f>IF(MONTH(Table1[[#This Row],[Ngày tính CN]])&lt;10,"0"&amp;MONTH(Table1[[#This Row],[Ngày tính CN]]),MONTH(Table1[[#This Row],[Ngày tính CN]]))</f>
        <v>02</v>
      </c>
      <c r="AA42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21" s="3"/>
    </row>
    <row r="422" spans="1:28" ht="25.5" customHeight="1" x14ac:dyDescent="0.2">
      <c r="A422" s="4" t="s">
        <v>654</v>
      </c>
      <c r="B422" s="4" t="s">
        <v>2119</v>
      </c>
      <c r="E422" s="5">
        <v>45714</v>
      </c>
      <c r="F422" s="3" t="s">
        <v>975</v>
      </c>
      <c r="G422" s="3" t="s">
        <v>936</v>
      </c>
      <c r="K422" s="8">
        <v>-221895</v>
      </c>
      <c r="L422" s="8" t="s">
        <v>637</v>
      </c>
      <c r="O422" s="20">
        <f>IF(Table1[[#This Row],[Phân loại]]="Tồn đầu kỳ",Table1[[#This Row],[Tổng giá trị]],0)</f>
        <v>0</v>
      </c>
      <c r="P422" s="8">
        <f>IF(Table1[[#This Row],[Số còn phải thu ĐK]]&gt;0,0,IF(Table1[[#This Row],[Phân loại]]="Bán hàng",Table1[[#This Row],[Tổng giá trị]],-Table1[[#This Row],[Tổng giá trị]]))</f>
        <v>221895</v>
      </c>
      <c r="Q422" s="20">
        <f>IF(Table1[[#This Row],[Ngày Thanh toán]]&lt;&gt;"",Table1[[#This Row],[Giá Trị HD sau CK]],0)</f>
        <v>0</v>
      </c>
      <c r="R422" s="8">
        <f>Table1[[#This Row],[Số còn phải thu ĐK]]+Table1[[#This Row],[Giá Trị HD sau CK]]-Table1[[#This Row],[Số tiền đã thu]]</f>
        <v>221895</v>
      </c>
      <c r="S422" s="7">
        <f>IF(Table1[[#This Row],[Ngày hóa đơn]]&lt;&gt;"",Table1[[#This Row],[Ngày hóa đơn]],Table1[[#This Row],[Ngày hạch toán]])</f>
        <v>45714</v>
      </c>
      <c r="T422" s="8">
        <v>55</v>
      </c>
      <c r="U422" s="7">
        <f>IF(Table1[[#This Row],[Ngày tính CN]]="","",S422+T422)</f>
        <v>45769</v>
      </c>
      <c r="V422" s="20">
        <f ca="1">IF(Table1[[#This Row],[Hạn thanh toán]]="","",IF((U422-NOW())&lt;0,0,(U422-NOW())))</f>
        <v>0</v>
      </c>
      <c r="W422" s="3"/>
      <c r="X422" s="20">
        <f ca="1">IF(Table1[[#This Row],[Hạn thanh toán]]="","",IF((U422-NOW())&lt;0,-(U422-NOW()),0))</f>
        <v>205.62053680555255</v>
      </c>
      <c r="Y422" s="3" t="str">
        <f t="shared" ca="1" si="6"/>
        <v>Nợ quá hạn hơn 120 ngày có khả năng mất thanh toán</v>
      </c>
      <c r="Z422" s="3" t="str">
        <f>IF(MONTH(Table1[[#This Row],[Ngày tính CN]])&lt;10,"0"&amp;MONTH(Table1[[#This Row],[Ngày tính CN]]),MONTH(Table1[[#This Row],[Ngày tính CN]]))</f>
        <v>02</v>
      </c>
      <c r="AA42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22" s="3"/>
    </row>
    <row r="423" spans="1:28" ht="25.5" customHeight="1" x14ac:dyDescent="0.2">
      <c r="A423" s="4" t="s">
        <v>654</v>
      </c>
      <c r="B423" s="4" t="s">
        <v>2119</v>
      </c>
      <c r="E423" s="5">
        <v>45714</v>
      </c>
      <c r="F423" s="3" t="s">
        <v>976</v>
      </c>
      <c r="G423" s="3" t="s">
        <v>936</v>
      </c>
      <c r="K423" s="8">
        <v>-110947</v>
      </c>
      <c r="L423" s="8" t="s">
        <v>637</v>
      </c>
      <c r="O423" s="20">
        <f>IF(Table1[[#This Row],[Phân loại]]="Tồn đầu kỳ",Table1[[#This Row],[Tổng giá trị]],0)</f>
        <v>0</v>
      </c>
      <c r="P423" s="8">
        <f>IF(Table1[[#This Row],[Số còn phải thu ĐK]]&gt;0,0,IF(Table1[[#This Row],[Phân loại]]="Bán hàng",Table1[[#This Row],[Tổng giá trị]],-Table1[[#This Row],[Tổng giá trị]]))</f>
        <v>110947</v>
      </c>
      <c r="Q423" s="20">
        <f>IF(Table1[[#This Row],[Ngày Thanh toán]]&lt;&gt;"",Table1[[#This Row],[Giá Trị HD sau CK]],0)</f>
        <v>0</v>
      </c>
      <c r="R423" s="8">
        <f>Table1[[#This Row],[Số còn phải thu ĐK]]+Table1[[#This Row],[Giá Trị HD sau CK]]-Table1[[#This Row],[Số tiền đã thu]]</f>
        <v>110947</v>
      </c>
      <c r="S423" s="7">
        <f>IF(Table1[[#This Row],[Ngày hóa đơn]]&lt;&gt;"",Table1[[#This Row],[Ngày hóa đơn]],Table1[[#This Row],[Ngày hạch toán]])</f>
        <v>45714</v>
      </c>
      <c r="T423" s="8">
        <v>55</v>
      </c>
      <c r="U423" s="7">
        <f>IF(Table1[[#This Row],[Ngày tính CN]]="","",S423+T423)</f>
        <v>45769</v>
      </c>
      <c r="V423" s="20">
        <f ca="1">IF(Table1[[#This Row],[Hạn thanh toán]]="","",IF((U423-NOW())&lt;0,0,(U423-NOW())))</f>
        <v>0</v>
      </c>
      <c r="W423" s="3"/>
      <c r="X423" s="20">
        <f ca="1">IF(Table1[[#This Row],[Hạn thanh toán]]="","",IF((U423-NOW())&lt;0,-(U423-NOW()),0))</f>
        <v>205.62053680555255</v>
      </c>
      <c r="Y423" s="3" t="str">
        <f t="shared" ca="1" si="6"/>
        <v>Nợ quá hạn hơn 120 ngày có khả năng mất thanh toán</v>
      </c>
      <c r="Z423" s="3" t="str">
        <f>IF(MONTH(Table1[[#This Row],[Ngày tính CN]])&lt;10,"0"&amp;MONTH(Table1[[#This Row],[Ngày tính CN]]),MONTH(Table1[[#This Row],[Ngày tính CN]]))</f>
        <v>02</v>
      </c>
      <c r="AA42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23" s="3"/>
    </row>
    <row r="424" spans="1:28" ht="25.5" customHeight="1" x14ac:dyDescent="0.2">
      <c r="A424" s="4" t="s">
        <v>654</v>
      </c>
      <c r="B424" s="4" t="s">
        <v>2119</v>
      </c>
      <c r="E424" s="5">
        <v>45714</v>
      </c>
      <c r="F424" s="3" t="s">
        <v>977</v>
      </c>
      <c r="G424" s="3" t="s">
        <v>936</v>
      </c>
      <c r="K424" s="8">
        <v>-110947</v>
      </c>
      <c r="L424" s="8" t="s">
        <v>637</v>
      </c>
      <c r="O424" s="20">
        <f>IF(Table1[[#This Row],[Phân loại]]="Tồn đầu kỳ",Table1[[#This Row],[Tổng giá trị]],0)</f>
        <v>0</v>
      </c>
      <c r="P424" s="8">
        <f>IF(Table1[[#This Row],[Số còn phải thu ĐK]]&gt;0,0,IF(Table1[[#This Row],[Phân loại]]="Bán hàng",Table1[[#This Row],[Tổng giá trị]],-Table1[[#This Row],[Tổng giá trị]]))</f>
        <v>110947</v>
      </c>
      <c r="Q424" s="20">
        <f>IF(Table1[[#This Row],[Ngày Thanh toán]]&lt;&gt;"",Table1[[#This Row],[Giá Trị HD sau CK]],0)</f>
        <v>0</v>
      </c>
      <c r="R424" s="8">
        <f>Table1[[#This Row],[Số còn phải thu ĐK]]+Table1[[#This Row],[Giá Trị HD sau CK]]-Table1[[#This Row],[Số tiền đã thu]]</f>
        <v>110947</v>
      </c>
      <c r="S424" s="7">
        <f>IF(Table1[[#This Row],[Ngày hóa đơn]]&lt;&gt;"",Table1[[#This Row],[Ngày hóa đơn]],Table1[[#This Row],[Ngày hạch toán]])</f>
        <v>45714</v>
      </c>
      <c r="T424" s="8">
        <v>55</v>
      </c>
      <c r="U424" s="7">
        <f>IF(Table1[[#This Row],[Ngày tính CN]]="","",S424+T424)</f>
        <v>45769</v>
      </c>
      <c r="V424" s="20">
        <f ca="1">IF(Table1[[#This Row],[Hạn thanh toán]]="","",IF((U424-NOW())&lt;0,0,(U424-NOW())))</f>
        <v>0</v>
      </c>
      <c r="W424" s="3"/>
      <c r="X424" s="20">
        <f ca="1">IF(Table1[[#This Row],[Hạn thanh toán]]="","",IF((U424-NOW())&lt;0,-(U424-NOW()),0))</f>
        <v>205.62053680555255</v>
      </c>
      <c r="Y424" s="3" t="str">
        <f t="shared" ca="1" si="6"/>
        <v>Nợ quá hạn hơn 120 ngày có khả năng mất thanh toán</v>
      </c>
      <c r="Z424" s="3" t="str">
        <f>IF(MONTH(Table1[[#This Row],[Ngày tính CN]])&lt;10,"0"&amp;MONTH(Table1[[#This Row],[Ngày tính CN]]),MONTH(Table1[[#This Row],[Ngày tính CN]]))</f>
        <v>02</v>
      </c>
      <c r="AA42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24" s="3"/>
    </row>
    <row r="425" spans="1:28" ht="25.5" customHeight="1" x14ac:dyDescent="0.2">
      <c r="A425" s="4" t="s">
        <v>654</v>
      </c>
      <c r="B425" s="4" t="s">
        <v>2119</v>
      </c>
      <c r="E425" s="5">
        <v>45714</v>
      </c>
      <c r="F425" s="3" t="s">
        <v>978</v>
      </c>
      <c r="G425" s="3" t="s">
        <v>936</v>
      </c>
      <c r="K425" s="8">
        <v>-95977</v>
      </c>
      <c r="L425" s="8" t="s">
        <v>637</v>
      </c>
      <c r="O425" s="20">
        <f>IF(Table1[[#This Row],[Phân loại]]="Tồn đầu kỳ",Table1[[#This Row],[Tổng giá trị]],0)</f>
        <v>0</v>
      </c>
      <c r="P425" s="8">
        <f>IF(Table1[[#This Row],[Số còn phải thu ĐK]]&gt;0,0,IF(Table1[[#This Row],[Phân loại]]="Bán hàng",Table1[[#This Row],[Tổng giá trị]],-Table1[[#This Row],[Tổng giá trị]]))</f>
        <v>95977</v>
      </c>
      <c r="Q425" s="20">
        <f>IF(Table1[[#This Row],[Ngày Thanh toán]]&lt;&gt;"",Table1[[#This Row],[Giá Trị HD sau CK]],0)</f>
        <v>0</v>
      </c>
      <c r="R425" s="8">
        <f>Table1[[#This Row],[Số còn phải thu ĐK]]+Table1[[#This Row],[Giá Trị HD sau CK]]-Table1[[#This Row],[Số tiền đã thu]]</f>
        <v>95977</v>
      </c>
      <c r="S425" s="7">
        <f>IF(Table1[[#This Row],[Ngày hóa đơn]]&lt;&gt;"",Table1[[#This Row],[Ngày hóa đơn]],Table1[[#This Row],[Ngày hạch toán]])</f>
        <v>45714</v>
      </c>
      <c r="T425" s="8">
        <v>55</v>
      </c>
      <c r="U425" s="7">
        <f>IF(Table1[[#This Row],[Ngày tính CN]]="","",S425+T425)</f>
        <v>45769</v>
      </c>
      <c r="V425" s="20">
        <f ca="1">IF(Table1[[#This Row],[Hạn thanh toán]]="","",IF((U425-NOW())&lt;0,0,(U425-NOW())))</f>
        <v>0</v>
      </c>
      <c r="W425" s="3"/>
      <c r="X425" s="20">
        <f ca="1">IF(Table1[[#This Row],[Hạn thanh toán]]="","",IF((U425-NOW())&lt;0,-(U425-NOW()),0))</f>
        <v>205.62053680555255</v>
      </c>
      <c r="Y425" s="3" t="str">
        <f t="shared" ca="1" si="6"/>
        <v>Nợ quá hạn hơn 120 ngày có khả năng mất thanh toán</v>
      </c>
      <c r="Z425" s="3" t="str">
        <f>IF(MONTH(Table1[[#This Row],[Ngày tính CN]])&lt;10,"0"&amp;MONTH(Table1[[#This Row],[Ngày tính CN]]),MONTH(Table1[[#This Row],[Ngày tính CN]]))</f>
        <v>02</v>
      </c>
      <c r="AA42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25" s="3"/>
    </row>
    <row r="426" spans="1:28" ht="25.5" customHeight="1" x14ac:dyDescent="0.2">
      <c r="A426" s="4" t="s">
        <v>654</v>
      </c>
      <c r="B426" s="4" t="s">
        <v>2119</v>
      </c>
      <c r="E426" s="5">
        <v>45714</v>
      </c>
      <c r="F426" s="3" t="s">
        <v>979</v>
      </c>
      <c r="G426" s="3" t="s">
        <v>936</v>
      </c>
      <c r="K426" s="8">
        <v>-71771</v>
      </c>
      <c r="L426" s="8" t="s">
        <v>637</v>
      </c>
      <c r="O426" s="20">
        <f>IF(Table1[[#This Row],[Phân loại]]="Tồn đầu kỳ",Table1[[#This Row],[Tổng giá trị]],0)</f>
        <v>0</v>
      </c>
      <c r="P426" s="8">
        <f>IF(Table1[[#This Row],[Số còn phải thu ĐK]]&gt;0,0,IF(Table1[[#This Row],[Phân loại]]="Bán hàng",Table1[[#This Row],[Tổng giá trị]],-Table1[[#This Row],[Tổng giá trị]]))</f>
        <v>71771</v>
      </c>
      <c r="Q426" s="20">
        <f>IF(Table1[[#This Row],[Ngày Thanh toán]]&lt;&gt;"",Table1[[#This Row],[Giá Trị HD sau CK]],0)</f>
        <v>0</v>
      </c>
      <c r="R426" s="8">
        <f>Table1[[#This Row],[Số còn phải thu ĐK]]+Table1[[#This Row],[Giá Trị HD sau CK]]-Table1[[#This Row],[Số tiền đã thu]]</f>
        <v>71771</v>
      </c>
      <c r="S426" s="7">
        <f>IF(Table1[[#This Row],[Ngày hóa đơn]]&lt;&gt;"",Table1[[#This Row],[Ngày hóa đơn]],Table1[[#This Row],[Ngày hạch toán]])</f>
        <v>45714</v>
      </c>
      <c r="T426" s="8">
        <v>55</v>
      </c>
      <c r="U426" s="7">
        <f>IF(Table1[[#This Row],[Ngày tính CN]]="","",S426+T426)</f>
        <v>45769</v>
      </c>
      <c r="V426" s="20">
        <f ca="1">IF(Table1[[#This Row],[Hạn thanh toán]]="","",IF((U426-NOW())&lt;0,0,(U426-NOW())))</f>
        <v>0</v>
      </c>
      <c r="W426" s="3"/>
      <c r="X426" s="20">
        <f ca="1">IF(Table1[[#This Row],[Hạn thanh toán]]="","",IF((U426-NOW())&lt;0,-(U426-NOW()),0))</f>
        <v>205.62053680555255</v>
      </c>
      <c r="Y426" s="3" t="str">
        <f t="shared" ca="1" si="6"/>
        <v>Nợ quá hạn hơn 120 ngày có khả năng mất thanh toán</v>
      </c>
      <c r="Z426" s="3" t="str">
        <f>IF(MONTH(Table1[[#This Row],[Ngày tính CN]])&lt;10,"0"&amp;MONTH(Table1[[#This Row],[Ngày tính CN]]),MONTH(Table1[[#This Row],[Ngày tính CN]]))</f>
        <v>02</v>
      </c>
      <c r="AA42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26" s="3"/>
    </row>
    <row r="427" spans="1:28" ht="25.5" customHeight="1" x14ac:dyDescent="0.2">
      <c r="A427" s="4" t="s">
        <v>654</v>
      </c>
      <c r="B427" s="4" t="s">
        <v>2119</v>
      </c>
      <c r="E427" s="5">
        <v>45714</v>
      </c>
      <c r="F427" s="3" t="s">
        <v>980</v>
      </c>
      <c r="G427" s="3" t="s">
        <v>936</v>
      </c>
      <c r="K427" s="8">
        <v>-71771</v>
      </c>
      <c r="L427" s="8" t="s">
        <v>637</v>
      </c>
      <c r="O427" s="20">
        <f>IF(Table1[[#This Row],[Phân loại]]="Tồn đầu kỳ",Table1[[#This Row],[Tổng giá trị]],0)</f>
        <v>0</v>
      </c>
      <c r="P427" s="8">
        <f>IF(Table1[[#This Row],[Số còn phải thu ĐK]]&gt;0,0,IF(Table1[[#This Row],[Phân loại]]="Bán hàng",Table1[[#This Row],[Tổng giá trị]],-Table1[[#This Row],[Tổng giá trị]]))</f>
        <v>71771</v>
      </c>
      <c r="Q427" s="20">
        <f>IF(Table1[[#This Row],[Ngày Thanh toán]]&lt;&gt;"",Table1[[#This Row],[Giá Trị HD sau CK]],0)</f>
        <v>0</v>
      </c>
      <c r="R427" s="8">
        <f>Table1[[#This Row],[Số còn phải thu ĐK]]+Table1[[#This Row],[Giá Trị HD sau CK]]-Table1[[#This Row],[Số tiền đã thu]]</f>
        <v>71771</v>
      </c>
      <c r="S427" s="7">
        <f>IF(Table1[[#This Row],[Ngày hóa đơn]]&lt;&gt;"",Table1[[#This Row],[Ngày hóa đơn]],Table1[[#This Row],[Ngày hạch toán]])</f>
        <v>45714</v>
      </c>
      <c r="T427" s="8">
        <v>55</v>
      </c>
      <c r="U427" s="7">
        <f>IF(Table1[[#This Row],[Ngày tính CN]]="","",S427+T427)</f>
        <v>45769</v>
      </c>
      <c r="V427" s="20">
        <f ca="1">IF(Table1[[#This Row],[Hạn thanh toán]]="","",IF((U427-NOW())&lt;0,0,(U427-NOW())))</f>
        <v>0</v>
      </c>
      <c r="W427" s="3"/>
      <c r="X427" s="20">
        <f ca="1">IF(Table1[[#This Row],[Hạn thanh toán]]="","",IF((U427-NOW())&lt;0,-(U427-NOW()),0))</f>
        <v>205.62053680555255</v>
      </c>
      <c r="Y427" s="3" t="str">
        <f t="shared" ca="1" si="6"/>
        <v>Nợ quá hạn hơn 120 ngày có khả năng mất thanh toán</v>
      </c>
      <c r="Z427" s="3" t="str">
        <f>IF(MONTH(Table1[[#This Row],[Ngày tính CN]])&lt;10,"0"&amp;MONTH(Table1[[#This Row],[Ngày tính CN]]),MONTH(Table1[[#This Row],[Ngày tính CN]]))</f>
        <v>02</v>
      </c>
      <c r="AA42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27" s="3"/>
    </row>
    <row r="428" spans="1:28" ht="25.5" customHeight="1" x14ac:dyDescent="0.2">
      <c r="A428" s="4" t="s">
        <v>654</v>
      </c>
      <c r="B428" s="4" t="s">
        <v>2119</v>
      </c>
      <c r="E428" s="5">
        <v>45714</v>
      </c>
      <c r="F428" s="3" t="s">
        <v>981</v>
      </c>
      <c r="G428" s="3" t="s">
        <v>936</v>
      </c>
      <c r="K428" s="8">
        <v>-71771</v>
      </c>
      <c r="L428" s="8" t="s">
        <v>637</v>
      </c>
      <c r="O428" s="20">
        <f>IF(Table1[[#This Row],[Phân loại]]="Tồn đầu kỳ",Table1[[#This Row],[Tổng giá trị]],0)</f>
        <v>0</v>
      </c>
      <c r="P428" s="8">
        <f>IF(Table1[[#This Row],[Số còn phải thu ĐK]]&gt;0,0,IF(Table1[[#This Row],[Phân loại]]="Bán hàng",Table1[[#This Row],[Tổng giá trị]],-Table1[[#This Row],[Tổng giá trị]]))</f>
        <v>71771</v>
      </c>
      <c r="Q428" s="20">
        <f>IF(Table1[[#This Row],[Ngày Thanh toán]]&lt;&gt;"",Table1[[#This Row],[Giá Trị HD sau CK]],0)</f>
        <v>0</v>
      </c>
      <c r="R428" s="8">
        <f>Table1[[#This Row],[Số còn phải thu ĐK]]+Table1[[#This Row],[Giá Trị HD sau CK]]-Table1[[#This Row],[Số tiền đã thu]]</f>
        <v>71771</v>
      </c>
      <c r="S428" s="7">
        <f>IF(Table1[[#This Row],[Ngày hóa đơn]]&lt;&gt;"",Table1[[#This Row],[Ngày hóa đơn]],Table1[[#This Row],[Ngày hạch toán]])</f>
        <v>45714</v>
      </c>
      <c r="T428" s="8">
        <v>55</v>
      </c>
      <c r="U428" s="7">
        <f>IF(Table1[[#This Row],[Ngày tính CN]]="","",S428+T428)</f>
        <v>45769</v>
      </c>
      <c r="V428" s="20">
        <f ca="1">IF(Table1[[#This Row],[Hạn thanh toán]]="","",IF((U428-NOW())&lt;0,0,(U428-NOW())))</f>
        <v>0</v>
      </c>
      <c r="W428" s="3"/>
      <c r="X428" s="20">
        <f ca="1">IF(Table1[[#This Row],[Hạn thanh toán]]="","",IF((U428-NOW())&lt;0,-(U428-NOW()),0))</f>
        <v>205.62053680555255</v>
      </c>
      <c r="Y428" s="3" t="str">
        <f t="shared" ca="1" si="6"/>
        <v>Nợ quá hạn hơn 120 ngày có khả năng mất thanh toán</v>
      </c>
      <c r="Z428" s="3" t="str">
        <f>IF(MONTH(Table1[[#This Row],[Ngày tính CN]])&lt;10,"0"&amp;MONTH(Table1[[#This Row],[Ngày tính CN]]),MONTH(Table1[[#This Row],[Ngày tính CN]]))</f>
        <v>02</v>
      </c>
      <c r="AA42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28" s="3"/>
    </row>
    <row r="429" spans="1:28" ht="25.5" customHeight="1" x14ac:dyDescent="0.2">
      <c r="A429" s="4" t="s">
        <v>654</v>
      </c>
      <c r="B429" s="4" t="s">
        <v>2119</v>
      </c>
      <c r="E429" s="5">
        <v>45714</v>
      </c>
      <c r="F429" s="3" t="s">
        <v>982</v>
      </c>
      <c r="G429" s="3" t="s">
        <v>936</v>
      </c>
      <c r="K429" s="8">
        <v>-71771</v>
      </c>
      <c r="L429" s="8" t="s">
        <v>637</v>
      </c>
      <c r="O429" s="20">
        <f>IF(Table1[[#This Row],[Phân loại]]="Tồn đầu kỳ",Table1[[#This Row],[Tổng giá trị]],0)</f>
        <v>0</v>
      </c>
      <c r="P429" s="8">
        <f>IF(Table1[[#This Row],[Số còn phải thu ĐK]]&gt;0,0,IF(Table1[[#This Row],[Phân loại]]="Bán hàng",Table1[[#This Row],[Tổng giá trị]],-Table1[[#This Row],[Tổng giá trị]]))</f>
        <v>71771</v>
      </c>
      <c r="Q429" s="20">
        <f>IF(Table1[[#This Row],[Ngày Thanh toán]]&lt;&gt;"",Table1[[#This Row],[Giá Trị HD sau CK]],0)</f>
        <v>0</v>
      </c>
      <c r="R429" s="8">
        <f>Table1[[#This Row],[Số còn phải thu ĐK]]+Table1[[#This Row],[Giá Trị HD sau CK]]-Table1[[#This Row],[Số tiền đã thu]]</f>
        <v>71771</v>
      </c>
      <c r="S429" s="7">
        <f>IF(Table1[[#This Row],[Ngày hóa đơn]]&lt;&gt;"",Table1[[#This Row],[Ngày hóa đơn]],Table1[[#This Row],[Ngày hạch toán]])</f>
        <v>45714</v>
      </c>
      <c r="T429" s="8">
        <v>55</v>
      </c>
      <c r="U429" s="7">
        <f>IF(Table1[[#This Row],[Ngày tính CN]]="","",S429+T429)</f>
        <v>45769</v>
      </c>
      <c r="V429" s="20">
        <f ca="1">IF(Table1[[#This Row],[Hạn thanh toán]]="","",IF((U429-NOW())&lt;0,0,(U429-NOW())))</f>
        <v>0</v>
      </c>
      <c r="W429" s="3"/>
      <c r="X429" s="20">
        <f ca="1">IF(Table1[[#This Row],[Hạn thanh toán]]="","",IF((U429-NOW())&lt;0,-(U429-NOW()),0))</f>
        <v>205.62053680555255</v>
      </c>
      <c r="Y429" s="3" t="str">
        <f t="shared" ca="1" si="6"/>
        <v>Nợ quá hạn hơn 120 ngày có khả năng mất thanh toán</v>
      </c>
      <c r="Z429" s="3" t="str">
        <f>IF(MONTH(Table1[[#This Row],[Ngày tính CN]])&lt;10,"0"&amp;MONTH(Table1[[#This Row],[Ngày tính CN]]),MONTH(Table1[[#This Row],[Ngày tính CN]]))</f>
        <v>02</v>
      </c>
      <c r="AA42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29" s="3"/>
    </row>
    <row r="430" spans="1:28" ht="25.5" customHeight="1" x14ac:dyDescent="0.2">
      <c r="A430" s="4" t="s">
        <v>654</v>
      </c>
      <c r="B430" s="4" t="s">
        <v>2119</v>
      </c>
      <c r="E430" s="5">
        <v>45714</v>
      </c>
      <c r="F430" s="3" t="s">
        <v>983</v>
      </c>
      <c r="G430" s="3" t="s">
        <v>936</v>
      </c>
      <c r="K430" s="8">
        <v>-358857</v>
      </c>
      <c r="L430" s="8" t="s">
        <v>637</v>
      </c>
      <c r="O430" s="20">
        <f>IF(Table1[[#This Row],[Phân loại]]="Tồn đầu kỳ",Table1[[#This Row],[Tổng giá trị]],0)</f>
        <v>0</v>
      </c>
      <c r="P430" s="8">
        <f>IF(Table1[[#This Row],[Số còn phải thu ĐK]]&gt;0,0,IF(Table1[[#This Row],[Phân loại]]="Bán hàng",Table1[[#This Row],[Tổng giá trị]],-Table1[[#This Row],[Tổng giá trị]]))</f>
        <v>358857</v>
      </c>
      <c r="Q430" s="20">
        <f>IF(Table1[[#This Row],[Ngày Thanh toán]]&lt;&gt;"",Table1[[#This Row],[Giá Trị HD sau CK]],0)</f>
        <v>0</v>
      </c>
      <c r="R430" s="8">
        <f>Table1[[#This Row],[Số còn phải thu ĐK]]+Table1[[#This Row],[Giá Trị HD sau CK]]-Table1[[#This Row],[Số tiền đã thu]]</f>
        <v>358857</v>
      </c>
      <c r="S430" s="7">
        <f>IF(Table1[[#This Row],[Ngày hóa đơn]]&lt;&gt;"",Table1[[#This Row],[Ngày hóa đơn]],Table1[[#This Row],[Ngày hạch toán]])</f>
        <v>45714</v>
      </c>
      <c r="T430" s="8">
        <v>55</v>
      </c>
      <c r="U430" s="7">
        <f>IF(Table1[[#This Row],[Ngày tính CN]]="","",S430+T430)</f>
        <v>45769</v>
      </c>
      <c r="V430" s="20">
        <f ca="1">IF(Table1[[#This Row],[Hạn thanh toán]]="","",IF((U430-NOW())&lt;0,0,(U430-NOW())))</f>
        <v>0</v>
      </c>
      <c r="W430" s="3"/>
      <c r="X430" s="20">
        <f ca="1">IF(Table1[[#This Row],[Hạn thanh toán]]="","",IF((U430-NOW())&lt;0,-(U430-NOW()),0))</f>
        <v>205.62053680555255</v>
      </c>
      <c r="Y430" s="3" t="str">
        <f t="shared" ca="1" si="6"/>
        <v>Nợ quá hạn hơn 120 ngày có khả năng mất thanh toán</v>
      </c>
      <c r="Z430" s="3" t="str">
        <f>IF(MONTH(Table1[[#This Row],[Ngày tính CN]])&lt;10,"0"&amp;MONTH(Table1[[#This Row],[Ngày tính CN]]),MONTH(Table1[[#This Row],[Ngày tính CN]]))</f>
        <v>02</v>
      </c>
      <c r="AA43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30" s="3"/>
    </row>
    <row r="431" spans="1:28" ht="25.5" customHeight="1" x14ac:dyDescent="0.2">
      <c r="A431" s="4" t="s">
        <v>654</v>
      </c>
      <c r="B431" s="4" t="s">
        <v>2119</v>
      </c>
      <c r="E431" s="5">
        <v>45714</v>
      </c>
      <c r="F431" s="3" t="s">
        <v>984</v>
      </c>
      <c r="G431" s="3" t="s">
        <v>936</v>
      </c>
      <c r="K431" s="8">
        <v>-71771</v>
      </c>
      <c r="L431" s="8" t="s">
        <v>637</v>
      </c>
      <c r="O431" s="20">
        <f>IF(Table1[[#This Row],[Phân loại]]="Tồn đầu kỳ",Table1[[#This Row],[Tổng giá trị]],0)</f>
        <v>0</v>
      </c>
      <c r="P431" s="8">
        <f>IF(Table1[[#This Row],[Số còn phải thu ĐK]]&gt;0,0,IF(Table1[[#This Row],[Phân loại]]="Bán hàng",Table1[[#This Row],[Tổng giá trị]],-Table1[[#This Row],[Tổng giá trị]]))</f>
        <v>71771</v>
      </c>
      <c r="Q431" s="20">
        <f>IF(Table1[[#This Row],[Ngày Thanh toán]]&lt;&gt;"",Table1[[#This Row],[Giá Trị HD sau CK]],0)</f>
        <v>0</v>
      </c>
      <c r="R431" s="8">
        <f>Table1[[#This Row],[Số còn phải thu ĐK]]+Table1[[#This Row],[Giá Trị HD sau CK]]-Table1[[#This Row],[Số tiền đã thu]]</f>
        <v>71771</v>
      </c>
      <c r="S431" s="7">
        <f>IF(Table1[[#This Row],[Ngày hóa đơn]]&lt;&gt;"",Table1[[#This Row],[Ngày hóa đơn]],Table1[[#This Row],[Ngày hạch toán]])</f>
        <v>45714</v>
      </c>
      <c r="T431" s="8">
        <v>55</v>
      </c>
      <c r="U431" s="7">
        <f>IF(Table1[[#This Row],[Ngày tính CN]]="","",S431+T431)</f>
        <v>45769</v>
      </c>
      <c r="V431" s="20">
        <f ca="1">IF(Table1[[#This Row],[Hạn thanh toán]]="","",IF((U431-NOW())&lt;0,0,(U431-NOW())))</f>
        <v>0</v>
      </c>
      <c r="W431" s="3"/>
      <c r="X431" s="20">
        <f ca="1">IF(Table1[[#This Row],[Hạn thanh toán]]="","",IF((U431-NOW())&lt;0,-(U431-NOW()),0))</f>
        <v>205.62053680555255</v>
      </c>
      <c r="Y431" s="3" t="str">
        <f t="shared" ca="1" si="6"/>
        <v>Nợ quá hạn hơn 120 ngày có khả năng mất thanh toán</v>
      </c>
      <c r="Z431" s="3" t="str">
        <f>IF(MONTH(Table1[[#This Row],[Ngày tính CN]])&lt;10,"0"&amp;MONTH(Table1[[#This Row],[Ngày tính CN]]),MONTH(Table1[[#This Row],[Ngày tính CN]]))</f>
        <v>02</v>
      </c>
      <c r="AA43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31" s="3"/>
    </row>
    <row r="432" spans="1:28" ht="25.5" customHeight="1" x14ac:dyDescent="0.2">
      <c r="A432" s="4" t="s">
        <v>654</v>
      </c>
      <c r="B432" s="4" t="s">
        <v>2119</v>
      </c>
      <c r="E432" s="5">
        <v>45714</v>
      </c>
      <c r="F432" s="3" t="s">
        <v>985</v>
      </c>
      <c r="G432" s="3" t="s">
        <v>936</v>
      </c>
      <c r="K432" s="8">
        <v>-71771</v>
      </c>
      <c r="L432" s="8" t="s">
        <v>637</v>
      </c>
      <c r="O432" s="20">
        <f>IF(Table1[[#This Row],[Phân loại]]="Tồn đầu kỳ",Table1[[#This Row],[Tổng giá trị]],0)</f>
        <v>0</v>
      </c>
      <c r="P432" s="8">
        <f>IF(Table1[[#This Row],[Số còn phải thu ĐK]]&gt;0,0,IF(Table1[[#This Row],[Phân loại]]="Bán hàng",Table1[[#This Row],[Tổng giá trị]],-Table1[[#This Row],[Tổng giá trị]]))</f>
        <v>71771</v>
      </c>
      <c r="Q432" s="20">
        <f>IF(Table1[[#This Row],[Ngày Thanh toán]]&lt;&gt;"",Table1[[#This Row],[Giá Trị HD sau CK]],0)</f>
        <v>0</v>
      </c>
      <c r="R432" s="8">
        <f>Table1[[#This Row],[Số còn phải thu ĐK]]+Table1[[#This Row],[Giá Trị HD sau CK]]-Table1[[#This Row],[Số tiền đã thu]]</f>
        <v>71771</v>
      </c>
      <c r="S432" s="7">
        <f>IF(Table1[[#This Row],[Ngày hóa đơn]]&lt;&gt;"",Table1[[#This Row],[Ngày hóa đơn]],Table1[[#This Row],[Ngày hạch toán]])</f>
        <v>45714</v>
      </c>
      <c r="T432" s="8">
        <v>55</v>
      </c>
      <c r="U432" s="7">
        <f>IF(Table1[[#This Row],[Ngày tính CN]]="","",S432+T432)</f>
        <v>45769</v>
      </c>
      <c r="V432" s="20">
        <f ca="1">IF(Table1[[#This Row],[Hạn thanh toán]]="","",IF((U432-NOW())&lt;0,0,(U432-NOW())))</f>
        <v>0</v>
      </c>
      <c r="W432" s="3"/>
      <c r="X432" s="20">
        <f ca="1">IF(Table1[[#This Row],[Hạn thanh toán]]="","",IF((U432-NOW())&lt;0,-(U432-NOW()),0))</f>
        <v>205.62053680555255</v>
      </c>
      <c r="Y432" s="3" t="str">
        <f t="shared" ca="1" si="6"/>
        <v>Nợ quá hạn hơn 120 ngày có khả năng mất thanh toán</v>
      </c>
      <c r="Z432" s="3" t="str">
        <f>IF(MONTH(Table1[[#This Row],[Ngày tính CN]])&lt;10,"0"&amp;MONTH(Table1[[#This Row],[Ngày tính CN]]),MONTH(Table1[[#This Row],[Ngày tính CN]]))</f>
        <v>02</v>
      </c>
      <c r="AA43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32" s="3"/>
    </row>
    <row r="433" spans="1:28" ht="25.5" customHeight="1" x14ac:dyDescent="0.2">
      <c r="A433" s="4" t="s">
        <v>654</v>
      </c>
      <c r="B433" s="4" t="s">
        <v>2119</v>
      </c>
      <c r="E433" s="5">
        <v>45714</v>
      </c>
      <c r="F433" s="3" t="s">
        <v>986</v>
      </c>
      <c r="G433" s="3" t="s">
        <v>936</v>
      </c>
      <c r="K433" s="8">
        <v>-71771</v>
      </c>
      <c r="L433" s="8" t="s">
        <v>637</v>
      </c>
      <c r="O433" s="20">
        <f>IF(Table1[[#This Row],[Phân loại]]="Tồn đầu kỳ",Table1[[#This Row],[Tổng giá trị]],0)</f>
        <v>0</v>
      </c>
      <c r="P433" s="8">
        <f>IF(Table1[[#This Row],[Số còn phải thu ĐK]]&gt;0,0,IF(Table1[[#This Row],[Phân loại]]="Bán hàng",Table1[[#This Row],[Tổng giá trị]],-Table1[[#This Row],[Tổng giá trị]]))</f>
        <v>71771</v>
      </c>
      <c r="Q433" s="20">
        <f>IF(Table1[[#This Row],[Ngày Thanh toán]]&lt;&gt;"",Table1[[#This Row],[Giá Trị HD sau CK]],0)</f>
        <v>0</v>
      </c>
      <c r="R433" s="8">
        <f>Table1[[#This Row],[Số còn phải thu ĐK]]+Table1[[#This Row],[Giá Trị HD sau CK]]-Table1[[#This Row],[Số tiền đã thu]]</f>
        <v>71771</v>
      </c>
      <c r="S433" s="7">
        <f>IF(Table1[[#This Row],[Ngày hóa đơn]]&lt;&gt;"",Table1[[#This Row],[Ngày hóa đơn]],Table1[[#This Row],[Ngày hạch toán]])</f>
        <v>45714</v>
      </c>
      <c r="T433" s="8">
        <v>55</v>
      </c>
      <c r="U433" s="7">
        <f>IF(Table1[[#This Row],[Ngày tính CN]]="","",S433+T433)</f>
        <v>45769</v>
      </c>
      <c r="V433" s="20">
        <f ca="1">IF(Table1[[#This Row],[Hạn thanh toán]]="","",IF((U433-NOW())&lt;0,0,(U433-NOW())))</f>
        <v>0</v>
      </c>
      <c r="W433" s="3"/>
      <c r="X433" s="20">
        <f ca="1">IF(Table1[[#This Row],[Hạn thanh toán]]="","",IF((U433-NOW())&lt;0,-(U433-NOW()),0))</f>
        <v>205.62053680555255</v>
      </c>
      <c r="Y433" s="3" t="str">
        <f t="shared" ca="1" si="6"/>
        <v>Nợ quá hạn hơn 120 ngày có khả năng mất thanh toán</v>
      </c>
      <c r="Z433" s="3" t="str">
        <f>IF(MONTH(Table1[[#This Row],[Ngày tính CN]])&lt;10,"0"&amp;MONTH(Table1[[#This Row],[Ngày tính CN]]),MONTH(Table1[[#This Row],[Ngày tính CN]]))</f>
        <v>02</v>
      </c>
      <c r="AA43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33" s="3"/>
    </row>
    <row r="434" spans="1:28" ht="25.5" customHeight="1" x14ac:dyDescent="0.2">
      <c r="A434" s="4" t="s">
        <v>654</v>
      </c>
      <c r="B434" s="4" t="s">
        <v>2119</v>
      </c>
      <c r="E434" s="5">
        <v>45714</v>
      </c>
      <c r="F434" s="3" t="s">
        <v>987</v>
      </c>
      <c r="G434" s="3" t="s">
        <v>936</v>
      </c>
      <c r="K434" s="8">
        <v>-71771</v>
      </c>
      <c r="L434" s="8" t="s">
        <v>637</v>
      </c>
      <c r="O434" s="20">
        <f>IF(Table1[[#This Row],[Phân loại]]="Tồn đầu kỳ",Table1[[#This Row],[Tổng giá trị]],0)</f>
        <v>0</v>
      </c>
      <c r="P434" s="8">
        <f>IF(Table1[[#This Row],[Số còn phải thu ĐK]]&gt;0,0,IF(Table1[[#This Row],[Phân loại]]="Bán hàng",Table1[[#This Row],[Tổng giá trị]],-Table1[[#This Row],[Tổng giá trị]]))</f>
        <v>71771</v>
      </c>
      <c r="Q434" s="20">
        <f>IF(Table1[[#This Row],[Ngày Thanh toán]]&lt;&gt;"",Table1[[#This Row],[Giá Trị HD sau CK]],0)</f>
        <v>0</v>
      </c>
      <c r="R434" s="8">
        <f>Table1[[#This Row],[Số còn phải thu ĐK]]+Table1[[#This Row],[Giá Trị HD sau CK]]-Table1[[#This Row],[Số tiền đã thu]]</f>
        <v>71771</v>
      </c>
      <c r="S434" s="7">
        <f>IF(Table1[[#This Row],[Ngày hóa đơn]]&lt;&gt;"",Table1[[#This Row],[Ngày hóa đơn]],Table1[[#This Row],[Ngày hạch toán]])</f>
        <v>45714</v>
      </c>
      <c r="T434" s="8">
        <v>55</v>
      </c>
      <c r="U434" s="7">
        <f>IF(Table1[[#This Row],[Ngày tính CN]]="","",S434+T434)</f>
        <v>45769</v>
      </c>
      <c r="V434" s="20">
        <f ca="1">IF(Table1[[#This Row],[Hạn thanh toán]]="","",IF((U434-NOW())&lt;0,0,(U434-NOW())))</f>
        <v>0</v>
      </c>
      <c r="W434" s="3"/>
      <c r="X434" s="20">
        <f ca="1">IF(Table1[[#This Row],[Hạn thanh toán]]="","",IF((U434-NOW())&lt;0,-(U434-NOW()),0))</f>
        <v>205.62053680555255</v>
      </c>
      <c r="Y434" s="3" t="str">
        <f t="shared" ca="1" si="6"/>
        <v>Nợ quá hạn hơn 120 ngày có khả năng mất thanh toán</v>
      </c>
      <c r="Z434" s="3" t="str">
        <f>IF(MONTH(Table1[[#This Row],[Ngày tính CN]])&lt;10,"0"&amp;MONTH(Table1[[#This Row],[Ngày tính CN]]),MONTH(Table1[[#This Row],[Ngày tính CN]]))</f>
        <v>02</v>
      </c>
      <c r="AA43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34" s="3"/>
    </row>
    <row r="435" spans="1:28" ht="25.5" customHeight="1" x14ac:dyDescent="0.2">
      <c r="A435" s="4" t="s">
        <v>654</v>
      </c>
      <c r="B435" s="4" t="s">
        <v>2119</v>
      </c>
      <c r="E435" s="5">
        <v>45714</v>
      </c>
      <c r="F435" s="3" t="s">
        <v>988</v>
      </c>
      <c r="G435" s="3" t="s">
        <v>936</v>
      </c>
      <c r="K435" s="8">
        <v>-430628</v>
      </c>
      <c r="L435" s="8" t="s">
        <v>637</v>
      </c>
      <c r="O435" s="20">
        <f>IF(Table1[[#This Row],[Phân loại]]="Tồn đầu kỳ",Table1[[#This Row],[Tổng giá trị]],0)</f>
        <v>0</v>
      </c>
      <c r="P435" s="8">
        <f>IF(Table1[[#This Row],[Số còn phải thu ĐK]]&gt;0,0,IF(Table1[[#This Row],[Phân loại]]="Bán hàng",Table1[[#This Row],[Tổng giá trị]],-Table1[[#This Row],[Tổng giá trị]]))</f>
        <v>430628</v>
      </c>
      <c r="Q435" s="20">
        <f>IF(Table1[[#This Row],[Ngày Thanh toán]]&lt;&gt;"",Table1[[#This Row],[Giá Trị HD sau CK]],0)</f>
        <v>0</v>
      </c>
      <c r="R435" s="8">
        <f>Table1[[#This Row],[Số còn phải thu ĐK]]+Table1[[#This Row],[Giá Trị HD sau CK]]-Table1[[#This Row],[Số tiền đã thu]]</f>
        <v>430628</v>
      </c>
      <c r="S435" s="7">
        <f>IF(Table1[[#This Row],[Ngày hóa đơn]]&lt;&gt;"",Table1[[#This Row],[Ngày hóa đơn]],Table1[[#This Row],[Ngày hạch toán]])</f>
        <v>45714</v>
      </c>
      <c r="T435" s="8">
        <v>55</v>
      </c>
      <c r="U435" s="7">
        <f>IF(Table1[[#This Row],[Ngày tính CN]]="","",S435+T435)</f>
        <v>45769</v>
      </c>
      <c r="V435" s="20">
        <f ca="1">IF(Table1[[#This Row],[Hạn thanh toán]]="","",IF((U435-NOW())&lt;0,0,(U435-NOW())))</f>
        <v>0</v>
      </c>
      <c r="W435" s="3"/>
      <c r="X435" s="20">
        <f ca="1">IF(Table1[[#This Row],[Hạn thanh toán]]="","",IF((U435-NOW())&lt;0,-(U435-NOW()),0))</f>
        <v>205.62053680555255</v>
      </c>
      <c r="Y435" s="3" t="str">
        <f t="shared" ca="1" si="6"/>
        <v>Nợ quá hạn hơn 120 ngày có khả năng mất thanh toán</v>
      </c>
      <c r="Z435" s="3" t="str">
        <f>IF(MONTH(Table1[[#This Row],[Ngày tính CN]])&lt;10,"0"&amp;MONTH(Table1[[#This Row],[Ngày tính CN]]),MONTH(Table1[[#This Row],[Ngày tính CN]]))</f>
        <v>02</v>
      </c>
      <c r="AA43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35" s="3"/>
    </row>
    <row r="436" spans="1:28" ht="25.5" customHeight="1" x14ac:dyDescent="0.2">
      <c r="A436" s="4" t="s">
        <v>654</v>
      </c>
      <c r="B436" s="4" t="s">
        <v>2119</v>
      </c>
      <c r="E436" s="5">
        <v>45714</v>
      </c>
      <c r="F436" s="3" t="s">
        <v>989</v>
      </c>
      <c r="G436" s="3" t="s">
        <v>936</v>
      </c>
      <c r="K436" s="8">
        <v>-71771</v>
      </c>
      <c r="L436" s="8" t="s">
        <v>637</v>
      </c>
      <c r="O436" s="20">
        <f>IF(Table1[[#This Row],[Phân loại]]="Tồn đầu kỳ",Table1[[#This Row],[Tổng giá trị]],0)</f>
        <v>0</v>
      </c>
      <c r="P436" s="8">
        <f>IF(Table1[[#This Row],[Số còn phải thu ĐK]]&gt;0,0,IF(Table1[[#This Row],[Phân loại]]="Bán hàng",Table1[[#This Row],[Tổng giá trị]],-Table1[[#This Row],[Tổng giá trị]]))</f>
        <v>71771</v>
      </c>
      <c r="Q436" s="20">
        <f>IF(Table1[[#This Row],[Ngày Thanh toán]]&lt;&gt;"",Table1[[#This Row],[Giá Trị HD sau CK]],0)</f>
        <v>0</v>
      </c>
      <c r="R436" s="8">
        <f>Table1[[#This Row],[Số còn phải thu ĐK]]+Table1[[#This Row],[Giá Trị HD sau CK]]-Table1[[#This Row],[Số tiền đã thu]]</f>
        <v>71771</v>
      </c>
      <c r="S436" s="7">
        <f>IF(Table1[[#This Row],[Ngày hóa đơn]]&lt;&gt;"",Table1[[#This Row],[Ngày hóa đơn]],Table1[[#This Row],[Ngày hạch toán]])</f>
        <v>45714</v>
      </c>
      <c r="T436" s="8">
        <v>55</v>
      </c>
      <c r="U436" s="7">
        <f>IF(Table1[[#This Row],[Ngày tính CN]]="","",S436+T436)</f>
        <v>45769</v>
      </c>
      <c r="V436" s="20">
        <f ca="1">IF(Table1[[#This Row],[Hạn thanh toán]]="","",IF((U436-NOW())&lt;0,0,(U436-NOW())))</f>
        <v>0</v>
      </c>
      <c r="W436" s="3"/>
      <c r="X436" s="20">
        <f ca="1">IF(Table1[[#This Row],[Hạn thanh toán]]="","",IF((U436-NOW())&lt;0,-(U436-NOW()),0))</f>
        <v>205.62053680555255</v>
      </c>
      <c r="Y436" s="3" t="str">
        <f t="shared" ca="1" si="6"/>
        <v>Nợ quá hạn hơn 120 ngày có khả năng mất thanh toán</v>
      </c>
      <c r="Z436" s="3" t="str">
        <f>IF(MONTH(Table1[[#This Row],[Ngày tính CN]])&lt;10,"0"&amp;MONTH(Table1[[#This Row],[Ngày tính CN]]),MONTH(Table1[[#This Row],[Ngày tính CN]]))</f>
        <v>02</v>
      </c>
      <c r="AA43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36" s="3"/>
    </row>
    <row r="437" spans="1:28" ht="25.5" customHeight="1" x14ac:dyDescent="0.2">
      <c r="A437" s="4" t="s">
        <v>654</v>
      </c>
      <c r="B437" s="4" t="s">
        <v>2119</v>
      </c>
      <c r="E437" s="5">
        <v>45714</v>
      </c>
      <c r="F437" s="3" t="s">
        <v>990</v>
      </c>
      <c r="G437" s="3" t="s">
        <v>936</v>
      </c>
      <c r="K437" s="8">
        <v>-71771</v>
      </c>
      <c r="L437" s="8" t="s">
        <v>637</v>
      </c>
      <c r="O437" s="20">
        <f>IF(Table1[[#This Row],[Phân loại]]="Tồn đầu kỳ",Table1[[#This Row],[Tổng giá trị]],0)</f>
        <v>0</v>
      </c>
      <c r="P437" s="8">
        <f>IF(Table1[[#This Row],[Số còn phải thu ĐK]]&gt;0,0,IF(Table1[[#This Row],[Phân loại]]="Bán hàng",Table1[[#This Row],[Tổng giá trị]],-Table1[[#This Row],[Tổng giá trị]]))</f>
        <v>71771</v>
      </c>
      <c r="Q437" s="20">
        <f>IF(Table1[[#This Row],[Ngày Thanh toán]]&lt;&gt;"",Table1[[#This Row],[Giá Trị HD sau CK]],0)</f>
        <v>0</v>
      </c>
      <c r="R437" s="8">
        <f>Table1[[#This Row],[Số còn phải thu ĐK]]+Table1[[#This Row],[Giá Trị HD sau CK]]-Table1[[#This Row],[Số tiền đã thu]]</f>
        <v>71771</v>
      </c>
      <c r="S437" s="7">
        <f>IF(Table1[[#This Row],[Ngày hóa đơn]]&lt;&gt;"",Table1[[#This Row],[Ngày hóa đơn]],Table1[[#This Row],[Ngày hạch toán]])</f>
        <v>45714</v>
      </c>
      <c r="T437" s="8">
        <v>55</v>
      </c>
      <c r="U437" s="7">
        <f>IF(Table1[[#This Row],[Ngày tính CN]]="","",S437+T437)</f>
        <v>45769</v>
      </c>
      <c r="V437" s="20">
        <f ca="1">IF(Table1[[#This Row],[Hạn thanh toán]]="","",IF((U437-NOW())&lt;0,0,(U437-NOW())))</f>
        <v>0</v>
      </c>
      <c r="W437" s="3"/>
      <c r="X437" s="20">
        <f ca="1">IF(Table1[[#This Row],[Hạn thanh toán]]="","",IF((U437-NOW())&lt;0,-(U437-NOW()),0))</f>
        <v>205.62053680555255</v>
      </c>
      <c r="Y437" s="3" t="str">
        <f t="shared" ca="1" si="6"/>
        <v>Nợ quá hạn hơn 120 ngày có khả năng mất thanh toán</v>
      </c>
      <c r="Z437" s="3" t="str">
        <f>IF(MONTH(Table1[[#This Row],[Ngày tính CN]])&lt;10,"0"&amp;MONTH(Table1[[#This Row],[Ngày tính CN]]),MONTH(Table1[[#This Row],[Ngày tính CN]]))</f>
        <v>02</v>
      </c>
      <c r="AA43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37" s="3"/>
    </row>
    <row r="438" spans="1:28" ht="25.5" customHeight="1" x14ac:dyDescent="0.2">
      <c r="A438" s="4" t="s">
        <v>654</v>
      </c>
      <c r="B438" s="4" t="s">
        <v>2119</v>
      </c>
      <c r="E438" s="5">
        <v>45714</v>
      </c>
      <c r="F438" s="3" t="s">
        <v>991</v>
      </c>
      <c r="G438" s="3" t="s">
        <v>936</v>
      </c>
      <c r="K438" s="8">
        <v>-71771</v>
      </c>
      <c r="L438" s="8" t="s">
        <v>637</v>
      </c>
      <c r="O438" s="20">
        <f>IF(Table1[[#This Row],[Phân loại]]="Tồn đầu kỳ",Table1[[#This Row],[Tổng giá trị]],0)</f>
        <v>0</v>
      </c>
      <c r="P438" s="8">
        <f>IF(Table1[[#This Row],[Số còn phải thu ĐK]]&gt;0,0,IF(Table1[[#This Row],[Phân loại]]="Bán hàng",Table1[[#This Row],[Tổng giá trị]],-Table1[[#This Row],[Tổng giá trị]]))</f>
        <v>71771</v>
      </c>
      <c r="Q438" s="20">
        <f>IF(Table1[[#This Row],[Ngày Thanh toán]]&lt;&gt;"",Table1[[#This Row],[Giá Trị HD sau CK]],0)</f>
        <v>0</v>
      </c>
      <c r="R438" s="8">
        <f>Table1[[#This Row],[Số còn phải thu ĐK]]+Table1[[#This Row],[Giá Trị HD sau CK]]-Table1[[#This Row],[Số tiền đã thu]]</f>
        <v>71771</v>
      </c>
      <c r="S438" s="7">
        <f>IF(Table1[[#This Row],[Ngày hóa đơn]]&lt;&gt;"",Table1[[#This Row],[Ngày hóa đơn]],Table1[[#This Row],[Ngày hạch toán]])</f>
        <v>45714</v>
      </c>
      <c r="T438" s="8">
        <v>55</v>
      </c>
      <c r="U438" s="7">
        <f>IF(Table1[[#This Row],[Ngày tính CN]]="","",S438+T438)</f>
        <v>45769</v>
      </c>
      <c r="V438" s="20">
        <f ca="1">IF(Table1[[#This Row],[Hạn thanh toán]]="","",IF((U438-NOW())&lt;0,0,(U438-NOW())))</f>
        <v>0</v>
      </c>
      <c r="W438" s="3"/>
      <c r="X438" s="20">
        <f ca="1">IF(Table1[[#This Row],[Hạn thanh toán]]="","",IF((U438-NOW())&lt;0,-(U438-NOW()),0))</f>
        <v>205.62053680555255</v>
      </c>
      <c r="Y438" s="3" t="str">
        <f t="shared" ca="1" si="6"/>
        <v>Nợ quá hạn hơn 120 ngày có khả năng mất thanh toán</v>
      </c>
      <c r="Z438" s="3" t="str">
        <f>IF(MONTH(Table1[[#This Row],[Ngày tính CN]])&lt;10,"0"&amp;MONTH(Table1[[#This Row],[Ngày tính CN]]),MONTH(Table1[[#This Row],[Ngày tính CN]]))</f>
        <v>02</v>
      </c>
      <c r="AA43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38" s="3"/>
    </row>
    <row r="439" spans="1:28" ht="25.5" customHeight="1" x14ac:dyDescent="0.2">
      <c r="A439" s="4" t="s">
        <v>654</v>
      </c>
      <c r="B439" s="4" t="s">
        <v>2119</v>
      </c>
      <c r="E439" s="5">
        <v>45714</v>
      </c>
      <c r="F439" s="3" t="s">
        <v>992</v>
      </c>
      <c r="G439" s="3" t="s">
        <v>936</v>
      </c>
      <c r="K439" s="8">
        <v>-71771</v>
      </c>
      <c r="L439" s="8" t="s">
        <v>637</v>
      </c>
      <c r="O439" s="20">
        <f>IF(Table1[[#This Row],[Phân loại]]="Tồn đầu kỳ",Table1[[#This Row],[Tổng giá trị]],0)</f>
        <v>0</v>
      </c>
      <c r="P439" s="8">
        <f>IF(Table1[[#This Row],[Số còn phải thu ĐK]]&gt;0,0,IF(Table1[[#This Row],[Phân loại]]="Bán hàng",Table1[[#This Row],[Tổng giá trị]],-Table1[[#This Row],[Tổng giá trị]]))</f>
        <v>71771</v>
      </c>
      <c r="Q439" s="20">
        <f>IF(Table1[[#This Row],[Ngày Thanh toán]]&lt;&gt;"",Table1[[#This Row],[Giá Trị HD sau CK]],0)</f>
        <v>0</v>
      </c>
      <c r="R439" s="8">
        <f>Table1[[#This Row],[Số còn phải thu ĐK]]+Table1[[#This Row],[Giá Trị HD sau CK]]-Table1[[#This Row],[Số tiền đã thu]]</f>
        <v>71771</v>
      </c>
      <c r="S439" s="7">
        <f>IF(Table1[[#This Row],[Ngày hóa đơn]]&lt;&gt;"",Table1[[#This Row],[Ngày hóa đơn]],Table1[[#This Row],[Ngày hạch toán]])</f>
        <v>45714</v>
      </c>
      <c r="T439" s="8">
        <v>55</v>
      </c>
      <c r="U439" s="7">
        <f>IF(Table1[[#This Row],[Ngày tính CN]]="","",S439+T439)</f>
        <v>45769</v>
      </c>
      <c r="V439" s="20">
        <f ca="1">IF(Table1[[#This Row],[Hạn thanh toán]]="","",IF((U439-NOW())&lt;0,0,(U439-NOW())))</f>
        <v>0</v>
      </c>
      <c r="W439" s="3"/>
      <c r="X439" s="20">
        <f ca="1">IF(Table1[[#This Row],[Hạn thanh toán]]="","",IF((U439-NOW())&lt;0,-(U439-NOW()),0))</f>
        <v>205.62053680555255</v>
      </c>
      <c r="Y439" s="3" t="str">
        <f t="shared" ca="1" si="6"/>
        <v>Nợ quá hạn hơn 120 ngày có khả năng mất thanh toán</v>
      </c>
      <c r="Z439" s="3" t="str">
        <f>IF(MONTH(Table1[[#This Row],[Ngày tính CN]])&lt;10,"0"&amp;MONTH(Table1[[#This Row],[Ngày tính CN]]),MONTH(Table1[[#This Row],[Ngày tính CN]]))</f>
        <v>02</v>
      </c>
      <c r="AA43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39" s="3"/>
    </row>
    <row r="440" spans="1:28" ht="25.5" customHeight="1" x14ac:dyDescent="0.2">
      <c r="A440" s="4" t="s">
        <v>654</v>
      </c>
      <c r="B440" s="4" t="s">
        <v>2119</v>
      </c>
      <c r="E440" s="5">
        <v>45714</v>
      </c>
      <c r="F440" s="3" t="s">
        <v>993</v>
      </c>
      <c r="G440" s="3" t="s">
        <v>936</v>
      </c>
      <c r="K440" s="8">
        <v>-71771</v>
      </c>
      <c r="L440" s="8" t="s">
        <v>637</v>
      </c>
      <c r="O440" s="20">
        <f>IF(Table1[[#This Row],[Phân loại]]="Tồn đầu kỳ",Table1[[#This Row],[Tổng giá trị]],0)</f>
        <v>0</v>
      </c>
      <c r="P440" s="8">
        <f>IF(Table1[[#This Row],[Số còn phải thu ĐK]]&gt;0,0,IF(Table1[[#This Row],[Phân loại]]="Bán hàng",Table1[[#This Row],[Tổng giá trị]],-Table1[[#This Row],[Tổng giá trị]]))</f>
        <v>71771</v>
      </c>
      <c r="Q440" s="20">
        <f>IF(Table1[[#This Row],[Ngày Thanh toán]]&lt;&gt;"",Table1[[#This Row],[Giá Trị HD sau CK]],0)</f>
        <v>0</v>
      </c>
      <c r="R440" s="8">
        <f>Table1[[#This Row],[Số còn phải thu ĐK]]+Table1[[#This Row],[Giá Trị HD sau CK]]-Table1[[#This Row],[Số tiền đã thu]]</f>
        <v>71771</v>
      </c>
      <c r="S440" s="7">
        <f>IF(Table1[[#This Row],[Ngày hóa đơn]]&lt;&gt;"",Table1[[#This Row],[Ngày hóa đơn]],Table1[[#This Row],[Ngày hạch toán]])</f>
        <v>45714</v>
      </c>
      <c r="T440" s="8">
        <v>55</v>
      </c>
      <c r="U440" s="7">
        <f>IF(Table1[[#This Row],[Ngày tính CN]]="","",S440+T440)</f>
        <v>45769</v>
      </c>
      <c r="V440" s="20">
        <f ca="1">IF(Table1[[#This Row],[Hạn thanh toán]]="","",IF((U440-NOW())&lt;0,0,(U440-NOW())))</f>
        <v>0</v>
      </c>
      <c r="W440" s="3"/>
      <c r="X440" s="20">
        <f ca="1">IF(Table1[[#This Row],[Hạn thanh toán]]="","",IF((U440-NOW())&lt;0,-(U440-NOW()),0))</f>
        <v>205.62053680555255</v>
      </c>
      <c r="Y440" s="3" t="str">
        <f t="shared" ca="1" si="6"/>
        <v>Nợ quá hạn hơn 120 ngày có khả năng mất thanh toán</v>
      </c>
      <c r="Z440" s="3" t="str">
        <f>IF(MONTH(Table1[[#This Row],[Ngày tính CN]])&lt;10,"0"&amp;MONTH(Table1[[#This Row],[Ngày tính CN]]),MONTH(Table1[[#This Row],[Ngày tính CN]]))</f>
        <v>02</v>
      </c>
      <c r="AA44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40" s="3"/>
    </row>
    <row r="441" spans="1:28" ht="25.5" customHeight="1" x14ac:dyDescent="0.2">
      <c r="A441" s="4" t="s">
        <v>654</v>
      </c>
      <c r="B441" s="4" t="s">
        <v>2119</v>
      </c>
      <c r="E441" s="5">
        <v>45714</v>
      </c>
      <c r="F441" s="3" t="s">
        <v>994</v>
      </c>
      <c r="G441" s="3" t="s">
        <v>936</v>
      </c>
      <c r="K441" s="8">
        <v>-163626</v>
      </c>
      <c r="L441" s="8" t="s">
        <v>637</v>
      </c>
      <c r="O441" s="20">
        <f>IF(Table1[[#This Row],[Phân loại]]="Tồn đầu kỳ",Table1[[#This Row],[Tổng giá trị]],0)</f>
        <v>0</v>
      </c>
      <c r="P441" s="8">
        <f>IF(Table1[[#This Row],[Số còn phải thu ĐK]]&gt;0,0,IF(Table1[[#This Row],[Phân loại]]="Bán hàng",Table1[[#This Row],[Tổng giá trị]],-Table1[[#This Row],[Tổng giá trị]]))</f>
        <v>163626</v>
      </c>
      <c r="Q441" s="20">
        <f>IF(Table1[[#This Row],[Ngày Thanh toán]]&lt;&gt;"",Table1[[#This Row],[Giá Trị HD sau CK]],0)</f>
        <v>0</v>
      </c>
      <c r="R441" s="8">
        <f>Table1[[#This Row],[Số còn phải thu ĐK]]+Table1[[#This Row],[Giá Trị HD sau CK]]-Table1[[#This Row],[Số tiền đã thu]]</f>
        <v>163626</v>
      </c>
      <c r="S441" s="7">
        <f>IF(Table1[[#This Row],[Ngày hóa đơn]]&lt;&gt;"",Table1[[#This Row],[Ngày hóa đơn]],Table1[[#This Row],[Ngày hạch toán]])</f>
        <v>45714</v>
      </c>
      <c r="T441" s="8">
        <v>55</v>
      </c>
      <c r="U441" s="7">
        <f>IF(Table1[[#This Row],[Ngày tính CN]]="","",S441+T441)</f>
        <v>45769</v>
      </c>
      <c r="V441" s="20">
        <f ca="1">IF(Table1[[#This Row],[Hạn thanh toán]]="","",IF((U441-NOW())&lt;0,0,(U441-NOW())))</f>
        <v>0</v>
      </c>
      <c r="W441" s="3"/>
      <c r="X441" s="20">
        <f ca="1">IF(Table1[[#This Row],[Hạn thanh toán]]="","",IF((U441-NOW())&lt;0,-(U441-NOW()),0))</f>
        <v>205.62053680555255</v>
      </c>
      <c r="Y441" s="3" t="str">
        <f t="shared" ca="1" si="6"/>
        <v>Nợ quá hạn hơn 120 ngày có khả năng mất thanh toán</v>
      </c>
      <c r="Z441" s="3" t="str">
        <f>IF(MONTH(Table1[[#This Row],[Ngày tính CN]])&lt;10,"0"&amp;MONTH(Table1[[#This Row],[Ngày tính CN]]),MONTH(Table1[[#This Row],[Ngày tính CN]]))</f>
        <v>02</v>
      </c>
      <c r="AA44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41" s="3"/>
    </row>
    <row r="442" spans="1:28" ht="25.5" customHeight="1" x14ac:dyDescent="0.2">
      <c r="A442" s="4" t="s">
        <v>654</v>
      </c>
      <c r="B442" s="4" t="s">
        <v>2119</v>
      </c>
      <c r="E442" s="5">
        <v>45714</v>
      </c>
      <c r="F442" s="3" t="s">
        <v>995</v>
      </c>
      <c r="G442" s="3" t="s">
        <v>936</v>
      </c>
      <c r="K442" s="8">
        <v>-19195</v>
      </c>
      <c r="L442" s="8" t="s">
        <v>637</v>
      </c>
      <c r="O442" s="20">
        <f>IF(Table1[[#This Row],[Phân loại]]="Tồn đầu kỳ",Table1[[#This Row],[Tổng giá trị]],0)</f>
        <v>0</v>
      </c>
      <c r="P442" s="8">
        <f>IF(Table1[[#This Row],[Số còn phải thu ĐK]]&gt;0,0,IF(Table1[[#This Row],[Phân loại]]="Bán hàng",Table1[[#This Row],[Tổng giá trị]],-Table1[[#This Row],[Tổng giá trị]]))</f>
        <v>19195</v>
      </c>
      <c r="Q442" s="20">
        <f>IF(Table1[[#This Row],[Ngày Thanh toán]]&lt;&gt;"",Table1[[#This Row],[Giá Trị HD sau CK]],0)</f>
        <v>0</v>
      </c>
      <c r="R442" s="8">
        <f>Table1[[#This Row],[Số còn phải thu ĐK]]+Table1[[#This Row],[Giá Trị HD sau CK]]-Table1[[#This Row],[Số tiền đã thu]]</f>
        <v>19195</v>
      </c>
      <c r="S442" s="7">
        <f>IF(Table1[[#This Row],[Ngày hóa đơn]]&lt;&gt;"",Table1[[#This Row],[Ngày hóa đơn]],Table1[[#This Row],[Ngày hạch toán]])</f>
        <v>45714</v>
      </c>
      <c r="T442" s="8">
        <v>55</v>
      </c>
      <c r="U442" s="7">
        <f>IF(Table1[[#This Row],[Ngày tính CN]]="","",S442+T442)</f>
        <v>45769</v>
      </c>
      <c r="V442" s="20">
        <f ca="1">IF(Table1[[#This Row],[Hạn thanh toán]]="","",IF((U442-NOW())&lt;0,0,(U442-NOW())))</f>
        <v>0</v>
      </c>
      <c r="W442" s="3"/>
      <c r="X442" s="20">
        <f ca="1">IF(Table1[[#This Row],[Hạn thanh toán]]="","",IF((U442-NOW())&lt;0,-(U442-NOW()),0))</f>
        <v>205.62053680555255</v>
      </c>
      <c r="Y442" s="3" t="str">
        <f t="shared" ca="1" si="6"/>
        <v>Nợ quá hạn hơn 120 ngày có khả năng mất thanh toán</v>
      </c>
      <c r="Z442" s="3" t="str">
        <f>IF(MONTH(Table1[[#This Row],[Ngày tính CN]])&lt;10,"0"&amp;MONTH(Table1[[#This Row],[Ngày tính CN]]),MONTH(Table1[[#This Row],[Ngày tính CN]]))</f>
        <v>02</v>
      </c>
      <c r="AA44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42" s="3"/>
    </row>
    <row r="443" spans="1:28" ht="25.5" customHeight="1" x14ac:dyDescent="0.2">
      <c r="A443" s="4" t="s">
        <v>654</v>
      </c>
      <c r="B443" s="4" t="s">
        <v>2119</v>
      </c>
      <c r="E443" s="5">
        <v>45714</v>
      </c>
      <c r="F443" s="3" t="s">
        <v>996</v>
      </c>
      <c r="G443" s="3" t="s">
        <v>936</v>
      </c>
      <c r="K443" s="8">
        <v>-86838</v>
      </c>
      <c r="L443" s="8" t="s">
        <v>637</v>
      </c>
      <c r="O443" s="20">
        <f>IF(Table1[[#This Row],[Phân loại]]="Tồn đầu kỳ",Table1[[#This Row],[Tổng giá trị]],0)</f>
        <v>0</v>
      </c>
      <c r="P443" s="8">
        <f>IF(Table1[[#This Row],[Số còn phải thu ĐK]]&gt;0,0,IF(Table1[[#This Row],[Phân loại]]="Bán hàng",Table1[[#This Row],[Tổng giá trị]],-Table1[[#This Row],[Tổng giá trị]]))</f>
        <v>86838</v>
      </c>
      <c r="Q443" s="20">
        <f>IF(Table1[[#This Row],[Ngày Thanh toán]]&lt;&gt;"",Table1[[#This Row],[Giá Trị HD sau CK]],0)</f>
        <v>0</v>
      </c>
      <c r="R443" s="8">
        <f>Table1[[#This Row],[Số còn phải thu ĐK]]+Table1[[#This Row],[Giá Trị HD sau CK]]-Table1[[#This Row],[Số tiền đã thu]]</f>
        <v>86838</v>
      </c>
      <c r="S443" s="7">
        <f>IF(Table1[[#This Row],[Ngày hóa đơn]]&lt;&gt;"",Table1[[#This Row],[Ngày hóa đơn]],Table1[[#This Row],[Ngày hạch toán]])</f>
        <v>45714</v>
      </c>
      <c r="T443" s="8">
        <v>55</v>
      </c>
      <c r="U443" s="7">
        <f>IF(Table1[[#This Row],[Ngày tính CN]]="","",S443+T443)</f>
        <v>45769</v>
      </c>
      <c r="V443" s="20">
        <f ca="1">IF(Table1[[#This Row],[Hạn thanh toán]]="","",IF((U443-NOW())&lt;0,0,(U443-NOW())))</f>
        <v>0</v>
      </c>
      <c r="W443" s="3"/>
      <c r="X443" s="20">
        <f ca="1">IF(Table1[[#This Row],[Hạn thanh toán]]="","",IF((U443-NOW())&lt;0,-(U443-NOW()),0))</f>
        <v>205.62053680555255</v>
      </c>
      <c r="Y443" s="3" t="str">
        <f t="shared" ca="1" si="6"/>
        <v>Nợ quá hạn hơn 120 ngày có khả năng mất thanh toán</v>
      </c>
      <c r="Z443" s="3" t="str">
        <f>IF(MONTH(Table1[[#This Row],[Ngày tính CN]])&lt;10,"0"&amp;MONTH(Table1[[#This Row],[Ngày tính CN]]),MONTH(Table1[[#This Row],[Ngày tính CN]]))</f>
        <v>02</v>
      </c>
      <c r="AA44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43" s="3"/>
    </row>
    <row r="444" spans="1:28" ht="25.5" customHeight="1" x14ac:dyDescent="0.2">
      <c r="A444" s="4" t="s">
        <v>654</v>
      </c>
      <c r="B444" s="4" t="s">
        <v>2119</v>
      </c>
      <c r="E444" s="5">
        <v>45714</v>
      </c>
      <c r="F444" s="3" t="s">
        <v>997</v>
      </c>
      <c r="G444" s="3" t="s">
        <v>936</v>
      </c>
      <c r="K444" s="8">
        <v>-86838</v>
      </c>
      <c r="L444" s="8" t="s">
        <v>637</v>
      </c>
      <c r="O444" s="20">
        <f>IF(Table1[[#This Row],[Phân loại]]="Tồn đầu kỳ",Table1[[#This Row],[Tổng giá trị]],0)</f>
        <v>0</v>
      </c>
      <c r="P444" s="8">
        <f>IF(Table1[[#This Row],[Số còn phải thu ĐK]]&gt;0,0,IF(Table1[[#This Row],[Phân loại]]="Bán hàng",Table1[[#This Row],[Tổng giá trị]],-Table1[[#This Row],[Tổng giá trị]]))</f>
        <v>86838</v>
      </c>
      <c r="Q444" s="20">
        <f>IF(Table1[[#This Row],[Ngày Thanh toán]]&lt;&gt;"",Table1[[#This Row],[Giá Trị HD sau CK]],0)</f>
        <v>0</v>
      </c>
      <c r="R444" s="8">
        <f>Table1[[#This Row],[Số còn phải thu ĐK]]+Table1[[#This Row],[Giá Trị HD sau CK]]-Table1[[#This Row],[Số tiền đã thu]]</f>
        <v>86838</v>
      </c>
      <c r="S444" s="7">
        <f>IF(Table1[[#This Row],[Ngày hóa đơn]]&lt;&gt;"",Table1[[#This Row],[Ngày hóa đơn]],Table1[[#This Row],[Ngày hạch toán]])</f>
        <v>45714</v>
      </c>
      <c r="T444" s="8">
        <v>55</v>
      </c>
      <c r="U444" s="7">
        <f>IF(Table1[[#This Row],[Ngày tính CN]]="","",S444+T444)</f>
        <v>45769</v>
      </c>
      <c r="V444" s="20">
        <f ca="1">IF(Table1[[#This Row],[Hạn thanh toán]]="","",IF((U444-NOW())&lt;0,0,(U444-NOW())))</f>
        <v>0</v>
      </c>
      <c r="W444" s="3"/>
      <c r="X444" s="20">
        <f ca="1">IF(Table1[[#This Row],[Hạn thanh toán]]="","",IF((U444-NOW())&lt;0,-(U444-NOW()),0))</f>
        <v>205.62053680555255</v>
      </c>
      <c r="Y444" s="3" t="str">
        <f t="shared" ca="1" si="6"/>
        <v>Nợ quá hạn hơn 120 ngày có khả năng mất thanh toán</v>
      </c>
      <c r="Z444" s="3" t="str">
        <f>IF(MONTH(Table1[[#This Row],[Ngày tính CN]])&lt;10,"0"&amp;MONTH(Table1[[#This Row],[Ngày tính CN]]),MONTH(Table1[[#This Row],[Ngày tính CN]]))</f>
        <v>02</v>
      </c>
      <c r="AA44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44" s="3"/>
    </row>
    <row r="445" spans="1:28" ht="25.5" customHeight="1" x14ac:dyDescent="0.2">
      <c r="A445" s="4" t="s">
        <v>654</v>
      </c>
      <c r="B445" s="4" t="s">
        <v>2119</v>
      </c>
      <c r="E445" s="5">
        <v>45714</v>
      </c>
      <c r="F445" s="3" t="s">
        <v>998</v>
      </c>
      <c r="G445" s="3" t="s">
        <v>936</v>
      </c>
      <c r="K445" s="8">
        <v>-86838</v>
      </c>
      <c r="L445" s="8" t="s">
        <v>637</v>
      </c>
      <c r="O445" s="20">
        <f>IF(Table1[[#This Row],[Phân loại]]="Tồn đầu kỳ",Table1[[#This Row],[Tổng giá trị]],0)</f>
        <v>0</v>
      </c>
      <c r="P445" s="8">
        <f>IF(Table1[[#This Row],[Số còn phải thu ĐK]]&gt;0,0,IF(Table1[[#This Row],[Phân loại]]="Bán hàng",Table1[[#This Row],[Tổng giá trị]],-Table1[[#This Row],[Tổng giá trị]]))</f>
        <v>86838</v>
      </c>
      <c r="Q445" s="20">
        <f>IF(Table1[[#This Row],[Ngày Thanh toán]]&lt;&gt;"",Table1[[#This Row],[Giá Trị HD sau CK]],0)</f>
        <v>0</v>
      </c>
      <c r="R445" s="8">
        <f>Table1[[#This Row],[Số còn phải thu ĐK]]+Table1[[#This Row],[Giá Trị HD sau CK]]-Table1[[#This Row],[Số tiền đã thu]]</f>
        <v>86838</v>
      </c>
      <c r="S445" s="7">
        <f>IF(Table1[[#This Row],[Ngày hóa đơn]]&lt;&gt;"",Table1[[#This Row],[Ngày hóa đơn]],Table1[[#This Row],[Ngày hạch toán]])</f>
        <v>45714</v>
      </c>
      <c r="T445" s="8">
        <v>55</v>
      </c>
      <c r="U445" s="7">
        <f>IF(Table1[[#This Row],[Ngày tính CN]]="","",S445+T445)</f>
        <v>45769</v>
      </c>
      <c r="V445" s="20">
        <f ca="1">IF(Table1[[#This Row],[Hạn thanh toán]]="","",IF((U445-NOW())&lt;0,0,(U445-NOW())))</f>
        <v>0</v>
      </c>
      <c r="W445" s="3"/>
      <c r="X445" s="20">
        <f ca="1">IF(Table1[[#This Row],[Hạn thanh toán]]="","",IF((U445-NOW())&lt;0,-(U445-NOW()),0))</f>
        <v>205.62053680555255</v>
      </c>
      <c r="Y445" s="3" t="str">
        <f t="shared" ca="1" si="6"/>
        <v>Nợ quá hạn hơn 120 ngày có khả năng mất thanh toán</v>
      </c>
      <c r="Z445" s="3" t="str">
        <f>IF(MONTH(Table1[[#This Row],[Ngày tính CN]])&lt;10,"0"&amp;MONTH(Table1[[#This Row],[Ngày tính CN]]),MONTH(Table1[[#This Row],[Ngày tính CN]]))</f>
        <v>02</v>
      </c>
      <c r="AA44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45" s="3"/>
    </row>
    <row r="446" spans="1:28" ht="25.5" customHeight="1" x14ac:dyDescent="0.2">
      <c r="A446" s="4" t="s">
        <v>654</v>
      </c>
      <c r="B446" s="4" t="s">
        <v>2119</v>
      </c>
      <c r="E446" s="5">
        <v>45714</v>
      </c>
      <c r="F446" s="3" t="s">
        <v>999</v>
      </c>
      <c r="G446" s="3" t="s">
        <v>936</v>
      </c>
      <c r="K446" s="8">
        <v>-86838</v>
      </c>
      <c r="L446" s="8" t="s">
        <v>637</v>
      </c>
      <c r="O446" s="20">
        <f>IF(Table1[[#This Row],[Phân loại]]="Tồn đầu kỳ",Table1[[#This Row],[Tổng giá trị]],0)</f>
        <v>0</v>
      </c>
      <c r="P446" s="8">
        <f>IF(Table1[[#This Row],[Số còn phải thu ĐK]]&gt;0,0,IF(Table1[[#This Row],[Phân loại]]="Bán hàng",Table1[[#This Row],[Tổng giá trị]],-Table1[[#This Row],[Tổng giá trị]]))</f>
        <v>86838</v>
      </c>
      <c r="Q446" s="20">
        <f>IF(Table1[[#This Row],[Ngày Thanh toán]]&lt;&gt;"",Table1[[#This Row],[Giá Trị HD sau CK]],0)</f>
        <v>0</v>
      </c>
      <c r="R446" s="8">
        <f>Table1[[#This Row],[Số còn phải thu ĐK]]+Table1[[#This Row],[Giá Trị HD sau CK]]-Table1[[#This Row],[Số tiền đã thu]]</f>
        <v>86838</v>
      </c>
      <c r="S446" s="7">
        <f>IF(Table1[[#This Row],[Ngày hóa đơn]]&lt;&gt;"",Table1[[#This Row],[Ngày hóa đơn]],Table1[[#This Row],[Ngày hạch toán]])</f>
        <v>45714</v>
      </c>
      <c r="T446" s="8">
        <v>55</v>
      </c>
      <c r="U446" s="7">
        <f>IF(Table1[[#This Row],[Ngày tính CN]]="","",S446+T446)</f>
        <v>45769</v>
      </c>
      <c r="V446" s="20">
        <f ca="1">IF(Table1[[#This Row],[Hạn thanh toán]]="","",IF((U446-NOW())&lt;0,0,(U446-NOW())))</f>
        <v>0</v>
      </c>
      <c r="W446" s="3"/>
      <c r="X446" s="20">
        <f ca="1">IF(Table1[[#This Row],[Hạn thanh toán]]="","",IF((U446-NOW())&lt;0,-(U446-NOW()),0))</f>
        <v>205.62053680555255</v>
      </c>
      <c r="Y446" s="3" t="str">
        <f t="shared" ca="1" si="6"/>
        <v>Nợ quá hạn hơn 120 ngày có khả năng mất thanh toán</v>
      </c>
      <c r="Z446" s="3" t="str">
        <f>IF(MONTH(Table1[[#This Row],[Ngày tính CN]])&lt;10,"0"&amp;MONTH(Table1[[#This Row],[Ngày tính CN]]),MONTH(Table1[[#This Row],[Ngày tính CN]]))</f>
        <v>02</v>
      </c>
      <c r="AA44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46" s="3"/>
    </row>
    <row r="447" spans="1:28" ht="25.5" customHeight="1" x14ac:dyDescent="0.2">
      <c r="A447" s="4" t="s">
        <v>654</v>
      </c>
      <c r="B447" s="4" t="s">
        <v>2119</v>
      </c>
      <c r="E447" s="5">
        <v>45714</v>
      </c>
      <c r="F447" s="3" t="s">
        <v>1000</v>
      </c>
      <c r="G447" s="3" t="s">
        <v>936</v>
      </c>
      <c r="K447" s="8">
        <v>-86838</v>
      </c>
      <c r="L447" s="8" t="s">
        <v>637</v>
      </c>
      <c r="O447" s="20">
        <f>IF(Table1[[#This Row],[Phân loại]]="Tồn đầu kỳ",Table1[[#This Row],[Tổng giá trị]],0)</f>
        <v>0</v>
      </c>
      <c r="P447" s="8">
        <f>IF(Table1[[#This Row],[Số còn phải thu ĐK]]&gt;0,0,IF(Table1[[#This Row],[Phân loại]]="Bán hàng",Table1[[#This Row],[Tổng giá trị]],-Table1[[#This Row],[Tổng giá trị]]))</f>
        <v>86838</v>
      </c>
      <c r="Q447" s="20">
        <f>IF(Table1[[#This Row],[Ngày Thanh toán]]&lt;&gt;"",Table1[[#This Row],[Giá Trị HD sau CK]],0)</f>
        <v>0</v>
      </c>
      <c r="R447" s="8">
        <f>Table1[[#This Row],[Số còn phải thu ĐK]]+Table1[[#This Row],[Giá Trị HD sau CK]]-Table1[[#This Row],[Số tiền đã thu]]</f>
        <v>86838</v>
      </c>
      <c r="S447" s="7">
        <f>IF(Table1[[#This Row],[Ngày hóa đơn]]&lt;&gt;"",Table1[[#This Row],[Ngày hóa đơn]],Table1[[#This Row],[Ngày hạch toán]])</f>
        <v>45714</v>
      </c>
      <c r="T447" s="8">
        <v>55</v>
      </c>
      <c r="U447" s="7">
        <f>IF(Table1[[#This Row],[Ngày tính CN]]="","",S447+T447)</f>
        <v>45769</v>
      </c>
      <c r="V447" s="20">
        <f ca="1">IF(Table1[[#This Row],[Hạn thanh toán]]="","",IF((U447-NOW())&lt;0,0,(U447-NOW())))</f>
        <v>0</v>
      </c>
      <c r="W447" s="3"/>
      <c r="X447" s="20">
        <f ca="1">IF(Table1[[#This Row],[Hạn thanh toán]]="","",IF((U447-NOW())&lt;0,-(U447-NOW()),0))</f>
        <v>205.62053680555255</v>
      </c>
      <c r="Y447" s="3" t="str">
        <f t="shared" ca="1" si="6"/>
        <v>Nợ quá hạn hơn 120 ngày có khả năng mất thanh toán</v>
      </c>
      <c r="Z447" s="3" t="str">
        <f>IF(MONTH(Table1[[#This Row],[Ngày tính CN]])&lt;10,"0"&amp;MONTH(Table1[[#This Row],[Ngày tính CN]]),MONTH(Table1[[#This Row],[Ngày tính CN]]))</f>
        <v>02</v>
      </c>
      <c r="AA44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47" s="3"/>
    </row>
    <row r="448" spans="1:28" ht="25.5" customHeight="1" x14ac:dyDescent="0.2">
      <c r="A448" s="4" t="s">
        <v>654</v>
      </c>
      <c r="B448" s="4" t="s">
        <v>2119</v>
      </c>
      <c r="E448" s="5">
        <v>45714</v>
      </c>
      <c r="F448" s="3" t="s">
        <v>1001</v>
      </c>
      <c r="G448" s="3" t="s">
        <v>936</v>
      </c>
      <c r="K448" s="8">
        <v>-86838</v>
      </c>
      <c r="L448" s="8" t="s">
        <v>637</v>
      </c>
      <c r="O448" s="20">
        <f>IF(Table1[[#This Row],[Phân loại]]="Tồn đầu kỳ",Table1[[#This Row],[Tổng giá trị]],0)</f>
        <v>0</v>
      </c>
      <c r="P448" s="8">
        <f>IF(Table1[[#This Row],[Số còn phải thu ĐK]]&gt;0,0,IF(Table1[[#This Row],[Phân loại]]="Bán hàng",Table1[[#This Row],[Tổng giá trị]],-Table1[[#This Row],[Tổng giá trị]]))</f>
        <v>86838</v>
      </c>
      <c r="Q448" s="20">
        <f>IF(Table1[[#This Row],[Ngày Thanh toán]]&lt;&gt;"",Table1[[#This Row],[Giá Trị HD sau CK]],0)</f>
        <v>0</v>
      </c>
      <c r="R448" s="8">
        <f>Table1[[#This Row],[Số còn phải thu ĐK]]+Table1[[#This Row],[Giá Trị HD sau CK]]-Table1[[#This Row],[Số tiền đã thu]]</f>
        <v>86838</v>
      </c>
      <c r="S448" s="7">
        <f>IF(Table1[[#This Row],[Ngày hóa đơn]]&lt;&gt;"",Table1[[#This Row],[Ngày hóa đơn]],Table1[[#This Row],[Ngày hạch toán]])</f>
        <v>45714</v>
      </c>
      <c r="T448" s="8">
        <v>55</v>
      </c>
      <c r="U448" s="7">
        <f>IF(Table1[[#This Row],[Ngày tính CN]]="","",S448+T448)</f>
        <v>45769</v>
      </c>
      <c r="V448" s="20">
        <f ca="1">IF(Table1[[#This Row],[Hạn thanh toán]]="","",IF((U448-NOW())&lt;0,0,(U448-NOW())))</f>
        <v>0</v>
      </c>
      <c r="W448" s="3"/>
      <c r="X448" s="20">
        <f ca="1">IF(Table1[[#This Row],[Hạn thanh toán]]="","",IF((U448-NOW())&lt;0,-(U448-NOW()),0))</f>
        <v>205.62053680555255</v>
      </c>
      <c r="Y448" s="3" t="str">
        <f t="shared" ca="1" si="6"/>
        <v>Nợ quá hạn hơn 120 ngày có khả năng mất thanh toán</v>
      </c>
      <c r="Z448" s="3" t="str">
        <f>IF(MONTH(Table1[[#This Row],[Ngày tính CN]])&lt;10,"0"&amp;MONTH(Table1[[#This Row],[Ngày tính CN]]),MONTH(Table1[[#This Row],[Ngày tính CN]]))</f>
        <v>02</v>
      </c>
      <c r="AA44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48" s="3"/>
    </row>
    <row r="449" spans="1:28" ht="25.5" customHeight="1" x14ac:dyDescent="0.2">
      <c r="A449" s="4" t="s">
        <v>654</v>
      </c>
      <c r="B449" s="4" t="s">
        <v>2119</v>
      </c>
      <c r="E449" s="5">
        <v>45714</v>
      </c>
      <c r="F449" s="3" t="s">
        <v>1002</v>
      </c>
      <c r="G449" s="3" t="s">
        <v>936</v>
      </c>
      <c r="K449" s="8">
        <v>-86838</v>
      </c>
      <c r="L449" s="8" t="s">
        <v>637</v>
      </c>
      <c r="O449" s="20">
        <f>IF(Table1[[#This Row],[Phân loại]]="Tồn đầu kỳ",Table1[[#This Row],[Tổng giá trị]],0)</f>
        <v>0</v>
      </c>
      <c r="P449" s="8">
        <f>IF(Table1[[#This Row],[Số còn phải thu ĐK]]&gt;0,0,IF(Table1[[#This Row],[Phân loại]]="Bán hàng",Table1[[#This Row],[Tổng giá trị]],-Table1[[#This Row],[Tổng giá trị]]))</f>
        <v>86838</v>
      </c>
      <c r="Q449" s="20">
        <f>IF(Table1[[#This Row],[Ngày Thanh toán]]&lt;&gt;"",Table1[[#This Row],[Giá Trị HD sau CK]],0)</f>
        <v>0</v>
      </c>
      <c r="R449" s="8">
        <f>Table1[[#This Row],[Số còn phải thu ĐK]]+Table1[[#This Row],[Giá Trị HD sau CK]]-Table1[[#This Row],[Số tiền đã thu]]</f>
        <v>86838</v>
      </c>
      <c r="S449" s="7">
        <f>IF(Table1[[#This Row],[Ngày hóa đơn]]&lt;&gt;"",Table1[[#This Row],[Ngày hóa đơn]],Table1[[#This Row],[Ngày hạch toán]])</f>
        <v>45714</v>
      </c>
      <c r="T449" s="8">
        <v>55</v>
      </c>
      <c r="U449" s="7">
        <f>IF(Table1[[#This Row],[Ngày tính CN]]="","",S449+T449)</f>
        <v>45769</v>
      </c>
      <c r="V449" s="20">
        <f ca="1">IF(Table1[[#This Row],[Hạn thanh toán]]="","",IF((U449-NOW())&lt;0,0,(U449-NOW())))</f>
        <v>0</v>
      </c>
      <c r="W449" s="3"/>
      <c r="X449" s="20">
        <f ca="1">IF(Table1[[#This Row],[Hạn thanh toán]]="","",IF((U449-NOW())&lt;0,-(U449-NOW()),0))</f>
        <v>205.62053680555255</v>
      </c>
      <c r="Y449" s="3" t="str">
        <f t="shared" ca="1" si="6"/>
        <v>Nợ quá hạn hơn 120 ngày có khả năng mất thanh toán</v>
      </c>
      <c r="Z449" s="3" t="str">
        <f>IF(MONTH(Table1[[#This Row],[Ngày tính CN]])&lt;10,"0"&amp;MONTH(Table1[[#This Row],[Ngày tính CN]]),MONTH(Table1[[#This Row],[Ngày tính CN]]))</f>
        <v>02</v>
      </c>
      <c r="AA44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49" s="3"/>
    </row>
    <row r="450" spans="1:28" ht="25.5" customHeight="1" x14ac:dyDescent="0.2">
      <c r="A450" s="4" t="s">
        <v>654</v>
      </c>
      <c r="B450" s="4" t="s">
        <v>2119</v>
      </c>
      <c r="E450" s="5">
        <v>45714</v>
      </c>
      <c r="F450" s="3" t="s">
        <v>1003</v>
      </c>
      <c r="G450" s="3" t="s">
        <v>936</v>
      </c>
      <c r="K450" s="8">
        <v>-86838</v>
      </c>
      <c r="L450" s="8" t="s">
        <v>637</v>
      </c>
      <c r="O450" s="20">
        <f>IF(Table1[[#This Row],[Phân loại]]="Tồn đầu kỳ",Table1[[#This Row],[Tổng giá trị]],0)</f>
        <v>0</v>
      </c>
      <c r="P450" s="8">
        <f>IF(Table1[[#This Row],[Số còn phải thu ĐK]]&gt;0,0,IF(Table1[[#This Row],[Phân loại]]="Bán hàng",Table1[[#This Row],[Tổng giá trị]],-Table1[[#This Row],[Tổng giá trị]]))</f>
        <v>86838</v>
      </c>
      <c r="Q450" s="20">
        <f>IF(Table1[[#This Row],[Ngày Thanh toán]]&lt;&gt;"",Table1[[#This Row],[Giá Trị HD sau CK]],0)</f>
        <v>0</v>
      </c>
      <c r="R450" s="8">
        <f>Table1[[#This Row],[Số còn phải thu ĐK]]+Table1[[#This Row],[Giá Trị HD sau CK]]-Table1[[#This Row],[Số tiền đã thu]]</f>
        <v>86838</v>
      </c>
      <c r="S450" s="7">
        <f>IF(Table1[[#This Row],[Ngày hóa đơn]]&lt;&gt;"",Table1[[#This Row],[Ngày hóa đơn]],Table1[[#This Row],[Ngày hạch toán]])</f>
        <v>45714</v>
      </c>
      <c r="T450" s="8">
        <v>55</v>
      </c>
      <c r="U450" s="7">
        <f>IF(Table1[[#This Row],[Ngày tính CN]]="","",S450+T450)</f>
        <v>45769</v>
      </c>
      <c r="V450" s="20">
        <f ca="1">IF(Table1[[#This Row],[Hạn thanh toán]]="","",IF((U450-NOW())&lt;0,0,(U450-NOW())))</f>
        <v>0</v>
      </c>
      <c r="W450" s="3"/>
      <c r="X450" s="20">
        <f ca="1">IF(Table1[[#This Row],[Hạn thanh toán]]="","",IF((U450-NOW())&lt;0,-(U450-NOW()),0))</f>
        <v>205.62053680555255</v>
      </c>
      <c r="Y450" s="3" t="str">
        <f t="shared" ca="1" si="6"/>
        <v>Nợ quá hạn hơn 120 ngày có khả năng mất thanh toán</v>
      </c>
      <c r="Z450" s="3" t="str">
        <f>IF(MONTH(Table1[[#This Row],[Ngày tính CN]])&lt;10,"0"&amp;MONTH(Table1[[#This Row],[Ngày tính CN]]),MONTH(Table1[[#This Row],[Ngày tính CN]]))</f>
        <v>02</v>
      </c>
      <c r="AA45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50" s="3"/>
    </row>
    <row r="451" spans="1:28" ht="25.5" customHeight="1" x14ac:dyDescent="0.2">
      <c r="A451" s="4" t="s">
        <v>654</v>
      </c>
      <c r="B451" s="4" t="s">
        <v>2119</v>
      </c>
      <c r="E451" s="5">
        <v>45714</v>
      </c>
      <c r="F451" s="3" t="s">
        <v>1004</v>
      </c>
      <c r="G451" s="3" t="s">
        <v>936</v>
      </c>
      <c r="K451" s="8">
        <v>-86838</v>
      </c>
      <c r="L451" s="8" t="s">
        <v>637</v>
      </c>
      <c r="O451" s="20">
        <f>IF(Table1[[#This Row],[Phân loại]]="Tồn đầu kỳ",Table1[[#This Row],[Tổng giá trị]],0)</f>
        <v>0</v>
      </c>
      <c r="P451" s="8">
        <f>IF(Table1[[#This Row],[Số còn phải thu ĐK]]&gt;0,0,IF(Table1[[#This Row],[Phân loại]]="Bán hàng",Table1[[#This Row],[Tổng giá trị]],-Table1[[#This Row],[Tổng giá trị]]))</f>
        <v>86838</v>
      </c>
      <c r="Q451" s="20">
        <f>IF(Table1[[#This Row],[Ngày Thanh toán]]&lt;&gt;"",Table1[[#This Row],[Giá Trị HD sau CK]],0)</f>
        <v>0</v>
      </c>
      <c r="R451" s="8">
        <f>Table1[[#This Row],[Số còn phải thu ĐK]]+Table1[[#This Row],[Giá Trị HD sau CK]]-Table1[[#This Row],[Số tiền đã thu]]</f>
        <v>86838</v>
      </c>
      <c r="S451" s="7">
        <f>IF(Table1[[#This Row],[Ngày hóa đơn]]&lt;&gt;"",Table1[[#This Row],[Ngày hóa đơn]],Table1[[#This Row],[Ngày hạch toán]])</f>
        <v>45714</v>
      </c>
      <c r="T451" s="8">
        <v>55</v>
      </c>
      <c r="U451" s="7">
        <f>IF(Table1[[#This Row],[Ngày tính CN]]="","",S451+T451)</f>
        <v>45769</v>
      </c>
      <c r="V451" s="20">
        <f ca="1">IF(Table1[[#This Row],[Hạn thanh toán]]="","",IF((U451-NOW())&lt;0,0,(U451-NOW())))</f>
        <v>0</v>
      </c>
      <c r="W451" s="3"/>
      <c r="X451" s="20">
        <f ca="1">IF(Table1[[#This Row],[Hạn thanh toán]]="","",IF((U451-NOW())&lt;0,-(U451-NOW()),0))</f>
        <v>205.62053680555255</v>
      </c>
      <c r="Y451" s="3" t="str">
        <f t="shared" ca="1" si="6"/>
        <v>Nợ quá hạn hơn 120 ngày có khả năng mất thanh toán</v>
      </c>
      <c r="Z451" s="3" t="str">
        <f>IF(MONTH(Table1[[#This Row],[Ngày tính CN]])&lt;10,"0"&amp;MONTH(Table1[[#This Row],[Ngày tính CN]]),MONTH(Table1[[#This Row],[Ngày tính CN]]))</f>
        <v>02</v>
      </c>
      <c r="AA45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51" s="3"/>
    </row>
    <row r="452" spans="1:28" ht="25.5" customHeight="1" x14ac:dyDescent="0.2">
      <c r="A452" s="4" t="s">
        <v>654</v>
      </c>
      <c r="B452" s="4" t="s">
        <v>2119</v>
      </c>
      <c r="E452" s="5">
        <v>45714</v>
      </c>
      <c r="F452" s="3" t="s">
        <v>1005</v>
      </c>
      <c r="G452" s="3" t="s">
        <v>936</v>
      </c>
      <c r="K452" s="8">
        <v>-86838</v>
      </c>
      <c r="L452" s="8" t="s">
        <v>637</v>
      </c>
      <c r="O452" s="20">
        <f>IF(Table1[[#This Row],[Phân loại]]="Tồn đầu kỳ",Table1[[#This Row],[Tổng giá trị]],0)</f>
        <v>0</v>
      </c>
      <c r="P452" s="8">
        <f>IF(Table1[[#This Row],[Số còn phải thu ĐK]]&gt;0,0,IF(Table1[[#This Row],[Phân loại]]="Bán hàng",Table1[[#This Row],[Tổng giá trị]],-Table1[[#This Row],[Tổng giá trị]]))</f>
        <v>86838</v>
      </c>
      <c r="Q452" s="20">
        <f>IF(Table1[[#This Row],[Ngày Thanh toán]]&lt;&gt;"",Table1[[#This Row],[Giá Trị HD sau CK]],0)</f>
        <v>0</v>
      </c>
      <c r="R452" s="8">
        <f>Table1[[#This Row],[Số còn phải thu ĐK]]+Table1[[#This Row],[Giá Trị HD sau CK]]-Table1[[#This Row],[Số tiền đã thu]]</f>
        <v>86838</v>
      </c>
      <c r="S452" s="7">
        <f>IF(Table1[[#This Row],[Ngày hóa đơn]]&lt;&gt;"",Table1[[#This Row],[Ngày hóa đơn]],Table1[[#This Row],[Ngày hạch toán]])</f>
        <v>45714</v>
      </c>
      <c r="T452" s="8">
        <v>55</v>
      </c>
      <c r="U452" s="7">
        <f>IF(Table1[[#This Row],[Ngày tính CN]]="","",S452+T452)</f>
        <v>45769</v>
      </c>
      <c r="V452" s="20">
        <f ca="1">IF(Table1[[#This Row],[Hạn thanh toán]]="","",IF((U452-NOW())&lt;0,0,(U452-NOW())))</f>
        <v>0</v>
      </c>
      <c r="W452" s="3"/>
      <c r="X452" s="20">
        <f ca="1">IF(Table1[[#This Row],[Hạn thanh toán]]="","",IF((U452-NOW())&lt;0,-(U452-NOW()),0))</f>
        <v>205.62053680555255</v>
      </c>
      <c r="Y452" s="3" t="str">
        <f t="shared" ref="Y452:Y515" ca="1" si="7">IF(X452="","",IF(R452=0,"Đã thanh toán",IF(X452&lt;=0,"Chưa đến hạn thanh toán",IF(X452&lt;=30,"Nợ quá hạn 30 ngày",IF(X452&lt;=60,"Nợ quá hạn từ 30 ngày đến 60 ngày",IF(X452&lt;=90,"Nợ quá hạn từ 60 ngày đến 90 ngày",IF(X452&lt;=120,"Nợ quá hạn từ 90 ngày đến 120 ngày","Nợ quá hạn hơn 120 ngày có khả năng mất thanh toán")))))))</f>
        <v>Nợ quá hạn hơn 120 ngày có khả năng mất thanh toán</v>
      </c>
      <c r="Z452" s="3" t="str">
        <f>IF(MONTH(Table1[[#This Row],[Ngày tính CN]])&lt;10,"0"&amp;MONTH(Table1[[#This Row],[Ngày tính CN]]),MONTH(Table1[[#This Row],[Ngày tính CN]]))</f>
        <v>02</v>
      </c>
      <c r="AA45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52" s="3"/>
    </row>
    <row r="453" spans="1:28" ht="25.5" customHeight="1" x14ac:dyDescent="0.2">
      <c r="A453" s="4" t="s">
        <v>654</v>
      </c>
      <c r="B453" s="4" t="s">
        <v>2119</v>
      </c>
      <c r="E453" s="5">
        <v>45714</v>
      </c>
      <c r="F453" s="3" t="s">
        <v>1006</v>
      </c>
      <c r="G453" s="3" t="s">
        <v>936</v>
      </c>
      <c r="K453" s="8">
        <v>-116375</v>
      </c>
      <c r="L453" s="8" t="s">
        <v>637</v>
      </c>
      <c r="O453" s="20">
        <f>IF(Table1[[#This Row],[Phân loại]]="Tồn đầu kỳ",Table1[[#This Row],[Tổng giá trị]],0)</f>
        <v>0</v>
      </c>
      <c r="P453" s="8">
        <f>IF(Table1[[#This Row],[Số còn phải thu ĐK]]&gt;0,0,IF(Table1[[#This Row],[Phân loại]]="Bán hàng",Table1[[#This Row],[Tổng giá trị]],-Table1[[#This Row],[Tổng giá trị]]))</f>
        <v>116375</v>
      </c>
      <c r="Q453" s="20">
        <f>IF(Table1[[#This Row],[Ngày Thanh toán]]&lt;&gt;"",Table1[[#This Row],[Giá Trị HD sau CK]],0)</f>
        <v>0</v>
      </c>
      <c r="R453" s="8">
        <f>Table1[[#This Row],[Số còn phải thu ĐK]]+Table1[[#This Row],[Giá Trị HD sau CK]]-Table1[[#This Row],[Số tiền đã thu]]</f>
        <v>116375</v>
      </c>
      <c r="S453" s="7">
        <f>IF(Table1[[#This Row],[Ngày hóa đơn]]&lt;&gt;"",Table1[[#This Row],[Ngày hóa đơn]],Table1[[#This Row],[Ngày hạch toán]])</f>
        <v>45714</v>
      </c>
      <c r="T453" s="8">
        <v>55</v>
      </c>
      <c r="U453" s="7">
        <f>IF(Table1[[#This Row],[Ngày tính CN]]="","",S453+T453)</f>
        <v>45769</v>
      </c>
      <c r="V453" s="20">
        <f ca="1">IF(Table1[[#This Row],[Hạn thanh toán]]="","",IF((U453-NOW())&lt;0,0,(U453-NOW())))</f>
        <v>0</v>
      </c>
      <c r="W453" s="3"/>
      <c r="X453" s="20">
        <f ca="1">IF(Table1[[#This Row],[Hạn thanh toán]]="","",IF((U453-NOW())&lt;0,-(U453-NOW()),0))</f>
        <v>205.62053680555255</v>
      </c>
      <c r="Y453" s="3" t="str">
        <f t="shared" ca="1" si="7"/>
        <v>Nợ quá hạn hơn 120 ngày có khả năng mất thanh toán</v>
      </c>
      <c r="Z453" s="3" t="str">
        <f>IF(MONTH(Table1[[#This Row],[Ngày tính CN]])&lt;10,"0"&amp;MONTH(Table1[[#This Row],[Ngày tính CN]]),MONTH(Table1[[#This Row],[Ngày tính CN]]))</f>
        <v>02</v>
      </c>
      <c r="AA45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53" s="3"/>
    </row>
    <row r="454" spans="1:28" ht="25.5" customHeight="1" x14ac:dyDescent="0.2">
      <c r="A454" s="4" t="s">
        <v>654</v>
      </c>
      <c r="B454" s="4" t="s">
        <v>2119</v>
      </c>
      <c r="E454" s="5">
        <v>45714</v>
      </c>
      <c r="F454" s="3" t="s">
        <v>1007</v>
      </c>
      <c r="G454" s="3" t="s">
        <v>936</v>
      </c>
      <c r="K454" s="8">
        <v>-116375</v>
      </c>
      <c r="L454" s="8" t="s">
        <v>637</v>
      </c>
      <c r="O454" s="20">
        <f>IF(Table1[[#This Row],[Phân loại]]="Tồn đầu kỳ",Table1[[#This Row],[Tổng giá trị]],0)</f>
        <v>0</v>
      </c>
      <c r="P454" s="8">
        <f>IF(Table1[[#This Row],[Số còn phải thu ĐK]]&gt;0,0,IF(Table1[[#This Row],[Phân loại]]="Bán hàng",Table1[[#This Row],[Tổng giá trị]],-Table1[[#This Row],[Tổng giá trị]]))</f>
        <v>116375</v>
      </c>
      <c r="Q454" s="20">
        <f>IF(Table1[[#This Row],[Ngày Thanh toán]]&lt;&gt;"",Table1[[#This Row],[Giá Trị HD sau CK]],0)</f>
        <v>0</v>
      </c>
      <c r="R454" s="8">
        <f>Table1[[#This Row],[Số còn phải thu ĐK]]+Table1[[#This Row],[Giá Trị HD sau CK]]-Table1[[#This Row],[Số tiền đã thu]]</f>
        <v>116375</v>
      </c>
      <c r="S454" s="7">
        <f>IF(Table1[[#This Row],[Ngày hóa đơn]]&lt;&gt;"",Table1[[#This Row],[Ngày hóa đơn]],Table1[[#This Row],[Ngày hạch toán]])</f>
        <v>45714</v>
      </c>
      <c r="T454" s="8">
        <v>55</v>
      </c>
      <c r="U454" s="7">
        <f>IF(Table1[[#This Row],[Ngày tính CN]]="","",S454+T454)</f>
        <v>45769</v>
      </c>
      <c r="V454" s="20">
        <f ca="1">IF(Table1[[#This Row],[Hạn thanh toán]]="","",IF((U454-NOW())&lt;0,0,(U454-NOW())))</f>
        <v>0</v>
      </c>
      <c r="W454" s="3"/>
      <c r="X454" s="20">
        <f ca="1">IF(Table1[[#This Row],[Hạn thanh toán]]="","",IF((U454-NOW())&lt;0,-(U454-NOW()),0))</f>
        <v>205.62053680555255</v>
      </c>
      <c r="Y454" s="3" t="str">
        <f t="shared" ca="1" si="7"/>
        <v>Nợ quá hạn hơn 120 ngày có khả năng mất thanh toán</v>
      </c>
      <c r="Z454" s="3" t="str">
        <f>IF(MONTH(Table1[[#This Row],[Ngày tính CN]])&lt;10,"0"&amp;MONTH(Table1[[#This Row],[Ngày tính CN]]),MONTH(Table1[[#This Row],[Ngày tính CN]]))</f>
        <v>02</v>
      </c>
      <c r="AA45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54" s="3"/>
    </row>
    <row r="455" spans="1:28" ht="25.5" customHeight="1" x14ac:dyDescent="0.2">
      <c r="A455" s="4" t="s">
        <v>654</v>
      </c>
      <c r="B455" s="4" t="s">
        <v>2119</v>
      </c>
      <c r="E455" s="5">
        <v>45714</v>
      </c>
      <c r="F455" s="3" t="s">
        <v>1008</v>
      </c>
      <c r="G455" s="3" t="s">
        <v>936</v>
      </c>
      <c r="K455" s="8">
        <v>-547003</v>
      </c>
      <c r="L455" s="8" t="s">
        <v>637</v>
      </c>
      <c r="O455" s="20">
        <f>IF(Table1[[#This Row],[Phân loại]]="Tồn đầu kỳ",Table1[[#This Row],[Tổng giá trị]],0)</f>
        <v>0</v>
      </c>
      <c r="P455" s="8">
        <f>IF(Table1[[#This Row],[Số còn phải thu ĐK]]&gt;0,0,IF(Table1[[#This Row],[Phân loại]]="Bán hàng",Table1[[#This Row],[Tổng giá trị]],-Table1[[#This Row],[Tổng giá trị]]))</f>
        <v>547003</v>
      </c>
      <c r="Q455" s="20">
        <f>IF(Table1[[#This Row],[Ngày Thanh toán]]&lt;&gt;"",Table1[[#This Row],[Giá Trị HD sau CK]],0)</f>
        <v>0</v>
      </c>
      <c r="R455" s="8">
        <f>Table1[[#This Row],[Số còn phải thu ĐK]]+Table1[[#This Row],[Giá Trị HD sau CK]]-Table1[[#This Row],[Số tiền đã thu]]</f>
        <v>547003</v>
      </c>
      <c r="S455" s="7">
        <f>IF(Table1[[#This Row],[Ngày hóa đơn]]&lt;&gt;"",Table1[[#This Row],[Ngày hóa đơn]],Table1[[#This Row],[Ngày hạch toán]])</f>
        <v>45714</v>
      </c>
      <c r="T455" s="8">
        <v>55</v>
      </c>
      <c r="U455" s="7">
        <f>IF(Table1[[#This Row],[Ngày tính CN]]="","",S455+T455)</f>
        <v>45769</v>
      </c>
      <c r="V455" s="20">
        <f ca="1">IF(Table1[[#This Row],[Hạn thanh toán]]="","",IF((U455-NOW())&lt;0,0,(U455-NOW())))</f>
        <v>0</v>
      </c>
      <c r="W455" s="3"/>
      <c r="X455" s="20">
        <f ca="1">IF(Table1[[#This Row],[Hạn thanh toán]]="","",IF((U455-NOW())&lt;0,-(U455-NOW()),0))</f>
        <v>205.62053680555255</v>
      </c>
      <c r="Y455" s="3" t="str">
        <f t="shared" ca="1" si="7"/>
        <v>Nợ quá hạn hơn 120 ngày có khả năng mất thanh toán</v>
      </c>
      <c r="Z455" s="3" t="str">
        <f>IF(MONTH(Table1[[#This Row],[Ngày tính CN]])&lt;10,"0"&amp;MONTH(Table1[[#This Row],[Ngày tính CN]]),MONTH(Table1[[#This Row],[Ngày tính CN]]))</f>
        <v>02</v>
      </c>
      <c r="AA45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55" s="3"/>
    </row>
    <row r="456" spans="1:28" ht="25.5" customHeight="1" x14ac:dyDescent="0.2">
      <c r="A456" s="4" t="s">
        <v>654</v>
      </c>
      <c r="B456" s="4" t="s">
        <v>2119</v>
      </c>
      <c r="E456" s="5">
        <v>45714</v>
      </c>
      <c r="F456" s="3" t="s">
        <v>1009</v>
      </c>
      <c r="G456" s="3" t="s">
        <v>936</v>
      </c>
      <c r="K456" s="8">
        <v>-220322</v>
      </c>
      <c r="L456" s="8" t="s">
        <v>637</v>
      </c>
      <c r="O456" s="20">
        <f>IF(Table1[[#This Row],[Phân loại]]="Tồn đầu kỳ",Table1[[#This Row],[Tổng giá trị]],0)</f>
        <v>0</v>
      </c>
      <c r="P456" s="8">
        <f>IF(Table1[[#This Row],[Số còn phải thu ĐK]]&gt;0,0,IF(Table1[[#This Row],[Phân loại]]="Bán hàng",Table1[[#This Row],[Tổng giá trị]],-Table1[[#This Row],[Tổng giá trị]]))</f>
        <v>220322</v>
      </c>
      <c r="Q456" s="20">
        <f>IF(Table1[[#This Row],[Ngày Thanh toán]]&lt;&gt;"",Table1[[#This Row],[Giá Trị HD sau CK]],0)</f>
        <v>0</v>
      </c>
      <c r="R456" s="8">
        <f>Table1[[#This Row],[Số còn phải thu ĐK]]+Table1[[#This Row],[Giá Trị HD sau CK]]-Table1[[#This Row],[Số tiền đã thu]]</f>
        <v>220322</v>
      </c>
      <c r="S456" s="7">
        <f>IF(Table1[[#This Row],[Ngày hóa đơn]]&lt;&gt;"",Table1[[#This Row],[Ngày hóa đơn]],Table1[[#This Row],[Ngày hạch toán]])</f>
        <v>45714</v>
      </c>
      <c r="T456" s="8">
        <v>55</v>
      </c>
      <c r="U456" s="7">
        <f>IF(Table1[[#This Row],[Ngày tính CN]]="","",S456+T456)</f>
        <v>45769</v>
      </c>
      <c r="V456" s="20">
        <f ca="1">IF(Table1[[#This Row],[Hạn thanh toán]]="","",IF((U456-NOW())&lt;0,0,(U456-NOW())))</f>
        <v>0</v>
      </c>
      <c r="W456" s="3"/>
      <c r="X456" s="20">
        <f ca="1">IF(Table1[[#This Row],[Hạn thanh toán]]="","",IF((U456-NOW())&lt;0,-(U456-NOW()),0))</f>
        <v>205.62053680555255</v>
      </c>
      <c r="Y456" s="3" t="str">
        <f t="shared" ca="1" si="7"/>
        <v>Nợ quá hạn hơn 120 ngày có khả năng mất thanh toán</v>
      </c>
      <c r="Z456" s="3" t="str">
        <f>IF(MONTH(Table1[[#This Row],[Ngày tính CN]])&lt;10,"0"&amp;MONTH(Table1[[#This Row],[Ngày tính CN]]),MONTH(Table1[[#This Row],[Ngày tính CN]]))</f>
        <v>02</v>
      </c>
      <c r="AA45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56" s="3"/>
    </row>
    <row r="457" spans="1:28" ht="25.5" customHeight="1" x14ac:dyDescent="0.2">
      <c r="A457" s="4" t="s">
        <v>654</v>
      </c>
      <c r="B457" s="4" t="s">
        <v>2119</v>
      </c>
      <c r="E457" s="5">
        <v>45714</v>
      </c>
      <c r="F457" s="3" t="s">
        <v>1010</v>
      </c>
      <c r="G457" s="3" t="s">
        <v>936</v>
      </c>
      <c r="K457" s="8">
        <v>-230381</v>
      </c>
      <c r="L457" s="8" t="s">
        <v>637</v>
      </c>
      <c r="O457" s="20">
        <f>IF(Table1[[#This Row],[Phân loại]]="Tồn đầu kỳ",Table1[[#This Row],[Tổng giá trị]],0)</f>
        <v>0</v>
      </c>
      <c r="P457" s="8">
        <f>IF(Table1[[#This Row],[Số còn phải thu ĐK]]&gt;0,0,IF(Table1[[#This Row],[Phân loại]]="Bán hàng",Table1[[#This Row],[Tổng giá trị]],-Table1[[#This Row],[Tổng giá trị]]))</f>
        <v>230381</v>
      </c>
      <c r="Q457" s="20">
        <f>IF(Table1[[#This Row],[Ngày Thanh toán]]&lt;&gt;"",Table1[[#This Row],[Giá Trị HD sau CK]],0)</f>
        <v>0</v>
      </c>
      <c r="R457" s="8">
        <f>Table1[[#This Row],[Số còn phải thu ĐK]]+Table1[[#This Row],[Giá Trị HD sau CK]]-Table1[[#This Row],[Số tiền đã thu]]</f>
        <v>230381</v>
      </c>
      <c r="S457" s="7">
        <f>IF(Table1[[#This Row],[Ngày hóa đơn]]&lt;&gt;"",Table1[[#This Row],[Ngày hóa đơn]],Table1[[#This Row],[Ngày hạch toán]])</f>
        <v>45714</v>
      </c>
      <c r="T457" s="8">
        <v>55</v>
      </c>
      <c r="U457" s="7">
        <f>IF(Table1[[#This Row],[Ngày tính CN]]="","",S457+T457)</f>
        <v>45769</v>
      </c>
      <c r="V457" s="20">
        <f ca="1">IF(Table1[[#This Row],[Hạn thanh toán]]="","",IF((U457-NOW())&lt;0,0,(U457-NOW())))</f>
        <v>0</v>
      </c>
      <c r="W457" s="3"/>
      <c r="X457" s="20">
        <f ca="1">IF(Table1[[#This Row],[Hạn thanh toán]]="","",IF((U457-NOW())&lt;0,-(U457-NOW()),0))</f>
        <v>205.62053680555255</v>
      </c>
      <c r="Y457" s="3" t="str">
        <f t="shared" ca="1" si="7"/>
        <v>Nợ quá hạn hơn 120 ngày có khả năng mất thanh toán</v>
      </c>
      <c r="Z457" s="3" t="str">
        <f>IF(MONTH(Table1[[#This Row],[Ngày tính CN]])&lt;10,"0"&amp;MONTH(Table1[[#This Row],[Ngày tính CN]]),MONTH(Table1[[#This Row],[Ngày tính CN]]))</f>
        <v>02</v>
      </c>
      <c r="AA45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57" s="3"/>
    </row>
    <row r="458" spans="1:28" ht="25.5" customHeight="1" x14ac:dyDescent="0.2">
      <c r="A458" s="4" t="s">
        <v>654</v>
      </c>
      <c r="B458" s="4" t="s">
        <v>2119</v>
      </c>
      <c r="E458" s="5">
        <v>45703</v>
      </c>
      <c r="F458" s="3" t="s">
        <v>1011</v>
      </c>
      <c r="G458" s="3" t="s">
        <v>936</v>
      </c>
      <c r="K458" s="8">
        <v>-58686</v>
      </c>
      <c r="L458" s="8" t="s">
        <v>637</v>
      </c>
      <c r="O458" s="20">
        <f>IF(Table1[[#This Row],[Phân loại]]="Tồn đầu kỳ",Table1[[#This Row],[Tổng giá trị]],0)</f>
        <v>0</v>
      </c>
      <c r="P458" s="8">
        <f>IF(Table1[[#This Row],[Số còn phải thu ĐK]]&gt;0,0,IF(Table1[[#This Row],[Phân loại]]="Bán hàng",Table1[[#This Row],[Tổng giá trị]],-Table1[[#This Row],[Tổng giá trị]]))</f>
        <v>58686</v>
      </c>
      <c r="Q458" s="20">
        <f>IF(Table1[[#This Row],[Ngày Thanh toán]]&lt;&gt;"",Table1[[#This Row],[Giá Trị HD sau CK]],0)</f>
        <v>0</v>
      </c>
      <c r="R458" s="8">
        <f>Table1[[#This Row],[Số còn phải thu ĐK]]+Table1[[#This Row],[Giá Trị HD sau CK]]-Table1[[#This Row],[Số tiền đã thu]]</f>
        <v>58686</v>
      </c>
      <c r="S458" s="7">
        <f>IF(Table1[[#This Row],[Ngày hóa đơn]]&lt;&gt;"",Table1[[#This Row],[Ngày hóa đơn]],Table1[[#This Row],[Ngày hạch toán]])</f>
        <v>45703</v>
      </c>
      <c r="T458" s="8">
        <v>55</v>
      </c>
      <c r="U458" s="7">
        <f>IF(Table1[[#This Row],[Ngày tính CN]]="","",S458+T458)</f>
        <v>45758</v>
      </c>
      <c r="V458" s="20">
        <f ca="1">IF(Table1[[#This Row],[Hạn thanh toán]]="","",IF((U458-NOW())&lt;0,0,(U458-NOW())))</f>
        <v>0</v>
      </c>
      <c r="W458" s="3"/>
      <c r="X458" s="20">
        <f ca="1">IF(Table1[[#This Row],[Hạn thanh toán]]="","",IF((U458-NOW())&lt;0,-(U458-NOW()),0))</f>
        <v>216.62053680555255</v>
      </c>
      <c r="Y458" s="3" t="str">
        <f t="shared" ca="1" si="7"/>
        <v>Nợ quá hạn hơn 120 ngày có khả năng mất thanh toán</v>
      </c>
      <c r="Z458" s="3" t="str">
        <f>IF(MONTH(Table1[[#This Row],[Ngày tính CN]])&lt;10,"0"&amp;MONTH(Table1[[#This Row],[Ngày tính CN]]),MONTH(Table1[[#This Row],[Ngày tính CN]]))</f>
        <v>02</v>
      </c>
      <c r="AA45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58" s="3"/>
    </row>
    <row r="459" spans="1:28" ht="25.5" customHeight="1" x14ac:dyDescent="0.2">
      <c r="A459" s="4" t="s">
        <v>654</v>
      </c>
      <c r="B459" s="4" t="s">
        <v>2119</v>
      </c>
      <c r="E459" s="5">
        <v>45703</v>
      </c>
      <c r="F459" s="3" t="s">
        <v>1012</v>
      </c>
      <c r="G459" s="3" t="s">
        <v>936</v>
      </c>
      <c r="K459" s="8">
        <v>-266273</v>
      </c>
      <c r="L459" s="8" t="s">
        <v>637</v>
      </c>
      <c r="O459" s="20">
        <f>IF(Table1[[#This Row],[Phân loại]]="Tồn đầu kỳ",Table1[[#This Row],[Tổng giá trị]],0)</f>
        <v>0</v>
      </c>
      <c r="P459" s="8">
        <f>IF(Table1[[#This Row],[Số còn phải thu ĐK]]&gt;0,0,IF(Table1[[#This Row],[Phân loại]]="Bán hàng",Table1[[#This Row],[Tổng giá trị]],-Table1[[#This Row],[Tổng giá trị]]))</f>
        <v>266273</v>
      </c>
      <c r="Q459" s="20">
        <f>IF(Table1[[#This Row],[Ngày Thanh toán]]&lt;&gt;"",Table1[[#This Row],[Giá Trị HD sau CK]],0)</f>
        <v>0</v>
      </c>
      <c r="R459" s="8">
        <f>Table1[[#This Row],[Số còn phải thu ĐK]]+Table1[[#This Row],[Giá Trị HD sau CK]]-Table1[[#This Row],[Số tiền đã thu]]</f>
        <v>266273</v>
      </c>
      <c r="S459" s="7">
        <f>IF(Table1[[#This Row],[Ngày hóa đơn]]&lt;&gt;"",Table1[[#This Row],[Ngày hóa đơn]],Table1[[#This Row],[Ngày hạch toán]])</f>
        <v>45703</v>
      </c>
      <c r="T459" s="8">
        <v>55</v>
      </c>
      <c r="U459" s="7">
        <f>IF(Table1[[#This Row],[Ngày tính CN]]="","",S459+T459)</f>
        <v>45758</v>
      </c>
      <c r="V459" s="20">
        <f ca="1">IF(Table1[[#This Row],[Hạn thanh toán]]="","",IF((U459-NOW())&lt;0,0,(U459-NOW())))</f>
        <v>0</v>
      </c>
      <c r="W459" s="3"/>
      <c r="X459" s="20">
        <f ca="1">IF(Table1[[#This Row],[Hạn thanh toán]]="","",IF((U459-NOW())&lt;0,-(U459-NOW()),0))</f>
        <v>216.62053680555255</v>
      </c>
      <c r="Y459" s="3" t="str">
        <f t="shared" ca="1" si="7"/>
        <v>Nợ quá hạn hơn 120 ngày có khả năng mất thanh toán</v>
      </c>
      <c r="Z459" s="3" t="str">
        <f>IF(MONTH(Table1[[#This Row],[Ngày tính CN]])&lt;10,"0"&amp;MONTH(Table1[[#This Row],[Ngày tính CN]]),MONTH(Table1[[#This Row],[Ngày tính CN]]))</f>
        <v>02</v>
      </c>
      <c r="AA45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59" s="3"/>
    </row>
    <row r="460" spans="1:28" ht="25.5" customHeight="1" x14ac:dyDescent="0.2">
      <c r="A460" s="4" t="s">
        <v>654</v>
      </c>
      <c r="B460" s="4" t="s">
        <v>2119</v>
      </c>
      <c r="E460" s="5">
        <v>45703</v>
      </c>
      <c r="F460" s="3" t="s">
        <v>1013</v>
      </c>
      <c r="G460" s="3" t="s">
        <v>936</v>
      </c>
      <c r="K460" s="8">
        <v>-88758</v>
      </c>
      <c r="L460" s="8" t="s">
        <v>637</v>
      </c>
      <c r="O460" s="20">
        <f>IF(Table1[[#This Row],[Phân loại]]="Tồn đầu kỳ",Table1[[#This Row],[Tổng giá trị]],0)</f>
        <v>0</v>
      </c>
      <c r="P460" s="8">
        <f>IF(Table1[[#This Row],[Số còn phải thu ĐK]]&gt;0,0,IF(Table1[[#This Row],[Phân loại]]="Bán hàng",Table1[[#This Row],[Tổng giá trị]],-Table1[[#This Row],[Tổng giá trị]]))</f>
        <v>88758</v>
      </c>
      <c r="Q460" s="20">
        <f>IF(Table1[[#This Row],[Ngày Thanh toán]]&lt;&gt;"",Table1[[#This Row],[Giá Trị HD sau CK]],0)</f>
        <v>0</v>
      </c>
      <c r="R460" s="8">
        <f>Table1[[#This Row],[Số còn phải thu ĐK]]+Table1[[#This Row],[Giá Trị HD sau CK]]-Table1[[#This Row],[Số tiền đã thu]]</f>
        <v>88758</v>
      </c>
      <c r="S460" s="7">
        <f>IF(Table1[[#This Row],[Ngày hóa đơn]]&lt;&gt;"",Table1[[#This Row],[Ngày hóa đơn]],Table1[[#This Row],[Ngày hạch toán]])</f>
        <v>45703</v>
      </c>
      <c r="T460" s="8">
        <v>55</v>
      </c>
      <c r="U460" s="7">
        <f>IF(Table1[[#This Row],[Ngày tính CN]]="","",S460+T460)</f>
        <v>45758</v>
      </c>
      <c r="V460" s="20">
        <f ca="1">IF(Table1[[#This Row],[Hạn thanh toán]]="","",IF((U460-NOW())&lt;0,0,(U460-NOW())))</f>
        <v>0</v>
      </c>
      <c r="W460" s="3"/>
      <c r="X460" s="20">
        <f ca="1">IF(Table1[[#This Row],[Hạn thanh toán]]="","",IF((U460-NOW())&lt;0,-(U460-NOW()),0))</f>
        <v>216.62053680555255</v>
      </c>
      <c r="Y460" s="3" t="str">
        <f t="shared" ca="1" si="7"/>
        <v>Nợ quá hạn hơn 120 ngày có khả năng mất thanh toán</v>
      </c>
      <c r="Z460" s="3" t="str">
        <f>IF(MONTH(Table1[[#This Row],[Ngày tính CN]])&lt;10,"0"&amp;MONTH(Table1[[#This Row],[Ngày tính CN]]),MONTH(Table1[[#This Row],[Ngày tính CN]]))</f>
        <v>02</v>
      </c>
      <c r="AA46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60" s="3"/>
    </row>
    <row r="461" spans="1:28" ht="25.5" customHeight="1" x14ac:dyDescent="0.2">
      <c r="A461" s="4" t="s">
        <v>654</v>
      </c>
      <c r="B461" s="4" t="s">
        <v>2119</v>
      </c>
      <c r="E461" s="5">
        <v>45703</v>
      </c>
      <c r="F461" s="3" t="s">
        <v>1014</v>
      </c>
      <c r="G461" s="3" t="s">
        <v>936</v>
      </c>
      <c r="K461" s="8">
        <v>-73358</v>
      </c>
      <c r="L461" s="8" t="s">
        <v>637</v>
      </c>
      <c r="O461" s="20">
        <f>IF(Table1[[#This Row],[Phân loại]]="Tồn đầu kỳ",Table1[[#This Row],[Tổng giá trị]],0)</f>
        <v>0</v>
      </c>
      <c r="P461" s="8">
        <f>IF(Table1[[#This Row],[Số còn phải thu ĐK]]&gt;0,0,IF(Table1[[#This Row],[Phân loại]]="Bán hàng",Table1[[#This Row],[Tổng giá trị]],-Table1[[#This Row],[Tổng giá trị]]))</f>
        <v>73358</v>
      </c>
      <c r="Q461" s="20">
        <f>IF(Table1[[#This Row],[Ngày Thanh toán]]&lt;&gt;"",Table1[[#This Row],[Giá Trị HD sau CK]],0)</f>
        <v>0</v>
      </c>
      <c r="R461" s="8">
        <f>Table1[[#This Row],[Số còn phải thu ĐK]]+Table1[[#This Row],[Giá Trị HD sau CK]]-Table1[[#This Row],[Số tiền đã thu]]</f>
        <v>73358</v>
      </c>
      <c r="S461" s="7">
        <f>IF(Table1[[#This Row],[Ngày hóa đơn]]&lt;&gt;"",Table1[[#This Row],[Ngày hóa đơn]],Table1[[#This Row],[Ngày hạch toán]])</f>
        <v>45703</v>
      </c>
      <c r="T461" s="8">
        <v>55</v>
      </c>
      <c r="U461" s="7">
        <f>IF(Table1[[#This Row],[Ngày tính CN]]="","",S461+T461)</f>
        <v>45758</v>
      </c>
      <c r="V461" s="20">
        <f ca="1">IF(Table1[[#This Row],[Hạn thanh toán]]="","",IF((U461-NOW())&lt;0,0,(U461-NOW())))</f>
        <v>0</v>
      </c>
      <c r="W461" s="3"/>
      <c r="X461" s="20">
        <f ca="1">IF(Table1[[#This Row],[Hạn thanh toán]]="","",IF((U461-NOW())&lt;0,-(U461-NOW()),0))</f>
        <v>216.62053680555255</v>
      </c>
      <c r="Y461" s="3" t="str">
        <f t="shared" ca="1" si="7"/>
        <v>Nợ quá hạn hơn 120 ngày có khả năng mất thanh toán</v>
      </c>
      <c r="Z461" s="3" t="str">
        <f>IF(MONTH(Table1[[#This Row],[Ngày tính CN]])&lt;10,"0"&amp;MONTH(Table1[[#This Row],[Ngày tính CN]]),MONTH(Table1[[#This Row],[Ngày tính CN]]))</f>
        <v>02</v>
      </c>
      <c r="AA46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61" s="3"/>
    </row>
    <row r="462" spans="1:28" ht="25.5" customHeight="1" x14ac:dyDescent="0.2">
      <c r="A462" s="4" t="s">
        <v>654</v>
      </c>
      <c r="B462" s="4" t="s">
        <v>2119</v>
      </c>
      <c r="E462" s="5">
        <v>45703</v>
      </c>
      <c r="F462" s="3" t="s">
        <v>1015</v>
      </c>
      <c r="G462" s="3" t="s">
        <v>936</v>
      </c>
      <c r="K462" s="8">
        <v>-73358</v>
      </c>
      <c r="L462" s="8" t="s">
        <v>637</v>
      </c>
      <c r="O462" s="20">
        <f>IF(Table1[[#This Row],[Phân loại]]="Tồn đầu kỳ",Table1[[#This Row],[Tổng giá trị]],0)</f>
        <v>0</v>
      </c>
      <c r="P462" s="8">
        <f>IF(Table1[[#This Row],[Số còn phải thu ĐK]]&gt;0,0,IF(Table1[[#This Row],[Phân loại]]="Bán hàng",Table1[[#This Row],[Tổng giá trị]],-Table1[[#This Row],[Tổng giá trị]]))</f>
        <v>73358</v>
      </c>
      <c r="Q462" s="20">
        <f>IF(Table1[[#This Row],[Ngày Thanh toán]]&lt;&gt;"",Table1[[#This Row],[Giá Trị HD sau CK]],0)</f>
        <v>0</v>
      </c>
      <c r="R462" s="8">
        <f>Table1[[#This Row],[Số còn phải thu ĐK]]+Table1[[#This Row],[Giá Trị HD sau CK]]-Table1[[#This Row],[Số tiền đã thu]]</f>
        <v>73358</v>
      </c>
      <c r="S462" s="7">
        <f>IF(Table1[[#This Row],[Ngày hóa đơn]]&lt;&gt;"",Table1[[#This Row],[Ngày hóa đơn]],Table1[[#This Row],[Ngày hạch toán]])</f>
        <v>45703</v>
      </c>
      <c r="T462" s="8">
        <v>55</v>
      </c>
      <c r="U462" s="7">
        <f>IF(Table1[[#This Row],[Ngày tính CN]]="","",S462+T462)</f>
        <v>45758</v>
      </c>
      <c r="V462" s="20">
        <f ca="1">IF(Table1[[#This Row],[Hạn thanh toán]]="","",IF((U462-NOW())&lt;0,0,(U462-NOW())))</f>
        <v>0</v>
      </c>
      <c r="W462" s="3"/>
      <c r="X462" s="20">
        <f ca="1">IF(Table1[[#This Row],[Hạn thanh toán]]="","",IF((U462-NOW())&lt;0,-(U462-NOW()),0))</f>
        <v>216.62053680555255</v>
      </c>
      <c r="Y462" s="3" t="str">
        <f t="shared" ca="1" si="7"/>
        <v>Nợ quá hạn hơn 120 ngày có khả năng mất thanh toán</v>
      </c>
      <c r="Z462" s="3" t="str">
        <f>IF(MONTH(Table1[[#This Row],[Ngày tính CN]])&lt;10,"0"&amp;MONTH(Table1[[#This Row],[Ngày tính CN]]),MONTH(Table1[[#This Row],[Ngày tính CN]]))</f>
        <v>02</v>
      </c>
      <c r="AA46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62" s="3"/>
    </row>
    <row r="463" spans="1:28" ht="25.5" customHeight="1" x14ac:dyDescent="0.2">
      <c r="A463" s="4" t="s">
        <v>654</v>
      </c>
      <c r="B463" s="4" t="s">
        <v>2119</v>
      </c>
      <c r="E463" s="5">
        <v>45703</v>
      </c>
      <c r="F463" s="3" t="s">
        <v>1016</v>
      </c>
      <c r="G463" s="3" t="s">
        <v>936</v>
      </c>
      <c r="K463" s="8">
        <v>-110947</v>
      </c>
      <c r="L463" s="8" t="s">
        <v>637</v>
      </c>
      <c r="O463" s="20">
        <f>IF(Table1[[#This Row],[Phân loại]]="Tồn đầu kỳ",Table1[[#This Row],[Tổng giá trị]],0)</f>
        <v>0</v>
      </c>
      <c r="P463" s="8">
        <f>IF(Table1[[#This Row],[Số còn phải thu ĐK]]&gt;0,0,IF(Table1[[#This Row],[Phân loại]]="Bán hàng",Table1[[#This Row],[Tổng giá trị]],-Table1[[#This Row],[Tổng giá trị]]))</f>
        <v>110947</v>
      </c>
      <c r="Q463" s="20">
        <f>IF(Table1[[#This Row],[Ngày Thanh toán]]&lt;&gt;"",Table1[[#This Row],[Giá Trị HD sau CK]],0)</f>
        <v>0</v>
      </c>
      <c r="R463" s="8">
        <f>Table1[[#This Row],[Số còn phải thu ĐK]]+Table1[[#This Row],[Giá Trị HD sau CK]]-Table1[[#This Row],[Số tiền đã thu]]</f>
        <v>110947</v>
      </c>
      <c r="S463" s="7">
        <f>IF(Table1[[#This Row],[Ngày hóa đơn]]&lt;&gt;"",Table1[[#This Row],[Ngày hóa đơn]],Table1[[#This Row],[Ngày hạch toán]])</f>
        <v>45703</v>
      </c>
      <c r="T463" s="8">
        <v>55</v>
      </c>
      <c r="U463" s="7">
        <f>IF(Table1[[#This Row],[Ngày tính CN]]="","",S463+T463)</f>
        <v>45758</v>
      </c>
      <c r="V463" s="20">
        <f ca="1">IF(Table1[[#This Row],[Hạn thanh toán]]="","",IF((U463-NOW())&lt;0,0,(U463-NOW())))</f>
        <v>0</v>
      </c>
      <c r="W463" s="3"/>
      <c r="X463" s="20">
        <f ca="1">IF(Table1[[#This Row],[Hạn thanh toán]]="","",IF((U463-NOW())&lt;0,-(U463-NOW()),0))</f>
        <v>216.62053680555255</v>
      </c>
      <c r="Y463" s="3" t="str">
        <f t="shared" ca="1" si="7"/>
        <v>Nợ quá hạn hơn 120 ngày có khả năng mất thanh toán</v>
      </c>
      <c r="Z463" s="3" t="str">
        <f>IF(MONTH(Table1[[#This Row],[Ngày tính CN]])&lt;10,"0"&amp;MONTH(Table1[[#This Row],[Ngày tính CN]]),MONTH(Table1[[#This Row],[Ngày tính CN]]))</f>
        <v>02</v>
      </c>
      <c r="AA46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63" s="3"/>
    </row>
    <row r="464" spans="1:28" ht="25.5" customHeight="1" x14ac:dyDescent="0.2">
      <c r="A464" s="4" t="s">
        <v>654</v>
      </c>
      <c r="B464" s="4" t="s">
        <v>2119</v>
      </c>
      <c r="E464" s="5">
        <v>45703</v>
      </c>
      <c r="F464" s="3" t="s">
        <v>1017</v>
      </c>
      <c r="G464" s="3" t="s">
        <v>936</v>
      </c>
      <c r="K464" s="8">
        <v>-184305</v>
      </c>
      <c r="L464" s="8" t="s">
        <v>637</v>
      </c>
      <c r="O464" s="20">
        <f>IF(Table1[[#This Row],[Phân loại]]="Tồn đầu kỳ",Table1[[#This Row],[Tổng giá trị]],0)</f>
        <v>0</v>
      </c>
      <c r="P464" s="8">
        <f>IF(Table1[[#This Row],[Số còn phải thu ĐK]]&gt;0,0,IF(Table1[[#This Row],[Phân loại]]="Bán hàng",Table1[[#This Row],[Tổng giá trị]],-Table1[[#This Row],[Tổng giá trị]]))</f>
        <v>184305</v>
      </c>
      <c r="Q464" s="20">
        <f>IF(Table1[[#This Row],[Ngày Thanh toán]]&lt;&gt;"",Table1[[#This Row],[Giá Trị HD sau CK]],0)</f>
        <v>0</v>
      </c>
      <c r="R464" s="8">
        <f>Table1[[#This Row],[Số còn phải thu ĐK]]+Table1[[#This Row],[Giá Trị HD sau CK]]-Table1[[#This Row],[Số tiền đã thu]]</f>
        <v>184305</v>
      </c>
      <c r="S464" s="7">
        <f>IF(Table1[[#This Row],[Ngày hóa đơn]]&lt;&gt;"",Table1[[#This Row],[Ngày hóa đơn]],Table1[[#This Row],[Ngày hạch toán]])</f>
        <v>45703</v>
      </c>
      <c r="T464" s="8">
        <v>55</v>
      </c>
      <c r="U464" s="7">
        <f>IF(Table1[[#This Row],[Ngày tính CN]]="","",S464+T464)</f>
        <v>45758</v>
      </c>
      <c r="V464" s="20">
        <f ca="1">IF(Table1[[#This Row],[Hạn thanh toán]]="","",IF((U464-NOW())&lt;0,0,(U464-NOW())))</f>
        <v>0</v>
      </c>
      <c r="W464" s="3"/>
      <c r="X464" s="20">
        <f ca="1">IF(Table1[[#This Row],[Hạn thanh toán]]="","",IF((U464-NOW())&lt;0,-(U464-NOW()),0))</f>
        <v>216.62053680555255</v>
      </c>
      <c r="Y464" s="3" t="str">
        <f t="shared" ca="1" si="7"/>
        <v>Nợ quá hạn hơn 120 ngày có khả năng mất thanh toán</v>
      </c>
      <c r="Z464" s="3" t="str">
        <f>IF(MONTH(Table1[[#This Row],[Ngày tính CN]])&lt;10,"0"&amp;MONTH(Table1[[#This Row],[Ngày tính CN]]),MONTH(Table1[[#This Row],[Ngày tính CN]]))</f>
        <v>02</v>
      </c>
      <c r="AA46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64" s="3"/>
    </row>
    <row r="465" spans="1:28" ht="25.5" customHeight="1" x14ac:dyDescent="0.2">
      <c r="A465" s="4" t="s">
        <v>654</v>
      </c>
      <c r="B465" s="4" t="s">
        <v>2119</v>
      </c>
      <c r="E465" s="5">
        <v>45714</v>
      </c>
      <c r="F465" s="3" t="s">
        <v>1018</v>
      </c>
      <c r="G465" s="3" t="s">
        <v>936</v>
      </c>
      <c r="K465" s="8">
        <v>-73358</v>
      </c>
      <c r="L465" s="8" t="s">
        <v>637</v>
      </c>
      <c r="O465" s="20">
        <f>IF(Table1[[#This Row],[Phân loại]]="Tồn đầu kỳ",Table1[[#This Row],[Tổng giá trị]],0)</f>
        <v>0</v>
      </c>
      <c r="P465" s="8">
        <f>IF(Table1[[#This Row],[Số còn phải thu ĐK]]&gt;0,0,IF(Table1[[#This Row],[Phân loại]]="Bán hàng",Table1[[#This Row],[Tổng giá trị]],-Table1[[#This Row],[Tổng giá trị]]))</f>
        <v>73358</v>
      </c>
      <c r="Q465" s="20">
        <f>IF(Table1[[#This Row],[Ngày Thanh toán]]&lt;&gt;"",Table1[[#This Row],[Giá Trị HD sau CK]],0)</f>
        <v>0</v>
      </c>
      <c r="R465" s="8">
        <f>Table1[[#This Row],[Số còn phải thu ĐK]]+Table1[[#This Row],[Giá Trị HD sau CK]]-Table1[[#This Row],[Số tiền đã thu]]</f>
        <v>73358</v>
      </c>
      <c r="S465" s="7">
        <f>IF(Table1[[#This Row],[Ngày hóa đơn]]&lt;&gt;"",Table1[[#This Row],[Ngày hóa đơn]],Table1[[#This Row],[Ngày hạch toán]])</f>
        <v>45714</v>
      </c>
      <c r="T465" s="8">
        <v>55</v>
      </c>
      <c r="U465" s="7">
        <f>IF(Table1[[#This Row],[Ngày tính CN]]="","",S465+T465)</f>
        <v>45769</v>
      </c>
      <c r="V465" s="20">
        <f ca="1">IF(Table1[[#This Row],[Hạn thanh toán]]="","",IF((U465-NOW())&lt;0,0,(U465-NOW())))</f>
        <v>0</v>
      </c>
      <c r="W465" s="3"/>
      <c r="X465" s="20">
        <f ca="1">IF(Table1[[#This Row],[Hạn thanh toán]]="","",IF((U465-NOW())&lt;0,-(U465-NOW()),0))</f>
        <v>205.62053680555255</v>
      </c>
      <c r="Y465" s="3" t="str">
        <f t="shared" ca="1" si="7"/>
        <v>Nợ quá hạn hơn 120 ngày có khả năng mất thanh toán</v>
      </c>
      <c r="Z465" s="3" t="str">
        <f>IF(MONTH(Table1[[#This Row],[Ngày tính CN]])&lt;10,"0"&amp;MONTH(Table1[[#This Row],[Ngày tính CN]]),MONTH(Table1[[#This Row],[Ngày tính CN]]))</f>
        <v>02</v>
      </c>
      <c r="AA46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65" s="3"/>
    </row>
    <row r="466" spans="1:28" ht="25.5" customHeight="1" x14ac:dyDescent="0.2">
      <c r="A466" s="4" t="s">
        <v>654</v>
      </c>
      <c r="B466" s="4" t="s">
        <v>2119</v>
      </c>
      <c r="E466" s="5">
        <v>45714</v>
      </c>
      <c r="F466" s="3" t="s">
        <v>1019</v>
      </c>
      <c r="G466" s="3" t="s">
        <v>936</v>
      </c>
      <c r="K466" s="8">
        <v>-146716</v>
      </c>
      <c r="L466" s="8" t="s">
        <v>637</v>
      </c>
      <c r="O466" s="20">
        <f>IF(Table1[[#This Row],[Phân loại]]="Tồn đầu kỳ",Table1[[#This Row],[Tổng giá trị]],0)</f>
        <v>0</v>
      </c>
      <c r="P466" s="8">
        <f>IF(Table1[[#This Row],[Số còn phải thu ĐK]]&gt;0,0,IF(Table1[[#This Row],[Phân loại]]="Bán hàng",Table1[[#This Row],[Tổng giá trị]],-Table1[[#This Row],[Tổng giá trị]]))</f>
        <v>146716</v>
      </c>
      <c r="Q466" s="20">
        <f>IF(Table1[[#This Row],[Ngày Thanh toán]]&lt;&gt;"",Table1[[#This Row],[Giá Trị HD sau CK]],0)</f>
        <v>0</v>
      </c>
      <c r="R466" s="8">
        <f>Table1[[#This Row],[Số còn phải thu ĐK]]+Table1[[#This Row],[Giá Trị HD sau CK]]-Table1[[#This Row],[Số tiền đã thu]]</f>
        <v>146716</v>
      </c>
      <c r="S466" s="7">
        <f>IF(Table1[[#This Row],[Ngày hóa đơn]]&lt;&gt;"",Table1[[#This Row],[Ngày hóa đơn]],Table1[[#This Row],[Ngày hạch toán]])</f>
        <v>45714</v>
      </c>
      <c r="T466" s="8">
        <v>55</v>
      </c>
      <c r="U466" s="7">
        <f>IF(Table1[[#This Row],[Ngày tính CN]]="","",S466+T466)</f>
        <v>45769</v>
      </c>
      <c r="V466" s="20">
        <f ca="1">IF(Table1[[#This Row],[Hạn thanh toán]]="","",IF((U466-NOW())&lt;0,0,(U466-NOW())))</f>
        <v>0</v>
      </c>
      <c r="W466" s="3"/>
      <c r="X466" s="20">
        <f ca="1">IF(Table1[[#This Row],[Hạn thanh toán]]="","",IF((U466-NOW())&lt;0,-(U466-NOW()),0))</f>
        <v>205.62053680555255</v>
      </c>
      <c r="Y466" s="3" t="str">
        <f t="shared" ca="1" si="7"/>
        <v>Nợ quá hạn hơn 120 ngày có khả năng mất thanh toán</v>
      </c>
      <c r="Z466" s="3" t="str">
        <f>IF(MONTH(Table1[[#This Row],[Ngày tính CN]])&lt;10,"0"&amp;MONTH(Table1[[#This Row],[Ngày tính CN]]),MONTH(Table1[[#This Row],[Ngày tính CN]]))</f>
        <v>02</v>
      </c>
      <c r="AA46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66" s="3"/>
    </row>
    <row r="467" spans="1:28" ht="25.5" customHeight="1" x14ac:dyDescent="0.2">
      <c r="A467" s="4" t="s">
        <v>654</v>
      </c>
      <c r="B467" s="4" t="s">
        <v>2119</v>
      </c>
      <c r="E467" s="5">
        <v>45714</v>
      </c>
      <c r="F467" s="3" t="s">
        <v>1020</v>
      </c>
      <c r="G467" s="3" t="s">
        <v>936</v>
      </c>
      <c r="K467" s="8">
        <v>-73358</v>
      </c>
      <c r="L467" s="8" t="s">
        <v>637</v>
      </c>
      <c r="O467" s="20">
        <f>IF(Table1[[#This Row],[Phân loại]]="Tồn đầu kỳ",Table1[[#This Row],[Tổng giá trị]],0)</f>
        <v>0</v>
      </c>
      <c r="P467" s="8">
        <f>IF(Table1[[#This Row],[Số còn phải thu ĐK]]&gt;0,0,IF(Table1[[#This Row],[Phân loại]]="Bán hàng",Table1[[#This Row],[Tổng giá trị]],-Table1[[#This Row],[Tổng giá trị]]))</f>
        <v>73358</v>
      </c>
      <c r="Q467" s="20">
        <f>IF(Table1[[#This Row],[Ngày Thanh toán]]&lt;&gt;"",Table1[[#This Row],[Giá Trị HD sau CK]],0)</f>
        <v>0</v>
      </c>
      <c r="R467" s="8">
        <f>Table1[[#This Row],[Số còn phải thu ĐK]]+Table1[[#This Row],[Giá Trị HD sau CK]]-Table1[[#This Row],[Số tiền đã thu]]</f>
        <v>73358</v>
      </c>
      <c r="S467" s="7">
        <f>IF(Table1[[#This Row],[Ngày hóa đơn]]&lt;&gt;"",Table1[[#This Row],[Ngày hóa đơn]],Table1[[#This Row],[Ngày hạch toán]])</f>
        <v>45714</v>
      </c>
      <c r="T467" s="8">
        <v>55</v>
      </c>
      <c r="U467" s="7">
        <f>IF(Table1[[#This Row],[Ngày tính CN]]="","",S467+T467)</f>
        <v>45769</v>
      </c>
      <c r="V467" s="20">
        <f ca="1">IF(Table1[[#This Row],[Hạn thanh toán]]="","",IF((U467-NOW())&lt;0,0,(U467-NOW())))</f>
        <v>0</v>
      </c>
      <c r="W467" s="3"/>
      <c r="X467" s="20">
        <f ca="1">IF(Table1[[#This Row],[Hạn thanh toán]]="","",IF((U467-NOW())&lt;0,-(U467-NOW()),0))</f>
        <v>205.62053680555255</v>
      </c>
      <c r="Y467" s="3" t="str">
        <f t="shared" ca="1" si="7"/>
        <v>Nợ quá hạn hơn 120 ngày có khả năng mất thanh toán</v>
      </c>
      <c r="Z467" s="3" t="str">
        <f>IF(MONTH(Table1[[#This Row],[Ngày tính CN]])&lt;10,"0"&amp;MONTH(Table1[[#This Row],[Ngày tính CN]]),MONTH(Table1[[#This Row],[Ngày tính CN]]))</f>
        <v>02</v>
      </c>
      <c r="AA46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67" s="3"/>
    </row>
    <row r="468" spans="1:28" ht="25.5" customHeight="1" x14ac:dyDescent="0.2">
      <c r="A468" s="4" t="s">
        <v>654</v>
      </c>
      <c r="B468" s="4" t="s">
        <v>2119</v>
      </c>
      <c r="E468" s="5">
        <v>45714</v>
      </c>
      <c r="F468" s="3" t="s">
        <v>1021</v>
      </c>
      <c r="G468" s="3" t="s">
        <v>936</v>
      </c>
      <c r="K468" s="8">
        <v>-88758</v>
      </c>
      <c r="L468" s="8" t="s">
        <v>637</v>
      </c>
      <c r="O468" s="20">
        <f>IF(Table1[[#This Row],[Phân loại]]="Tồn đầu kỳ",Table1[[#This Row],[Tổng giá trị]],0)</f>
        <v>0</v>
      </c>
      <c r="P468" s="8">
        <f>IF(Table1[[#This Row],[Số còn phải thu ĐK]]&gt;0,0,IF(Table1[[#This Row],[Phân loại]]="Bán hàng",Table1[[#This Row],[Tổng giá trị]],-Table1[[#This Row],[Tổng giá trị]]))</f>
        <v>88758</v>
      </c>
      <c r="Q468" s="20">
        <f>IF(Table1[[#This Row],[Ngày Thanh toán]]&lt;&gt;"",Table1[[#This Row],[Giá Trị HD sau CK]],0)</f>
        <v>0</v>
      </c>
      <c r="R468" s="8">
        <f>Table1[[#This Row],[Số còn phải thu ĐK]]+Table1[[#This Row],[Giá Trị HD sau CK]]-Table1[[#This Row],[Số tiền đã thu]]</f>
        <v>88758</v>
      </c>
      <c r="S468" s="7">
        <f>IF(Table1[[#This Row],[Ngày hóa đơn]]&lt;&gt;"",Table1[[#This Row],[Ngày hóa đơn]],Table1[[#This Row],[Ngày hạch toán]])</f>
        <v>45714</v>
      </c>
      <c r="T468" s="8">
        <v>55</v>
      </c>
      <c r="U468" s="7">
        <f>IF(Table1[[#This Row],[Ngày tính CN]]="","",S468+T468)</f>
        <v>45769</v>
      </c>
      <c r="V468" s="20">
        <f ca="1">IF(Table1[[#This Row],[Hạn thanh toán]]="","",IF((U468-NOW())&lt;0,0,(U468-NOW())))</f>
        <v>0</v>
      </c>
      <c r="W468" s="3"/>
      <c r="X468" s="20">
        <f ca="1">IF(Table1[[#This Row],[Hạn thanh toán]]="","",IF((U468-NOW())&lt;0,-(U468-NOW()),0))</f>
        <v>205.62053680555255</v>
      </c>
      <c r="Y468" s="3" t="str">
        <f t="shared" ca="1" si="7"/>
        <v>Nợ quá hạn hơn 120 ngày có khả năng mất thanh toán</v>
      </c>
      <c r="Z468" s="3" t="str">
        <f>IF(MONTH(Table1[[#This Row],[Ngày tính CN]])&lt;10,"0"&amp;MONTH(Table1[[#This Row],[Ngày tính CN]]),MONTH(Table1[[#This Row],[Ngày tính CN]]))</f>
        <v>02</v>
      </c>
      <c r="AA46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68" s="3"/>
    </row>
    <row r="469" spans="1:28" ht="25.5" customHeight="1" x14ac:dyDescent="0.2">
      <c r="A469" s="4" t="s">
        <v>654</v>
      </c>
      <c r="B469" s="4" t="s">
        <v>2119</v>
      </c>
      <c r="E469" s="5">
        <v>45714</v>
      </c>
      <c r="F469" s="3" t="s">
        <v>1022</v>
      </c>
      <c r="G469" s="3" t="s">
        <v>936</v>
      </c>
      <c r="K469" s="8">
        <v>-177515</v>
      </c>
      <c r="L469" s="8" t="s">
        <v>637</v>
      </c>
      <c r="O469" s="20">
        <f>IF(Table1[[#This Row],[Phân loại]]="Tồn đầu kỳ",Table1[[#This Row],[Tổng giá trị]],0)</f>
        <v>0</v>
      </c>
      <c r="P469" s="8">
        <f>IF(Table1[[#This Row],[Số còn phải thu ĐK]]&gt;0,0,IF(Table1[[#This Row],[Phân loại]]="Bán hàng",Table1[[#This Row],[Tổng giá trị]],-Table1[[#This Row],[Tổng giá trị]]))</f>
        <v>177515</v>
      </c>
      <c r="Q469" s="20">
        <f>IF(Table1[[#This Row],[Ngày Thanh toán]]&lt;&gt;"",Table1[[#This Row],[Giá Trị HD sau CK]],0)</f>
        <v>0</v>
      </c>
      <c r="R469" s="8">
        <f>Table1[[#This Row],[Số còn phải thu ĐK]]+Table1[[#This Row],[Giá Trị HD sau CK]]-Table1[[#This Row],[Số tiền đã thu]]</f>
        <v>177515</v>
      </c>
      <c r="S469" s="7">
        <f>IF(Table1[[#This Row],[Ngày hóa đơn]]&lt;&gt;"",Table1[[#This Row],[Ngày hóa đơn]],Table1[[#This Row],[Ngày hạch toán]])</f>
        <v>45714</v>
      </c>
      <c r="T469" s="8">
        <v>55</v>
      </c>
      <c r="U469" s="7">
        <f>IF(Table1[[#This Row],[Ngày tính CN]]="","",S469+T469)</f>
        <v>45769</v>
      </c>
      <c r="V469" s="20">
        <f ca="1">IF(Table1[[#This Row],[Hạn thanh toán]]="","",IF((U469-NOW())&lt;0,0,(U469-NOW())))</f>
        <v>0</v>
      </c>
      <c r="W469" s="3"/>
      <c r="X469" s="20">
        <f ca="1">IF(Table1[[#This Row],[Hạn thanh toán]]="","",IF((U469-NOW())&lt;0,-(U469-NOW()),0))</f>
        <v>205.62053680555255</v>
      </c>
      <c r="Y469" s="3" t="str">
        <f t="shared" ca="1" si="7"/>
        <v>Nợ quá hạn hơn 120 ngày có khả năng mất thanh toán</v>
      </c>
      <c r="Z469" s="3" t="str">
        <f>IF(MONTH(Table1[[#This Row],[Ngày tính CN]])&lt;10,"0"&amp;MONTH(Table1[[#This Row],[Ngày tính CN]]),MONTH(Table1[[#This Row],[Ngày tính CN]]))</f>
        <v>02</v>
      </c>
      <c r="AA46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69" s="3"/>
    </row>
    <row r="470" spans="1:28" ht="25.5" customHeight="1" x14ac:dyDescent="0.2">
      <c r="A470" s="4" t="s">
        <v>654</v>
      </c>
      <c r="B470" s="4" t="s">
        <v>2119</v>
      </c>
      <c r="E470" s="5">
        <v>45714</v>
      </c>
      <c r="F470" s="3" t="s">
        <v>1023</v>
      </c>
      <c r="G470" s="3" t="s">
        <v>936</v>
      </c>
      <c r="K470" s="8">
        <v>-88758</v>
      </c>
      <c r="L470" s="8" t="s">
        <v>637</v>
      </c>
      <c r="O470" s="20">
        <f>IF(Table1[[#This Row],[Phân loại]]="Tồn đầu kỳ",Table1[[#This Row],[Tổng giá trị]],0)</f>
        <v>0</v>
      </c>
      <c r="P470" s="8">
        <f>IF(Table1[[#This Row],[Số còn phải thu ĐK]]&gt;0,0,IF(Table1[[#This Row],[Phân loại]]="Bán hàng",Table1[[#This Row],[Tổng giá trị]],-Table1[[#This Row],[Tổng giá trị]]))</f>
        <v>88758</v>
      </c>
      <c r="Q470" s="20">
        <f>IF(Table1[[#This Row],[Ngày Thanh toán]]&lt;&gt;"",Table1[[#This Row],[Giá Trị HD sau CK]],0)</f>
        <v>0</v>
      </c>
      <c r="R470" s="8">
        <f>Table1[[#This Row],[Số còn phải thu ĐK]]+Table1[[#This Row],[Giá Trị HD sau CK]]-Table1[[#This Row],[Số tiền đã thu]]</f>
        <v>88758</v>
      </c>
      <c r="S470" s="7">
        <f>IF(Table1[[#This Row],[Ngày hóa đơn]]&lt;&gt;"",Table1[[#This Row],[Ngày hóa đơn]],Table1[[#This Row],[Ngày hạch toán]])</f>
        <v>45714</v>
      </c>
      <c r="T470" s="8">
        <v>55</v>
      </c>
      <c r="U470" s="7">
        <f>IF(Table1[[#This Row],[Ngày tính CN]]="","",S470+T470)</f>
        <v>45769</v>
      </c>
      <c r="V470" s="20">
        <f ca="1">IF(Table1[[#This Row],[Hạn thanh toán]]="","",IF((U470-NOW())&lt;0,0,(U470-NOW())))</f>
        <v>0</v>
      </c>
      <c r="W470" s="3"/>
      <c r="X470" s="20">
        <f ca="1">IF(Table1[[#This Row],[Hạn thanh toán]]="","",IF((U470-NOW())&lt;0,-(U470-NOW()),0))</f>
        <v>205.62053680555255</v>
      </c>
      <c r="Y470" s="3" t="str">
        <f t="shared" ca="1" si="7"/>
        <v>Nợ quá hạn hơn 120 ngày có khả năng mất thanh toán</v>
      </c>
      <c r="Z470" s="3" t="str">
        <f>IF(MONTH(Table1[[#This Row],[Ngày tính CN]])&lt;10,"0"&amp;MONTH(Table1[[#This Row],[Ngày tính CN]]),MONTH(Table1[[#This Row],[Ngày tính CN]]))</f>
        <v>02</v>
      </c>
      <c r="AA47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70" s="3"/>
    </row>
    <row r="471" spans="1:28" ht="25.5" customHeight="1" x14ac:dyDescent="0.2">
      <c r="A471" s="4" t="s">
        <v>654</v>
      </c>
      <c r="B471" s="4" t="s">
        <v>2119</v>
      </c>
      <c r="E471" s="5">
        <v>45714</v>
      </c>
      <c r="F471" s="3" t="s">
        <v>1024</v>
      </c>
      <c r="G471" s="3" t="s">
        <v>936</v>
      </c>
      <c r="K471" s="8">
        <v>-88758</v>
      </c>
      <c r="L471" s="8" t="s">
        <v>637</v>
      </c>
      <c r="O471" s="20">
        <f>IF(Table1[[#This Row],[Phân loại]]="Tồn đầu kỳ",Table1[[#This Row],[Tổng giá trị]],0)</f>
        <v>0</v>
      </c>
      <c r="P471" s="8">
        <f>IF(Table1[[#This Row],[Số còn phải thu ĐK]]&gt;0,0,IF(Table1[[#This Row],[Phân loại]]="Bán hàng",Table1[[#This Row],[Tổng giá trị]],-Table1[[#This Row],[Tổng giá trị]]))</f>
        <v>88758</v>
      </c>
      <c r="Q471" s="20">
        <f>IF(Table1[[#This Row],[Ngày Thanh toán]]&lt;&gt;"",Table1[[#This Row],[Giá Trị HD sau CK]],0)</f>
        <v>0</v>
      </c>
      <c r="R471" s="8">
        <f>Table1[[#This Row],[Số còn phải thu ĐK]]+Table1[[#This Row],[Giá Trị HD sau CK]]-Table1[[#This Row],[Số tiền đã thu]]</f>
        <v>88758</v>
      </c>
      <c r="S471" s="7">
        <f>IF(Table1[[#This Row],[Ngày hóa đơn]]&lt;&gt;"",Table1[[#This Row],[Ngày hóa đơn]],Table1[[#This Row],[Ngày hạch toán]])</f>
        <v>45714</v>
      </c>
      <c r="T471" s="8">
        <v>55</v>
      </c>
      <c r="U471" s="7">
        <f>IF(Table1[[#This Row],[Ngày tính CN]]="","",S471+T471)</f>
        <v>45769</v>
      </c>
      <c r="V471" s="20">
        <f ca="1">IF(Table1[[#This Row],[Hạn thanh toán]]="","",IF((U471-NOW())&lt;0,0,(U471-NOW())))</f>
        <v>0</v>
      </c>
      <c r="W471" s="3"/>
      <c r="X471" s="20">
        <f ca="1">IF(Table1[[#This Row],[Hạn thanh toán]]="","",IF((U471-NOW())&lt;0,-(U471-NOW()),0))</f>
        <v>205.62053680555255</v>
      </c>
      <c r="Y471" s="3" t="str">
        <f t="shared" ca="1" si="7"/>
        <v>Nợ quá hạn hơn 120 ngày có khả năng mất thanh toán</v>
      </c>
      <c r="Z471" s="3" t="str">
        <f>IF(MONTH(Table1[[#This Row],[Ngày tính CN]])&lt;10,"0"&amp;MONTH(Table1[[#This Row],[Ngày tính CN]]),MONTH(Table1[[#This Row],[Ngày tính CN]]))</f>
        <v>02</v>
      </c>
      <c r="AA47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71" s="3"/>
    </row>
    <row r="472" spans="1:28" ht="25.5" customHeight="1" x14ac:dyDescent="0.2">
      <c r="A472" s="4" t="s">
        <v>654</v>
      </c>
      <c r="B472" s="4" t="s">
        <v>2119</v>
      </c>
      <c r="E472" s="5">
        <v>45714</v>
      </c>
      <c r="F472" s="3" t="s">
        <v>1025</v>
      </c>
      <c r="G472" s="3" t="s">
        <v>936</v>
      </c>
      <c r="K472" s="8">
        <v>-333390</v>
      </c>
      <c r="L472" s="8" t="s">
        <v>637</v>
      </c>
      <c r="O472" s="20">
        <f>IF(Table1[[#This Row],[Phân loại]]="Tồn đầu kỳ",Table1[[#This Row],[Tổng giá trị]],0)</f>
        <v>0</v>
      </c>
      <c r="P472" s="8">
        <f>IF(Table1[[#This Row],[Số còn phải thu ĐK]]&gt;0,0,IF(Table1[[#This Row],[Phân loại]]="Bán hàng",Table1[[#This Row],[Tổng giá trị]],-Table1[[#This Row],[Tổng giá trị]]))</f>
        <v>333390</v>
      </c>
      <c r="Q472" s="20">
        <f>IF(Table1[[#This Row],[Ngày Thanh toán]]&lt;&gt;"",Table1[[#This Row],[Giá Trị HD sau CK]],0)</f>
        <v>0</v>
      </c>
      <c r="R472" s="8">
        <f>Table1[[#This Row],[Số còn phải thu ĐK]]+Table1[[#This Row],[Giá Trị HD sau CK]]-Table1[[#This Row],[Số tiền đã thu]]</f>
        <v>333390</v>
      </c>
      <c r="S472" s="7">
        <f>IF(Table1[[#This Row],[Ngày hóa đơn]]&lt;&gt;"",Table1[[#This Row],[Ngày hóa đơn]],Table1[[#This Row],[Ngày hạch toán]])</f>
        <v>45714</v>
      </c>
      <c r="T472" s="8">
        <v>55</v>
      </c>
      <c r="U472" s="7">
        <f>IF(Table1[[#This Row],[Ngày tính CN]]="","",S472+T472)</f>
        <v>45769</v>
      </c>
      <c r="V472" s="20">
        <f ca="1">IF(Table1[[#This Row],[Hạn thanh toán]]="","",IF((U472-NOW())&lt;0,0,(U472-NOW())))</f>
        <v>0</v>
      </c>
      <c r="W472" s="3"/>
      <c r="X472" s="20">
        <f ca="1">IF(Table1[[#This Row],[Hạn thanh toán]]="","",IF((U472-NOW())&lt;0,-(U472-NOW()),0))</f>
        <v>205.62053680555255</v>
      </c>
      <c r="Y472" s="3" t="str">
        <f t="shared" ca="1" si="7"/>
        <v>Nợ quá hạn hơn 120 ngày có khả năng mất thanh toán</v>
      </c>
      <c r="Z472" s="3" t="str">
        <f>IF(MONTH(Table1[[#This Row],[Ngày tính CN]])&lt;10,"0"&amp;MONTH(Table1[[#This Row],[Ngày tính CN]]),MONTH(Table1[[#This Row],[Ngày tính CN]]))</f>
        <v>02</v>
      </c>
      <c r="AA47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72" s="3"/>
    </row>
    <row r="473" spans="1:28" ht="25.5" customHeight="1" x14ac:dyDescent="0.2">
      <c r="A473" s="4" t="s">
        <v>654</v>
      </c>
      <c r="B473" s="4" t="s">
        <v>2119</v>
      </c>
      <c r="E473" s="5">
        <v>45717</v>
      </c>
      <c r="F473" s="3" t="s">
        <v>1026</v>
      </c>
      <c r="G473" s="3" t="s">
        <v>936</v>
      </c>
      <c r="K473" s="8">
        <v>-76779</v>
      </c>
      <c r="L473" s="8" t="s">
        <v>637</v>
      </c>
      <c r="O473" s="20">
        <f>IF(Table1[[#This Row],[Phân loại]]="Tồn đầu kỳ",Table1[[#This Row],[Tổng giá trị]],0)</f>
        <v>0</v>
      </c>
      <c r="P473" s="8">
        <f>IF(Table1[[#This Row],[Số còn phải thu ĐK]]&gt;0,0,IF(Table1[[#This Row],[Phân loại]]="Bán hàng",Table1[[#This Row],[Tổng giá trị]],-Table1[[#This Row],[Tổng giá trị]]))</f>
        <v>76779</v>
      </c>
      <c r="Q473" s="20">
        <f>IF(Table1[[#This Row],[Ngày Thanh toán]]&lt;&gt;"",Table1[[#This Row],[Giá Trị HD sau CK]],0)</f>
        <v>0</v>
      </c>
      <c r="R473" s="8">
        <f>Table1[[#This Row],[Số còn phải thu ĐK]]+Table1[[#This Row],[Giá Trị HD sau CK]]-Table1[[#This Row],[Số tiền đã thu]]</f>
        <v>76779</v>
      </c>
      <c r="S473" s="7">
        <f>IF(Table1[[#This Row],[Ngày hóa đơn]]&lt;&gt;"",Table1[[#This Row],[Ngày hóa đơn]],Table1[[#This Row],[Ngày hạch toán]])</f>
        <v>45717</v>
      </c>
      <c r="T473" s="8">
        <v>55</v>
      </c>
      <c r="U473" s="7">
        <f>IF(Table1[[#This Row],[Ngày tính CN]]="","",S473+T473)</f>
        <v>45772</v>
      </c>
      <c r="V473" s="20">
        <f ca="1">IF(Table1[[#This Row],[Hạn thanh toán]]="","",IF((U473-NOW())&lt;0,0,(U473-NOW())))</f>
        <v>0</v>
      </c>
      <c r="W473" s="3"/>
      <c r="X473" s="20">
        <f ca="1">IF(Table1[[#This Row],[Hạn thanh toán]]="","",IF((U473-NOW())&lt;0,-(U473-NOW()),0))</f>
        <v>202.62053680555255</v>
      </c>
      <c r="Y473" s="3" t="str">
        <f t="shared" ca="1" si="7"/>
        <v>Nợ quá hạn hơn 120 ngày có khả năng mất thanh toán</v>
      </c>
      <c r="Z473" s="3" t="str">
        <f>IF(MONTH(Table1[[#This Row],[Ngày tính CN]])&lt;10,"0"&amp;MONTH(Table1[[#This Row],[Ngày tính CN]]),MONTH(Table1[[#This Row],[Ngày tính CN]]))</f>
        <v>03</v>
      </c>
      <c r="AA47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73" s="3"/>
    </row>
    <row r="474" spans="1:28" ht="25.5" customHeight="1" x14ac:dyDescent="0.2">
      <c r="A474" s="4" t="s">
        <v>654</v>
      </c>
      <c r="B474" s="4" t="s">
        <v>2119</v>
      </c>
      <c r="E474" s="5">
        <v>45717</v>
      </c>
      <c r="F474" s="3" t="s">
        <v>1027</v>
      </c>
      <c r="G474" s="3" t="s">
        <v>936</v>
      </c>
      <c r="K474" s="8">
        <v>-19195</v>
      </c>
      <c r="L474" s="8" t="s">
        <v>637</v>
      </c>
      <c r="O474" s="20">
        <f>IF(Table1[[#This Row],[Phân loại]]="Tồn đầu kỳ",Table1[[#This Row],[Tổng giá trị]],0)</f>
        <v>0</v>
      </c>
      <c r="P474" s="8">
        <f>IF(Table1[[#This Row],[Số còn phải thu ĐK]]&gt;0,0,IF(Table1[[#This Row],[Phân loại]]="Bán hàng",Table1[[#This Row],[Tổng giá trị]],-Table1[[#This Row],[Tổng giá trị]]))</f>
        <v>19195</v>
      </c>
      <c r="Q474" s="20">
        <f>IF(Table1[[#This Row],[Ngày Thanh toán]]&lt;&gt;"",Table1[[#This Row],[Giá Trị HD sau CK]],0)</f>
        <v>0</v>
      </c>
      <c r="R474" s="8">
        <f>Table1[[#This Row],[Số còn phải thu ĐK]]+Table1[[#This Row],[Giá Trị HD sau CK]]-Table1[[#This Row],[Số tiền đã thu]]</f>
        <v>19195</v>
      </c>
      <c r="S474" s="7">
        <f>IF(Table1[[#This Row],[Ngày hóa đơn]]&lt;&gt;"",Table1[[#This Row],[Ngày hóa đơn]],Table1[[#This Row],[Ngày hạch toán]])</f>
        <v>45717</v>
      </c>
      <c r="T474" s="8">
        <v>55</v>
      </c>
      <c r="U474" s="7">
        <f>IF(Table1[[#This Row],[Ngày tính CN]]="","",S474+T474)</f>
        <v>45772</v>
      </c>
      <c r="V474" s="20">
        <f ca="1">IF(Table1[[#This Row],[Hạn thanh toán]]="","",IF((U474-NOW())&lt;0,0,(U474-NOW())))</f>
        <v>0</v>
      </c>
      <c r="W474" s="3"/>
      <c r="X474" s="20">
        <f ca="1">IF(Table1[[#This Row],[Hạn thanh toán]]="","",IF((U474-NOW())&lt;0,-(U474-NOW()),0))</f>
        <v>202.62053680555255</v>
      </c>
      <c r="Y474" s="3" t="str">
        <f t="shared" ca="1" si="7"/>
        <v>Nợ quá hạn hơn 120 ngày có khả năng mất thanh toán</v>
      </c>
      <c r="Z474" s="3" t="str">
        <f>IF(MONTH(Table1[[#This Row],[Ngày tính CN]])&lt;10,"0"&amp;MONTH(Table1[[#This Row],[Ngày tính CN]]),MONTH(Table1[[#This Row],[Ngày tính CN]]))</f>
        <v>03</v>
      </c>
      <c r="AA47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74" s="3"/>
    </row>
    <row r="475" spans="1:28" ht="25.5" customHeight="1" x14ac:dyDescent="0.2">
      <c r="A475" s="4" t="s">
        <v>654</v>
      </c>
      <c r="B475" s="4" t="s">
        <v>2119</v>
      </c>
      <c r="E475" s="5">
        <v>45717</v>
      </c>
      <c r="F475" s="3" t="s">
        <v>1028</v>
      </c>
      <c r="G475" s="3" t="s">
        <v>936</v>
      </c>
      <c r="K475" s="8">
        <v>-58686</v>
      </c>
      <c r="L475" s="8" t="s">
        <v>637</v>
      </c>
      <c r="O475" s="20">
        <f>IF(Table1[[#This Row],[Phân loại]]="Tồn đầu kỳ",Table1[[#This Row],[Tổng giá trị]],0)</f>
        <v>0</v>
      </c>
      <c r="P475" s="8">
        <f>IF(Table1[[#This Row],[Số còn phải thu ĐK]]&gt;0,0,IF(Table1[[#This Row],[Phân loại]]="Bán hàng",Table1[[#This Row],[Tổng giá trị]],-Table1[[#This Row],[Tổng giá trị]]))</f>
        <v>58686</v>
      </c>
      <c r="Q475" s="20">
        <f>IF(Table1[[#This Row],[Ngày Thanh toán]]&lt;&gt;"",Table1[[#This Row],[Giá Trị HD sau CK]],0)</f>
        <v>0</v>
      </c>
      <c r="R475" s="8">
        <f>Table1[[#This Row],[Số còn phải thu ĐK]]+Table1[[#This Row],[Giá Trị HD sau CK]]-Table1[[#This Row],[Số tiền đã thu]]</f>
        <v>58686</v>
      </c>
      <c r="S475" s="7">
        <f>IF(Table1[[#This Row],[Ngày hóa đơn]]&lt;&gt;"",Table1[[#This Row],[Ngày hóa đơn]],Table1[[#This Row],[Ngày hạch toán]])</f>
        <v>45717</v>
      </c>
      <c r="T475" s="8">
        <v>55</v>
      </c>
      <c r="U475" s="7">
        <f>IF(Table1[[#This Row],[Ngày tính CN]]="","",S475+T475)</f>
        <v>45772</v>
      </c>
      <c r="V475" s="20">
        <f ca="1">IF(Table1[[#This Row],[Hạn thanh toán]]="","",IF((U475-NOW())&lt;0,0,(U475-NOW())))</f>
        <v>0</v>
      </c>
      <c r="W475" s="3"/>
      <c r="X475" s="20">
        <f ca="1">IF(Table1[[#This Row],[Hạn thanh toán]]="","",IF((U475-NOW())&lt;0,-(U475-NOW()),0))</f>
        <v>202.62053680555255</v>
      </c>
      <c r="Y475" s="3" t="str">
        <f t="shared" ca="1" si="7"/>
        <v>Nợ quá hạn hơn 120 ngày có khả năng mất thanh toán</v>
      </c>
      <c r="Z475" s="3" t="str">
        <f>IF(MONTH(Table1[[#This Row],[Ngày tính CN]])&lt;10,"0"&amp;MONTH(Table1[[#This Row],[Ngày tính CN]]),MONTH(Table1[[#This Row],[Ngày tính CN]]))</f>
        <v>03</v>
      </c>
      <c r="AA47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75" s="3"/>
    </row>
    <row r="476" spans="1:28" ht="25.5" customHeight="1" x14ac:dyDescent="0.2">
      <c r="A476" s="4" t="s">
        <v>654</v>
      </c>
      <c r="B476" s="4" t="s">
        <v>2119</v>
      </c>
      <c r="E476" s="5">
        <v>45717</v>
      </c>
      <c r="F476" s="3" t="s">
        <v>1029</v>
      </c>
      <c r="G476" s="3" t="s">
        <v>936</v>
      </c>
      <c r="K476" s="8">
        <v>-110947</v>
      </c>
      <c r="L476" s="8" t="s">
        <v>637</v>
      </c>
      <c r="O476" s="20">
        <f>IF(Table1[[#This Row],[Phân loại]]="Tồn đầu kỳ",Table1[[#This Row],[Tổng giá trị]],0)</f>
        <v>0</v>
      </c>
      <c r="P476" s="8">
        <f>IF(Table1[[#This Row],[Số còn phải thu ĐK]]&gt;0,0,IF(Table1[[#This Row],[Phân loại]]="Bán hàng",Table1[[#This Row],[Tổng giá trị]],-Table1[[#This Row],[Tổng giá trị]]))</f>
        <v>110947</v>
      </c>
      <c r="Q476" s="20">
        <f>IF(Table1[[#This Row],[Ngày Thanh toán]]&lt;&gt;"",Table1[[#This Row],[Giá Trị HD sau CK]],0)</f>
        <v>0</v>
      </c>
      <c r="R476" s="8">
        <f>Table1[[#This Row],[Số còn phải thu ĐK]]+Table1[[#This Row],[Giá Trị HD sau CK]]-Table1[[#This Row],[Số tiền đã thu]]</f>
        <v>110947</v>
      </c>
      <c r="S476" s="7">
        <f>IF(Table1[[#This Row],[Ngày hóa đơn]]&lt;&gt;"",Table1[[#This Row],[Ngày hóa đơn]],Table1[[#This Row],[Ngày hạch toán]])</f>
        <v>45717</v>
      </c>
      <c r="T476" s="8">
        <v>55</v>
      </c>
      <c r="U476" s="7">
        <f>IF(Table1[[#This Row],[Ngày tính CN]]="","",S476+T476)</f>
        <v>45772</v>
      </c>
      <c r="V476" s="20">
        <f ca="1">IF(Table1[[#This Row],[Hạn thanh toán]]="","",IF((U476-NOW())&lt;0,0,(U476-NOW())))</f>
        <v>0</v>
      </c>
      <c r="W476" s="3"/>
      <c r="X476" s="20">
        <f ca="1">IF(Table1[[#This Row],[Hạn thanh toán]]="","",IF((U476-NOW())&lt;0,-(U476-NOW()),0))</f>
        <v>202.62053680555255</v>
      </c>
      <c r="Y476" s="3" t="str">
        <f t="shared" ca="1" si="7"/>
        <v>Nợ quá hạn hơn 120 ngày có khả năng mất thanh toán</v>
      </c>
      <c r="Z476" s="3" t="str">
        <f>IF(MONTH(Table1[[#This Row],[Ngày tính CN]])&lt;10,"0"&amp;MONTH(Table1[[#This Row],[Ngày tính CN]]),MONTH(Table1[[#This Row],[Ngày tính CN]]))</f>
        <v>03</v>
      </c>
      <c r="AA47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76" s="3"/>
    </row>
    <row r="477" spans="1:28" ht="25.5" customHeight="1" x14ac:dyDescent="0.2">
      <c r="A477" s="4" t="s">
        <v>654</v>
      </c>
      <c r="B477" s="4" t="s">
        <v>2119</v>
      </c>
      <c r="E477" s="5">
        <v>45717</v>
      </c>
      <c r="F477" s="3" t="s">
        <v>1030</v>
      </c>
      <c r="G477" s="3" t="s">
        <v>936</v>
      </c>
      <c r="K477" s="8">
        <v>-110947</v>
      </c>
      <c r="L477" s="8" t="s">
        <v>637</v>
      </c>
      <c r="O477" s="20">
        <f>IF(Table1[[#This Row],[Phân loại]]="Tồn đầu kỳ",Table1[[#This Row],[Tổng giá trị]],0)</f>
        <v>0</v>
      </c>
      <c r="P477" s="8">
        <f>IF(Table1[[#This Row],[Số còn phải thu ĐK]]&gt;0,0,IF(Table1[[#This Row],[Phân loại]]="Bán hàng",Table1[[#This Row],[Tổng giá trị]],-Table1[[#This Row],[Tổng giá trị]]))</f>
        <v>110947</v>
      </c>
      <c r="Q477" s="20">
        <f>IF(Table1[[#This Row],[Ngày Thanh toán]]&lt;&gt;"",Table1[[#This Row],[Giá Trị HD sau CK]],0)</f>
        <v>0</v>
      </c>
      <c r="R477" s="8">
        <f>Table1[[#This Row],[Số còn phải thu ĐK]]+Table1[[#This Row],[Giá Trị HD sau CK]]-Table1[[#This Row],[Số tiền đã thu]]</f>
        <v>110947</v>
      </c>
      <c r="S477" s="7">
        <f>IF(Table1[[#This Row],[Ngày hóa đơn]]&lt;&gt;"",Table1[[#This Row],[Ngày hóa đơn]],Table1[[#This Row],[Ngày hạch toán]])</f>
        <v>45717</v>
      </c>
      <c r="T477" s="8">
        <v>55</v>
      </c>
      <c r="U477" s="7">
        <f>IF(Table1[[#This Row],[Ngày tính CN]]="","",S477+T477)</f>
        <v>45772</v>
      </c>
      <c r="V477" s="20">
        <f ca="1">IF(Table1[[#This Row],[Hạn thanh toán]]="","",IF((U477-NOW())&lt;0,0,(U477-NOW())))</f>
        <v>0</v>
      </c>
      <c r="W477" s="3"/>
      <c r="X477" s="20">
        <f ca="1">IF(Table1[[#This Row],[Hạn thanh toán]]="","",IF((U477-NOW())&lt;0,-(U477-NOW()),0))</f>
        <v>202.62053680555255</v>
      </c>
      <c r="Y477" s="3" t="str">
        <f t="shared" ca="1" si="7"/>
        <v>Nợ quá hạn hơn 120 ngày có khả năng mất thanh toán</v>
      </c>
      <c r="Z477" s="3" t="str">
        <f>IF(MONTH(Table1[[#This Row],[Ngày tính CN]])&lt;10,"0"&amp;MONTH(Table1[[#This Row],[Ngày tính CN]]),MONTH(Table1[[#This Row],[Ngày tính CN]]))</f>
        <v>03</v>
      </c>
      <c r="AA47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77" s="3"/>
    </row>
    <row r="478" spans="1:28" ht="25.5" customHeight="1" x14ac:dyDescent="0.2">
      <c r="A478" s="4" t="s">
        <v>654</v>
      </c>
      <c r="B478" s="4" t="s">
        <v>2119</v>
      </c>
      <c r="E478" s="5">
        <v>45717</v>
      </c>
      <c r="F478" s="3" t="s">
        <v>1031</v>
      </c>
      <c r="G478" s="3" t="s">
        <v>936</v>
      </c>
      <c r="K478" s="8">
        <v>-110947</v>
      </c>
      <c r="L478" s="8" t="s">
        <v>637</v>
      </c>
      <c r="O478" s="20">
        <f>IF(Table1[[#This Row],[Phân loại]]="Tồn đầu kỳ",Table1[[#This Row],[Tổng giá trị]],0)</f>
        <v>0</v>
      </c>
      <c r="P478" s="8">
        <f>IF(Table1[[#This Row],[Số còn phải thu ĐK]]&gt;0,0,IF(Table1[[#This Row],[Phân loại]]="Bán hàng",Table1[[#This Row],[Tổng giá trị]],-Table1[[#This Row],[Tổng giá trị]]))</f>
        <v>110947</v>
      </c>
      <c r="Q478" s="20">
        <f>IF(Table1[[#This Row],[Ngày Thanh toán]]&lt;&gt;"",Table1[[#This Row],[Giá Trị HD sau CK]],0)</f>
        <v>0</v>
      </c>
      <c r="R478" s="8">
        <f>Table1[[#This Row],[Số còn phải thu ĐK]]+Table1[[#This Row],[Giá Trị HD sau CK]]-Table1[[#This Row],[Số tiền đã thu]]</f>
        <v>110947</v>
      </c>
      <c r="S478" s="7">
        <f>IF(Table1[[#This Row],[Ngày hóa đơn]]&lt;&gt;"",Table1[[#This Row],[Ngày hóa đơn]],Table1[[#This Row],[Ngày hạch toán]])</f>
        <v>45717</v>
      </c>
      <c r="T478" s="8">
        <v>55</v>
      </c>
      <c r="U478" s="7">
        <f>IF(Table1[[#This Row],[Ngày tính CN]]="","",S478+T478)</f>
        <v>45772</v>
      </c>
      <c r="V478" s="20">
        <f ca="1">IF(Table1[[#This Row],[Hạn thanh toán]]="","",IF((U478-NOW())&lt;0,0,(U478-NOW())))</f>
        <v>0</v>
      </c>
      <c r="W478" s="3"/>
      <c r="X478" s="20">
        <f ca="1">IF(Table1[[#This Row],[Hạn thanh toán]]="","",IF((U478-NOW())&lt;0,-(U478-NOW()),0))</f>
        <v>202.62053680555255</v>
      </c>
      <c r="Y478" s="3" t="str">
        <f t="shared" ca="1" si="7"/>
        <v>Nợ quá hạn hơn 120 ngày có khả năng mất thanh toán</v>
      </c>
      <c r="Z478" s="3" t="str">
        <f>IF(MONTH(Table1[[#This Row],[Ngày tính CN]])&lt;10,"0"&amp;MONTH(Table1[[#This Row],[Ngày tính CN]]),MONTH(Table1[[#This Row],[Ngày tính CN]]))</f>
        <v>03</v>
      </c>
      <c r="AA47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78" s="3"/>
    </row>
    <row r="479" spans="1:28" ht="25.5" customHeight="1" x14ac:dyDescent="0.2">
      <c r="A479" s="4" t="s">
        <v>654</v>
      </c>
      <c r="B479" s="4" t="s">
        <v>2119</v>
      </c>
      <c r="E479" s="5">
        <v>45717</v>
      </c>
      <c r="F479" s="3" t="s">
        <v>1032</v>
      </c>
      <c r="G479" s="3" t="s">
        <v>936</v>
      </c>
      <c r="K479" s="8">
        <v>-221895</v>
      </c>
      <c r="L479" s="8" t="s">
        <v>637</v>
      </c>
      <c r="O479" s="20">
        <f>IF(Table1[[#This Row],[Phân loại]]="Tồn đầu kỳ",Table1[[#This Row],[Tổng giá trị]],0)</f>
        <v>0</v>
      </c>
      <c r="P479" s="8">
        <f>IF(Table1[[#This Row],[Số còn phải thu ĐK]]&gt;0,0,IF(Table1[[#This Row],[Phân loại]]="Bán hàng",Table1[[#This Row],[Tổng giá trị]],-Table1[[#This Row],[Tổng giá trị]]))</f>
        <v>221895</v>
      </c>
      <c r="Q479" s="20">
        <f>IF(Table1[[#This Row],[Ngày Thanh toán]]&lt;&gt;"",Table1[[#This Row],[Giá Trị HD sau CK]],0)</f>
        <v>0</v>
      </c>
      <c r="R479" s="8">
        <f>Table1[[#This Row],[Số còn phải thu ĐK]]+Table1[[#This Row],[Giá Trị HD sau CK]]-Table1[[#This Row],[Số tiền đã thu]]</f>
        <v>221895</v>
      </c>
      <c r="S479" s="7">
        <f>IF(Table1[[#This Row],[Ngày hóa đơn]]&lt;&gt;"",Table1[[#This Row],[Ngày hóa đơn]],Table1[[#This Row],[Ngày hạch toán]])</f>
        <v>45717</v>
      </c>
      <c r="T479" s="8">
        <v>55</v>
      </c>
      <c r="U479" s="7">
        <f>IF(Table1[[#This Row],[Ngày tính CN]]="","",S479+T479)</f>
        <v>45772</v>
      </c>
      <c r="V479" s="20">
        <f ca="1">IF(Table1[[#This Row],[Hạn thanh toán]]="","",IF((U479-NOW())&lt;0,0,(U479-NOW())))</f>
        <v>0</v>
      </c>
      <c r="W479" s="3"/>
      <c r="X479" s="20">
        <f ca="1">IF(Table1[[#This Row],[Hạn thanh toán]]="","",IF((U479-NOW())&lt;0,-(U479-NOW()),0))</f>
        <v>202.62053680555255</v>
      </c>
      <c r="Y479" s="3" t="str">
        <f t="shared" ca="1" si="7"/>
        <v>Nợ quá hạn hơn 120 ngày có khả năng mất thanh toán</v>
      </c>
      <c r="Z479" s="3" t="str">
        <f>IF(MONTH(Table1[[#This Row],[Ngày tính CN]])&lt;10,"0"&amp;MONTH(Table1[[#This Row],[Ngày tính CN]]),MONTH(Table1[[#This Row],[Ngày tính CN]]))</f>
        <v>03</v>
      </c>
      <c r="AA47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79" s="3"/>
    </row>
    <row r="480" spans="1:28" ht="25.5" customHeight="1" x14ac:dyDescent="0.2">
      <c r="A480" s="4" t="s">
        <v>654</v>
      </c>
      <c r="B480" s="4" t="s">
        <v>2119</v>
      </c>
      <c r="E480" s="5">
        <v>45717</v>
      </c>
      <c r="F480" s="3" t="s">
        <v>1033</v>
      </c>
      <c r="G480" s="3" t="s">
        <v>936</v>
      </c>
      <c r="K480" s="8">
        <v>-110947</v>
      </c>
      <c r="L480" s="8" t="s">
        <v>637</v>
      </c>
      <c r="O480" s="20">
        <f>IF(Table1[[#This Row],[Phân loại]]="Tồn đầu kỳ",Table1[[#This Row],[Tổng giá trị]],0)</f>
        <v>0</v>
      </c>
      <c r="P480" s="8">
        <f>IF(Table1[[#This Row],[Số còn phải thu ĐK]]&gt;0,0,IF(Table1[[#This Row],[Phân loại]]="Bán hàng",Table1[[#This Row],[Tổng giá trị]],-Table1[[#This Row],[Tổng giá trị]]))</f>
        <v>110947</v>
      </c>
      <c r="Q480" s="20">
        <f>IF(Table1[[#This Row],[Ngày Thanh toán]]&lt;&gt;"",Table1[[#This Row],[Giá Trị HD sau CK]],0)</f>
        <v>0</v>
      </c>
      <c r="R480" s="8">
        <f>Table1[[#This Row],[Số còn phải thu ĐK]]+Table1[[#This Row],[Giá Trị HD sau CK]]-Table1[[#This Row],[Số tiền đã thu]]</f>
        <v>110947</v>
      </c>
      <c r="S480" s="7">
        <f>IF(Table1[[#This Row],[Ngày hóa đơn]]&lt;&gt;"",Table1[[#This Row],[Ngày hóa đơn]],Table1[[#This Row],[Ngày hạch toán]])</f>
        <v>45717</v>
      </c>
      <c r="T480" s="8">
        <v>55</v>
      </c>
      <c r="U480" s="7">
        <f>IF(Table1[[#This Row],[Ngày tính CN]]="","",S480+T480)</f>
        <v>45772</v>
      </c>
      <c r="V480" s="20">
        <f ca="1">IF(Table1[[#This Row],[Hạn thanh toán]]="","",IF((U480-NOW())&lt;0,0,(U480-NOW())))</f>
        <v>0</v>
      </c>
      <c r="W480" s="3"/>
      <c r="X480" s="20">
        <f ca="1">IF(Table1[[#This Row],[Hạn thanh toán]]="","",IF((U480-NOW())&lt;0,-(U480-NOW()),0))</f>
        <v>202.62053680555255</v>
      </c>
      <c r="Y480" s="3" t="str">
        <f t="shared" ca="1" si="7"/>
        <v>Nợ quá hạn hơn 120 ngày có khả năng mất thanh toán</v>
      </c>
      <c r="Z480" s="3" t="str">
        <f>IF(MONTH(Table1[[#This Row],[Ngày tính CN]])&lt;10,"0"&amp;MONTH(Table1[[#This Row],[Ngày tính CN]]),MONTH(Table1[[#This Row],[Ngày tính CN]]))</f>
        <v>03</v>
      </c>
      <c r="AA48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80" s="3"/>
    </row>
    <row r="481" spans="1:28" ht="25.5" customHeight="1" x14ac:dyDescent="0.2">
      <c r="A481" s="4" t="s">
        <v>654</v>
      </c>
      <c r="B481" s="4" t="s">
        <v>2119</v>
      </c>
      <c r="E481" s="5">
        <v>45717</v>
      </c>
      <c r="F481" s="3" t="s">
        <v>1034</v>
      </c>
      <c r="G481" s="3" t="s">
        <v>936</v>
      </c>
      <c r="K481" s="8">
        <v>-116375</v>
      </c>
      <c r="L481" s="8" t="s">
        <v>637</v>
      </c>
      <c r="O481" s="20">
        <f>IF(Table1[[#This Row],[Phân loại]]="Tồn đầu kỳ",Table1[[#This Row],[Tổng giá trị]],0)</f>
        <v>0</v>
      </c>
      <c r="P481" s="8">
        <f>IF(Table1[[#This Row],[Số còn phải thu ĐK]]&gt;0,0,IF(Table1[[#This Row],[Phân loại]]="Bán hàng",Table1[[#This Row],[Tổng giá trị]],-Table1[[#This Row],[Tổng giá trị]]))</f>
        <v>116375</v>
      </c>
      <c r="Q481" s="20">
        <f>IF(Table1[[#This Row],[Ngày Thanh toán]]&lt;&gt;"",Table1[[#This Row],[Giá Trị HD sau CK]],0)</f>
        <v>0</v>
      </c>
      <c r="R481" s="8">
        <f>Table1[[#This Row],[Số còn phải thu ĐK]]+Table1[[#This Row],[Giá Trị HD sau CK]]-Table1[[#This Row],[Số tiền đã thu]]</f>
        <v>116375</v>
      </c>
      <c r="S481" s="7">
        <f>IF(Table1[[#This Row],[Ngày hóa đơn]]&lt;&gt;"",Table1[[#This Row],[Ngày hóa đơn]],Table1[[#This Row],[Ngày hạch toán]])</f>
        <v>45717</v>
      </c>
      <c r="T481" s="8">
        <v>55</v>
      </c>
      <c r="U481" s="7">
        <f>IF(Table1[[#This Row],[Ngày tính CN]]="","",S481+T481)</f>
        <v>45772</v>
      </c>
      <c r="V481" s="20">
        <f ca="1">IF(Table1[[#This Row],[Hạn thanh toán]]="","",IF((U481-NOW())&lt;0,0,(U481-NOW())))</f>
        <v>0</v>
      </c>
      <c r="W481" s="3"/>
      <c r="X481" s="20">
        <f ca="1">IF(Table1[[#This Row],[Hạn thanh toán]]="","",IF((U481-NOW())&lt;0,-(U481-NOW()),0))</f>
        <v>202.62053680555255</v>
      </c>
      <c r="Y481" s="3" t="str">
        <f t="shared" ca="1" si="7"/>
        <v>Nợ quá hạn hơn 120 ngày có khả năng mất thanh toán</v>
      </c>
      <c r="Z481" s="3" t="str">
        <f>IF(MONTH(Table1[[#This Row],[Ngày tính CN]])&lt;10,"0"&amp;MONTH(Table1[[#This Row],[Ngày tính CN]]),MONTH(Table1[[#This Row],[Ngày tính CN]]))</f>
        <v>03</v>
      </c>
      <c r="AA48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81" s="3"/>
    </row>
    <row r="482" spans="1:28" ht="25.5" customHeight="1" x14ac:dyDescent="0.2">
      <c r="A482" s="4" t="s">
        <v>654</v>
      </c>
      <c r="B482" s="4" t="s">
        <v>2119</v>
      </c>
      <c r="E482" s="5">
        <v>45717</v>
      </c>
      <c r="F482" s="3" t="s">
        <v>1035</v>
      </c>
      <c r="G482" s="3" t="s">
        <v>936</v>
      </c>
      <c r="K482" s="8">
        <v>-116375</v>
      </c>
      <c r="L482" s="8" t="s">
        <v>637</v>
      </c>
      <c r="O482" s="20">
        <f>IF(Table1[[#This Row],[Phân loại]]="Tồn đầu kỳ",Table1[[#This Row],[Tổng giá trị]],0)</f>
        <v>0</v>
      </c>
      <c r="P482" s="8">
        <f>IF(Table1[[#This Row],[Số còn phải thu ĐK]]&gt;0,0,IF(Table1[[#This Row],[Phân loại]]="Bán hàng",Table1[[#This Row],[Tổng giá trị]],-Table1[[#This Row],[Tổng giá trị]]))</f>
        <v>116375</v>
      </c>
      <c r="Q482" s="20">
        <f>IF(Table1[[#This Row],[Ngày Thanh toán]]&lt;&gt;"",Table1[[#This Row],[Giá Trị HD sau CK]],0)</f>
        <v>0</v>
      </c>
      <c r="R482" s="8">
        <f>Table1[[#This Row],[Số còn phải thu ĐK]]+Table1[[#This Row],[Giá Trị HD sau CK]]-Table1[[#This Row],[Số tiền đã thu]]</f>
        <v>116375</v>
      </c>
      <c r="S482" s="7">
        <f>IF(Table1[[#This Row],[Ngày hóa đơn]]&lt;&gt;"",Table1[[#This Row],[Ngày hóa đơn]],Table1[[#This Row],[Ngày hạch toán]])</f>
        <v>45717</v>
      </c>
      <c r="T482" s="8">
        <v>55</v>
      </c>
      <c r="U482" s="7">
        <f>IF(Table1[[#This Row],[Ngày tính CN]]="","",S482+T482)</f>
        <v>45772</v>
      </c>
      <c r="V482" s="20">
        <f ca="1">IF(Table1[[#This Row],[Hạn thanh toán]]="","",IF((U482-NOW())&lt;0,0,(U482-NOW())))</f>
        <v>0</v>
      </c>
      <c r="W482" s="3"/>
      <c r="X482" s="20">
        <f ca="1">IF(Table1[[#This Row],[Hạn thanh toán]]="","",IF((U482-NOW())&lt;0,-(U482-NOW()),0))</f>
        <v>202.62053680555255</v>
      </c>
      <c r="Y482" s="3" t="str">
        <f t="shared" ca="1" si="7"/>
        <v>Nợ quá hạn hơn 120 ngày có khả năng mất thanh toán</v>
      </c>
      <c r="Z482" s="3" t="str">
        <f>IF(MONTH(Table1[[#This Row],[Ngày tính CN]])&lt;10,"0"&amp;MONTH(Table1[[#This Row],[Ngày tính CN]]),MONTH(Table1[[#This Row],[Ngày tính CN]]))</f>
        <v>03</v>
      </c>
      <c r="AA48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82" s="3"/>
    </row>
    <row r="483" spans="1:28" ht="25.5" customHeight="1" x14ac:dyDescent="0.2">
      <c r="A483" s="4" t="s">
        <v>654</v>
      </c>
      <c r="B483" s="4" t="s">
        <v>2119</v>
      </c>
      <c r="E483" s="5">
        <v>45717</v>
      </c>
      <c r="F483" s="3" t="s">
        <v>1036</v>
      </c>
      <c r="G483" s="3" t="s">
        <v>936</v>
      </c>
      <c r="K483" s="8">
        <v>-287086</v>
      </c>
      <c r="L483" s="8" t="s">
        <v>637</v>
      </c>
      <c r="O483" s="20">
        <f>IF(Table1[[#This Row],[Phân loại]]="Tồn đầu kỳ",Table1[[#This Row],[Tổng giá trị]],0)</f>
        <v>0</v>
      </c>
      <c r="P483" s="8">
        <f>IF(Table1[[#This Row],[Số còn phải thu ĐK]]&gt;0,0,IF(Table1[[#This Row],[Phân loại]]="Bán hàng",Table1[[#This Row],[Tổng giá trị]],-Table1[[#This Row],[Tổng giá trị]]))</f>
        <v>287086</v>
      </c>
      <c r="Q483" s="20">
        <f>IF(Table1[[#This Row],[Ngày Thanh toán]]&lt;&gt;"",Table1[[#This Row],[Giá Trị HD sau CK]],0)</f>
        <v>0</v>
      </c>
      <c r="R483" s="8">
        <f>Table1[[#This Row],[Số còn phải thu ĐK]]+Table1[[#This Row],[Giá Trị HD sau CK]]-Table1[[#This Row],[Số tiền đã thu]]</f>
        <v>287086</v>
      </c>
      <c r="S483" s="7">
        <f>IF(Table1[[#This Row],[Ngày hóa đơn]]&lt;&gt;"",Table1[[#This Row],[Ngày hóa đơn]],Table1[[#This Row],[Ngày hạch toán]])</f>
        <v>45717</v>
      </c>
      <c r="T483" s="8">
        <v>55</v>
      </c>
      <c r="U483" s="7">
        <f>IF(Table1[[#This Row],[Ngày tính CN]]="","",S483+T483)</f>
        <v>45772</v>
      </c>
      <c r="V483" s="20">
        <f ca="1">IF(Table1[[#This Row],[Hạn thanh toán]]="","",IF((U483-NOW())&lt;0,0,(U483-NOW())))</f>
        <v>0</v>
      </c>
      <c r="W483" s="3"/>
      <c r="X483" s="20">
        <f ca="1">IF(Table1[[#This Row],[Hạn thanh toán]]="","",IF((U483-NOW())&lt;0,-(U483-NOW()),0))</f>
        <v>202.62053680555255</v>
      </c>
      <c r="Y483" s="3" t="str">
        <f t="shared" ca="1" si="7"/>
        <v>Nợ quá hạn hơn 120 ngày có khả năng mất thanh toán</v>
      </c>
      <c r="Z483" s="3" t="str">
        <f>IF(MONTH(Table1[[#This Row],[Ngày tính CN]])&lt;10,"0"&amp;MONTH(Table1[[#This Row],[Ngày tính CN]]),MONTH(Table1[[#This Row],[Ngày tính CN]]))</f>
        <v>03</v>
      </c>
      <c r="AA48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83" s="3"/>
    </row>
    <row r="484" spans="1:28" ht="25.5" customHeight="1" x14ac:dyDescent="0.2">
      <c r="A484" s="4" t="s">
        <v>654</v>
      </c>
      <c r="B484" s="4" t="s">
        <v>2119</v>
      </c>
      <c r="E484" s="5">
        <v>45717</v>
      </c>
      <c r="F484" s="3" t="s">
        <v>1037</v>
      </c>
      <c r="G484" s="3" t="s">
        <v>936</v>
      </c>
      <c r="K484" s="8">
        <v>-143543</v>
      </c>
      <c r="L484" s="8" t="s">
        <v>637</v>
      </c>
      <c r="O484" s="20">
        <f>IF(Table1[[#This Row],[Phân loại]]="Tồn đầu kỳ",Table1[[#This Row],[Tổng giá trị]],0)</f>
        <v>0</v>
      </c>
      <c r="P484" s="8">
        <f>IF(Table1[[#This Row],[Số còn phải thu ĐK]]&gt;0,0,IF(Table1[[#This Row],[Phân loại]]="Bán hàng",Table1[[#This Row],[Tổng giá trị]],-Table1[[#This Row],[Tổng giá trị]]))</f>
        <v>143543</v>
      </c>
      <c r="Q484" s="20">
        <f>IF(Table1[[#This Row],[Ngày Thanh toán]]&lt;&gt;"",Table1[[#This Row],[Giá Trị HD sau CK]],0)</f>
        <v>0</v>
      </c>
      <c r="R484" s="8">
        <f>Table1[[#This Row],[Số còn phải thu ĐK]]+Table1[[#This Row],[Giá Trị HD sau CK]]-Table1[[#This Row],[Số tiền đã thu]]</f>
        <v>143543</v>
      </c>
      <c r="S484" s="7">
        <f>IF(Table1[[#This Row],[Ngày hóa đơn]]&lt;&gt;"",Table1[[#This Row],[Ngày hóa đơn]],Table1[[#This Row],[Ngày hạch toán]])</f>
        <v>45717</v>
      </c>
      <c r="T484" s="8">
        <v>55</v>
      </c>
      <c r="U484" s="7">
        <f>IF(Table1[[#This Row],[Ngày tính CN]]="","",S484+T484)</f>
        <v>45772</v>
      </c>
      <c r="V484" s="20">
        <f ca="1">IF(Table1[[#This Row],[Hạn thanh toán]]="","",IF((U484-NOW())&lt;0,0,(U484-NOW())))</f>
        <v>0</v>
      </c>
      <c r="W484" s="3"/>
      <c r="X484" s="20">
        <f ca="1">IF(Table1[[#This Row],[Hạn thanh toán]]="","",IF((U484-NOW())&lt;0,-(U484-NOW()),0))</f>
        <v>202.62053680555255</v>
      </c>
      <c r="Y484" s="3" t="str">
        <f t="shared" ca="1" si="7"/>
        <v>Nợ quá hạn hơn 120 ngày có khả năng mất thanh toán</v>
      </c>
      <c r="Z484" s="3" t="str">
        <f>IF(MONTH(Table1[[#This Row],[Ngày tính CN]])&lt;10,"0"&amp;MONTH(Table1[[#This Row],[Ngày tính CN]]),MONTH(Table1[[#This Row],[Ngày tính CN]]))</f>
        <v>03</v>
      </c>
      <c r="AA48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84" s="3"/>
    </row>
    <row r="485" spans="1:28" ht="25.5" customHeight="1" x14ac:dyDescent="0.2">
      <c r="A485" s="4" t="s">
        <v>654</v>
      </c>
      <c r="B485" s="4" t="s">
        <v>2119</v>
      </c>
      <c r="E485" s="5">
        <v>45717</v>
      </c>
      <c r="F485" s="3" t="s">
        <v>1038</v>
      </c>
      <c r="G485" s="3" t="s">
        <v>936</v>
      </c>
      <c r="K485" s="8">
        <v>-71771</v>
      </c>
      <c r="L485" s="8" t="s">
        <v>637</v>
      </c>
      <c r="O485" s="20">
        <f>IF(Table1[[#This Row],[Phân loại]]="Tồn đầu kỳ",Table1[[#This Row],[Tổng giá trị]],0)</f>
        <v>0</v>
      </c>
      <c r="P485" s="8">
        <f>IF(Table1[[#This Row],[Số còn phải thu ĐK]]&gt;0,0,IF(Table1[[#This Row],[Phân loại]]="Bán hàng",Table1[[#This Row],[Tổng giá trị]],-Table1[[#This Row],[Tổng giá trị]]))</f>
        <v>71771</v>
      </c>
      <c r="Q485" s="20">
        <f>IF(Table1[[#This Row],[Ngày Thanh toán]]&lt;&gt;"",Table1[[#This Row],[Giá Trị HD sau CK]],0)</f>
        <v>0</v>
      </c>
      <c r="R485" s="8">
        <f>Table1[[#This Row],[Số còn phải thu ĐK]]+Table1[[#This Row],[Giá Trị HD sau CK]]-Table1[[#This Row],[Số tiền đã thu]]</f>
        <v>71771</v>
      </c>
      <c r="S485" s="7">
        <f>IF(Table1[[#This Row],[Ngày hóa đơn]]&lt;&gt;"",Table1[[#This Row],[Ngày hóa đơn]],Table1[[#This Row],[Ngày hạch toán]])</f>
        <v>45717</v>
      </c>
      <c r="T485" s="8">
        <v>55</v>
      </c>
      <c r="U485" s="7">
        <f>IF(Table1[[#This Row],[Ngày tính CN]]="","",S485+T485)</f>
        <v>45772</v>
      </c>
      <c r="V485" s="20">
        <f ca="1">IF(Table1[[#This Row],[Hạn thanh toán]]="","",IF((U485-NOW())&lt;0,0,(U485-NOW())))</f>
        <v>0</v>
      </c>
      <c r="W485" s="3"/>
      <c r="X485" s="20">
        <f ca="1">IF(Table1[[#This Row],[Hạn thanh toán]]="","",IF((U485-NOW())&lt;0,-(U485-NOW()),0))</f>
        <v>202.62053680555255</v>
      </c>
      <c r="Y485" s="3" t="str">
        <f t="shared" ca="1" si="7"/>
        <v>Nợ quá hạn hơn 120 ngày có khả năng mất thanh toán</v>
      </c>
      <c r="Z485" s="3" t="str">
        <f>IF(MONTH(Table1[[#This Row],[Ngày tính CN]])&lt;10,"0"&amp;MONTH(Table1[[#This Row],[Ngày tính CN]]),MONTH(Table1[[#This Row],[Ngày tính CN]]))</f>
        <v>03</v>
      </c>
      <c r="AA48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85" s="3"/>
    </row>
    <row r="486" spans="1:28" ht="25.5" customHeight="1" x14ac:dyDescent="0.2">
      <c r="A486" s="4" t="s">
        <v>654</v>
      </c>
      <c r="B486" s="4" t="s">
        <v>2119</v>
      </c>
      <c r="E486" s="5">
        <v>45717</v>
      </c>
      <c r="F486" s="3" t="s">
        <v>1039</v>
      </c>
      <c r="G486" s="3" t="s">
        <v>936</v>
      </c>
      <c r="K486" s="8">
        <v>-71771</v>
      </c>
      <c r="L486" s="8" t="s">
        <v>637</v>
      </c>
      <c r="O486" s="20">
        <f>IF(Table1[[#This Row],[Phân loại]]="Tồn đầu kỳ",Table1[[#This Row],[Tổng giá trị]],0)</f>
        <v>0</v>
      </c>
      <c r="P486" s="8">
        <f>IF(Table1[[#This Row],[Số còn phải thu ĐK]]&gt;0,0,IF(Table1[[#This Row],[Phân loại]]="Bán hàng",Table1[[#This Row],[Tổng giá trị]],-Table1[[#This Row],[Tổng giá trị]]))</f>
        <v>71771</v>
      </c>
      <c r="Q486" s="20">
        <f>IF(Table1[[#This Row],[Ngày Thanh toán]]&lt;&gt;"",Table1[[#This Row],[Giá Trị HD sau CK]],0)</f>
        <v>0</v>
      </c>
      <c r="R486" s="8">
        <f>Table1[[#This Row],[Số còn phải thu ĐK]]+Table1[[#This Row],[Giá Trị HD sau CK]]-Table1[[#This Row],[Số tiền đã thu]]</f>
        <v>71771</v>
      </c>
      <c r="S486" s="7">
        <f>IF(Table1[[#This Row],[Ngày hóa đơn]]&lt;&gt;"",Table1[[#This Row],[Ngày hóa đơn]],Table1[[#This Row],[Ngày hạch toán]])</f>
        <v>45717</v>
      </c>
      <c r="T486" s="8">
        <v>55</v>
      </c>
      <c r="U486" s="7">
        <f>IF(Table1[[#This Row],[Ngày tính CN]]="","",S486+T486)</f>
        <v>45772</v>
      </c>
      <c r="V486" s="20">
        <f ca="1">IF(Table1[[#This Row],[Hạn thanh toán]]="","",IF((U486-NOW())&lt;0,0,(U486-NOW())))</f>
        <v>0</v>
      </c>
      <c r="W486" s="3"/>
      <c r="X486" s="20">
        <f ca="1">IF(Table1[[#This Row],[Hạn thanh toán]]="","",IF((U486-NOW())&lt;0,-(U486-NOW()),0))</f>
        <v>202.62053680555255</v>
      </c>
      <c r="Y486" s="3" t="str">
        <f t="shared" ca="1" si="7"/>
        <v>Nợ quá hạn hơn 120 ngày có khả năng mất thanh toán</v>
      </c>
      <c r="Z486" s="3" t="str">
        <f>IF(MONTH(Table1[[#This Row],[Ngày tính CN]])&lt;10,"0"&amp;MONTH(Table1[[#This Row],[Ngày tính CN]]),MONTH(Table1[[#This Row],[Ngày tính CN]]))</f>
        <v>03</v>
      </c>
      <c r="AA48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86" s="3"/>
    </row>
    <row r="487" spans="1:28" ht="25.5" customHeight="1" x14ac:dyDescent="0.2">
      <c r="A487" s="4" t="s">
        <v>654</v>
      </c>
      <c r="B487" s="4" t="s">
        <v>2119</v>
      </c>
      <c r="E487" s="5">
        <v>45717</v>
      </c>
      <c r="F487" s="3" t="s">
        <v>1040</v>
      </c>
      <c r="G487" s="3" t="s">
        <v>936</v>
      </c>
      <c r="K487" s="8">
        <v>-71771</v>
      </c>
      <c r="L487" s="8" t="s">
        <v>637</v>
      </c>
      <c r="O487" s="20">
        <f>IF(Table1[[#This Row],[Phân loại]]="Tồn đầu kỳ",Table1[[#This Row],[Tổng giá trị]],0)</f>
        <v>0</v>
      </c>
      <c r="P487" s="8">
        <f>IF(Table1[[#This Row],[Số còn phải thu ĐK]]&gt;0,0,IF(Table1[[#This Row],[Phân loại]]="Bán hàng",Table1[[#This Row],[Tổng giá trị]],-Table1[[#This Row],[Tổng giá trị]]))</f>
        <v>71771</v>
      </c>
      <c r="Q487" s="20">
        <f>IF(Table1[[#This Row],[Ngày Thanh toán]]&lt;&gt;"",Table1[[#This Row],[Giá Trị HD sau CK]],0)</f>
        <v>0</v>
      </c>
      <c r="R487" s="8">
        <f>Table1[[#This Row],[Số còn phải thu ĐK]]+Table1[[#This Row],[Giá Trị HD sau CK]]-Table1[[#This Row],[Số tiền đã thu]]</f>
        <v>71771</v>
      </c>
      <c r="S487" s="7">
        <f>IF(Table1[[#This Row],[Ngày hóa đơn]]&lt;&gt;"",Table1[[#This Row],[Ngày hóa đơn]],Table1[[#This Row],[Ngày hạch toán]])</f>
        <v>45717</v>
      </c>
      <c r="T487" s="8">
        <v>55</v>
      </c>
      <c r="U487" s="7">
        <f>IF(Table1[[#This Row],[Ngày tính CN]]="","",S487+T487)</f>
        <v>45772</v>
      </c>
      <c r="V487" s="20">
        <f ca="1">IF(Table1[[#This Row],[Hạn thanh toán]]="","",IF((U487-NOW())&lt;0,0,(U487-NOW())))</f>
        <v>0</v>
      </c>
      <c r="W487" s="3"/>
      <c r="X487" s="20">
        <f ca="1">IF(Table1[[#This Row],[Hạn thanh toán]]="","",IF((U487-NOW())&lt;0,-(U487-NOW()),0))</f>
        <v>202.62053680555255</v>
      </c>
      <c r="Y487" s="3" t="str">
        <f t="shared" ca="1" si="7"/>
        <v>Nợ quá hạn hơn 120 ngày có khả năng mất thanh toán</v>
      </c>
      <c r="Z487" s="3" t="str">
        <f>IF(MONTH(Table1[[#This Row],[Ngày tính CN]])&lt;10,"0"&amp;MONTH(Table1[[#This Row],[Ngày tính CN]]),MONTH(Table1[[#This Row],[Ngày tính CN]]))</f>
        <v>03</v>
      </c>
      <c r="AA48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87" s="3"/>
    </row>
    <row r="488" spans="1:28" ht="25.5" customHeight="1" x14ac:dyDescent="0.2">
      <c r="A488" s="4" t="s">
        <v>654</v>
      </c>
      <c r="B488" s="4" t="s">
        <v>2119</v>
      </c>
      <c r="E488" s="5">
        <v>45717</v>
      </c>
      <c r="F488" s="3" t="s">
        <v>1041</v>
      </c>
      <c r="G488" s="3" t="s">
        <v>936</v>
      </c>
      <c r="K488" s="8">
        <v>-71771</v>
      </c>
      <c r="L488" s="8" t="s">
        <v>637</v>
      </c>
      <c r="O488" s="20">
        <f>IF(Table1[[#This Row],[Phân loại]]="Tồn đầu kỳ",Table1[[#This Row],[Tổng giá trị]],0)</f>
        <v>0</v>
      </c>
      <c r="P488" s="8">
        <f>IF(Table1[[#This Row],[Số còn phải thu ĐK]]&gt;0,0,IF(Table1[[#This Row],[Phân loại]]="Bán hàng",Table1[[#This Row],[Tổng giá trị]],-Table1[[#This Row],[Tổng giá trị]]))</f>
        <v>71771</v>
      </c>
      <c r="Q488" s="20">
        <f>IF(Table1[[#This Row],[Ngày Thanh toán]]&lt;&gt;"",Table1[[#This Row],[Giá Trị HD sau CK]],0)</f>
        <v>0</v>
      </c>
      <c r="R488" s="8">
        <f>Table1[[#This Row],[Số còn phải thu ĐK]]+Table1[[#This Row],[Giá Trị HD sau CK]]-Table1[[#This Row],[Số tiền đã thu]]</f>
        <v>71771</v>
      </c>
      <c r="S488" s="7">
        <f>IF(Table1[[#This Row],[Ngày hóa đơn]]&lt;&gt;"",Table1[[#This Row],[Ngày hóa đơn]],Table1[[#This Row],[Ngày hạch toán]])</f>
        <v>45717</v>
      </c>
      <c r="T488" s="8">
        <v>55</v>
      </c>
      <c r="U488" s="7">
        <f>IF(Table1[[#This Row],[Ngày tính CN]]="","",S488+T488)</f>
        <v>45772</v>
      </c>
      <c r="V488" s="20">
        <f ca="1">IF(Table1[[#This Row],[Hạn thanh toán]]="","",IF((U488-NOW())&lt;0,0,(U488-NOW())))</f>
        <v>0</v>
      </c>
      <c r="W488" s="3"/>
      <c r="X488" s="20">
        <f ca="1">IF(Table1[[#This Row],[Hạn thanh toán]]="","",IF((U488-NOW())&lt;0,-(U488-NOW()),0))</f>
        <v>202.62053680555255</v>
      </c>
      <c r="Y488" s="3" t="str">
        <f t="shared" ca="1" si="7"/>
        <v>Nợ quá hạn hơn 120 ngày có khả năng mất thanh toán</v>
      </c>
      <c r="Z488" s="3" t="str">
        <f>IF(MONTH(Table1[[#This Row],[Ngày tính CN]])&lt;10,"0"&amp;MONTH(Table1[[#This Row],[Ngày tính CN]]),MONTH(Table1[[#This Row],[Ngày tính CN]]))</f>
        <v>03</v>
      </c>
      <c r="AA48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88" s="3"/>
    </row>
    <row r="489" spans="1:28" ht="25.5" customHeight="1" x14ac:dyDescent="0.2">
      <c r="A489" s="4" t="s">
        <v>654</v>
      </c>
      <c r="B489" s="4" t="s">
        <v>2119</v>
      </c>
      <c r="E489" s="5">
        <v>45717</v>
      </c>
      <c r="F489" s="3" t="s">
        <v>1042</v>
      </c>
      <c r="G489" s="3" t="s">
        <v>936</v>
      </c>
      <c r="K489" s="8">
        <v>-71771</v>
      </c>
      <c r="L489" s="8" t="s">
        <v>637</v>
      </c>
      <c r="O489" s="20">
        <f>IF(Table1[[#This Row],[Phân loại]]="Tồn đầu kỳ",Table1[[#This Row],[Tổng giá trị]],0)</f>
        <v>0</v>
      </c>
      <c r="P489" s="8">
        <f>IF(Table1[[#This Row],[Số còn phải thu ĐK]]&gt;0,0,IF(Table1[[#This Row],[Phân loại]]="Bán hàng",Table1[[#This Row],[Tổng giá trị]],-Table1[[#This Row],[Tổng giá trị]]))</f>
        <v>71771</v>
      </c>
      <c r="Q489" s="20">
        <f>IF(Table1[[#This Row],[Ngày Thanh toán]]&lt;&gt;"",Table1[[#This Row],[Giá Trị HD sau CK]],0)</f>
        <v>0</v>
      </c>
      <c r="R489" s="8">
        <f>Table1[[#This Row],[Số còn phải thu ĐK]]+Table1[[#This Row],[Giá Trị HD sau CK]]-Table1[[#This Row],[Số tiền đã thu]]</f>
        <v>71771</v>
      </c>
      <c r="S489" s="7">
        <f>IF(Table1[[#This Row],[Ngày hóa đơn]]&lt;&gt;"",Table1[[#This Row],[Ngày hóa đơn]],Table1[[#This Row],[Ngày hạch toán]])</f>
        <v>45717</v>
      </c>
      <c r="T489" s="8">
        <v>55</v>
      </c>
      <c r="U489" s="7">
        <f>IF(Table1[[#This Row],[Ngày tính CN]]="","",S489+T489)</f>
        <v>45772</v>
      </c>
      <c r="V489" s="20">
        <f ca="1">IF(Table1[[#This Row],[Hạn thanh toán]]="","",IF((U489-NOW())&lt;0,0,(U489-NOW())))</f>
        <v>0</v>
      </c>
      <c r="W489" s="3"/>
      <c r="X489" s="20">
        <f ca="1">IF(Table1[[#This Row],[Hạn thanh toán]]="","",IF((U489-NOW())&lt;0,-(U489-NOW()),0))</f>
        <v>202.62053680555255</v>
      </c>
      <c r="Y489" s="3" t="str">
        <f t="shared" ca="1" si="7"/>
        <v>Nợ quá hạn hơn 120 ngày có khả năng mất thanh toán</v>
      </c>
      <c r="Z489" s="3" t="str">
        <f>IF(MONTH(Table1[[#This Row],[Ngày tính CN]])&lt;10,"0"&amp;MONTH(Table1[[#This Row],[Ngày tính CN]]),MONTH(Table1[[#This Row],[Ngày tính CN]]))</f>
        <v>03</v>
      </c>
      <c r="AA48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89" s="3"/>
    </row>
    <row r="490" spans="1:28" ht="25.5" customHeight="1" x14ac:dyDescent="0.2">
      <c r="A490" s="4" t="s">
        <v>654</v>
      </c>
      <c r="B490" s="4" t="s">
        <v>2119</v>
      </c>
      <c r="E490" s="5">
        <v>45717</v>
      </c>
      <c r="F490" s="3" t="s">
        <v>1043</v>
      </c>
      <c r="G490" s="3" t="s">
        <v>936</v>
      </c>
      <c r="K490" s="8">
        <v>-71771</v>
      </c>
      <c r="L490" s="8" t="s">
        <v>637</v>
      </c>
      <c r="O490" s="20">
        <f>IF(Table1[[#This Row],[Phân loại]]="Tồn đầu kỳ",Table1[[#This Row],[Tổng giá trị]],0)</f>
        <v>0</v>
      </c>
      <c r="P490" s="8">
        <f>IF(Table1[[#This Row],[Số còn phải thu ĐK]]&gt;0,0,IF(Table1[[#This Row],[Phân loại]]="Bán hàng",Table1[[#This Row],[Tổng giá trị]],-Table1[[#This Row],[Tổng giá trị]]))</f>
        <v>71771</v>
      </c>
      <c r="Q490" s="20">
        <f>IF(Table1[[#This Row],[Ngày Thanh toán]]&lt;&gt;"",Table1[[#This Row],[Giá Trị HD sau CK]],0)</f>
        <v>0</v>
      </c>
      <c r="R490" s="8">
        <f>Table1[[#This Row],[Số còn phải thu ĐK]]+Table1[[#This Row],[Giá Trị HD sau CK]]-Table1[[#This Row],[Số tiền đã thu]]</f>
        <v>71771</v>
      </c>
      <c r="S490" s="7">
        <f>IF(Table1[[#This Row],[Ngày hóa đơn]]&lt;&gt;"",Table1[[#This Row],[Ngày hóa đơn]],Table1[[#This Row],[Ngày hạch toán]])</f>
        <v>45717</v>
      </c>
      <c r="T490" s="8">
        <v>55</v>
      </c>
      <c r="U490" s="7">
        <f>IF(Table1[[#This Row],[Ngày tính CN]]="","",S490+T490)</f>
        <v>45772</v>
      </c>
      <c r="V490" s="20">
        <f ca="1">IF(Table1[[#This Row],[Hạn thanh toán]]="","",IF((U490-NOW())&lt;0,0,(U490-NOW())))</f>
        <v>0</v>
      </c>
      <c r="W490" s="3"/>
      <c r="X490" s="20">
        <f ca="1">IF(Table1[[#This Row],[Hạn thanh toán]]="","",IF((U490-NOW())&lt;0,-(U490-NOW()),0))</f>
        <v>202.62053680555255</v>
      </c>
      <c r="Y490" s="3" t="str">
        <f t="shared" ca="1" si="7"/>
        <v>Nợ quá hạn hơn 120 ngày có khả năng mất thanh toán</v>
      </c>
      <c r="Z490" s="3" t="str">
        <f>IF(MONTH(Table1[[#This Row],[Ngày tính CN]])&lt;10,"0"&amp;MONTH(Table1[[#This Row],[Ngày tính CN]]),MONTH(Table1[[#This Row],[Ngày tính CN]]))</f>
        <v>03</v>
      </c>
      <c r="AA49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90" s="3"/>
    </row>
    <row r="491" spans="1:28" ht="25.5" customHeight="1" x14ac:dyDescent="0.2">
      <c r="A491" s="4" t="s">
        <v>654</v>
      </c>
      <c r="B491" s="4" t="s">
        <v>2119</v>
      </c>
      <c r="E491" s="5">
        <v>45717</v>
      </c>
      <c r="F491" s="3" t="s">
        <v>1044</v>
      </c>
      <c r="G491" s="3" t="s">
        <v>936</v>
      </c>
      <c r="K491" s="8">
        <v>-71771</v>
      </c>
      <c r="L491" s="8" t="s">
        <v>637</v>
      </c>
      <c r="O491" s="20">
        <f>IF(Table1[[#This Row],[Phân loại]]="Tồn đầu kỳ",Table1[[#This Row],[Tổng giá trị]],0)</f>
        <v>0</v>
      </c>
      <c r="P491" s="8">
        <f>IF(Table1[[#This Row],[Số còn phải thu ĐK]]&gt;0,0,IF(Table1[[#This Row],[Phân loại]]="Bán hàng",Table1[[#This Row],[Tổng giá trị]],-Table1[[#This Row],[Tổng giá trị]]))</f>
        <v>71771</v>
      </c>
      <c r="Q491" s="20">
        <f>IF(Table1[[#This Row],[Ngày Thanh toán]]&lt;&gt;"",Table1[[#This Row],[Giá Trị HD sau CK]],0)</f>
        <v>0</v>
      </c>
      <c r="R491" s="8">
        <f>Table1[[#This Row],[Số còn phải thu ĐK]]+Table1[[#This Row],[Giá Trị HD sau CK]]-Table1[[#This Row],[Số tiền đã thu]]</f>
        <v>71771</v>
      </c>
      <c r="S491" s="7">
        <f>IF(Table1[[#This Row],[Ngày hóa đơn]]&lt;&gt;"",Table1[[#This Row],[Ngày hóa đơn]],Table1[[#This Row],[Ngày hạch toán]])</f>
        <v>45717</v>
      </c>
      <c r="T491" s="8">
        <v>55</v>
      </c>
      <c r="U491" s="7">
        <f>IF(Table1[[#This Row],[Ngày tính CN]]="","",S491+T491)</f>
        <v>45772</v>
      </c>
      <c r="V491" s="20">
        <f ca="1">IF(Table1[[#This Row],[Hạn thanh toán]]="","",IF((U491-NOW())&lt;0,0,(U491-NOW())))</f>
        <v>0</v>
      </c>
      <c r="W491" s="3"/>
      <c r="X491" s="20">
        <f ca="1">IF(Table1[[#This Row],[Hạn thanh toán]]="","",IF((U491-NOW())&lt;0,-(U491-NOW()),0))</f>
        <v>202.62053680555255</v>
      </c>
      <c r="Y491" s="3" t="str">
        <f t="shared" ca="1" si="7"/>
        <v>Nợ quá hạn hơn 120 ngày có khả năng mất thanh toán</v>
      </c>
      <c r="Z491" s="3" t="str">
        <f>IF(MONTH(Table1[[#This Row],[Ngày tính CN]])&lt;10,"0"&amp;MONTH(Table1[[#This Row],[Ngày tính CN]]),MONTH(Table1[[#This Row],[Ngày tính CN]]))</f>
        <v>03</v>
      </c>
      <c r="AA49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91" s="3"/>
    </row>
    <row r="492" spans="1:28" ht="25.5" customHeight="1" x14ac:dyDescent="0.2">
      <c r="A492" s="4" t="s">
        <v>654</v>
      </c>
      <c r="B492" s="4" t="s">
        <v>2119</v>
      </c>
      <c r="E492" s="5">
        <v>45717</v>
      </c>
      <c r="F492" s="3" t="s">
        <v>1045</v>
      </c>
      <c r="G492" s="3" t="s">
        <v>936</v>
      </c>
      <c r="K492" s="8">
        <v>-71771</v>
      </c>
      <c r="L492" s="8" t="s">
        <v>637</v>
      </c>
      <c r="O492" s="20">
        <f>IF(Table1[[#This Row],[Phân loại]]="Tồn đầu kỳ",Table1[[#This Row],[Tổng giá trị]],0)</f>
        <v>0</v>
      </c>
      <c r="P492" s="8">
        <f>IF(Table1[[#This Row],[Số còn phải thu ĐK]]&gt;0,0,IF(Table1[[#This Row],[Phân loại]]="Bán hàng",Table1[[#This Row],[Tổng giá trị]],-Table1[[#This Row],[Tổng giá trị]]))</f>
        <v>71771</v>
      </c>
      <c r="Q492" s="20">
        <f>IF(Table1[[#This Row],[Ngày Thanh toán]]&lt;&gt;"",Table1[[#This Row],[Giá Trị HD sau CK]],0)</f>
        <v>0</v>
      </c>
      <c r="R492" s="8">
        <f>Table1[[#This Row],[Số còn phải thu ĐK]]+Table1[[#This Row],[Giá Trị HD sau CK]]-Table1[[#This Row],[Số tiền đã thu]]</f>
        <v>71771</v>
      </c>
      <c r="S492" s="7">
        <f>IF(Table1[[#This Row],[Ngày hóa đơn]]&lt;&gt;"",Table1[[#This Row],[Ngày hóa đơn]],Table1[[#This Row],[Ngày hạch toán]])</f>
        <v>45717</v>
      </c>
      <c r="T492" s="8">
        <v>55</v>
      </c>
      <c r="U492" s="7">
        <f>IF(Table1[[#This Row],[Ngày tính CN]]="","",S492+T492)</f>
        <v>45772</v>
      </c>
      <c r="V492" s="20">
        <f ca="1">IF(Table1[[#This Row],[Hạn thanh toán]]="","",IF((U492-NOW())&lt;0,0,(U492-NOW())))</f>
        <v>0</v>
      </c>
      <c r="W492" s="3"/>
      <c r="X492" s="20">
        <f ca="1">IF(Table1[[#This Row],[Hạn thanh toán]]="","",IF((U492-NOW())&lt;0,-(U492-NOW()),0))</f>
        <v>202.62053680555255</v>
      </c>
      <c r="Y492" s="3" t="str">
        <f t="shared" ca="1" si="7"/>
        <v>Nợ quá hạn hơn 120 ngày có khả năng mất thanh toán</v>
      </c>
      <c r="Z492" s="3" t="str">
        <f>IF(MONTH(Table1[[#This Row],[Ngày tính CN]])&lt;10,"0"&amp;MONTH(Table1[[#This Row],[Ngày tính CN]]),MONTH(Table1[[#This Row],[Ngày tính CN]]))</f>
        <v>03</v>
      </c>
      <c r="AA49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92" s="3"/>
    </row>
    <row r="493" spans="1:28" ht="25.5" customHeight="1" x14ac:dyDescent="0.2">
      <c r="A493" s="4" t="s">
        <v>654</v>
      </c>
      <c r="B493" s="4" t="s">
        <v>2119</v>
      </c>
      <c r="E493" s="5">
        <v>45717</v>
      </c>
      <c r="F493" s="3" t="s">
        <v>1046</v>
      </c>
      <c r="G493" s="3" t="s">
        <v>936</v>
      </c>
      <c r="K493" s="8">
        <v>-71771</v>
      </c>
      <c r="L493" s="8" t="s">
        <v>637</v>
      </c>
      <c r="O493" s="20">
        <f>IF(Table1[[#This Row],[Phân loại]]="Tồn đầu kỳ",Table1[[#This Row],[Tổng giá trị]],0)</f>
        <v>0</v>
      </c>
      <c r="P493" s="8">
        <f>IF(Table1[[#This Row],[Số còn phải thu ĐK]]&gt;0,0,IF(Table1[[#This Row],[Phân loại]]="Bán hàng",Table1[[#This Row],[Tổng giá trị]],-Table1[[#This Row],[Tổng giá trị]]))</f>
        <v>71771</v>
      </c>
      <c r="Q493" s="20">
        <f>IF(Table1[[#This Row],[Ngày Thanh toán]]&lt;&gt;"",Table1[[#This Row],[Giá Trị HD sau CK]],0)</f>
        <v>0</v>
      </c>
      <c r="R493" s="8">
        <f>Table1[[#This Row],[Số còn phải thu ĐK]]+Table1[[#This Row],[Giá Trị HD sau CK]]-Table1[[#This Row],[Số tiền đã thu]]</f>
        <v>71771</v>
      </c>
      <c r="S493" s="7">
        <f>IF(Table1[[#This Row],[Ngày hóa đơn]]&lt;&gt;"",Table1[[#This Row],[Ngày hóa đơn]],Table1[[#This Row],[Ngày hạch toán]])</f>
        <v>45717</v>
      </c>
      <c r="T493" s="8">
        <v>55</v>
      </c>
      <c r="U493" s="7">
        <f>IF(Table1[[#This Row],[Ngày tính CN]]="","",S493+T493)</f>
        <v>45772</v>
      </c>
      <c r="V493" s="20">
        <f ca="1">IF(Table1[[#This Row],[Hạn thanh toán]]="","",IF((U493-NOW())&lt;0,0,(U493-NOW())))</f>
        <v>0</v>
      </c>
      <c r="W493" s="3"/>
      <c r="X493" s="20">
        <f ca="1">IF(Table1[[#This Row],[Hạn thanh toán]]="","",IF((U493-NOW())&lt;0,-(U493-NOW()),0))</f>
        <v>202.62053680555255</v>
      </c>
      <c r="Y493" s="3" t="str">
        <f t="shared" ca="1" si="7"/>
        <v>Nợ quá hạn hơn 120 ngày có khả năng mất thanh toán</v>
      </c>
      <c r="Z493" s="3" t="str">
        <f>IF(MONTH(Table1[[#This Row],[Ngày tính CN]])&lt;10,"0"&amp;MONTH(Table1[[#This Row],[Ngày tính CN]]),MONTH(Table1[[#This Row],[Ngày tính CN]]))</f>
        <v>03</v>
      </c>
      <c r="AA49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93" s="3"/>
    </row>
    <row r="494" spans="1:28" ht="25.5" customHeight="1" x14ac:dyDescent="0.2">
      <c r="A494" s="4" t="s">
        <v>654</v>
      </c>
      <c r="B494" s="4" t="s">
        <v>2119</v>
      </c>
      <c r="E494" s="5">
        <v>45717</v>
      </c>
      <c r="F494" s="3" t="s">
        <v>1047</v>
      </c>
      <c r="G494" s="3" t="s">
        <v>936</v>
      </c>
      <c r="K494" s="8">
        <v>-173677</v>
      </c>
      <c r="L494" s="8" t="s">
        <v>637</v>
      </c>
      <c r="O494" s="20">
        <f>IF(Table1[[#This Row],[Phân loại]]="Tồn đầu kỳ",Table1[[#This Row],[Tổng giá trị]],0)</f>
        <v>0</v>
      </c>
      <c r="P494" s="8">
        <f>IF(Table1[[#This Row],[Số còn phải thu ĐK]]&gt;0,0,IF(Table1[[#This Row],[Phân loại]]="Bán hàng",Table1[[#This Row],[Tổng giá trị]],-Table1[[#This Row],[Tổng giá trị]]))</f>
        <v>173677</v>
      </c>
      <c r="Q494" s="20">
        <f>IF(Table1[[#This Row],[Ngày Thanh toán]]&lt;&gt;"",Table1[[#This Row],[Giá Trị HD sau CK]],0)</f>
        <v>0</v>
      </c>
      <c r="R494" s="8">
        <f>Table1[[#This Row],[Số còn phải thu ĐK]]+Table1[[#This Row],[Giá Trị HD sau CK]]-Table1[[#This Row],[Số tiền đã thu]]</f>
        <v>173677</v>
      </c>
      <c r="S494" s="7">
        <f>IF(Table1[[#This Row],[Ngày hóa đơn]]&lt;&gt;"",Table1[[#This Row],[Ngày hóa đơn]],Table1[[#This Row],[Ngày hạch toán]])</f>
        <v>45717</v>
      </c>
      <c r="T494" s="8">
        <v>55</v>
      </c>
      <c r="U494" s="7">
        <f>IF(Table1[[#This Row],[Ngày tính CN]]="","",S494+T494)</f>
        <v>45772</v>
      </c>
      <c r="V494" s="20">
        <f ca="1">IF(Table1[[#This Row],[Hạn thanh toán]]="","",IF((U494-NOW())&lt;0,0,(U494-NOW())))</f>
        <v>0</v>
      </c>
      <c r="W494" s="3"/>
      <c r="X494" s="20">
        <f ca="1">IF(Table1[[#This Row],[Hạn thanh toán]]="","",IF((U494-NOW())&lt;0,-(U494-NOW()),0))</f>
        <v>202.62053680555255</v>
      </c>
      <c r="Y494" s="3" t="str">
        <f t="shared" ca="1" si="7"/>
        <v>Nợ quá hạn hơn 120 ngày có khả năng mất thanh toán</v>
      </c>
      <c r="Z494" s="3" t="str">
        <f>IF(MONTH(Table1[[#This Row],[Ngày tính CN]])&lt;10,"0"&amp;MONTH(Table1[[#This Row],[Ngày tính CN]]),MONTH(Table1[[#This Row],[Ngày tính CN]]))</f>
        <v>03</v>
      </c>
      <c r="AA49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94" s="3"/>
    </row>
    <row r="495" spans="1:28" ht="25.5" customHeight="1" x14ac:dyDescent="0.2">
      <c r="A495" s="4" t="s">
        <v>654</v>
      </c>
      <c r="B495" s="4" t="s">
        <v>2119</v>
      </c>
      <c r="E495" s="5">
        <v>45717</v>
      </c>
      <c r="F495" s="3" t="s">
        <v>1048</v>
      </c>
      <c r="G495" s="3" t="s">
        <v>936</v>
      </c>
      <c r="K495" s="8">
        <v>-86838</v>
      </c>
      <c r="L495" s="8" t="s">
        <v>637</v>
      </c>
      <c r="O495" s="20">
        <f>IF(Table1[[#This Row],[Phân loại]]="Tồn đầu kỳ",Table1[[#This Row],[Tổng giá trị]],0)</f>
        <v>0</v>
      </c>
      <c r="P495" s="8">
        <f>IF(Table1[[#This Row],[Số còn phải thu ĐK]]&gt;0,0,IF(Table1[[#This Row],[Phân loại]]="Bán hàng",Table1[[#This Row],[Tổng giá trị]],-Table1[[#This Row],[Tổng giá trị]]))</f>
        <v>86838</v>
      </c>
      <c r="Q495" s="20">
        <f>IF(Table1[[#This Row],[Ngày Thanh toán]]&lt;&gt;"",Table1[[#This Row],[Giá Trị HD sau CK]],0)</f>
        <v>0</v>
      </c>
      <c r="R495" s="8">
        <f>Table1[[#This Row],[Số còn phải thu ĐK]]+Table1[[#This Row],[Giá Trị HD sau CK]]-Table1[[#This Row],[Số tiền đã thu]]</f>
        <v>86838</v>
      </c>
      <c r="S495" s="7">
        <f>IF(Table1[[#This Row],[Ngày hóa đơn]]&lt;&gt;"",Table1[[#This Row],[Ngày hóa đơn]],Table1[[#This Row],[Ngày hạch toán]])</f>
        <v>45717</v>
      </c>
      <c r="T495" s="8">
        <v>55</v>
      </c>
      <c r="U495" s="7">
        <f>IF(Table1[[#This Row],[Ngày tính CN]]="","",S495+T495)</f>
        <v>45772</v>
      </c>
      <c r="V495" s="20">
        <f ca="1">IF(Table1[[#This Row],[Hạn thanh toán]]="","",IF((U495-NOW())&lt;0,0,(U495-NOW())))</f>
        <v>0</v>
      </c>
      <c r="W495" s="3"/>
      <c r="X495" s="20">
        <f ca="1">IF(Table1[[#This Row],[Hạn thanh toán]]="","",IF((U495-NOW())&lt;0,-(U495-NOW()),0))</f>
        <v>202.62053680555255</v>
      </c>
      <c r="Y495" s="3" t="str">
        <f t="shared" ca="1" si="7"/>
        <v>Nợ quá hạn hơn 120 ngày có khả năng mất thanh toán</v>
      </c>
      <c r="Z495" s="3" t="str">
        <f>IF(MONTH(Table1[[#This Row],[Ngày tính CN]])&lt;10,"0"&amp;MONTH(Table1[[#This Row],[Ngày tính CN]]),MONTH(Table1[[#This Row],[Ngày tính CN]]))</f>
        <v>03</v>
      </c>
      <c r="AA49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95" s="3"/>
    </row>
    <row r="496" spans="1:28" ht="25.5" customHeight="1" x14ac:dyDescent="0.2">
      <c r="A496" s="4" t="s">
        <v>654</v>
      </c>
      <c r="B496" s="4" t="s">
        <v>2119</v>
      </c>
      <c r="E496" s="5">
        <v>45717</v>
      </c>
      <c r="F496" s="3" t="s">
        <v>1049</v>
      </c>
      <c r="G496" s="3" t="s">
        <v>936</v>
      </c>
      <c r="K496" s="8">
        <v>-173677</v>
      </c>
      <c r="L496" s="8" t="s">
        <v>637</v>
      </c>
      <c r="O496" s="20">
        <f>IF(Table1[[#This Row],[Phân loại]]="Tồn đầu kỳ",Table1[[#This Row],[Tổng giá trị]],0)</f>
        <v>0</v>
      </c>
      <c r="P496" s="8">
        <f>IF(Table1[[#This Row],[Số còn phải thu ĐK]]&gt;0,0,IF(Table1[[#This Row],[Phân loại]]="Bán hàng",Table1[[#This Row],[Tổng giá trị]],-Table1[[#This Row],[Tổng giá trị]]))</f>
        <v>173677</v>
      </c>
      <c r="Q496" s="20">
        <f>IF(Table1[[#This Row],[Ngày Thanh toán]]&lt;&gt;"",Table1[[#This Row],[Giá Trị HD sau CK]],0)</f>
        <v>0</v>
      </c>
      <c r="R496" s="8">
        <f>Table1[[#This Row],[Số còn phải thu ĐK]]+Table1[[#This Row],[Giá Trị HD sau CK]]-Table1[[#This Row],[Số tiền đã thu]]</f>
        <v>173677</v>
      </c>
      <c r="S496" s="7">
        <f>IF(Table1[[#This Row],[Ngày hóa đơn]]&lt;&gt;"",Table1[[#This Row],[Ngày hóa đơn]],Table1[[#This Row],[Ngày hạch toán]])</f>
        <v>45717</v>
      </c>
      <c r="T496" s="8">
        <v>55</v>
      </c>
      <c r="U496" s="7">
        <f>IF(Table1[[#This Row],[Ngày tính CN]]="","",S496+T496)</f>
        <v>45772</v>
      </c>
      <c r="V496" s="20">
        <f ca="1">IF(Table1[[#This Row],[Hạn thanh toán]]="","",IF((U496-NOW())&lt;0,0,(U496-NOW())))</f>
        <v>0</v>
      </c>
      <c r="W496" s="3"/>
      <c r="X496" s="20">
        <f ca="1">IF(Table1[[#This Row],[Hạn thanh toán]]="","",IF((U496-NOW())&lt;0,-(U496-NOW()),0))</f>
        <v>202.62053680555255</v>
      </c>
      <c r="Y496" s="3" t="str">
        <f t="shared" ca="1" si="7"/>
        <v>Nợ quá hạn hơn 120 ngày có khả năng mất thanh toán</v>
      </c>
      <c r="Z496" s="3" t="str">
        <f>IF(MONTH(Table1[[#This Row],[Ngày tính CN]])&lt;10,"0"&amp;MONTH(Table1[[#This Row],[Ngày tính CN]]),MONTH(Table1[[#This Row],[Ngày tính CN]]))</f>
        <v>03</v>
      </c>
      <c r="AA49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96" s="3"/>
    </row>
    <row r="497" spans="1:28" ht="25.5" customHeight="1" x14ac:dyDescent="0.2">
      <c r="A497" s="4" t="s">
        <v>654</v>
      </c>
      <c r="B497" s="4" t="s">
        <v>2119</v>
      </c>
      <c r="E497" s="5">
        <v>45717</v>
      </c>
      <c r="F497" s="3" t="s">
        <v>1050</v>
      </c>
      <c r="G497" s="3" t="s">
        <v>936</v>
      </c>
      <c r="K497" s="8">
        <v>-86838</v>
      </c>
      <c r="L497" s="8" t="s">
        <v>637</v>
      </c>
      <c r="O497" s="20">
        <f>IF(Table1[[#This Row],[Phân loại]]="Tồn đầu kỳ",Table1[[#This Row],[Tổng giá trị]],0)</f>
        <v>0</v>
      </c>
      <c r="P497" s="8">
        <f>IF(Table1[[#This Row],[Số còn phải thu ĐK]]&gt;0,0,IF(Table1[[#This Row],[Phân loại]]="Bán hàng",Table1[[#This Row],[Tổng giá trị]],-Table1[[#This Row],[Tổng giá trị]]))</f>
        <v>86838</v>
      </c>
      <c r="Q497" s="20">
        <f>IF(Table1[[#This Row],[Ngày Thanh toán]]&lt;&gt;"",Table1[[#This Row],[Giá Trị HD sau CK]],0)</f>
        <v>0</v>
      </c>
      <c r="R497" s="8">
        <f>Table1[[#This Row],[Số còn phải thu ĐK]]+Table1[[#This Row],[Giá Trị HD sau CK]]-Table1[[#This Row],[Số tiền đã thu]]</f>
        <v>86838</v>
      </c>
      <c r="S497" s="7">
        <f>IF(Table1[[#This Row],[Ngày hóa đơn]]&lt;&gt;"",Table1[[#This Row],[Ngày hóa đơn]],Table1[[#This Row],[Ngày hạch toán]])</f>
        <v>45717</v>
      </c>
      <c r="T497" s="8">
        <v>55</v>
      </c>
      <c r="U497" s="7">
        <f>IF(Table1[[#This Row],[Ngày tính CN]]="","",S497+T497)</f>
        <v>45772</v>
      </c>
      <c r="V497" s="20">
        <f ca="1">IF(Table1[[#This Row],[Hạn thanh toán]]="","",IF((U497-NOW())&lt;0,0,(U497-NOW())))</f>
        <v>0</v>
      </c>
      <c r="W497" s="3"/>
      <c r="X497" s="20">
        <f ca="1">IF(Table1[[#This Row],[Hạn thanh toán]]="","",IF((U497-NOW())&lt;0,-(U497-NOW()),0))</f>
        <v>202.62053680555255</v>
      </c>
      <c r="Y497" s="3" t="str">
        <f t="shared" ca="1" si="7"/>
        <v>Nợ quá hạn hơn 120 ngày có khả năng mất thanh toán</v>
      </c>
      <c r="Z497" s="3" t="str">
        <f>IF(MONTH(Table1[[#This Row],[Ngày tính CN]])&lt;10,"0"&amp;MONTH(Table1[[#This Row],[Ngày tính CN]]),MONTH(Table1[[#This Row],[Ngày tính CN]]))</f>
        <v>03</v>
      </c>
      <c r="AA49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97" s="3"/>
    </row>
    <row r="498" spans="1:28" ht="25.5" customHeight="1" x14ac:dyDescent="0.2">
      <c r="A498" s="4" t="s">
        <v>654</v>
      </c>
      <c r="B498" s="4" t="s">
        <v>2119</v>
      </c>
      <c r="E498" s="5">
        <v>45717</v>
      </c>
      <c r="F498" s="3" t="s">
        <v>1051</v>
      </c>
      <c r="G498" s="3" t="s">
        <v>936</v>
      </c>
      <c r="K498" s="8">
        <v>-173677</v>
      </c>
      <c r="L498" s="8" t="s">
        <v>637</v>
      </c>
      <c r="O498" s="20">
        <f>IF(Table1[[#This Row],[Phân loại]]="Tồn đầu kỳ",Table1[[#This Row],[Tổng giá trị]],0)</f>
        <v>0</v>
      </c>
      <c r="P498" s="8">
        <f>IF(Table1[[#This Row],[Số còn phải thu ĐK]]&gt;0,0,IF(Table1[[#This Row],[Phân loại]]="Bán hàng",Table1[[#This Row],[Tổng giá trị]],-Table1[[#This Row],[Tổng giá trị]]))</f>
        <v>173677</v>
      </c>
      <c r="Q498" s="20">
        <f>IF(Table1[[#This Row],[Ngày Thanh toán]]&lt;&gt;"",Table1[[#This Row],[Giá Trị HD sau CK]],0)</f>
        <v>0</v>
      </c>
      <c r="R498" s="8">
        <f>Table1[[#This Row],[Số còn phải thu ĐK]]+Table1[[#This Row],[Giá Trị HD sau CK]]-Table1[[#This Row],[Số tiền đã thu]]</f>
        <v>173677</v>
      </c>
      <c r="S498" s="7">
        <f>IF(Table1[[#This Row],[Ngày hóa đơn]]&lt;&gt;"",Table1[[#This Row],[Ngày hóa đơn]],Table1[[#This Row],[Ngày hạch toán]])</f>
        <v>45717</v>
      </c>
      <c r="T498" s="8">
        <v>55</v>
      </c>
      <c r="U498" s="7">
        <f>IF(Table1[[#This Row],[Ngày tính CN]]="","",S498+T498)</f>
        <v>45772</v>
      </c>
      <c r="V498" s="20">
        <f ca="1">IF(Table1[[#This Row],[Hạn thanh toán]]="","",IF((U498-NOW())&lt;0,0,(U498-NOW())))</f>
        <v>0</v>
      </c>
      <c r="W498" s="3"/>
      <c r="X498" s="20">
        <f ca="1">IF(Table1[[#This Row],[Hạn thanh toán]]="","",IF((U498-NOW())&lt;0,-(U498-NOW()),0))</f>
        <v>202.62053680555255</v>
      </c>
      <c r="Y498" s="3" t="str">
        <f t="shared" ca="1" si="7"/>
        <v>Nợ quá hạn hơn 120 ngày có khả năng mất thanh toán</v>
      </c>
      <c r="Z498" s="3" t="str">
        <f>IF(MONTH(Table1[[#This Row],[Ngày tính CN]])&lt;10,"0"&amp;MONTH(Table1[[#This Row],[Ngày tính CN]]),MONTH(Table1[[#This Row],[Ngày tính CN]]))</f>
        <v>03</v>
      </c>
      <c r="AA49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98" s="3"/>
    </row>
    <row r="499" spans="1:28" ht="25.5" customHeight="1" x14ac:dyDescent="0.2">
      <c r="A499" s="4" t="s">
        <v>654</v>
      </c>
      <c r="B499" s="4" t="s">
        <v>2119</v>
      </c>
      <c r="E499" s="5">
        <v>45717</v>
      </c>
      <c r="F499" s="3" t="s">
        <v>1052</v>
      </c>
      <c r="G499" s="3" t="s">
        <v>936</v>
      </c>
      <c r="K499" s="8">
        <v>-173677</v>
      </c>
      <c r="L499" s="8" t="s">
        <v>637</v>
      </c>
      <c r="O499" s="20">
        <f>IF(Table1[[#This Row],[Phân loại]]="Tồn đầu kỳ",Table1[[#This Row],[Tổng giá trị]],0)</f>
        <v>0</v>
      </c>
      <c r="P499" s="8">
        <f>IF(Table1[[#This Row],[Số còn phải thu ĐK]]&gt;0,0,IF(Table1[[#This Row],[Phân loại]]="Bán hàng",Table1[[#This Row],[Tổng giá trị]],-Table1[[#This Row],[Tổng giá trị]]))</f>
        <v>173677</v>
      </c>
      <c r="Q499" s="20">
        <f>IF(Table1[[#This Row],[Ngày Thanh toán]]&lt;&gt;"",Table1[[#This Row],[Giá Trị HD sau CK]],0)</f>
        <v>0</v>
      </c>
      <c r="R499" s="8">
        <f>Table1[[#This Row],[Số còn phải thu ĐK]]+Table1[[#This Row],[Giá Trị HD sau CK]]-Table1[[#This Row],[Số tiền đã thu]]</f>
        <v>173677</v>
      </c>
      <c r="S499" s="7">
        <f>IF(Table1[[#This Row],[Ngày hóa đơn]]&lt;&gt;"",Table1[[#This Row],[Ngày hóa đơn]],Table1[[#This Row],[Ngày hạch toán]])</f>
        <v>45717</v>
      </c>
      <c r="T499" s="8">
        <v>55</v>
      </c>
      <c r="U499" s="7">
        <f>IF(Table1[[#This Row],[Ngày tính CN]]="","",S499+T499)</f>
        <v>45772</v>
      </c>
      <c r="V499" s="20">
        <f ca="1">IF(Table1[[#This Row],[Hạn thanh toán]]="","",IF((U499-NOW())&lt;0,0,(U499-NOW())))</f>
        <v>0</v>
      </c>
      <c r="W499" s="3"/>
      <c r="X499" s="20">
        <f ca="1">IF(Table1[[#This Row],[Hạn thanh toán]]="","",IF((U499-NOW())&lt;0,-(U499-NOW()),0))</f>
        <v>202.62053680555255</v>
      </c>
      <c r="Y499" s="3" t="str">
        <f t="shared" ca="1" si="7"/>
        <v>Nợ quá hạn hơn 120 ngày có khả năng mất thanh toán</v>
      </c>
      <c r="Z499" s="3" t="str">
        <f>IF(MONTH(Table1[[#This Row],[Ngày tính CN]])&lt;10,"0"&amp;MONTH(Table1[[#This Row],[Ngày tính CN]]),MONTH(Table1[[#This Row],[Ngày tính CN]]))</f>
        <v>03</v>
      </c>
      <c r="AA49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499" s="3"/>
    </row>
    <row r="500" spans="1:28" ht="25.5" customHeight="1" x14ac:dyDescent="0.2">
      <c r="A500" s="4" t="s">
        <v>654</v>
      </c>
      <c r="B500" s="4" t="s">
        <v>2119</v>
      </c>
      <c r="E500" s="5">
        <v>45717</v>
      </c>
      <c r="F500" s="3" t="s">
        <v>1053</v>
      </c>
      <c r="G500" s="3" t="s">
        <v>936</v>
      </c>
      <c r="K500" s="8">
        <v>-86838</v>
      </c>
      <c r="L500" s="8" t="s">
        <v>637</v>
      </c>
      <c r="O500" s="20">
        <f>IF(Table1[[#This Row],[Phân loại]]="Tồn đầu kỳ",Table1[[#This Row],[Tổng giá trị]],0)</f>
        <v>0</v>
      </c>
      <c r="P500" s="8">
        <f>IF(Table1[[#This Row],[Số còn phải thu ĐK]]&gt;0,0,IF(Table1[[#This Row],[Phân loại]]="Bán hàng",Table1[[#This Row],[Tổng giá trị]],-Table1[[#This Row],[Tổng giá trị]]))</f>
        <v>86838</v>
      </c>
      <c r="Q500" s="20">
        <f>IF(Table1[[#This Row],[Ngày Thanh toán]]&lt;&gt;"",Table1[[#This Row],[Giá Trị HD sau CK]],0)</f>
        <v>0</v>
      </c>
      <c r="R500" s="8">
        <f>Table1[[#This Row],[Số còn phải thu ĐK]]+Table1[[#This Row],[Giá Trị HD sau CK]]-Table1[[#This Row],[Số tiền đã thu]]</f>
        <v>86838</v>
      </c>
      <c r="S500" s="7">
        <f>IF(Table1[[#This Row],[Ngày hóa đơn]]&lt;&gt;"",Table1[[#This Row],[Ngày hóa đơn]],Table1[[#This Row],[Ngày hạch toán]])</f>
        <v>45717</v>
      </c>
      <c r="T500" s="8">
        <v>55</v>
      </c>
      <c r="U500" s="7">
        <f>IF(Table1[[#This Row],[Ngày tính CN]]="","",S500+T500)</f>
        <v>45772</v>
      </c>
      <c r="V500" s="20">
        <f ca="1">IF(Table1[[#This Row],[Hạn thanh toán]]="","",IF((U500-NOW())&lt;0,0,(U500-NOW())))</f>
        <v>0</v>
      </c>
      <c r="W500" s="3"/>
      <c r="X500" s="20">
        <f ca="1">IF(Table1[[#This Row],[Hạn thanh toán]]="","",IF((U500-NOW())&lt;0,-(U500-NOW()),0))</f>
        <v>202.62053680555255</v>
      </c>
      <c r="Y500" s="3" t="str">
        <f t="shared" ca="1" si="7"/>
        <v>Nợ quá hạn hơn 120 ngày có khả năng mất thanh toán</v>
      </c>
      <c r="Z500" s="3" t="str">
        <f>IF(MONTH(Table1[[#This Row],[Ngày tính CN]])&lt;10,"0"&amp;MONTH(Table1[[#This Row],[Ngày tính CN]]),MONTH(Table1[[#This Row],[Ngày tính CN]]))</f>
        <v>03</v>
      </c>
      <c r="AA50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00" s="3"/>
    </row>
    <row r="501" spans="1:28" ht="25.5" customHeight="1" x14ac:dyDescent="0.2">
      <c r="A501" s="4" t="s">
        <v>654</v>
      </c>
      <c r="B501" s="4" t="s">
        <v>2119</v>
      </c>
      <c r="E501" s="5">
        <v>45717</v>
      </c>
      <c r="F501" s="3" t="s">
        <v>1054</v>
      </c>
      <c r="G501" s="3" t="s">
        <v>936</v>
      </c>
      <c r="K501" s="8">
        <v>-86838</v>
      </c>
      <c r="L501" s="8" t="s">
        <v>637</v>
      </c>
      <c r="O501" s="20">
        <f>IF(Table1[[#This Row],[Phân loại]]="Tồn đầu kỳ",Table1[[#This Row],[Tổng giá trị]],0)</f>
        <v>0</v>
      </c>
      <c r="P501" s="8">
        <f>IF(Table1[[#This Row],[Số còn phải thu ĐK]]&gt;0,0,IF(Table1[[#This Row],[Phân loại]]="Bán hàng",Table1[[#This Row],[Tổng giá trị]],-Table1[[#This Row],[Tổng giá trị]]))</f>
        <v>86838</v>
      </c>
      <c r="Q501" s="20">
        <f>IF(Table1[[#This Row],[Ngày Thanh toán]]&lt;&gt;"",Table1[[#This Row],[Giá Trị HD sau CK]],0)</f>
        <v>0</v>
      </c>
      <c r="R501" s="8">
        <f>Table1[[#This Row],[Số còn phải thu ĐK]]+Table1[[#This Row],[Giá Trị HD sau CK]]-Table1[[#This Row],[Số tiền đã thu]]</f>
        <v>86838</v>
      </c>
      <c r="S501" s="7">
        <f>IF(Table1[[#This Row],[Ngày hóa đơn]]&lt;&gt;"",Table1[[#This Row],[Ngày hóa đơn]],Table1[[#This Row],[Ngày hạch toán]])</f>
        <v>45717</v>
      </c>
      <c r="T501" s="8">
        <v>55</v>
      </c>
      <c r="U501" s="7">
        <f>IF(Table1[[#This Row],[Ngày tính CN]]="","",S501+T501)</f>
        <v>45772</v>
      </c>
      <c r="V501" s="20">
        <f ca="1">IF(Table1[[#This Row],[Hạn thanh toán]]="","",IF((U501-NOW())&lt;0,0,(U501-NOW())))</f>
        <v>0</v>
      </c>
      <c r="W501" s="3"/>
      <c r="X501" s="20">
        <f ca="1">IF(Table1[[#This Row],[Hạn thanh toán]]="","",IF((U501-NOW())&lt;0,-(U501-NOW()),0))</f>
        <v>202.62053680555255</v>
      </c>
      <c r="Y501" s="3" t="str">
        <f t="shared" ca="1" si="7"/>
        <v>Nợ quá hạn hơn 120 ngày có khả năng mất thanh toán</v>
      </c>
      <c r="Z501" s="3" t="str">
        <f>IF(MONTH(Table1[[#This Row],[Ngày tính CN]])&lt;10,"0"&amp;MONTH(Table1[[#This Row],[Ngày tính CN]]),MONTH(Table1[[#This Row],[Ngày tính CN]]))</f>
        <v>03</v>
      </c>
      <c r="AA50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01" s="3"/>
    </row>
    <row r="502" spans="1:28" ht="25.5" customHeight="1" x14ac:dyDescent="0.2">
      <c r="A502" s="4" t="s">
        <v>654</v>
      </c>
      <c r="B502" s="4" t="s">
        <v>2119</v>
      </c>
      <c r="E502" s="5">
        <v>45717</v>
      </c>
      <c r="F502" s="3" t="s">
        <v>1055</v>
      </c>
      <c r="G502" s="3" t="s">
        <v>936</v>
      </c>
      <c r="K502" s="8">
        <v>-86838</v>
      </c>
      <c r="L502" s="8" t="s">
        <v>637</v>
      </c>
      <c r="O502" s="20">
        <f>IF(Table1[[#This Row],[Phân loại]]="Tồn đầu kỳ",Table1[[#This Row],[Tổng giá trị]],0)</f>
        <v>0</v>
      </c>
      <c r="P502" s="8">
        <f>IF(Table1[[#This Row],[Số còn phải thu ĐK]]&gt;0,0,IF(Table1[[#This Row],[Phân loại]]="Bán hàng",Table1[[#This Row],[Tổng giá trị]],-Table1[[#This Row],[Tổng giá trị]]))</f>
        <v>86838</v>
      </c>
      <c r="Q502" s="20">
        <f>IF(Table1[[#This Row],[Ngày Thanh toán]]&lt;&gt;"",Table1[[#This Row],[Giá Trị HD sau CK]],0)</f>
        <v>0</v>
      </c>
      <c r="R502" s="8">
        <f>Table1[[#This Row],[Số còn phải thu ĐK]]+Table1[[#This Row],[Giá Trị HD sau CK]]-Table1[[#This Row],[Số tiền đã thu]]</f>
        <v>86838</v>
      </c>
      <c r="S502" s="7">
        <f>IF(Table1[[#This Row],[Ngày hóa đơn]]&lt;&gt;"",Table1[[#This Row],[Ngày hóa đơn]],Table1[[#This Row],[Ngày hạch toán]])</f>
        <v>45717</v>
      </c>
      <c r="T502" s="8">
        <v>55</v>
      </c>
      <c r="U502" s="7">
        <f>IF(Table1[[#This Row],[Ngày tính CN]]="","",S502+T502)</f>
        <v>45772</v>
      </c>
      <c r="V502" s="20">
        <f ca="1">IF(Table1[[#This Row],[Hạn thanh toán]]="","",IF((U502-NOW())&lt;0,0,(U502-NOW())))</f>
        <v>0</v>
      </c>
      <c r="W502" s="3"/>
      <c r="X502" s="20">
        <f ca="1">IF(Table1[[#This Row],[Hạn thanh toán]]="","",IF((U502-NOW())&lt;0,-(U502-NOW()),0))</f>
        <v>202.62053680555255</v>
      </c>
      <c r="Y502" s="3" t="str">
        <f t="shared" ca="1" si="7"/>
        <v>Nợ quá hạn hơn 120 ngày có khả năng mất thanh toán</v>
      </c>
      <c r="Z502" s="3" t="str">
        <f>IF(MONTH(Table1[[#This Row],[Ngày tính CN]])&lt;10,"0"&amp;MONTH(Table1[[#This Row],[Ngày tính CN]]),MONTH(Table1[[#This Row],[Ngày tính CN]]))</f>
        <v>03</v>
      </c>
      <c r="AA50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02" s="3"/>
    </row>
    <row r="503" spans="1:28" ht="25.5" customHeight="1" x14ac:dyDescent="0.2">
      <c r="A503" s="4" t="s">
        <v>654</v>
      </c>
      <c r="B503" s="4" t="s">
        <v>2119</v>
      </c>
      <c r="E503" s="5">
        <v>45717</v>
      </c>
      <c r="F503" s="3" t="s">
        <v>1056</v>
      </c>
      <c r="G503" s="3" t="s">
        <v>936</v>
      </c>
      <c r="K503" s="8">
        <v>-230381</v>
      </c>
      <c r="L503" s="8" t="s">
        <v>637</v>
      </c>
      <c r="O503" s="20">
        <f>IF(Table1[[#This Row],[Phân loại]]="Tồn đầu kỳ",Table1[[#This Row],[Tổng giá trị]],0)</f>
        <v>0</v>
      </c>
      <c r="P503" s="8">
        <f>IF(Table1[[#This Row],[Số còn phải thu ĐK]]&gt;0,0,IF(Table1[[#This Row],[Phân loại]]="Bán hàng",Table1[[#This Row],[Tổng giá trị]],-Table1[[#This Row],[Tổng giá trị]]))</f>
        <v>230381</v>
      </c>
      <c r="Q503" s="20">
        <f>IF(Table1[[#This Row],[Ngày Thanh toán]]&lt;&gt;"",Table1[[#This Row],[Giá Trị HD sau CK]],0)</f>
        <v>0</v>
      </c>
      <c r="R503" s="8">
        <f>Table1[[#This Row],[Số còn phải thu ĐK]]+Table1[[#This Row],[Giá Trị HD sau CK]]-Table1[[#This Row],[Số tiền đã thu]]</f>
        <v>230381</v>
      </c>
      <c r="S503" s="7">
        <f>IF(Table1[[#This Row],[Ngày hóa đơn]]&lt;&gt;"",Table1[[#This Row],[Ngày hóa đơn]],Table1[[#This Row],[Ngày hạch toán]])</f>
        <v>45717</v>
      </c>
      <c r="T503" s="8">
        <v>55</v>
      </c>
      <c r="U503" s="7">
        <f>IF(Table1[[#This Row],[Ngày tính CN]]="","",S503+T503)</f>
        <v>45772</v>
      </c>
      <c r="V503" s="20">
        <f ca="1">IF(Table1[[#This Row],[Hạn thanh toán]]="","",IF((U503-NOW())&lt;0,0,(U503-NOW())))</f>
        <v>0</v>
      </c>
      <c r="W503" s="3"/>
      <c r="X503" s="20">
        <f ca="1">IF(Table1[[#This Row],[Hạn thanh toán]]="","",IF((U503-NOW())&lt;0,-(U503-NOW()),0))</f>
        <v>202.62053680555255</v>
      </c>
      <c r="Y503" s="3" t="str">
        <f t="shared" ca="1" si="7"/>
        <v>Nợ quá hạn hơn 120 ngày có khả năng mất thanh toán</v>
      </c>
      <c r="Z503" s="3" t="str">
        <f>IF(MONTH(Table1[[#This Row],[Ngày tính CN]])&lt;10,"0"&amp;MONTH(Table1[[#This Row],[Ngày tính CN]]),MONTH(Table1[[#This Row],[Ngày tính CN]]))</f>
        <v>03</v>
      </c>
      <c r="AA50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03" s="3"/>
    </row>
    <row r="504" spans="1:28" ht="25.5" customHeight="1" x14ac:dyDescent="0.2">
      <c r="A504" s="4" t="s">
        <v>654</v>
      </c>
      <c r="B504" s="4" t="s">
        <v>2119</v>
      </c>
      <c r="E504" s="5">
        <v>45717</v>
      </c>
      <c r="F504" s="3" t="s">
        <v>1057</v>
      </c>
      <c r="G504" s="3" t="s">
        <v>936</v>
      </c>
      <c r="K504" s="8">
        <v>-302152</v>
      </c>
      <c r="L504" s="8" t="s">
        <v>637</v>
      </c>
      <c r="O504" s="20">
        <f>IF(Table1[[#This Row],[Phân loại]]="Tồn đầu kỳ",Table1[[#This Row],[Tổng giá trị]],0)</f>
        <v>0</v>
      </c>
      <c r="P504" s="8">
        <f>IF(Table1[[#This Row],[Số còn phải thu ĐK]]&gt;0,0,IF(Table1[[#This Row],[Phân loại]]="Bán hàng",Table1[[#This Row],[Tổng giá trị]],-Table1[[#This Row],[Tổng giá trị]]))</f>
        <v>302152</v>
      </c>
      <c r="Q504" s="20">
        <f>IF(Table1[[#This Row],[Ngày Thanh toán]]&lt;&gt;"",Table1[[#This Row],[Giá Trị HD sau CK]],0)</f>
        <v>0</v>
      </c>
      <c r="R504" s="8">
        <f>Table1[[#This Row],[Số còn phải thu ĐK]]+Table1[[#This Row],[Giá Trị HD sau CK]]-Table1[[#This Row],[Số tiền đã thu]]</f>
        <v>302152</v>
      </c>
      <c r="S504" s="7">
        <f>IF(Table1[[#This Row],[Ngày hóa đơn]]&lt;&gt;"",Table1[[#This Row],[Ngày hóa đơn]],Table1[[#This Row],[Ngày hạch toán]])</f>
        <v>45717</v>
      </c>
      <c r="T504" s="8">
        <v>55</v>
      </c>
      <c r="U504" s="7">
        <f>IF(Table1[[#This Row],[Ngày tính CN]]="","",S504+T504)</f>
        <v>45772</v>
      </c>
      <c r="V504" s="20">
        <f ca="1">IF(Table1[[#This Row],[Hạn thanh toán]]="","",IF((U504-NOW())&lt;0,0,(U504-NOW())))</f>
        <v>0</v>
      </c>
      <c r="W504" s="3"/>
      <c r="X504" s="20">
        <f ca="1">IF(Table1[[#This Row],[Hạn thanh toán]]="","",IF((U504-NOW())&lt;0,-(U504-NOW()),0))</f>
        <v>202.62053680555255</v>
      </c>
      <c r="Y504" s="3" t="str">
        <f t="shared" ca="1" si="7"/>
        <v>Nợ quá hạn hơn 120 ngày có khả năng mất thanh toán</v>
      </c>
      <c r="Z504" s="3" t="str">
        <f>IF(MONTH(Table1[[#This Row],[Ngày tính CN]])&lt;10,"0"&amp;MONTH(Table1[[#This Row],[Ngày tính CN]]),MONTH(Table1[[#This Row],[Ngày tính CN]]))</f>
        <v>03</v>
      </c>
      <c r="AA50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04" s="3"/>
    </row>
    <row r="505" spans="1:28" ht="25.5" customHeight="1" x14ac:dyDescent="0.2">
      <c r="A505" s="4" t="s">
        <v>654</v>
      </c>
      <c r="B505" s="4" t="s">
        <v>2119</v>
      </c>
      <c r="E505" s="5">
        <v>45724</v>
      </c>
      <c r="F505" s="3" t="s">
        <v>1058</v>
      </c>
      <c r="G505" s="3" t="s">
        <v>936</v>
      </c>
      <c r="K505" s="8">
        <v>-49049</v>
      </c>
      <c r="L505" s="8" t="s">
        <v>637</v>
      </c>
      <c r="O505" s="20">
        <f>IF(Table1[[#This Row],[Phân loại]]="Tồn đầu kỳ",Table1[[#This Row],[Tổng giá trị]],0)</f>
        <v>0</v>
      </c>
      <c r="P505" s="8">
        <f>IF(Table1[[#This Row],[Số còn phải thu ĐK]]&gt;0,0,IF(Table1[[#This Row],[Phân loại]]="Bán hàng",Table1[[#This Row],[Tổng giá trị]],-Table1[[#This Row],[Tổng giá trị]]))</f>
        <v>49049</v>
      </c>
      <c r="Q505" s="20">
        <f>IF(Table1[[#This Row],[Ngày Thanh toán]]&lt;&gt;"",Table1[[#This Row],[Giá Trị HD sau CK]],0)</f>
        <v>0</v>
      </c>
      <c r="R505" s="8">
        <f>Table1[[#This Row],[Số còn phải thu ĐK]]+Table1[[#This Row],[Giá Trị HD sau CK]]-Table1[[#This Row],[Số tiền đã thu]]</f>
        <v>49049</v>
      </c>
      <c r="S505" s="7">
        <f>IF(Table1[[#This Row],[Ngày hóa đơn]]&lt;&gt;"",Table1[[#This Row],[Ngày hóa đơn]],Table1[[#This Row],[Ngày hạch toán]])</f>
        <v>45724</v>
      </c>
      <c r="T505" s="8">
        <v>55</v>
      </c>
      <c r="U505" s="7">
        <f>IF(Table1[[#This Row],[Ngày tính CN]]="","",S505+T505)</f>
        <v>45779</v>
      </c>
      <c r="V505" s="20">
        <f ca="1">IF(Table1[[#This Row],[Hạn thanh toán]]="","",IF((U505-NOW())&lt;0,0,(U505-NOW())))</f>
        <v>0</v>
      </c>
      <c r="W505" s="3"/>
      <c r="X505" s="20">
        <f ca="1">IF(Table1[[#This Row],[Hạn thanh toán]]="","",IF((U505-NOW())&lt;0,-(U505-NOW()),0))</f>
        <v>195.62053680555255</v>
      </c>
      <c r="Y505" s="3" t="str">
        <f t="shared" ca="1" si="7"/>
        <v>Nợ quá hạn hơn 120 ngày có khả năng mất thanh toán</v>
      </c>
      <c r="Z505" s="3" t="str">
        <f>IF(MONTH(Table1[[#This Row],[Ngày tính CN]])&lt;10,"0"&amp;MONTH(Table1[[#This Row],[Ngày tính CN]]),MONTH(Table1[[#This Row],[Ngày tính CN]]))</f>
        <v>03</v>
      </c>
      <c r="AA50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05" s="3"/>
    </row>
    <row r="506" spans="1:28" ht="25.5" customHeight="1" x14ac:dyDescent="0.2">
      <c r="A506" s="4" t="s">
        <v>654</v>
      </c>
      <c r="B506" s="4" t="s">
        <v>2119</v>
      </c>
      <c r="E506" s="5">
        <v>45724</v>
      </c>
      <c r="F506" s="3" t="s">
        <v>1059</v>
      </c>
      <c r="G506" s="3" t="s">
        <v>936</v>
      </c>
      <c r="K506" s="8">
        <v>-143543</v>
      </c>
      <c r="L506" s="8" t="s">
        <v>637</v>
      </c>
      <c r="O506" s="20">
        <f>IF(Table1[[#This Row],[Phân loại]]="Tồn đầu kỳ",Table1[[#This Row],[Tổng giá trị]],0)</f>
        <v>0</v>
      </c>
      <c r="P506" s="8">
        <f>IF(Table1[[#This Row],[Số còn phải thu ĐK]]&gt;0,0,IF(Table1[[#This Row],[Phân loại]]="Bán hàng",Table1[[#This Row],[Tổng giá trị]],-Table1[[#This Row],[Tổng giá trị]]))</f>
        <v>143543</v>
      </c>
      <c r="Q506" s="20">
        <f>IF(Table1[[#This Row],[Ngày Thanh toán]]&lt;&gt;"",Table1[[#This Row],[Giá Trị HD sau CK]],0)</f>
        <v>0</v>
      </c>
      <c r="R506" s="8">
        <f>Table1[[#This Row],[Số còn phải thu ĐK]]+Table1[[#This Row],[Giá Trị HD sau CK]]-Table1[[#This Row],[Số tiền đã thu]]</f>
        <v>143543</v>
      </c>
      <c r="S506" s="7">
        <f>IF(Table1[[#This Row],[Ngày hóa đơn]]&lt;&gt;"",Table1[[#This Row],[Ngày hóa đơn]],Table1[[#This Row],[Ngày hạch toán]])</f>
        <v>45724</v>
      </c>
      <c r="T506" s="8">
        <v>55</v>
      </c>
      <c r="U506" s="7">
        <f>IF(Table1[[#This Row],[Ngày tính CN]]="","",S506+T506)</f>
        <v>45779</v>
      </c>
      <c r="V506" s="20">
        <f ca="1">IF(Table1[[#This Row],[Hạn thanh toán]]="","",IF((U506-NOW())&lt;0,0,(U506-NOW())))</f>
        <v>0</v>
      </c>
      <c r="W506" s="3"/>
      <c r="X506" s="20">
        <f ca="1">IF(Table1[[#This Row],[Hạn thanh toán]]="","",IF((U506-NOW())&lt;0,-(U506-NOW()),0))</f>
        <v>195.62053680555255</v>
      </c>
      <c r="Y506" s="3" t="str">
        <f t="shared" ca="1" si="7"/>
        <v>Nợ quá hạn hơn 120 ngày có khả năng mất thanh toán</v>
      </c>
      <c r="Z506" s="3" t="str">
        <f>IF(MONTH(Table1[[#This Row],[Ngày tính CN]])&lt;10,"0"&amp;MONTH(Table1[[#This Row],[Ngày tính CN]]),MONTH(Table1[[#This Row],[Ngày tính CN]]))</f>
        <v>03</v>
      </c>
      <c r="AA50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06" s="3"/>
    </row>
    <row r="507" spans="1:28" ht="25.5" customHeight="1" x14ac:dyDescent="0.2">
      <c r="A507" s="4" t="s">
        <v>654</v>
      </c>
      <c r="B507" s="4" t="s">
        <v>2119</v>
      </c>
      <c r="E507" s="5">
        <v>45724</v>
      </c>
      <c r="F507" s="3" t="s">
        <v>1060</v>
      </c>
      <c r="G507" s="3" t="s">
        <v>936</v>
      </c>
      <c r="K507" s="8">
        <v>-40106</v>
      </c>
      <c r="L507" s="8" t="s">
        <v>637</v>
      </c>
      <c r="O507" s="20">
        <f>IF(Table1[[#This Row],[Phân loại]]="Tồn đầu kỳ",Table1[[#This Row],[Tổng giá trị]],0)</f>
        <v>0</v>
      </c>
      <c r="P507" s="8">
        <f>IF(Table1[[#This Row],[Số còn phải thu ĐK]]&gt;0,0,IF(Table1[[#This Row],[Phân loại]]="Bán hàng",Table1[[#This Row],[Tổng giá trị]],-Table1[[#This Row],[Tổng giá trị]]))</f>
        <v>40106</v>
      </c>
      <c r="Q507" s="20">
        <f>IF(Table1[[#This Row],[Ngày Thanh toán]]&lt;&gt;"",Table1[[#This Row],[Giá Trị HD sau CK]],0)</f>
        <v>0</v>
      </c>
      <c r="R507" s="8">
        <f>Table1[[#This Row],[Số còn phải thu ĐK]]+Table1[[#This Row],[Giá Trị HD sau CK]]-Table1[[#This Row],[Số tiền đã thu]]</f>
        <v>40106</v>
      </c>
      <c r="S507" s="7">
        <f>IF(Table1[[#This Row],[Ngày hóa đơn]]&lt;&gt;"",Table1[[#This Row],[Ngày hóa đơn]],Table1[[#This Row],[Ngày hạch toán]])</f>
        <v>45724</v>
      </c>
      <c r="T507" s="8">
        <v>55</v>
      </c>
      <c r="U507" s="7">
        <f>IF(Table1[[#This Row],[Ngày tính CN]]="","",S507+T507)</f>
        <v>45779</v>
      </c>
      <c r="V507" s="20">
        <f ca="1">IF(Table1[[#This Row],[Hạn thanh toán]]="","",IF((U507-NOW())&lt;0,0,(U507-NOW())))</f>
        <v>0</v>
      </c>
      <c r="W507" s="3"/>
      <c r="X507" s="20">
        <f ca="1">IF(Table1[[#This Row],[Hạn thanh toán]]="","",IF((U507-NOW())&lt;0,-(U507-NOW()),0))</f>
        <v>195.62053680555255</v>
      </c>
      <c r="Y507" s="3" t="str">
        <f t="shared" ca="1" si="7"/>
        <v>Nợ quá hạn hơn 120 ngày có khả năng mất thanh toán</v>
      </c>
      <c r="Z507" s="3" t="str">
        <f>IF(MONTH(Table1[[#This Row],[Ngày tính CN]])&lt;10,"0"&amp;MONTH(Table1[[#This Row],[Ngày tính CN]]),MONTH(Table1[[#This Row],[Ngày tính CN]]))</f>
        <v>03</v>
      </c>
      <c r="AA50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07" s="3"/>
    </row>
    <row r="508" spans="1:28" ht="25.5" customHeight="1" x14ac:dyDescent="0.2">
      <c r="A508" s="4" t="s">
        <v>654</v>
      </c>
      <c r="B508" s="4" t="s">
        <v>2119</v>
      </c>
      <c r="E508" s="5">
        <v>45724</v>
      </c>
      <c r="F508" s="3" t="s">
        <v>1061</v>
      </c>
      <c r="G508" s="3" t="s">
        <v>936</v>
      </c>
      <c r="K508" s="8">
        <v>-58686</v>
      </c>
      <c r="L508" s="8" t="s">
        <v>637</v>
      </c>
      <c r="O508" s="20">
        <f>IF(Table1[[#This Row],[Phân loại]]="Tồn đầu kỳ",Table1[[#This Row],[Tổng giá trị]],0)</f>
        <v>0</v>
      </c>
      <c r="P508" s="8">
        <f>IF(Table1[[#This Row],[Số còn phải thu ĐK]]&gt;0,0,IF(Table1[[#This Row],[Phân loại]]="Bán hàng",Table1[[#This Row],[Tổng giá trị]],-Table1[[#This Row],[Tổng giá trị]]))</f>
        <v>58686</v>
      </c>
      <c r="Q508" s="20">
        <f>IF(Table1[[#This Row],[Ngày Thanh toán]]&lt;&gt;"",Table1[[#This Row],[Giá Trị HD sau CK]],0)</f>
        <v>0</v>
      </c>
      <c r="R508" s="8">
        <f>Table1[[#This Row],[Số còn phải thu ĐK]]+Table1[[#This Row],[Giá Trị HD sau CK]]-Table1[[#This Row],[Số tiền đã thu]]</f>
        <v>58686</v>
      </c>
      <c r="S508" s="7">
        <f>IF(Table1[[#This Row],[Ngày hóa đơn]]&lt;&gt;"",Table1[[#This Row],[Ngày hóa đơn]],Table1[[#This Row],[Ngày hạch toán]])</f>
        <v>45724</v>
      </c>
      <c r="T508" s="8">
        <v>55</v>
      </c>
      <c r="U508" s="7">
        <f>IF(Table1[[#This Row],[Ngày tính CN]]="","",S508+T508)</f>
        <v>45779</v>
      </c>
      <c r="V508" s="20">
        <f ca="1">IF(Table1[[#This Row],[Hạn thanh toán]]="","",IF((U508-NOW())&lt;0,0,(U508-NOW())))</f>
        <v>0</v>
      </c>
      <c r="W508" s="3"/>
      <c r="X508" s="20">
        <f ca="1">IF(Table1[[#This Row],[Hạn thanh toán]]="","",IF((U508-NOW())&lt;0,-(U508-NOW()),0))</f>
        <v>195.62053680555255</v>
      </c>
      <c r="Y508" s="3" t="str">
        <f t="shared" ca="1" si="7"/>
        <v>Nợ quá hạn hơn 120 ngày có khả năng mất thanh toán</v>
      </c>
      <c r="Z508" s="3" t="str">
        <f>IF(MONTH(Table1[[#This Row],[Ngày tính CN]])&lt;10,"0"&amp;MONTH(Table1[[#This Row],[Ngày tính CN]]),MONTH(Table1[[#This Row],[Ngày tính CN]]))</f>
        <v>03</v>
      </c>
      <c r="AA50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08" s="3"/>
    </row>
    <row r="509" spans="1:28" ht="25.5" customHeight="1" x14ac:dyDescent="0.2">
      <c r="A509" s="4" t="s">
        <v>654</v>
      </c>
      <c r="B509" s="4" t="s">
        <v>2119</v>
      </c>
      <c r="E509" s="5">
        <v>45724</v>
      </c>
      <c r="F509" s="3" t="s">
        <v>1062</v>
      </c>
      <c r="G509" s="3" t="s">
        <v>936</v>
      </c>
      <c r="K509" s="8">
        <v>-58686</v>
      </c>
      <c r="L509" s="8" t="s">
        <v>637</v>
      </c>
      <c r="O509" s="20">
        <f>IF(Table1[[#This Row],[Phân loại]]="Tồn đầu kỳ",Table1[[#This Row],[Tổng giá trị]],0)</f>
        <v>0</v>
      </c>
      <c r="P509" s="8">
        <f>IF(Table1[[#This Row],[Số còn phải thu ĐK]]&gt;0,0,IF(Table1[[#This Row],[Phân loại]]="Bán hàng",Table1[[#This Row],[Tổng giá trị]],-Table1[[#This Row],[Tổng giá trị]]))</f>
        <v>58686</v>
      </c>
      <c r="Q509" s="20">
        <f>IF(Table1[[#This Row],[Ngày Thanh toán]]&lt;&gt;"",Table1[[#This Row],[Giá Trị HD sau CK]],0)</f>
        <v>0</v>
      </c>
      <c r="R509" s="8">
        <f>Table1[[#This Row],[Số còn phải thu ĐK]]+Table1[[#This Row],[Giá Trị HD sau CK]]-Table1[[#This Row],[Số tiền đã thu]]</f>
        <v>58686</v>
      </c>
      <c r="S509" s="7">
        <f>IF(Table1[[#This Row],[Ngày hóa đơn]]&lt;&gt;"",Table1[[#This Row],[Ngày hóa đơn]],Table1[[#This Row],[Ngày hạch toán]])</f>
        <v>45724</v>
      </c>
      <c r="T509" s="8">
        <v>55</v>
      </c>
      <c r="U509" s="7">
        <f>IF(Table1[[#This Row],[Ngày tính CN]]="","",S509+T509)</f>
        <v>45779</v>
      </c>
      <c r="V509" s="20">
        <f ca="1">IF(Table1[[#This Row],[Hạn thanh toán]]="","",IF((U509-NOW())&lt;0,0,(U509-NOW())))</f>
        <v>0</v>
      </c>
      <c r="W509" s="3"/>
      <c r="X509" s="20">
        <f ca="1">IF(Table1[[#This Row],[Hạn thanh toán]]="","",IF((U509-NOW())&lt;0,-(U509-NOW()),0))</f>
        <v>195.62053680555255</v>
      </c>
      <c r="Y509" s="3" t="str">
        <f t="shared" ca="1" si="7"/>
        <v>Nợ quá hạn hơn 120 ngày có khả năng mất thanh toán</v>
      </c>
      <c r="Z509" s="3" t="str">
        <f>IF(MONTH(Table1[[#This Row],[Ngày tính CN]])&lt;10,"0"&amp;MONTH(Table1[[#This Row],[Ngày tính CN]]),MONTH(Table1[[#This Row],[Ngày tính CN]]))</f>
        <v>03</v>
      </c>
      <c r="AA50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09" s="3"/>
    </row>
    <row r="510" spans="1:28" ht="25.5" customHeight="1" x14ac:dyDescent="0.2">
      <c r="A510" s="4" t="s">
        <v>654</v>
      </c>
      <c r="B510" s="4" t="s">
        <v>2119</v>
      </c>
      <c r="E510" s="5">
        <v>45724</v>
      </c>
      <c r="F510" s="3" t="s">
        <v>1063</v>
      </c>
      <c r="G510" s="3" t="s">
        <v>936</v>
      </c>
      <c r="K510" s="8">
        <v>-58686</v>
      </c>
      <c r="L510" s="8" t="s">
        <v>637</v>
      </c>
      <c r="O510" s="20">
        <f>IF(Table1[[#This Row],[Phân loại]]="Tồn đầu kỳ",Table1[[#This Row],[Tổng giá trị]],0)</f>
        <v>0</v>
      </c>
      <c r="P510" s="8">
        <f>IF(Table1[[#This Row],[Số còn phải thu ĐK]]&gt;0,0,IF(Table1[[#This Row],[Phân loại]]="Bán hàng",Table1[[#This Row],[Tổng giá trị]],-Table1[[#This Row],[Tổng giá trị]]))</f>
        <v>58686</v>
      </c>
      <c r="Q510" s="20">
        <f>IF(Table1[[#This Row],[Ngày Thanh toán]]&lt;&gt;"",Table1[[#This Row],[Giá Trị HD sau CK]],0)</f>
        <v>0</v>
      </c>
      <c r="R510" s="8">
        <f>Table1[[#This Row],[Số còn phải thu ĐK]]+Table1[[#This Row],[Giá Trị HD sau CK]]-Table1[[#This Row],[Số tiền đã thu]]</f>
        <v>58686</v>
      </c>
      <c r="S510" s="7">
        <f>IF(Table1[[#This Row],[Ngày hóa đơn]]&lt;&gt;"",Table1[[#This Row],[Ngày hóa đơn]],Table1[[#This Row],[Ngày hạch toán]])</f>
        <v>45724</v>
      </c>
      <c r="T510" s="8">
        <v>55</v>
      </c>
      <c r="U510" s="7">
        <f>IF(Table1[[#This Row],[Ngày tính CN]]="","",S510+T510)</f>
        <v>45779</v>
      </c>
      <c r="V510" s="20">
        <f ca="1">IF(Table1[[#This Row],[Hạn thanh toán]]="","",IF((U510-NOW())&lt;0,0,(U510-NOW())))</f>
        <v>0</v>
      </c>
      <c r="W510" s="3"/>
      <c r="X510" s="20">
        <f ca="1">IF(Table1[[#This Row],[Hạn thanh toán]]="","",IF((U510-NOW())&lt;0,-(U510-NOW()),0))</f>
        <v>195.62053680555255</v>
      </c>
      <c r="Y510" s="3" t="str">
        <f t="shared" ca="1" si="7"/>
        <v>Nợ quá hạn hơn 120 ngày có khả năng mất thanh toán</v>
      </c>
      <c r="Z510" s="3" t="str">
        <f>IF(MONTH(Table1[[#This Row],[Ngày tính CN]])&lt;10,"0"&amp;MONTH(Table1[[#This Row],[Ngày tính CN]]),MONTH(Table1[[#This Row],[Ngày tính CN]]))</f>
        <v>03</v>
      </c>
      <c r="AA51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10" s="3"/>
    </row>
    <row r="511" spans="1:28" ht="25.5" customHeight="1" x14ac:dyDescent="0.2">
      <c r="A511" s="4" t="s">
        <v>654</v>
      </c>
      <c r="B511" s="4" t="s">
        <v>2119</v>
      </c>
      <c r="E511" s="5">
        <v>45724</v>
      </c>
      <c r="F511" s="3" t="s">
        <v>1064</v>
      </c>
      <c r="G511" s="3" t="s">
        <v>936</v>
      </c>
      <c r="K511" s="8">
        <v>-117372</v>
      </c>
      <c r="L511" s="8" t="s">
        <v>637</v>
      </c>
      <c r="O511" s="20">
        <f>IF(Table1[[#This Row],[Phân loại]]="Tồn đầu kỳ",Table1[[#This Row],[Tổng giá trị]],0)</f>
        <v>0</v>
      </c>
      <c r="P511" s="8">
        <f>IF(Table1[[#This Row],[Số còn phải thu ĐK]]&gt;0,0,IF(Table1[[#This Row],[Phân loại]]="Bán hàng",Table1[[#This Row],[Tổng giá trị]],-Table1[[#This Row],[Tổng giá trị]]))</f>
        <v>117372</v>
      </c>
      <c r="Q511" s="20">
        <f>IF(Table1[[#This Row],[Ngày Thanh toán]]&lt;&gt;"",Table1[[#This Row],[Giá Trị HD sau CK]],0)</f>
        <v>0</v>
      </c>
      <c r="R511" s="8">
        <f>Table1[[#This Row],[Số còn phải thu ĐK]]+Table1[[#This Row],[Giá Trị HD sau CK]]-Table1[[#This Row],[Số tiền đã thu]]</f>
        <v>117372</v>
      </c>
      <c r="S511" s="7">
        <f>IF(Table1[[#This Row],[Ngày hóa đơn]]&lt;&gt;"",Table1[[#This Row],[Ngày hóa đơn]],Table1[[#This Row],[Ngày hạch toán]])</f>
        <v>45724</v>
      </c>
      <c r="T511" s="8">
        <v>55</v>
      </c>
      <c r="U511" s="7">
        <f>IF(Table1[[#This Row],[Ngày tính CN]]="","",S511+T511)</f>
        <v>45779</v>
      </c>
      <c r="V511" s="20">
        <f ca="1">IF(Table1[[#This Row],[Hạn thanh toán]]="","",IF((U511-NOW())&lt;0,0,(U511-NOW())))</f>
        <v>0</v>
      </c>
      <c r="W511" s="3"/>
      <c r="X511" s="20">
        <f ca="1">IF(Table1[[#This Row],[Hạn thanh toán]]="","",IF((U511-NOW())&lt;0,-(U511-NOW()),0))</f>
        <v>195.62053680555255</v>
      </c>
      <c r="Y511" s="3" t="str">
        <f t="shared" ca="1" si="7"/>
        <v>Nợ quá hạn hơn 120 ngày có khả năng mất thanh toán</v>
      </c>
      <c r="Z511" s="3" t="str">
        <f>IF(MONTH(Table1[[#This Row],[Ngày tính CN]])&lt;10,"0"&amp;MONTH(Table1[[#This Row],[Ngày tính CN]]),MONTH(Table1[[#This Row],[Ngày tính CN]]))</f>
        <v>03</v>
      </c>
      <c r="AA51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11" s="3"/>
    </row>
    <row r="512" spans="1:28" ht="25.5" customHeight="1" x14ac:dyDescent="0.2">
      <c r="A512" s="4" t="s">
        <v>654</v>
      </c>
      <c r="B512" s="4" t="s">
        <v>2119</v>
      </c>
      <c r="E512" s="5">
        <v>45724</v>
      </c>
      <c r="F512" s="3" t="s">
        <v>1065</v>
      </c>
      <c r="G512" s="3" t="s">
        <v>936</v>
      </c>
      <c r="K512" s="8">
        <v>-58686</v>
      </c>
      <c r="L512" s="8" t="s">
        <v>637</v>
      </c>
      <c r="O512" s="20">
        <f>IF(Table1[[#This Row],[Phân loại]]="Tồn đầu kỳ",Table1[[#This Row],[Tổng giá trị]],0)</f>
        <v>0</v>
      </c>
      <c r="P512" s="8">
        <f>IF(Table1[[#This Row],[Số còn phải thu ĐK]]&gt;0,0,IF(Table1[[#This Row],[Phân loại]]="Bán hàng",Table1[[#This Row],[Tổng giá trị]],-Table1[[#This Row],[Tổng giá trị]]))</f>
        <v>58686</v>
      </c>
      <c r="Q512" s="20">
        <f>IF(Table1[[#This Row],[Ngày Thanh toán]]&lt;&gt;"",Table1[[#This Row],[Giá Trị HD sau CK]],0)</f>
        <v>0</v>
      </c>
      <c r="R512" s="8">
        <f>Table1[[#This Row],[Số còn phải thu ĐK]]+Table1[[#This Row],[Giá Trị HD sau CK]]-Table1[[#This Row],[Số tiền đã thu]]</f>
        <v>58686</v>
      </c>
      <c r="S512" s="7">
        <f>IF(Table1[[#This Row],[Ngày hóa đơn]]&lt;&gt;"",Table1[[#This Row],[Ngày hóa đơn]],Table1[[#This Row],[Ngày hạch toán]])</f>
        <v>45724</v>
      </c>
      <c r="T512" s="8">
        <v>55</v>
      </c>
      <c r="U512" s="7">
        <f>IF(Table1[[#This Row],[Ngày tính CN]]="","",S512+T512)</f>
        <v>45779</v>
      </c>
      <c r="V512" s="20">
        <f ca="1">IF(Table1[[#This Row],[Hạn thanh toán]]="","",IF((U512-NOW())&lt;0,0,(U512-NOW())))</f>
        <v>0</v>
      </c>
      <c r="W512" s="3"/>
      <c r="X512" s="20">
        <f ca="1">IF(Table1[[#This Row],[Hạn thanh toán]]="","",IF((U512-NOW())&lt;0,-(U512-NOW()),0))</f>
        <v>195.62053680555255</v>
      </c>
      <c r="Y512" s="3" t="str">
        <f t="shared" ca="1" si="7"/>
        <v>Nợ quá hạn hơn 120 ngày có khả năng mất thanh toán</v>
      </c>
      <c r="Z512" s="3" t="str">
        <f>IF(MONTH(Table1[[#This Row],[Ngày tính CN]])&lt;10,"0"&amp;MONTH(Table1[[#This Row],[Ngày tính CN]]),MONTH(Table1[[#This Row],[Ngày tính CN]]))</f>
        <v>03</v>
      </c>
      <c r="AA51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12" s="3"/>
    </row>
    <row r="513" spans="1:28" ht="25.5" customHeight="1" x14ac:dyDescent="0.2">
      <c r="A513" s="4" t="s">
        <v>654</v>
      </c>
      <c r="B513" s="4" t="s">
        <v>2119</v>
      </c>
      <c r="E513" s="5">
        <v>45724</v>
      </c>
      <c r="F513" s="3" t="s">
        <v>1066</v>
      </c>
      <c r="G513" s="3" t="s">
        <v>936</v>
      </c>
      <c r="K513" s="8">
        <v>-58686</v>
      </c>
      <c r="L513" s="8" t="s">
        <v>637</v>
      </c>
      <c r="O513" s="20">
        <f>IF(Table1[[#This Row],[Phân loại]]="Tồn đầu kỳ",Table1[[#This Row],[Tổng giá trị]],0)</f>
        <v>0</v>
      </c>
      <c r="P513" s="8">
        <f>IF(Table1[[#This Row],[Số còn phải thu ĐK]]&gt;0,0,IF(Table1[[#This Row],[Phân loại]]="Bán hàng",Table1[[#This Row],[Tổng giá trị]],-Table1[[#This Row],[Tổng giá trị]]))</f>
        <v>58686</v>
      </c>
      <c r="Q513" s="20">
        <f>IF(Table1[[#This Row],[Ngày Thanh toán]]&lt;&gt;"",Table1[[#This Row],[Giá Trị HD sau CK]],0)</f>
        <v>0</v>
      </c>
      <c r="R513" s="8">
        <f>Table1[[#This Row],[Số còn phải thu ĐK]]+Table1[[#This Row],[Giá Trị HD sau CK]]-Table1[[#This Row],[Số tiền đã thu]]</f>
        <v>58686</v>
      </c>
      <c r="S513" s="7">
        <f>IF(Table1[[#This Row],[Ngày hóa đơn]]&lt;&gt;"",Table1[[#This Row],[Ngày hóa đơn]],Table1[[#This Row],[Ngày hạch toán]])</f>
        <v>45724</v>
      </c>
      <c r="T513" s="8">
        <v>55</v>
      </c>
      <c r="U513" s="7">
        <f>IF(Table1[[#This Row],[Ngày tính CN]]="","",S513+T513)</f>
        <v>45779</v>
      </c>
      <c r="V513" s="20">
        <f ca="1">IF(Table1[[#This Row],[Hạn thanh toán]]="","",IF((U513-NOW())&lt;0,0,(U513-NOW())))</f>
        <v>0</v>
      </c>
      <c r="W513" s="3"/>
      <c r="X513" s="20">
        <f ca="1">IF(Table1[[#This Row],[Hạn thanh toán]]="","",IF((U513-NOW())&lt;0,-(U513-NOW()),0))</f>
        <v>195.62053680555255</v>
      </c>
      <c r="Y513" s="3" t="str">
        <f t="shared" ca="1" si="7"/>
        <v>Nợ quá hạn hơn 120 ngày có khả năng mất thanh toán</v>
      </c>
      <c r="Z513" s="3" t="str">
        <f>IF(MONTH(Table1[[#This Row],[Ngày tính CN]])&lt;10,"0"&amp;MONTH(Table1[[#This Row],[Ngày tính CN]]),MONTH(Table1[[#This Row],[Ngày tính CN]]))</f>
        <v>03</v>
      </c>
      <c r="AA51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13" s="3"/>
    </row>
    <row r="514" spans="1:28" ht="25.5" customHeight="1" x14ac:dyDescent="0.2">
      <c r="A514" s="4" t="s">
        <v>654</v>
      </c>
      <c r="B514" s="4" t="s">
        <v>2119</v>
      </c>
      <c r="E514" s="5">
        <v>45724</v>
      </c>
      <c r="F514" s="3" t="s">
        <v>1067</v>
      </c>
      <c r="G514" s="3" t="s">
        <v>936</v>
      </c>
      <c r="K514" s="8">
        <v>-173677</v>
      </c>
      <c r="L514" s="8" t="s">
        <v>637</v>
      </c>
      <c r="O514" s="20">
        <f>IF(Table1[[#This Row],[Phân loại]]="Tồn đầu kỳ",Table1[[#This Row],[Tổng giá trị]],0)</f>
        <v>0</v>
      </c>
      <c r="P514" s="8">
        <f>IF(Table1[[#This Row],[Số còn phải thu ĐK]]&gt;0,0,IF(Table1[[#This Row],[Phân loại]]="Bán hàng",Table1[[#This Row],[Tổng giá trị]],-Table1[[#This Row],[Tổng giá trị]]))</f>
        <v>173677</v>
      </c>
      <c r="Q514" s="20">
        <f>IF(Table1[[#This Row],[Ngày Thanh toán]]&lt;&gt;"",Table1[[#This Row],[Giá Trị HD sau CK]],0)</f>
        <v>0</v>
      </c>
      <c r="R514" s="8">
        <f>Table1[[#This Row],[Số còn phải thu ĐK]]+Table1[[#This Row],[Giá Trị HD sau CK]]-Table1[[#This Row],[Số tiền đã thu]]</f>
        <v>173677</v>
      </c>
      <c r="S514" s="7">
        <f>IF(Table1[[#This Row],[Ngày hóa đơn]]&lt;&gt;"",Table1[[#This Row],[Ngày hóa đơn]],Table1[[#This Row],[Ngày hạch toán]])</f>
        <v>45724</v>
      </c>
      <c r="T514" s="8">
        <v>55</v>
      </c>
      <c r="U514" s="7">
        <f>IF(Table1[[#This Row],[Ngày tính CN]]="","",S514+T514)</f>
        <v>45779</v>
      </c>
      <c r="V514" s="20">
        <f ca="1">IF(Table1[[#This Row],[Hạn thanh toán]]="","",IF((U514-NOW())&lt;0,0,(U514-NOW())))</f>
        <v>0</v>
      </c>
      <c r="W514" s="3"/>
      <c r="X514" s="20">
        <f ca="1">IF(Table1[[#This Row],[Hạn thanh toán]]="","",IF((U514-NOW())&lt;0,-(U514-NOW()),0))</f>
        <v>195.62053680555255</v>
      </c>
      <c r="Y514" s="3" t="str">
        <f t="shared" ca="1" si="7"/>
        <v>Nợ quá hạn hơn 120 ngày có khả năng mất thanh toán</v>
      </c>
      <c r="Z514" s="3" t="str">
        <f>IF(MONTH(Table1[[#This Row],[Ngày tính CN]])&lt;10,"0"&amp;MONTH(Table1[[#This Row],[Ngày tính CN]]),MONTH(Table1[[#This Row],[Ngày tính CN]]))</f>
        <v>03</v>
      </c>
      <c r="AA51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14" s="3"/>
    </row>
    <row r="515" spans="1:28" ht="25.5" customHeight="1" x14ac:dyDescent="0.2">
      <c r="A515" s="4" t="s">
        <v>654</v>
      </c>
      <c r="B515" s="4" t="s">
        <v>2119</v>
      </c>
      <c r="E515" s="5">
        <v>45724</v>
      </c>
      <c r="F515" s="3" t="s">
        <v>1068</v>
      </c>
      <c r="G515" s="3" t="s">
        <v>936</v>
      </c>
      <c r="K515" s="8">
        <v>-347354</v>
      </c>
      <c r="L515" s="8" t="s">
        <v>637</v>
      </c>
      <c r="O515" s="20">
        <f>IF(Table1[[#This Row],[Phân loại]]="Tồn đầu kỳ",Table1[[#This Row],[Tổng giá trị]],0)</f>
        <v>0</v>
      </c>
      <c r="P515" s="8">
        <f>IF(Table1[[#This Row],[Số còn phải thu ĐK]]&gt;0,0,IF(Table1[[#This Row],[Phân loại]]="Bán hàng",Table1[[#This Row],[Tổng giá trị]],-Table1[[#This Row],[Tổng giá trị]]))</f>
        <v>347354</v>
      </c>
      <c r="Q515" s="20">
        <f>IF(Table1[[#This Row],[Ngày Thanh toán]]&lt;&gt;"",Table1[[#This Row],[Giá Trị HD sau CK]],0)</f>
        <v>0</v>
      </c>
      <c r="R515" s="8">
        <f>Table1[[#This Row],[Số còn phải thu ĐK]]+Table1[[#This Row],[Giá Trị HD sau CK]]-Table1[[#This Row],[Số tiền đã thu]]</f>
        <v>347354</v>
      </c>
      <c r="S515" s="7">
        <f>IF(Table1[[#This Row],[Ngày hóa đơn]]&lt;&gt;"",Table1[[#This Row],[Ngày hóa đơn]],Table1[[#This Row],[Ngày hạch toán]])</f>
        <v>45724</v>
      </c>
      <c r="T515" s="8">
        <v>55</v>
      </c>
      <c r="U515" s="7">
        <f>IF(Table1[[#This Row],[Ngày tính CN]]="","",S515+T515)</f>
        <v>45779</v>
      </c>
      <c r="V515" s="20">
        <f ca="1">IF(Table1[[#This Row],[Hạn thanh toán]]="","",IF((U515-NOW())&lt;0,0,(U515-NOW())))</f>
        <v>0</v>
      </c>
      <c r="W515" s="3"/>
      <c r="X515" s="20">
        <f ca="1">IF(Table1[[#This Row],[Hạn thanh toán]]="","",IF((U515-NOW())&lt;0,-(U515-NOW()),0))</f>
        <v>195.62053680555255</v>
      </c>
      <c r="Y515" s="3" t="str">
        <f t="shared" ca="1" si="7"/>
        <v>Nợ quá hạn hơn 120 ngày có khả năng mất thanh toán</v>
      </c>
      <c r="Z515" s="3" t="str">
        <f>IF(MONTH(Table1[[#This Row],[Ngày tính CN]])&lt;10,"0"&amp;MONTH(Table1[[#This Row],[Ngày tính CN]]),MONTH(Table1[[#This Row],[Ngày tính CN]]))</f>
        <v>03</v>
      </c>
      <c r="AA51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15" s="3"/>
    </row>
    <row r="516" spans="1:28" ht="25.5" customHeight="1" x14ac:dyDescent="0.2">
      <c r="A516" s="4" t="s">
        <v>654</v>
      </c>
      <c r="B516" s="4" t="s">
        <v>2119</v>
      </c>
      <c r="E516" s="5">
        <v>45724</v>
      </c>
      <c r="F516" s="3" t="s">
        <v>1069</v>
      </c>
      <c r="G516" s="3" t="s">
        <v>936</v>
      </c>
      <c r="K516" s="8">
        <v>-86838</v>
      </c>
      <c r="L516" s="8" t="s">
        <v>637</v>
      </c>
      <c r="O516" s="20">
        <f>IF(Table1[[#This Row],[Phân loại]]="Tồn đầu kỳ",Table1[[#This Row],[Tổng giá trị]],0)</f>
        <v>0</v>
      </c>
      <c r="P516" s="8">
        <f>IF(Table1[[#This Row],[Số còn phải thu ĐK]]&gt;0,0,IF(Table1[[#This Row],[Phân loại]]="Bán hàng",Table1[[#This Row],[Tổng giá trị]],-Table1[[#This Row],[Tổng giá trị]]))</f>
        <v>86838</v>
      </c>
      <c r="Q516" s="20">
        <f>IF(Table1[[#This Row],[Ngày Thanh toán]]&lt;&gt;"",Table1[[#This Row],[Giá Trị HD sau CK]],0)</f>
        <v>0</v>
      </c>
      <c r="R516" s="8">
        <f>Table1[[#This Row],[Số còn phải thu ĐK]]+Table1[[#This Row],[Giá Trị HD sau CK]]-Table1[[#This Row],[Số tiền đã thu]]</f>
        <v>86838</v>
      </c>
      <c r="S516" s="7">
        <f>IF(Table1[[#This Row],[Ngày hóa đơn]]&lt;&gt;"",Table1[[#This Row],[Ngày hóa đơn]],Table1[[#This Row],[Ngày hạch toán]])</f>
        <v>45724</v>
      </c>
      <c r="T516" s="8">
        <v>55</v>
      </c>
      <c r="U516" s="7">
        <f>IF(Table1[[#This Row],[Ngày tính CN]]="","",S516+T516)</f>
        <v>45779</v>
      </c>
      <c r="V516" s="20">
        <f ca="1">IF(Table1[[#This Row],[Hạn thanh toán]]="","",IF((U516-NOW())&lt;0,0,(U516-NOW())))</f>
        <v>0</v>
      </c>
      <c r="W516" s="3"/>
      <c r="X516" s="20">
        <f ca="1">IF(Table1[[#This Row],[Hạn thanh toán]]="","",IF((U516-NOW())&lt;0,-(U516-NOW()),0))</f>
        <v>195.62053680555255</v>
      </c>
      <c r="Y516" s="3" t="str">
        <f t="shared" ref="Y516:Y579" ca="1" si="8">IF(X516="","",IF(R516=0,"Đã thanh toán",IF(X516&lt;=0,"Chưa đến hạn thanh toán",IF(X516&lt;=30,"Nợ quá hạn 30 ngày",IF(X516&lt;=60,"Nợ quá hạn từ 30 ngày đến 60 ngày",IF(X516&lt;=90,"Nợ quá hạn từ 60 ngày đến 90 ngày",IF(X516&lt;=120,"Nợ quá hạn từ 90 ngày đến 120 ngày","Nợ quá hạn hơn 120 ngày có khả năng mất thanh toán")))))))</f>
        <v>Nợ quá hạn hơn 120 ngày có khả năng mất thanh toán</v>
      </c>
      <c r="Z516" s="3" t="str">
        <f>IF(MONTH(Table1[[#This Row],[Ngày tính CN]])&lt;10,"0"&amp;MONTH(Table1[[#This Row],[Ngày tính CN]]),MONTH(Table1[[#This Row],[Ngày tính CN]]))</f>
        <v>03</v>
      </c>
      <c r="AA51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16" s="3"/>
    </row>
    <row r="517" spans="1:28" ht="25.5" customHeight="1" x14ac:dyDescent="0.2">
      <c r="A517" s="4" t="s">
        <v>654</v>
      </c>
      <c r="B517" s="4" t="s">
        <v>2119</v>
      </c>
      <c r="E517" s="5">
        <v>45724</v>
      </c>
      <c r="F517" s="3" t="s">
        <v>1070</v>
      </c>
      <c r="G517" s="3" t="s">
        <v>936</v>
      </c>
      <c r="K517" s="8">
        <v>-173677</v>
      </c>
      <c r="L517" s="8" t="s">
        <v>637</v>
      </c>
      <c r="O517" s="20">
        <f>IF(Table1[[#This Row],[Phân loại]]="Tồn đầu kỳ",Table1[[#This Row],[Tổng giá trị]],0)</f>
        <v>0</v>
      </c>
      <c r="P517" s="8">
        <f>IF(Table1[[#This Row],[Số còn phải thu ĐK]]&gt;0,0,IF(Table1[[#This Row],[Phân loại]]="Bán hàng",Table1[[#This Row],[Tổng giá trị]],-Table1[[#This Row],[Tổng giá trị]]))</f>
        <v>173677</v>
      </c>
      <c r="Q517" s="20">
        <f>IF(Table1[[#This Row],[Ngày Thanh toán]]&lt;&gt;"",Table1[[#This Row],[Giá Trị HD sau CK]],0)</f>
        <v>0</v>
      </c>
      <c r="R517" s="8">
        <f>Table1[[#This Row],[Số còn phải thu ĐK]]+Table1[[#This Row],[Giá Trị HD sau CK]]-Table1[[#This Row],[Số tiền đã thu]]</f>
        <v>173677</v>
      </c>
      <c r="S517" s="7">
        <f>IF(Table1[[#This Row],[Ngày hóa đơn]]&lt;&gt;"",Table1[[#This Row],[Ngày hóa đơn]],Table1[[#This Row],[Ngày hạch toán]])</f>
        <v>45724</v>
      </c>
      <c r="T517" s="8">
        <v>55</v>
      </c>
      <c r="U517" s="7">
        <f>IF(Table1[[#This Row],[Ngày tính CN]]="","",S517+T517)</f>
        <v>45779</v>
      </c>
      <c r="V517" s="20">
        <f ca="1">IF(Table1[[#This Row],[Hạn thanh toán]]="","",IF((U517-NOW())&lt;0,0,(U517-NOW())))</f>
        <v>0</v>
      </c>
      <c r="W517" s="3"/>
      <c r="X517" s="20">
        <f ca="1">IF(Table1[[#This Row],[Hạn thanh toán]]="","",IF((U517-NOW())&lt;0,-(U517-NOW()),0))</f>
        <v>195.62053680555255</v>
      </c>
      <c r="Y517" s="3" t="str">
        <f t="shared" ca="1" si="8"/>
        <v>Nợ quá hạn hơn 120 ngày có khả năng mất thanh toán</v>
      </c>
      <c r="Z517" s="3" t="str">
        <f>IF(MONTH(Table1[[#This Row],[Ngày tính CN]])&lt;10,"0"&amp;MONTH(Table1[[#This Row],[Ngày tính CN]]),MONTH(Table1[[#This Row],[Ngày tính CN]]))</f>
        <v>03</v>
      </c>
      <c r="AA51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17" s="3"/>
    </row>
    <row r="518" spans="1:28" ht="25.5" customHeight="1" x14ac:dyDescent="0.2">
      <c r="A518" s="4" t="s">
        <v>654</v>
      </c>
      <c r="B518" s="4" t="s">
        <v>2119</v>
      </c>
      <c r="E518" s="5">
        <v>45724</v>
      </c>
      <c r="F518" s="3" t="s">
        <v>1071</v>
      </c>
      <c r="G518" s="3" t="s">
        <v>936</v>
      </c>
      <c r="K518" s="8">
        <v>-86838</v>
      </c>
      <c r="L518" s="8" t="s">
        <v>637</v>
      </c>
      <c r="O518" s="20">
        <f>IF(Table1[[#This Row],[Phân loại]]="Tồn đầu kỳ",Table1[[#This Row],[Tổng giá trị]],0)</f>
        <v>0</v>
      </c>
      <c r="P518" s="8">
        <f>IF(Table1[[#This Row],[Số còn phải thu ĐK]]&gt;0,0,IF(Table1[[#This Row],[Phân loại]]="Bán hàng",Table1[[#This Row],[Tổng giá trị]],-Table1[[#This Row],[Tổng giá trị]]))</f>
        <v>86838</v>
      </c>
      <c r="Q518" s="20">
        <f>IF(Table1[[#This Row],[Ngày Thanh toán]]&lt;&gt;"",Table1[[#This Row],[Giá Trị HD sau CK]],0)</f>
        <v>0</v>
      </c>
      <c r="R518" s="8">
        <f>Table1[[#This Row],[Số còn phải thu ĐK]]+Table1[[#This Row],[Giá Trị HD sau CK]]-Table1[[#This Row],[Số tiền đã thu]]</f>
        <v>86838</v>
      </c>
      <c r="S518" s="7">
        <f>IF(Table1[[#This Row],[Ngày hóa đơn]]&lt;&gt;"",Table1[[#This Row],[Ngày hóa đơn]],Table1[[#This Row],[Ngày hạch toán]])</f>
        <v>45724</v>
      </c>
      <c r="T518" s="8">
        <v>55</v>
      </c>
      <c r="U518" s="7">
        <f>IF(Table1[[#This Row],[Ngày tính CN]]="","",S518+T518)</f>
        <v>45779</v>
      </c>
      <c r="V518" s="20">
        <f ca="1">IF(Table1[[#This Row],[Hạn thanh toán]]="","",IF((U518-NOW())&lt;0,0,(U518-NOW())))</f>
        <v>0</v>
      </c>
      <c r="W518" s="3"/>
      <c r="X518" s="20">
        <f ca="1">IF(Table1[[#This Row],[Hạn thanh toán]]="","",IF((U518-NOW())&lt;0,-(U518-NOW()),0))</f>
        <v>195.62053680555255</v>
      </c>
      <c r="Y518" s="3" t="str">
        <f t="shared" ca="1" si="8"/>
        <v>Nợ quá hạn hơn 120 ngày có khả năng mất thanh toán</v>
      </c>
      <c r="Z518" s="3" t="str">
        <f>IF(MONTH(Table1[[#This Row],[Ngày tính CN]])&lt;10,"0"&amp;MONTH(Table1[[#This Row],[Ngày tính CN]]),MONTH(Table1[[#This Row],[Ngày tính CN]]))</f>
        <v>03</v>
      </c>
      <c r="AA51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18" s="3"/>
    </row>
    <row r="519" spans="1:28" ht="25.5" customHeight="1" x14ac:dyDescent="0.2">
      <c r="A519" s="4" t="s">
        <v>654</v>
      </c>
      <c r="B519" s="4" t="s">
        <v>2119</v>
      </c>
      <c r="E519" s="5">
        <v>45724</v>
      </c>
      <c r="F519" s="3" t="s">
        <v>1072</v>
      </c>
      <c r="G519" s="3" t="s">
        <v>936</v>
      </c>
      <c r="K519" s="8">
        <v>-86838</v>
      </c>
      <c r="L519" s="8" t="s">
        <v>637</v>
      </c>
      <c r="O519" s="20">
        <f>IF(Table1[[#This Row],[Phân loại]]="Tồn đầu kỳ",Table1[[#This Row],[Tổng giá trị]],0)</f>
        <v>0</v>
      </c>
      <c r="P519" s="8">
        <f>IF(Table1[[#This Row],[Số còn phải thu ĐK]]&gt;0,0,IF(Table1[[#This Row],[Phân loại]]="Bán hàng",Table1[[#This Row],[Tổng giá trị]],-Table1[[#This Row],[Tổng giá trị]]))</f>
        <v>86838</v>
      </c>
      <c r="Q519" s="20">
        <f>IF(Table1[[#This Row],[Ngày Thanh toán]]&lt;&gt;"",Table1[[#This Row],[Giá Trị HD sau CK]],0)</f>
        <v>0</v>
      </c>
      <c r="R519" s="8">
        <f>Table1[[#This Row],[Số còn phải thu ĐK]]+Table1[[#This Row],[Giá Trị HD sau CK]]-Table1[[#This Row],[Số tiền đã thu]]</f>
        <v>86838</v>
      </c>
      <c r="S519" s="7">
        <f>IF(Table1[[#This Row],[Ngày hóa đơn]]&lt;&gt;"",Table1[[#This Row],[Ngày hóa đơn]],Table1[[#This Row],[Ngày hạch toán]])</f>
        <v>45724</v>
      </c>
      <c r="T519" s="8">
        <v>55</v>
      </c>
      <c r="U519" s="7">
        <f>IF(Table1[[#This Row],[Ngày tính CN]]="","",S519+T519)</f>
        <v>45779</v>
      </c>
      <c r="V519" s="20">
        <f ca="1">IF(Table1[[#This Row],[Hạn thanh toán]]="","",IF((U519-NOW())&lt;0,0,(U519-NOW())))</f>
        <v>0</v>
      </c>
      <c r="W519" s="3"/>
      <c r="X519" s="20">
        <f ca="1">IF(Table1[[#This Row],[Hạn thanh toán]]="","",IF((U519-NOW())&lt;0,-(U519-NOW()),0))</f>
        <v>195.62053680555255</v>
      </c>
      <c r="Y519" s="3" t="str">
        <f t="shared" ca="1" si="8"/>
        <v>Nợ quá hạn hơn 120 ngày có khả năng mất thanh toán</v>
      </c>
      <c r="Z519" s="3" t="str">
        <f>IF(MONTH(Table1[[#This Row],[Ngày tính CN]])&lt;10,"0"&amp;MONTH(Table1[[#This Row],[Ngày tính CN]]),MONTH(Table1[[#This Row],[Ngày tính CN]]))</f>
        <v>03</v>
      </c>
      <c r="AA51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19" s="3"/>
    </row>
    <row r="520" spans="1:28" ht="25.5" customHeight="1" x14ac:dyDescent="0.2">
      <c r="A520" s="4" t="s">
        <v>654</v>
      </c>
      <c r="B520" s="4" t="s">
        <v>2119</v>
      </c>
      <c r="E520" s="5">
        <v>45724</v>
      </c>
      <c r="F520" s="3" t="s">
        <v>1073</v>
      </c>
      <c r="G520" s="3" t="s">
        <v>936</v>
      </c>
      <c r="K520" s="8">
        <v>-215314</v>
      </c>
      <c r="L520" s="8" t="s">
        <v>637</v>
      </c>
      <c r="O520" s="20">
        <f>IF(Table1[[#This Row],[Phân loại]]="Tồn đầu kỳ",Table1[[#This Row],[Tổng giá trị]],0)</f>
        <v>0</v>
      </c>
      <c r="P520" s="8">
        <f>IF(Table1[[#This Row],[Số còn phải thu ĐK]]&gt;0,0,IF(Table1[[#This Row],[Phân loại]]="Bán hàng",Table1[[#This Row],[Tổng giá trị]],-Table1[[#This Row],[Tổng giá trị]]))</f>
        <v>215314</v>
      </c>
      <c r="Q520" s="20">
        <f>IF(Table1[[#This Row],[Ngày Thanh toán]]&lt;&gt;"",Table1[[#This Row],[Giá Trị HD sau CK]],0)</f>
        <v>0</v>
      </c>
      <c r="R520" s="8">
        <f>Table1[[#This Row],[Số còn phải thu ĐK]]+Table1[[#This Row],[Giá Trị HD sau CK]]-Table1[[#This Row],[Số tiền đã thu]]</f>
        <v>215314</v>
      </c>
      <c r="S520" s="7">
        <f>IF(Table1[[#This Row],[Ngày hóa đơn]]&lt;&gt;"",Table1[[#This Row],[Ngày hóa đơn]],Table1[[#This Row],[Ngày hạch toán]])</f>
        <v>45724</v>
      </c>
      <c r="T520" s="8">
        <v>55</v>
      </c>
      <c r="U520" s="7">
        <f>IF(Table1[[#This Row],[Ngày tính CN]]="","",S520+T520)</f>
        <v>45779</v>
      </c>
      <c r="V520" s="20">
        <f ca="1">IF(Table1[[#This Row],[Hạn thanh toán]]="","",IF((U520-NOW())&lt;0,0,(U520-NOW())))</f>
        <v>0</v>
      </c>
      <c r="W520" s="3"/>
      <c r="X520" s="20">
        <f ca="1">IF(Table1[[#This Row],[Hạn thanh toán]]="","",IF((U520-NOW())&lt;0,-(U520-NOW()),0))</f>
        <v>195.62053680555255</v>
      </c>
      <c r="Y520" s="3" t="str">
        <f t="shared" ca="1" si="8"/>
        <v>Nợ quá hạn hơn 120 ngày có khả năng mất thanh toán</v>
      </c>
      <c r="Z520" s="3" t="str">
        <f>IF(MONTH(Table1[[#This Row],[Ngày tính CN]])&lt;10,"0"&amp;MONTH(Table1[[#This Row],[Ngày tính CN]]),MONTH(Table1[[#This Row],[Ngày tính CN]]))</f>
        <v>03</v>
      </c>
      <c r="AA52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20" s="3"/>
    </row>
    <row r="521" spans="1:28" ht="25.5" customHeight="1" x14ac:dyDescent="0.2">
      <c r="A521" s="4" t="s">
        <v>654</v>
      </c>
      <c r="B521" s="4" t="s">
        <v>2119</v>
      </c>
      <c r="E521" s="5">
        <v>45724</v>
      </c>
      <c r="F521" s="3" t="s">
        <v>1074</v>
      </c>
      <c r="G521" s="3" t="s">
        <v>936</v>
      </c>
      <c r="K521" s="8">
        <v>-71771</v>
      </c>
      <c r="L521" s="8" t="s">
        <v>637</v>
      </c>
      <c r="O521" s="20">
        <f>IF(Table1[[#This Row],[Phân loại]]="Tồn đầu kỳ",Table1[[#This Row],[Tổng giá trị]],0)</f>
        <v>0</v>
      </c>
      <c r="P521" s="8">
        <f>IF(Table1[[#This Row],[Số còn phải thu ĐK]]&gt;0,0,IF(Table1[[#This Row],[Phân loại]]="Bán hàng",Table1[[#This Row],[Tổng giá trị]],-Table1[[#This Row],[Tổng giá trị]]))</f>
        <v>71771</v>
      </c>
      <c r="Q521" s="20">
        <f>IF(Table1[[#This Row],[Ngày Thanh toán]]&lt;&gt;"",Table1[[#This Row],[Giá Trị HD sau CK]],0)</f>
        <v>0</v>
      </c>
      <c r="R521" s="8">
        <f>Table1[[#This Row],[Số còn phải thu ĐK]]+Table1[[#This Row],[Giá Trị HD sau CK]]-Table1[[#This Row],[Số tiền đã thu]]</f>
        <v>71771</v>
      </c>
      <c r="S521" s="7">
        <f>IF(Table1[[#This Row],[Ngày hóa đơn]]&lt;&gt;"",Table1[[#This Row],[Ngày hóa đơn]],Table1[[#This Row],[Ngày hạch toán]])</f>
        <v>45724</v>
      </c>
      <c r="T521" s="8">
        <v>55</v>
      </c>
      <c r="U521" s="7">
        <f>IF(Table1[[#This Row],[Ngày tính CN]]="","",S521+T521)</f>
        <v>45779</v>
      </c>
      <c r="V521" s="20">
        <f ca="1">IF(Table1[[#This Row],[Hạn thanh toán]]="","",IF((U521-NOW())&lt;0,0,(U521-NOW())))</f>
        <v>0</v>
      </c>
      <c r="W521" s="3"/>
      <c r="X521" s="20">
        <f ca="1">IF(Table1[[#This Row],[Hạn thanh toán]]="","",IF((U521-NOW())&lt;0,-(U521-NOW()),0))</f>
        <v>195.62053680555255</v>
      </c>
      <c r="Y521" s="3" t="str">
        <f t="shared" ca="1" si="8"/>
        <v>Nợ quá hạn hơn 120 ngày có khả năng mất thanh toán</v>
      </c>
      <c r="Z521" s="3" t="str">
        <f>IF(MONTH(Table1[[#This Row],[Ngày tính CN]])&lt;10,"0"&amp;MONTH(Table1[[#This Row],[Ngày tính CN]]),MONTH(Table1[[#This Row],[Ngày tính CN]]))</f>
        <v>03</v>
      </c>
      <c r="AA52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21" s="3"/>
    </row>
    <row r="522" spans="1:28" ht="25.5" customHeight="1" x14ac:dyDescent="0.2">
      <c r="A522" s="4" t="s">
        <v>654</v>
      </c>
      <c r="B522" s="4" t="s">
        <v>2119</v>
      </c>
      <c r="E522" s="5">
        <v>45724</v>
      </c>
      <c r="F522" s="3" t="s">
        <v>1075</v>
      </c>
      <c r="G522" s="3" t="s">
        <v>936</v>
      </c>
      <c r="K522" s="8">
        <v>-71771</v>
      </c>
      <c r="L522" s="8" t="s">
        <v>637</v>
      </c>
      <c r="O522" s="20">
        <f>IF(Table1[[#This Row],[Phân loại]]="Tồn đầu kỳ",Table1[[#This Row],[Tổng giá trị]],0)</f>
        <v>0</v>
      </c>
      <c r="P522" s="8">
        <f>IF(Table1[[#This Row],[Số còn phải thu ĐK]]&gt;0,0,IF(Table1[[#This Row],[Phân loại]]="Bán hàng",Table1[[#This Row],[Tổng giá trị]],-Table1[[#This Row],[Tổng giá trị]]))</f>
        <v>71771</v>
      </c>
      <c r="Q522" s="20">
        <f>IF(Table1[[#This Row],[Ngày Thanh toán]]&lt;&gt;"",Table1[[#This Row],[Giá Trị HD sau CK]],0)</f>
        <v>0</v>
      </c>
      <c r="R522" s="8">
        <f>Table1[[#This Row],[Số còn phải thu ĐK]]+Table1[[#This Row],[Giá Trị HD sau CK]]-Table1[[#This Row],[Số tiền đã thu]]</f>
        <v>71771</v>
      </c>
      <c r="S522" s="7">
        <f>IF(Table1[[#This Row],[Ngày hóa đơn]]&lt;&gt;"",Table1[[#This Row],[Ngày hóa đơn]],Table1[[#This Row],[Ngày hạch toán]])</f>
        <v>45724</v>
      </c>
      <c r="T522" s="8">
        <v>55</v>
      </c>
      <c r="U522" s="7">
        <f>IF(Table1[[#This Row],[Ngày tính CN]]="","",S522+T522)</f>
        <v>45779</v>
      </c>
      <c r="V522" s="20">
        <f ca="1">IF(Table1[[#This Row],[Hạn thanh toán]]="","",IF((U522-NOW())&lt;0,0,(U522-NOW())))</f>
        <v>0</v>
      </c>
      <c r="W522" s="3"/>
      <c r="X522" s="20">
        <f ca="1">IF(Table1[[#This Row],[Hạn thanh toán]]="","",IF((U522-NOW())&lt;0,-(U522-NOW()),0))</f>
        <v>195.62053680555255</v>
      </c>
      <c r="Y522" s="3" t="str">
        <f t="shared" ca="1" si="8"/>
        <v>Nợ quá hạn hơn 120 ngày có khả năng mất thanh toán</v>
      </c>
      <c r="Z522" s="3" t="str">
        <f>IF(MONTH(Table1[[#This Row],[Ngày tính CN]])&lt;10,"0"&amp;MONTH(Table1[[#This Row],[Ngày tính CN]]),MONTH(Table1[[#This Row],[Ngày tính CN]]))</f>
        <v>03</v>
      </c>
      <c r="AA52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22" s="3"/>
    </row>
    <row r="523" spans="1:28" ht="25.5" customHeight="1" x14ac:dyDescent="0.2">
      <c r="A523" s="4" t="s">
        <v>654</v>
      </c>
      <c r="B523" s="4" t="s">
        <v>2119</v>
      </c>
      <c r="E523" s="5">
        <v>45724</v>
      </c>
      <c r="F523" s="3" t="s">
        <v>1076</v>
      </c>
      <c r="G523" s="3" t="s">
        <v>936</v>
      </c>
      <c r="K523" s="8">
        <v>-143543</v>
      </c>
      <c r="L523" s="8" t="s">
        <v>637</v>
      </c>
      <c r="O523" s="20">
        <f>IF(Table1[[#This Row],[Phân loại]]="Tồn đầu kỳ",Table1[[#This Row],[Tổng giá trị]],0)</f>
        <v>0</v>
      </c>
      <c r="P523" s="8">
        <f>IF(Table1[[#This Row],[Số còn phải thu ĐK]]&gt;0,0,IF(Table1[[#This Row],[Phân loại]]="Bán hàng",Table1[[#This Row],[Tổng giá trị]],-Table1[[#This Row],[Tổng giá trị]]))</f>
        <v>143543</v>
      </c>
      <c r="Q523" s="20">
        <f>IF(Table1[[#This Row],[Ngày Thanh toán]]&lt;&gt;"",Table1[[#This Row],[Giá Trị HD sau CK]],0)</f>
        <v>0</v>
      </c>
      <c r="R523" s="8">
        <f>Table1[[#This Row],[Số còn phải thu ĐK]]+Table1[[#This Row],[Giá Trị HD sau CK]]-Table1[[#This Row],[Số tiền đã thu]]</f>
        <v>143543</v>
      </c>
      <c r="S523" s="7">
        <f>IF(Table1[[#This Row],[Ngày hóa đơn]]&lt;&gt;"",Table1[[#This Row],[Ngày hóa đơn]],Table1[[#This Row],[Ngày hạch toán]])</f>
        <v>45724</v>
      </c>
      <c r="T523" s="8">
        <v>55</v>
      </c>
      <c r="U523" s="7">
        <f>IF(Table1[[#This Row],[Ngày tính CN]]="","",S523+T523)</f>
        <v>45779</v>
      </c>
      <c r="V523" s="20">
        <f ca="1">IF(Table1[[#This Row],[Hạn thanh toán]]="","",IF((U523-NOW())&lt;0,0,(U523-NOW())))</f>
        <v>0</v>
      </c>
      <c r="W523" s="3"/>
      <c r="X523" s="20">
        <f ca="1">IF(Table1[[#This Row],[Hạn thanh toán]]="","",IF((U523-NOW())&lt;0,-(U523-NOW()),0))</f>
        <v>195.62053680555255</v>
      </c>
      <c r="Y523" s="3" t="str">
        <f t="shared" ca="1" si="8"/>
        <v>Nợ quá hạn hơn 120 ngày có khả năng mất thanh toán</v>
      </c>
      <c r="Z523" s="3" t="str">
        <f>IF(MONTH(Table1[[#This Row],[Ngày tính CN]])&lt;10,"0"&amp;MONTH(Table1[[#This Row],[Ngày tính CN]]),MONTH(Table1[[#This Row],[Ngày tính CN]]))</f>
        <v>03</v>
      </c>
      <c r="AA52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23" s="3"/>
    </row>
    <row r="524" spans="1:28" ht="25.5" customHeight="1" x14ac:dyDescent="0.2">
      <c r="A524" s="4" t="s">
        <v>654</v>
      </c>
      <c r="B524" s="4" t="s">
        <v>2119</v>
      </c>
      <c r="E524" s="5">
        <v>45724</v>
      </c>
      <c r="F524" s="3" t="s">
        <v>1077</v>
      </c>
      <c r="G524" s="3" t="s">
        <v>936</v>
      </c>
      <c r="K524" s="8">
        <v>-287086</v>
      </c>
      <c r="L524" s="8" t="s">
        <v>637</v>
      </c>
      <c r="O524" s="20">
        <f>IF(Table1[[#This Row],[Phân loại]]="Tồn đầu kỳ",Table1[[#This Row],[Tổng giá trị]],0)</f>
        <v>0</v>
      </c>
      <c r="P524" s="8">
        <f>IF(Table1[[#This Row],[Số còn phải thu ĐK]]&gt;0,0,IF(Table1[[#This Row],[Phân loại]]="Bán hàng",Table1[[#This Row],[Tổng giá trị]],-Table1[[#This Row],[Tổng giá trị]]))</f>
        <v>287086</v>
      </c>
      <c r="Q524" s="20">
        <f>IF(Table1[[#This Row],[Ngày Thanh toán]]&lt;&gt;"",Table1[[#This Row],[Giá Trị HD sau CK]],0)</f>
        <v>0</v>
      </c>
      <c r="R524" s="8">
        <f>Table1[[#This Row],[Số còn phải thu ĐK]]+Table1[[#This Row],[Giá Trị HD sau CK]]-Table1[[#This Row],[Số tiền đã thu]]</f>
        <v>287086</v>
      </c>
      <c r="S524" s="7">
        <f>IF(Table1[[#This Row],[Ngày hóa đơn]]&lt;&gt;"",Table1[[#This Row],[Ngày hóa đơn]],Table1[[#This Row],[Ngày hạch toán]])</f>
        <v>45724</v>
      </c>
      <c r="T524" s="8">
        <v>55</v>
      </c>
      <c r="U524" s="7">
        <f>IF(Table1[[#This Row],[Ngày tính CN]]="","",S524+T524)</f>
        <v>45779</v>
      </c>
      <c r="V524" s="20">
        <f ca="1">IF(Table1[[#This Row],[Hạn thanh toán]]="","",IF((U524-NOW())&lt;0,0,(U524-NOW())))</f>
        <v>0</v>
      </c>
      <c r="W524" s="3"/>
      <c r="X524" s="20">
        <f ca="1">IF(Table1[[#This Row],[Hạn thanh toán]]="","",IF((U524-NOW())&lt;0,-(U524-NOW()),0))</f>
        <v>195.62053680555255</v>
      </c>
      <c r="Y524" s="3" t="str">
        <f t="shared" ca="1" si="8"/>
        <v>Nợ quá hạn hơn 120 ngày có khả năng mất thanh toán</v>
      </c>
      <c r="Z524" s="3" t="str">
        <f>IF(MONTH(Table1[[#This Row],[Ngày tính CN]])&lt;10,"0"&amp;MONTH(Table1[[#This Row],[Ngày tính CN]]),MONTH(Table1[[#This Row],[Ngày tính CN]]))</f>
        <v>03</v>
      </c>
      <c r="AA52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24" s="3"/>
    </row>
    <row r="525" spans="1:28" ht="25.5" customHeight="1" x14ac:dyDescent="0.2">
      <c r="A525" s="4" t="s">
        <v>654</v>
      </c>
      <c r="B525" s="4" t="s">
        <v>2119</v>
      </c>
      <c r="E525" s="5">
        <v>45724</v>
      </c>
      <c r="F525" s="3" t="s">
        <v>1078</v>
      </c>
      <c r="G525" s="3" t="s">
        <v>936</v>
      </c>
      <c r="K525" s="8">
        <v>-71771</v>
      </c>
      <c r="L525" s="8" t="s">
        <v>637</v>
      </c>
      <c r="O525" s="20">
        <f>IF(Table1[[#This Row],[Phân loại]]="Tồn đầu kỳ",Table1[[#This Row],[Tổng giá trị]],0)</f>
        <v>0</v>
      </c>
      <c r="P525" s="8">
        <f>IF(Table1[[#This Row],[Số còn phải thu ĐK]]&gt;0,0,IF(Table1[[#This Row],[Phân loại]]="Bán hàng",Table1[[#This Row],[Tổng giá trị]],-Table1[[#This Row],[Tổng giá trị]]))</f>
        <v>71771</v>
      </c>
      <c r="Q525" s="20">
        <f>IF(Table1[[#This Row],[Ngày Thanh toán]]&lt;&gt;"",Table1[[#This Row],[Giá Trị HD sau CK]],0)</f>
        <v>0</v>
      </c>
      <c r="R525" s="8">
        <f>Table1[[#This Row],[Số còn phải thu ĐK]]+Table1[[#This Row],[Giá Trị HD sau CK]]-Table1[[#This Row],[Số tiền đã thu]]</f>
        <v>71771</v>
      </c>
      <c r="S525" s="7">
        <f>IF(Table1[[#This Row],[Ngày hóa đơn]]&lt;&gt;"",Table1[[#This Row],[Ngày hóa đơn]],Table1[[#This Row],[Ngày hạch toán]])</f>
        <v>45724</v>
      </c>
      <c r="T525" s="8">
        <v>55</v>
      </c>
      <c r="U525" s="7">
        <f>IF(Table1[[#This Row],[Ngày tính CN]]="","",S525+T525)</f>
        <v>45779</v>
      </c>
      <c r="V525" s="20">
        <f ca="1">IF(Table1[[#This Row],[Hạn thanh toán]]="","",IF((U525-NOW())&lt;0,0,(U525-NOW())))</f>
        <v>0</v>
      </c>
      <c r="W525" s="3"/>
      <c r="X525" s="20">
        <f ca="1">IF(Table1[[#This Row],[Hạn thanh toán]]="","",IF((U525-NOW())&lt;0,-(U525-NOW()),0))</f>
        <v>195.62053680555255</v>
      </c>
      <c r="Y525" s="3" t="str">
        <f t="shared" ca="1" si="8"/>
        <v>Nợ quá hạn hơn 120 ngày có khả năng mất thanh toán</v>
      </c>
      <c r="Z525" s="3" t="str">
        <f>IF(MONTH(Table1[[#This Row],[Ngày tính CN]])&lt;10,"0"&amp;MONTH(Table1[[#This Row],[Ngày tính CN]]),MONTH(Table1[[#This Row],[Ngày tính CN]]))</f>
        <v>03</v>
      </c>
      <c r="AA52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25" s="3"/>
    </row>
    <row r="526" spans="1:28" ht="25.5" customHeight="1" x14ac:dyDescent="0.2">
      <c r="A526" s="4" t="s">
        <v>654</v>
      </c>
      <c r="B526" s="4" t="s">
        <v>2119</v>
      </c>
      <c r="E526" s="5">
        <v>45724</v>
      </c>
      <c r="F526" s="3" t="s">
        <v>1079</v>
      </c>
      <c r="G526" s="3" t="s">
        <v>936</v>
      </c>
      <c r="K526" s="8">
        <v>-71771</v>
      </c>
      <c r="L526" s="8" t="s">
        <v>637</v>
      </c>
      <c r="O526" s="20">
        <f>IF(Table1[[#This Row],[Phân loại]]="Tồn đầu kỳ",Table1[[#This Row],[Tổng giá trị]],0)</f>
        <v>0</v>
      </c>
      <c r="P526" s="8">
        <f>IF(Table1[[#This Row],[Số còn phải thu ĐK]]&gt;0,0,IF(Table1[[#This Row],[Phân loại]]="Bán hàng",Table1[[#This Row],[Tổng giá trị]],-Table1[[#This Row],[Tổng giá trị]]))</f>
        <v>71771</v>
      </c>
      <c r="Q526" s="20">
        <f>IF(Table1[[#This Row],[Ngày Thanh toán]]&lt;&gt;"",Table1[[#This Row],[Giá Trị HD sau CK]],0)</f>
        <v>0</v>
      </c>
      <c r="R526" s="8">
        <f>Table1[[#This Row],[Số còn phải thu ĐK]]+Table1[[#This Row],[Giá Trị HD sau CK]]-Table1[[#This Row],[Số tiền đã thu]]</f>
        <v>71771</v>
      </c>
      <c r="S526" s="7">
        <f>IF(Table1[[#This Row],[Ngày hóa đơn]]&lt;&gt;"",Table1[[#This Row],[Ngày hóa đơn]],Table1[[#This Row],[Ngày hạch toán]])</f>
        <v>45724</v>
      </c>
      <c r="T526" s="8">
        <v>55</v>
      </c>
      <c r="U526" s="7">
        <f>IF(Table1[[#This Row],[Ngày tính CN]]="","",S526+T526)</f>
        <v>45779</v>
      </c>
      <c r="V526" s="20">
        <f ca="1">IF(Table1[[#This Row],[Hạn thanh toán]]="","",IF((U526-NOW())&lt;0,0,(U526-NOW())))</f>
        <v>0</v>
      </c>
      <c r="W526" s="3"/>
      <c r="X526" s="20">
        <f ca="1">IF(Table1[[#This Row],[Hạn thanh toán]]="","",IF((U526-NOW())&lt;0,-(U526-NOW()),0))</f>
        <v>195.62053680555255</v>
      </c>
      <c r="Y526" s="3" t="str">
        <f t="shared" ca="1" si="8"/>
        <v>Nợ quá hạn hơn 120 ngày có khả năng mất thanh toán</v>
      </c>
      <c r="Z526" s="3" t="str">
        <f>IF(MONTH(Table1[[#This Row],[Ngày tính CN]])&lt;10,"0"&amp;MONTH(Table1[[#This Row],[Ngày tính CN]]),MONTH(Table1[[#This Row],[Ngày tính CN]]))</f>
        <v>03</v>
      </c>
      <c r="AA52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26" s="3"/>
    </row>
    <row r="527" spans="1:28" ht="25.5" customHeight="1" x14ac:dyDescent="0.2">
      <c r="A527" s="4" t="s">
        <v>654</v>
      </c>
      <c r="B527" s="4" t="s">
        <v>2119</v>
      </c>
      <c r="E527" s="5">
        <v>45724</v>
      </c>
      <c r="F527" s="3" t="s">
        <v>1080</v>
      </c>
      <c r="G527" s="3" t="s">
        <v>936</v>
      </c>
      <c r="K527" s="8">
        <v>-71771</v>
      </c>
      <c r="L527" s="8" t="s">
        <v>637</v>
      </c>
      <c r="O527" s="20">
        <f>IF(Table1[[#This Row],[Phân loại]]="Tồn đầu kỳ",Table1[[#This Row],[Tổng giá trị]],0)</f>
        <v>0</v>
      </c>
      <c r="P527" s="8">
        <f>IF(Table1[[#This Row],[Số còn phải thu ĐK]]&gt;0,0,IF(Table1[[#This Row],[Phân loại]]="Bán hàng",Table1[[#This Row],[Tổng giá trị]],-Table1[[#This Row],[Tổng giá trị]]))</f>
        <v>71771</v>
      </c>
      <c r="Q527" s="20">
        <f>IF(Table1[[#This Row],[Ngày Thanh toán]]&lt;&gt;"",Table1[[#This Row],[Giá Trị HD sau CK]],0)</f>
        <v>0</v>
      </c>
      <c r="R527" s="8">
        <f>Table1[[#This Row],[Số còn phải thu ĐK]]+Table1[[#This Row],[Giá Trị HD sau CK]]-Table1[[#This Row],[Số tiền đã thu]]</f>
        <v>71771</v>
      </c>
      <c r="S527" s="7">
        <f>IF(Table1[[#This Row],[Ngày hóa đơn]]&lt;&gt;"",Table1[[#This Row],[Ngày hóa đơn]],Table1[[#This Row],[Ngày hạch toán]])</f>
        <v>45724</v>
      </c>
      <c r="T527" s="8">
        <v>55</v>
      </c>
      <c r="U527" s="7">
        <f>IF(Table1[[#This Row],[Ngày tính CN]]="","",S527+T527)</f>
        <v>45779</v>
      </c>
      <c r="V527" s="20">
        <f ca="1">IF(Table1[[#This Row],[Hạn thanh toán]]="","",IF((U527-NOW())&lt;0,0,(U527-NOW())))</f>
        <v>0</v>
      </c>
      <c r="W527" s="3"/>
      <c r="X527" s="20">
        <f ca="1">IF(Table1[[#This Row],[Hạn thanh toán]]="","",IF((U527-NOW())&lt;0,-(U527-NOW()),0))</f>
        <v>195.62053680555255</v>
      </c>
      <c r="Y527" s="3" t="str">
        <f t="shared" ca="1" si="8"/>
        <v>Nợ quá hạn hơn 120 ngày có khả năng mất thanh toán</v>
      </c>
      <c r="Z527" s="3" t="str">
        <f>IF(MONTH(Table1[[#This Row],[Ngày tính CN]])&lt;10,"0"&amp;MONTH(Table1[[#This Row],[Ngày tính CN]]),MONTH(Table1[[#This Row],[Ngày tính CN]]))</f>
        <v>03</v>
      </c>
      <c r="AA52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27" s="3"/>
    </row>
    <row r="528" spans="1:28" ht="25.5" customHeight="1" x14ac:dyDescent="0.2">
      <c r="A528" s="4" t="s">
        <v>654</v>
      </c>
      <c r="B528" s="4" t="s">
        <v>2119</v>
      </c>
      <c r="E528" s="5">
        <v>45724</v>
      </c>
      <c r="F528" s="3" t="s">
        <v>1081</v>
      </c>
      <c r="G528" s="3" t="s">
        <v>936</v>
      </c>
      <c r="K528" s="8">
        <v>-143543</v>
      </c>
      <c r="L528" s="8" t="s">
        <v>637</v>
      </c>
      <c r="O528" s="20">
        <f>IF(Table1[[#This Row],[Phân loại]]="Tồn đầu kỳ",Table1[[#This Row],[Tổng giá trị]],0)</f>
        <v>0</v>
      </c>
      <c r="P528" s="8">
        <f>IF(Table1[[#This Row],[Số còn phải thu ĐK]]&gt;0,0,IF(Table1[[#This Row],[Phân loại]]="Bán hàng",Table1[[#This Row],[Tổng giá trị]],-Table1[[#This Row],[Tổng giá trị]]))</f>
        <v>143543</v>
      </c>
      <c r="Q528" s="20">
        <f>IF(Table1[[#This Row],[Ngày Thanh toán]]&lt;&gt;"",Table1[[#This Row],[Giá Trị HD sau CK]],0)</f>
        <v>0</v>
      </c>
      <c r="R528" s="8">
        <f>Table1[[#This Row],[Số còn phải thu ĐK]]+Table1[[#This Row],[Giá Trị HD sau CK]]-Table1[[#This Row],[Số tiền đã thu]]</f>
        <v>143543</v>
      </c>
      <c r="S528" s="7">
        <f>IF(Table1[[#This Row],[Ngày hóa đơn]]&lt;&gt;"",Table1[[#This Row],[Ngày hóa đơn]],Table1[[#This Row],[Ngày hạch toán]])</f>
        <v>45724</v>
      </c>
      <c r="T528" s="8">
        <v>55</v>
      </c>
      <c r="U528" s="7">
        <f>IF(Table1[[#This Row],[Ngày tính CN]]="","",S528+T528)</f>
        <v>45779</v>
      </c>
      <c r="V528" s="20">
        <f ca="1">IF(Table1[[#This Row],[Hạn thanh toán]]="","",IF((U528-NOW())&lt;0,0,(U528-NOW())))</f>
        <v>0</v>
      </c>
      <c r="W528" s="3"/>
      <c r="X528" s="20">
        <f ca="1">IF(Table1[[#This Row],[Hạn thanh toán]]="","",IF((U528-NOW())&lt;0,-(U528-NOW()),0))</f>
        <v>195.62053680555255</v>
      </c>
      <c r="Y528" s="3" t="str">
        <f t="shared" ca="1" si="8"/>
        <v>Nợ quá hạn hơn 120 ngày có khả năng mất thanh toán</v>
      </c>
      <c r="Z528" s="3" t="str">
        <f>IF(MONTH(Table1[[#This Row],[Ngày tính CN]])&lt;10,"0"&amp;MONTH(Table1[[#This Row],[Ngày tính CN]]),MONTH(Table1[[#This Row],[Ngày tính CN]]))</f>
        <v>03</v>
      </c>
      <c r="AA52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28" s="3"/>
    </row>
    <row r="529" spans="1:28" ht="25.5" customHeight="1" x14ac:dyDescent="0.2">
      <c r="A529" s="4" t="s">
        <v>654</v>
      </c>
      <c r="B529" s="4" t="s">
        <v>2119</v>
      </c>
      <c r="E529" s="5">
        <v>45724</v>
      </c>
      <c r="F529" s="3" t="s">
        <v>1082</v>
      </c>
      <c r="G529" s="3" t="s">
        <v>936</v>
      </c>
      <c r="K529" s="8">
        <v>-71771</v>
      </c>
      <c r="L529" s="8" t="s">
        <v>637</v>
      </c>
      <c r="O529" s="20">
        <f>IF(Table1[[#This Row],[Phân loại]]="Tồn đầu kỳ",Table1[[#This Row],[Tổng giá trị]],0)</f>
        <v>0</v>
      </c>
      <c r="P529" s="8">
        <f>IF(Table1[[#This Row],[Số còn phải thu ĐK]]&gt;0,0,IF(Table1[[#This Row],[Phân loại]]="Bán hàng",Table1[[#This Row],[Tổng giá trị]],-Table1[[#This Row],[Tổng giá trị]]))</f>
        <v>71771</v>
      </c>
      <c r="Q529" s="20">
        <f>IF(Table1[[#This Row],[Ngày Thanh toán]]&lt;&gt;"",Table1[[#This Row],[Giá Trị HD sau CK]],0)</f>
        <v>0</v>
      </c>
      <c r="R529" s="8">
        <f>Table1[[#This Row],[Số còn phải thu ĐK]]+Table1[[#This Row],[Giá Trị HD sau CK]]-Table1[[#This Row],[Số tiền đã thu]]</f>
        <v>71771</v>
      </c>
      <c r="S529" s="7">
        <f>IF(Table1[[#This Row],[Ngày hóa đơn]]&lt;&gt;"",Table1[[#This Row],[Ngày hóa đơn]],Table1[[#This Row],[Ngày hạch toán]])</f>
        <v>45724</v>
      </c>
      <c r="T529" s="8">
        <v>55</v>
      </c>
      <c r="U529" s="7">
        <f>IF(Table1[[#This Row],[Ngày tính CN]]="","",S529+T529)</f>
        <v>45779</v>
      </c>
      <c r="V529" s="20">
        <f ca="1">IF(Table1[[#This Row],[Hạn thanh toán]]="","",IF((U529-NOW())&lt;0,0,(U529-NOW())))</f>
        <v>0</v>
      </c>
      <c r="W529" s="3"/>
      <c r="X529" s="20">
        <f ca="1">IF(Table1[[#This Row],[Hạn thanh toán]]="","",IF((U529-NOW())&lt;0,-(U529-NOW()),0))</f>
        <v>195.62053680555255</v>
      </c>
      <c r="Y529" s="3" t="str">
        <f t="shared" ca="1" si="8"/>
        <v>Nợ quá hạn hơn 120 ngày có khả năng mất thanh toán</v>
      </c>
      <c r="Z529" s="3" t="str">
        <f>IF(MONTH(Table1[[#This Row],[Ngày tính CN]])&lt;10,"0"&amp;MONTH(Table1[[#This Row],[Ngày tính CN]]),MONTH(Table1[[#This Row],[Ngày tính CN]]))</f>
        <v>03</v>
      </c>
      <c r="AA52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29" s="3"/>
    </row>
    <row r="530" spans="1:28" ht="25.5" customHeight="1" x14ac:dyDescent="0.2">
      <c r="A530" s="4" t="s">
        <v>654</v>
      </c>
      <c r="B530" s="4" t="s">
        <v>2119</v>
      </c>
      <c r="E530" s="5">
        <v>45724</v>
      </c>
      <c r="F530" s="3" t="s">
        <v>1083</v>
      </c>
      <c r="G530" s="3" t="s">
        <v>936</v>
      </c>
      <c r="K530" s="8">
        <v>-71771</v>
      </c>
      <c r="L530" s="8" t="s">
        <v>637</v>
      </c>
      <c r="O530" s="20">
        <f>IF(Table1[[#This Row],[Phân loại]]="Tồn đầu kỳ",Table1[[#This Row],[Tổng giá trị]],0)</f>
        <v>0</v>
      </c>
      <c r="P530" s="8">
        <f>IF(Table1[[#This Row],[Số còn phải thu ĐK]]&gt;0,0,IF(Table1[[#This Row],[Phân loại]]="Bán hàng",Table1[[#This Row],[Tổng giá trị]],-Table1[[#This Row],[Tổng giá trị]]))</f>
        <v>71771</v>
      </c>
      <c r="Q530" s="20">
        <f>IF(Table1[[#This Row],[Ngày Thanh toán]]&lt;&gt;"",Table1[[#This Row],[Giá Trị HD sau CK]],0)</f>
        <v>0</v>
      </c>
      <c r="R530" s="8">
        <f>Table1[[#This Row],[Số còn phải thu ĐK]]+Table1[[#This Row],[Giá Trị HD sau CK]]-Table1[[#This Row],[Số tiền đã thu]]</f>
        <v>71771</v>
      </c>
      <c r="S530" s="7">
        <f>IF(Table1[[#This Row],[Ngày hóa đơn]]&lt;&gt;"",Table1[[#This Row],[Ngày hóa đơn]],Table1[[#This Row],[Ngày hạch toán]])</f>
        <v>45724</v>
      </c>
      <c r="T530" s="8">
        <v>55</v>
      </c>
      <c r="U530" s="7">
        <f>IF(Table1[[#This Row],[Ngày tính CN]]="","",S530+T530)</f>
        <v>45779</v>
      </c>
      <c r="V530" s="20">
        <f ca="1">IF(Table1[[#This Row],[Hạn thanh toán]]="","",IF((U530-NOW())&lt;0,0,(U530-NOW())))</f>
        <v>0</v>
      </c>
      <c r="W530" s="3"/>
      <c r="X530" s="20">
        <f ca="1">IF(Table1[[#This Row],[Hạn thanh toán]]="","",IF((U530-NOW())&lt;0,-(U530-NOW()),0))</f>
        <v>195.62053680555255</v>
      </c>
      <c r="Y530" s="3" t="str">
        <f t="shared" ca="1" si="8"/>
        <v>Nợ quá hạn hơn 120 ngày có khả năng mất thanh toán</v>
      </c>
      <c r="Z530" s="3" t="str">
        <f>IF(MONTH(Table1[[#This Row],[Ngày tính CN]])&lt;10,"0"&amp;MONTH(Table1[[#This Row],[Ngày tính CN]]),MONTH(Table1[[#This Row],[Ngày tính CN]]))</f>
        <v>03</v>
      </c>
      <c r="AA53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30" s="3"/>
    </row>
    <row r="531" spans="1:28" ht="25.5" customHeight="1" x14ac:dyDescent="0.2">
      <c r="A531" s="4" t="s">
        <v>654</v>
      </c>
      <c r="B531" s="4" t="s">
        <v>2119</v>
      </c>
      <c r="E531" s="5">
        <v>45724</v>
      </c>
      <c r="F531" s="3" t="s">
        <v>1084</v>
      </c>
      <c r="G531" s="3" t="s">
        <v>936</v>
      </c>
      <c r="K531" s="8">
        <v>-71771</v>
      </c>
      <c r="L531" s="8" t="s">
        <v>637</v>
      </c>
      <c r="O531" s="20">
        <f>IF(Table1[[#This Row],[Phân loại]]="Tồn đầu kỳ",Table1[[#This Row],[Tổng giá trị]],0)</f>
        <v>0</v>
      </c>
      <c r="P531" s="8">
        <f>IF(Table1[[#This Row],[Số còn phải thu ĐK]]&gt;0,0,IF(Table1[[#This Row],[Phân loại]]="Bán hàng",Table1[[#This Row],[Tổng giá trị]],-Table1[[#This Row],[Tổng giá trị]]))</f>
        <v>71771</v>
      </c>
      <c r="Q531" s="20">
        <f>IF(Table1[[#This Row],[Ngày Thanh toán]]&lt;&gt;"",Table1[[#This Row],[Giá Trị HD sau CK]],0)</f>
        <v>0</v>
      </c>
      <c r="R531" s="8">
        <f>Table1[[#This Row],[Số còn phải thu ĐK]]+Table1[[#This Row],[Giá Trị HD sau CK]]-Table1[[#This Row],[Số tiền đã thu]]</f>
        <v>71771</v>
      </c>
      <c r="S531" s="7">
        <f>IF(Table1[[#This Row],[Ngày hóa đơn]]&lt;&gt;"",Table1[[#This Row],[Ngày hóa đơn]],Table1[[#This Row],[Ngày hạch toán]])</f>
        <v>45724</v>
      </c>
      <c r="T531" s="8">
        <v>55</v>
      </c>
      <c r="U531" s="7">
        <f>IF(Table1[[#This Row],[Ngày tính CN]]="","",S531+T531)</f>
        <v>45779</v>
      </c>
      <c r="V531" s="20">
        <f ca="1">IF(Table1[[#This Row],[Hạn thanh toán]]="","",IF((U531-NOW())&lt;0,0,(U531-NOW())))</f>
        <v>0</v>
      </c>
      <c r="W531" s="3"/>
      <c r="X531" s="20">
        <f ca="1">IF(Table1[[#This Row],[Hạn thanh toán]]="","",IF((U531-NOW())&lt;0,-(U531-NOW()),0))</f>
        <v>195.62053680555255</v>
      </c>
      <c r="Y531" s="3" t="str">
        <f t="shared" ca="1" si="8"/>
        <v>Nợ quá hạn hơn 120 ngày có khả năng mất thanh toán</v>
      </c>
      <c r="Z531" s="3" t="str">
        <f>IF(MONTH(Table1[[#This Row],[Ngày tính CN]])&lt;10,"0"&amp;MONTH(Table1[[#This Row],[Ngày tính CN]]),MONTH(Table1[[#This Row],[Ngày tính CN]]))</f>
        <v>03</v>
      </c>
      <c r="AA53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31" s="3"/>
    </row>
    <row r="532" spans="1:28" ht="25.5" customHeight="1" x14ac:dyDescent="0.2">
      <c r="A532" s="4" t="s">
        <v>654</v>
      </c>
      <c r="B532" s="4" t="s">
        <v>2119</v>
      </c>
      <c r="E532" s="5">
        <v>45724</v>
      </c>
      <c r="F532" s="3" t="s">
        <v>1085</v>
      </c>
      <c r="G532" s="3" t="s">
        <v>936</v>
      </c>
      <c r="K532" s="8">
        <v>-71771</v>
      </c>
      <c r="L532" s="8" t="s">
        <v>637</v>
      </c>
      <c r="O532" s="20">
        <f>IF(Table1[[#This Row],[Phân loại]]="Tồn đầu kỳ",Table1[[#This Row],[Tổng giá trị]],0)</f>
        <v>0</v>
      </c>
      <c r="P532" s="8">
        <f>IF(Table1[[#This Row],[Số còn phải thu ĐK]]&gt;0,0,IF(Table1[[#This Row],[Phân loại]]="Bán hàng",Table1[[#This Row],[Tổng giá trị]],-Table1[[#This Row],[Tổng giá trị]]))</f>
        <v>71771</v>
      </c>
      <c r="Q532" s="20">
        <f>IF(Table1[[#This Row],[Ngày Thanh toán]]&lt;&gt;"",Table1[[#This Row],[Giá Trị HD sau CK]],0)</f>
        <v>0</v>
      </c>
      <c r="R532" s="8">
        <f>Table1[[#This Row],[Số còn phải thu ĐK]]+Table1[[#This Row],[Giá Trị HD sau CK]]-Table1[[#This Row],[Số tiền đã thu]]</f>
        <v>71771</v>
      </c>
      <c r="S532" s="7">
        <f>IF(Table1[[#This Row],[Ngày hóa đơn]]&lt;&gt;"",Table1[[#This Row],[Ngày hóa đơn]],Table1[[#This Row],[Ngày hạch toán]])</f>
        <v>45724</v>
      </c>
      <c r="T532" s="8">
        <v>55</v>
      </c>
      <c r="U532" s="7">
        <f>IF(Table1[[#This Row],[Ngày tính CN]]="","",S532+T532)</f>
        <v>45779</v>
      </c>
      <c r="V532" s="20">
        <f ca="1">IF(Table1[[#This Row],[Hạn thanh toán]]="","",IF((U532-NOW())&lt;0,0,(U532-NOW())))</f>
        <v>0</v>
      </c>
      <c r="W532" s="3"/>
      <c r="X532" s="20">
        <f ca="1">IF(Table1[[#This Row],[Hạn thanh toán]]="","",IF((U532-NOW())&lt;0,-(U532-NOW()),0))</f>
        <v>195.62053680555255</v>
      </c>
      <c r="Y532" s="3" t="str">
        <f t="shared" ca="1" si="8"/>
        <v>Nợ quá hạn hơn 120 ngày có khả năng mất thanh toán</v>
      </c>
      <c r="Z532" s="3" t="str">
        <f>IF(MONTH(Table1[[#This Row],[Ngày tính CN]])&lt;10,"0"&amp;MONTH(Table1[[#This Row],[Ngày tính CN]]),MONTH(Table1[[#This Row],[Ngày tính CN]]))</f>
        <v>03</v>
      </c>
      <c r="AA53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32" s="3"/>
    </row>
    <row r="533" spans="1:28" ht="25.5" customHeight="1" x14ac:dyDescent="0.2">
      <c r="A533" s="4" t="s">
        <v>654</v>
      </c>
      <c r="B533" s="4" t="s">
        <v>2119</v>
      </c>
      <c r="E533" s="5">
        <v>45724</v>
      </c>
      <c r="F533" s="3" t="s">
        <v>1086</v>
      </c>
      <c r="G533" s="3" t="s">
        <v>936</v>
      </c>
      <c r="K533" s="8">
        <v>-71771</v>
      </c>
      <c r="L533" s="8" t="s">
        <v>637</v>
      </c>
      <c r="O533" s="20">
        <f>IF(Table1[[#This Row],[Phân loại]]="Tồn đầu kỳ",Table1[[#This Row],[Tổng giá trị]],0)</f>
        <v>0</v>
      </c>
      <c r="P533" s="8">
        <f>IF(Table1[[#This Row],[Số còn phải thu ĐK]]&gt;0,0,IF(Table1[[#This Row],[Phân loại]]="Bán hàng",Table1[[#This Row],[Tổng giá trị]],-Table1[[#This Row],[Tổng giá trị]]))</f>
        <v>71771</v>
      </c>
      <c r="Q533" s="20">
        <f>IF(Table1[[#This Row],[Ngày Thanh toán]]&lt;&gt;"",Table1[[#This Row],[Giá Trị HD sau CK]],0)</f>
        <v>0</v>
      </c>
      <c r="R533" s="8">
        <f>Table1[[#This Row],[Số còn phải thu ĐK]]+Table1[[#This Row],[Giá Trị HD sau CK]]-Table1[[#This Row],[Số tiền đã thu]]</f>
        <v>71771</v>
      </c>
      <c r="S533" s="7">
        <f>IF(Table1[[#This Row],[Ngày hóa đơn]]&lt;&gt;"",Table1[[#This Row],[Ngày hóa đơn]],Table1[[#This Row],[Ngày hạch toán]])</f>
        <v>45724</v>
      </c>
      <c r="T533" s="8">
        <v>55</v>
      </c>
      <c r="U533" s="7">
        <f>IF(Table1[[#This Row],[Ngày tính CN]]="","",S533+T533)</f>
        <v>45779</v>
      </c>
      <c r="V533" s="20">
        <f ca="1">IF(Table1[[#This Row],[Hạn thanh toán]]="","",IF((U533-NOW())&lt;0,0,(U533-NOW())))</f>
        <v>0</v>
      </c>
      <c r="W533" s="3"/>
      <c r="X533" s="20">
        <f ca="1">IF(Table1[[#This Row],[Hạn thanh toán]]="","",IF((U533-NOW())&lt;0,-(U533-NOW()),0))</f>
        <v>195.62053680555255</v>
      </c>
      <c r="Y533" s="3" t="str">
        <f t="shared" ca="1" si="8"/>
        <v>Nợ quá hạn hơn 120 ngày có khả năng mất thanh toán</v>
      </c>
      <c r="Z533" s="3" t="str">
        <f>IF(MONTH(Table1[[#This Row],[Ngày tính CN]])&lt;10,"0"&amp;MONTH(Table1[[#This Row],[Ngày tính CN]]),MONTH(Table1[[#This Row],[Ngày tính CN]]))</f>
        <v>03</v>
      </c>
      <c r="AA53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33" s="3"/>
    </row>
    <row r="534" spans="1:28" ht="25.5" customHeight="1" x14ac:dyDescent="0.2">
      <c r="A534" s="4" t="s">
        <v>654</v>
      </c>
      <c r="B534" s="4" t="s">
        <v>2119</v>
      </c>
      <c r="E534" s="5">
        <v>45724</v>
      </c>
      <c r="F534" s="3" t="s">
        <v>1087</v>
      </c>
      <c r="G534" s="3" t="s">
        <v>936</v>
      </c>
      <c r="K534" s="8">
        <v>-71771</v>
      </c>
      <c r="L534" s="8" t="s">
        <v>637</v>
      </c>
      <c r="O534" s="20">
        <f>IF(Table1[[#This Row],[Phân loại]]="Tồn đầu kỳ",Table1[[#This Row],[Tổng giá trị]],0)</f>
        <v>0</v>
      </c>
      <c r="P534" s="8">
        <f>IF(Table1[[#This Row],[Số còn phải thu ĐK]]&gt;0,0,IF(Table1[[#This Row],[Phân loại]]="Bán hàng",Table1[[#This Row],[Tổng giá trị]],-Table1[[#This Row],[Tổng giá trị]]))</f>
        <v>71771</v>
      </c>
      <c r="Q534" s="20">
        <f>IF(Table1[[#This Row],[Ngày Thanh toán]]&lt;&gt;"",Table1[[#This Row],[Giá Trị HD sau CK]],0)</f>
        <v>0</v>
      </c>
      <c r="R534" s="8">
        <f>Table1[[#This Row],[Số còn phải thu ĐK]]+Table1[[#This Row],[Giá Trị HD sau CK]]-Table1[[#This Row],[Số tiền đã thu]]</f>
        <v>71771</v>
      </c>
      <c r="S534" s="7">
        <f>IF(Table1[[#This Row],[Ngày hóa đơn]]&lt;&gt;"",Table1[[#This Row],[Ngày hóa đơn]],Table1[[#This Row],[Ngày hạch toán]])</f>
        <v>45724</v>
      </c>
      <c r="T534" s="8">
        <v>55</v>
      </c>
      <c r="U534" s="7">
        <f>IF(Table1[[#This Row],[Ngày tính CN]]="","",S534+T534)</f>
        <v>45779</v>
      </c>
      <c r="V534" s="20">
        <f ca="1">IF(Table1[[#This Row],[Hạn thanh toán]]="","",IF((U534-NOW())&lt;0,0,(U534-NOW())))</f>
        <v>0</v>
      </c>
      <c r="W534" s="3"/>
      <c r="X534" s="20">
        <f ca="1">IF(Table1[[#This Row],[Hạn thanh toán]]="","",IF((U534-NOW())&lt;0,-(U534-NOW()),0))</f>
        <v>195.62053680555255</v>
      </c>
      <c r="Y534" s="3" t="str">
        <f t="shared" ca="1" si="8"/>
        <v>Nợ quá hạn hơn 120 ngày có khả năng mất thanh toán</v>
      </c>
      <c r="Z534" s="3" t="str">
        <f>IF(MONTH(Table1[[#This Row],[Ngày tính CN]])&lt;10,"0"&amp;MONTH(Table1[[#This Row],[Ngày tính CN]]),MONTH(Table1[[#This Row],[Ngày tính CN]]))</f>
        <v>03</v>
      </c>
      <c r="AA53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34" s="3"/>
    </row>
    <row r="535" spans="1:28" ht="25.5" customHeight="1" x14ac:dyDescent="0.2">
      <c r="A535" s="4" t="s">
        <v>654</v>
      </c>
      <c r="B535" s="4" t="s">
        <v>2119</v>
      </c>
      <c r="E535" s="5">
        <v>45724</v>
      </c>
      <c r="F535" s="3" t="s">
        <v>1088</v>
      </c>
      <c r="G535" s="3" t="s">
        <v>936</v>
      </c>
      <c r="K535" s="8">
        <v>-143543</v>
      </c>
      <c r="L535" s="8" t="s">
        <v>637</v>
      </c>
      <c r="O535" s="20">
        <f>IF(Table1[[#This Row],[Phân loại]]="Tồn đầu kỳ",Table1[[#This Row],[Tổng giá trị]],0)</f>
        <v>0</v>
      </c>
      <c r="P535" s="8">
        <f>IF(Table1[[#This Row],[Số còn phải thu ĐK]]&gt;0,0,IF(Table1[[#This Row],[Phân loại]]="Bán hàng",Table1[[#This Row],[Tổng giá trị]],-Table1[[#This Row],[Tổng giá trị]]))</f>
        <v>143543</v>
      </c>
      <c r="Q535" s="20">
        <f>IF(Table1[[#This Row],[Ngày Thanh toán]]&lt;&gt;"",Table1[[#This Row],[Giá Trị HD sau CK]],0)</f>
        <v>0</v>
      </c>
      <c r="R535" s="8">
        <f>Table1[[#This Row],[Số còn phải thu ĐK]]+Table1[[#This Row],[Giá Trị HD sau CK]]-Table1[[#This Row],[Số tiền đã thu]]</f>
        <v>143543</v>
      </c>
      <c r="S535" s="7">
        <f>IF(Table1[[#This Row],[Ngày hóa đơn]]&lt;&gt;"",Table1[[#This Row],[Ngày hóa đơn]],Table1[[#This Row],[Ngày hạch toán]])</f>
        <v>45724</v>
      </c>
      <c r="T535" s="8">
        <v>55</v>
      </c>
      <c r="U535" s="7">
        <f>IF(Table1[[#This Row],[Ngày tính CN]]="","",S535+T535)</f>
        <v>45779</v>
      </c>
      <c r="V535" s="20">
        <f ca="1">IF(Table1[[#This Row],[Hạn thanh toán]]="","",IF((U535-NOW())&lt;0,0,(U535-NOW())))</f>
        <v>0</v>
      </c>
      <c r="W535" s="3"/>
      <c r="X535" s="20">
        <f ca="1">IF(Table1[[#This Row],[Hạn thanh toán]]="","",IF((U535-NOW())&lt;0,-(U535-NOW()),0))</f>
        <v>195.62053680555255</v>
      </c>
      <c r="Y535" s="3" t="str">
        <f t="shared" ca="1" si="8"/>
        <v>Nợ quá hạn hơn 120 ngày có khả năng mất thanh toán</v>
      </c>
      <c r="Z535" s="3" t="str">
        <f>IF(MONTH(Table1[[#This Row],[Ngày tính CN]])&lt;10,"0"&amp;MONTH(Table1[[#This Row],[Ngày tính CN]]),MONTH(Table1[[#This Row],[Ngày tính CN]]))</f>
        <v>03</v>
      </c>
      <c r="AA53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35" s="3"/>
    </row>
    <row r="536" spans="1:28" ht="25.5" customHeight="1" x14ac:dyDescent="0.2">
      <c r="A536" s="4" t="s">
        <v>654</v>
      </c>
      <c r="B536" s="4" t="s">
        <v>2119</v>
      </c>
      <c r="E536" s="5">
        <v>45724</v>
      </c>
      <c r="F536" s="3" t="s">
        <v>1089</v>
      </c>
      <c r="G536" s="3" t="s">
        <v>936</v>
      </c>
      <c r="K536" s="8">
        <v>-71771</v>
      </c>
      <c r="L536" s="8" t="s">
        <v>637</v>
      </c>
      <c r="O536" s="20">
        <f>IF(Table1[[#This Row],[Phân loại]]="Tồn đầu kỳ",Table1[[#This Row],[Tổng giá trị]],0)</f>
        <v>0</v>
      </c>
      <c r="P536" s="8">
        <f>IF(Table1[[#This Row],[Số còn phải thu ĐK]]&gt;0,0,IF(Table1[[#This Row],[Phân loại]]="Bán hàng",Table1[[#This Row],[Tổng giá trị]],-Table1[[#This Row],[Tổng giá trị]]))</f>
        <v>71771</v>
      </c>
      <c r="Q536" s="20">
        <f>IF(Table1[[#This Row],[Ngày Thanh toán]]&lt;&gt;"",Table1[[#This Row],[Giá Trị HD sau CK]],0)</f>
        <v>0</v>
      </c>
      <c r="R536" s="8">
        <f>Table1[[#This Row],[Số còn phải thu ĐK]]+Table1[[#This Row],[Giá Trị HD sau CK]]-Table1[[#This Row],[Số tiền đã thu]]</f>
        <v>71771</v>
      </c>
      <c r="S536" s="7">
        <f>IF(Table1[[#This Row],[Ngày hóa đơn]]&lt;&gt;"",Table1[[#This Row],[Ngày hóa đơn]],Table1[[#This Row],[Ngày hạch toán]])</f>
        <v>45724</v>
      </c>
      <c r="T536" s="8">
        <v>55</v>
      </c>
      <c r="U536" s="7">
        <f>IF(Table1[[#This Row],[Ngày tính CN]]="","",S536+T536)</f>
        <v>45779</v>
      </c>
      <c r="V536" s="20">
        <f ca="1">IF(Table1[[#This Row],[Hạn thanh toán]]="","",IF((U536-NOW())&lt;0,0,(U536-NOW())))</f>
        <v>0</v>
      </c>
      <c r="W536" s="3"/>
      <c r="X536" s="20">
        <f ca="1">IF(Table1[[#This Row],[Hạn thanh toán]]="","",IF((U536-NOW())&lt;0,-(U536-NOW()),0))</f>
        <v>195.62053680555255</v>
      </c>
      <c r="Y536" s="3" t="str">
        <f t="shared" ca="1" si="8"/>
        <v>Nợ quá hạn hơn 120 ngày có khả năng mất thanh toán</v>
      </c>
      <c r="Z536" s="3" t="str">
        <f>IF(MONTH(Table1[[#This Row],[Ngày tính CN]])&lt;10,"0"&amp;MONTH(Table1[[#This Row],[Ngày tính CN]]),MONTH(Table1[[#This Row],[Ngày tính CN]]))</f>
        <v>03</v>
      </c>
      <c r="AA53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36" s="3"/>
    </row>
    <row r="537" spans="1:28" ht="25.5" customHeight="1" x14ac:dyDescent="0.2">
      <c r="A537" s="4" t="s">
        <v>654</v>
      </c>
      <c r="B537" s="4" t="s">
        <v>2119</v>
      </c>
      <c r="E537" s="5">
        <v>45724</v>
      </c>
      <c r="F537" s="3" t="s">
        <v>1090</v>
      </c>
      <c r="G537" s="3" t="s">
        <v>936</v>
      </c>
      <c r="K537" s="8">
        <v>-71771</v>
      </c>
      <c r="L537" s="8" t="s">
        <v>637</v>
      </c>
      <c r="O537" s="20">
        <f>IF(Table1[[#This Row],[Phân loại]]="Tồn đầu kỳ",Table1[[#This Row],[Tổng giá trị]],0)</f>
        <v>0</v>
      </c>
      <c r="P537" s="8">
        <f>IF(Table1[[#This Row],[Số còn phải thu ĐK]]&gt;0,0,IF(Table1[[#This Row],[Phân loại]]="Bán hàng",Table1[[#This Row],[Tổng giá trị]],-Table1[[#This Row],[Tổng giá trị]]))</f>
        <v>71771</v>
      </c>
      <c r="Q537" s="20">
        <f>IF(Table1[[#This Row],[Ngày Thanh toán]]&lt;&gt;"",Table1[[#This Row],[Giá Trị HD sau CK]],0)</f>
        <v>0</v>
      </c>
      <c r="R537" s="8">
        <f>Table1[[#This Row],[Số còn phải thu ĐK]]+Table1[[#This Row],[Giá Trị HD sau CK]]-Table1[[#This Row],[Số tiền đã thu]]</f>
        <v>71771</v>
      </c>
      <c r="S537" s="7">
        <f>IF(Table1[[#This Row],[Ngày hóa đơn]]&lt;&gt;"",Table1[[#This Row],[Ngày hóa đơn]],Table1[[#This Row],[Ngày hạch toán]])</f>
        <v>45724</v>
      </c>
      <c r="T537" s="8">
        <v>55</v>
      </c>
      <c r="U537" s="7">
        <f>IF(Table1[[#This Row],[Ngày tính CN]]="","",S537+T537)</f>
        <v>45779</v>
      </c>
      <c r="V537" s="20">
        <f ca="1">IF(Table1[[#This Row],[Hạn thanh toán]]="","",IF((U537-NOW())&lt;0,0,(U537-NOW())))</f>
        <v>0</v>
      </c>
      <c r="W537" s="3"/>
      <c r="X537" s="20">
        <f ca="1">IF(Table1[[#This Row],[Hạn thanh toán]]="","",IF((U537-NOW())&lt;0,-(U537-NOW()),0))</f>
        <v>195.62053680555255</v>
      </c>
      <c r="Y537" s="3" t="str">
        <f t="shared" ca="1" si="8"/>
        <v>Nợ quá hạn hơn 120 ngày có khả năng mất thanh toán</v>
      </c>
      <c r="Z537" s="3" t="str">
        <f>IF(MONTH(Table1[[#This Row],[Ngày tính CN]])&lt;10,"0"&amp;MONTH(Table1[[#This Row],[Ngày tính CN]]),MONTH(Table1[[#This Row],[Ngày tính CN]]))</f>
        <v>03</v>
      </c>
      <c r="AA53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37" s="3"/>
    </row>
    <row r="538" spans="1:28" ht="25.5" customHeight="1" x14ac:dyDescent="0.2">
      <c r="A538" s="4" t="s">
        <v>654</v>
      </c>
      <c r="B538" s="4" t="s">
        <v>2119</v>
      </c>
      <c r="E538" s="5">
        <v>45724</v>
      </c>
      <c r="F538" s="3" t="s">
        <v>1091</v>
      </c>
      <c r="G538" s="3" t="s">
        <v>936</v>
      </c>
      <c r="K538" s="8">
        <v>-71771</v>
      </c>
      <c r="L538" s="8" t="s">
        <v>637</v>
      </c>
      <c r="O538" s="20">
        <f>IF(Table1[[#This Row],[Phân loại]]="Tồn đầu kỳ",Table1[[#This Row],[Tổng giá trị]],0)</f>
        <v>0</v>
      </c>
      <c r="P538" s="8">
        <f>IF(Table1[[#This Row],[Số còn phải thu ĐK]]&gt;0,0,IF(Table1[[#This Row],[Phân loại]]="Bán hàng",Table1[[#This Row],[Tổng giá trị]],-Table1[[#This Row],[Tổng giá trị]]))</f>
        <v>71771</v>
      </c>
      <c r="Q538" s="20">
        <f>IF(Table1[[#This Row],[Ngày Thanh toán]]&lt;&gt;"",Table1[[#This Row],[Giá Trị HD sau CK]],0)</f>
        <v>0</v>
      </c>
      <c r="R538" s="8">
        <f>Table1[[#This Row],[Số còn phải thu ĐK]]+Table1[[#This Row],[Giá Trị HD sau CK]]-Table1[[#This Row],[Số tiền đã thu]]</f>
        <v>71771</v>
      </c>
      <c r="S538" s="7">
        <f>IF(Table1[[#This Row],[Ngày hóa đơn]]&lt;&gt;"",Table1[[#This Row],[Ngày hóa đơn]],Table1[[#This Row],[Ngày hạch toán]])</f>
        <v>45724</v>
      </c>
      <c r="T538" s="8">
        <v>55</v>
      </c>
      <c r="U538" s="7">
        <f>IF(Table1[[#This Row],[Ngày tính CN]]="","",S538+T538)</f>
        <v>45779</v>
      </c>
      <c r="V538" s="20">
        <f ca="1">IF(Table1[[#This Row],[Hạn thanh toán]]="","",IF((U538-NOW())&lt;0,0,(U538-NOW())))</f>
        <v>0</v>
      </c>
      <c r="W538" s="3"/>
      <c r="X538" s="20">
        <f ca="1">IF(Table1[[#This Row],[Hạn thanh toán]]="","",IF((U538-NOW())&lt;0,-(U538-NOW()),0))</f>
        <v>195.62053680555255</v>
      </c>
      <c r="Y538" s="3" t="str">
        <f t="shared" ca="1" si="8"/>
        <v>Nợ quá hạn hơn 120 ngày có khả năng mất thanh toán</v>
      </c>
      <c r="Z538" s="3" t="str">
        <f>IF(MONTH(Table1[[#This Row],[Ngày tính CN]])&lt;10,"0"&amp;MONTH(Table1[[#This Row],[Ngày tính CN]]),MONTH(Table1[[#This Row],[Ngày tính CN]]))</f>
        <v>03</v>
      </c>
      <c r="AA53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38" s="3"/>
    </row>
    <row r="539" spans="1:28" ht="25.5" customHeight="1" x14ac:dyDescent="0.2">
      <c r="A539" s="4" t="s">
        <v>654</v>
      </c>
      <c r="B539" s="4" t="s">
        <v>2119</v>
      </c>
      <c r="E539" s="5">
        <v>45724</v>
      </c>
      <c r="F539" s="3" t="s">
        <v>1092</v>
      </c>
      <c r="G539" s="3" t="s">
        <v>936</v>
      </c>
      <c r="K539" s="8">
        <v>-71771</v>
      </c>
      <c r="L539" s="8" t="s">
        <v>637</v>
      </c>
      <c r="O539" s="20">
        <f>IF(Table1[[#This Row],[Phân loại]]="Tồn đầu kỳ",Table1[[#This Row],[Tổng giá trị]],0)</f>
        <v>0</v>
      </c>
      <c r="P539" s="8">
        <f>IF(Table1[[#This Row],[Số còn phải thu ĐK]]&gt;0,0,IF(Table1[[#This Row],[Phân loại]]="Bán hàng",Table1[[#This Row],[Tổng giá trị]],-Table1[[#This Row],[Tổng giá trị]]))</f>
        <v>71771</v>
      </c>
      <c r="Q539" s="20">
        <f>IF(Table1[[#This Row],[Ngày Thanh toán]]&lt;&gt;"",Table1[[#This Row],[Giá Trị HD sau CK]],0)</f>
        <v>0</v>
      </c>
      <c r="R539" s="8">
        <f>Table1[[#This Row],[Số còn phải thu ĐK]]+Table1[[#This Row],[Giá Trị HD sau CK]]-Table1[[#This Row],[Số tiền đã thu]]</f>
        <v>71771</v>
      </c>
      <c r="S539" s="7">
        <f>IF(Table1[[#This Row],[Ngày hóa đơn]]&lt;&gt;"",Table1[[#This Row],[Ngày hóa đơn]],Table1[[#This Row],[Ngày hạch toán]])</f>
        <v>45724</v>
      </c>
      <c r="T539" s="8">
        <v>55</v>
      </c>
      <c r="U539" s="7">
        <f>IF(Table1[[#This Row],[Ngày tính CN]]="","",S539+T539)</f>
        <v>45779</v>
      </c>
      <c r="V539" s="20">
        <f ca="1">IF(Table1[[#This Row],[Hạn thanh toán]]="","",IF((U539-NOW())&lt;0,0,(U539-NOW())))</f>
        <v>0</v>
      </c>
      <c r="W539" s="3"/>
      <c r="X539" s="20">
        <f ca="1">IF(Table1[[#This Row],[Hạn thanh toán]]="","",IF((U539-NOW())&lt;0,-(U539-NOW()),0))</f>
        <v>195.62053680555255</v>
      </c>
      <c r="Y539" s="3" t="str">
        <f t="shared" ca="1" si="8"/>
        <v>Nợ quá hạn hơn 120 ngày có khả năng mất thanh toán</v>
      </c>
      <c r="Z539" s="3" t="str">
        <f>IF(MONTH(Table1[[#This Row],[Ngày tính CN]])&lt;10,"0"&amp;MONTH(Table1[[#This Row],[Ngày tính CN]]),MONTH(Table1[[#This Row],[Ngày tính CN]]))</f>
        <v>03</v>
      </c>
      <c r="AA53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39" s="3"/>
    </row>
    <row r="540" spans="1:28" ht="25.5" customHeight="1" x14ac:dyDescent="0.2">
      <c r="A540" s="4" t="s">
        <v>654</v>
      </c>
      <c r="B540" s="4" t="s">
        <v>2119</v>
      </c>
      <c r="E540" s="5">
        <v>45724</v>
      </c>
      <c r="F540" s="3" t="s">
        <v>1093</v>
      </c>
      <c r="G540" s="3" t="s">
        <v>936</v>
      </c>
      <c r="K540" s="8">
        <v>-287086</v>
      </c>
      <c r="L540" s="8" t="s">
        <v>637</v>
      </c>
      <c r="O540" s="20">
        <f>IF(Table1[[#This Row],[Phân loại]]="Tồn đầu kỳ",Table1[[#This Row],[Tổng giá trị]],0)</f>
        <v>0</v>
      </c>
      <c r="P540" s="8">
        <f>IF(Table1[[#This Row],[Số còn phải thu ĐK]]&gt;0,0,IF(Table1[[#This Row],[Phân loại]]="Bán hàng",Table1[[#This Row],[Tổng giá trị]],-Table1[[#This Row],[Tổng giá trị]]))</f>
        <v>287086</v>
      </c>
      <c r="Q540" s="20">
        <f>IF(Table1[[#This Row],[Ngày Thanh toán]]&lt;&gt;"",Table1[[#This Row],[Giá Trị HD sau CK]],0)</f>
        <v>0</v>
      </c>
      <c r="R540" s="8">
        <f>Table1[[#This Row],[Số còn phải thu ĐK]]+Table1[[#This Row],[Giá Trị HD sau CK]]-Table1[[#This Row],[Số tiền đã thu]]</f>
        <v>287086</v>
      </c>
      <c r="S540" s="7">
        <f>IF(Table1[[#This Row],[Ngày hóa đơn]]&lt;&gt;"",Table1[[#This Row],[Ngày hóa đơn]],Table1[[#This Row],[Ngày hạch toán]])</f>
        <v>45724</v>
      </c>
      <c r="T540" s="8">
        <v>55</v>
      </c>
      <c r="U540" s="7">
        <f>IF(Table1[[#This Row],[Ngày tính CN]]="","",S540+T540)</f>
        <v>45779</v>
      </c>
      <c r="V540" s="20">
        <f ca="1">IF(Table1[[#This Row],[Hạn thanh toán]]="","",IF((U540-NOW())&lt;0,0,(U540-NOW())))</f>
        <v>0</v>
      </c>
      <c r="W540" s="3"/>
      <c r="X540" s="20">
        <f ca="1">IF(Table1[[#This Row],[Hạn thanh toán]]="","",IF((U540-NOW())&lt;0,-(U540-NOW()),0))</f>
        <v>195.62053680555255</v>
      </c>
      <c r="Y540" s="3" t="str">
        <f t="shared" ca="1" si="8"/>
        <v>Nợ quá hạn hơn 120 ngày có khả năng mất thanh toán</v>
      </c>
      <c r="Z540" s="3" t="str">
        <f>IF(MONTH(Table1[[#This Row],[Ngày tính CN]])&lt;10,"0"&amp;MONTH(Table1[[#This Row],[Ngày tính CN]]),MONTH(Table1[[#This Row],[Ngày tính CN]]))</f>
        <v>03</v>
      </c>
      <c r="AA54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40" s="3"/>
    </row>
    <row r="541" spans="1:28" ht="25.5" customHeight="1" x14ac:dyDescent="0.2">
      <c r="A541" s="4" t="s">
        <v>654</v>
      </c>
      <c r="B541" s="4" t="s">
        <v>2119</v>
      </c>
      <c r="E541" s="5">
        <v>45724</v>
      </c>
      <c r="F541" s="3" t="s">
        <v>1094</v>
      </c>
      <c r="G541" s="3" t="s">
        <v>936</v>
      </c>
      <c r="K541" s="8">
        <v>-358857</v>
      </c>
      <c r="L541" s="8" t="s">
        <v>637</v>
      </c>
      <c r="O541" s="20">
        <f>IF(Table1[[#This Row],[Phân loại]]="Tồn đầu kỳ",Table1[[#This Row],[Tổng giá trị]],0)</f>
        <v>0</v>
      </c>
      <c r="P541" s="8">
        <f>IF(Table1[[#This Row],[Số còn phải thu ĐK]]&gt;0,0,IF(Table1[[#This Row],[Phân loại]]="Bán hàng",Table1[[#This Row],[Tổng giá trị]],-Table1[[#This Row],[Tổng giá trị]]))</f>
        <v>358857</v>
      </c>
      <c r="Q541" s="20">
        <f>IF(Table1[[#This Row],[Ngày Thanh toán]]&lt;&gt;"",Table1[[#This Row],[Giá Trị HD sau CK]],0)</f>
        <v>0</v>
      </c>
      <c r="R541" s="8">
        <f>Table1[[#This Row],[Số còn phải thu ĐK]]+Table1[[#This Row],[Giá Trị HD sau CK]]-Table1[[#This Row],[Số tiền đã thu]]</f>
        <v>358857</v>
      </c>
      <c r="S541" s="7">
        <f>IF(Table1[[#This Row],[Ngày hóa đơn]]&lt;&gt;"",Table1[[#This Row],[Ngày hóa đơn]],Table1[[#This Row],[Ngày hạch toán]])</f>
        <v>45724</v>
      </c>
      <c r="T541" s="8">
        <v>55</v>
      </c>
      <c r="U541" s="7">
        <f>IF(Table1[[#This Row],[Ngày tính CN]]="","",S541+T541)</f>
        <v>45779</v>
      </c>
      <c r="V541" s="20">
        <f ca="1">IF(Table1[[#This Row],[Hạn thanh toán]]="","",IF((U541-NOW())&lt;0,0,(U541-NOW())))</f>
        <v>0</v>
      </c>
      <c r="W541" s="3"/>
      <c r="X541" s="20">
        <f ca="1">IF(Table1[[#This Row],[Hạn thanh toán]]="","",IF((U541-NOW())&lt;0,-(U541-NOW()),0))</f>
        <v>195.62053680555255</v>
      </c>
      <c r="Y541" s="3" t="str">
        <f t="shared" ca="1" si="8"/>
        <v>Nợ quá hạn hơn 120 ngày có khả năng mất thanh toán</v>
      </c>
      <c r="Z541" s="3" t="str">
        <f>IF(MONTH(Table1[[#This Row],[Ngày tính CN]])&lt;10,"0"&amp;MONTH(Table1[[#This Row],[Ngày tính CN]]),MONTH(Table1[[#This Row],[Ngày tính CN]]))</f>
        <v>03</v>
      </c>
      <c r="AA54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41" s="3"/>
    </row>
    <row r="542" spans="1:28" ht="25.5" customHeight="1" x14ac:dyDescent="0.2">
      <c r="A542" s="4" t="s">
        <v>654</v>
      </c>
      <c r="B542" s="4" t="s">
        <v>2119</v>
      </c>
      <c r="E542" s="5">
        <v>45724</v>
      </c>
      <c r="F542" s="3" t="s">
        <v>1095</v>
      </c>
      <c r="G542" s="3" t="s">
        <v>936</v>
      </c>
      <c r="K542" s="8">
        <v>-215314</v>
      </c>
      <c r="L542" s="8" t="s">
        <v>637</v>
      </c>
      <c r="O542" s="20">
        <f>IF(Table1[[#This Row],[Phân loại]]="Tồn đầu kỳ",Table1[[#This Row],[Tổng giá trị]],0)</f>
        <v>0</v>
      </c>
      <c r="P542" s="8">
        <f>IF(Table1[[#This Row],[Số còn phải thu ĐK]]&gt;0,0,IF(Table1[[#This Row],[Phân loại]]="Bán hàng",Table1[[#This Row],[Tổng giá trị]],-Table1[[#This Row],[Tổng giá trị]]))</f>
        <v>215314</v>
      </c>
      <c r="Q542" s="20">
        <f>IF(Table1[[#This Row],[Ngày Thanh toán]]&lt;&gt;"",Table1[[#This Row],[Giá Trị HD sau CK]],0)</f>
        <v>0</v>
      </c>
      <c r="R542" s="8">
        <f>Table1[[#This Row],[Số còn phải thu ĐK]]+Table1[[#This Row],[Giá Trị HD sau CK]]-Table1[[#This Row],[Số tiền đã thu]]</f>
        <v>215314</v>
      </c>
      <c r="S542" s="7">
        <f>IF(Table1[[#This Row],[Ngày hóa đơn]]&lt;&gt;"",Table1[[#This Row],[Ngày hóa đơn]],Table1[[#This Row],[Ngày hạch toán]])</f>
        <v>45724</v>
      </c>
      <c r="T542" s="8">
        <v>55</v>
      </c>
      <c r="U542" s="7">
        <f>IF(Table1[[#This Row],[Ngày tính CN]]="","",S542+T542)</f>
        <v>45779</v>
      </c>
      <c r="V542" s="20">
        <f ca="1">IF(Table1[[#This Row],[Hạn thanh toán]]="","",IF((U542-NOW())&lt;0,0,(U542-NOW())))</f>
        <v>0</v>
      </c>
      <c r="W542" s="3"/>
      <c r="X542" s="20">
        <f ca="1">IF(Table1[[#This Row],[Hạn thanh toán]]="","",IF((U542-NOW())&lt;0,-(U542-NOW()),0))</f>
        <v>195.62053680555255</v>
      </c>
      <c r="Y542" s="3" t="str">
        <f t="shared" ca="1" si="8"/>
        <v>Nợ quá hạn hơn 120 ngày có khả năng mất thanh toán</v>
      </c>
      <c r="Z542" s="3" t="str">
        <f>IF(MONTH(Table1[[#This Row],[Ngày tính CN]])&lt;10,"0"&amp;MONTH(Table1[[#This Row],[Ngày tính CN]]),MONTH(Table1[[#This Row],[Ngày tính CN]]))</f>
        <v>03</v>
      </c>
      <c r="AA54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42" s="3"/>
    </row>
    <row r="543" spans="1:28" ht="25.5" customHeight="1" x14ac:dyDescent="0.2">
      <c r="A543" s="4" t="s">
        <v>654</v>
      </c>
      <c r="B543" s="4" t="s">
        <v>2119</v>
      </c>
      <c r="E543" s="5">
        <v>45724</v>
      </c>
      <c r="F543" s="3" t="s">
        <v>1096</v>
      </c>
      <c r="G543" s="3" t="s">
        <v>936</v>
      </c>
      <c r="K543" s="8">
        <v>-71771</v>
      </c>
      <c r="L543" s="8" t="s">
        <v>637</v>
      </c>
      <c r="O543" s="20">
        <f>IF(Table1[[#This Row],[Phân loại]]="Tồn đầu kỳ",Table1[[#This Row],[Tổng giá trị]],0)</f>
        <v>0</v>
      </c>
      <c r="P543" s="8">
        <f>IF(Table1[[#This Row],[Số còn phải thu ĐK]]&gt;0,0,IF(Table1[[#This Row],[Phân loại]]="Bán hàng",Table1[[#This Row],[Tổng giá trị]],-Table1[[#This Row],[Tổng giá trị]]))</f>
        <v>71771</v>
      </c>
      <c r="Q543" s="20">
        <f>IF(Table1[[#This Row],[Ngày Thanh toán]]&lt;&gt;"",Table1[[#This Row],[Giá Trị HD sau CK]],0)</f>
        <v>0</v>
      </c>
      <c r="R543" s="8">
        <f>Table1[[#This Row],[Số còn phải thu ĐK]]+Table1[[#This Row],[Giá Trị HD sau CK]]-Table1[[#This Row],[Số tiền đã thu]]</f>
        <v>71771</v>
      </c>
      <c r="S543" s="7">
        <f>IF(Table1[[#This Row],[Ngày hóa đơn]]&lt;&gt;"",Table1[[#This Row],[Ngày hóa đơn]],Table1[[#This Row],[Ngày hạch toán]])</f>
        <v>45724</v>
      </c>
      <c r="T543" s="8">
        <v>55</v>
      </c>
      <c r="U543" s="7">
        <f>IF(Table1[[#This Row],[Ngày tính CN]]="","",S543+T543)</f>
        <v>45779</v>
      </c>
      <c r="V543" s="20">
        <f ca="1">IF(Table1[[#This Row],[Hạn thanh toán]]="","",IF((U543-NOW())&lt;0,0,(U543-NOW())))</f>
        <v>0</v>
      </c>
      <c r="W543" s="3"/>
      <c r="X543" s="20">
        <f ca="1">IF(Table1[[#This Row],[Hạn thanh toán]]="","",IF((U543-NOW())&lt;0,-(U543-NOW()),0))</f>
        <v>195.62053680555255</v>
      </c>
      <c r="Y543" s="3" t="str">
        <f t="shared" ca="1" si="8"/>
        <v>Nợ quá hạn hơn 120 ngày có khả năng mất thanh toán</v>
      </c>
      <c r="Z543" s="3" t="str">
        <f>IF(MONTH(Table1[[#This Row],[Ngày tính CN]])&lt;10,"0"&amp;MONTH(Table1[[#This Row],[Ngày tính CN]]),MONTH(Table1[[#This Row],[Ngày tính CN]]))</f>
        <v>03</v>
      </c>
      <c r="AA54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43" s="3"/>
    </row>
    <row r="544" spans="1:28" ht="25.5" customHeight="1" x14ac:dyDescent="0.2">
      <c r="A544" s="4" t="s">
        <v>654</v>
      </c>
      <c r="B544" s="4" t="s">
        <v>2119</v>
      </c>
      <c r="E544" s="5">
        <v>45724</v>
      </c>
      <c r="F544" s="3" t="s">
        <v>1097</v>
      </c>
      <c r="G544" s="3" t="s">
        <v>936</v>
      </c>
      <c r="K544" s="8">
        <v>-71771</v>
      </c>
      <c r="L544" s="8" t="s">
        <v>637</v>
      </c>
      <c r="O544" s="20">
        <f>IF(Table1[[#This Row],[Phân loại]]="Tồn đầu kỳ",Table1[[#This Row],[Tổng giá trị]],0)</f>
        <v>0</v>
      </c>
      <c r="P544" s="8">
        <f>IF(Table1[[#This Row],[Số còn phải thu ĐK]]&gt;0,0,IF(Table1[[#This Row],[Phân loại]]="Bán hàng",Table1[[#This Row],[Tổng giá trị]],-Table1[[#This Row],[Tổng giá trị]]))</f>
        <v>71771</v>
      </c>
      <c r="Q544" s="20">
        <f>IF(Table1[[#This Row],[Ngày Thanh toán]]&lt;&gt;"",Table1[[#This Row],[Giá Trị HD sau CK]],0)</f>
        <v>0</v>
      </c>
      <c r="R544" s="8">
        <f>Table1[[#This Row],[Số còn phải thu ĐK]]+Table1[[#This Row],[Giá Trị HD sau CK]]-Table1[[#This Row],[Số tiền đã thu]]</f>
        <v>71771</v>
      </c>
      <c r="S544" s="7">
        <f>IF(Table1[[#This Row],[Ngày hóa đơn]]&lt;&gt;"",Table1[[#This Row],[Ngày hóa đơn]],Table1[[#This Row],[Ngày hạch toán]])</f>
        <v>45724</v>
      </c>
      <c r="T544" s="8">
        <v>55</v>
      </c>
      <c r="U544" s="7">
        <f>IF(Table1[[#This Row],[Ngày tính CN]]="","",S544+T544)</f>
        <v>45779</v>
      </c>
      <c r="V544" s="20">
        <f ca="1">IF(Table1[[#This Row],[Hạn thanh toán]]="","",IF((U544-NOW())&lt;0,0,(U544-NOW())))</f>
        <v>0</v>
      </c>
      <c r="W544" s="3"/>
      <c r="X544" s="20">
        <f ca="1">IF(Table1[[#This Row],[Hạn thanh toán]]="","",IF((U544-NOW())&lt;0,-(U544-NOW()),0))</f>
        <v>195.62053680555255</v>
      </c>
      <c r="Y544" s="3" t="str">
        <f t="shared" ca="1" si="8"/>
        <v>Nợ quá hạn hơn 120 ngày có khả năng mất thanh toán</v>
      </c>
      <c r="Z544" s="3" t="str">
        <f>IF(MONTH(Table1[[#This Row],[Ngày tính CN]])&lt;10,"0"&amp;MONTH(Table1[[#This Row],[Ngày tính CN]]),MONTH(Table1[[#This Row],[Ngày tính CN]]))</f>
        <v>03</v>
      </c>
      <c r="AA54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44" s="3"/>
    </row>
    <row r="545" spans="1:28" ht="25.5" customHeight="1" x14ac:dyDescent="0.2">
      <c r="A545" s="4" t="s">
        <v>654</v>
      </c>
      <c r="B545" s="4" t="s">
        <v>2119</v>
      </c>
      <c r="E545" s="5">
        <v>45724</v>
      </c>
      <c r="F545" s="3" t="s">
        <v>1098</v>
      </c>
      <c r="G545" s="3" t="s">
        <v>936</v>
      </c>
      <c r="K545" s="8">
        <v>-215314</v>
      </c>
      <c r="L545" s="8" t="s">
        <v>637</v>
      </c>
      <c r="O545" s="20">
        <f>IF(Table1[[#This Row],[Phân loại]]="Tồn đầu kỳ",Table1[[#This Row],[Tổng giá trị]],0)</f>
        <v>0</v>
      </c>
      <c r="P545" s="8">
        <f>IF(Table1[[#This Row],[Số còn phải thu ĐK]]&gt;0,0,IF(Table1[[#This Row],[Phân loại]]="Bán hàng",Table1[[#This Row],[Tổng giá trị]],-Table1[[#This Row],[Tổng giá trị]]))</f>
        <v>215314</v>
      </c>
      <c r="Q545" s="20">
        <f>IF(Table1[[#This Row],[Ngày Thanh toán]]&lt;&gt;"",Table1[[#This Row],[Giá Trị HD sau CK]],0)</f>
        <v>0</v>
      </c>
      <c r="R545" s="8">
        <f>Table1[[#This Row],[Số còn phải thu ĐK]]+Table1[[#This Row],[Giá Trị HD sau CK]]-Table1[[#This Row],[Số tiền đã thu]]</f>
        <v>215314</v>
      </c>
      <c r="S545" s="7">
        <f>IF(Table1[[#This Row],[Ngày hóa đơn]]&lt;&gt;"",Table1[[#This Row],[Ngày hóa đơn]],Table1[[#This Row],[Ngày hạch toán]])</f>
        <v>45724</v>
      </c>
      <c r="T545" s="8">
        <v>55</v>
      </c>
      <c r="U545" s="7">
        <f>IF(Table1[[#This Row],[Ngày tính CN]]="","",S545+T545)</f>
        <v>45779</v>
      </c>
      <c r="V545" s="20">
        <f ca="1">IF(Table1[[#This Row],[Hạn thanh toán]]="","",IF((U545-NOW())&lt;0,0,(U545-NOW())))</f>
        <v>0</v>
      </c>
      <c r="W545" s="3"/>
      <c r="X545" s="20">
        <f ca="1">IF(Table1[[#This Row],[Hạn thanh toán]]="","",IF((U545-NOW())&lt;0,-(U545-NOW()),0))</f>
        <v>195.62053680555255</v>
      </c>
      <c r="Y545" s="3" t="str">
        <f t="shared" ca="1" si="8"/>
        <v>Nợ quá hạn hơn 120 ngày có khả năng mất thanh toán</v>
      </c>
      <c r="Z545" s="3" t="str">
        <f>IF(MONTH(Table1[[#This Row],[Ngày tính CN]])&lt;10,"0"&amp;MONTH(Table1[[#This Row],[Ngày tính CN]]),MONTH(Table1[[#This Row],[Ngày tính CN]]))</f>
        <v>03</v>
      </c>
      <c r="AA54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45" s="3"/>
    </row>
    <row r="546" spans="1:28" ht="25.5" customHeight="1" x14ac:dyDescent="0.2">
      <c r="A546" s="4" t="s">
        <v>654</v>
      </c>
      <c r="B546" s="4" t="s">
        <v>2119</v>
      </c>
      <c r="E546" s="5">
        <v>45724</v>
      </c>
      <c r="F546" s="3" t="s">
        <v>1099</v>
      </c>
      <c r="G546" s="3" t="s">
        <v>936</v>
      </c>
      <c r="K546" s="8">
        <v>-71771</v>
      </c>
      <c r="L546" s="8" t="s">
        <v>637</v>
      </c>
      <c r="O546" s="20">
        <f>IF(Table1[[#This Row],[Phân loại]]="Tồn đầu kỳ",Table1[[#This Row],[Tổng giá trị]],0)</f>
        <v>0</v>
      </c>
      <c r="P546" s="8">
        <f>IF(Table1[[#This Row],[Số còn phải thu ĐK]]&gt;0,0,IF(Table1[[#This Row],[Phân loại]]="Bán hàng",Table1[[#This Row],[Tổng giá trị]],-Table1[[#This Row],[Tổng giá trị]]))</f>
        <v>71771</v>
      </c>
      <c r="Q546" s="20">
        <f>IF(Table1[[#This Row],[Ngày Thanh toán]]&lt;&gt;"",Table1[[#This Row],[Giá Trị HD sau CK]],0)</f>
        <v>0</v>
      </c>
      <c r="R546" s="8">
        <f>Table1[[#This Row],[Số còn phải thu ĐK]]+Table1[[#This Row],[Giá Trị HD sau CK]]-Table1[[#This Row],[Số tiền đã thu]]</f>
        <v>71771</v>
      </c>
      <c r="S546" s="7">
        <f>IF(Table1[[#This Row],[Ngày hóa đơn]]&lt;&gt;"",Table1[[#This Row],[Ngày hóa đơn]],Table1[[#This Row],[Ngày hạch toán]])</f>
        <v>45724</v>
      </c>
      <c r="T546" s="8">
        <v>55</v>
      </c>
      <c r="U546" s="7">
        <f>IF(Table1[[#This Row],[Ngày tính CN]]="","",S546+T546)</f>
        <v>45779</v>
      </c>
      <c r="V546" s="20">
        <f ca="1">IF(Table1[[#This Row],[Hạn thanh toán]]="","",IF((U546-NOW())&lt;0,0,(U546-NOW())))</f>
        <v>0</v>
      </c>
      <c r="W546" s="3"/>
      <c r="X546" s="20">
        <f ca="1">IF(Table1[[#This Row],[Hạn thanh toán]]="","",IF((U546-NOW())&lt;0,-(U546-NOW()),0))</f>
        <v>195.62053680555255</v>
      </c>
      <c r="Y546" s="3" t="str">
        <f t="shared" ca="1" si="8"/>
        <v>Nợ quá hạn hơn 120 ngày có khả năng mất thanh toán</v>
      </c>
      <c r="Z546" s="3" t="str">
        <f>IF(MONTH(Table1[[#This Row],[Ngày tính CN]])&lt;10,"0"&amp;MONTH(Table1[[#This Row],[Ngày tính CN]]),MONTH(Table1[[#This Row],[Ngày tính CN]]))</f>
        <v>03</v>
      </c>
      <c r="AA54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46" s="3"/>
    </row>
    <row r="547" spans="1:28" ht="25.5" customHeight="1" x14ac:dyDescent="0.2">
      <c r="A547" s="4" t="s">
        <v>654</v>
      </c>
      <c r="B547" s="4" t="s">
        <v>2119</v>
      </c>
      <c r="E547" s="5">
        <v>45724</v>
      </c>
      <c r="F547" s="3" t="s">
        <v>1100</v>
      </c>
      <c r="G547" s="3" t="s">
        <v>936</v>
      </c>
      <c r="K547" s="8">
        <v>-71771</v>
      </c>
      <c r="L547" s="8" t="s">
        <v>637</v>
      </c>
      <c r="O547" s="20">
        <f>IF(Table1[[#This Row],[Phân loại]]="Tồn đầu kỳ",Table1[[#This Row],[Tổng giá trị]],0)</f>
        <v>0</v>
      </c>
      <c r="P547" s="8">
        <f>IF(Table1[[#This Row],[Số còn phải thu ĐK]]&gt;0,0,IF(Table1[[#This Row],[Phân loại]]="Bán hàng",Table1[[#This Row],[Tổng giá trị]],-Table1[[#This Row],[Tổng giá trị]]))</f>
        <v>71771</v>
      </c>
      <c r="Q547" s="20">
        <f>IF(Table1[[#This Row],[Ngày Thanh toán]]&lt;&gt;"",Table1[[#This Row],[Giá Trị HD sau CK]],0)</f>
        <v>0</v>
      </c>
      <c r="R547" s="8">
        <f>Table1[[#This Row],[Số còn phải thu ĐK]]+Table1[[#This Row],[Giá Trị HD sau CK]]-Table1[[#This Row],[Số tiền đã thu]]</f>
        <v>71771</v>
      </c>
      <c r="S547" s="7">
        <f>IF(Table1[[#This Row],[Ngày hóa đơn]]&lt;&gt;"",Table1[[#This Row],[Ngày hóa đơn]],Table1[[#This Row],[Ngày hạch toán]])</f>
        <v>45724</v>
      </c>
      <c r="T547" s="8">
        <v>55</v>
      </c>
      <c r="U547" s="7">
        <f>IF(Table1[[#This Row],[Ngày tính CN]]="","",S547+T547)</f>
        <v>45779</v>
      </c>
      <c r="V547" s="20">
        <f ca="1">IF(Table1[[#This Row],[Hạn thanh toán]]="","",IF((U547-NOW())&lt;0,0,(U547-NOW())))</f>
        <v>0</v>
      </c>
      <c r="W547" s="3"/>
      <c r="X547" s="20">
        <f ca="1">IF(Table1[[#This Row],[Hạn thanh toán]]="","",IF((U547-NOW())&lt;0,-(U547-NOW()),0))</f>
        <v>195.62053680555255</v>
      </c>
      <c r="Y547" s="3" t="str">
        <f t="shared" ca="1" si="8"/>
        <v>Nợ quá hạn hơn 120 ngày có khả năng mất thanh toán</v>
      </c>
      <c r="Z547" s="3" t="str">
        <f>IF(MONTH(Table1[[#This Row],[Ngày tính CN]])&lt;10,"0"&amp;MONTH(Table1[[#This Row],[Ngày tính CN]]),MONTH(Table1[[#This Row],[Ngày tính CN]]))</f>
        <v>03</v>
      </c>
      <c r="AA54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47" s="3"/>
    </row>
    <row r="548" spans="1:28" ht="25.5" customHeight="1" x14ac:dyDescent="0.2">
      <c r="A548" s="4" t="s">
        <v>654</v>
      </c>
      <c r="B548" s="4" t="s">
        <v>2119</v>
      </c>
      <c r="E548" s="5">
        <v>45724</v>
      </c>
      <c r="F548" s="3" t="s">
        <v>1101</v>
      </c>
      <c r="G548" s="3" t="s">
        <v>936</v>
      </c>
      <c r="K548" s="8">
        <v>-143543</v>
      </c>
      <c r="L548" s="8" t="s">
        <v>637</v>
      </c>
      <c r="O548" s="20">
        <f>IF(Table1[[#This Row],[Phân loại]]="Tồn đầu kỳ",Table1[[#This Row],[Tổng giá trị]],0)</f>
        <v>0</v>
      </c>
      <c r="P548" s="8">
        <f>IF(Table1[[#This Row],[Số còn phải thu ĐK]]&gt;0,0,IF(Table1[[#This Row],[Phân loại]]="Bán hàng",Table1[[#This Row],[Tổng giá trị]],-Table1[[#This Row],[Tổng giá trị]]))</f>
        <v>143543</v>
      </c>
      <c r="Q548" s="20">
        <f>IF(Table1[[#This Row],[Ngày Thanh toán]]&lt;&gt;"",Table1[[#This Row],[Giá Trị HD sau CK]],0)</f>
        <v>0</v>
      </c>
      <c r="R548" s="8">
        <f>Table1[[#This Row],[Số còn phải thu ĐK]]+Table1[[#This Row],[Giá Trị HD sau CK]]-Table1[[#This Row],[Số tiền đã thu]]</f>
        <v>143543</v>
      </c>
      <c r="S548" s="7">
        <f>IF(Table1[[#This Row],[Ngày hóa đơn]]&lt;&gt;"",Table1[[#This Row],[Ngày hóa đơn]],Table1[[#This Row],[Ngày hạch toán]])</f>
        <v>45724</v>
      </c>
      <c r="T548" s="8">
        <v>55</v>
      </c>
      <c r="U548" s="7">
        <f>IF(Table1[[#This Row],[Ngày tính CN]]="","",S548+T548)</f>
        <v>45779</v>
      </c>
      <c r="V548" s="20">
        <f ca="1">IF(Table1[[#This Row],[Hạn thanh toán]]="","",IF((U548-NOW())&lt;0,0,(U548-NOW())))</f>
        <v>0</v>
      </c>
      <c r="W548" s="3"/>
      <c r="X548" s="20">
        <f ca="1">IF(Table1[[#This Row],[Hạn thanh toán]]="","",IF((U548-NOW())&lt;0,-(U548-NOW()),0))</f>
        <v>195.62053680555255</v>
      </c>
      <c r="Y548" s="3" t="str">
        <f t="shared" ca="1" si="8"/>
        <v>Nợ quá hạn hơn 120 ngày có khả năng mất thanh toán</v>
      </c>
      <c r="Z548" s="3" t="str">
        <f>IF(MONTH(Table1[[#This Row],[Ngày tính CN]])&lt;10,"0"&amp;MONTH(Table1[[#This Row],[Ngày tính CN]]),MONTH(Table1[[#This Row],[Ngày tính CN]]))</f>
        <v>03</v>
      </c>
      <c r="AA54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48" s="3"/>
    </row>
    <row r="549" spans="1:28" ht="25.5" customHeight="1" x14ac:dyDescent="0.2">
      <c r="A549" s="4" t="s">
        <v>654</v>
      </c>
      <c r="B549" s="4" t="s">
        <v>2119</v>
      </c>
      <c r="E549" s="5">
        <v>45724</v>
      </c>
      <c r="F549" s="3" t="s">
        <v>1102</v>
      </c>
      <c r="G549" s="3" t="s">
        <v>936</v>
      </c>
      <c r="K549" s="8">
        <v>-81813</v>
      </c>
      <c r="L549" s="8" t="s">
        <v>637</v>
      </c>
      <c r="O549" s="20">
        <f>IF(Table1[[#This Row],[Phân loại]]="Tồn đầu kỳ",Table1[[#This Row],[Tổng giá trị]],0)</f>
        <v>0</v>
      </c>
      <c r="P549" s="8">
        <f>IF(Table1[[#This Row],[Số còn phải thu ĐK]]&gt;0,0,IF(Table1[[#This Row],[Phân loại]]="Bán hàng",Table1[[#This Row],[Tổng giá trị]],-Table1[[#This Row],[Tổng giá trị]]))</f>
        <v>81813</v>
      </c>
      <c r="Q549" s="20">
        <f>IF(Table1[[#This Row],[Ngày Thanh toán]]&lt;&gt;"",Table1[[#This Row],[Giá Trị HD sau CK]],0)</f>
        <v>0</v>
      </c>
      <c r="R549" s="8">
        <f>Table1[[#This Row],[Số còn phải thu ĐK]]+Table1[[#This Row],[Giá Trị HD sau CK]]-Table1[[#This Row],[Số tiền đã thu]]</f>
        <v>81813</v>
      </c>
      <c r="S549" s="7">
        <f>IF(Table1[[#This Row],[Ngày hóa đơn]]&lt;&gt;"",Table1[[#This Row],[Ngày hóa đơn]],Table1[[#This Row],[Ngày hạch toán]])</f>
        <v>45724</v>
      </c>
      <c r="T549" s="8">
        <v>55</v>
      </c>
      <c r="U549" s="7">
        <f>IF(Table1[[#This Row],[Ngày tính CN]]="","",S549+T549)</f>
        <v>45779</v>
      </c>
      <c r="V549" s="20">
        <f ca="1">IF(Table1[[#This Row],[Hạn thanh toán]]="","",IF((U549-NOW())&lt;0,0,(U549-NOW())))</f>
        <v>0</v>
      </c>
      <c r="W549" s="3"/>
      <c r="X549" s="20">
        <f ca="1">IF(Table1[[#This Row],[Hạn thanh toán]]="","",IF((U549-NOW())&lt;0,-(U549-NOW()),0))</f>
        <v>195.62053680555255</v>
      </c>
      <c r="Y549" s="3" t="str">
        <f t="shared" ca="1" si="8"/>
        <v>Nợ quá hạn hơn 120 ngày có khả năng mất thanh toán</v>
      </c>
      <c r="Z549" s="3" t="str">
        <f>IF(MONTH(Table1[[#This Row],[Ngày tính CN]])&lt;10,"0"&amp;MONTH(Table1[[#This Row],[Ngày tính CN]]),MONTH(Table1[[#This Row],[Ngày tính CN]]))</f>
        <v>03</v>
      </c>
      <c r="AA54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49" s="3"/>
    </row>
    <row r="550" spans="1:28" ht="25.5" customHeight="1" x14ac:dyDescent="0.2">
      <c r="A550" s="4" t="s">
        <v>654</v>
      </c>
      <c r="B550" s="4" t="s">
        <v>2119</v>
      </c>
      <c r="E550" s="5">
        <v>45724</v>
      </c>
      <c r="F550" s="3" t="s">
        <v>1103</v>
      </c>
      <c r="G550" s="3" t="s">
        <v>936</v>
      </c>
      <c r="K550" s="8">
        <v>-38390</v>
      </c>
      <c r="L550" s="8" t="s">
        <v>637</v>
      </c>
      <c r="O550" s="20">
        <f>IF(Table1[[#This Row],[Phân loại]]="Tồn đầu kỳ",Table1[[#This Row],[Tổng giá trị]],0)</f>
        <v>0</v>
      </c>
      <c r="P550" s="8">
        <f>IF(Table1[[#This Row],[Số còn phải thu ĐK]]&gt;0,0,IF(Table1[[#This Row],[Phân loại]]="Bán hàng",Table1[[#This Row],[Tổng giá trị]],-Table1[[#This Row],[Tổng giá trị]]))</f>
        <v>38390</v>
      </c>
      <c r="Q550" s="20">
        <f>IF(Table1[[#This Row],[Ngày Thanh toán]]&lt;&gt;"",Table1[[#This Row],[Giá Trị HD sau CK]],0)</f>
        <v>0</v>
      </c>
      <c r="R550" s="8">
        <f>Table1[[#This Row],[Số còn phải thu ĐK]]+Table1[[#This Row],[Giá Trị HD sau CK]]-Table1[[#This Row],[Số tiền đã thu]]</f>
        <v>38390</v>
      </c>
      <c r="S550" s="7">
        <f>IF(Table1[[#This Row],[Ngày hóa đơn]]&lt;&gt;"",Table1[[#This Row],[Ngày hóa đơn]],Table1[[#This Row],[Ngày hạch toán]])</f>
        <v>45724</v>
      </c>
      <c r="T550" s="8">
        <v>55</v>
      </c>
      <c r="U550" s="7">
        <f>IF(Table1[[#This Row],[Ngày tính CN]]="","",S550+T550)</f>
        <v>45779</v>
      </c>
      <c r="V550" s="20">
        <f ca="1">IF(Table1[[#This Row],[Hạn thanh toán]]="","",IF((U550-NOW())&lt;0,0,(U550-NOW())))</f>
        <v>0</v>
      </c>
      <c r="W550" s="3"/>
      <c r="X550" s="20">
        <f ca="1">IF(Table1[[#This Row],[Hạn thanh toán]]="","",IF((U550-NOW())&lt;0,-(U550-NOW()),0))</f>
        <v>195.62053680555255</v>
      </c>
      <c r="Y550" s="3" t="str">
        <f t="shared" ca="1" si="8"/>
        <v>Nợ quá hạn hơn 120 ngày có khả năng mất thanh toán</v>
      </c>
      <c r="Z550" s="3" t="str">
        <f>IF(MONTH(Table1[[#This Row],[Ngày tính CN]])&lt;10,"0"&amp;MONTH(Table1[[#This Row],[Ngày tính CN]]),MONTH(Table1[[#This Row],[Ngày tính CN]]))</f>
        <v>03</v>
      </c>
      <c r="AA55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50" s="3"/>
    </row>
    <row r="551" spans="1:28" ht="25.5" customHeight="1" x14ac:dyDescent="0.2">
      <c r="A551" s="4" t="s">
        <v>654</v>
      </c>
      <c r="B551" s="4" t="s">
        <v>2119</v>
      </c>
      <c r="E551" s="5">
        <v>45724</v>
      </c>
      <c r="F551" s="3" t="s">
        <v>1104</v>
      </c>
      <c r="G551" s="3" t="s">
        <v>936</v>
      </c>
      <c r="K551" s="8">
        <v>-19195</v>
      </c>
      <c r="L551" s="8" t="s">
        <v>637</v>
      </c>
      <c r="O551" s="20">
        <f>IF(Table1[[#This Row],[Phân loại]]="Tồn đầu kỳ",Table1[[#This Row],[Tổng giá trị]],0)</f>
        <v>0</v>
      </c>
      <c r="P551" s="8">
        <f>IF(Table1[[#This Row],[Số còn phải thu ĐK]]&gt;0,0,IF(Table1[[#This Row],[Phân loại]]="Bán hàng",Table1[[#This Row],[Tổng giá trị]],-Table1[[#This Row],[Tổng giá trị]]))</f>
        <v>19195</v>
      </c>
      <c r="Q551" s="20">
        <f>IF(Table1[[#This Row],[Ngày Thanh toán]]&lt;&gt;"",Table1[[#This Row],[Giá Trị HD sau CK]],0)</f>
        <v>0</v>
      </c>
      <c r="R551" s="8">
        <f>Table1[[#This Row],[Số còn phải thu ĐK]]+Table1[[#This Row],[Giá Trị HD sau CK]]-Table1[[#This Row],[Số tiền đã thu]]</f>
        <v>19195</v>
      </c>
      <c r="S551" s="7">
        <f>IF(Table1[[#This Row],[Ngày hóa đơn]]&lt;&gt;"",Table1[[#This Row],[Ngày hóa đơn]],Table1[[#This Row],[Ngày hạch toán]])</f>
        <v>45724</v>
      </c>
      <c r="T551" s="8">
        <v>55</v>
      </c>
      <c r="U551" s="7">
        <f>IF(Table1[[#This Row],[Ngày tính CN]]="","",S551+T551)</f>
        <v>45779</v>
      </c>
      <c r="V551" s="20">
        <f ca="1">IF(Table1[[#This Row],[Hạn thanh toán]]="","",IF((U551-NOW())&lt;0,0,(U551-NOW())))</f>
        <v>0</v>
      </c>
      <c r="W551" s="3"/>
      <c r="X551" s="20">
        <f ca="1">IF(Table1[[#This Row],[Hạn thanh toán]]="","",IF((U551-NOW())&lt;0,-(U551-NOW()),0))</f>
        <v>195.62053680555255</v>
      </c>
      <c r="Y551" s="3" t="str">
        <f t="shared" ca="1" si="8"/>
        <v>Nợ quá hạn hơn 120 ngày có khả năng mất thanh toán</v>
      </c>
      <c r="Z551" s="3" t="str">
        <f>IF(MONTH(Table1[[#This Row],[Ngày tính CN]])&lt;10,"0"&amp;MONTH(Table1[[#This Row],[Ngày tính CN]]),MONTH(Table1[[#This Row],[Ngày tính CN]]))</f>
        <v>03</v>
      </c>
      <c r="AA55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51" s="3"/>
    </row>
    <row r="552" spans="1:28" ht="25.5" customHeight="1" x14ac:dyDescent="0.2">
      <c r="A552" s="4" t="s">
        <v>654</v>
      </c>
      <c r="B552" s="4" t="s">
        <v>2119</v>
      </c>
      <c r="E552" s="5">
        <v>45724</v>
      </c>
      <c r="F552" s="3" t="s">
        <v>1105</v>
      </c>
      <c r="G552" s="3" t="s">
        <v>936</v>
      </c>
      <c r="K552" s="8">
        <v>-90966</v>
      </c>
      <c r="L552" s="8" t="s">
        <v>637</v>
      </c>
      <c r="O552" s="20">
        <f>IF(Table1[[#This Row],[Phân loại]]="Tồn đầu kỳ",Table1[[#This Row],[Tổng giá trị]],0)</f>
        <v>0</v>
      </c>
      <c r="P552" s="8">
        <f>IF(Table1[[#This Row],[Số còn phải thu ĐK]]&gt;0,0,IF(Table1[[#This Row],[Phân loại]]="Bán hàng",Table1[[#This Row],[Tổng giá trị]],-Table1[[#This Row],[Tổng giá trị]]))</f>
        <v>90966</v>
      </c>
      <c r="Q552" s="20">
        <f>IF(Table1[[#This Row],[Ngày Thanh toán]]&lt;&gt;"",Table1[[#This Row],[Giá Trị HD sau CK]],0)</f>
        <v>0</v>
      </c>
      <c r="R552" s="8">
        <f>Table1[[#This Row],[Số còn phải thu ĐK]]+Table1[[#This Row],[Giá Trị HD sau CK]]-Table1[[#This Row],[Số tiền đã thu]]</f>
        <v>90966</v>
      </c>
      <c r="S552" s="7">
        <f>IF(Table1[[#This Row],[Ngày hóa đơn]]&lt;&gt;"",Table1[[#This Row],[Ngày hóa đơn]],Table1[[#This Row],[Ngày hạch toán]])</f>
        <v>45724</v>
      </c>
      <c r="T552" s="8">
        <v>55</v>
      </c>
      <c r="U552" s="7">
        <f>IF(Table1[[#This Row],[Ngày tính CN]]="","",S552+T552)</f>
        <v>45779</v>
      </c>
      <c r="V552" s="20">
        <f ca="1">IF(Table1[[#This Row],[Hạn thanh toán]]="","",IF((U552-NOW())&lt;0,0,(U552-NOW())))</f>
        <v>0</v>
      </c>
      <c r="W552" s="3"/>
      <c r="X552" s="20">
        <f ca="1">IF(Table1[[#This Row],[Hạn thanh toán]]="","",IF((U552-NOW())&lt;0,-(U552-NOW()),0))</f>
        <v>195.62053680555255</v>
      </c>
      <c r="Y552" s="3" t="str">
        <f t="shared" ca="1" si="8"/>
        <v>Nợ quá hạn hơn 120 ngày có khả năng mất thanh toán</v>
      </c>
      <c r="Z552" s="3" t="str">
        <f>IF(MONTH(Table1[[#This Row],[Ngày tính CN]])&lt;10,"0"&amp;MONTH(Table1[[#This Row],[Ngày tính CN]]),MONTH(Table1[[#This Row],[Ngày tính CN]]))</f>
        <v>03</v>
      </c>
      <c r="AA55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52" s="3"/>
    </row>
    <row r="553" spans="1:28" ht="25.5" customHeight="1" x14ac:dyDescent="0.2">
      <c r="A553" s="4" t="s">
        <v>654</v>
      </c>
      <c r="B553" s="4" t="s">
        <v>2119</v>
      </c>
      <c r="E553" s="5">
        <v>45724</v>
      </c>
      <c r="F553" s="3" t="s">
        <v>1106</v>
      </c>
      <c r="G553" s="3" t="s">
        <v>936</v>
      </c>
      <c r="K553" s="8">
        <v>-306281</v>
      </c>
      <c r="L553" s="8" t="s">
        <v>637</v>
      </c>
      <c r="O553" s="20">
        <f>IF(Table1[[#This Row],[Phân loại]]="Tồn đầu kỳ",Table1[[#This Row],[Tổng giá trị]],0)</f>
        <v>0</v>
      </c>
      <c r="P553" s="8">
        <f>IF(Table1[[#This Row],[Số còn phải thu ĐK]]&gt;0,0,IF(Table1[[#This Row],[Phân loại]]="Bán hàng",Table1[[#This Row],[Tổng giá trị]],-Table1[[#This Row],[Tổng giá trị]]))</f>
        <v>306281</v>
      </c>
      <c r="Q553" s="20">
        <f>IF(Table1[[#This Row],[Ngày Thanh toán]]&lt;&gt;"",Table1[[#This Row],[Giá Trị HD sau CK]],0)</f>
        <v>0</v>
      </c>
      <c r="R553" s="8">
        <f>Table1[[#This Row],[Số còn phải thu ĐK]]+Table1[[#This Row],[Giá Trị HD sau CK]]-Table1[[#This Row],[Số tiền đã thu]]</f>
        <v>306281</v>
      </c>
      <c r="S553" s="7">
        <f>IF(Table1[[#This Row],[Ngày hóa đơn]]&lt;&gt;"",Table1[[#This Row],[Ngày hóa đơn]],Table1[[#This Row],[Ngày hạch toán]])</f>
        <v>45724</v>
      </c>
      <c r="T553" s="8">
        <v>55</v>
      </c>
      <c r="U553" s="7">
        <f>IF(Table1[[#This Row],[Ngày tính CN]]="","",S553+T553)</f>
        <v>45779</v>
      </c>
      <c r="V553" s="20">
        <f ca="1">IF(Table1[[#This Row],[Hạn thanh toán]]="","",IF((U553-NOW())&lt;0,0,(U553-NOW())))</f>
        <v>0</v>
      </c>
      <c r="W553" s="3"/>
      <c r="X553" s="20">
        <f ca="1">IF(Table1[[#This Row],[Hạn thanh toán]]="","",IF((U553-NOW())&lt;0,-(U553-NOW()),0))</f>
        <v>195.62053680555255</v>
      </c>
      <c r="Y553" s="3" t="str">
        <f t="shared" ca="1" si="8"/>
        <v>Nợ quá hạn hơn 120 ngày có khả năng mất thanh toán</v>
      </c>
      <c r="Z553" s="3" t="str">
        <f>IF(MONTH(Table1[[#This Row],[Ngày tính CN]])&lt;10,"0"&amp;MONTH(Table1[[#This Row],[Ngày tính CN]]),MONTH(Table1[[#This Row],[Ngày tính CN]]))</f>
        <v>03</v>
      </c>
      <c r="AA55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53" s="3"/>
    </row>
    <row r="554" spans="1:28" ht="25.5" customHeight="1" x14ac:dyDescent="0.2">
      <c r="A554" s="4" t="s">
        <v>654</v>
      </c>
      <c r="B554" s="4" t="s">
        <v>2119</v>
      </c>
      <c r="E554" s="5">
        <v>45724</v>
      </c>
      <c r="F554" s="3" t="s">
        <v>1107</v>
      </c>
      <c r="G554" s="3" t="s">
        <v>936</v>
      </c>
      <c r="K554" s="8">
        <v>-177804</v>
      </c>
      <c r="L554" s="8" t="s">
        <v>637</v>
      </c>
      <c r="O554" s="20">
        <f>IF(Table1[[#This Row],[Phân loại]]="Tồn đầu kỳ",Table1[[#This Row],[Tổng giá trị]],0)</f>
        <v>0</v>
      </c>
      <c r="P554" s="8">
        <f>IF(Table1[[#This Row],[Số còn phải thu ĐK]]&gt;0,0,IF(Table1[[#This Row],[Phân loại]]="Bán hàng",Table1[[#This Row],[Tổng giá trị]],-Table1[[#This Row],[Tổng giá trị]]))</f>
        <v>177804</v>
      </c>
      <c r="Q554" s="20">
        <f>IF(Table1[[#This Row],[Ngày Thanh toán]]&lt;&gt;"",Table1[[#This Row],[Giá Trị HD sau CK]],0)</f>
        <v>0</v>
      </c>
      <c r="R554" s="8">
        <f>Table1[[#This Row],[Số còn phải thu ĐK]]+Table1[[#This Row],[Giá Trị HD sau CK]]-Table1[[#This Row],[Số tiền đã thu]]</f>
        <v>177804</v>
      </c>
      <c r="S554" s="7">
        <f>IF(Table1[[#This Row],[Ngày hóa đơn]]&lt;&gt;"",Table1[[#This Row],[Ngày hóa đơn]],Table1[[#This Row],[Ngày hạch toán]])</f>
        <v>45724</v>
      </c>
      <c r="T554" s="8">
        <v>55</v>
      </c>
      <c r="U554" s="7">
        <f>IF(Table1[[#This Row],[Ngày tính CN]]="","",S554+T554)</f>
        <v>45779</v>
      </c>
      <c r="V554" s="20">
        <f ca="1">IF(Table1[[#This Row],[Hạn thanh toán]]="","",IF((U554-NOW())&lt;0,0,(U554-NOW())))</f>
        <v>0</v>
      </c>
      <c r="W554" s="3"/>
      <c r="X554" s="20">
        <f ca="1">IF(Table1[[#This Row],[Hạn thanh toán]]="","",IF((U554-NOW())&lt;0,-(U554-NOW()),0))</f>
        <v>195.62053680555255</v>
      </c>
      <c r="Y554" s="3" t="str">
        <f t="shared" ca="1" si="8"/>
        <v>Nợ quá hạn hơn 120 ngày có khả năng mất thanh toán</v>
      </c>
      <c r="Z554" s="3" t="str">
        <f>IF(MONTH(Table1[[#This Row],[Ngày tính CN]])&lt;10,"0"&amp;MONTH(Table1[[#This Row],[Ngày tính CN]]),MONTH(Table1[[#This Row],[Ngày tính CN]]))</f>
        <v>03</v>
      </c>
      <c r="AA55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54" s="3"/>
    </row>
    <row r="555" spans="1:28" ht="25.5" customHeight="1" x14ac:dyDescent="0.2">
      <c r="A555" s="4" t="s">
        <v>654</v>
      </c>
      <c r="B555" s="4" t="s">
        <v>2119</v>
      </c>
      <c r="E555" s="5">
        <v>45724</v>
      </c>
      <c r="F555" s="3" t="s">
        <v>1108</v>
      </c>
      <c r="G555" s="3" t="s">
        <v>936</v>
      </c>
      <c r="K555" s="8">
        <v>-312194</v>
      </c>
      <c r="L555" s="8" t="s">
        <v>637</v>
      </c>
      <c r="O555" s="20">
        <f>IF(Table1[[#This Row],[Phân loại]]="Tồn đầu kỳ",Table1[[#This Row],[Tổng giá trị]],0)</f>
        <v>0</v>
      </c>
      <c r="P555" s="8">
        <f>IF(Table1[[#This Row],[Số còn phải thu ĐK]]&gt;0,0,IF(Table1[[#This Row],[Phân loại]]="Bán hàng",Table1[[#This Row],[Tổng giá trị]],-Table1[[#This Row],[Tổng giá trị]]))</f>
        <v>312194</v>
      </c>
      <c r="Q555" s="20">
        <f>IF(Table1[[#This Row],[Ngày Thanh toán]]&lt;&gt;"",Table1[[#This Row],[Giá Trị HD sau CK]],0)</f>
        <v>0</v>
      </c>
      <c r="R555" s="8">
        <f>Table1[[#This Row],[Số còn phải thu ĐK]]+Table1[[#This Row],[Giá Trị HD sau CK]]-Table1[[#This Row],[Số tiền đã thu]]</f>
        <v>312194</v>
      </c>
      <c r="S555" s="7">
        <f>IF(Table1[[#This Row],[Ngày hóa đơn]]&lt;&gt;"",Table1[[#This Row],[Ngày hóa đơn]],Table1[[#This Row],[Ngày hạch toán]])</f>
        <v>45724</v>
      </c>
      <c r="T555" s="8">
        <v>55</v>
      </c>
      <c r="U555" s="7">
        <f>IF(Table1[[#This Row],[Ngày tính CN]]="","",S555+T555)</f>
        <v>45779</v>
      </c>
      <c r="V555" s="20">
        <f ca="1">IF(Table1[[#This Row],[Hạn thanh toán]]="","",IF((U555-NOW())&lt;0,0,(U555-NOW())))</f>
        <v>0</v>
      </c>
      <c r="W555" s="3"/>
      <c r="X555" s="20">
        <f ca="1">IF(Table1[[#This Row],[Hạn thanh toán]]="","",IF((U555-NOW())&lt;0,-(U555-NOW()),0))</f>
        <v>195.62053680555255</v>
      </c>
      <c r="Y555" s="3" t="str">
        <f t="shared" ca="1" si="8"/>
        <v>Nợ quá hạn hơn 120 ngày có khả năng mất thanh toán</v>
      </c>
      <c r="Z555" s="3" t="str">
        <f>IF(MONTH(Table1[[#This Row],[Ngày tính CN]])&lt;10,"0"&amp;MONTH(Table1[[#This Row],[Ngày tính CN]]),MONTH(Table1[[#This Row],[Ngày tính CN]]))</f>
        <v>03</v>
      </c>
      <c r="AA55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55" s="3"/>
    </row>
    <row r="556" spans="1:28" ht="25.5" customHeight="1" x14ac:dyDescent="0.2">
      <c r="A556" s="4" t="s">
        <v>654</v>
      </c>
      <c r="B556" s="4" t="s">
        <v>2119</v>
      </c>
      <c r="E556" s="5">
        <v>45724</v>
      </c>
      <c r="F556" s="3" t="s">
        <v>1109</v>
      </c>
      <c r="G556" s="3" t="s">
        <v>936</v>
      </c>
      <c r="K556" s="8">
        <v>-158609</v>
      </c>
      <c r="L556" s="8" t="s">
        <v>637</v>
      </c>
      <c r="O556" s="20">
        <f>IF(Table1[[#This Row],[Phân loại]]="Tồn đầu kỳ",Table1[[#This Row],[Tổng giá trị]],0)</f>
        <v>0</v>
      </c>
      <c r="P556" s="8">
        <f>IF(Table1[[#This Row],[Số còn phải thu ĐK]]&gt;0,0,IF(Table1[[#This Row],[Phân loại]]="Bán hàng",Table1[[#This Row],[Tổng giá trị]],-Table1[[#This Row],[Tổng giá trị]]))</f>
        <v>158609</v>
      </c>
      <c r="Q556" s="20">
        <f>IF(Table1[[#This Row],[Ngày Thanh toán]]&lt;&gt;"",Table1[[#This Row],[Giá Trị HD sau CK]],0)</f>
        <v>0</v>
      </c>
      <c r="R556" s="8">
        <f>Table1[[#This Row],[Số còn phải thu ĐK]]+Table1[[#This Row],[Giá Trị HD sau CK]]-Table1[[#This Row],[Số tiền đã thu]]</f>
        <v>158609</v>
      </c>
      <c r="S556" s="7">
        <f>IF(Table1[[#This Row],[Ngày hóa đơn]]&lt;&gt;"",Table1[[#This Row],[Ngày hóa đơn]],Table1[[#This Row],[Ngày hạch toán]])</f>
        <v>45724</v>
      </c>
      <c r="T556" s="8">
        <v>55</v>
      </c>
      <c r="U556" s="7">
        <f>IF(Table1[[#This Row],[Ngày tính CN]]="","",S556+T556)</f>
        <v>45779</v>
      </c>
      <c r="V556" s="20">
        <f ca="1">IF(Table1[[#This Row],[Hạn thanh toán]]="","",IF((U556-NOW())&lt;0,0,(U556-NOW())))</f>
        <v>0</v>
      </c>
      <c r="W556" s="3"/>
      <c r="X556" s="20">
        <f ca="1">IF(Table1[[#This Row],[Hạn thanh toán]]="","",IF((U556-NOW())&lt;0,-(U556-NOW()),0))</f>
        <v>195.62053680555255</v>
      </c>
      <c r="Y556" s="3" t="str">
        <f t="shared" ca="1" si="8"/>
        <v>Nợ quá hạn hơn 120 ngày có khả năng mất thanh toán</v>
      </c>
      <c r="Z556" s="3" t="str">
        <f>IF(MONTH(Table1[[#This Row],[Ngày tính CN]])&lt;10,"0"&amp;MONTH(Table1[[#This Row],[Ngày tính CN]]),MONTH(Table1[[#This Row],[Ngày tính CN]]))</f>
        <v>03</v>
      </c>
      <c r="AA55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56" s="3"/>
    </row>
    <row r="557" spans="1:28" ht="25.5" customHeight="1" x14ac:dyDescent="0.2">
      <c r="A557" s="4" t="s">
        <v>654</v>
      </c>
      <c r="B557" s="4" t="s">
        <v>2119</v>
      </c>
      <c r="E557" s="5">
        <v>45724</v>
      </c>
      <c r="F557" s="3" t="s">
        <v>1110</v>
      </c>
      <c r="G557" s="3" t="s">
        <v>936</v>
      </c>
      <c r="K557" s="8">
        <v>-108548</v>
      </c>
      <c r="L557" s="8" t="s">
        <v>637</v>
      </c>
      <c r="O557" s="20">
        <f>IF(Table1[[#This Row],[Phân loại]]="Tồn đầu kỳ",Table1[[#This Row],[Tổng giá trị]],0)</f>
        <v>0</v>
      </c>
      <c r="P557" s="8">
        <f>IF(Table1[[#This Row],[Số còn phải thu ĐK]]&gt;0,0,IF(Table1[[#This Row],[Phân loại]]="Bán hàng",Table1[[#This Row],[Tổng giá trị]],-Table1[[#This Row],[Tổng giá trị]]))</f>
        <v>108548</v>
      </c>
      <c r="Q557" s="20">
        <f>IF(Table1[[#This Row],[Ngày Thanh toán]]&lt;&gt;"",Table1[[#This Row],[Giá Trị HD sau CK]],0)</f>
        <v>0</v>
      </c>
      <c r="R557" s="8">
        <f>Table1[[#This Row],[Số còn phải thu ĐK]]+Table1[[#This Row],[Giá Trị HD sau CK]]-Table1[[#This Row],[Số tiền đã thu]]</f>
        <v>108548</v>
      </c>
      <c r="S557" s="7">
        <f>IF(Table1[[#This Row],[Ngày hóa đơn]]&lt;&gt;"",Table1[[#This Row],[Ngày hóa đơn]],Table1[[#This Row],[Ngày hạch toán]])</f>
        <v>45724</v>
      </c>
      <c r="T557" s="8">
        <v>55</v>
      </c>
      <c r="U557" s="7">
        <f>IF(Table1[[#This Row],[Ngày tính CN]]="","",S557+T557)</f>
        <v>45779</v>
      </c>
      <c r="V557" s="20">
        <f ca="1">IF(Table1[[#This Row],[Hạn thanh toán]]="","",IF((U557-NOW())&lt;0,0,(U557-NOW())))</f>
        <v>0</v>
      </c>
      <c r="W557" s="3"/>
      <c r="X557" s="20">
        <f ca="1">IF(Table1[[#This Row],[Hạn thanh toán]]="","",IF((U557-NOW())&lt;0,-(U557-NOW()),0))</f>
        <v>195.62053680555255</v>
      </c>
      <c r="Y557" s="3" t="str">
        <f t="shared" ca="1" si="8"/>
        <v>Nợ quá hạn hơn 120 ngày có khả năng mất thanh toán</v>
      </c>
      <c r="Z557" s="3" t="str">
        <f>IF(MONTH(Table1[[#This Row],[Ngày tính CN]])&lt;10,"0"&amp;MONTH(Table1[[#This Row],[Ngày tính CN]]),MONTH(Table1[[#This Row],[Ngày tính CN]]))</f>
        <v>03</v>
      </c>
      <c r="AA55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57" s="3"/>
    </row>
    <row r="558" spans="1:28" ht="25.5" customHeight="1" x14ac:dyDescent="0.2">
      <c r="A558" s="4" t="s">
        <v>654</v>
      </c>
      <c r="B558" s="4" t="s">
        <v>2119</v>
      </c>
      <c r="E558" s="5">
        <v>45724</v>
      </c>
      <c r="F558" s="3" t="s">
        <v>1111</v>
      </c>
      <c r="G558" s="3" t="s">
        <v>936</v>
      </c>
      <c r="K558" s="8">
        <v>-108548</v>
      </c>
      <c r="L558" s="8" t="s">
        <v>637</v>
      </c>
      <c r="O558" s="20">
        <f>IF(Table1[[#This Row],[Phân loại]]="Tồn đầu kỳ",Table1[[#This Row],[Tổng giá trị]],0)</f>
        <v>0</v>
      </c>
      <c r="P558" s="8">
        <f>IF(Table1[[#This Row],[Số còn phải thu ĐK]]&gt;0,0,IF(Table1[[#This Row],[Phân loại]]="Bán hàng",Table1[[#This Row],[Tổng giá trị]],-Table1[[#This Row],[Tổng giá trị]]))</f>
        <v>108548</v>
      </c>
      <c r="Q558" s="20">
        <f>IF(Table1[[#This Row],[Ngày Thanh toán]]&lt;&gt;"",Table1[[#This Row],[Giá Trị HD sau CK]],0)</f>
        <v>0</v>
      </c>
      <c r="R558" s="8">
        <f>Table1[[#This Row],[Số còn phải thu ĐK]]+Table1[[#This Row],[Giá Trị HD sau CK]]-Table1[[#This Row],[Số tiền đã thu]]</f>
        <v>108548</v>
      </c>
      <c r="S558" s="7">
        <f>IF(Table1[[#This Row],[Ngày hóa đơn]]&lt;&gt;"",Table1[[#This Row],[Ngày hóa đơn]],Table1[[#This Row],[Ngày hạch toán]])</f>
        <v>45724</v>
      </c>
      <c r="T558" s="8">
        <v>55</v>
      </c>
      <c r="U558" s="7">
        <f>IF(Table1[[#This Row],[Ngày tính CN]]="","",S558+T558)</f>
        <v>45779</v>
      </c>
      <c r="V558" s="20">
        <f ca="1">IF(Table1[[#This Row],[Hạn thanh toán]]="","",IF((U558-NOW())&lt;0,0,(U558-NOW())))</f>
        <v>0</v>
      </c>
      <c r="W558" s="3"/>
      <c r="X558" s="20">
        <f ca="1">IF(Table1[[#This Row],[Hạn thanh toán]]="","",IF((U558-NOW())&lt;0,-(U558-NOW()),0))</f>
        <v>195.62053680555255</v>
      </c>
      <c r="Y558" s="3" t="str">
        <f t="shared" ca="1" si="8"/>
        <v>Nợ quá hạn hơn 120 ngày có khả năng mất thanh toán</v>
      </c>
      <c r="Z558" s="3" t="str">
        <f>IF(MONTH(Table1[[#This Row],[Ngày tính CN]])&lt;10,"0"&amp;MONTH(Table1[[#This Row],[Ngày tính CN]]),MONTH(Table1[[#This Row],[Ngày tính CN]]))</f>
        <v>03</v>
      </c>
      <c r="AA55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58" s="3"/>
    </row>
    <row r="559" spans="1:28" ht="25.5" customHeight="1" x14ac:dyDescent="0.2">
      <c r="A559" s="4" t="s">
        <v>654</v>
      </c>
      <c r="B559" s="4" t="s">
        <v>2119</v>
      </c>
      <c r="E559" s="5">
        <v>45724</v>
      </c>
      <c r="F559" s="3" t="s">
        <v>1112</v>
      </c>
      <c r="G559" s="3" t="s">
        <v>936</v>
      </c>
      <c r="K559" s="8">
        <v>-108548</v>
      </c>
      <c r="L559" s="8" t="s">
        <v>637</v>
      </c>
      <c r="O559" s="20">
        <f>IF(Table1[[#This Row],[Phân loại]]="Tồn đầu kỳ",Table1[[#This Row],[Tổng giá trị]],0)</f>
        <v>0</v>
      </c>
      <c r="P559" s="8">
        <f>IF(Table1[[#This Row],[Số còn phải thu ĐK]]&gt;0,0,IF(Table1[[#This Row],[Phân loại]]="Bán hàng",Table1[[#This Row],[Tổng giá trị]],-Table1[[#This Row],[Tổng giá trị]]))</f>
        <v>108548</v>
      </c>
      <c r="Q559" s="20">
        <f>IF(Table1[[#This Row],[Ngày Thanh toán]]&lt;&gt;"",Table1[[#This Row],[Giá Trị HD sau CK]],0)</f>
        <v>0</v>
      </c>
      <c r="R559" s="8">
        <f>Table1[[#This Row],[Số còn phải thu ĐK]]+Table1[[#This Row],[Giá Trị HD sau CK]]-Table1[[#This Row],[Số tiền đã thu]]</f>
        <v>108548</v>
      </c>
      <c r="S559" s="7">
        <f>IF(Table1[[#This Row],[Ngày hóa đơn]]&lt;&gt;"",Table1[[#This Row],[Ngày hóa đơn]],Table1[[#This Row],[Ngày hạch toán]])</f>
        <v>45724</v>
      </c>
      <c r="T559" s="8">
        <v>55</v>
      </c>
      <c r="U559" s="7">
        <f>IF(Table1[[#This Row],[Ngày tính CN]]="","",S559+T559)</f>
        <v>45779</v>
      </c>
      <c r="V559" s="20">
        <f ca="1">IF(Table1[[#This Row],[Hạn thanh toán]]="","",IF((U559-NOW())&lt;0,0,(U559-NOW())))</f>
        <v>0</v>
      </c>
      <c r="W559" s="3"/>
      <c r="X559" s="20">
        <f ca="1">IF(Table1[[#This Row],[Hạn thanh toán]]="","",IF((U559-NOW())&lt;0,-(U559-NOW()),0))</f>
        <v>195.62053680555255</v>
      </c>
      <c r="Y559" s="3" t="str">
        <f t="shared" ca="1" si="8"/>
        <v>Nợ quá hạn hơn 120 ngày có khả năng mất thanh toán</v>
      </c>
      <c r="Z559" s="3" t="str">
        <f>IF(MONTH(Table1[[#This Row],[Ngày tính CN]])&lt;10,"0"&amp;MONTH(Table1[[#This Row],[Ngày tính CN]]),MONTH(Table1[[#This Row],[Ngày tính CN]]))</f>
        <v>03</v>
      </c>
      <c r="AA55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59" s="3"/>
    </row>
    <row r="560" spans="1:28" ht="25.5" customHeight="1" x14ac:dyDescent="0.2">
      <c r="A560" s="4" t="s">
        <v>654</v>
      </c>
      <c r="B560" s="4" t="s">
        <v>2119</v>
      </c>
      <c r="E560" s="5">
        <v>45724</v>
      </c>
      <c r="F560" s="3" t="s">
        <v>1113</v>
      </c>
      <c r="G560" s="3" t="s">
        <v>936</v>
      </c>
      <c r="K560" s="8">
        <v>-108548</v>
      </c>
      <c r="L560" s="8" t="s">
        <v>637</v>
      </c>
      <c r="O560" s="20">
        <f>IF(Table1[[#This Row],[Phân loại]]="Tồn đầu kỳ",Table1[[#This Row],[Tổng giá trị]],0)</f>
        <v>0</v>
      </c>
      <c r="P560" s="8">
        <f>IF(Table1[[#This Row],[Số còn phải thu ĐK]]&gt;0,0,IF(Table1[[#This Row],[Phân loại]]="Bán hàng",Table1[[#This Row],[Tổng giá trị]],-Table1[[#This Row],[Tổng giá trị]]))</f>
        <v>108548</v>
      </c>
      <c r="Q560" s="20">
        <f>IF(Table1[[#This Row],[Ngày Thanh toán]]&lt;&gt;"",Table1[[#This Row],[Giá Trị HD sau CK]],0)</f>
        <v>0</v>
      </c>
      <c r="R560" s="8">
        <f>Table1[[#This Row],[Số còn phải thu ĐK]]+Table1[[#This Row],[Giá Trị HD sau CK]]-Table1[[#This Row],[Số tiền đã thu]]</f>
        <v>108548</v>
      </c>
      <c r="S560" s="7">
        <f>IF(Table1[[#This Row],[Ngày hóa đơn]]&lt;&gt;"",Table1[[#This Row],[Ngày hóa đơn]],Table1[[#This Row],[Ngày hạch toán]])</f>
        <v>45724</v>
      </c>
      <c r="T560" s="8">
        <v>55</v>
      </c>
      <c r="U560" s="7">
        <f>IF(Table1[[#This Row],[Ngày tính CN]]="","",S560+T560)</f>
        <v>45779</v>
      </c>
      <c r="V560" s="20">
        <f ca="1">IF(Table1[[#This Row],[Hạn thanh toán]]="","",IF((U560-NOW())&lt;0,0,(U560-NOW())))</f>
        <v>0</v>
      </c>
      <c r="W560" s="3"/>
      <c r="X560" s="20">
        <f ca="1">IF(Table1[[#This Row],[Hạn thanh toán]]="","",IF((U560-NOW())&lt;0,-(U560-NOW()),0))</f>
        <v>195.62053680555255</v>
      </c>
      <c r="Y560" s="3" t="str">
        <f t="shared" ca="1" si="8"/>
        <v>Nợ quá hạn hơn 120 ngày có khả năng mất thanh toán</v>
      </c>
      <c r="Z560" s="3" t="str">
        <f>IF(MONTH(Table1[[#This Row],[Ngày tính CN]])&lt;10,"0"&amp;MONTH(Table1[[#This Row],[Ngày tính CN]]),MONTH(Table1[[#This Row],[Ngày tính CN]]))</f>
        <v>03</v>
      </c>
      <c r="AA56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60" s="3"/>
    </row>
    <row r="561" spans="1:28" ht="25.5" customHeight="1" x14ac:dyDescent="0.2">
      <c r="A561" s="4" t="s">
        <v>654</v>
      </c>
      <c r="B561" s="4" t="s">
        <v>2119</v>
      </c>
      <c r="E561" s="5">
        <v>45724</v>
      </c>
      <c r="F561" s="3" t="s">
        <v>1114</v>
      </c>
      <c r="G561" s="3" t="s">
        <v>936</v>
      </c>
      <c r="K561" s="8">
        <v>-108548</v>
      </c>
      <c r="L561" s="8" t="s">
        <v>637</v>
      </c>
      <c r="O561" s="20">
        <f>IF(Table1[[#This Row],[Phân loại]]="Tồn đầu kỳ",Table1[[#This Row],[Tổng giá trị]],0)</f>
        <v>0</v>
      </c>
      <c r="P561" s="8">
        <f>IF(Table1[[#This Row],[Số còn phải thu ĐK]]&gt;0,0,IF(Table1[[#This Row],[Phân loại]]="Bán hàng",Table1[[#This Row],[Tổng giá trị]],-Table1[[#This Row],[Tổng giá trị]]))</f>
        <v>108548</v>
      </c>
      <c r="Q561" s="20">
        <f>IF(Table1[[#This Row],[Ngày Thanh toán]]&lt;&gt;"",Table1[[#This Row],[Giá Trị HD sau CK]],0)</f>
        <v>0</v>
      </c>
      <c r="R561" s="8">
        <f>Table1[[#This Row],[Số còn phải thu ĐK]]+Table1[[#This Row],[Giá Trị HD sau CK]]-Table1[[#This Row],[Số tiền đã thu]]</f>
        <v>108548</v>
      </c>
      <c r="S561" s="7">
        <f>IF(Table1[[#This Row],[Ngày hóa đơn]]&lt;&gt;"",Table1[[#This Row],[Ngày hóa đơn]],Table1[[#This Row],[Ngày hạch toán]])</f>
        <v>45724</v>
      </c>
      <c r="T561" s="8">
        <v>55</v>
      </c>
      <c r="U561" s="7">
        <f>IF(Table1[[#This Row],[Ngày tính CN]]="","",S561+T561)</f>
        <v>45779</v>
      </c>
      <c r="V561" s="20">
        <f ca="1">IF(Table1[[#This Row],[Hạn thanh toán]]="","",IF((U561-NOW())&lt;0,0,(U561-NOW())))</f>
        <v>0</v>
      </c>
      <c r="W561" s="3"/>
      <c r="X561" s="20">
        <f ca="1">IF(Table1[[#This Row],[Hạn thanh toán]]="","",IF((U561-NOW())&lt;0,-(U561-NOW()),0))</f>
        <v>195.62053680555255</v>
      </c>
      <c r="Y561" s="3" t="str">
        <f t="shared" ca="1" si="8"/>
        <v>Nợ quá hạn hơn 120 ngày có khả năng mất thanh toán</v>
      </c>
      <c r="Z561" s="3" t="str">
        <f>IF(MONTH(Table1[[#This Row],[Ngày tính CN]])&lt;10,"0"&amp;MONTH(Table1[[#This Row],[Ngày tính CN]]),MONTH(Table1[[#This Row],[Ngày tính CN]]))</f>
        <v>03</v>
      </c>
      <c r="AA56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61" s="3"/>
    </row>
    <row r="562" spans="1:28" ht="25.5" customHeight="1" x14ac:dyDescent="0.2">
      <c r="A562" s="4" t="s">
        <v>654</v>
      </c>
      <c r="B562" s="4" t="s">
        <v>2119</v>
      </c>
      <c r="E562" s="5">
        <v>45724</v>
      </c>
      <c r="F562" s="3" t="s">
        <v>1115</v>
      </c>
      <c r="G562" s="3" t="s">
        <v>936</v>
      </c>
      <c r="K562" s="8">
        <v>-108548</v>
      </c>
      <c r="L562" s="8" t="s">
        <v>637</v>
      </c>
      <c r="O562" s="20">
        <f>IF(Table1[[#This Row],[Phân loại]]="Tồn đầu kỳ",Table1[[#This Row],[Tổng giá trị]],0)</f>
        <v>0</v>
      </c>
      <c r="P562" s="8">
        <f>IF(Table1[[#This Row],[Số còn phải thu ĐK]]&gt;0,0,IF(Table1[[#This Row],[Phân loại]]="Bán hàng",Table1[[#This Row],[Tổng giá trị]],-Table1[[#This Row],[Tổng giá trị]]))</f>
        <v>108548</v>
      </c>
      <c r="Q562" s="20">
        <f>IF(Table1[[#This Row],[Ngày Thanh toán]]&lt;&gt;"",Table1[[#This Row],[Giá Trị HD sau CK]],0)</f>
        <v>0</v>
      </c>
      <c r="R562" s="8">
        <f>Table1[[#This Row],[Số còn phải thu ĐK]]+Table1[[#This Row],[Giá Trị HD sau CK]]-Table1[[#This Row],[Số tiền đã thu]]</f>
        <v>108548</v>
      </c>
      <c r="S562" s="7">
        <f>IF(Table1[[#This Row],[Ngày hóa đơn]]&lt;&gt;"",Table1[[#This Row],[Ngày hóa đơn]],Table1[[#This Row],[Ngày hạch toán]])</f>
        <v>45724</v>
      </c>
      <c r="T562" s="8">
        <v>55</v>
      </c>
      <c r="U562" s="7">
        <f>IF(Table1[[#This Row],[Ngày tính CN]]="","",S562+T562)</f>
        <v>45779</v>
      </c>
      <c r="V562" s="20">
        <f ca="1">IF(Table1[[#This Row],[Hạn thanh toán]]="","",IF((U562-NOW())&lt;0,0,(U562-NOW())))</f>
        <v>0</v>
      </c>
      <c r="W562" s="3"/>
      <c r="X562" s="20">
        <f ca="1">IF(Table1[[#This Row],[Hạn thanh toán]]="","",IF((U562-NOW())&lt;0,-(U562-NOW()),0))</f>
        <v>195.62053680555255</v>
      </c>
      <c r="Y562" s="3" t="str">
        <f t="shared" ca="1" si="8"/>
        <v>Nợ quá hạn hơn 120 ngày có khả năng mất thanh toán</v>
      </c>
      <c r="Z562" s="3" t="str">
        <f>IF(MONTH(Table1[[#This Row],[Ngày tính CN]])&lt;10,"0"&amp;MONTH(Table1[[#This Row],[Ngày tính CN]]),MONTH(Table1[[#This Row],[Ngày tính CN]]))</f>
        <v>03</v>
      </c>
      <c r="AA56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62" s="3"/>
    </row>
    <row r="563" spans="1:28" ht="25.5" customHeight="1" x14ac:dyDescent="0.2">
      <c r="A563" s="4" t="s">
        <v>654</v>
      </c>
      <c r="B563" s="4" t="s">
        <v>2119</v>
      </c>
      <c r="E563" s="5">
        <v>45724</v>
      </c>
      <c r="F563" s="3" t="s">
        <v>1116</v>
      </c>
      <c r="G563" s="3" t="s">
        <v>936</v>
      </c>
      <c r="K563" s="8">
        <v>-23994</v>
      </c>
      <c r="L563" s="8" t="s">
        <v>637</v>
      </c>
      <c r="O563" s="20">
        <f>IF(Table1[[#This Row],[Phân loại]]="Tồn đầu kỳ",Table1[[#This Row],[Tổng giá trị]],0)</f>
        <v>0</v>
      </c>
      <c r="P563" s="8">
        <f>IF(Table1[[#This Row],[Số còn phải thu ĐK]]&gt;0,0,IF(Table1[[#This Row],[Phân loại]]="Bán hàng",Table1[[#This Row],[Tổng giá trị]],-Table1[[#This Row],[Tổng giá trị]]))</f>
        <v>23994</v>
      </c>
      <c r="Q563" s="20">
        <f>IF(Table1[[#This Row],[Ngày Thanh toán]]&lt;&gt;"",Table1[[#This Row],[Giá Trị HD sau CK]],0)</f>
        <v>0</v>
      </c>
      <c r="R563" s="8">
        <f>Table1[[#This Row],[Số còn phải thu ĐK]]+Table1[[#This Row],[Giá Trị HD sau CK]]-Table1[[#This Row],[Số tiền đã thu]]</f>
        <v>23994</v>
      </c>
      <c r="S563" s="7">
        <f>IF(Table1[[#This Row],[Ngày hóa đơn]]&lt;&gt;"",Table1[[#This Row],[Ngày hóa đơn]],Table1[[#This Row],[Ngày hạch toán]])</f>
        <v>45724</v>
      </c>
      <c r="T563" s="8">
        <v>55</v>
      </c>
      <c r="U563" s="7">
        <f>IF(Table1[[#This Row],[Ngày tính CN]]="","",S563+T563)</f>
        <v>45779</v>
      </c>
      <c r="V563" s="20">
        <f ca="1">IF(Table1[[#This Row],[Hạn thanh toán]]="","",IF((U563-NOW())&lt;0,0,(U563-NOW())))</f>
        <v>0</v>
      </c>
      <c r="W563" s="3"/>
      <c r="X563" s="20">
        <f ca="1">IF(Table1[[#This Row],[Hạn thanh toán]]="","",IF((U563-NOW())&lt;0,-(U563-NOW()),0))</f>
        <v>195.62053680555255</v>
      </c>
      <c r="Y563" s="3" t="str">
        <f t="shared" ca="1" si="8"/>
        <v>Nợ quá hạn hơn 120 ngày có khả năng mất thanh toán</v>
      </c>
      <c r="Z563" s="3" t="str">
        <f>IF(MONTH(Table1[[#This Row],[Ngày tính CN]])&lt;10,"0"&amp;MONTH(Table1[[#This Row],[Ngày tính CN]]),MONTH(Table1[[#This Row],[Ngày tính CN]]))</f>
        <v>03</v>
      </c>
      <c r="AA56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63" s="3"/>
    </row>
    <row r="564" spans="1:28" ht="25.5" customHeight="1" x14ac:dyDescent="0.2">
      <c r="A564" s="4" t="s">
        <v>654</v>
      </c>
      <c r="B564" s="4" t="s">
        <v>2119</v>
      </c>
      <c r="E564" s="5">
        <v>45724</v>
      </c>
      <c r="F564" s="3" t="s">
        <v>1117</v>
      </c>
      <c r="G564" s="3" t="s">
        <v>936</v>
      </c>
      <c r="K564" s="8">
        <v>-47989</v>
      </c>
      <c r="L564" s="8" t="s">
        <v>637</v>
      </c>
      <c r="O564" s="20">
        <f>IF(Table1[[#This Row],[Phân loại]]="Tồn đầu kỳ",Table1[[#This Row],[Tổng giá trị]],0)</f>
        <v>0</v>
      </c>
      <c r="P564" s="8">
        <f>IF(Table1[[#This Row],[Số còn phải thu ĐK]]&gt;0,0,IF(Table1[[#This Row],[Phân loại]]="Bán hàng",Table1[[#This Row],[Tổng giá trị]],-Table1[[#This Row],[Tổng giá trị]]))</f>
        <v>47989</v>
      </c>
      <c r="Q564" s="20">
        <f>IF(Table1[[#This Row],[Ngày Thanh toán]]&lt;&gt;"",Table1[[#This Row],[Giá Trị HD sau CK]],0)</f>
        <v>0</v>
      </c>
      <c r="R564" s="8">
        <f>Table1[[#This Row],[Số còn phải thu ĐK]]+Table1[[#This Row],[Giá Trị HD sau CK]]-Table1[[#This Row],[Số tiền đã thu]]</f>
        <v>47989</v>
      </c>
      <c r="S564" s="7">
        <f>IF(Table1[[#This Row],[Ngày hóa đơn]]&lt;&gt;"",Table1[[#This Row],[Ngày hóa đơn]],Table1[[#This Row],[Ngày hạch toán]])</f>
        <v>45724</v>
      </c>
      <c r="T564" s="8">
        <v>55</v>
      </c>
      <c r="U564" s="7">
        <f>IF(Table1[[#This Row],[Ngày tính CN]]="","",S564+T564)</f>
        <v>45779</v>
      </c>
      <c r="V564" s="20">
        <f ca="1">IF(Table1[[#This Row],[Hạn thanh toán]]="","",IF((U564-NOW())&lt;0,0,(U564-NOW())))</f>
        <v>0</v>
      </c>
      <c r="W564" s="3"/>
      <c r="X564" s="20">
        <f ca="1">IF(Table1[[#This Row],[Hạn thanh toán]]="","",IF((U564-NOW())&lt;0,-(U564-NOW()),0))</f>
        <v>195.62053680555255</v>
      </c>
      <c r="Y564" s="3" t="str">
        <f t="shared" ca="1" si="8"/>
        <v>Nợ quá hạn hơn 120 ngày có khả năng mất thanh toán</v>
      </c>
      <c r="Z564" s="3" t="str">
        <f>IF(MONTH(Table1[[#This Row],[Ngày tính CN]])&lt;10,"0"&amp;MONTH(Table1[[#This Row],[Ngày tính CN]]),MONTH(Table1[[#This Row],[Ngày tính CN]]))</f>
        <v>03</v>
      </c>
      <c r="AA56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64" s="3"/>
    </row>
    <row r="565" spans="1:28" ht="25.5" customHeight="1" x14ac:dyDescent="0.2">
      <c r="A565" s="4" t="s">
        <v>654</v>
      </c>
      <c r="B565" s="4" t="s">
        <v>2119</v>
      </c>
      <c r="E565" s="5">
        <v>45724</v>
      </c>
      <c r="F565" s="3" t="s">
        <v>1118</v>
      </c>
      <c r="G565" s="3" t="s">
        <v>936</v>
      </c>
      <c r="K565" s="8">
        <v>-47989</v>
      </c>
      <c r="L565" s="8" t="s">
        <v>637</v>
      </c>
      <c r="O565" s="20">
        <f>IF(Table1[[#This Row],[Phân loại]]="Tồn đầu kỳ",Table1[[#This Row],[Tổng giá trị]],0)</f>
        <v>0</v>
      </c>
      <c r="P565" s="8">
        <f>IF(Table1[[#This Row],[Số còn phải thu ĐK]]&gt;0,0,IF(Table1[[#This Row],[Phân loại]]="Bán hàng",Table1[[#This Row],[Tổng giá trị]],-Table1[[#This Row],[Tổng giá trị]]))</f>
        <v>47989</v>
      </c>
      <c r="Q565" s="20">
        <f>IF(Table1[[#This Row],[Ngày Thanh toán]]&lt;&gt;"",Table1[[#This Row],[Giá Trị HD sau CK]],0)</f>
        <v>0</v>
      </c>
      <c r="R565" s="8">
        <f>Table1[[#This Row],[Số còn phải thu ĐK]]+Table1[[#This Row],[Giá Trị HD sau CK]]-Table1[[#This Row],[Số tiền đã thu]]</f>
        <v>47989</v>
      </c>
      <c r="S565" s="7">
        <f>IF(Table1[[#This Row],[Ngày hóa đơn]]&lt;&gt;"",Table1[[#This Row],[Ngày hóa đơn]],Table1[[#This Row],[Ngày hạch toán]])</f>
        <v>45724</v>
      </c>
      <c r="T565" s="8">
        <v>55</v>
      </c>
      <c r="U565" s="7">
        <f>IF(Table1[[#This Row],[Ngày tính CN]]="","",S565+T565)</f>
        <v>45779</v>
      </c>
      <c r="V565" s="20">
        <f ca="1">IF(Table1[[#This Row],[Hạn thanh toán]]="","",IF((U565-NOW())&lt;0,0,(U565-NOW())))</f>
        <v>0</v>
      </c>
      <c r="W565" s="3"/>
      <c r="X565" s="20">
        <f ca="1">IF(Table1[[#This Row],[Hạn thanh toán]]="","",IF((U565-NOW())&lt;0,-(U565-NOW()),0))</f>
        <v>195.62053680555255</v>
      </c>
      <c r="Y565" s="3" t="str">
        <f t="shared" ca="1" si="8"/>
        <v>Nợ quá hạn hơn 120 ngày có khả năng mất thanh toán</v>
      </c>
      <c r="Z565" s="3" t="str">
        <f>IF(MONTH(Table1[[#This Row],[Ngày tính CN]])&lt;10,"0"&amp;MONTH(Table1[[#This Row],[Ngày tính CN]]),MONTH(Table1[[#This Row],[Ngày tính CN]]))</f>
        <v>03</v>
      </c>
      <c r="AA56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65" s="3"/>
    </row>
    <row r="566" spans="1:28" ht="25.5" customHeight="1" x14ac:dyDescent="0.2">
      <c r="A566" s="4" t="s">
        <v>654</v>
      </c>
      <c r="B566" s="4" t="s">
        <v>2119</v>
      </c>
      <c r="E566" s="5">
        <v>45724</v>
      </c>
      <c r="F566" s="3" t="s">
        <v>1119</v>
      </c>
      <c r="G566" s="3" t="s">
        <v>936</v>
      </c>
      <c r="K566" s="8">
        <v>-49049</v>
      </c>
      <c r="L566" s="8" t="s">
        <v>637</v>
      </c>
      <c r="O566" s="20">
        <f>IF(Table1[[#This Row],[Phân loại]]="Tồn đầu kỳ",Table1[[#This Row],[Tổng giá trị]],0)</f>
        <v>0</v>
      </c>
      <c r="P566" s="8">
        <f>IF(Table1[[#This Row],[Số còn phải thu ĐK]]&gt;0,0,IF(Table1[[#This Row],[Phân loại]]="Bán hàng",Table1[[#This Row],[Tổng giá trị]],-Table1[[#This Row],[Tổng giá trị]]))</f>
        <v>49049</v>
      </c>
      <c r="Q566" s="20">
        <f>IF(Table1[[#This Row],[Ngày Thanh toán]]&lt;&gt;"",Table1[[#This Row],[Giá Trị HD sau CK]],0)</f>
        <v>0</v>
      </c>
      <c r="R566" s="8">
        <f>Table1[[#This Row],[Số còn phải thu ĐK]]+Table1[[#This Row],[Giá Trị HD sau CK]]-Table1[[#This Row],[Số tiền đã thu]]</f>
        <v>49049</v>
      </c>
      <c r="S566" s="7">
        <f>IF(Table1[[#This Row],[Ngày hóa đơn]]&lt;&gt;"",Table1[[#This Row],[Ngày hóa đơn]],Table1[[#This Row],[Ngày hạch toán]])</f>
        <v>45724</v>
      </c>
      <c r="T566" s="8">
        <v>55</v>
      </c>
      <c r="U566" s="7">
        <f>IF(Table1[[#This Row],[Ngày tính CN]]="","",S566+T566)</f>
        <v>45779</v>
      </c>
      <c r="V566" s="20">
        <f ca="1">IF(Table1[[#This Row],[Hạn thanh toán]]="","",IF((U566-NOW())&lt;0,0,(U566-NOW())))</f>
        <v>0</v>
      </c>
      <c r="W566" s="3"/>
      <c r="X566" s="20">
        <f ca="1">IF(Table1[[#This Row],[Hạn thanh toán]]="","",IF((U566-NOW())&lt;0,-(U566-NOW()),0))</f>
        <v>195.62053680555255</v>
      </c>
      <c r="Y566" s="3" t="str">
        <f t="shared" ca="1" si="8"/>
        <v>Nợ quá hạn hơn 120 ngày có khả năng mất thanh toán</v>
      </c>
      <c r="Z566" s="3" t="str">
        <f>IF(MONTH(Table1[[#This Row],[Ngày tính CN]])&lt;10,"0"&amp;MONTH(Table1[[#This Row],[Ngày tính CN]]),MONTH(Table1[[#This Row],[Ngày tính CN]]))</f>
        <v>03</v>
      </c>
      <c r="AA56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66" s="3"/>
    </row>
    <row r="567" spans="1:28" ht="25.5" customHeight="1" x14ac:dyDescent="0.2">
      <c r="A567" s="4" t="s">
        <v>654</v>
      </c>
      <c r="B567" s="4" t="s">
        <v>2119</v>
      </c>
      <c r="E567" s="5">
        <v>45724</v>
      </c>
      <c r="F567" s="3" t="s">
        <v>1120</v>
      </c>
      <c r="G567" s="3" t="s">
        <v>936</v>
      </c>
      <c r="K567" s="8">
        <v>-196197</v>
      </c>
      <c r="L567" s="8" t="s">
        <v>637</v>
      </c>
      <c r="O567" s="20">
        <f>IF(Table1[[#This Row],[Phân loại]]="Tồn đầu kỳ",Table1[[#This Row],[Tổng giá trị]],0)</f>
        <v>0</v>
      </c>
      <c r="P567" s="8">
        <f>IF(Table1[[#This Row],[Số còn phải thu ĐK]]&gt;0,0,IF(Table1[[#This Row],[Phân loại]]="Bán hàng",Table1[[#This Row],[Tổng giá trị]],-Table1[[#This Row],[Tổng giá trị]]))</f>
        <v>196197</v>
      </c>
      <c r="Q567" s="20">
        <f>IF(Table1[[#This Row],[Ngày Thanh toán]]&lt;&gt;"",Table1[[#This Row],[Giá Trị HD sau CK]],0)</f>
        <v>0</v>
      </c>
      <c r="R567" s="8">
        <f>Table1[[#This Row],[Số còn phải thu ĐK]]+Table1[[#This Row],[Giá Trị HD sau CK]]-Table1[[#This Row],[Số tiền đã thu]]</f>
        <v>196197</v>
      </c>
      <c r="S567" s="7">
        <f>IF(Table1[[#This Row],[Ngày hóa đơn]]&lt;&gt;"",Table1[[#This Row],[Ngày hóa đơn]],Table1[[#This Row],[Ngày hạch toán]])</f>
        <v>45724</v>
      </c>
      <c r="T567" s="8">
        <v>55</v>
      </c>
      <c r="U567" s="7">
        <f>IF(Table1[[#This Row],[Ngày tính CN]]="","",S567+T567)</f>
        <v>45779</v>
      </c>
      <c r="V567" s="20">
        <f ca="1">IF(Table1[[#This Row],[Hạn thanh toán]]="","",IF((U567-NOW())&lt;0,0,(U567-NOW())))</f>
        <v>0</v>
      </c>
      <c r="W567" s="3"/>
      <c r="X567" s="20">
        <f ca="1">IF(Table1[[#This Row],[Hạn thanh toán]]="","",IF((U567-NOW())&lt;0,-(U567-NOW()),0))</f>
        <v>195.62053680555255</v>
      </c>
      <c r="Y567" s="3" t="str">
        <f t="shared" ca="1" si="8"/>
        <v>Nợ quá hạn hơn 120 ngày có khả năng mất thanh toán</v>
      </c>
      <c r="Z567" s="3" t="str">
        <f>IF(MONTH(Table1[[#This Row],[Ngày tính CN]])&lt;10,"0"&amp;MONTH(Table1[[#This Row],[Ngày tính CN]]),MONTH(Table1[[#This Row],[Ngày tính CN]]))</f>
        <v>03</v>
      </c>
      <c r="AA56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67" s="3"/>
    </row>
    <row r="568" spans="1:28" ht="25.5" customHeight="1" x14ac:dyDescent="0.2">
      <c r="A568" s="4" t="s">
        <v>654</v>
      </c>
      <c r="B568" s="4" t="s">
        <v>2119</v>
      </c>
      <c r="E568" s="5">
        <v>45724</v>
      </c>
      <c r="F568" s="3" t="s">
        <v>1121</v>
      </c>
      <c r="G568" s="3" t="s">
        <v>936</v>
      </c>
      <c r="K568" s="8">
        <v>-49049</v>
      </c>
      <c r="L568" s="8" t="s">
        <v>637</v>
      </c>
      <c r="O568" s="20">
        <f>IF(Table1[[#This Row],[Phân loại]]="Tồn đầu kỳ",Table1[[#This Row],[Tổng giá trị]],0)</f>
        <v>0</v>
      </c>
      <c r="P568" s="8">
        <f>IF(Table1[[#This Row],[Số còn phải thu ĐK]]&gt;0,0,IF(Table1[[#This Row],[Phân loại]]="Bán hàng",Table1[[#This Row],[Tổng giá trị]],-Table1[[#This Row],[Tổng giá trị]]))</f>
        <v>49049</v>
      </c>
      <c r="Q568" s="20">
        <f>IF(Table1[[#This Row],[Ngày Thanh toán]]&lt;&gt;"",Table1[[#This Row],[Giá Trị HD sau CK]],0)</f>
        <v>0</v>
      </c>
      <c r="R568" s="8">
        <f>Table1[[#This Row],[Số còn phải thu ĐK]]+Table1[[#This Row],[Giá Trị HD sau CK]]-Table1[[#This Row],[Số tiền đã thu]]</f>
        <v>49049</v>
      </c>
      <c r="S568" s="7">
        <f>IF(Table1[[#This Row],[Ngày hóa đơn]]&lt;&gt;"",Table1[[#This Row],[Ngày hóa đơn]],Table1[[#This Row],[Ngày hạch toán]])</f>
        <v>45724</v>
      </c>
      <c r="T568" s="8">
        <v>55</v>
      </c>
      <c r="U568" s="7">
        <f>IF(Table1[[#This Row],[Ngày tính CN]]="","",S568+T568)</f>
        <v>45779</v>
      </c>
      <c r="V568" s="20">
        <f ca="1">IF(Table1[[#This Row],[Hạn thanh toán]]="","",IF((U568-NOW())&lt;0,0,(U568-NOW())))</f>
        <v>0</v>
      </c>
      <c r="W568" s="3"/>
      <c r="X568" s="20">
        <f ca="1">IF(Table1[[#This Row],[Hạn thanh toán]]="","",IF((U568-NOW())&lt;0,-(U568-NOW()),0))</f>
        <v>195.62053680555255</v>
      </c>
      <c r="Y568" s="3" t="str">
        <f t="shared" ca="1" si="8"/>
        <v>Nợ quá hạn hơn 120 ngày có khả năng mất thanh toán</v>
      </c>
      <c r="Z568" s="3" t="str">
        <f>IF(MONTH(Table1[[#This Row],[Ngày tính CN]])&lt;10,"0"&amp;MONTH(Table1[[#This Row],[Ngày tính CN]]),MONTH(Table1[[#This Row],[Ngày tính CN]]))</f>
        <v>03</v>
      </c>
      <c r="AA56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68" s="3"/>
    </row>
    <row r="569" spans="1:28" ht="25.5" customHeight="1" x14ac:dyDescent="0.2">
      <c r="A569" s="4" t="s">
        <v>654</v>
      </c>
      <c r="B569" s="4" t="s">
        <v>2119</v>
      </c>
      <c r="E569" s="5">
        <v>45724</v>
      </c>
      <c r="F569" s="3" t="s">
        <v>1122</v>
      </c>
      <c r="G569" s="3" t="s">
        <v>936</v>
      </c>
      <c r="K569" s="8">
        <v>-49049</v>
      </c>
      <c r="L569" s="8" t="s">
        <v>637</v>
      </c>
      <c r="O569" s="20">
        <f>IF(Table1[[#This Row],[Phân loại]]="Tồn đầu kỳ",Table1[[#This Row],[Tổng giá trị]],0)</f>
        <v>0</v>
      </c>
      <c r="P569" s="8">
        <f>IF(Table1[[#This Row],[Số còn phải thu ĐK]]&gt;0,0,IF(Table1[[#This Row],[Phân loại]]="Bán hàng",Table1[[#This Row],[Tổng giá trị]],-Table1[[#This Row],[Tổng giá trị]]))</f>
        <v>49049</v>
      </c>
      <c r="Q569" s="20">
        <f>IF(Table1[[#This Row],[Ngày Thanh toán]]&lt;&gt;"",Table1[[#This Row],[Giá Trị HD sau CK]],0)</f>
        <v>0</v>
      </c>
      <c r="R569" s="8">
        <f>Table1[[#This Row],[Số còn phải thu ĐK]]+Table1[[#This Row],[Giá Trị HD sau CK]]-Table1[[#This Row],[Số tiền đã thu]]</f>
        <v>49049</v>
      </c>
      <c r="S569" s="7">
        <f>IF(Table1[[#This Row],[Ngày hóa đơn]]&lt;&gt;"",Table1[[#This Row],[Ngày hóa đơn]],Table1[[#This Row],[Ngày hạch toán]])</f>
        <v>45724</v>
      </c>
      <c r="T569" s="8">
        <v>55</v>
      </c>
      <c r="U569" s="7">
        <f>IF(Table1[[#This Row],[Ngày tính CN]]="","",S569+T569)</f>
        <v>45779</v>
      </c>
      <c r="V569" s="20">
        <f ca="1">IF(Table1[[#This Row],[Hạn thanh toán]]="","",IF((U569-NOW())&lt;0,0,(U569-NOW())))</f>
        <v>0</v>
      </c>
      <c r="W569" s="3"/>
      <c r="X569" s="20">
        <f ca="1">IF(Table1[[#This Row],[Hạn thanh toán]]="","",IF((U569-NOW())&lt;0,-(U569-NOW()),0))</f>
        <v>195.62053680555255</v>
      </c>
      <c r="Y569" s="3" t="str">
        <f t="shared" ca="1" si="8"/>
        <v>Nợ quá hạn hơn 120 ngày có khả năng mất thanh toán</v>
      </c>
      <c r="Z569" s="3" t="str">
        <f>IF(MONTH(Table1[[#This Row],[Ngày tính CN]])&lt;10,"0"&amp;MONTH(Table1[[#This Row],[Ngày tính CN]]),MONTH(Table1[[#This Row],[Ngày tính CN]]))</f>
        <v>03</v>
      </c>
      <c r="AA56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69" s="3"/>
    </row>
    <row r="570" spans="1:28" ht="25.5" customHeight="1" x14ac:dyDescent="0.2">
      <c r="A570" s="4" t="s">
        <v>654</v>
      </c>
      <c r="B570" s="4" t="s">
        <v>2119</v>
      </c>
      <c r="E570" s="5">
        <v>45724</v>
      </c>
      <c r="F570" s="3" t="s">
        <v>1123</v>
      </c>
      <c r="G570" s="3" t="s">
        <v>936</v>
      </c>
      <c r="K570" s="8">
        <v>-49049</v>
      </c>
      <c r="L570" s="8" t="s">
        <v>637</v>
      </c>
      <c r="O570" s="20">
        <f>IF(Table1[[#This Row],[Phân loại]]="Tồn đầu kỳ",Table1[[#This Row],[Tổng giá trị]],0)</f>
        <v>0</v>
      </c>
      <c r="P570" s="8">
        <f>IF(Table1[[#This Row],[Số còn phải thu ĐK]]&gt;0,0,IF(Table1[[#This Row],[Phân loại]]="Bán hàng",Table1[[#This Row],[Tổng giá trị]],-Table1[[#This Row],[Tổng giá trị]]))</f>
        <v>49049</v>
      </c>
      <c r="Q570" s="20">
        <f>IF(Table1[[#This Row],[Ngày Thanh toán]]&lt;&gt;"",Table1[[#This Row],[Giá Trị HD sau CK]],0)</f>
        <v>0</v>
      </c>
      <c r="R570" s="8">
        <f>Table1[[#This Row],[Số còn phải thu ĐK]]+Table1[[#This Row],[Giá Trị HD sau CK]]-Table1[[#This Row],[Số tiền đã thu]]</f>
        <v>49049</v>
      </c>
      <c r="S570" s="7">
        <f>IF(Table1[[#This Row],[Ngày hóa đơn]]&lt;&gt;"",Table1[[#This Row],[Ngày hóa đơn]],Table1[[#This Row],[Ngày hạch toán]])</f>
        <v>45724</v>
      </c>
      <c r="T570" s="8">
        <v>55</v>
      </c>
      <c r="U570" s="7">
        <f>IF(Table1[[#This Row],[Ngày tính CN]]="","",S570+T570)</f>
        <v>45779</v>
      </c>
      <c r="V570" s="20">
        <f ca="1">IF(Table1[[#This Row],[Hạn thanh toán]]="","",IF((U570-NOW())&lt;0,0,(U570-NOW())))</f>
        <v>0</v>
      </c>
      <c r="W570" s="3"/>
      <c r="X570" s="20">
        <f ca="1">IF(Table1[[#This Row],[Hạn thanh toán]]="","",IF((U570-NOW())&lt;0,-(U570-NOW()),0))</f>
        <v>195.62053680555255</v>
      </c>
      <c r="Y570" s="3" t="str">
        <f t="shared" ca="1" si="8"/>
        <v>Nợ quá hạn hơn 120 ngày có khả năng mất thanh toán</v>
      </c>
      <c r="Z570" s="3" t="str">
        <f>IF(MONTH(Table1[[#This Row],[Ngày tính CN]])&lt;10,"0"&amp;MONTH(Table1[[#This Row],[Ngày tính CN]]),MONTH(Table1[[#This Row],[Ngày tính CN]]))</f>
        <v>03</v>
      </c>
      <c r="AA57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70" s="3"/>
    </row>
    <row r="571" spans="1:28" ht="25.5" customHeight="1" x14ac:dyDescent="0.2">
      <c r="A571" s="4" t="s">
        <v>654</v>
      </c>
      <c r="B571" s="4" t="s">
        <v>2119</v>
      </c>
      <c r="E571" s="5">
        <v>45724</v>
      </c>
      <c r="F571" s="3" t="s">
        <v>1124</v>
      </c>
      <c r="G571" s="3" t="s">
        <v>936</v>
      </c>
      <c r="K571" s="8">
        <v>-49049</v>
      </c>
      <c r="L571" s="8" t="s">
        <v>637</v>
      </c>
      <c r="O571" s="20">
        <f>IF(Table1[[#This Row],[Phân loại]]="Tồn đầu kỳ",Table1[[#This Row],[Tổng giá trị]],0)</f>
        <v>0</v>
      </c>
      <c r="P571" s="8">
        <f>IF(Table1[[#This Row],[Số còn phải thu ĐK]]&gt;0,0,IF(Table1[[#This Row],[Phân loại]]="Bán hàng",Table1[[#This Row],[Tổng giá trị]],-Table1[[#This Row],[Tổng giá trị]]))</f>
        <v>49049</v>
      </c>
      <c r="Q571" s="20">
        <f>IF(Table1[[#This Row],[Ngày Thanh toán]]&lt;&gt;"",Table1[[#This Row],[Giá Trị HD sau CK]],0)</f>
        <v>0</v>
      </c>
      <c r="R571" s="8">
        <f>Table1[[#This Row],[Số còn phải thu ĐK]]+Table1[[#This Row],[Giá Trị HD sau CK]]-Table1[[#This Row],[Số tiền đã thu]]</f>
        <v>49049</v>
      </c>
      <c r="S571" s="7">
        <f>IF(Table1[[#This Row],[Ngày hóa đơn]]&lt;&gt;"",Table1[[#This Row],[Ngày hóa đơn]],Table1[[#This Row],[Ngày hạch toán]])</f>
        <v>45724</v>
      </c>
      <c r="T571" s="8">
        <v>55</v>
      </c>
      <c r="U571" s="7">
        <f>IF(Table1[[#This Row],[Ngày tính CN]]="","",S571+T571)</f>
        <v>45779</v>
      </c>
      <c r="V571" s="20">
        <f ca="1">IF(Table1[[#This Row],[Hạn thanh toán]]="","",IF((U571-NOW())&lt;0,0,(U571-NOW())))</f>
        <v>0</v>
      </c>
      <c r="W571" s="3"/>
      <c r="X571" s="20">
        <f ca="1">IF(Table1[[#This Row],[Hạn thanh toán]]="","",IF((U571-NOW())&lt;0,-(U571-NOW()),0))</f>
        <v>195.62053680555255</v>
      </c>
      <c r="Y571" s="3" t="str">
        <f t="shared" ca="1" si="8"/>
        <v>Nợ quá hạn hơn 120 ngày có khả năng mất thanh toán</v>
      </c>
      <c r="Z571" s="3" t="str">
        <f>IF(MONTH(Table1[[#This Row],[Ngày tính CN]])&lt;10,"0"&amp;MONTH(Table1[[#This Row],[Ngày tính CN]]),MONTH(Table1[[#This Row],[Ngày tính CN]]))</f>
        <v>03</v>
      </c>
      <c r="AA57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71" s="3"/>
    </row>
    <row r="572" spans="1:28" ht="25.5" customHeight="1" x14ac:dyDescent="0.2">
      <c r="A572" s="4" t="s">
        <v>654</v>
      </c>
      <c r="B572" s="4" t="s">
        <v>2119</v>
      </c>
      <c r="E572" s="5">
        <v>45724</v>
      </c>
      <c r="F572" s="3" t="s">
        <v>1125</v>
      </c>
      <c r="G572" s="3" t="s">
        <v>936</v>
      </c>
      <c r="K572" s="8">
        <v>-49049</v>
      </c>
      <c r="L572" s="8" t="s">
        <v>637</v>
      </c>
      <c r="O572" s="20">
        <f>IF(Table1[[#This Row],[Phân loại]]="Tồn đầu kỳ",Table1[[#This Row],[Tổng giá trị]],0)</f>
        <v>0</v>
      </c>
      <c r="P572" s="8">
        <f>IF(Table1[[#This Row],[Số còn phải thu ĐK]]&gt;0,0,IF(Table1[[#This Row],[Phân loại]]="Bán hàng",Table1[[#This Row],[Tổng giá trị]],-Table1[[#This Row],[Tổng giá trị]]))</f>
        <v>49049</v>
      </c>
      <c r="Q572" s="20">
        <f>IF(Table1[[#This Row],[Ngày Thanh toán]]&lt;&gt;"",Table1[[#This Row],[Giá Trị HD sau CK]],0)</f>
        <v>0</v>
      </c>
      <c r="R572" s="8">
        <f>Table1[[#This Row],[Số còn phải thu ĐK]]+Table1[[#This Row],[Giá Trị HD sau CK]]-Table1[[#This Row],[Số tiền đã thu]]</f>
        <v>49049</v>
      </c>
      <c r="S572" s="7">
        <f>IF(Table1[[#This Row],[Ngày hóa đơn]]&lt;&gt;"",Table1[[#This Row],[Ngày hóa đơn]],Table1[[#This Row],[Ngày hạch toán]])</f>
        <v>45724</v>
      </c>
      <c r="T572" s="8">
        <v>55</v>
      </c>
      <c r="U572" s="7">
        <f>IF(Table1[[#This Row],[Ngày tính CN]]="","",S572+T572)</f>
        <v>45779</v>
      </c>
      <c r="V572" s="20">
        <f ca="1">IF(Table1[[#This Row],[Hạn thanh toán]]="","",IF((U572-NOW())&lt;0,0,(U572-NOW())))</f>
        <v>0</v>
      </c>
      <c r="W572" s="3"/>
      <c r="X572" s="20">
        <f ca="1">IF(Table1[[#This Row],[Hạn thanh toán]]="","",IF((U572-NOW())&lt;0,-(U572-NOW()),0))</f>
        <v>195.62053680555255</v>
      </c>
      <c r="Y572" s="3" t="str">
        <f t="shared" ca="1" si="8"/>
        <v>Nợ quá hạn hơn 120 ngày có khả năng mất thanh toán</v>
      </c>
      <c r="Z572" s="3" t="str">
        <f>IF(MONTH(Table1[[#This Row],[Ngày tính CN]])&lt;10,"0"&amp;MONTH(Table1[[#This Row],[Ngày tính CN]]),MONTH(Table1[[#This Row],[Ngày tính CN]]))</f>
        <v>03</v>
      </c>
      <c r="AA57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72" s="3"/>
    </row>
    <row r="573" spans="1:28" ht="25.5" customHeight="1" x14ac:dyDescent="0.2">
      <c r="A573" s="4" t="s">
        <v>654</v>
      </c>
      <c r="B573" s="4" t="s">
        <v>2119</v>
      </c>
      <c r="E573" s="5">
        <v>45724</v>
      </c>
      <c r="F573" s="3" t="s">
        <v>1126</v>
      </c>
      <c r="G573" s="3" t="s">
        <v>936</v>
      </c>
      <c r="K573" s="8">
        <v>-49049</v>
      </c>
      <c r="L573" s="8" t="s">
        <v>637</v>
      </c>
      <c r="O573" s="20">
        <f>IF(Table1[[#This Row],[Phân loại]]="Tồn đầu kỳ",Table1[[#This Row],[Tổng giá trị]],0)</f>
        <v>0</v>
      </c>
      <c r="P573" s="8">
        <f>IF(Table1[[#This Row],[Số còn phải thu ĐK]]&gt;0,0,IF(Table1[[#This Row],[Phân loại]]="Bán hàng",Table1[[#This Row],[Tổng giá trị]],-Table1[[#This Row],[Tổng giá trị]]))</f>
        <v>49049</v>
      </c>
      <c r="Q573" s="20">
        <f>IF(Table1[[#This Row],[Ngày Thanh toán]]&lt;&gt;"",Table1[[#This Row],[Giá Trị HD sau CK]],0)</f>
        <v>0</v>
      </c>
      <c r="R573" s="8">
        <f>Table1[[#This Row],[Số còn phải thu ĐK]]+Table1[[#This Row],[Giá Trị HD sau CK]]-Table1[[#This Row],[Số tiền đã thu]]</f>
        <v>49049</v>
      </c>
      <c r="S573" s="7">
        <f>IF(Table1[[#This Row],[Ngày hóa đơn]]&lt;&gt;"",Table1[[#This Row],[Ngày hóa đơn]],Table1[[#This Row],[Ngày hạch toán]])</f>
        <v>45724</v>
      </c>
      <c r="T573" s="8">
        <v>55</v>
      </c>
      <c r="U573" s="7">
        <f>IF(Table1[[#This Row],[Ngày tính CN]]="","",S573+T573)</f>
        <v>45779</v>
      </c>
      <c r="V573" s="20">
        <f ca="1">IF(Table1[[#This Row],[Hạn thanh toán]]="","",IF((U573-NOW())&lt;0,0,(U573-NOW())))</f>
        <v>0</v>
      </c>
      <c r="W573" s="3"/>
      <c r="X573" s="20">
        <f ca="1">IF(Table1[[#This Row],[Hạn thanh toán]]="","",IF((U573-NOW())&lt;0,-(U573-NOW()),0))</f>
        <v>195.62053680555255</v>
      </c>
      <c r="Y573" s="3" t="str">
        <f t="shared" ca="1" si="8"/>
        <v>Nợ quá hạn hơn 120 ngày có khả năng mất thanh toán</v>
      </c>
      <c r="Z573" s="3" t="str">
        <f>IF(MONTH(Table1[[#This Row],[Ngày tính CN]])&lt;10,"0"&amp;MONTH(Table1[[#This Row],[Ngày tính CN]]),MONTH(Table1[[#This Row],[Ngày tính CN]]))</f>
        <v>03</v>
      </c>
      <c r="AA57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73" s="3"/>
    </row>
    <row r="574" spans="1:28" ht="25.5" customHeight="1" x14ac:dyDescent="0.2">
      <c r="A574" s="4" t="s">
        <v>654</v>
      </c>
      <c r="B574" s="4" t="s">
        <v>2119</v>
      </c>
      <c r="E574" s="5">
        <v>45724</v>
      </c>
      <c r="F574" s="3" t="s">
        <v>1127</v>
      </c>
      <c r="G574" s="3" t="s">
        <v>936</v>
      </c>
      <c r="K574" s="8">
        <v>-49049</v>
      </c>
      <c r="L574" s="8" t="s">
        <v>637</v>
      </c>
      <c r="O574" s="20">
        <f>IF(Table1[[#This Row],[Phân loại]]="Tồn đầu kỳ",Table1[[#This Row],[Tổng giá trị]],0)</f>
        <v>0</v>
      </c>
      <c r="P574" s="8">
        <f>IF(Table1[[#This Row],[Số còn phải thu ĐK]]&gt;0,0,IF(Table1[[#This Row],[Phân loại]]="Bán hàng",Table1[[#This Row],[Tổng giá trị]],-Table1[[#This Row],[Tổng giá trị]]))</f>
        <v>49049</v>
      </c>
      <c r="Q574" s="20">
        <f>IF(Table1[[#This Row],[Ngày Thanh toán]]&lt;&gt;"",Table1[[#This Row],[Giá Trị HD sau CK]],0)</f>
        <v>0</v>
      </c>
      <c r="R574" s="8">
        <f>Table1[[#This Row],[Số còn phải thu ĐK]]+Table1[[#This Row],[Giá Trị HD sau CK]]-Table1[[#This Row],[Số tiền đã thu]]</f>
        <v>49049</v>
      </c>
      <c r="S574" s="7">
        <f>IF(Table1[[#This Row],[Ngày hóa đơn]]&lt;&gt;"",Table1[[#This Row],[Ngày hóa đơn]],Table1[[#This Row],[Ngày hạch toán]])</f>
        <v>45724</v>
      </c>
      <c r="T574" s="8">
        <v>55</v>
      </c>
      <c r="U574" s="7">
        <f>IF(Table1[[#This Row],[Ngày tính CN]]="","",S574+T574)</f>
        <v>45779</v>
      </c>
      <c r="V574" s="20">
        <f ca="1">IF(Table1[[#This Row],[Hạn thanh toán]]="","",IF((U574-NOW())&lt;0,0,(U574-NOW())))</f>
        <v>0</v>
      </c>
      <c r="W574" s="3"/>
      <c r="X574" s="20">
        <f ca="1">IF(Table1[[#This Row],[Hạn thanh toán]]="","",IF((U574-NOW())&lt;0,-(U574-NOW()),0))</f>
        <v>195.62053680555255</v>
      </c>
      <c r="Y574" s="3" t="str">
        <f t="shared" ca="1" si="8"/>
        <v>Nợ quá hạn hơn 120 ngày có khả năng mất thanh toán</v>
      </c>
      <c r="Z574" s="3" t="str">
        <f>IF(MONTH(Table1[[#This Row],[Ngày tính CN]])&lt;10,"0"&amp;MONTH(Table1[[#This Row],[Ngày tính CN]]),MONTH(Table1[[#This Row],[Ngày tính CN]]))</f>
        <v>03</v>
      </c>
      <c r="AA57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74" s="3"/>
    </row>
    <row r="575" spans="1:28" ht="25.5" customHeight="1" x14ac:dyDescent="0.2">
      <c r="A575" s="4" t="s">
        <v>654</v>
      </c>
      <c r="B575" s="4" t="s">
        <v>2119</v>
      </c>
      <c r="E575" s="5">
        <v>45724</v>
      </c>
      <c r="F575" s="3" t="s">
        <v>1128</v>
      </c>
      <c r="G575" s="3" t="s">
        <v>936</v>
      </c>
      <c r="K575" s="8">
        <v>-49049</v>
      </c>
      <c r="L575" s="8" t="s">
        <v>637</v>
      </c>
      <c r="O575" s="20">
        <f>IF(Table1[[#This Row],[Phân loại]]="Tồn đầu kỳ",Table1[[#This Row],[Tổng giá trị]],0)</f>
        <v>0</v>
      </c>
      <c r="P575" s="8">
        <f>IF(Table1[[#This Row],[Số còn phải thu ĐK]]&gt;0,0,IF(Table1[[#This Row],[Phân loại]]="Bán hàng",Table1[[#This Row],[Tổng giá trị]],-Table1[[#This Row],[Tổng giá trị]]))</f>
        <v>49049</v>
      </c>
      <c r="Q575" s="20">
        <f>IF(Table1[[#This Row],[Ngày Thanh toán]]&lt;&gt;"",Table1[[#This Row],[Giá Trị HD sau CK]],0)</f>
        <v>0</v>
      </c>
      <c r="R575" s="8">
        <f>Table1[[#This Row],[Số còn phải thu ĐK]]+Table1[[#This Row],[Giá Trị HD sau CK]]-Table1[[#This Row],[Số tiền đã thu]]</f>
        <v>49049</v>
      </c>
      <c r="S575" s="7">
        <f>IF(Table1[[#This Row],[Ngày hóa đơn]]&lt;&gt;"",Table1[[#This Row],[Ngày hóa đơn]],Table1[[#This Row],[Ngày hạch toán]])</f>
        <v>45724</v>
      </c>
      <c r="T575" s="8">
        <v>55</v>
      </c>
      <c r="U575" s="7">
        <f>IF(Table1[[#This Row],[Ngày tính CN]]="","",S575+T575)</f>
        <v>45779</v>
      </c>
      <c r="V575" s="20">
        <f ca="1">IF(Table1[[#This Row],[Hạn thanh toán]]="","",IF((U575-NOW())&lt;0,0,(U575-NOW())))</f>
        <v>0</v>
      </c>
      <c r="W575" s="3"/>
      <c r="X575" s="20">
        <f ca="1">IF(Table1[[#This Row],[Hạn thanh toán]]="","",IF((U575-NOW())&lt;0,-(U575-NOW()),0))</f>
        <v>195.62053680555255</v>
      </c>
      <c r="Y575" s="3" t="str">
        <f t="shared" ca="1" si="8"/>
        <v>Nợ quá hạn hơn 120 ngày có khả năng mất thanh toán</v>
      </c>
      <c r="Z575" s="3" t="str">
        <f>IF(MONTH(Table1[[#This Row],[Ngày tính CN]])&lt;10,"0"&amp;MONTH(Table1[[#This Row],[Ngày tính CN]]),MONTH(Table1[[#This Row],[Ngày tính CN]]))</f>
        <v>03</v>
      </c>
      <c r="AA57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75" s="3"/>
    </row>
    <row r="576" spans="1:28" ht="25.5" customHeight="1" x14ac:dyDescent="0.2">
      <c r="A576" s="4" t="s">
        <v>654</v>
      </c>
      <c r="B576" s="4" t="s">
        <v>2119</v>
      </c>
      <c r="E576" s="5">
        <v>45724</v>
      </c>
      <c r="F576" s="3" t="s">
        <v>1129</v>
      </c>
      <c r="G576" s="3" t="s">
        <v>936</v>
      </c>
      <c r="K576" s="8">
        <v>-98099</v>
      </c>
      <c r="L576" s="8" t="s">
        <v>637</v>
      </c>
      <c r="O576" s="20">
        <f>IF(Table1[[#This Row],[Phân loại]]="Tồn đầu kỳ",Table1[[#This Row],[Tổng giá trị]],0)</f>
        <v>0</v>
      </c>
      <c r="P576" s="8">
        <f>IF(Table1[[#This Row],[Số còn phải thu ĐK]]&gt;0,0,IF(Table1[[#This Row],[Phân loại]]="Bán hàng",Table1[[#This Row],[Tổng giá trị]],-Table1[[#This Row],[Tổng giá trị]]))</f>
        <v>98099</v>
      </c>
      <c r="Q576" s="20">
        <f>IF(Table1[[#This Row],[Ngày Thanh toán]]&lt;&gt;"",Table1[[#This Row],[Giá Trị HD sau CK]],0)</f>
        <v>0</v>
      </c>
      <c r="R576" s="8">
        <f>Table1[[#This Row],[Số còn phải thu ĐK]]+Table1[[#This Row],[Giá Trị HD sau CK]]-Table1[[#This Row],[Số tiền đã thu]]</f>
        <v>98099</v>
      </c>
      <c r="S576" s="7">
        <f>IF(Table1[[#This Row],[Ngày hóa đơn]]&lt;&gt;"",Table1[[#This Row],[Ngày hóa đơn]],Table1[[#This Row],[Ngày hạch toán]])</f>
        <v>45724</v>
      </c>
      <c r="T576" s="8">
        <v>55</v>
      </c>
      <c r="U576" s="7">
        <f>IF(Table1[[#This Row],[Ngày tính CN]]="","",S576+T576)</f>
        <v>45779</v>
      </c>
      <c r="V576" s="20">
        <f ca="1">IF(Table1[[#This Row],[Hạn thanh toán]]="","",IF((U576-NOW())&lt;0,0,(U576-NOW())))</f>
        <v>0</v>
      </c>
      <c r="W576" s="3"/>
      <c r="X576" s="20">
        <f ca="1">IF(Table1[[#This Row],[Hạn thanh toán]]="","",IF((U576-NOW())&lt;0,-(U576-NOW()),0))</f>
        <v>195.62053680555255</v>
      </c>
      <c r="Y576" s="3" t="str">
        <f t="shared" ca="1" si="8"/>
        <v>Nợ quá hạn hơn 120 ngày có khả năng mất thanh toán</v>
      </c>
      <c r="Z576" s="3" t="str">
        <f>IF(MONTH(Table1[[#This Row],[Ngày tính CN]])&lt;10,"0"&amp;MONTH(Table1[[#This Row],[Ngày tính CN]]),MONTH(Table1[[#This Row],[Ngày tính CN]]))</f>
        <v>03</v>
      </c>
      <c r="AA57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76" s="3"/>
    </row>
    <row r="577" spans="1:28" ht="25.5" customHeight="1" x14ac:dyDescent="0.2">
      <c r="A577" s="4" t="s">
        <v>654</v>
      </c>
      <c r="B577" s="4" t="s">
        <v>2119</v>
      </c>
      <c r="E577" s="5">
        <v>45724</v>
      </c>
      <c r="F577" s="3" t="s">
        <v>1130</v>
      </c>
      <c r="G577" s="3" t="s">
        <v>936</v>
      </c>
      <c r="K577" s="8">
        <v>-49049</v>
      </c>
      <c r="L577" s="8" t="s">
        <v>637</v>
      </c>
      <c r="O577" s="20">
        <f>IF(Table1[[#This Row],[Phân loại]]="Tồn đầu kỳ",Table1[[#This Row],[Tổng giá trị]],0)</f>
        <v>0</v>
      </c>
      <c r="P577" s="8">
        <f>IF(Table1[[#This Row],[Số còn phải thu ĐK]]&gt;0,0,IF(Table1[[#This Row],[Phân loại]]="Bán hàng",Table1[[#This Row],[Tổng giá trị]],-Table1[[#This Row],[Tổng giá trị]]))</f>
        <v>49049</v>
      </c>
      <c r="Q577" s="20">
        <f>IF(Table1[[#This Row],[Ngày Thanh toán]]&lt;&gt;"",Table1[[#This Row],[Giá Trị HD sau CK]],0)</f>
        <v>0</v>
      </c>
      <c r="R577" s="8">
        <f>Table1[[#This Row],[Số còn phải thu ĐK]]+Table1[[#This Row],[Giá Trị HD sau CK]]-Table1[[#This Row],[Số tiền đã thu]]</f>
        <v>49049</v>
      </c>
      <c r="S577" s="7">
        <f>IF(Table1[[#This Row],[Ngày hóa đơn]]&lt;&gt;"",Table1[[#This Row],[Ngày hóa đơn]],Table1[[#This Row],[Ngày hạch toán]])</f>
        <v>45724</v>
      </c>
      <c r="T577" s="8">
        <v>55</v>
      </c>
      <c r="U577" s="7">
        <f>IF(Table1[[#This Row],[Ngày tính CN]]="","",S577+T577)</f>
        <v>45779</v>
      </c>
      <c r="V577" s="20">
        <f ca="1">IF(Table1[[#This Row],[Hạn thanh toán]]="","",IF((U577-NOW())&lt;0,0,(U577-NOW())))</f>
        <v>0</v>
      </c>
      <c r="W577" s="3"/>
      <c r="X577" s="20">
        <f ca="1">IF(Table1[[#This Row],[Hạn thanh toán]]="","",IF((U577-NOW())&lt;0,-(U577-NOW()),0))</f>
        <v>195.62053680555255</v>
      </c>
      <c r="Y577" s="3" t="str">
        <f t="shared" ca="1" si="8"/>
        <v>Nợ quá hạn hơn 120 ngày có khả năng mất thanh toán</v>
      </c>
      <c r="Z577" s="3" t="str">
        <f>IF(MONTH(Table1[[#This Row],[Ngày tính CN]])&lt;10,"0"&amp;MONTH(Table1[[#This Row],[Ngày tính CN]]),MONTH(Table1[[#This Row],[Ngày tính CN]]))</f>
        <v>03</v>
      </c>
      <c r="AA57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77" s="3"/>
    </row>
    <row r="578" spans="1:28" ht="25.5" customHeight="1" x14ac:dyDescent="0.2">
      <c r="A578" s="4" t="s">
        <v>654</v>
      </c>
      <c r="B578" s="4" t="s">
        <v>2119</v>
      </c>
      <c r="E578" s="5">
        <v>45724</v>
      </c>
      <c r="F578" s="3" t="s">
        <v>1131</v>
      </c>
      <c r="G578" s="3" t="s">
        <v>936</v>
      </c>
      <c r="K578" s="8">
        <v>-49049</v>
      </c>
      <c r="L578" s="8" t="s">
        <v>637</v>
      </c>
      <c r="O578" s="20">
        <f>IF(Table1[[#This Row],[Phân loại]]="Tồn đầu kỳ",Table1[[#This Row],[Tổng giá trị]],0)</f>
        <v>0</v>
      </c>
      <c r="P578" s="8">
        <f>IF(Table1[[#This Row],[Số còn phải thu ĐK]]&gt;0,0,IF(Table1[[#This Row],[Phân loại]]="Bán hàng",Table1[[#This Row],[Tổng giá trị]],-Table1[[#This Row],[Tổng giá trị]]))</f>
        <v>49049</v>
      </c>
      <c r="Q578" s="20">
        <f>IF(Table1[[#This Row],[Ngày Thanh toán]]&lt;&gt;"",Table1[[#This Row],[Giá Trị HD sau CK]],0)</f>
        <v>0</v>
      </c>
      <c r="R578" s="8">
        <f>Table1[[#This Row],[Số còn phải thu ĐK]]+Table1[[#This Row],[Giá Trị HD sau CK]]-Table1[[#This Row],[Số tiền đã thu]]</f>
        <v>49049</v>
      </c>
      <c r="S578" s="7">
        <f>IF(Table1[[#This Row],[Ngày hóa đơn]]&lt;&gt;"",Table1[[#This Row],[Ngày hóa đơn]],Table1[[#This Row],[Ngày hạch toán]])</f>
        <v>45724</v>
      </c>
      <c r="T578" s="8">
        <v>55</v>
      </c>
      <c r="U578" s="7">
        <f>IF(Table1[[#This Row],[Ngày tính CN]]="","",S578+T578)</f>
        <v>45779</v>
      </c>
      <c r="V578" s="20">
        <f ca="1">IF(Table1[[#This Row],[Hạn thanh toán]]="","",IF((U578-NOW())&lt;0,0,(U578-NOW())))</f>
        <v>0</v>
      </c>
      <c r="W578" s="3"/>
      <c r="X578" s="20">
        <f ca="1">IF(Table1[[#This Row],[Hạn thanh toán]]="","",IF((U578-NOW())&lt;0,-(U578-NOW()),0))</f>
        <v>195.62053680555255</v>
      </c>
      <c r="Y578" s="3" t="str">
        <f t="shared" ca="1" si="8"/>
        <v>Nợ quá hạn hơn 120 ngày có khả năng mất thanh toán</v>
      </c>
      <c r="Z578" s="3" t="str">
        <f>IF(MONTH(Table1[[#This Row],[Ngày tính CN]])&lt;10,"0"&amp;MONTH(Table1[[#This Row],[Ngày tính CN]]),MONTH(Table1[[#This Row],[Ngày tính CN]]))</f>
        <v>03</v>
      </c>
      <c r="AA57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78" s="3"/>
    </row>
    <row r="579" spans="1:28" ht="25.5" customHeight="1" x14ac:dyDescent="0.2">
      <c r="A579" s="4" t="s">
        <v>654</v>
      </c>
      <c r="B579" s="4" t="s">
        <v>2119</v>
      </c>
      <c r="E579" s="5">
        <v>45724</v>
      </c>
      <c r="F579" s="3" t="s">
        <v>1132</v>
      </c>
      <c r="G579" s="3" t="s">
        <v>936</v>
      </c>
      <c r="K579" s="8">
        <v>-266144</v>
      </c>
      <c r="L579" s="8" t="s">
        <v>637</v>
      </c>
      <c r="O579" s="20">
        <f>IF(Table1[[#This Row],[Phân loại]]="Tồn đầu kỳ",Table1[[#This Row],[Tổng giá trị]],0)</f>
        <v>0</v>
      </c>
      <c r="P579" s="8">
        <f>IF(Table1[[#This Row],[Số còn phải thu ĐK]]&gt;0,0,IF(Table1[[#This Row],[Phân loại]]="Bán hàng",Table1[[#This Row],[Tổng giá trị]],-Table1[[#This Row],[Tổng giá trị]]))</f>
        <v>266144</v>
      </c>
      <c r="Q579" s="20">
        <f>IF(Table1[[#This Row],[Ngày Thanh toán]]&lt;&gt;"",Table1[[#This Row],[Giá Trị HD sau CK]],0)</f>
        <v>0</v>
      </c>
      <c r="R579" s="8">
        <f>Table1[[#This Row],[Số còn phải thu ĐK]]+Table1[[#This Row],[Giá Trị HD sau CK]]-Table1[[#This Row],[Số tiền đã thu]]</f>
        <v>266144</v>
      </c>
      <c r="S579" s="7">
        <f>IF(Table1[[#This Row],[Ngày hóa đơn]]&lt;&gt;"",Table1[[#This Row],[Ngày hóa đơn]],Table1[[#This Row],[Ngày hạch toán]])</f>
        <v>45724</v>
      </c>
      <c r="T579" s="8">
        <v>55</v>
      </c>
      <c r="U579" s="7">
        <f>IF(Table1[[#This Row],[Ngày tính CN]]="","",S579+T579)</f>
        <v>45779</v>
      </c>
      <c r="V579" s="20">
        <f ca="1">IF(Table1[[#This Row],[Hạn thanh toán]]="","",IF((U579-NOW())&lt;0,0,(U579-NOW())))</f>
        <v>0</v>
      </c>
      <c r="W579" s="3"/>
      <c r="X579" s="20">
        <f ca="1">IF(Table1[[#This Row],[Hạn thanh toán]]="","",IF((U579-NOW())&lt;0,-(U579-NOW()),0))</f>
        <v>195.62053680555255</v>
      </c>
      <c r="Y579" s="3" t="str">
        <f t="shared" ca="1" si="8"/>
        <v>Nợ quá hạn hơn 120 ngày có khả năng mất thanh toán</v>
      </c>
      <c r="Z579" s="3" t="str">
        <f>IF(MONTH(Table1[[#This Row],[Ngày tính CN]])&lt;10,"0"&amp;MONTH(Table1[[#This Row],[Ngày tính CN]]),MONTH(Table1[[#This Row],[Ngày tính CN]]))</f>
        <v>03</v>
      </c>
      <c r="AA57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79" s="3"/>
    </row>
    <row r="580" spans="1:28" ht="25.5" customHeight="1" x14ac:dyDescent="0.2">
      <c r="A580" s="4" t="s">
        <v>654</v>
      </c>
      <c r="B580" s="4" t="s">
        <v>2119</v>
      </c>
      <c r="E580" s="5">
        <v>45724</v>
      </c>
      <c r="F580" s="3" t="s">
        <v>1133</v>
      </c>
      <c r="G580" s="3" t="s">
        <v>936</v>
      </c>
      <c r="K580" s="8">
        <v>-360638</v>
      </c>
      <c r="L580" s="8" t="s">
        <v>637</v>
      </c>
      <c r="O580" s="20">
        <f>IF(Table1[[#This Row],[Phân loại]]="Tồn đầu kỳ",Table1[[#This Row],[Tổng giá trị]],0)</f>
        <v>0</v>
      </c>
      <c r="P580" s="8">
        <f>IF(Table1[[#This Row],[Số còn phải thu ĐK]]&gt;0,0,IF(Table1[[#This Row],[Phân loại]]="Bán hàng",Table1[[#This Row],[Tổng giá trị]],-Table1[[#This Row],[Tổng giá trị]]))</f>
        <v>360638</v>
      </c>
      <c r="Q580" s="20">
        <f>IF(Table1[[#This Row],[Ngày Thanh toán]]&lt;&gt;"",Table1[[#This Row],[Giá Trị HD sau CK]],0)</f>
        <v>0</v>
      </c>
      <c r="R580" s="8">
        <f>Table1[[#This Row],[Số còn phải thu ĐK]]+Table1[[#This Row],[Giá Trị HD sau CK]]-Table1[[#This Row],[Số tiền đã thu]]</f>
        <v>360638</v>
      </c>
      <c r="S580" s="7">
        <f>IF(Table1[[#This Row],[Ngày hóa đơn]]&lt;&gt;"",Table1[[#This Row],[Ngày hóa đơn]],Table1[[#This Row],[Ngày hạch toán]])</f>
        <v>45724</v>
      </c>
      <c r="T580" s="8">
        <v>55</v>
      </c>
      <c r="U580" s="7">
        <f>IF(Table1[[#This Row],[Ngày tính CN]]="","",S580+T580)</f>
        <v>45779</v>
      </c>
      <c r="V580" s="20">
        <f ca="1">IF(Table1[[#This Row],[Hạn thanh toán]]="","",IF((U580-NOW())&lt;0,0,(U580-NOW())))</f>
        <v>0</v>
      </c>
      <c r="W580" s="3"/>
      <c r="X580" s="20">
        <f ca="1">IF(Table1[[#This Row],[Hạn thanh toán]]="","",IF((U580-NOW())&lt;0,-(U580-NOW()),0))</f>
        <v>195.62053680555255</v>
      </c>
      <c r="Y580" s="3" t="str">
        <f t="shared" ref="Y580:Y643" ca="1" si="9">IF(X580="","",IF(R580=0,"Đã thanh toán",IF(X580&lt;=0,"Chưa đến hạn thanh toán",IF(X580&lt;=30,"Nợ quá hạn 30 ngày",IF(X580&lt;=60,"Nợ quá hạn từ 30 ngày đến 60 ngày",IF(X580&lt;=90,"Nợ quá hạn từ 60 ngày đến 90 ngày",IF(X580&lt;=120,"Nợ quá hạn từ 90 ngày đến 120 ngày","Nợ quá hạn hơn 120 ngày có khả năng mất thanh toán")))))))</f>
        <v>Nợ quá hạn hơn 120 ngày có khả năng mất thanh toán</v>
      </c>
      <c r="Z580" s="3" t="str">
        <f>IF(MONTH(Table1[[#This Row],[Ngày tính CN]])&lt;10,"0"&amp;MONTH(Table1[[#This Row],[Ngày tính CN]]),MONTH(Table1[[#This Row],[Ngày tính CN]]))</f>
        <v>03</v>
      </c>
      <c r="AA58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80" s="3"/>
    </row>
    <row r="581" spans="1:28" ht="25.5" customHeight="1" x14ac:dyDescent="0.2">
      <c r="A581" s="4" t="s">
        <v>654</v>
      </c>
      <c r="B581" s="4" t="s">
        <v>2119</v>
      </c>
      <c r="E581" s="5">
        <v>45724</v>
      </c>
      <c r="F581" s="3" t="s">
        <v>1134</v>
      </c>
      <c r="G581" s="3" t="s">
        <v>936</v>
      </c>
      <c r="K581" s="8">
        <v>-288866</v>
      </c>
      <c r="L581" s="8" t="s">
        <v>637</v>
      </c>
      <c r="O581" s="20">
        <f>IF(Table1[[#This Row],[Phân loại]]="Tồn đầu kỳ",Table1[[#This Row],[Tổng giá trị]],0)</f>
        <v>0</v>
      </c>
      <c r="P581" s="8">
        <f>IF(Table1[[#This Row],[Số còn phải thu ĐK]]&gt;0,0,IF(Table1[[#This Row],[Phân loại]]="Bán hàng",Table1[[#This Row],[Tổng giá trị]],-Table1[[#This Row],[Tổng giá trị]]))</f>
        <v>288866</v>
      </c>
      <c r="Q581" s="20">
        <f>IF(Table1[[#This Row],[Ngày Thanh toán]]&lt;&gt;"",Table1[[#This Row],[Giá Trị HD sau CK]],0)</f>
        <v>0</v>
      </c>
      <c r="R581" s="8">
        <f>Table1[[#This Row],[Số còn phải thu ĐK]]+Table1[[#This Row],[Giá Trị HD sau CK]]-Table1[[#This Row],[Số tiền đã thu]]</f>
        <v>288866</v>
      </c>
      <c r="S581" s="7">
        <f>IF(Table1[[#This Row],[Ngày hóa đơn]]&lt;&gt;"",Table1[[#This Row],[Ngày hóa đơn]],Table1[[#This Row],[Ngày hạch toán]])</f>
        <v>45724</v>
      </c>
      <c r="T581" s="8">
        <v>55</v>
      </c>
      <c r="U581" s="7">
        <f>IF(Table1[[#This Row],[Ngày tính CN]]="","",S581+T581)</f>
        <v>45779</v>
      </c>
      <c r="V581" s="20">
        <f ca="1">IF(Table1[[#This Row],[Hạn thanh toán]]="","",IF((U581-NOW())&lt;0,0,(U581-NOW())))</f>
        <v>0</v>
      </c>
      <c r="W581" s="3"/>
      <c r="X581" s="20">
        <f ca="1">IF(Table1[[#This Row],[Hạn thanh toán]]="","",IF((U581-NOW())&lt;0,-(U581-NOW()),0))</f>
        <v>195.62053680555255</v>
      </c>
      <c r="Y581" s="3" t="str">
        <f t="shared" ca="1" si="9"/>
        <v>Nợ quá hạn hơn 120 ngày có khả năng mất thanh toán</v>
      </c>
      <c r="Z581" s="3" t="str">
        <f>IF(MONTH(Table1[[#This Row],[Ngày tính CN]])&lt;10,"0"&amp;MONTH(Table1[[#This Row],[Ngày tính CN]]),MONTH(Table1[[#This Row],[Ngày tính CN]]))</f>
        <v>03</v>
      </c>
      <c r="AA58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81" s="3"/>
    </row>
    <row r="582" spans="1:28" ht="25.5" customHeight="1" x14ac:dyDescent="0.2">
      <c r="A582" s="4" t="s">
        <v>654</v>
      </c>
      <c r="B582" s="4" t="s">
        <v>2119</v>
      </c>
      <c r="E582" s="5">
        <v>45730</v>
      </c>
      <c r="F582" s="3" t="s">
        <v>1135</v>
      </c>
      <c r="G582" s="3" t="s">
        <v>936</v>
      </c>
      <c r="K582" s="8">
        <v>-49049</v>
      </c>
      <c r="L582" s="8" t="s">
        <v>637</v>
      </c>
      <c r="O582" s="20">
        <f>IF(Table1[[#This Row],[Phân loại]]="Tồn đầu kỳ",Table1[[#This Row],[Tổng giá trị]],0)</f>
        <v>0</v>
      </c>
      <c r="P582" s="8">
        <f>IF(Table1[[#This Row],[Số còn phải thu ĐK]]&gt;0,0,IF(Table1[[#This Row],[Phân loại]]="Bán hàng",Table1[[#This Row],[Tổng giá trị]],-Table1[[#This Row],[Tổng giá trị]]))</f>
        <v>49049</v>
      </c>
      <c r="Q582" s="20">
        <f>IF(Table1[[#This Row],[Ngày Thanh toán]]&lt;&gt;"",Table1[[#This Row],[Giá Trị HD sau CK]],0)</f>
        <v>0</v>
      </c>
      <c r="R582" s="8">
        <f>Table1[[#This Row],[Số còn phải thu ĐK]]+Table1[[#This Row],[Giá Trị HD sau CK]]-Table1[[#This Row],[Số tiền đã thu]]</f>
        <v>49049</v>
      </c>
      <c r="S582" s="7">
        <f>IF(Table1[[#This Row],[Ngày hóa đơn]]&lt;&gt;"",Table1[[#This Row],[Ngày hóa đơn]],Table1[[#This Row],[Ngày hạch toán]])</f>
        <v>45730</v>
      </c>
      <c r="T582" s="8">
        <v>55</v>
      </c>
      <c r="U582" s="7">
        <f>IF(Table1[[#This Row],[Ngày tính CN]]="","",S582+T582)</f>
        <v>45785</v>
      </c>
      <c r="V582" s="20">
        <f ca="1">IF(Table1[[#This Row],[Hạn thanh toán]]="","",IF((U582-NOW())&lt;0,0,(U582-NOW())))</f>
        <v>0</v>
      </c>
      <c r="W582" s="3"/>
      <c r="X582" s="20">
        <f ca="1">IF(Table1[[#This Row],[Hạn thanh toán]]="","",IF((U582-NOW())&lt;0,-(U582-NOW()),0))</f>
        <v>189.62053680555255</v>
      </c>
      <c r="Y582" s="3" t="str">
        <f t="shared" ca="1" si="9"/>
        <v>Nợ quá hạn hơn 120 ngày có khả năng mất thanh toán</v>
      </c>
      <c r="Z582" s="3" t="str">
        <f>IF(MONTH(Table1[[#This Row],[Ngày tính CN]])&lt;10,"0"&amp;MONTH(Table1[[#This Row],[Ngày tính CN]]),MONTH(Table1[[#This Row],[Ngày tính CN]]))</f>
        <v>03</v>
      </c>
      <c r="AA58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82" s="3"/>
    </row>
    <row r="583" spans="1:28" ht="25.5" customHeight="1" x14ac:dyDescent="0.2">
      <c r="A583" s="4" t="s">
        <v>654</v>
      </c>
      <c r="B583" s="4" t="s">
        <v>2119</v>
      </c>
      <c r="E583" s="5">
        <v>45730</v>
      </c>
      <c r="F583" s="3" t="s">
        <v>1136</v>
      </c>
      <c r="G583" s="3" t="s">
        <v>936</v>
      </c>
      <c r="K583" s="8">
        <v>-86838</v>
      </c>
      <c r="L583" s="8" t="s">
        <v>637</v>
      </c>
      <c r="O583" s="20">
        <f>IF(Table1[[#This Row],[Phân loại]]="Tồn đầu kỳ",Table1[[#This Row],[Tổng giá trị]],0)</f>
        <v>0</v>
      </c>
      <c r="P583" s="8">
        <f>IF(Table1[[#This Row],[Số còn phải thu ĐK]]&gt;0,0,IF(Table1[[#This Row],[Phân loại]]="Bán hàng",Table1[[#This Row],[Tổng giá trị]],-Table1[[#This Row],[Tổng giá trị]]))</f>
        <v>86838</v>
      </c>
      <c r="Q583" s="20">
        <f>IF(Table1[[#This Row],[Ngày Thanh toán]]&lt;&gt;"",Table1[[#This Row],[Giá Trị HD sau CK]],0)</f>
        <v>0</v>
      </c>
      <c r="R583" s="8">
        <f>Table1[[#This Row],[Số còn phải thu ĐK]]+Table1[[#This Row],[Giá Trị HD sau CK]]-Table1[[#This Row],[Số tiền đã thu]]</f>
        <v>86838</v>
      </c>
      <c r="S583" s="7">
        <f>IF(Table1[[#This Row],[Ngày hóa đơn]]&lt;&gt;"",Table1[[#This Row],[Ngày hóa đơn]],Table1[[#This Row],[Ngày hạch toán]])</f>
        <v>45730</v>
      </c>
      <c r="T583" s="8">
        <v>55</v>
      </c>
      <c r="U583" s="7">
        <f>IF(Table1[[#This Row],[Ngày tính CN]]="","",S583+T583)</f>
        <v>45785</v>
      </c>
      <c r="V583" s="20">
        <f ca="1">IF(Table1[[#This Row],[Hạn thanh toán]]="","",IF((U583-NOW())&lt;0,0,(U583-NOW())))</f>
        <v>0</v>
      </c>
      <c r="W583" s="3"/>
      <c r="X583" s="20">
        <f ca="1">IF(Table1[[#This Row],[Hạn thanh toán]]="","",IF((U583-NOW())&lt;0,-(U583-NOW()),0))</f>
        <v>189.62053680555255</v>
      </c>
      <c r="Y583" s="3" t="str">
        <f t="shared" ca="1" si="9"/>
        <v>Nợ quá hạn hơn 120 ngày có khả năng mất thanh toán</v>
      </c>
      <c r="Z583" s="3" t="str">
        <f>IF(MONTH(Table1[[#This Row],[Ngày tính CN]])&lt;10,"0"&amp;MONTH(Table1[[#This Row],[Ngày tính CN]]),MONTH(Table1[[#This Row],[Ngày tính CN]]))</f>
        <v>03</v>
      </c>
      <c r="AA58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83" s="3"/>
    </row>
    <row r="584" spans="1:28" ht="25.5" customHeight="1" x14ac:dyDescent="0.2">
      <c r="A584" s="4" t="s">
        <v>654</v>
      </c>
      <c r="B584" s="4" t="s">
        <v>2119</v>
      </c>
      <c r="E584" s="5">
        <v>45730</v>
      </c>
      <c r="F584" s="3" t="s">
        <v>1137</v>
      </c>
      <c r="G584" s="3" t="s">
        <v>936</v>
      </c>
      <c r="K584" s="8">
        <v>-86838</v>
      </c>
      <c r="L584" s="8" t="s">
        <v>637</v>
      </c>
      <c r="O584" s="20">
        <f>IF(Table1[[#This Row],[Phân loại]]="Tồn đầu kỳ",Table1[[#This Row],[Tổng giá trị]],0)</f>
        <v>0</v>
      </c>
      <c r="P584" s="8">
        <f>IF(Table1[[#This Row],[Số còn phải thu ĐK]]&gt;0,0,IF(Table1[[#This Row],[Phân loại]]="Bán hàng",Table1[[#This Row],[Tổng giá trị]],-Table1[[#This Row],[Tổng giá trị]]))</f>
        <v>86838</v>
      </c>
      <c r="Q584" s="20">
        <f>IF(Table1[[#This Row],[Ngày Thanh toán]]&lt;&gt;"",Table1[[#This Row],[Giá Trị HD sau CK]],0)</f>
        <v>0</v>
      </c>
      <c r="R584" s="8">
        <f>Table1[[#This Row],[Số còn phải thu ĐK]]+Table1[[#This Row],[Giá Trị HD sau CK]]-Table1[[#This Row],[Số tiền đã thu]]</f>
        <v>86838</v>
      </c>
      <c r="S584" s="7">
        <f>IF(Table1[[#This Row],[Ngày hóa đơn]]&lt;&gt;"",Table1[[#This Row],[Ngày hóa đơn]],Table1[[#This Row],[Ngày hạch toán]])</f>
        <v>45730</v>
      </c>
      <c r="T584" s="8">
        <v>55</v>
      </c>
      <c r="U584" s="7">
        <f>IF(Table1[[#This Row],[Ngày tính CN]]="","",S584+T584)</f>
        <v>45785</v>
      </c>
      <c r="V584" s="20">
        <f ca="1">IF(Table1[[#This Row],[Hạn thanh toán]]="","",IF((U584-NOW())&lt;0,0,(U584-NOW())))</f>
        <v>0</v>
      </c>
      <c r="W584" s="3"/>
      <c r="X584" s="20">
        <f ca="1">IF(Table1[[#This Row],[Hạn thanh toán]]="","",IF((U584-NOW())&lt;0,-(U584-NOW()),0))</f>
        <v>189.62053680555255</v>
      </c>
      <c r="Y584" s="3" t="str">
        <f t="shared" ca="1" si="9"/>
        <v>Nợ quá hạn hơn 120 ngày có khả năng mất thanh toán</v>
      </c>
      <c r="Z584" s="3" t="str">
        <f>IF(MONTH(Table1[[#This Row],[Ngày tính CN]])&lt;10,"0"&amp;MONTH(Table1[[#This Row],[Ngày tính CN]]),MONTH(Table1[[#This Row],[Ngày tính CN]]))</f>
        <v>03</v>
      </c>
      <c r="AA58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84" s="3"/>
    </row>
    <row r="585" spans="1:28" ht="25.5" customHeight="1" x14ac:dyDescent="0.2">
      <c r="A585" s="4" t="s">
        <v>654</v>
      </c>
      <c r="B585" s="4" t="s">
        <v>2119</v>
      </c>
      <c r="E585" s="5">
        <v>45730</v>
      </c>
      <c r="F585" s="3" t="s">
        <v>1138</v>
      </c>
      <c r="G585" s="3" t="s">
        <v>936</v>
      </c>
      <c r="K585" s="8">
        <v>-86838</v>
      </c>
      <c r="L585" s="8" t="s">
        <v>637</v>
      </c>
      <c r="O585" s="20">
        <f>IF(Table1[[#This Row],[Phân loại]]="Tồn đầu kỳ",Table1[[#This Row],[Tổng giá trị]],0)</f>
        <v>0</v>
      </c>
      <c r="P585" s="8">
        <f>IF(Table1[[#This Row],[Số còn phải thu ĐK]]&gt;0,0,IF(Table1[[#This Row],[Phân loại]]="Bán hàng",Table1[[#This Row],[Tổng giá trị]],-Table1[[#This Row],[Tổng giá trị]]))</f>
        <v>86838</v>
      </c>
      <c r="Q585" s="20">
        <f>IF(Table1[[#This Row],[Ngày Thanh toán]]&lt;&gt;"",Table1[[#This Row],[Giá Trị HD sau CK]],0)</f>
        <v>0</v>
      </c>
      <c r="R585" s="8">
        <f>Table1[[#This Row],[Số còn phải thu ĐK]]+Table1[[#This Row],[Giá Trị HD sau CK]]-Table1[[#This Row],[Số tiền đã thu]]</f>
        <v>86838</v>
      </c>
      <c r="S585" s="7">
        <f>IF(Table1[[#This Row],[Ngày hóa đơn]]&lt;&gt;"",Table1[[#This Row],[Ngày hóa đơn]],Table1[[#This Row],[Ngày hạch toán]])</f>
        <v>45730</v>
      </c>
      <c r="T585" s="8">
        <v>55</v>
      </c>
      <c r="U585" s="7">
        <f>IF(Table1[[#This Row],[Ngày tính CN]]="","",S585+T585)</f>
        <v>45785</v>
      </c>
      <c r="V585" s="20">
        <f ca="1">IF(Table1[[#This Row],[Hạn thanh toán]]="","",IF((U585-NOW())&lt;0,0,(U585-NOW())))</f>
        <v>0</v>
      </c>
      <c r="W585" s="3"/>
      <c r="X585" s="20">
        <f ca="1">IF(Table1[[#This Row],[Hạn thanh toán]]="","",IF((U585-NOW())&lt;0,-(U585-NOW()),0))</f>
        <v>189.62053680555255</v>
      </c>
      <c r="Y585" s="3" t="str">
        <f t="shared" ca="1" si="9"/>
        <v>Nợ quá hạn hơn 120 ngày có khả năng mất thanh toán</v>
      </c>
      <c r="Z585" s="3" t="str">
        <f>IF(MONTH(Table1[[#This Row],[Ngày tính CN]])&lt;10,"0"&amp;MONTH(Table1[[#This Row],[Ngày tính CN]]),MONTH(Table1[[#This Row],[Ngày tính CN]]))</f>
        <v>03</v>
      </c>
      <c r="AA58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85" s="3"/>
    </row>
    <row r="586" spans="1:28" ht="25.5" customHeight="1" x14ac:dyDescent="0.2">
      <c r="A586" s="4" t="s">
        <v>654</v>
      </c>
      <c r="B586" s="4" t="s">
        <v>2119</v>
      </c>
      <c r="E586" s="5">
        <v>45730</v>
      </c>
      <c r="F586" s="3" t="s">
        <v>1139</v>
      </c>
      <c r="G586" s="3" t="s">
        <v>936</v>
      </c>
      <c r="K586" s="8">
        <v>-71771</v>
      </c>
      <c r="L586" s="8" t="s">
        <v>637</v>
      </c>
      <c r="O586" s="20">
        <f>IF(Table1[[#This Row],[Phân loại]]="Tồn đầu kỳ",Table1[[#This Row],[Tổng giá trị]],0)</f>
        <v>0</v>
      </c>
      <c r="P586" s="8">
        <f>IF(Table1[[#This Row],[Số còn phải thu ĐK]]&gt;0,0,IF(Table1[[#This Row],[Phân loại]]="Bán hàng",Table1[[#This Row],[Tổng giá trị]],-Table1[[#This Row],[Tổng giá trị]]))</f>
        <v>71771</v>
      </c>
      <c r="Q586" s="20">
        <f>IF(Table1[[#This Row],[Ngày Thanh toán]]&lt;&gt;"",Table1[[#This Row],[Giá Trị HD sau CK]],0)</f>
        <v>0</v>
      </c>
      <c r="R586" s="8">
        <f>Table1[[#This Row],[Số còn phải thu ĐK]]+Table1[[#This Row],[Giá Trị HD sau CK]]-Table1[[#This Row],[Số tiền đã thu]]</f>
        <v>71771</v>
      </c>
      <c r="S586" s="7">
        <f>IF(Table1[[#This Row],[Ngày hóa đơn]]&lt;&gt;"",Table1[[#This Row],[Ngày hóa đơn]],Table1[[#This Row],[Ngày hạch toán]])</f>
        <v>45730</v>
      </c>
      <c r="T586" s="8">
        <v>55</v>
      </c>
      <c r="U586" s="7">
        <f>IF(Table1[[#This Row],[Ngày tính CN]]="","",S586+T586)</f>
        <v>45785</v>
      </c>
      <c r="V586" s="20">
        <f ca="1">IF(Table1[[#This Row],[Hạn thanh toán]]="","",IF((U586-NOW())&lt;0,0,(U586-NOW())))</f>
        <v>0</v>
      </c>
      <c r="W586" s="3"/>
      <c r="X586" s="20">
        <f ca="1">IF(Table1[[#This Row],[Hạn thanh toán]]="","",IF((U586-NOW())&lt;0,-(U586-NOW()),0))</f>
        <v>189.62053680555255</v>
      </c>
      <c r="Y586" s="3" t="str">
        <f t="shared" ca="1" si="9"/>
        <v>Nợ quá hạn hơn 120 ngày có khả năng mất thanh toán</v>
      </c>
      <c r="Z586" s="3" t="str">
        <f>IF(MONTH(Table1[[#This Row],[Ngày tính CN]])&lt;10,"0"&amp;MONTH(Table1[[#This Row],[Ngày tính CN]]),MONTH(Table1[[#This Row],[Ngày tính CN]]))</f>
        <v>03</v>
      </c>
      <c r="AA58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86" s="3"/>
    </row>
    <row r="587" spans="1:28" ht="25.5" customHeight="1" x14ac:dyDescent="0.2">
      <c r="A587" s="4" t="s">
        <v>654</v>
      </c>
      <c r="B587" s="4" t="s">
        <v>2119</v>
      </c>
      <c r="E587" s="5">
        <v>45730</v>
      </c>
      <c r="F587" s="3" t="s">
        <v>1140</v>
      </c>
      <c r="G587" s="3" t="s">
        <v>936</v>
      </c>
      <c r="K587" s="8">
        <v>-71771</v>
      </c>
      <c r="L587" s="8" t="s">
        <v>637</v>
      </c>
      <c r="O587" s="20">
        <f>IF(Table1[[#This Row],[Phân loại]]="Tồn đầu kỳ",Table1[[#This Row],[Tổng giá trị]],0)</f>
        <v>0</v>
      </c>
      <c r="P587" s="8">
        <f>IF(Table1[[#This Row],[Số còn phải thu ĐK]]&gt;0,0,IF(Table1[[#This Row],[Phân loại]]="Bán hàng",Table1[[#This Row],[Tổng giá trị]],-Table1[[#This Row],[Tổng giá trị]]))</f>
        <v>71771</v>
      </c>
      <c r="Q587" s="20">
        <f>IF(Table1[[#This Row],[Ngày Thanh toán]]&lt;&gt;"",Table1[[#This Row],[Giá Trị HD sau CK]],0)</f>
        <v>0</v>
      </c>
      <c r="R587" s="8">
        <f>Table1[[#This Row],[Số còn phải thu ĐK]]+Table1[[#This Row],[Giá Trị HD sau CK]]-Table1[[#This Row],[Số tiền đã thu]]</f>
        <v>71771</v>
      </c>
      <c r="S587" s="7">
        <f>IF(Table1[[#This Row],[Ngày hóa đơn]]&lt;&gt;"",Table1[[#This Row],[Ngày hóa đơn]],Table1[[#This Row],[Ngày hạch toán]])</f>
        <v>45730</v>
      </c>
      <c r="T587" s="8">
        <v>55</v>
      </c>
      <c r="U587" s="7">
        <f>IF(Table1[[#This Row],[Ngày tính CN]]="","",S587+T587)</f>
        <v>45785</v>
      </c>
      <c r="V587" s="20">
        <f ca="1">IF(Table1[[#This Row],[Hạn thanh toán]]="","",IF((U587-NOW())&lt;0,0,(U587-NOW())))</f>
        <v>0</v>
      </c>
      <c r="W587" s="3"/>
      <c r="X587" s="20">
        <f ca="1">IF(Table1[[#This Row],[Hạn thanh toán]]="","",IF((U587-NOW())&lt;0,-(U587-NOW()),0))</f>
        <v>189.62053680555255</v>
      </c>
      <c r="Y587" s="3" t="str">
        <f t="shared" ca="1" si="9"/>
        <v>Nợ quá hạn hơn 120 ngày có khả năng mất thanh toán</v>
      </c>
      <c r="Z587" s="3" t="str">
        <f>IF(MONTH(Table1[[#This Row],[Ngày tính CN]])&lt;10,"0"&amp;MONTH(Table1[[#This Row],[Ngày tính CN]]),MONTH(Table1[[#This Row],[Ngày tính CN]]))</f>
        <v>03</v>
      </c>
      <c r="AA58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87" s="3"/>
    </row>
    <row r="588" spans="1:28" ht="25.5" customHeight="1" x14ac:dyDescent="0.2">
      <c r="A588" s="4" t="s">
        <v>654</v>
      </c>
      <c r="B588" s="4" t="s">
        <v>2119</v>
      </c>
      <c r="E588" s="5">
        <v>45730</v>
      </c>
      <c r="F588" s="3" t="s">
        <v>1141</v>
      </c>
      <c r="G588" s="3" t="s">
        <v>936</v>
      </c>
      <c r="K588" s="8">
        <v>-287086</v>
      </c>
      <c r="L588" s="8" t="s">
        <v>637</v>
      </c>
      <c r="O588" s="20">
        <f>IF(Table1[[#This Row],[Phân loại]]="Tồn đầu kỳ",Table1[[#This Row],[Tổng giá trị]],0)</f>
        <v>0</v>
      </c>
      <c r="P588" s="8">
        <f>IF(Table1[[#This Row],[Số còn phải thu ĐK]]&gt;0,0,IF(Table1[[#This Row],[Phân loại]]="Bán hàng",Table1[[#This Row],[Tổng giá trị]],-Table1[[#This Row],[Tổng giá trị]]))</f>
        <v>287086</v>
      </c>
      <c r="Q588" s="20">
        <f>IF(Table1[[#This Row],[Ngày Thanh toán]]&lt;&gt;"",Table1[[#This Row],[Giá Trị HD sau CK]],0)</f>
        <v>0</v>
      </c>
      <c r="R588" s="8">
        <f>Table1[[#This Row],[Số còn phải thu ĐK]]+Table1[[#This Row],[Giá Trị HD sau CK]]-Table1[[#This Row],[Số tiền đã thu]]</f>
        <v>287086</v>
      </c>
      <c r="S588" s="7">
        <f>IF(Table1[[#This Row],[Ngày hóa đơn]]&lt;&gt;"",Table1[[#This Row],[Ngày hóa đơn]],Table1[[#This Row],[Ngày hạch toán]])</f>
        <v>45730</v>
      </c>
      <c r="T588" s="8">
        <v>55</v>
      </c>
      <c r="U588" s="7">
        <f>IF(Table1[[#This Row],[Ngày tính CN]]="","",S588+T588)</f>
        <v>45785</v>
      </c>
      <c r="V588" s="20">
        <f ca="1">IF(Table1[[#This Row],[Hạn thanh toán]]="","",IF((U588-NOW())&lt;0,0,(U588-NOW())))</f>
        <v>0</v>
      </c>
      <c r="W588" s="3"/>
      <c r="X588" s="20">
        <f ca="1">IF(Table1[[#This Row],[Hạn thanh toán]]="","",IF((U588-NOW())&lt;0,-(U588-NOW()),0))</f>
        <v>189.62053680555255</v>
      </c>
      <c r="Y588" s="3" t="str">
        <f t="shared" ca="1" si="9"/>
        <v>Nợ quá hạn hơn 120 ngày có khả năng mất thanh toán</v>
      </c>
      <c r="Z588" s="3" t="str">
        <f>IF(MONTH(Table1[[#This Row],[Ngày tính CN]])&lt;10,"0"&amp;MONTH(Table1[[#This Row],[Ngày tính CN]]),MONTH(Table1[[#This Row],[Ngày tính CN]]))</f>
        <v>03</v>
      </c>
      <c r="AA58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88" s="3"/>
    </row>
    <row r="589" spans="1:28" ht="25.5" customHeight="1" x14ac:dyDescent="0.2">
      <c r="A589" s="4" t="s">
        <v>654</v>
      </c>
      <c r="B589" s="4" t="s">
        <v>2119</v>
      </c>
      <c r="E589" s="5">
        <v>45738</v>
      </c>
      <c r="F589" s="3" t="s">
        <v>1142</v>
      </c>
      <c r="G589" s="3" t="s">
        <v>936</v>
      </c>
      <c r="K589" s="8">
        <v>-86838</v>
      </c>
      <c r="L589" s="8" t="s">
        <v>637</v>
      </c>
      <c r="O589" s="20">
        <f>IF(Table1[[#This Row],[Phân loại]]="Tồn đầu kỳ",Table1[[#This Row],[Tổng giá trị]],0)</f>
        <v>0</v>
      </c>
      <c r="P589" s="8">
        <f>IF(Table1[[#This Row],[Số còn phải thu ĐK]]&gt;0,0,IF(Table1[[#This Row],[Phân loại]]="Bán hàng",Table1[[#This Row],[Tổng giá trị]],-Table1[[#This Row],[Tổng giá trị]]))</f>
        <v>86838</v>
      </c>
      <c r="Q589" s="20">
        <f>IF(Table1[[#This Row],[Ngày Thanh toán]]&lt;&gt;"",Table1[[#This Row],[Giá Trị HD sau CK]],0)</f>
        <v>0</v>
      </c>
      <c r="R589" s="8">
        <f>Table1[[#This Row],[Số còn phải thu ĐK]]+Table1[[#This Row],[Giá Trị HD sau CK]]-Table1[[#This Row],[Số tiền đã thu]]</f>
        <v>86838</v>
      </c>
      <c r="S589" s="7">
        <f>IF(Table1[[#This Row],[Ngày hóa đơn]]&lt;&gt;"",Table1[[#This Row],[Ngày hóa đơn]],Table1[[#This Row],[Ngày hạch toán]])</f>
        <v>45738</v>
      </c>
      <c r="T589" s="8">
        <v>55</v>
      </c>
      <c r="U589" s="7">
        <f>IF(Table1[[#This Row],[Ngày tính CN]]="","",S589+T589)</f>
        <v>45793</v>
      </c>
      <c r="V589" s="20">
        <f ca="1">IF(Table1[[#This Row],[Hạn thanh toán]]="","",IF((U589-NOW())&lt;0,0,(U589-NOW())))</f>
        <v>0</v>
      </c>
      <c r="W589" s="3"/>
      <c r="X589" s="20">
        <f ca="1">IF(Table1[[#This Row],[Hạn thanh toán]]="","",IF((U589-NOW())&lt;0,-(U589-NOW()),0))</f>
        <v>181.62053680555255</v>
      </c>
      <c r="Y589" s="3" t="str">
        <f t="shared" ca="1" si="9"/>
        <v>Nợ quá hạn hơn 120 ngày có khả năng mất thanh toán</v>
      </c>
      <c r="Z589" s="3" t="str">
        <f>IF(MONTH(Table1[[#This Row],[Ngày tính CN]])&lt;10,"0"&amp;MONTH(Table1[[#This Row],[Ngày tính CN]]),MONTH(Table1[[#This Row],[Ngày tính CN]]))</f>
        <v>03</v>
      </c>
      <c r="AA58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89" s="3"/>
    </row>
    <row r="590" spans="1:28" ht="25.5" customHeight="1" x14ac:dyDescent="0.2">
      <c r="A590" s="4" t="s">
        <v>654</v>
      </c>
      <c r="B590" s="4" t="s">
        <v>2119</v>
      </c>
      <c r="E590" s="5">
        <v>45738</v>
      </c>
      <c r="F590" s="3" t="s">
        <v>1143</v>
      </c>
      <c r="G590" s="3" t="s">
        <v>936</v>
      </c>
      <c r="K590" s="8">
        <v>-163626</v>
      </c>
      <c r="L590" s="8" t="s">
        <v>637</v>
      </c>
      <c r="O590" s="20">
        <f>IF(Table1[[#This Row],[Phân loại]]="Tồn đầu kỳ",Table1[[#This Row],[Tổng giá trị]],0)</f>
        <v>0</v>
      </c>
      <c r="P590" s="8">
        <f>IF(Table1[[#This Row],[Số còn phải thu ĐK]]&gt;0,0,IF(Table1[[#This Row],[Phân loại]]="Bán hàng",Table1[[#This Row],[Tổng giá trị]],-Table1[[#This Row],[Tổng giá trị]]))</f>
        <v>163626</v>
      </c>
      <c r="Q590" s="20">
        <f>IF(Table1[[#This Row],[Ngày Thanh toán]]&lt;&gt;"",Table1[[#This Row],[Giá Trị HD sau CK]],0)</f>
        <v>0</v>
      </c>
      <c r="R590" s="8">
        <f>Table1[[#This Row],[Số còn phải thu ĐK]]+Table1[[#This Row],[Giá Trị HD sau CK]]-Table1[[#This Row],[Số tiền đã thu]]</f>
        <v>163626</v>
      </c>
      <c r="S590" s="7">
        <f>IF(Table1[[#This Row],[Ngày hóa đơn]]&lt;&gt;"",Table1[[#This Row],[Ngày hóa đơn]],Table1[[#This Row],[Ngày hạch toán]])</f>
        <v>45738</v>
      </c>
      <c r="T590" s="8">
        <v>55</v>
      </c>
      <c r="U590" s="7">
        <f>IF(Table1[[#This Row],[Ngày tính CN]]="","",S590+T590)</f>
        <v>45793</v>
      </c>
      <c r="V590" s="20">
        <f ca="1">IF(Table1[[#This Row],[Hạn thanh toán]]="","",IF((U590-NOW())&lt;0,0,(U590-NOW())))</f>
        <v>0</v>
      </c>
      <c r="W590" s="3"/>
      <c r="X590" s="20">
        <f ca="1">IF(Table1[[#This Row],[Hạn thanh toán]]="","",IF((U590-NOW())&lt;0,-(U590-NOW()),0))</f>
        <v>181.62053680555255</v>
      </c>
      <c r="Y590" s="3" t="str">
        <f t="shared" ca="1" si="9"/>
        <v>Nợ quá hạn hơn 120 ngày có khả năng mất thanh toán</v>
      </c>
      <c r="Z590" s="3" t="str">
        <f>IF(MONTH(Table1[[#This Row],[Ngày tính CN]])&lt;10,"0"&amp;MONTH(Table1[[#This Row],[Ngày tính CN]]),MONTH(Table1[[#This Row],[Ngày tính CN]]))</f>
        <v>03</v>
      </c>
      <c r="AA59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90" s="3"/>
    </row>
    <row r="591" spans="1:28" ht="25.5" customHeight="1" x14ac:dyDescent="0.2">
      <c r="A591" s="4" t="s">
        <v>654</v>
      </c>
      <c r="B591" s="4" t="s">
        <v>2119</v>
      </c>
      <c r="E591" s="5">
        <v>45738</v>
      </c>
      <c r="F591" s="3" t="s">
        <v>1144</v>
      </c>
      <c r="G591" s="3" t="s">
        <v>936</v>
      </c>
      <c r="K591" s="8">
        <v>-39239</v>
      </c>
      <c r="L591" s="8" t="s">
        <v>637</v>
      </c>
      <c r="O591" s="20">
        <f>IF(Table1[[#This Row],[Phân loại]]="Tồn đầu kỳ",Table1[[#This Row],[Tổng giá trị]],0)</f>
        <v>0</v>
      </c>
      <c r="P591" s="8">
        <f>IF(Table1[[#This Row],[Số còn phải thu ĐK]]&gt;0,0,IF(Table1[[#This Row],[Phân loại]]="Bán hàng",Table1[[#This Row],[Tổng giá trị]],-Table1[[#This Row],[Tổng giá trị]]))</f>
        <v>39239</v>
      </c>
      <c r="Q591" s="20">
        <f>IF(Table1[[#This Row],[Ngày Thanh toán]]&lt;&gt;"",Table1[[#This Row],[Giá Trị HD sau CK]],0)</f>
        <v>0</v>
      </c>
      <c r="R591" s="8">
        <f>Table1[[#This Row],[Số còn phải thu ĐK]]+Table1[[#This Row],[Giá Trị HD sau CK]]-Table1[[#This Row],[Số tiền đã thu]]</f>
        <v>39239</v>
      </c>
      <c r="S591" s="7">
        <f>IF(Table1[[#This Row],[Ngày hóa đơn]]&lt;&gt;"",Table1[[#This Row],[Ngày hóa đơn]],Table1[[#This Row],[Ngày hạch toán]])</f>
        <v>45738</v>
      </c>
      <c r="T591" s="8">
        <v>55</v>
      </c>
      <c r="U591" s="7">
        <f>IF(Table1[[#This Row],[Ngày tính CN]]="","",S591+T591)</f>
        <v>45793</v>
      </c>
      <c r="V591" s="20">
        <f ca="1">IF(Table1[[#This Row],[Hạn thanh toán]]="","",IF((U591-NOW())&lt;0,0,(U591-NOW())))</f>
        <v>0</v>
      </c>
      <c r="W591" s="3"/>
      <c r="X591" s="20">
        <f ca="1">IF(Table1[[#This Row],[Hạn thanh toán]]="","",IF((U591-NOW())&lt;0,-(U591-NOW()),0))</f>
        <v>181.62053680555255</v>
      </c>
      <c r="Y591" s="3" t="str">
        <f t="shared" ca="1" si="9"/>
        <v>Nợ quá hạn hơn 120 ngày có khả năng mất thanh toán</v>
      </c>
      <c r="Z591" s="3" t="str">
        <f>IF(MONTH(Table1[[#This Row],[Ngày tính CN]])&lt;10,"0"&amp;MONTH(Table1[[#This Row],[Ngày tính CN]]),MONTH(Table1[[#This Row],[Ngày tính CN]]))</f>
        <v>03</v>
      </c>
      <c r="AA59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91" s="3"/>
    </row>
    <row r="592" spans="1:28" ht="25.5" customHeight="1" x14ac:dyDescent="0.2">
      <c r="A592" s="4" t="s">
        <v>654</v>
      </c>
      <c r="B592" s="4" t="s">
        <v>2119</v>
      </c>
      <c r="E592" s="5">
        <v>45738</v>
      </c>
      <c r="F592" s="3" t="s">
        <v>1145</v>
      </c>
      <c r="G592" s="3" t="s">
        <v>936</v>
      </c>
      <c r="K592" s="8">
        <v>-39239</v>
      </c>
      <c r="L592" s="8" t="s">
        <v>637</v>
      </c>
      <c r="O592" s="20">
        <f>IF(Table1[[#This Row],[Phân loại]]="Tồn đầu kỳ",Table1[[#This Row],[Tổng giá trị]],0)</f>
        <v>0</v>
      </c>
      <c r="P592" s="8">
        <f>IF(Table1[[#This Row],[Số còn phải thu ĐK]]&gt;0,0,IF(Table1[[#This Row],[Phân loại]]="Bán hàng",Table1[[#This Row],[Tổng giá trị]],-Table1[[#This Row],[Tổng giá trị]]))</f>
        <v>39239</v>
      </c>
      <c r="Q592" s="20">
        <f>IF(Table1[[#This Row],[Ngày Thanh toán]]&lt;&gt;"",Table1[[#This Row],[Giá Trị HD sau CK]],0)</f>
        <v>0</v>
      </c>
      <c r="R592" s="8">
        <f>Table1[[#This Row],[Số còn phải thu ĐK]]+Table1[[#This Row],[Giá Trị HD sau CK]]-Table1[[#This Row],[Số tiền đã thu]]</f>
        <v>39239</v>
      </c>
      <c r="S592" s="7">
        <f>IF(Table1[[#This Row],[Ngày hóa đơn]]&lt;&gt;"",Table1[[#This Row],[Ngày hóa đơn]],Table1[[#This Row],[Ngày hạch toán]])</f>
        <v>45738</v>
      </c>
      <c r="T592" s="8">
        <v>55</v>
      </c>
      <c r="U592" s="7">
        <f>IF(Table1[[#This Row],[Ngày tính CN]]="","",S592+T592)</f>
        <v>45793</v>
      </c>
      <c r="V592" s="20">
        <f ca="1">IF(Table1[[#This Row],[Hạn thanh toán]]="","",IF((U592-NOW())&lt;0,0,(U592-NOW())))</f>
        <v>0</v>
      </c>
      <c r="W592" s="3"/>
      <c r="X592" s="20">
        <f ca="1">IF(Table1[[#This Row],[Hạn thanh toán]]="","",IF((U592-NOW())&lt;0,-(U592-NOW()),0))</f>
        <v>181.62053680555255</v>
      </c>
      <c r="Y592" s="3" t="str">
        <f t="shared" ca="1" si="9"/>
        <v>Nợ quá hạn hơn 120 ngày có khả năng mất thanh toán</v>
      </c>
      <c r="Z592" s="3" t="str">
        <f>IF(MONTH(Table1[[#This Row],[Ngày tính CN]])&lt;10,"0"&amp;MONTH(Table1[[#This Row],[Ngày tính CN]]),MONTH(Table1[[#This Row],[Ngày tính CN]]))</f>
        <v>03</v>
      </c>
      <c r="AA59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92" s="3"/>
    </row>
    <row r="593" spans="1:28" ht="25.5" customHeight="1" x14ac:dyDescent="0.2">
      <c r="A593" s="4" t="s">
        <v>654</v>
      </c>
      <c r="B593" s="4" t="s">
        <v>2119</v>
      </c>
      <c r="E593" s="5">
        <v>45738</v>
      </c>
      <c r="F593" s="3" t="s">
        <v>1146</v>
      </c>
      <c r="G593" s="3" t="s">
        <v>936</v>
      </c>
      <c r="K593" s="8">
        <v>-287086</v>
      </c>
      <c r="L593" s="8" t="s">
        <v>637</v>
      </c>
      <c r="O593" s="20">
        <f>IF(Table1[[#This Row],[Phân loại]]="Tồn đầu kỳ",Table1[[#This Row],[Tổng giá trị]],0)</f>
        <v>0</v>
      </c>
      <c r="P593" s="8">
        <f>IF(Table1[[#This Row],[Số còn phải thu ĐK]]&gt;0,0,IF(Table1[[#This Row],[Phân loại]]="Bán hàng",Table1[[#This Row],[Tổng giá trị]],-Table1[[#This Row],[Tổng giá trị]]))</f>
        <v>287086</v>
      </c>
      <c r="Q593" s="20">
        <f>IF(Table1[[#This Row],[Ngày Thanh toán]]&lt;&gt;"",Table1[[#This Row],[Giá Trị HD sau CK]],0)</f>
        <v>0</v>
      </c>
      <c r="R593" s="8">
        <f>Table1[[#This Row],[Số còn phải thu ĐK]]+Table1[[#This Row],[Giá Trị HD sau CK]]-Table1[[#This Row],[Số tiền đã thu]]</f>
        <v>287086</v>
      </c>
      <c r="S593" s="7">
        <f>IF(Table1[[#This Row],[Ngày hóa đơn]]&lt;&gt;"",Table1[[#This Row],[Ngày hóa đơn]],Table1[[#This Row],[Ngày hạch toán]])</f>
        <v>45738</v>
      </c>
      <c r="T593" s="8">
        <v>55</v>
      </c>
      <c r="U593" s="7">
        <f>IF(Table1[[#This Row],[Ngày tính CN]]="","",S593+T593)</f>
        <v>45793</v>
      </c>
      <c r="V593" s="20">
        <f ca="1">IF(Table1[[#This Row],[Hạn thanh toán]]="","",IF((U593-NOW())&lt;0,0,(U593-NOW())))</f>
        <v>0</v>
      </c>
      <c r="W593" s="3"/>
      <c r="X593" s="20">
        <f ca="1">IF(Table1[[#This Row],[Hạn thanh toán]]="","",IF((U593-NOW())&lt;0,-(U593-NOW()),0))</f>
        <v>181.62053680555255</v>
      </c>
      <c r="Y593" s="3" t="str">
        <f t="shared" ca="1" si="9"/>
        <v>Nợ quá hạn hơn 120 ngày có khả năng mất thanh toán</v>
      </c>
      <c r="Z593" s="3" t="str">
        <f>IF(MONTH(Table1[[#This Row],[Ngày tính CN]])&lt;10,"0"&amp;MONTH(Table1[[#This Row],[Ngày tính CN]]),MONTH(Table1[[#This Row],[Ngày tính CN]]))</f>
        <v>03</v>
      </c>
      <c r="AA59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93" s="3"/>
    </row>
    <row r="594" spans="1:28" ht="25.5" customHeight="1" x14ac:dyDescent="0.2">
      <c r="A594" s="4" t="s">
        <v>654</v>
      </c>
      <c r="B594" s="4" t="s">
        <v>2119</v>
      </c>
      <c r="E594" s="5">
        <v>45738</v>
      </c>
      <c r="F594" s="3" t="s">
        <v>1147</v>
      </c>
      <c r="G594" s="3" t="s">
        <v>936</v>
      </c>
      <c r="K594" s="8">
        <v>-71771</v>
      </c>
      <c r="L594" s="8" t="s">
        <v>637</v>
      </c>
      <c r="O594" s="20">
        <f>IF(Table1[[#This Row],[Phân loại]]="Tồn đầu kỳ",Table1[[#This Row],[Tổng giá trị]],0)</f>
        <v>0</v>
      </c>
      <c r="P594" s="8">
        <f>IF(Table1[[#This Row],[Số còn phải thu ĐK]]&gt;0,0,IF(Table1[[#This Row],[Phân loại]]="Bán hàng",Table1[[#This Row],[Tổng giá trị]],-Table1[[#This Row],[Tổng giá trị]]))</f>
        <v>71771</v>
      </c>
      <c r="Q594" s="20">
        <f>IF(Table1[[#This Row],[Ngày Thanh toán]]&lt;&gt;"",Table1[[#This Row],[Giá Trị HD sau CK]],0)</f>
        <v>0</v>
      </c>
      <c r="R594" s="8">
        <f>Table1[[#This Row],[Số còn phải thu ĐK]]+Table1[[#This Row],[Giá Trị HD sau CK]]-Table1[[#This Row],[Số tiền đã thu]]</f>
        <v>71771</v>
      </c>
      <c r="S594" s="7">
        <f>IF(Table1[[#This Row],[Ngày hóa đơn]]&lt;&gt;"",Table1[[#This Row],[Ngày hóa đơn]],Table1[[#This Row],[Ngày hạch toán]])</f>
        <v>45738</v>
      </c>
      <c r="T594" s="8">
        <v>55</v>
      </c>
      <c r="U594" s="7">
        <f>IF(Table1[[#This Row],[Ngày tính CN]]="","",S594+T594)</f>
        <v>45793</v>
      </c>
      <c r="V594" s="20">
        <f ca="1">IF(Table1[[#This Row],[Hạn thanh toán]]="","",IF((U594-NOW())&lt;0,0,(U594-NOW())))</f>
        <v>0</v>
      </c>
      <c r="W594" s="3"/>
      <c r="X594" s="20">
        <f ca="1">IF(Table1[[#This Row],[Hạn thanh toán]]="","",IF((U594-NOW())&lt;0,-(U594-NOW()),0))</f>
        <v>181.62053680555255</v>
      </c>
      <c r="Y594" s="3" t="str">
        <f t="shared" ca="1" si="9"/>
        <v>Nợ quá hạn hơn 120 ngày có khả năng mất thanh toán</v>
      </c>
      <c r="Z594" s="3" t="str">
        <f>IF(MONTH(Table1[[#This Row],[Ngày tính CN]])&lt;10,"0"&amp;MONTH(Table1[[#This Row],[Ngày tính CN]]),MONTH(Table1[[#This Row],[Ngày tính CN]]))</f>
        <v>03</v>
      </c>
      <c r="AA59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94" s="3"/>
    </row>
    <row r="595" spans="1:28" ht="25.5" customHeight="1" x14ac:dyDescent="0.2">
      <c r="A595" s="4" t="s">
        <v>654</v>
      </c>
      <c r="B595" s="4" t="s">
        <v>2119</v>
      </c>
      <c r="E595" s="5">
        <v>45738</v>
      </c>
      <c r="F595" s="3" t="s">
        <v>1148</v>
      </c>
      <c r="G595" s="3" t="s">
        <v>936</v>
      </c>
      <c r="K595" s="8">
        <v>-71771</v>
      </c>
      <c r="L595" s="8" t="s">
        <v>637</v>
      </c>
      <c r="O595" s="20">
        <f>IF(Table1[[#This Row],[Phân loại]]="Tồn đầu kỳ",Table1[[#This Row],[Tổng giá trị]],0)</f>
        <v>0</v>
      </c>
      <c r="P595" s="8">
        <f>IF(Table1[[#This Row],[Số còn phải thu ĐK]]&gt;0,0,IF(Table1[[#This Row],[Phân loại]]="Bán hàng",Table1[[#This Row],[Tổng giá trị]],-Table1[[#This Row],[Tổng giá trị]]))</f>
        <v>71771</v>
      </c>
      <c r="Q595" s="20">
        <f>IF(Table1[[#This Row],[Ngày Thanh toán]]&lt;&gt;"",Table1[[#This Row],[Giá Trị HD sau CK]],0)</f>
        <v>0</v>
      </c>
      <c r="R595" s="8">
        <f>Table1[[#This Row],[Số còn phải thu ĐK]]+Table1[[#This Row],[Giá Trị HD sau CK]]-Table1[[#This Row],[Số tiền đã thu]]</f>
        <v>71771</v>
      </c>
      <c r="S595" s="7">
        <f>IF(Table1[[#This Row],[Ngày hóa đơn]]&lt;&gt;"",Table1[[#This Row],[Ngày hóa đơn]],Table1[[#This Row],[Ngày hạch toán]])</f>
        <v>45738</v>
      </c>
      <c r="T595" s="8">
        <v>55</v>
      </c>
      <c r="U595" s="7">
        <f>IF(Table1[[#This Row],[Ngày tính CN]]="","",S595+T595)</f>
        <v>45793</v>
      </c>
      <c r="V595" s="20">
        <f ca="1">IF(Table1[[#This Row],[Hạn thanh toán]]="","",IF((U595-NOW())&lt;0,0,(U595-NOW())))</f>
        <v>0</v>
      </c>
      <c r="W595" s="3"/>
      <c r="X595" s="20">
        <f ca="1">IF(Table1[[#This Row],[Hạn thanh toán]]="","",IF((U595-NOW())&lt;0,-(U595-NOW()),0))</f>
        <v>181.62053680555255</v>
      </c>
      <c r="Y595" s="3" t="str">
        <f t="shared" ca="1" si="9"/>
        <v>Nợ quá hạn hơn 120 ngày có khả năng mất thanh toán</v>
      </c>
      <c r="Z595" s="3" t="str">
        <f>IF(MONTH(Table1[[#This Row],[Ngày tính CN]])&lt;10,"0"&amp;MONTH(Table1[[#This Row],[Ngày tính CN]]),MONTH(Table1[[#This Row],[Ngày tính CN]]))</f>
        <v>03</v>
      </c>
      <c r="AA59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95" s="3"/>
    </row>
    <row r="596" spans="1:28" ht="25.5" customHeight="1" x14ac:dyDescent="0.2">
      <c r="A596" s="4" t="s">
        <v>654</v>
      </c>
      <c r="B596" s="4" t="s">
        <v>2119</v>
      </c>
      <c r="E596" s="5">
        <v>45738</v>
      </c>
      <c r="F596" s="3" t="s">
        <v>1149</v>
      </c>
      <c r="G596" s="3" t="s">
        <v>936</v>
      </c>
      <c r="K596" s="8">
        <v>-71771</v>
      </c>
      <c r="L596" s="8" t="s">
        <v>637</v>
      </c>
      <c r="O596" s="20">
        <f>IF(Table1[[#This Row],[Phân loại]]="Tồn đầu kỳ",Table1[[#This Row],[Tổng giá trị]],0)</f>
        <v>0</v>
      </c>
      <c r="P596" s="8">
        <f>IF(Table1[[#This Row],[Số còn phải thu ĐK]]&gt;0,0,IF(Table1[[#This Row],[Phân loại]]="Bán hàng",Table1[[#This Row],[Tổng giá trị]],-Table1[[#This Row],[Tổng giá trị]]))</f>
        <v>71771</v>
      </c>
      <c r="Q596" s="20">
        <f>IF(Table1[[#This Row],[Ngày Thanh toán]]&lt;&gt;"",Table1[[#This Row],[Giá Trị HD sau CK]],0)</f>
        <v>0</v>
      </c>
      <c r="R596" s="8">
        <f>Table1[[#This Row],[Số còn phải thu ĐK]]+Table1[[#This Row],[Giá Trị HD sau CK]]-Table1[[#This Row],[Số tiền đã thu]]</f>
        <v>71771</v>
      </c>
      <c r="S596" s="7">
        <f>IF(Table1[[#This Row],[Ngày hóa đơn]]&lt;&gt;"",Table1[[#This Row],[Ngày hóa đơn]],Table1[[#This Row],[Ngày hạch toán]])</f>
        <v>45738</v>
      </c>
      <c r="T596" s="8">
        <v>55</v>
      </c>
      <c r="U596" s="7">
        <f>IF(Table1[[#This Row],[Ngày tính CN]]="","",S596+T596)</f>
        <v>45793</v>
      </c>
      <c r="V596" s="20">
        <f ca="1">IF(Table1[[#This Row],[Hạn thanh toán]]="","",IF((U596-NOW())&lt;0,0,(U596-NOW())))</f>
        <v>0</v>
      </c>
      <c r="W596" s="3"/>
      <c r="X596" s="20">
        <f ca="1">IF(Table1[[#This Row],[Hạn thanh toán]]="","",IF((U596-NOW())&lt;0,-(U596-NOW()),0))</f>
        <v>181.62053680555255</v>
      </c>
      <c r="Y596" s="3" t="str">
        <f t="shared" ca="1" si="9"/>
        <v>Nợ quá hạn hơn 120 ngày có khả năng mất thanh toán</v>
      </c>
      <c r="Z596" s="3" t="str">
        <f>IF(MONTH(Table1[[#This Row],[Ngày tính CN]])&lt;10,"0"&amp;MONTH(Table1[[#This Row],[Ngày tính CN]]),MONTH(Table1[[#This Row],[Ngày tính CN]]))</f>
        <v>03</v>
      </c>
      <c r="AA59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96" s="3"/>
    </row>
    <row r="597" spans="1:28" ht="25.5" customHeight="1" x14ac:dyDescent="0.2">
      <c r="A597" s="4" t="s">
        <v>654</v>
      </c>
      <c r="B597" s="4" t="s">
        <v>2119</v>
      </c>
      <c r="E597" s="5">
        <v>45738</v>
      </c>
      <c r="F597" s="3" t="s">
        <v>1150</v>
      </c>
      <c r="G597" s="3" t="s">
        <v>936</v>
      </c>
      <c r="K597" s="8">
        <v>-71771</v>
      </c>
      <c r="L597" s="8" t="s">
        <v>637</v>
      </c>
      <c r="O597" s="20">
        <f>IF(Table1[[#This Row],[Phân loại]]="Tồn đầu kỳ",Table1[[#This Row],[Tổng giá trị]],0)</f>
        <v>0</v>
      </c>
      <c r="P597" s="8">
        <f>IF(Table1[[#This Row],[Số còn phải thu ĐK]]&gt;0,0,IF(Table1[[#This Row],[Phân loại]]="Bán hàng",Table1[[#This Row],[Tổng giá trị]],-Table1[[#This Row],[Tổng giá trị]]))</f>
        <v>71771</v>
      </c>
      <c r="Q597" s="20">
        <f>IF(Table1[[#This Row],[Ngày Thanh toán]]&lt;&gt;"",Table1[[#This Row],[Giá Trị HD sau CK]],0)</f>
        <v>0</v>
      </c>
      <c r="R597" s="8">
        <f>Table1[[#This Row],[Số còn phải thu ĐK]]+Table1[[#This Row],[Giá Trị HD sau CK]]-Table1[[#This Row],[Số tiền đã thu]]</f>
        <v>71771</v>
      </c>
      <c r="S597" s="7">
        <f>IF(Table1[[#This Row],[Ngày hóa đơn]]&lt;&gt;"",Table1[[#This Row],[Ngày hóa đơn]],Table1[[#This Row],[Ngày hạch toán]])</f>
        <v>45738</v>
      </c>
      <c r="T597" s="8">
        <v>55</v>
      </c>
      <c r="U597" s="7">
        <f>IF(Table1[[#This Row],[Ngày tính CN]]="","",S597+T597)</f>
        <v>45793</v>
      </c>
      <c r="V597" s="20">
        <f ca="1">IF(Table1[[#This Row],[Hạn thanh toán]]="","",IF((U597-NOW())&lt;0,0,(U597-NOW())))</f>
        <v>0</v>
      </c>
      <c r="W597" s="3"/>
      <c r="X597" s="20">
        <f ca="1">IF(Table1[[#This Row],[Hạn thanh toán]]="","",IF((U597-NOW())&lt;0,-(U597-NOW()),0))</f>
        <v>181.62053680555255</v>
      </c>
      <c r="Y597" s="3" t="str">
        <f t="shared" ca="1" si="9"/>
        <v>Nợ quá hạn hơn 120 ngày có khả năng mất thanh toán</v>
      </c>
      <c r="Z597" s="3" t="str">
        <f>IF(MONTH(Table1[[#This Row],[Ngày tính CN]])&lt;10,"0"&amp;MONTH(Table1[[#This Row],[Ngày tính CN]]),MONTH(Table1[[#This Row],[Ngày tính CN]]))</f>
        <v>03</v>
      </c>
      <c r="AA59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97" s="3"/>
    </row>
    <row r="598" spans="1:28" ht="25.5" customHeight="1" x14ac:dyDescent="0.2">
      <c r="A598" s="4" t="s">
        <v>654</v>
      </c>
      <c r="B598" s="4" t="s">
        <v>2119</v>
      </c>
      <c r="E598" s="5">
        <v>45738</v>
      </c>
      <c r="F598" s="3" t="s">
        <v>1151</v>
      </c>
      <c r="G598" s="3" t="s">
        <v>936</v>
      </c>
      <c r="K598" s="8">
        <v>-71771</v>
      </c>
      <c r="L598" s="8" t="s">
        <v>637</v>
      </c>
      <c r="O598" s="20">
        <f>IF(Table1[[#This Row],[Phân loại]]="Tồn đầu kỳ",Table1[[#This Row],[Tổng giá trị]],0)</f>
        <v>0</v>
      </c>
      <c r="P598" s="8">
        <f>IF(Table1[[#This Row],[Số còn phải thu ĐK]]&gt;0,0,IF(Table1[[#This Row],[Phân loại]]="Bán hàng",Table1[[#This Row],[Tổng giá trị]],-Table1[[#This Row],[Tổng giá trị]]))</f>
        <v>71771</v>
      </c>
      <c r="Q598" s="20">
        <f>IF(Table1[[#This Row],[Ngày Thanh toán]]&lt;&gt;"",Table1[[#This Row],[Giá Trị HD sau CK]],0)</f>
        <v>0</v>
      </c>
      <c r="R598" s="8">
        <f>Table1[[#This Row],[Số còn phải thu ĐK]]+Table1[[#This Row],[Giá Trị HD sau CK]]-Table1[[#This Row],[Số tiền đã thu]]</f>
        <v>71771</v>
      </c>
      <c r="S598" s="7">
        <f>IF(Table1[[#This Row],[Ngày hóa đơn]]&lt;&gt;"",Table1[[#This Row],[Ngày hóa đơn]],Table1[[#This Row],[Ngày hạch toán]])</f>
        <v>45738</v>
      </c>
      <c r="T598" s="8">
        <v>55</v>
      </c>
      <c r="U598" s="7">
        <f>IF(Table1[[#This Row],[Ngày tính CN]]="","",S598+T598)</f>
        <v>45793</v>
      </c>
      <c r="V598" s="20">
        <f ca="1">IF(Table1[[#This Row],[Hạn thanh toán]]="","",IF((U598-NOW())&lt;0,0,(U598-NOW())))</f>
        <v>0</v>
      </c>
      <c r="W598" s="3"/>
      <c r="X598" s="20">
        <f ca="1">IF(Table1[[#This Row],[Hạn thanh toán]]="","",IF((U598-NOW())&lt;0,-(U598-NOW()),0))</f>
        <v>181.62053680555255</v>
      </c>
      <c r="Y598" s="3" t="str">
        <f t="shared" ca="1" si="9"/>
        <v>Nợ quá hạn hơn 120 ngày có khả năng mất thanh toán</v>
      </c>
      <c r="Z598" s="3" t="str">
        <f>IF(MONTH(Table1[[#This Row],[Ngày tính CN]])&lt;10,"0"&amp;MONTH(Table1[[#This Row],[Ngày tính CN]]),MONTH(Table1[[#This Row],[Ngày tính CN]]))</f>
        <v>03</v>
      </c>
      <c r="AA59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98" s="3"/>
    </row>
    <row r="599" spans="1:28" ht="25.5" customHeight="1" x14ac:dyDescent="0.2">
      <c r="A599" s="4" t="s">
        <v>654</v>
      </c>
      <c r="B599" s="4" t="s">
        <v>2119</v>
      </c>
      <c r="E599" s="5">
        <v>45738</v>
      </c>
      <c r="F599" s="3" t="s">
        <v>1152</v>
      </c>
      <c r="G599" s="3" t="s">
        <v>936</v>
      </c>
      <c r="K599" s="8">
        <v>-109083</v>
      </c>
      <c r="L599" s="8" t="s">
        <v>637</v>
      </c>
      <c r="O599" s="20">
        <f>IF(Table1[[#This Row],[Phân loại]]="Tồn đầu kỳ",Table1[[#This Row],[Tổng giá trị]],0)</f>
        <v>0</v>
      </c>
      <c r="P599" s="8">
        <f>IF(Table1[[#This Row],[Số còn phải thu ĐK]]&gt;0,0,IF(Table1[[#This Row],[Phân loại]]="Bán hàng",Table1[[#This Row],[Tổng giá trị]],-Table1[[#This Row],[Tổng giá trị]]))</f>
        <v>109083</v>
      </c>
      <c r="Q599" s="20">
        <f>IF(Table1[[#This Row],[Ngày Thanh toán]]&lt;&gt;"",Table1[[#This Row],[Giá Trị HD sau CK]],0)</f>
        <v>0</v>
      </c>
      <c r="R599" s="8">
        <f>Table1[[#This Row],[Số còn phải thu ĐK]]+Table1[[#This Row],[Giá Trị HD sau CK]]-Table1[[#This Row],[Số tiền đã thu]]</f>
        <v>109083</v>
      </c>
      <c r="S599" s="7">
        <f>IF(Table1[[#This Row],[Ngày hóa đơn]]&lt;&gt;"",Table1[[#This Row],[Ngày hóa đơn]],Table1[[#This Row],[Ngày hạch toán]])</f>
        <v>45738</v>
      </c>
      <c r="T599" s="8">
        <v>55</v>
      </c>
      <c r="U599" s="7">
        <f>IF(Table1[[#This Row],[Ngày tính CN]]="","",S599+T599)</f>
        <v>45793</v>
      </c>
      <c r="V599" s="20">
        <f ca="1">IF(Table1[[#This Row],[Hạn thanh toán]]="","",IF((U599-NOW())&lt;0,0,(U599-NOW())))</f>
        <v>0</v>
      </c>
      <c r="W599" s="3"/>
      <c r="X599" s="20">
        <f ca="1">IF(Table1[[#This Row],[Hạn thanh toán]]="","",IF((U599-NOW())&lt;0,-(U599-NOW()),0))</f>
        <v>181.62053680555255</v>
      </c>
      <c r="Y599" s="3" t="str">
        <f t="shared" ca="1" si="9"/>
        <v>Nợ quá hạn hơn 120 ngày có khả năng mất thanh toán</v>
      </c>
      <c r="Z599" s="3" t="str">
        <f>IF(MONTH(Table1[[#This Row],[Ngày tính CN]])&lt;10,"0"&amp;MONTH(Table1[[#This Row],[Ngày tính CN]]),MONTH(Table1[[#This Row],[Ngày tính CN]]))</f>
        <v>03</v>
      </c>
      <c r="AA59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599" s="3"/>
    </row>
    <row r="600" spans="1:28" ht="25.5" customHeight="1" x14ac:dyDescent="0.2">
      <c r="A600" s="4" t="s">
        <v>654</v>
      </c>
      <c r="B600" s="4" t="s">
        <v>2119</v>
      </c>
      <c r="E600" s="5">
        <v>45738</v>
      </c>
      <c r="F600" s="3" t="s">
        <v>1153</v>
      </c>
      <c r="G600" s="3" t="s">
        <v>936</v>
      </c>
      <c r="K600" s="8">
        <v>-109083</v>
      </c>
      <c r="L600" s="8" t="s">
        <v>637</v>
      </c>
      <c r="O600" s="20">
        <f>IF(Table1[[#This Row],[Phân loại]]="Tồn đầu kỳ",Table1[[#This Row],[Tổng giá trị]],0)</f>
        <v>0</v>
      </c>
      <c r="P600" s="8">
        <f>IF(Table1[[#This Row],[Số còn phải thu ĐK]]&gt;0,0,IF(Table1[[#This Row],[Phân loại]]="Bán hàng",Table1[[#This Row],[Tổng giá trị]],-Table1[[#This Row],[Tổng giá trị]]))</f>
        <v>109083</v>
      </c>
      <c r="Q600" s="20">
        <f>IF(Table1[[#This Row],[Ngày Thanh toán]]&lt;&gt;"",Table1[[#This Row],[Giá Trị HD sau CK]],0)</f>
        <v>0</v>
      </c>
      <c r="R600" s="8">
        <f>Table1[[#This Row],[Số còn phải thu ĐK]]+Table1[[#This Row],[Giá Trị HD sau CK]]-Table1[[#This Row],[Số tiền đã thu]]</f>
        <v>109083</v>
      </c>
      <c r="S600" s="7">
        <f>IF(Table1[[#This Row],[Ngày hóa đơn]]&lt;&gt;"",Table1[[#This Row],[Ngày hóa đơn]],Table1[[#This Row],[Ngày hạch toán]])</f>
        <v>45738</v>
      </c>
      <c r="T600" s="8">
        <v>55</v>
      </c>
      <c r="U600" s="7">
        <f>IF(Table1[[#This Row],[Ngày tính CN]]="","",S600+T600)</f>
        <v>45793</v>
      </c>
      <c r="V600" s="20">
        <f ca="1">IF(Table1[[#This Row],[Hạn thanh toán]]="","",IF((U600-NOW())&lt;0,0,(U600-NOW())))</f>
        <v>0</v>
      </c>
      <c r="W600" s="3"/>
      <c r="X600" s="20">
        <f ca="1">IF(Table1[[#This Row],[Hạn thanh toán]]="","",IF((U600-NOW())&lt;0,-(U600-NOW()),0))</f>
        <v>181.62053680555255</v>
      </c>
      <c r="Y600" s="3" t="str">
        <f t="shared" ca="1" si="9"/>
        <v>Nợ quá hạn hơn 120 ngày có khả năng mất thanh toán</v>
      </c>
      <c r="Z600" s="3" t="str">
        <f>IF(MONTH(Table1[[#This Row],[Ngày tính CN]])&lt;10,"0"&amp;MONTH(Table1[[#This Row],[Ngày tính CN]]),MONTH(Table1[[#This Row],[Ngày tính CN]]))</f>
        <v>03</v>
      </c>
      <c r="AA60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00" s="3"/>
    </row>
    <row r="601" spans="1:28" ht="25.5" customHeight="1" x14ac:dyDescent="0.2">
      <c r="A601" s="4" t="s">
        <v>654</v>
      </c>
      <c r="B601" s="4" t="s">
        <v>2119</v>
      </c>
      <c r="E601" s="5">
        <v>45738</v>
      </c>
      <c r="F601" s="3" t="s">
        <v>1154</v>
      </c>
      <c r="G601" s="3" t="s">
        <v>936</v>
      </c>
      <c r="K601" s="8">
        <v>-23994</v>
      </c>
      <c r="L601" s="8" t="s">
        <v>637</v>
      </c>
      <c r="O601" s="20">
        <f>IF(Table1[[#This Row],[Phân loại]]="Tồn đầu kỳ",Table1[[#This Row],[Tổng giá trị]],0)</f>
        <v>0</v>
      </c>
      <c r="P601" s="8">
        <f>IF(Table1[[#This Row],[Số còn phải thu ĐK]]&gt;0,0,IF(Table1[[#This Row],[Phân loại]]="Bán hàng",Table1[[#This Row],[Tổng giá trị]],-Table1[[#This Row],[Tổng giá trị]]))</f>
        <v>23994</v>
      </c>
      <c r="Q601" s="20">
        <f>IF(Table1[[#This Row],[Ngày Thanh toán]]&lt;&gt;"",Table1[[#This Row],[Giá Trị HD sau CK]],0)</f>
        <v>0</v>
      </c>
      <c r="R601" s="8">
        <f>Table1[[#This Row],[Số còn phải thu ĐK]]+Table1[[#This Row],[Giá Trị HD sau CK]]-Table1[[#This Row],[Số tiền đã thu]]</f>
        <v>23994</v>
      </c>
      <c r="S601" s="7">
        <f>IF(Table1[[#This Row],[Ngày hóa đơn]]&lt;&gt;"",Table1[[#This Row],[Ngày hóa đơn]],Table1[[#This Row],[Ngày hạch toán]])</f>
        <v>45738</v>
      </c>
      <c r="T601" s="8">
        <v>55</v>
      </c>
      <c r="U601" s="7">
        <f>IF(Table1[[#This Row],[Ngày tính CN]]="","",S601+T601)</f>
        <v>45793</v>
      </c>
      <c r="V601" s="20">
        <f ca="1">IF(Table1[[#This Row],[Hạn thanh toán]]="","",IF((U601-NOW())&lt;0,0,(U601-NOW())))</f>
        <v>0</v>
      </c>
      <c r="W601" s="3"/>
      <c r="X601" s="20">
        <f ca="1">IF(Table1[[#This Row],[Hạn thanh toán]]="","",IF((U601-NOW())&lt;0,-(U601-NOW()),0))</f>
        <v>181.62053680555255</v>
      </c>
      <c r="Y601" s="3" t="str">
        <f t="shared" ca="1" si="9"/>
        <v>Nợ quá hạn hơn 120 ngày có khả năng mất thanh toán</v>
      </c>
      <c r="Z601" s="3" t="str">
        <f>IF(MONTH(Table1[[#This Row],[Ngày tính CN]])&lt;10,"0"&amp;MONTH(Table1[[#This Row],[Ngày tính CN]]),MONTH(Table1[[#This Row],[Ngày tính CN]]))</f>
        <v>03</v>
      </c>
      <c r="AA60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01" s="3"/>
    </row>
    <row r="602" spans="1:28" ht="25.5" customHeight="1" x14ac:dyDescent="0.2">
      <c r="A602" s="4" t="s">
        <v>654</v>
      </c>
      <c r="B602" s="4" t="s">
        <v>2119</v>
      </c>
      <c r="E602" s="5">
        <v>45738</v>
      </c>
      <c r="F602" s="3" t="s">
        <v>1155</v>
      </c>
      <c r="G602" s="3" t="s">
        <v>936</v>
      </c>
      <c r="K602" s="8">
        <v>-47989</v>
      </c>
      <c r="L602" s="8" t="s">
        <v>637</v>
      </c>
      <c r="O602" s="20">
        <f>IF(Table1[[#This Row],[Phân loại]]="Tồn đầu kỳ",Table1[[#This Row],[Tổng giá trị]],0)</f>
        <v>0</v>
      </c>
      <c r="P602" s="8">
        <f>IF(Table1[[#This Row],[Số còn phải thu ĐK]]&gt;0,0,IF(Table1[[#This Row],[Phân loại]]="Bán hàng",Table1[[#This Row],[Tổng giá trị]],-Table1[[#This Row],[Tổng giá trị]]))</f>
        <v>47989</v>
      </c>
      <c r="Q602" s="20">
        <f>IF(Table1[[#This Row],[Ngày Thanh toán]]&lt;&gt;"",Table1[[#This Row],[Giá Trị HD sau CK]],0)</f>
        <v>0</v>
      </c>
      <c r="R602" s="8">
        <f>Table1[[#This Row],[Số còn phải thu ĐK]]+Table1[[#This Row],[Giá Trị HD sau CK]]-Table1[[#This Row],[Số tiền đã thu]]</f>
        <v>47989</v>
      </c>
      <c r="S602" s="7">
        <f>IF(Table1[[#This Row],[Ngày hóa đơn]]&lt;&gt;"",Table1[[#This Row],[Ngày hóa đơn]],Table1[[#This Row],[Ngày hạch toán]])</f>
        <v>45738</v>
      </c>
      <c r="T602" s="8">
        <v>55</v>
      </c>
      <c r="U602" s="7">
        <f>IF(Table1[[#This Row],[Ngày tính CN]]="","",S602+T602)</f>
        <v>45793</v>
      </c>
      <c r="V602" s="20">
        <f ca="1">IF(Table1[[#This Row],[Hạn thanh toán]]="","",IF((U602-NOW())&lt;0,0,(U602-NOW())))</f>
        <v>0</v>
      </c>
      <c r="W602" s="3"/>
      <c r="X602" s="20">
        <f ca="1">IF(Table1[[#This Row],[Hạn thanh toán]]="","",IF((U602-NOW())&lt;0,-(U602-NOW()),0))</f>
        <v>181.62053680555255</v>
      </c>
      <c r="Y602" s="3" t="str">
        <f t="shared" ca="1" si="9"/>
        <v>Nợ quá hạn hơn 120 ngày có khả năng mất thanh toán</v>
      </c>
      <c r="Z602" s="3" t="str">
        <f>IF(MONTH(Table1[[#This Row],[Ngày tính CN]])&lt;10,"0"&amp;MONTH(Table1[[#This Row],[Ngày tính CN]]),MONTH(Table1[[#This Row],[Ngày tính CN]]))</f>
        <v>03</v>
      </c>
      <c r="AA60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02" s="3"/>
    </row>
    <row r="603" spans="1:28" ht="25.5" customHeight="1" x14ac:dyDescent="0.2">
      <c r="A603" s="4" t="s">
        <v>654</v>
      </c>
      <c r="B603" s="4" t="s">
        <v>2119</v>
      </c>
      <c r="E603" s="5">
        <v>45738</v>
      </c>
      <c r="F603" s="3" t="s">
        <v>1156</v>
      </c>
      <c r="G603" s="3" t="s">
        <v>936</v>
      </c>
      <c r="K603" s="8">
        <v>-23994</v>
      </c>
      <c r="L603" s="8" t="s">
        <v>637</v>
      </c>
      <c r="O603" s="20">
        <f>IF(Table1[[#This Row],[Phân loại]]="Tồn đầu kỳ",Table1[[#This Row],[Tổng giá trị]],0)</f>
        <v>0</v>
      </c>
      <c r="P603" s="8">
        <f>IF(Table1[[#This Row],[Số còn phải thu ĐK]]&gt;0,0,IF(Table1[[#This Row],[Phân loại]]="Bán hàng",Table1[[#This Row],[Tổng giá trị]],-Table1[[#This Row],[Tổng giá trị]]))</f>
        <v>23994</v>
      </c>
      <c r="Q603" s="20">
        <f>IF(Table1[[#This Row],[Ngày Thanh toán]]&lt;&gt;"",Table1[[#This Row],[Giá Trị HD sau CK]],0)</f>
        <v>0</v>
      </c>
      <c r="R603" s="8">
        <f>Table1[[#This Row],[Số còn phải thu ĐK]]+Table1[[#This Row],[Giá Trị HD sau CK]]-Table1[[#This Row],[Số tiền đã thu]]</f>
        <v>23994</v>
      </c>
      <c r="S603" s="7">
        <f>IF(Table1[[#This Row],[Ngày hóa đơn]]&lt;&gt;"",Table1[[#This Row],[Ngày hóa đơn]],Table1[[#This Row],[Ngày hạch toán]])</f>
        <v>45738</v>
      </c>
      <c r="T603" s="8">
        <v>55</v>
      </c>
      <c r="U603" s="7">
        <f>IF(Table1[[#This Row],[Ngày tính CN]]="","",S603+T603)</f>
        <v>45793</v>
      </c>
      <c r="V603" s="20">
        <f ca="1">IF(Table1[[#This Row],[Hạn thanh toán]]="","",IF((U603-NOW())&lt;0,0,(U603-NOW())))</f>
        <v>0</v>
      </c>
      <c r="W603" s="3"/>
      <c r="X603" s="20">
        <f ca="1">IF(Table1[[#This Row],[Hạn thanh toán]]="","",IF((U603-NOW())&lt;0,-(U603-NOW()),0))</f>
        <v>181.62053680555255</v>
      </c>
      <c r="Y603" s="3" t="str">
        <f t="shared" ca="1" si="9"/>
        <v>Nợ quá hạn hơn 120 ngày có khả năng mất thanh toán</v>
      </c>
      <c r="Z603" s="3" t="str">
        <f>IF(MONTH(Table1[[#This Row],[Ngày tính CN]])&lt;10,"0"&amp;MONTH(Table1[[#This Row],[Ngày tính CN]]),MONTH(Table1[[#This Row],[Ngày tính CN]]))</f>
        <v>03</v>
      </c>
      <c r="AA60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03" s="3"/>
    </row>
    <row r="604" spans="1:28" ht="25.5" customHeight="1" x14ac:dyDescent="0.2">
      <c r="A604" s="4" t="s">
        <v>654</v>
      </c>
      <c r="B604" s="4" t="s">
        <v>2119</v>
      </c>
      <c r="E604" s="5">
        <v>45738</v>
      </c>
      <c r="F604" s="3" t="s">
        <v>1157</v>
      </c>
      <c r="G604" s="3" t="s">
        <v>936</v>
      </c>
      <c r="K604" s="8">
        <v>-119972</v>
      </c>
      <c r="L604" s="8" t="s">
        <v>637</v>
      </c>
      <c r="O604" s="20">
        <f>IF(Table1[[#This Row],[Phân loại]]="Tồn đầu kỳ",Table1[[#This Row],[Tổng giá trị]],0)</f>
        <v>0</v>
      </c>
      <c r="P604" s="8">
        <f>IF(Table1[[#This Row],[Số còn phải thu ĐK]]&gt;0,0,IF(Table1[[#This Row],[Phân loại]]="Bán hàng",Table1[[#This Row],[Tổng giá trị]],-Table1[[#This Row],[Tổng giá trị]]))</f>
        <v>119972</v>
      </c>
      <c r="Q604" s="20">
        <f>IF(Table1[[#This Row],[Ngày Thanh toán]]&lt;&gt;"",Table1[[#This Row],[Giá Trị HD sau CK]],0)</f>
        <v>0</v>
      </c>
      <c r="R604" s="8">
        <f>Table1[[#This Row],[Số còn phải thu ĐK]]+Table1[[#This Row],[Giá Trị HD sau CK]]-Table1[[#This Row],[Số tiền đã thu]]</f>
        <v>119972</v>
      </c>
      <c r="S604" s="7">
        <f>IF(Table1[[#This Row],[Ngày hóa đơn]]&lt;&gt;"",Table1[[#This Row],[Ngày hóa đơn]],Table1[[#This Row],[Ngày hạch toán]])</f>
        <v>45738</v>
      </c>
      <c r="T604" s="8">
        <v>55</v>
      </c>
      <c r="U604" s="7">
        <f>IF(Table1[[#This Row],[Ngày tính CN]]="","",S604+T604)</f>
        <v>45793</v>
      </c>
      <c r="V604" s="20">
        <f ca="1">IF(Table1[[#This Row],[Hạn thanh toán]]="","",IF((U604-NOW())&lt;0,0,(U604-NOW())))</f>
        <v>0</v>
      </c>
      <c r="W604" s="3"/>
      <c r="X604" s="20">
        <f ca="1">IF(Table1[[#This Row],[Hạn thanh toán]]="","",IF((U604-NOW())&lt;0,-(U604-NOW()),0))</f>
        <v>181.62053680555255</v>
      </c>
      <c r="Y604" s="3" t="str">
        <f t="shared" ca="1" si="9"/>
        <v>Nợ quá hạn hơn 120 ngày có khả năng mất thanh toán</v>
      </c>
      <c r="Z604" s="3" t="str">
        <f>IF(MONTH(Table1[[#This Row],[Ngày tính CN]])&lt;10,"0"&amp;MONTH(Table1[[#This Row],[Ngày tính CN]]),MONTH(Table1[[#This Row],[Ngày tính CN]]))</f>
        <v>03</v>
      </c>
      <c r="AA60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04" s="3"/>
    </row>
    <row r="605" spans="1:28" ht="25.5" customHeight="1" x14ac:dyDescent="0.2">
      <c r="A605" s="4" t="s">
        <v>654</v>
      </c>
      <c r="B605" s="4" t="s">
        <v>2119</v>
      </c>
      <c r="E605" s="5">
        <v>45738</v>
      </c>
      <c r="F605" s="3" t="s">
        <v>1158</v>
      </c>
      <c r="G605" s="3" t="s">
        <v>936</v>
      </c>
      <c r="K605" s="8">
        <v>-217095</v>
      </c>
      <c r="L605" s="8" t="s">
        <v>637</v>
      </c>
      <c r="O605" s="20">
        <f>IF(Table1[[#This Row],[Phân loại]]="Tồn đầu kỳ",Table1[[#This Row],[Tổng giá trị]],0)</f>
        <v>0</v>
      </c>
      <c r="P605" s="8">
        <f>IF(Table1[[#This Row],[Số còn phải thu ĐK]]&gt;0,0,IF(Table1[[#This Row],[Phân loại]]="Bán hàng",Table1[[#This Row],[Tổng giá trị]],-Table1[[#This Row],[Tổng giá trị]]))</f>
        <v>217095</v>
      </c>
      <c r="Q605" s="20">
        <f>IF(Table1[[#This Row],[Ngày Thanh toán]]&lt;&gt;"",Table1[[#This Row],[Giá Trị HD sau CK]],0)</f>
        <v>0</v>
      </c>
      <c r="R605" s="8">
        <f>Table1[[#This Row],[Số còn phải thu ĐK]]+Table1[[#This Row],[Giá Trị HD sau CK]]-Table1[[#This Row],[Số tiền đã thu]]</f>
        <v>217095</v>
      </c>
      <c r="S605" s="7">
        <f>IF(Table1[[#This Row],[Ngày hóa đơn]]&lt;&gt;"",Table1[[#This Row],[Ngày hóa đơn]],Table1[[#This Row],[Ngày hạch toán]])</f>
        <v>45738</v>
      </c>
      <c r="T605" s="8">
        <v>55</v>
      </c>
      <c r="U605" s="7">
        <f>IF(Table1[[#This Row],[Ngày tính CN]]="","",S605+T605)</f>
        <v>45793</v>
      </c>
      <c r="V605" s="20">
        <f ca="1">IF(Table1[[#This Row],[Hạn thanh toán]]="","",IF((U605-NOW())&lt;0,0,(U605-NOW())))</f>
        <v>0</v>
      </c>
      <c r="W605" s="3"/>
      <c r="X605" s="20">
        <f ca="1">IF(Table1[[#This Row],[Hạn thanh toán]]="","",IF((U605-NOW())&lt;0,-(U605-NOW()),0))</f>
        <v>181.62053680555255</v>
      </c>
      <c r="Y605" s="3" t="str">
        <f t="shared" ca="1" si="9"/>
        <v>Nợ quá hạn hơn 120 ngày có khả năng mất thanh toán</v>
      </c>
      <c r="Z605" s="3" t="str">
        <f>IF(MONTH(Table1[[#This Row],[Ngày tính CN]])&lt;10,"0"&amp;MONTH(Table1[[#This Row],[Ngày tính CN]]),MONTH(Table1[[#This Row],[Ngày tính CN]]))</f>
        <v>03</v>
      </c>
      <c r="AA60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05" s="3"/>
    </row>
    <row r="606" spans="1:28" ht="25.5" customHeight="1" x14ac:dyDescent="0.2">
      <c r="A606" s="4" t="s">
        <v>654</v>
      </c>
      <c r="B606" s="4" t="s">
        <v>2119</v>
      </c>
      <c r="E606" s="5">
        <v>45738</v>
      </c>
      <c r="F606" s="3" t="s">
        <v>1159</v>
      </c>
      <c r="G606" s="3" t="s">
        <v>936</v>
      </c>
      <c r="K606" s="8">
        <v>-108548</v>
      </c>
      <c r="L606" s="8" t="s">
        <v>637</v>
      </c>
      <c r="O606" s="20">
        <f>IF(Table1[[#This Row],[Phân loại]]="Tồn đầu kỳ",Table1[[#This Row],[Tổng giá trị]],0)</f>
        <v>0</v>
      </c>
      <c r="P606" s="8">
        <f>IF(Table1[[#This Row],[Số còn phải thu ĐK]]&gt;0,0,IF(Table1[[#This Row],[Phân loại]]="Bán hàng",Table1[[#This Row],[Tổng giá trị]],-Table1[[#This Row],[Tổng giá trị]]))</f>
        <v>108548</v>
      </c>
      <c r="Q606" s="20">
        <f>IF(Table1[[#This Row],[Ngày Thanh toán]]&lt;&gt;"",Table1[[#This Row],[Giá Trị HD sau CK]],0)</f>
        <v>0</v>
      </c>
      <c r="R606" s="8">
        <f>Table1[[#This Row],[Số còn phải thu ĐK]]+Table1[[#This Row],[Giá Trị HD sau CK]]-Table1[[#This Row],[Số tiền đã thu]]</f>
        <v>108548</v>
      </c>
      <c r="S606" s="7">
        <f>IF(Table1[[#This Row],[Ngày hóa đơn]]&lt;&gt;"",Table1[[#This Row],[Ngày hóa đơn]],Table1[[#This Row],[Ngày hạch toán]])</f>
        <v>45738</v>
      </c>
      <c r="T606" s="8">
        <v>55</v>
      </c>
      <c r="U606" s="7">
        <f>IF(Table1[[#This Row],[Ngày tính CN]]="","",S606+T606)</f>
        <v>45793</v>
      </c>
      <c r="V606" s="20">
        <f ca="1">IF(Table1[[#This Row],[Hạn thanh toán]]="","",IF((U606-NOW())&lt;0,0,(U606-NOW())))</f>
        <v>0</v>
      </c>
      <c r="W606" s="3"/>
      <c r="X606" s="20">
        <f ca="1">IF(Table1[[#This Row],[Hạn thanh toán]]="","",IF((U606-NOW())&lt;0,-(U606-NOW()),0))</f>
        <v>181.62053680555255</v>
      </c>
      <c r="Y606" s="3" t="str">
        <f t="shared" ca="1" si="9"/>
        <v>Nợ quá hạn hơn 120 ngày có khả năng mất thanh toán</v>
      </c>
      <c r="Z606" s="3" t="str">
        <f>IF(MONTH(Table1[[#This Row],[Ngày tính CN]])&lt;10,"0"&amp;MONTH(Table1[[#This Row],[Ngày tính CN]]),MONTH(Table1[[#This Row],[Ngày tính CN]]))</f>
        <v>03</v>
      </c>
      <c r="AA60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06" s="3"/>
    </row>
    <row r="607" spans="1:28" ht="25.5" customHeight="1" x14ac:dyDescent="0.2">
      <c r="A607" s="4" t="s">
        <v>654</v>
      </c>
      <c r="B607" s="4" t="s">
        <v>2119</v>
      </c>
      <c r="E607" s="5">
        <v>45738</v>
      </c>
      <c r="F607" s="3" t="s">
        <v>1160</v>
      </c>
      <c r="G607" s="3" t="s">
        <v>936</v>
      </c>
      <c r="K607" s="8">
        <v>-217095</v>
      </c>
      <c r="L607" s="8" t="s">
        <v>637</v>
      </c>
      <c r="O607" s="20">
        <f>IF(Table1[[#This Row],[Phân loại]]="Tồn đầu kỳ",Table1[[#This Row],[Tổng giá trị]],0)</f>
        <v>0</v>
      </c>
      <c r="P607" s="8">
        <f>IF(Table1[[#This Row],[Số còn phải thu ĐK]]&gt;0,0,IF(Table1[[#This Row],[Phân loại]]="Bán hàng",Table1[[#This Row],[Tổng giá trị]],-Table1[[#This Row],[Tổng giá trị]]))</f>
        <v>217095</v>
      </c>
      <c r="Q607" s="20">
        <f>IF(Table1[[#This Row],[Ngày Thanh toán]]&lt;&gt;"",Table1[[#This Row],[Giá Trị HD sau CK]],0)</f>
        <v>0</v>
      </c>
      <c r="R607" s="8">
        <f>Table1[[#This Row],[Số còn phải thu ĐK]]+Table1[[#This Row],[Giá Trị HD sau CK]]-Table1[[#This Row],[Số tiền đã thu]]</f>
        <v>217095</v>
      </c>
      <c r="S607" s="7">
        <f>IF(Table1[[#This Row],[Ngày hóa đơn]]&lt;&gt;"",Table1[[#This Row],[Ngày hóa đơn]],Table1[[#This Row],[Ngày hạch toán]])</f>
        <v>45738</v>
      </c>
      <c r="T607" s="8">
        <v>55</v>
      </c>
      <c r="U607" s="7">
        <f>IF(Table1[[#This Row],[Ngày tính CN]]="","",S607+T607)</f>
        <v>45793</v>
      </c>
      <c r="V607" s="20">
        <f ca="1">IF(Table1[[#This Row],[Hạn thanh toán]]="","",IF((U607-NOW())&lt;0,0,(U607-NOW())))</f>
        <v>0</v>
      </c>
      <c r="W607" s="3"/>
      <c r="X607" s="20">
        <f ca="1">IF(Table1[[#This Row],[Hạn thanh toán]]="","",IF((U607-NOW())&lt;0,-(U607-NOW()),0))</f>
        <v>181.62053680555255</v>
      </c>
      <c r="Y607" s="3" t="str">
        <f t="shared" ca="1" si="9"/>
        <v>Nợ quá hạn hơn 120 ngày có khả năng mất thanh toán</v>
      </c>
      <c r="Z607" s="3" t="str">
        <f>IF(MONTH(Table1[[#This Row],[Ngày tính CN]])&lt;10,"0"&amp;MONTH(Table1[[#This Row],[Ngày tính CN]]),MONTH(Table1[[#This Row],[Ngày tính CN]]))</f>
        <v>03</v>
      </c>
      <c r="AA60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07" s="3"/>
    </row>
    <row r="608" spans="1:28" ht="25.5" customHeight="1" x14ac:dyDescent="0.2">
      <c r="A608" s="4" t="s">
        <v>654</v>
      </c>
      <c r="B608" s="4" t="s">
        <v>2119</v>
      </c>
      <c r="E608" s="5">
        <v>45738</v>
      </c>
      <c r="F608" s="3" t="s">
        <v>1161</v>
      </c>
      <c r="G608" s="3" t="s">
        <v>936</v>
      </c>
      <c r="K608" s="8">
        <v>-108548</v>
      </c>
      <c r="L608" s="8" t="s">
        <v>637</v>
      </c>
      <c r="O608" s="20">
        <f>IF(Table1[[#This Row],[Phân loại]]="Tồn đầu kỳ",Table1[[#This Row],[Tổng giá trị]],0)</f>
        <v>0</v>
      </c>
      <c r="P608" s="8">
        <f>IF(Table1[[#This Row],[Số còn phải thu ĐK]]&gt;0,0,IF(Table1[[#This Row],[Phân loại]]="Bán hàng",Table1[[#This Row],[Tổng giá trị]],-Table1[[#This Row],[Tổng giá trị]]))</f>
        <v>108548</v>
      </c>
      <c r="Q608" s="20">
        <f>IF(Table1[[#This Row],[Ngày Thanh toán]]&lt;&gt;"",Table1[[#This Row],[Giá Trị HD sau CK]],0)</f>
        <v>0</v>
      </c>
      <c r="R608" s="8">
        <f>Table1[[#This Row],[Số còn phải thu ĐK]]+Table1[[#This Row],[Giá Trị HD sau CK]]-Table1[[#This Row],[Số tiền đã thu]]</f>
        <v>108548</v>
      </c>
      <c r="S608" s="7">
        <f>IF(Table1[[#This Row],[Ngày hóa đơn]]&lt;&gt;"",Table1[[#This Row],[Ngày hóa đơn]],Table1[[#This Row],[Ngày hạch toán]])</f>
        <v>45738</v>
      </c>
      <c r="T608" s="8">
        <v>55</v>
      </c>
      <c r="U608" s="7">
        <f>IF(Table1[[#This Row],[Ngày tính CN]]="","",S608+T608)</f>
        <v>45793</v>
      </c>
      <c r="V608" s="20">
        <f ca="1">IF(Table1[[#This Row],[Hạn thanh toán]]="","",IF((U608-NOW())&lt;0,0,(U608-NOW())))</f>
        <v>0</v>
      </c>
      <c r="W608" s="3"/>
      <c r="X608" s="20">
        <f ca="1">IF(Table1[[#This Row],[Hạn thanh toán]]="","",IF((U608-NOW())&lt;0,-(U608-NOW()),0))</f>
        <v>181.62053680555255</v>
      </c>
      <c r="Y608" s="3" t="str">
        <f t="shared" ca="1" si="9"/>
        <v>Nợ quá hạn hơn 120 ngày có khả năng mất thanh toán</v>
      </c>
      <c r="Z608" s="3" t="str">
        <f>IF(MONTH(Table1[[#This Row],[Ngày tính CN]])&lt;10,"0"&amp;MONTH(Table1[[#This Row],[Ngày tính CN]]),MONTH(Table1[[#This Row],[Ngày tính CN]]))</f>
        <v>03</v>
      </c>
      <c r="AA60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08" s="3"/>
    </row>
    <row r="609" spans="1:28" ht="25.5" customHeight="1" x14ac:dyDescent="0.2">
      <c r="A609" s="4" t="s">
        <v>654</v>
      </c>
      <c r="B609" s="4" t="s">
        <v>2119</v>
      </c>
      <c r="E609" s="5">
        <v>45738</v>
      </c>
      <c r="F609" s="3" t="s">
        <v>1162</v>
      </c>
      <c r="G609" s="3" t="s">
        <v>936</v>
      </c>
      <c r="K609" s="8">
        <v>-108548</v>
      </c>
      <c r="L609" s="8" t="s">
        <v>637</v>
      </c>
      <c r="O609" s="20">
        <f>IF(Table1[[#This Row],[Phân loại]]="Tồn đầu kỳ",Table1[[#This Row],[Tổng giá trị]],0)</f>
        <v>0</v>
      </c>
      <c r="P609" s="8">
        <f>IF(Table1[[#This Row],[Số còn phải thu ĐK]]&gt;0,0,IF(Table1[[#This Row],[Phân loại]]="Bán hàng",Table1[[#This Row],[Tổng giá trị]],-Table1[[#This Row],[Tổng giá trị]]))</f>
        <v>108548</v>
      </c>
      <c r="Q609" s="20">
        <f>IF(Table1[[#This Row],[Ngày Thanh toán]]&lt;&gt;"",Table1[[#This Row],[Giá Trị HD sau CK]],0)</f>
        <v>0</v>
      </c>
      <c r="R609" s="8">
        <f>Table1[[#This Row],[Số còn phải thu ĐK]]+Table1[[#This Row],[Giá Trị HD sau CK]]-Table1[[#This Row],[Số tiền đã thu]]</f>
        <v>108548</v>
      </c>
      <c r="S609" s="7">
        <f>IF(Table1[[#This Row],[Ngày hóa đơn]]&lt;&gt;"",Table1[[#This Row],[Ngày hóa đơn]],Table1[[#This Row],[Ngày hạch toán]])</f>
        <v>45738</v>
      </c>
      <c r="T609" s="8">
        <v>55</v>
      </c>
      <c r="U609" s="7">
        <f>IF(Table1[[#This Row],[Ngày tính CN]]="","",S609+T609)</f>
        <v>45793</v>
      </c>
      <c r="V609" s="20">
        <f ca="1">IF(Table1[[#This Row],[Hạn thanh toán]]="","",IF((U609-NOW())&lt;0,0,(U609-NOW())))</f>
        <v>0</v>
      </c>
      <c r="W609" s="3"/>
      <c r="X609" s="20">
        <f ca="1">IF(Table1[[#This Row],[Hạn thanh toán]]="","",IF((U609-NOW())&lt;0,-(U609-NOW()),0))</f>
        <v>181.62053680555255</v>
      </c>
      <c r="Y609" s="3" t="str">
        <f t="shared" ca="1" si="9"/>
        <v>Nợ quá hạn hơn 120 ngày có khả năng mất thanh toán</v>
      </c>
      <c r="Z609" s="3" t="str">
        <f>IF(MONTH(Table1[[#This Row],[Ngày tính CN]])&lt;10,"0"&amp;MONTH(Table1[[#This Row],[Ngày tính CN]]),MONTH(Table1[[#This Row],[Ngày tính CN]]))</f>
        <v>03</v>
      </c>
      <c r="AA60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09" s="3"/>
    </row>
    <row r="610" spans="1:28" ht="25.5" customHeight="1" x14ac:dyDescent="0.2">
      <c r="A610" s="4" t="s">
        <v>654</v>
      </c>
      <c r="B610" s="4" t="s">
        <v>2119</v>
      </c>
      <c r="E610" s="5">
        <v>45738</v>
      </c>
      <c r="F610" s="3" t="s">
        <v>1163</v>
      </c>
      <c r="G610" s="3" t="s">
        <v>936</v>
      </c>
      <c r="K610" s="8">
        <v>-108548</v>
      </c>
      <c r="L610" s="8" t="s">
        <v>637</v>
      </c>
      <c r="O610" s="20">
        <f>IF(Table1[[#This Row],[Phân loại]]="Tồn đầu kỳ",Table1[[#This Row],[Tổng giá trị]],0)</f>
        <v>0</v>
      </c>
      <c r="P610" s="8">
        <f>IF(Table1[[#This Row],[Số còn phải thu ĐK]]&gt;0,0,IF(Table1[[#This Row],[Phân loại]]="Bán hàng",Table1[[#This Row],[Tổng giá trị]],-Table1[[#This Row],[Tổng giá trị]]))</f>
        <v>108548</v>
      </c>
      <c r="Q610" s="20">
        <f>IF(Table1[[#This Row],[Ngày Thanh toán]]&lt;&gt;"",Table1[[#This Row],[Giá Trị HD sau CK]],0)</f>
        <v>0</v>
      </c>
      <c r="R610" s="8">
        <f>Table1[[#This Row],[Số còn phải thu ĐK]]+Table1[[#This Row],[Giá Trị HD sau CK]]-Table1[[#This Row],[Số tiền đã thu]]</f>
        <v>108548</v>
      </c>
      <c r="S610" s="7">
        <f>IF(Table1[[#This Row],[Ngày hóa đơn]]&lt;&gt;"",Table1[[#This Row],[Ngày hóa đơn]],Table1[[#This Row],[Ngày hạch toán]])</f>
        <v>45738</v>
      </c>
      <c r="T610" s="8">
        <v>55</v>
      </c>
      <c r="U610" s="7">
        <f>IF(Table1[[#This Row],[Ngày tính CN]]="","",S610+T610)</f>
        <v>45793</v>
      </c>
      <c r="V610" s="20">
        <f ca="1">IF(Table1[[#This Row],[Hạn thanh toán]]="","",IF((U610-NOW())&lt;0,0,(U610-NOW())))</f>
        <v>0</v>
      </c>
      <c r="W610" s="3"/>
      <c r="X610" s="20">
        <f ca="1">IF(Table1[[#This Row],[Hạn thanh toán]]="","",IF((U610-NOW())&lt;0,-(U610-NOW()),0))</f>
        <v>181.62053680555255</v>
      </c>
      <c r="Y610" s="3" t="str">
        <f t="shared" ca="1" si="9"/>
        <v>Nợ quá hạn hơn 120 ngày có khả năng mất thanh toán</v>
      </c>
      <c r="Z610" s="3" t="str">
        <f>IF(MONTH(Table1[[#This Row],[Ngày tính CN]])&lt;10,"0"&amp;MONTH(Table1[[#This Row],[Ngày tính CN]]),MONTH(Table1[[#This Row],[Ngày tính CN]]))</f>
        <v>03</v>
      </c>
      <c r="AA61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10" s="3"/>
    </row>
    <row r="611" spans="1:28" ht="25.5" customHeight="1" x14ac:dyDescent="0.2">
      <c r="A611" s="4" t="s">
        <v>654</v>
      </c>
      <c r="B611" s="4" t="s">
        <v>2119</v>
      </c>
      <c r="E611" s="5">
        <v>45738</v>
      </c>
      <c r="F611" s="3" t="s">
        <v>1164</v>
      </c>
      <c r="G611" s="3" t="s">
        <v>936</v>
      </c>
      <c r="K611" s="8">
        <v>-108548</v>
      </c>
      <c r="L611" s="8" t="s">
        <v>637</v>
      </c>
      <c r="O611" s="20">
        <f>IF(Table1[[#This Row],[Phân loại]]="Tồn đầu kỳ",Table1[[#This Row],[Tổng giá trị]],0)</f>
        <v>0</v>
      </c>
      <c r="P611" s="8">
        <f>IF(Table1[[#This Row],[Số còn phải thu ĐK]]&gt;0,0,IF(Table1[[#This Row],[Phân loại]]="Bán hàng",Table1[[#This Row],[Tổng giá trị]],-Table1[[#This Row],[Tổng giá trị]]))</f>
        <v>108548</v>
      </c>
      <c r="Q611" s="20">
        <f>IF(Table1[[#This Row],[Ngày Thanh toán]]&lt;&gt;"",Table1[[#This Row],[Giá Trị HD sau CK]],0)</f>
        <v>0</v>
      </c>
      <c r="R611" s="8">
        <f>Table1[[#This Row],[Số còn phải thu ĐK]]+Table1[[#This Row],[Giá Trị HD sau CK]]-Table1[[#This Row],[Số tiền đã thu]]</f>
        <v>108548</v>
      </c>
      <c r="S611" s="7">
        <f>IF(Table1[[#This Row],[Ngày hóa đơn]]&lt;&gt;"",Table1[[#This Row],[Ngày hóa đơn]],Table1[[#This Row],[Ngày hạch toán]])</f>
        <v>45738</v>
      </c>
      <c r="T611" s="8">
        <v>55</v>
      </c>
      <c r="U611" s="7">
        <f>IF(Table1[[#This Row],[Ngày tính CN]]="","",S611+T611)</f>
        <v>45793</v>
      </c>
      <c r="V611" s="20">
        <f ca="1">IF(Table1[[#This Row],[Hạn thanh toán]]="","",IF((U611-NOW())&lt;0,0,(U611-NOW())))</f>
        <v>0</v>
      </c>
      <c r="W611" s="3"/>
      <c r="X611" s="20">
        <f ca="1">IF(Table1[[#This Row],[Hạn thanh toán]]="","",IF((U611-NOW())&lt;0,-(U611-NOW()),0))</f>
        <v>181.62053680555255</v>
      </c>
      <c r="Y611" s="3" t="str">
        <f t="shared" ca="1" si="9"/>
        <v>Nợ quá hạn hơn 120 ngày có khả năng mất thanh toán</v>
      </c>
      <c r="Z611" s="3" t="str">
        <f>IF(MONTH(Table1[[#This Row],[Ngày tính CN]])&lt;10,"0"&amp;MONTH(Table1[[#This Row],[Ngày tính CN]]),MONTH(Table1[[#This Row],[Ngày tính CN]]))</f>
        <v>03</v>
      </c>
      <c r="AA61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11" s="3"/>
    </row>
    <row r="612" spans="1:28" ht="25.5" customHeight="1" x14ac:dyDescent="0.2">
      <c r="A612" s="4" t="s">
        <v>654</v>
      </c>
      <c r="B612" s="4" t="s">
        <v>2119</v>
      </c>
      <c r="E612" s="5">
        <v>45738</v>
      </c>
      <c r="F612" s="3" t="s">
        <v>1165</v>
      </c>
      <c r="G612" s="3" t="s">
        <v>936</v>
      </c>
      <c r="K612" s="8">
        <v>-108548</v>
      </c>
      <c r="L612" s="8" t="s">
        <v>637</v>
      </c>
      <c r="O612" s="20">
        <f>IF(Table1[[#This Row],[Phân loại]]="Tồn đầu kỳ",Table1[[#This Row],[Tổng giá trị]],0)</f>
        <v>0</v>
      </c>
      <c r="P612" s="8">
        <f>IF(Table1[[#This Row],[Số còn phải thu ĐK]]&gt;0,0,IF(Table1[[#This Row],[Phân loại]]="Bán hàng",Table1[[#This Row],[Tổng giá trị]],-Table1[[#This Row],[Tổng giá trị]]))</f>
        <v>108548</v>
      </c>
      <c r="Q612" s="20">
        <f>IF(Table1[[#This Row],[Ngày Thanh toán]]&lt;&gt;"",Table1[[#This Row],[Giá Trị HD sau CK]],0)</f>
        <v>0</v>
      </c>
      <c r="R612" s="8">
        <f>Table1[[#This Row],[Số còn phải thu ĐK]]+Table1[[#This Row],[Giá Trị HD sau CK]]-Table1[[#This Row],[Số tiền đã thu]]</f>
        <v>108548</v>
      </c>
      <c r="S612" s="7">
        <f>IF(Table1[[#This Row],[Ngày hóa đơn]]&lt;&gt;"",Table1[[#This Row],[Ngày hóa đơn]],Table1[[#This Row],[Ngày hạch toán]])</f>
        <v>45738</v>
      </c>
      <c r="T612" s="8">
        <v>55</v>
      </c>
      <c r="U612" s="7">
        <f>IF(Table1[[#This Row],[Ngày tính CN]]="","",S612+T612)</f>
        <v>45793</v>
      </c>
      <c r="V612" s="20">
        <f ca="1">IF(Table1[[#This Row],[Hạn thanh toán]]="","",IF((U612-NOW())&lt;0,0,(U612-NOW())))</f>
        <v>0</v>
      </c>
      <c r="W612" s="3"/>
      <c r="X612" s="20">
        <f ca="1">IF(Table1[[#This Row],[Hạn thanh toán]]="","",IF((U612-NOW())&lt;0,-(U612-NOW()),0))</f>
        <v>181.62053680555255</v>
      </c>
      <c r="Y612" s="3" t="str">
        <f t="shared" ca="1" si="9"/>
        <v>Nợ quá hạn hơn 120 ngày có khả năng mất thanh toán</v>
      </c>
      <c r="Z612" s="3" t="str">
        <f>IF(MONTH(Table1[[#This Row],[Ngày tính CN]])&lt;10,"0"&amp;MONTH(Table1[[#This Row],[Ngày tính CN]]),MONTH(Table1[[#This Row],[Ngày tính CN]]))</f>
        <v>03</v>
      </c>
      <c r="AA61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12" s="3"/>
    </row>
    <row r="613" spans="1:28" ht="25.5" customHeight="1" x14ac:dyDescent="0.2">
      <c r="A613" s="4" t="s">
        <v>654</v>
      </c>
      <c r="B613" s="4" t="s">
        <v>2119</v>
      </c>
      <c r="E613" s="5">
        <v>45738</v>
      </c>
      <c r="F613" s="3" t="s">
        <v>1166</v>
      </c>
      <c r="G613" s="3" t="s">
        <v>936</v>
      </c>
      <c r="K613" s="8">
        <v>-188146</v>
      </c>
      <c r="L613" s="8" t="s">
        <v>637</v>
      </c>
      <c r="O613" s="20">
        <f>IF(Table1[[#This Row],[Phân loại]]="Tồn đầu kỳ",Table1[[#This Row],[Tổng giá trị]],0)</f>
        <v>0</v>
      </c>
      <c r="P613" s="8">
        <f>IF(Table1[[#This Row],[Số còn phải thu ĐK]]&gt;0,0,IF(Table1[[#This Row],[Phân loại]]="Bán hàng",Table1[[#This Row],[Tổng giá trị]],-Table1[[#This Row],[Tổng giá trị]]))</f>
        <v>188146</v>
      </c>
      <c r="Q613" s="20">
        <f>IF(Table1[[#This Row],[Ngày Thanh toán]]&lt;&gt;"",Table1[[#This Row],[Giá Trị HD sau CK]],0)</f>
        <v>0</v>
      </c>
      <c r="R613" s="8">
        <f>Table1[[#This Row],[Số còn phải thu ĐK]]+Table1[[#This Row],[Giá Trị HD sau CK]]-Table1[[#This Row],[Số tiền đã thu]]</f>
        <v>188146</v>
      </c>
      <c r="S613" s="7">
        <f>IF(Table1[[#This Row],[Ngày hóa đơn]]&lt;&gt;"",Table1[[#This Row],[Ngày hóa đơn]],Table1[[#This Row],[Ngày hạch toán]])</f>
        <v>45738</v>
      </c>
      <c r="T613" s="8">
        <v>55</v>
      </c>
      <c r="U613" s="7">
        <f>IF(Table1[[#This Row],[Ngày tính CN]]="","",S613+T613)</f>
        <v>45793</v>
      </c>
      <c r="V613" s="20">
        <f ca="1">IF(Table1[[#This Row],[Hạn thanh toán]]="","",IF((U613-NOW())&lt;0,0,(U613-NOW())))</f>
        <v>0</v>
      </c>
      <c r="W613" s="3"/>
      <c r="X613" s="20">
        <f ca="1">IF(Table1[[#This Row],[Hạn thanh toán]]="","",IF((U613-NOW())&lt;0,-(U613-NOW()),0))</f>
        <v>181.62053680555255</v>
      </c>
      <c r="Y613" s="3" t="str">
        <f t="shared" ca="1" si="9"/>
        <v>Nợ quá hạn hơn 120 ngày có khả năng mất thanh toán</v>
      </c>
      <c r="Z613" s="3" t="str">
        <f>IF(MONTH(Table1[[#This Row],[Ngày tính CN]])&lt;10,"0"&amp;MONTH(Table1[[#This Row],[Ngày tính CN]]),MONTH(Table1[[#This Row],[Ngày tính CN]]))</f>
        <v>03</v>
      </c>
      <c r="AA61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13" s="3"/>
    </row>
    <row r="614" spans="1:28" ht="25.5" customHeight="1" x14ac:dyDescent="0.2">
      <c r="A614" s="4" t="s">
        <v>654</v>
      </c>
      <c r="B614" s="4" t="s">
        <v>2119</v>
      </c>
      <c r="E614" s="5">
        <v>45738</v>
      </c>
      <c r="F614" s="3" t="s">
        <v>1167</v>
      </c>
      <c r="G614" s="3" t="s">
        <v>936</v>
      </c>
      <c r="K614" s="8">
        <v>-215526</v>
      </c>
      <c r="L614" s="8" t="s">
        <v>637</v>
      </c>
      <c r="O614" s="20">
        <f>IF(Table1[[#This Row],[Phân loại]]="Tồn đầu kỳ",Table1[[#This Row],[Tổng giá trị]],0)</f>
        <v>0</v>
      </c>
      <c r="P614" s="8">
        <f>IF(Table1[[#This Row],[Số còn phải thu ĐK]]&gt;0,0,IF(Table1[[#This Row],[Phân loại]]="Bán hàng",Table1[[#This Row],[Tổng giá trị]],-Table1[[#This Row],[Tổng giá trị]]))</f>
        <v>215526</v>
      </c>
      <c r="Q614" s="20">
        <f>IF(Table1[[#This Row],[Ngày Thanh toán]]&lt;&gt;"",Table1[[#This Row],[Giá Trị HD sau CK]],0)</f>
        <v>0</v>
      </c>
      <c r="R614" s="8">
        <f>Table1[[#This Row],[Số còn phải thu ĐK]]+Table1[[#This Row],[Giá Trị HD sau CK]]-Table1[[#This Row],[Số tiền đã thu]]</f>
        <v>215526</v>
      </c>
      <c r="S614" s="7">
        <f>IF(Table1[[#This Row],[Ngày hóa đơn]]&lt;&gt;"",Table1[[#This Row],[Ngày hóa đơn]],Table1[[#This Row],[Ngày hạch toán]])</f>
        <v>45738</v>
      </c>
      <c r="T614" s="8">
        <v>55</v>
      </c>
      <c r="U614" s="7">
        <f>IF(Table1[[#This Row],[Ngày tính CN]]="","",S614+T614)</f>
        <v>45793</v>
      </c>
      <c r="V614" s="20">
        <f ca="1">IF(Table1[[#This Row],[Hạn thanh toán]]="","",IF((U614-NOW())&lt;0,0,(U614-NOW())))</f>
        <v>0</v>
      </c>
      <c r="W614" s="3"/>
      <c r="X614" s="20">
        <f ca="1">IF(Table1[[#This Row],[Hạn thanh toán]]="","",IF((U614-NOW())&lt;0,-(U614-NOW()),0))</f>
        <v>181.62053680555255</v>
      </c>
      <c r="Y614" s="3" t="str">
        <f t="shared" ca="1" si="9"/>
        <v>Nợ quá hạn hơn 120 ngày có khả năng mất thanh toán</v>
      </c>
      <c r="Z614" s="3" t="str">
        <f>IF(MONTH(Table1[[#This Row],[Ngày tính CN]])&lt;10,"0"&amp;MONTH(Table1[[#This Row],[Ngày tính CN]]),MONTH(Table1[[#This Row],[Ngày tính CN]]))</f>
        <v>03</v>
      </c>
      <c r="AA61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14" s="3"/>
    </row>
    <row r="615" spans="1:28" ht="25.5" customHeight="1" x14ac:dyDescent="0.2">
      <c r="A615" s="4" t="s">
        <v>654</v>
      </c>
      <c r="B615" s="4" t="s">
        <v>2119</v>
      </c>
      <c r="E615" s="5">
        <v>45738</v>
      </c>
      <c r="F615" s="3" t="s">
        <v>1168</v>
      </c>
      <c r="G615" s="3" t="s">
        <v>936</v>
      </c>
      <c r="K615" s="8">
        <v>-95765</v>
      </c>
      <c r="L615" s="8" t="s">
        <v>637</v>
      </c>
      <c r="O615" s="20">
        <f>IF(Table1[[#This Row],[Phân loại]]="Tồn đầu kỳ",Table1[[#This Row],[Tổng giá trị]],0)</f>
        <v>0</v>
      </c>
      <c r="P615" s="8">
        <f>IF(Table1[[#This Row],[Số còn phải thu ĐK]]&gt;0,0,IF(Table1[[#This Row],[Phân loại]]="Bán hàng",Table1[[#This Row],[Tổng giá trị]],-Table1[[#This Row],[Tổng giá trị]]))</f>
        <v>95765</v>
      </c>
      <c r="Q615" s="20">
        <f>IF(Table1[[#This Row],[Ngày Thanh toán]]&lt;&gt;"",Table1[[#This Row],[Giá Trị HD sau CK]],0)</f>
        <v>0</v>
      </c>
      <c r="R615" s="8">
        <f>Table1[[#This Row],[Số còn phải thu ĐK]]+Table1[[#This Row],[Giá Trị HD sau CK]]-Table1[[#This Row],[Số tiền đã thu]]</f>
        <v>95765</v>
      </c>
      <c r="S615" s="7">
        <f>IF(Table1[[#This Row],[Ngày hóa đơn]]&lt;&gt;"",Table1[[#This Row],[Ngày hóa đơn]],Table1[[#This Row],[Ngày hạch toán]])</f>
        <v>45738</v>
      </c>
      <c r="T615" s="8">
        <v>55</v>
      </c>
      <c r="U615" s="7">
        <f>IF(Table1[[#This Row],[Ngày tính CN]]="","",S615+T615)</f>
        <v>45793</v>
      </c>
      <c r="V615" s="20">
        <f ca="1">IF(Table1[[#This Row],[Hạn thanh toán]]="","",IF((U615-NOW())&lt;0,0,(U615-NOW())))</f>
        <v>0</v>
      </c>
      <c r="W615" s="3"/>
      <c r="X615" s="20">
        <f ca="1">IF(Table1[[#This Row],[Hạn thanh toán]]="","",IF((U615-NOW())&lt;0,-(U615-NOW()),0))</f>
        <v>181.62053680555255</v>
      </c>
      <c r="Y615" s="3" t="str">
        <f t="shared" ca="1" si="9"/>
        <v>Nợ quá hạn hơn 120 ngày có khả năng mất thanh toán</v>
      </c>
      <c r="Z615" s="3" t="str">
        <f>IF(MONTH(Table1[[#This Row],[Ngày tính CN]])&lt;10,"0"&amp;MONTH(Table1[[#This Row],[Ngày tính CN]]),MONTH(Table1[[#This Row],[Ngày tính CN]]))</f>
        <v>03</v>
      </c>
      <c r="AA61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15" s="3"/>
    </row>
    <row r="616" spans="1:28" ht="25.5" customHeight="1" x14ac:dyDescent="0.2">
      <c r="A616" s="4" t="s">
        <v>654</v>
      </c>
      <c r="B616" s="4" t="s">
        <v>2119</v>
      </c>
      <c r="E616" s="5">
        <v>45738</v>
      </c>
      <c r="F616" s="3" t="s">
        <v>1169</v>
      </c>
      <c r="G616" s="3" t="s">
        <v>936</v>
      </c>
      <c r="K616" s="8">
        <v>-132542</v>
      </c>
      <c r="L616" s="8" t="s">
        <v>637</v>
      </c>
      <c r="O616" s="20">
        <f>IF(Table1[[#This Row],[Phân loại]]="Tồn đầu kỳ",Table1[[#This Row],[Tổng giá trị]],0)</f>
        <v>0</v>
      </c>
      <c r="P616" s="8">
        <f>IF(Table1[[#This Row],[Số còn phải thu ĐK]]&gt;0,0,IF(Table1[[#This Row],[Phân loại]]="Bán hàng",Table1[[#This Row],[Tổng giá trị]],-Table1[[#This Row],[Tổng giá trị]]))</f>
        <v>132542</v>
      </c>
      <c r="Q616" s="20">
        <f>IF(Table1[[#This Row],[Ngày Thanh toán]]&lt;&gt;"",Table1[[#This Row],[Giá Trị HD sau CK]],0)</f>
        <v>0</v>
      </c>
      <c r="R616" s="8">
        <f>Table1[[#This Row],[Số còn phải thu ĐK]]+Table1[[#This Row],[Giá Trị HD sau CK]]-Table1[[#This Row],[Số tiền đã thu]]</f>
        <v>132542</v>
      </c>
      <c r="S616" s="7">
        <f>IF(Table1[[#This Row],[Ngày hóa đơn]]&lt;&gt;"",Table1[[#This Row],[Ngày hóa đơn]],Table1[[#This Row],[Ngày hạch toán]])</f>
        <v>45738</v>
      </c>
      <c r="T616" s="8">
        <v>55</v>
      </c>
      <c r="U616" s="7">
        <f>IF(Table1[[#This Row],[Ngày tính CN]]="","",S616+T616)</f>
        <v>45793</v>
      </c>
      <c r="V616" s="20">
        <f ca="1">IF(Table1[[#This Row],[Hạn thanh toán]]="","",IF((U616-NOW())&lt;0,0,(U616-NOW())))</f>
        <v>0</v>
      </c>
      <c r="W616" s="3"/>
      <c r="X616" s="20">
        <f ca="1">IF(Table1[[#This Row],[Hạn thanh toán]]="","",IF((U616-NOW())&lt;0,-(U616-NOW()),0))</f>
        <v>181.62053680555255</v>
      </c>
      <c r="Y616" s="3" t="str">
        <f t="shared" ca="1" si="9"/>
        <v>Nợ quá hạn hơn 120 ngày có khả năng mất thanh toán</v>
      </c>
      <c r="Z616" s="3" t="str">
        <f>IF(MONTH(Table1[[#This Row],[Ngày tính CN]])&lt;10,"0"&amp;MONTH(Table1[[#This Row],[Ngày tính CN]]),MONTH(Table1[[#This Row],[Ngày tính CN]]))</f>
        <v>03</v>
      </c>
      <c r="AA61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16" s="3"/>
    </row>
    <row r="617" spans="1:28" ht="25.5" customHeight="1" x14ac:dyDescent="0.2">
      <c r="A617" s="4" t="s">
        <v>654</v>
      </c>
      <c r="B617" s="4" t="s">
        <v>2119</v>
      </c>
      <c r="E617" s="5">
        <v>45738</v>
      </c>
      <c r="F617" s="3" t="s">
        <v>1170</v>
      </c>
      <c r="G617" s="3" t="s">
        <v>936</v>
      </c>
      <c r="K617" s="8">
        <v>-156537</v>
      </c>
      <c r="L617" s="8" t="s">
        <v>637</v>
      </c>
      <c r="O617" s="20">
        <f>IF(Table1[[#This Row],[Phân loại]]="Tồn đầu kỳ",Table1[[#This Row],[Tổng giá trị]],0)</f>
        <v>0</v>
      </c>
      <c r="P617" s="8">
        <f>IF(Table1[[#This Row],[Số còn phải thu ĐK]]&gt;0,0,IF(Table1[[#This Row],[Phân loại]]="Bán hàng",Table1[[#This Row],[Tổng giá trị]],-Table1[[#This Row],[Tổng giá trị]]))</f>
        <v>156537</v>
      </c>
      <c r="Q617" s="20">
        <f>IF(Table1[[#This Row],[Ngày Thanh toán]]&lt;&gt;"",Table1[[#This Row],[Giá Trị HD sau CK]],0)</f>
        <v>0</v>
      </c>
      <c r="R617" s="8">
        <f>Table1[[#This Row],[Số còn phải thu ĐK]]+Table1[[#This Row],[Giá Trị HD sau CK]]-Table1[[#This Row],[Số tiền đã thu]]</f>
        <v>156537</v>
      </c>
      <c r="S617" s="7">
        <f>IF(Table1[[#This Row],[Ngày hóa đơn]]&lt;&gt;"",Table1[[#This Row],[Ngày hóa đơn]],Table1[[#This Row],[Ngày hạch toán]])</f>
        <v>45738</v>
      </c>
      <c r="T617" s="8">
        <v>55</v>
      </c>
      <c r="U617" s="7">
        <f>IF(Table1[[#This Row],[Ngày tính CN]]="","",S617+T617)</f>
        <v>45793</v>
      </c>
      <c r="V617" s="20">
        <f ca="1">IF(Table1[[#This Row],[Hạn thanh toán]]="","",IF((U617-NOW())&lt;0,0,(U617-NOW())))</f>
        <v>0</v>
      </c>
      <c r="W617" s="3"/>
      <c r="X617" s="20">
        <f ca="1">IF(Table1[[#This Row],[Hạn thanh toán]]="","",IF((U617-NOW())&lt;0,-(U617-NOW()),0))</f>
        <v>181.62053680555255</v>
      </c>
      <c r="Y617" s="3" t="str">
        <f t="shared" ca="1" si="9"/>
        <v>Nợ quá hạn hơn 120 ngày có khả năng mất thanh toán</v>
      </c>
      <c r="Z617" s="3" t="str">
        <f>IF(MONTH(Table1[[#This Row],[Ngày tính CN]])&lt;10,"0"&amp;MONTH(Table1[[#This Row],[Ngày tính CN]]),MONTH(Table1[[#This Row],[Ngày tính CN]]))</f>
        <v>03</v>
      </c>
      <c r="AA61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17" s="3"/>
    </row>
    <row r="618" spans="1:28" ht="25.5" customHeight="1" x14ac:dyDescent="0.2">
      <c r="A618" s="4" t="s">
        <v>654</v>
      </c>
      <c r="B618" s="4" t="s">
        <v>2119</v>
      </c>
      <c r="E618" s="5">
        <v>45738</v>
      </c>
      <c r="F618" s="3" t="s">
        <v>1171</v>
      </c>
      <c r="G618" s="3" t="s">
        <v>936</v>
      </c>
      <c r="K618" s="8">
        <v>-313072</v>
      </c>
      <c r="L618" s="8" t="s">
        <v>637</v>
      </c>
      <c r="O618" s="20">
        <f>IF(Table1[[#This Row],[Phân loại]]="Tồn đầu kỳ",Table1[[#This Row],[Tổng giá trị]],0)</f>
        <v>0</v>
      </c>
      <c r="P618" s="8">
        <f>IF(Table1[[#This Row],[Số còn phải thu ĐK]]&gt;0,0,IF(Table1[[#This Row],[Phân loại]]="Bán hàng",Table1[[#This Row],[Tổng giá trị]],-Table1[[#This Row],[Tổng giá trị]]))</f>
        <v>313072</v>
      </c>
      <c r="Q618" s="20">
        <f>IF(Table1[[#This Row],[Ngày Thanh toán]]&lt;&gt;"",Table1[[#This Row],[Giá Trị HD sau CK]],0)</f>
        <v>0</v>
      </c>
      <c r="R618" s="8">
        <f>Table1[[#This Row],[Số còn phải thu ĐK]]+Table1[[#This Row],[Giá Trị HD sau CK]]-Table1[[#This Row],[Số tiền đã thu]]</f>
        <v>313072</v>
      </c>
      <c r="S618" s="7">
        <f>IF(Table1[[#This Row],[Ngày hóa đơn]]&lt;&gt;"",Table1[[#This Row],[Ngày hóa đơn]],Table1[[#This Row],[Ngày hạch toán]])</f>
        <v>45738</v>
      </c>
      <c r="T618" s="8">
        <v>55</v>
      </c>
      <c r="U618" s="7">
        <f>IF(Table1[[#This Row],[Ngày tính CN]]="","",S618+T618)</f>
        <v>45793</v>
      </c>
      <c r="V618" s="20">
        <f ca="1">IF(Table1[[#This Row],[Hạn thanh toán]]="","",IF((U618-NOW())&lt;0,0,(U618-NOW())))</f>
        <v>0</v>
      </c>
      <c r="W618" s="3"/>
      <c r="X618" s="20">
        <f ca="1">IF(Table1[[#This Row],[Hạn thanh toán]]="","",IF((U618-NOW())&lt;0,-(U618-NOW()),0))</f>
        <v>181.62053680555255</v>
      </c>
      <c r="Y618" s="3" t="str">
        <f t="shared" ca="1" si="9"/>
        <v>Nợ quá hạn hơn 120 ngày có khả năng mất thanh toán</v>
      </c>
      <c r="Z618" s="3" t="str">
        <f>IF(MONTH(Table1[[#This Row],[Ngày tính CN]])&lt;10,"0"&amp;MONTH(Table1[[#This Row],[Ngày tính CN]]),MONTH(Table1[[#This Row],[Ngày tính CN]]))</f>
        <v>03</v>
      </c>
      <c r="AA61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18" s="3"/>
    </row>
    <row r="619" spans="1:28" ht="25.5" customHeight="1" x14ac:dyDescent="0.2">
      <c r="A619" s="4" t="s">
        <v>654</v>
      </c>
      <c r="B619" s="4" t="s">
        <v>2119</v>
      </c>
      <c r="E619" s="5">
        <v>45738</v>
      </c>
      <c r="F619" s="3" t="s">
        <v>1172</v>
      </c>
      <c r="G619" s="3" t="s">
        <v>936</v>
      </c>
      <c r="K619" s="8">
        <v>-217631</v>
      </c>
      <c r="L619" s="8" t="s">
        <v>637</v>
      </c>
      <c r="O619" s="20">
        <f>IF(Table1[[#This Row],[Phân loại]]="Tồn đầu kỳ",Table1[[#This Row],[Tổng giá trị]],0)</f>
        <v>0</v>
      </c>
      <c r="P619" s="8">
        <f>IF(Table1[[#This Row],[Số còn phải thu ĐK]]&gt;0,0,IF(Table1[[#This Row],[Phân loại]]="Bán hàng",Table1[[#This Row],[Tổng giá trị]],-Table1[[#This Row],[Tổng giá trị]]))</f>
        <v>217631</v>
      </c>
      <c r="Q619" s="20">
        <f>IF(Table1[[#This Row],[Ngày Thanh toán]]&lt;&gt;"",Table1[[#This Row],[Giá Trị HD sau CK]],0)</f>
        <v>0</v>
      </c>
      <c r="R619" s="8">
        <f>Table1[[#This Row],[Số còn phải thu ĐK]]+Table1[[#This Row],[Giá Trị HD sau CK]]-Table1[[#This Row],[Số tiền đã thu]]</f>
        <v>217631</v>
      </c>
      <c r="S619" s="7">
        <f>IF(Table1[[#This Row],[Ngày hóa đơn]]&lt;&gt;"",Table1[[#This Row],[Ngày hóa đơn]],Table1[[#This Row],[Ngày hạch toán]])</f>
        <v>45738</v>
      </c>
      <c r="T619" s="8">
        <v>55</v>
      </c>
      <c r="U619" s="7">
        <f>IF(Table1[[#This Row],[Ngày tính CN]]="","",S619+T619)</f>
        <v>45793</v>
      </c>
      <c r="V619" s="20">
        <f ca="1">IF(Table1[[#This Row],[Hạn thanh toán]]="","",IF((U619-NOW())&lt;0,0,(U619-NOW())))</f>
        <v>0</v>
      </c>
      <c r="W619" s="3"/>
      <c r="X619" s="20">
        <f ca="1">IF(Table1[[#This Row],[Hạn thanh toán]]="","",IF((U619-NOW())&lt;0,-(U619-NOW()),0))</f>
        <v>181.62053680555255</v>
      </c>
      <c r="Y619" s="3" t="str">
        <f t="shared" ca="1" si="9"/>
        <v>Nợ quá hạn hơn 120 ngày có khả năng mất thanh toán</v>
      </c>
      <c r="Z619" s="3" t="str">
        <f>IF(MONTH(Table1[[#This Row],[Ngày tính CN]])&lt;10,"0"&amp;MONTH(Table1[[#This Row],[Ngày tính CN]]),MONTH(Table1[[#This Row],[Ngày tính CN]]))</f>
        <v>03</v>
      </c>
      <c r="AA61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19" s="3"/>
    </row>
    <row r="620" spans="1:28" ht="25.5" customHeight="1" x14ac:dyDescent="0.2">
      <c r="A620" s="4" t="s">
        <v>654</v>
      </c>
      <c r="B620" s="4" t="s">
        <v>2119</v>
      </c>
      <c r="E620" s="5">
        <v>45738</v>
      </c>
      <c r="F620" s="3" t="s">
        <v>1173</v>
      </c>
      <c r="G620" s="3" t="s">
        <v>936</v>
      </c>
      <c r="K620" s="8">
        <v>-49049</v>
      </c>
      <c r="L620" s="8" t="s">
        <v>637</v>
      </c>
      <c r="O620" s="20">
        <f>IF(Table1[[#This Row],[Phân loại]]="Tồn đầu kỳ",Table1[[#This Row],[Tổng giá trị]],0)</f>
        <v>0</v>
      </c>
      <c r="P620" s="8">
        <f>IF(Table1[[#This Row],[Số còn phải thu ĐK]]&gt;0,0,IF(Table1[[#This Row],[Phân loại]]="Bán hàng",Table1[[#This Row],[Tổng giá trị]],-Table1[[#This Row],[Tổng giá trị]]))</f>
        <v>49049</v>
      </c>
      <c r="Q620" s="20">
        <f>IF(Table1[[#This Row],[Ngày Thanh toán]]&lt;&gt;"",Table1[[#This Row],[Giá Trị HD sau CK]],0)</f>
        <v>0</v>
      </c>
      <c r="R620" s="8">
        <f>Table1[[#This Row],[Số còn phải thu ĐK]]+Table1[[#This Row],[Giá Trị HD sau CK]]-Table1[[#This Row],[Số tiền đã thu]]</f>
        <v>49049</v>
      </c>
      <c r="S620" s="7">
        <f>IF(Table1[[#This Row],[Ngày hóa đơn]]&lt;&gt;"",Table1[[#This Row],[Ngày hóa đơn]],Table1[[#This Row],[Ngày hạch toán]])</f>
        <v>45738</v>
      </c>
      <c r="T620" s="8">
        <v>55</v>
      </c>
      <c r="U620" s="7">
        <f>IF(Table1[[#This Row],[Ngày tính CN]]="","",S620+T620)</f>
        <v>45793</v>
      </c>
      <c r="V620" s="20">
        <f ca="1">IF(Table1[[#This Row],[Hạn thanh toán]]="","",IF((U620-NOW())&lt;0,0,(U620-NOW())))</f>
        <v>0</v>
      </c>
      <c r="W620" s="3"/>
      <c r="X620" s="20">
        <f ca="1">IF(Table1[[#This Row],[Hạn thanh toán]]="","",IF((U620-NOW())&lt;0,-(U620-NOW()),0))</f>
        <v>181.62053680555255</v>
      </c>
      <c r="Y620" s="3" t="str">
        <f t="shared" ca="1" si="9"/>
        <v>Nợ quá hạn hơn 120 ngày có khả năng mất thanh toán</v>
      </c>
      <c r="Z620" s="3" t="str">
        <f>IF(MONTH(Table1[[#This Row],[Ngày tính CN]])&lt;10,"0"&amp;MONTH(Table1[[#This Row],[Ngày tính CN]]),MONTH(Table1[[#This Row],[Ngày tính CN]]))</f>
        <v>03</v>
      </c>
      <c r="AA62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20" s="3"/>
    </row>
    <row r="621" spans="1:28" ht="25.5" customHeight="1" x14ac:dyDescent="0.2">
      <c r="A621" s="4" t="s">
        <v>654</v>
      </c>
      <c r="B621" s="4" t="s">
        <v>2119</v>
      </c>
      <c r="E621" s="5">
        <v>45738</v>
      </c>
      <c r="F621" s="3" t="s">
        <v>1174</v>
      </c>
      <c r="G621" s="3" t="s">
        <v>936</v>
      </c>
      <c r="K621" s="8">
        <v>-49049</v>
      </c>
      <c r="L621" s="8" t="s">
        <v>637</v>
      </c>
      <c r="O621" s="20">
        <f>IF(Table1[[#This Row],[Phân loại]]="Tồn đầu kỳ",Table1[[#This Row],[Tổng giá trị]],0)</f>
        <v>0</v>
      </c>
      <c r="P621" s="8">
        <f>IF(Table1[[#This Row],[Số còn phải thu ĐK]]&gt;0,0,IF(Table1[[#This Row],[Phân loại]]="Bán hàng",Table1[[#This Row],[Tổng giá trị]],-Table1[[#This Row],[Tổng giá trị]]))</f>
        <v>49049</v>
      </c>
      <c r="Q621" s="20">
        <f>IF(Table1[[#This Row],[Ngày Thanh toán]]&lt;&gt;"",Table1[[#This Row],[Giá Trị HD sau CK]],0)</f>
        <v>0</v>
      </c>
      <c r="R621" s="8">
        <f>Table1[[#This Row],[Số còn phải thu ĐK]]+Table1[[#This Row],[Giá Trị HD sau CK]]-Table1[[#This Row],[Số tiền đã thu]]</f>
        <v>49049</v>
      </c>
      <c r="S621" s="7">
        <f>IF(Table1[[#This Row],[Ngày hóa đơn]]&lt;&gt;"",Table1[[#This Row],[Ngày hóa đơn]],Table1[[#This Row],[Ngày hạch toán]])</f>
        <v>45738</v>
      </c>
      <c r="T621" s="8">
        <v>55</v>
      </c>
      <c r="U621" s="7">
        <f>IF(Table1[[#This Row],[Ngày tính CN]]="","",S621+T621)</f>
        <v>45793</v>
      </c>
      <c r="V621" s="20">
        <f ca="1">IF(Table1[[#This Row],[Hạn thanh toán]]="","",IF((U621-NOW())&lt;0,0,(U621-NOW())))</f>
        <v>0</v>
      </c>
      <c r="W621" s="3"/>
      <c r="X621" s="20">
        <f ca="1">IF(Table1[[#This Row],[Hạn thanh toán]]="","",IF((U621-NOW())&lt;0,-(U621-NOW()),0))</f>
        <v>181.62053680555255</v>
      </c>
      <c r="Y621" s="3" t="str">
        <f t="shared" ca="1" si="9"/>
        <v>Nợ quá hạn hơn 120 ngày có khả năng mất thanh toán</v>
      </c>
      <c r="Z621" s="3" t="str">
        <f>IF(MONTH(Table1[[#This Row],[Ngày tính CN]])&lt;10,"0"&amp;MONTH(Table1[[#This Row],[Ngày tính CN]]),MONTH(Table1[[#This Row],[Ngày tính CN]]))</f>
        <v>03</v>
      </c>
      <c r="AA62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21" s="3"/>
    </row>
    <row r="622" spans="1:28" ht="25.5" customHeight="1" x14ac:dyDescent="0.2">
      <c r="A622" s="4" t="s">
        <v>654</v>
      </c>
      <c r="B622" s="4" t="s">
        <v>2119</v>
      </c>
      <c r="E622" s="5">
        <v>45738</v>
      </c>
      <c r="F622" s="3" t="s">
        <v>1175</v>
      </c>
      <c r="G622" s="3" t="s">
        <v>936</v>
      </c>
      <c r="K622" s="8">
        <v>-98099</v>
      </c>
      <c r="L622" s="8" t="s">
        <v>637</v>
      </c>
      <c r="O622" s="20">
        <f>IF(Table1[[#This Row],[Phân loại]]="Tồn đầu kỳ",Table1[[#This Row],[Tổng giá trị]],0)</f>
        <v>0</v>
      </c>
      <c r="P622" s="8">
        <f>IF(Table1[[#This Row],[Số còn phải thu ĐK]]&gt;0,0,IF(Table1[[#This Row],[Phân loại]]="Bán hàng",Table1[[#This Row],[Tổng giá trị]],-Table1[[#This Row],[Tổng giá trị]]))</f>
        <v>98099</v>
      </c>
      <c r="Q622" s="20">
        <f>IF(Table1[[#This Row],[Ngày Thanh toán]]&lt;&gt;"",Table1[[#This Row],[Giá Trị HD sau CK]],0)</f>
        <v>0</v>
      </c>
      <c r="R622" s="8">
        <f>Table1[[#This Row],[Số còn phải thu ĐK]]+Table1[[#This Row],[Giá Trị HD sau CK]]-Table1[[#This Row],[Số tiền đã thu]]</f>
        <v>98099</v>
      </c>
      <c r="S622" s="7">
        <f>IF(Table1[[#This Row],[Ngày hóa đơn]]&lt;&gt;"",Table1[[#This Row],[Ngày hóa đơn]],Table1[[#This Row],[Ngày hạch toán]])</f>
        <v>45738</v>
      </c>
      <c r="T622" s="8">
        <v>55</v>
      </c>
      <c r="U622" s="7">
        <f>IF(Table1[[#This Row],[Ngày tính CN]]="","",S622+T622)</f>
        <v>45793</v>
      </c>
      <c r="V622" s="20">
        <f ca="1">IF(Table1[[#This Row],[Hạn thanh toán]]="","",IF((U622-NOW())&lt;0,0,(U622-NOW())))</f>
        <v>0</v>
      </c>
      <c r="W622" s="3"/>
      <c r="X622" s="20">
        <f ca="1">IF(Table1[[#This Row],[Hạn thanh toán]]="","",IF((U622-NOW())&lt;0,-(U622-NOW()),0))</f>
        <v>181.62053680555255</v>
      </c>
      <c r="Y622" s="3" t="str">
        <f t="shared" ca="1" si="9"/>
        <v>Nợ quá hạn hơn 120 ngày có khả năng mất thanh toán</v>
      </c>
      <c r="Z622" s="3" t="str">
        <f>IF(MONTH(Table1[[#This Row],[Ngày tính CN]])&lt;10,"0"&amp;MONTH(Table1[[#This Row],[Ngày tính CN]]),MONTH(Table1[[#This Row],[Ngày tính CN]]))</f>
        <v>03</v>
      </c>
      <c r="AA62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22" s="3"/>
    </row>
    <row r="623" spans="1:28" ht="25.5" customHeight="1" x14ac:dyDescent="0.2">
      <c r="A623" s="4" t="s">
        <v>654</v>
      </c>
      <c r="B623" s="4" t="s">
        <v>2119</v>
      </c>
      <c r="E623" s="5">
        <v>45738</v>
      </c>
      <c r="F623" s="3" t="s">
        <v>1176</v>
      </c>
      <c r="G623" s="3" t="s">
        <v>936</v>
      </c>
      <c r="K623" s="8">
        <v>-122093</v>
      </c>
      <c r="L623" s="8" t="s">
        <v>637</v>
      </c>
      <c r="O623" s="20">
        <f>IF(Table1[[#This Row],[Phân loại]]="Tồn đầu kỳ",Table1[[#This Row],[Tổng giá trị]],0)</f>
        <v>0</v>
      </c>
      <c r="P623" s="8">
        <f>IF(Table1[[#This Row],[Số còn phải thu ĐK]]&gt;0,0,IF(Table1[[#This Row],[Phân loại]]="Bán hàng",Table1[[#This Row],[Tổng giá trị]],-Table1[[#This Row],[Tổng giá trị]]))</f>
        <v>122093</v>
      </c>
      <c r="Q623" s="20">
        <f>IF(Table1[[#This Row],[Ngày Thanh toán]]&lt;&gt;"",Table1[[#This Row],[Giá Trị HD sau CK]],0)</f>
        <v>0</v>
      </c>
      <c r="R623" s="8">
        <f>Table1[[#This Row],[Số còn phải thu ĐK]]+Table1[[#This Row],[Giá Trị HD sau CK]]-Table1[[#This Row],[Số tiền đã thu]]</f>
        <v>122093</v>
      </c>
      <c r="S623" s="7">
        <f>IF(Table1[[#This Row],[Ngày hóa đơn]]&lt;&gt;"",Table1[[#This Row],[Ngày hóa đơn]],Table1[[#This Row],[Ngày hạch toán]])</f>
        <v>45738</v>
      </c>
      <c r="T623" s="8">
        <v>55</v>
      </c>
      <c r="U623" s="7">
        <f>IF(Table1[[#This Row],[Ngày tính CN]]="","",S623+T623)</f>
        <v>45793</v>
      </c>
      <c r="V623" s="20">
        <f ca="1">IF(Table1[[#This Row],[Hạn thanh toán]]="","",IF((U623-NOW())&lt;0,0,(U623-NOW())))</f>
        <v>0</v>
      </c>
      <c r="W623" s="3"/>
      <c r="X623" s="20">
        <f ca="1">IF(Table1[[#This Row],[Hạn thanh toán]]="","",IF((U623-NOW())&lt;0,-(U623-NOW()),0))</f>
        <v>181.62053680555255</v>
      </c>
      <c r="Y623" s="3" t="str">
        <f t="shared" ca="1" si="9"/>
        <v>Nợ quá hạn hơn 120 ngày có khả năng mất thanh toán</v>
      </c>
      <c r="Z623" s="3" t="str">
        <f>IF(MONTH(Table1[[#This Row],[Ngày tính CN]])&lt;10,"0"&amp;MONTH(Table1[[#This Row],[Ngày tính CN]]),MONTH(Table1[[#This Row],[Ngày tính CN]]))</f>
        <v>03</v>
      </c>
      <c r="AA62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23" s="3"/>
    </row>
    <row r="624" spans="1:28" ht="25.5" customHeight="1" x14ac:dyDescent="0.2">
      <c r="A624" s="4" t="s">
        <v>654</v>
      </c>
      <c r="B624" s="4" t="s">
        <v>2119</v>
      </c>
      <c r="E624" s="5">
        <v>45738</v>
      </c>
      <c r="F624" s="3" t="s">
        <v>1177</v>
      </c>
      <c r="G624" s="3" t="s">
        <v>936</v>
      </c>
      <c r="K624" s="8">
        <v>-267215</v>
      </c>
      <c r="L624" s="8" t="s">
        <v>637</v>
      </c>
      <c r="O624" s="20">
        <f>IF(Table1[[#This Row],[Phân loại]]="Tồn đầu kỳ",Table1[[#This Row],[Tổng giá trị]],0)</f>
        <v>0</v>
      </c>
      <c r="P624" s="8">
        <f>IF(Table1[[#This Row],[Số còn phải thu ĐK]]&gt;0,0,IF(Table1[[#This Row],[Phân loại]]="Bán hàng",Table1[[#This Row],[Tổng giá trị]],-Table1[[#This Row],[Tổng giá trị]]))</f>
        <v>267215</v>
      </c>
      <c r="Q624" s="20">
        <f>IF(Table1[[#This Row],[Ngày Thanh toán]]&lt;&gt;"",Table1[[#This Row],[Giá Trị HD sau CK]],0)</f>
        <v>0</v>
      </c>
      <c r="R624" s="8">
        <f>Table1[[#This Row],[Số còn phải thu ĐK]]+Table1[[#This Row],[Giá Trị HD sau CK]]-Table1[[#This Row],[Số tiền đã thu]]</f>
        <v>267215</v>
      </c>
      <c r="S624" s="7">
        <f>IF(Table1[[#This Row],[Ngày hóa đơn]]&lt;&gt;"",Table1[[#This Row],[Ngày hóa đơn]],Table1[[#This Row],[Ngày hạch toán]])</f>
        <v>45738</v>
      </c>
      <c r="T624" s="8">
        <v>55</v>
      </c>
      <c r="U624" s="7">
        <f>IF(Table1[[#This Row],[Ngày tính CN]]="","",S624+T624)</f>
        <v>45793</v>
      </c>
      <c r="V624" s="20">
        <f ca="1">IF(Table1[[#This Row],[Hạn thanh toán]]="","",IF((U624-NOW())&lt;0,0,(U624-NOW())))</f>
        <v>0</v>
      </c>
      <c r="W624" s="3"/>
      <c r="X624" s="20">
        <f ca="1">IF(Table1[[#This Row],[Hạn thanh toán]]="","",IF((U624-NOW())&lt;0,-(U624-NOW()),0))</f>
        <v>181.62053680555255</v>
      </c>
      <c r="Y624" s="3" t="str">
        <f t="shared" ca="1" si="9"/>
        <v>Nợ quá hạn hơn 120 ngày có khả năng mất thanh toán</v>
      </c>
      <c r="Z624" s="3" t="str">
        <f>IF(MONTH(Table1[[#This Row],[Ngày tính CN]])&lt;10,"0"&amp;MONTH(Table1[[#This Row],[Ngày tính CN]]),MONTH(Table1[[#This Row],[Ngày tính CN]]))</f>
        <v>03</v>
      </c>
      <c r="AA62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24" s="3"/>
    </row>
    <row r="625" spans="1:28" ht="25.5" customHeight="1" x14ac:dyDescent="0.2">
      <c r="A625" s="4" t="s">
        <v>654</v>
      </c>
      <c r="B625" s="4" t="s">
        <v>2119</v>
      </c>
      <c r="E625" s="5">
        <v>45738</v>
      </c>
      <c r="F625" s="3" t="s">
        <v>1178</v>
      </c>
      <c r="G625" s="3" t="s">
        <v>936</v>
      </c>
      <c r="K625" s="8">
        <v>-109083</v>
      </c>
      <c r="L625" s="8" t="s">
        <v>637</v>
      </c>
      <c r="O625" s="20">
        <f>IF(Table1[[#This Row],[Phân loại]]="Tồn đầu kỳ",Table1[[#This Row],[Tổng giá trị]],0)</f>
        <v>0</v>
      </c>
      <c r="P625" s="8">
        <f>IF(Table1[[#This Row],[Số còn phải thu ĐK]]&gt;0,0,IF(Table1[[#This Row],[Phân loại]]="Bán hàng",Table1[[#This Row],[Tổng giá trị]],-Table1[[#This Row],[Tổng giá trị]]))</f>
        <v>109083</v>
      </c>
      <c r="Q625" s="20">
        <f>IF(Table1[[#This Row],[Ngày Thanh toán]]&lt;&gt;"",Table1[[#This Row],[Giá Trị HD sau CK]],0)</f>
        <v>0</v>
      </c>
      <c r="R625" s="8">
        <f>Table1[[#This Row],[Số còn phải thu ĐK]]+Table1[[#This Row],[Giá Trị HD sau CK]]-Table1[[#This Row],[Số tiền đã thu]]</f>
        <v>109083</v>
      </c>
      <c r="S625" s="7">
        <f>IF(Table1[[#This Row],[Ngày hóa đơn]]&lt;&gt;"",Table1[[#This Row],[Ngày hóa đơn]],Table1[[#This Row],[Ngày hạch toán]])</f>
        <v>45738</v>
      </c>
      <c r="T625" s="8">
        <v>55</v>
      </c>
      <c r="U625" s="7">
        <f>IF(Table1[[#This Row],[Ngày tính CN]]="","",S625+T625)</f>
        <v>45793</v>
      </c>
      <c r="V625" s="20">
        <f ca="1">IF(Table1[[#This Row],[Hạn thanh toán]]="","",IF((U625-NOW())&lt;0,0,(U625-NOW())))</f>
        <v>0</v>
      </c>
      <c r="W625" s="3"/>
      <c r="X625" s="20">
        <f ca="1">IF(Table1[[#This Row],[Hạn thanh toán]]="","",IF((U625-NOW())&lt;0,-(U625-NOW()),0))</f>
        <v>181.62053680555255</v>
      </c>
      <c r="Y625" s="3" t="str">
        <f t="shared" ca="1" si="9"/>
        <v>Nợ quá hạn hơn 120 ngày có khả năng mất thanh toán</v>
      </c>
      <c r="Z625" s="3" t="str">
        <f>IF(MONTH(Table1[[#This Row],[Ngày tính CN]])&lt;10,"0"&amp;MONTH(Table1[[#This Row],[Ngày tính CN]]),MONTH(Table1[[#This Row],[Ngày tính CN]]))</f>
        <v>03</v>
      </c>
      <c r="AA62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25" s="3"/>
    </row>
    <row r="626" spans="1:28" ht="25.5" customHeight="1" x14ac:dyDescent="0.2">
      <c r="A626" s="4" t="s">
        <v>654</v>
      </c>
      <c r="B626" s="4" t="s">
        <v>2119</v>
      </c>
      <c r="E626" s="5">
        <v>45745</v>
      </c>
      <c r="F626" s="3" t="s">
        <v>1179</v>
      </c>
      <c r="G626" s="3" t="s">
        <v>936</v>
      </c>
      <c r="K626" s="8">
        <v>-108548</v>
      </c>
      <c r="L626" s="8" t="s">
        <v>637</v>
      </c>
      <c r="O626" s="20">
        <f>IF(Table1[[#This Row],[Phân loại]]="Tồn đầu kỳ",Table1[[#This Row],[Tổng giá trị]],0)</f>
        <v>0</v>
      </c>
      <c r="P626" s="8">
        <f>IF(Table1[[#This Row],[Số còn phải thu ĐK]]&gt;0,0,IF(Table1[[#This Row],[Phân loại]]="Bán hàng",Table1[[#This Row],[Tổng giá trị]],-Table1[[#This Row],[Tổng giá trị]]))</f>
        <v>108548</v>
      </c>
      <c r="Q626" s="20">
        <f>IF(Table1[[#This Row],[Ngày Thanh toán]]&lt;&gt;"",Table1[[#This Row],[Giá Trị HD sau CK]],0)</f>
        <v>0</v>
      </c>
      <c r="R626" s="8">
        <f>Table1[[#This Row],[Số còn phải thu ĐK]]+Table1[[#This Row],[Giá Trị HD sau CK]]-Table1[[#This Row],[Số tiền đã thu]]</f>
        <v>108548</v>
      </c>
      <c r="S626" s="7">
        <f>IF(Table1[[#This Row],[Ngày hóa đơn]]&lt;&gt;"",Table1[[#This Row],[Ngày hóa đơn]],Table1[[#This Row],[Ngày hạch toán]])</f>
        <v>45745</v>
      </c>
      <c r="T626" s="8">
        <v>55</v>
      </c>
      <c r="U626" s="7">
        <f>IF(Table1[[#This Row],[Ngày tính CN]]="","",S626+T626)</f>
        <v>45800</v>
      </c>
      <c r="V626" s="20">
        <f ca="1">IF(Table1[[#This Row],[Hạn thanh toán]]="","",IF((U626-NOW())&lt;0,0,(U626-NOW())))</f>
        <v>0</v>
      </c>
      <c r="W626" s="3"/>
      <c r="X626" s="20">
        <f ca="1">IF(Table1[[#This Row],[Hạn thanh toán]]="","",IF((U626-NOW())&lt;0,-(U626-NOW()),0))</f>
        <v>174.62053680555255</v>
      </c>
      <c r="Y626" s="3" t="str">
        <f t="shared" ca="1" si="9"/>
        <v>Nợ quá hạn hơn 120 ngày có khả năng mất thanh toán</v>
      </c>
      <c r="Z626" s="3" t="str">
        <f>IF(MONTH(Table1[[#This Row],[Ngày tính CN]])&lt;10,"0"&amp;MONTH(Table1[[#This Row],[Ngày tính CN]]),MONTH(Table1[[#This Row],[Ngày tính CN]]))</f>
        <v>03</v>
      </c>
      <c r="AA62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26" s="3"/>
    </row>
    <row r="627" spans="1:28" ht="25.5" customHeight="1" x14ac:dyDescent="0.2">
      <c r="A627" s="4" t="s">
        <v>654</v>
      </c>
      <c r="B627" s="4" t="s">
        <v>2119</v>
      </c>
      <c r="E627" s="5">
        <v>45745</v>
      </c>
      <c r="F627" s="3" t="s">
        <v>1180</v>
      </c>
      <c r="G627" s="3" t="s">
        <v>936</v>
      </c>
      <c r="K627" s="8">
        <v>-221895</v>
      </c>
      <c r="L627" s="8" t="s">
        <v>637</v>
      </c>
      <c r="O627" s="20">
        <f>IF(Table1[[#This Row],[Phân loại]]="Tồn đầu kỳ",Table1[[#This Row],[Tổng giá trị]],0)</f>
        <v>0</v>
      </c>
      <c r="P627" s="8">
        <f>IF(Table1[[#This Row],[Số còn phải thu ĐK]]&gt;0,0,IF(Table1[[#This Row],[Phân loại]]="Bán hàng",Table1[[#This Row],[Tổng giá trị]],-Table1[[#This Row],[Tổng giá trị]]))</f>
        <v>221895</v>
      </c>
      <c r="Q627" s="20">
        <f>IF(Table1[[#This Row],[Ngày Thanh toán]]&lt;&gt;"",Table1[[#This Row],[Giá Trị HD sau CK]],0)</f>
        <v>0</v>
      </c>
      <c r="R627" s="8">
        <f>Table1[[#This Row],[Số còn phải thu ĐK]]+Table1[[#This Row],[Giá Trị HD sau CK]]-Table1[[#This Row],[Số tiền đã thu]]</f>
        <v>221895</v>
      </c>
      <c r="S627" s="7">
        <f>IF(Table1[[#This Row],[Ngày hóa đơn]]&lt;&gt;"",Table1[[#This Row],[Ngày hóa đơn]],Table1[[#This Row],[Ngày hạch toán]])</f>
        <v>45745</v>
      </c>
      <c r="T627" s="8">
        <v>55</v>
      </c>
      <c r="U627" s="7">
        <f>IF(Table1[[#This Row],[Ngày tính CN]]="","",S627+T627)</f>
        <v>45800</v>
      </c>
      <c r="V627" s="20">
        <f ca="1">IF(Table1[[#This Row],[Hạn thanh toán]]="","",IF((U627-NOW())&lt;0,0,(U627-NOW())))</f>
        <v>0</v>
      </c>
      <c r="W627" s="3"/>
      <c r="X627" s="20">
        <f ca="1">IF(Table1[[#This Row],[Hạn thanh toán]]="","",IF((U627-NOW())&lt;0,-(U627-NOW()),0))</f>
        <v>174.62053680555255</v>
      </c>
      <c r="Y627" s="3" t="str">
        <f t="shared" ca="1" si="9"/>
        <v>Nợ quá hạn hơn 120 ngày có khả năng mất thanh toán</v>
      </c>
      <c r="Z627" s="3" t="str">
        <f>IF(MONTH(Table1[[#This Row],[Ngày tính CN]])&lt;10,"0"&amp;MONTH(Table1[[#This Row],[Ngày tính CN]]),MONTH(Table1[[#This Row],[Ngày tính CN]]))</f>
        <v>03</v>
      </c>
      <c r="AA62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27" s="3"/>
    </row>
    <row r="628" spans="1:28" ht="25.5" customHeight="1" x14ac:dyDescent="0.2">
      <c r="A628" s="4" t="s">
        <v>654</v>
      </c>
      <c r="B628" s="4" t="s">
        <v>2119</v>
      </c>
      <c r="E628" s="5">
        <v>45745</v>
      </c>
      <c r="F628" s="3" t="s">
        <v>1181</v>
      </c>
      <c r="G628" s="3" t="s">
        <v>936</v>
      </c>
      <c r="K628" s="8">
        <v>-173677</v>
      </c>
      <c r="L628" s="8" t="s">
        <v>637</v>
      </c>
      <c r="O628" s="20">
        <f>IF(Table1[[#This Row],[Phân loại]]="Tồn đầu kỳ",Table1[[#This Row],[Tổng giá trị]],0)</f>
        <v>0</v>
      </c>
      <c r="P628" s="8">
        <f>IF(Table1[[#This Row],[Số còn phải thu ĐK]]&gt;0,0,IF(Table1[[#This Row],[Phân loại]]="Bán hàng",Table1[[#This Row],[Tổng giá trị]],-Table1[[#This Row],[Tổng giá trị]]))</f>
        <v>173677</v>
      </c>
      <c r="Q628" s="20">
        <f>IF(Table1[[#This Row],[Ngày Thanh toán]]&lt;&gt;"",Table1[[#This Row],[Giá Trị HD sau CK]],0)</f>
        <v>0</v>
      </c>
      <c r="R628" s="8">
        <f>Table1[[#This Row],[Số còn phải thu ĐK]]+Table1[[#This Row],[Giá Trị HD sau CK]]-Table1[[#This Row],[Số tiền đã thu]]</f>
        <v>173677</v>
      </c>
      <c r="S628" s="7">
        <f>IF(Table1[[#This Row],[Ngày hóa đơn]]&lt;&gt;"",Table1[[#This Row],[Ngày hóa đơn]],Table1[[#This Row],[Ngày hạch toán]])</f>
        <v>45745</v>
      </c>
      <c r="T628" s="8">
        <v>55</v>
      </c>
      <c r="U628" s="7">
        <f>IF(Table1[[#This Row],[Ngày tính CN]]="","",S628+T628)</f>
        <v>45800</v>
      </c>
      <c r="V628" s="20">
        <f ca="1">IF(Table1[[#This Row],[Hạn thanh toán]]="","",IF((U628-NOW())&lt;0,0,(U628-NOW())))</f>
        <v>0</v>
      </c>
      <c r="W628" s="3"/>
      <c r="X628" s="20">
        <f ca="1">IF(Table1[[#This Row],[Hạn thanh toán]]="","",IF((U628-NOW())&lt;0,-(U628-NOW()),0))</f>
        <v>174.62053680555255</v>
      </c>
      <c r="Y628" s="3" t="str">
        <f t="shared" ca="1" si="9"/>
        <v>Nợ quá hạn hơn 120 ngày có khả năng mất thanh toán</v>
      </c>
      <c r="Z628" s="3" t="str">
        <f>IF(MONTH(Table1[[#This Row],[Ngày tính CN]])&lt;10,"0"&amp;MONTH(Table1[[#This Row],[Ngày tính CN]]),MONTH(Table1[[#This Row],[Ngày tính CN]]))</f>
        <v>03</v>
      </c>
      <c r="AA62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28" s="3"/>
    </row>
    <row r="629" spans="1:28" ht="25.5" customHeight="1" x14ac:dyDescent="0.2">
      <c r="A629" s="4" t="s">
        <v>654</v>
      </c>
      <c r="B629" s="4" t="s">
        <v>2119</v>
      </c>
      <c r="E629" s="5">
        <v>45745</v>
      </c>
      <c r="F629" s="3" t="s">
        <v>1182</v>
      </c>
      <c r="G629" s="3" t="s">
        <v>936</v>
      </c>
      <c r="K629" s="8">
        <v>-106033</v>
      </c>
      <c r="L629" s="8" t="s">
        <v>637</v>
      </c>
      <c r="O629" s="20">
        <f>IF(Table1[[#This Row],[Phân loại]]="Tồn đầu kỳ",Table1[[#This Row],[Tổng giá trị]],0)</f>
        <v>0</v>
      </c>
      <c r="P629" s="8">
        <f>IF(Table1[[#This Row],[Số còn phải thu ĐK]]&gt;0,0,IF(Table1[[#This Row],[Phân loại]]="Bán hàng",Table1[[#This Row],[Tổng giá trị]],-Table1[[#This Row],[Tổng giá trị]]))</f>
        <v>106033</v>
      </c>
      <c r="Q629" s="20">
        <f>IF(Table1[[#This Row],[Ngày Thanh toán]]&lt;&gt;"",Table1[[#This Row],[Giá Trị HD sau CK]],0)</f>
        <v>0</v>
      </c>
      <c r="R629" s="8">
        <f>Table1[[#This Row],[Số còn phải thu ĐK]]+Table1[[#This Row],[Giá Trị HD sau CK]]-Table1[[#This Row],[Số tiền đã thu]]</f>
        <v>106033</v>
      </c>
      <c r="S629" s="7">
        <f>IF(Table1[[#This Row],[Ngày hóa đơn]]&lt;&gt;"",Table1[[#This Row],[Ngày hóa đơn]],Table1[[#This Row],[Ngày hạch toán]])</f>
        <v>45745</v>
      </c>
      <c r="T629" s="8">
        <v>55</v>
      </c>
      <c r="U629" s="7">
        <f>IF(Table1[[#This Row],[Ngày tính CN]]="","",S629+T629)</f>
        <v>45800</v>
      </c>
      <c r="V629" s="20">
        <f ca="1">IF(Table1[[#This Row],[Hạn thanh toán]]="","",IF((U629-NOW())&lt;0,0,(U629-NOW())))</f>
        <v>0</v>
      </c>
      <c r="W629" s="3"/>
      <c r="X629" s="20">
        <f ca="1">IF(Table1[[#This Row],[Hạn thanh toán]]="","",IF((U629-NOW())&lt;0,-(U629-NOW()),0))</f>
        <v>174.62053680555255</v>
      </c>
      <c r="Y629" s="3" t="str">
        <f t="shared" ca="1" si="9"/>
        <v>Nợ quá hạn hơn 120 ngày có khả năng mất thanh toán</v>
      </c>
      <c r="Z629" s="3" t="str">
        <f>IF(MONTH(Table1[[#This Row],[Ngày tính CN]])&lt;10,"0"&amp;MONTH(Table1[[#This Row],[Ngày tính CN]]),MONTH(Table1[[#This Row],[Ngày tính CN]]))</f>
        <v>03</v>
      </c>
      <c r="AA62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29" s="3"/>
    </row>
    <row r="630" spans="1:28" ht="25.5" customHeight="1" x14ac:dyDescent="0.2">
      <c r="A630" s="4" t="s">
        <v>654</v>
      </c>
      <c r="B630" s="4" t="s">
        <v>2119</v>
      </c>
      <c r="E630" s="5">
        <v>45717</v>
      </c>
      <c r="F630" s="3" t="s">
        <v>1183</v>
      </c>
      <c r="G630" s="3" t="s">
        <v>936</v>
      </c>
      <c r="K630" s="8">
        <v>-147444</v>
      </c>
      <c r="L630" s="8" t="s">
        <v>637</v>
      </c>
      <c r="O630" s="20">
        <f>IF(Table1[[#This Row],[Phân loại]]="Tồn đầu kỳ",Table1[[#This Row],[Tổng giá trị]],0)</f>
        <v>0</v>
      </c>
      <c r="P630" s="8">
        <f>IF(Table1[[#This Row],[Số còn phải thu ĐK]]&gt;0,0,IF(Table1[[#This Row],[Phân loại]]="Bán hàng",Table1[[#This Row],[Tổng giá trị]],-Table1[[#This Row],[Tổng giá trị]]))</f>
        <v>147444</v>
      </c>
      <c r="Q630" s="20">
        <f>IF(Table1[[#This Row],[Ngày Thanh toán]]&lt;&gt;"",Table1[[#This Row],[Giá Trị HD sau CK]],0)</f>
        <v>0</v>
      </c>
      <c r="R630" s="8">
        <f>Table1[[#This Row],[Số còn phải thu ĐK]]+Table1[[#This Row],[Giá Trị HD sau CK]]-Table1[[#This Row],[Số tiền đã thu]]</f>
        <v>147444</v>
      </c>
      <c r="S630" s="7">
        <f>IF(Table1[[#This Row],[Ngày hóa đơn]]&lt;&gt;"",Table1[[#This Row],[Ngày hóa đơn]],Table1[[#This Row],[Ngày hạch toán]])</f>
        <v>45717</v>
      </c>
      <c r="T630" s="8">
        <v>55</v>
      </c>
      <c r="U630" s="7">
        <f>IF(Table1[[#This Row],[Ngày tính CN]]="","",S630+T630)</f>
        <v>45772</v>
      </c>
      <c r="V630" s="20">
        <f ca="1">IF(Table1[[#This Row],[Hạn thanh toán]]="","",IF((U630-NOW())&lt;0,0,(U630-NOW())))</f>
        <v>0</v>
      </c>
      <c r="W630" s="3"/>
      <c r="X630" s="20">
        <f ca="1">IF(Table1[[#This Row],[Hạn thanh toán]]="","",IF((U630-NOW())&lt;0,-(U630-NOW()),0))</f>
        <v>202.62053680555255</v>
      </c>
      <c r="Y630" s="3" t="str">
        <f t="shared" ca="1" si="9"/>
        <v>Nợ quá hạn hơn 120 ngày có khả năng mất thanh toán</v>
      </c>
      <c r="Z630" s="3" t="str">
        <f>IF(MONTH(Table1[[#This Row],[Ngày tính CN]])&lt;10,"0"&amp;MONTH(Table1[[#This Row],[Ngày tính CN]]),MONTH(Table1[[#This Row],[Ngày tính CN]]))</f>
        <v>03</v>
      </c>
      <c r="AA63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30" s="3"/>
    </row>
    <row r="631" spans="1:28" ht="25.5" customHeight="1" x14ac:dyDescent="0.2">
      <c r="A631" s="4" t="s">
        <v>654</v>
      </c>
      <c r="B631" s="4" t="s">
        <v>2119</v>
      </c>
      <c r="E631" s="5">
        <v>45717</v>
      </c>
      <c r="F631" s="3" t="s">
        <v>1184</v>
      </c>
      <c r="G631" s="3" t="s">
        <v>936</v>
      </c>
      <c r="K631" s="8">
        <v>-296580</v>
      </c>
      <c r="L631" s="8" t="s">
        <v>637</v>
      </c>
      <c r="O631" s="20">
        <f>IF(Table1[[#This Row],[Phân loại]]="Tồn đầu kỳ",Table1[[#This Row],[Tổng giá trị]],0)</f>
        <v>0</v>
      </c>
      <c r="P631" s="8">
        <f>IF(Table1[[#This Row],[Số còn phải thu ĐK]]&gt;0,0,IF(Table1[[#This Row],[Phân loại]]="Bán hàng",Table1[[#This Row],[Tổng giá trị]],-Table1[[#This Row],[Tổng giá trị]]))</f>
        <v>296580</v>
      </c>
      <c r="Q631" s="20">
        <f>IF(Table1[[#This Row],[Ngày Thanh toán]]&lt;&gt;"",Table1[[#This Row],[Giá Trị HD sau CK]],0)</f>
        <v>0</v>
      </c>
      <c r="R631" s="8">
        <f>Table1[[#This Row],[Số còn phải thu ĐK]]+Table1[[#This Row],[Giá Trị HD sau CK]]-Table1[[#This Row],[Số tiền đã thu]]</f>
        <v>296580</v>
      </c>
      <c r="S631" s="7">
        <f>IF(Table1[[#This Row],[Ngày hóa đơn]]&lt;&gt;"",Table1[[#This Row],[Ngày hóa đơn]],Table1[[#This Row],[Ngày hạch toán]])</f>
        <v>45717</v>
      </c>
      <c r="T631" s="8">
        <v>55</v>
      </c>
      <c r="U631" s="7">
        <f>IF(Table1[[#This Row],[Ngày tính CN]]="","",S631+T631)</f>
        <v>45772</v>
      </c>
      <c r="V631" s="20">
        <f ca="1">IF(Table1[[#This Row],[Hạn thanh toán]]="","",IF((U631-NOW())&lt;0,0,(U631-NOW())))</f>
        <v>0</v>
      </c>
      <c r="W631" s="3"/>
      <c r="X631" s="20">
        <f ca="1">IF(Table1[[#This Row],[Hạn thanh toán]]="","",IF((U631-NOW())&lt;0,-(U631-NOW()),0))</f>
        <v>202.62053680555255</v>
      </c>
      <c r="Y631" s="3" t="str">
        <f t="shared" ca="1" si="9"/>
        <v>Nợ quá hạn hơn 120 ngày có khả năng mất thanh toán</v>
      </c>
      <c r="Z631" s="3" t="str">
        <f>IF(MONTH(Table1[[#This Row],[Ngày tính CN]])&lt;10,"0"&amp;MONTH(Table1[[#This Row],[Ngày tính CN]]),MONTH(Table1[[#This Row],[Ngày tính CN]]))</f>
        <v>03</v>
      </c>
      <c r="AA63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31" s="3"/>
    </row>
    <row r="632" spans="1:28" ht="25.5" customHeight="1" x14ac:dyDescent="0.2">
      <c r="A632" s="4" t="s">
        <v>654</v>
      </c>
      <c r="B632" s="4" t="s">
        <v>2119</v>
      </c>
      <c r="E632" s="5">
        <v>45717</v>
      </c>
      <c r="F632" s="3" t="s">
        <v>1185</v>
      </c>
      <c r="G632" s="3" t="s">
        <v>936</v>
      </c>
      <c r="K632" s="8">
        <v>-73358</v>
      </c>
      <c r="L632" s="8" t="s">
        <v>637</v>
      </c>
      <c r="O632" s="20">
        <f>IF(Table1[[#This Row],[Phân loại]]="Tồn đầu kỳ",Table1[[#This Row],[Tổng giá trị]],0)</f>
        <v>0</v>
      </c>
      <c r="P632" s="8">
        <f>IF(Table1[[#This Row],[Số còn phải thu ĐK]]&gt;0,0,IF(Table1[[#This Row],[Phân loại]]="Bán hàng",Table1[[#This Row],[Tổng giá trị]],-Table1[[#This Row],[Tổng giá trị]]))</f>
        <v>73358</v>
      </c>
      <c r="Q632" s="20">
        <f>IF(Table1[[#This Row],[Ngày Thanh toán]]&lt;&gt;"",Table1[[#This Row],[Giá Trị HD sau CK]],0)</f>
        <v>0</v>
      </c>
      <c r="R632" s="8">
        <f>Table1[[#This Row],[Số còn phải thu ĐK]]+Table1[[#This Row],[Giá Trị HD sau CK]]-Table1[[#This Row],[Số tiền đã thu]]</f>
        <v>73358</v>
      </c>
      <c r="S632" s="7">
        <f>IF(Table1[[#This Row],[Ngày hóa đơn]]&lt;&gt;"",Table1[[#This Row],[Ngày hóa đơn]],Table1[[#This Row],[Ngày hạch toán]])</f>
        <v>45717</v>
      </c>
      <c r="T632" s="8">
        <v>55</v>
      </c>
      <c r="U632" s="7">
        <f>IF(Table1[[#This Row],[Ngày tính CN]]="","",S632+T632)</f>
        <v>45772</v>
      </c>
      <c r="V632" s="20">
        <f ca="1">IF(Table1[[#This Row],[Hạn thanh toán]]="","",IF((U632-NOW())&lt;0,0,(U632-NOW())))</f>
        <v>0</v>
      </c>
      <c r="W632" s="3"/>
      <c r="X632" s="20">
        <f ca="1">IF(Table1[[#This Row],[Hạn thanh toán]]="","",IF((U632-NOW())&lt;0,-(U632-NOW()),0))</f>
        <v>202.62053680555255</v>
      </c>
      <c r="Y632" s="3" t="str">
        <f t="shared" ca="1" si="9"/>
        <v>Nợ quá hạn hơn 120 ngày có khả năng mất thanh toán</v>
      </c>
      <c r="Z632" s="3" t="str">
        <f>IF(MONTH(Table1[[#This Row],[Ngày tính CN]])&lt;10,"0"&amp;MONTH(Table1[[#This Row],[Ngày tính CN]]),MONTH(Table1[[#This Row],[Ngày tính CN]]))</f>
        <v>03</v>
      </c>
      <c r="AA63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32" s="3"/>
    </row>
    <row r="633" spans="1:28" ht="25.5" customHeight="1" x14ac:dyDescent="0.2">
      <c r="A633" s="4" t="s">
        <v>654</v>
      </c>
      <c r="B633" s="4" t="s">
        <v>2119</v>
      </c>
      <c r="E633" s="5">
        <v>45717</v>
      </c>
      <c r="F633" s="3" t="s">
        <v>1186</v>
      </c>
      <c r="G633" s="3" t="s">
        <v>936</v>
      </c>
      <c r="K633" s="8">
        <v>-73358</v>
      </c>
      <c r="L633" s="8" t="s">
        <v>637</v>
      </c>
      <c r="O633" s="20">
        <f>IF(Table1[[#This Row],[Phân loại]]="Tồn đầu kỳ",Table1[[#This Row],[Tổng giá trị]],0)</f>
        <v>0</v>
      </c>
      <c r="P633" s="8">
        <f>IF(Table1[[#This Row],[Số còn phải thu ĐK]]&gt;0,0,IF(Table1[[#This Row],[Phân loại]]="Bán hàng",Table1[[#This Row],[Tổng giá trị]],-Table1[[#This Row],[Tổng giá trị]]))</f>
        <v>73358</v>
      </c>
      <c r="Q633" s="20">
        <f>IF(Table1[[#This Row],[Ngày Thanh toán]]&lt;&gt;"",Table1[[#This Row],[Giá Trị HD sau CK]],0)</f>
        <v>0</v>
      </c>
      <c r="R633" s="8">
        <f>Table1[[#This Row],[Số còn phải thu ĐK]]+Table1[[#This Row],[Giá Trị HD sau CK]]-Table1[[#This Row],[Số tiền đã thu]]</f>
        <v>73358</v>
      </c>
      <c r="S633" s="7">
        <f>IF(Table1[[#This Row],[Ngày hóa đơn]]&lt;&gt;"",Table1[[#This Row],[Ngày hóa đơn]],Table1[[#This Row],[Ngày hạch toán]])</f>
        <v>45717</v>
      </c>
      <c r="T633" s="8">
        <v>55</v>
      </c>
      <c r="U633" s="7">
        <f>IF(Table1[[#This Row],[Ngày tính CN]]="","",S633+T633)</f>
        <v>45772</v>
      </c>
      <c r="V633" s="20">
        <f ca="1">IF(Table1[[#This Row],[Hạn thanh toán]]="","",IF((U633-NOW())&lt;0,0,(U633-NOW())))</f>
        <v>0</v>
      </c>
      <c r="W633" s="3"/>
      <c r="X633" s="20">
        <f ca="1">IF(Table1[[#This Row],[Hạn thanh toán]]="","",IF((U633-NOW())&lt;0,-(U633-NOW()),0))</f>
        <v>202.62053680555255</v>
      </c>
      <c r="Y633" s="3" t="str">
        <f t="shared" ca="1" si="9"/>
        <v>Nợ quá hạn hơn 120 ngày có khả năng mất thanh toán</v>
      </c>
      <c r="Z633" s="3" t="str">
        <f>IF(MONTH(Table1[[#This Row],[Ngày tính CN]])&lt;10,"0"&amp;MONTH(Table1[[#This Row],[Ngày tính CN]]),MONTH(Table1[[#This Row],[Ngày tính CN]]))</f>
        <v>03</v>
      </c>
      <c r="AA63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33" s="3"/>
    </row>
    <row r="634" spans="1:28" ht="25.5" customHeight="1" x14ac:dyDescent="0.2">
      <c r="A634" s="4" t="s">
        <v>654</v>
      </c>
      <c r="B634" s="4" t="s">
        <v>2119</v>
      </c>
      <c r="E634" s="5">
        <v>45717</v>
      </c>
      <c r="F634" s="3" t="s">
        <v>1187</v>
      </c>
      <c r="G634" s="3" t="s">
        <v>936</v>
      </c>
      <c r="K634" s="8">
        <v>-293432</v>
      </c>
      <c r="L634" s="8" t="s">
        <v>637</v>
      </c>
      <c r="O634" s="20">
        <f>IF(Table1[[#This Row],[Phân loại]]="Tồn đầu kỳ",Table1[[#This Row],[Tổng giá trị]],0)</f>
        <v>0</v>
      </c>
      <c r="P634" s="8">
        <f>IF(Table1[[#This Row],[Số còn phải thu ĐK]]&gt;0,0,IF(Table1[[#This Row],[Phân loại]]="Bán hàng",Table1[[#This Row],[Tổng giá trị]],-Table1[[#This Row],[Tổng giá trị]]))</f>
        <v>293432</v>
      </c>
      <c r="Q634" s="20">
        <f>IF(Table1[[#This Row],[Ngày Thanh toán]]&lt;&gt;"",Table1[[#This Row],[Giá Trị HD sau CK]],0)</f>
        <v>0</v>
      </c>
      <c r="R634" s="8">
        <f>Table1[[#This Row],[Số còn phải thu ĐK]]+Table1[[#This Row],[Giá Trị HD sau CK]]-Table1[[#This Row],[Số tiền đã thu]]</f>
        <v>293432</v>
      </c>
      <c r="S634" s="7">
        <f>IF(Table1[[#This Row],[Ngày hóa đơn]]&lt;&gt;"",Table1[[#This Row],[Ngày hóa đơn]],Table1[[#This Row],[Ngày hạch toán]])</f>
        <v>45717</v>
      </c>
      <c r="T634" s="8">
        <v>55</v>
      </c>
      <c r="U634" s="7">
        <f>IF(Table1[[#This Row],[Ngày tính CN]]="","",S634+T634)</f>
        <v>45772</v>
      </c>
      <c r="V634" s="20">
        <f ca="1">IF(Table1[[#This Row],[Hạn thanh toán]]="","",IF((U634-NOW())&lt;0,0,(U634-NOW())))</f>
        <v>0</v>
      </c>
      <c r="W634" s="3"/>
      <c r="X634" s="20">
        <f ca="1">IF(Table1[[#This Row],[Hạn thanh toán]]="","",IF((U634-NOW())&lt;0,-(U634-NOW()),0))</f>
        <v>202.62053680555255</v>
      </c>
      <c r="Y634" s="3" t="str">
        <f t="shared" ca="1" si="9"/>
        <v>Nợ quá hạn hơn 120 ngày có khả năng mất thanh toán</v>
      </c>
      <c r="Z634" s="3" t="str">
        <f>IF(MONTH(Table1[[#This Row],[Ngày tính CN]])&lt;10,"0"&amp;MONTH(Table1[[#This Row],[Ngày tính CN]]),MONTH(Table1[[#This Row],[Ngày tính CN]]))</f>
        <v>03</v>
      </c>
      <c r="AA63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34" s="3"/>
    </row>
    <row r="635" spans="1:28" ht="25.5" customHeight="1" x14ac:dyDescent="0.2">
      <c r="A635" s="4" t="s">
        <v>654</v>
      </c>
      <c r="B635" s="4" t="s">
        <v>2119</v>
      </c>
      <c r="E635" s="5">
        <v>45717</v>
      </c>
      <c r="F635" s="3" t="s">
        <v>1188</v>
      </c>
      <c r="G635" s="3" t="s">
        <v>936</v>
      </c>
      <c r="K635" s="8">
        <v>-73358</v>
      </c>
      <c r="L635" s="8" t="s">
        <v>637</v>
      </c>
      <c r="O635" s="20">
        <f>IF(Table1[[#This Row],[Phân loại]]="Tồn đầu kỳ",Table1[[#This Row],[Tổng giá trị]],0)</f>
        <v>0</v>
      </c>
      <c r="P635" s="8">
        <f>IF(Table1[[#This Row],[Số còn phải thu ĐK]]&gt;0,0,IF(Table1[[#This Row],[Phân loại]]="Bán hàng",Table1[[#This Row],[Tổng giá trị]],-Table1[[#This Row],[Tổng giá trị]]))</f>
        <v>73358</v>
      </c>
      <c r="Q635" s="20">
        <f>IF(Table1[[#This Row],[Ngày Thanh toán]]&lt;&gt;"",Table1[[#This Row],[Giá Trị HD sau CK]],0)</f>
        <v>0</v>
      </c>
      <c r="R635" s="8">
        <f>Table1[[#This Row],[Số còn phải thu ĐK]]+Table1[[#This Row],[Giá Trị HD sau CK]]-Table1[[#This Row],[Số tiền đã thu]]</f>
        <v>73358</v>
      </c>
      <c r="S635" s="7">
        <f>IF(Table1[[#This Row],[Ngày hóa đơn]]&lt;&gt;"",Table1[[#This Row],[Ngày hóa đơn]],Table1[[#This Row],[Ngày hạch toán]])</f>
        <v>45717</v>
      </c>
      <c r="T635" s="8">
        <v>55</v>
      </c>
      <c r="U635" s="7">
        <f>IF(Table1[[#This Row],[Ngày tính CN]]="","",S635+T635)</f>
        <v>45772</v>
      </c>
      <c r="V635" s="20">
        <f ca="1">IF(Table1[[#This Row],[Hạn thanh toán]]="","",IF((U635-NOW())&lt;0,0,(U635-NOW())))</f>
        <v>0</v>
      </c>
      <c r="W635" s="3"/>
      <c r="X635" s="20">
        <f ca="1">IF(Table1[[#This Row],[Hạn thanh toán]]="","",IF((U635-NOW())&lt;0,-(U635-NOW()),0))</f>
        <v>202.62053680555255</v>
      </c>
      <c r="Y635" s="3" t="str">
        <f t="shared" ca="1" si="9"/>
        <v>Nợ quá hạn hơn 120 ngày có khả năng mất thanh toán</v>
      </c>
      <c r="Z635" s="3" t="str">
        <f>IF(MONTH(Table1[[#This Row],[Ngày tính CN]])&lt;10,"0"&amp;MONTH(Table1[[#This Row],[Ngày tính CN]]),MONTH(Table1[[#This Row],[Ngày tính CN]]))</f>
        <v>03</v>
      </c>
      <c r="AA63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35" s="3"/>
    </row>
    <row r="636" spans="1:28" ht="25.5" customHeight="1" x14ac:dyDescent="0.2">
      <c r="A636" s="4" t="s">
        <v>654</v>
      </c>
      <c r="B636" s="4" t="s">
        <v>2119</v>
      </c>
      <c r="E636" s="5">
        <v>45717</v>
      </c>
      <c r="F636" s="3" t="s">
        <v>1189</v>
      </c>
      <c r="G636" s="3" t="s">
        <v>936</v>
      </c>
      <c r="K636" s="8">
        <v>-73358</v>
      </c>
      <c r="L636" s="8" t="s">
        <v>637</v>
      </c>
      <c r="O636" s="20">
        <f>IF(Table1[[#This Row],[Phân loại]]="Tồn đầu kỳ",Table1[[#This Row],[Tổng giá trị]],0)</f>
        <v>0</v>
      </c>
      <c r="P636" s="8">
        <f>IF(Table1[[#This Row],[Số còn phải thu ĐK]]&gt;0,0,IF(Table1[[#This Row],[Phân loại]]="Bán hàng",Table1[[#This Row],[Tổng giá trị]],-Table1[[#This Row],[Tổng giá trị]]))</f>
        <v>73358</v>
      </c>
      <c r="Q636" s="20">
        <f>IF(Table1[[#This Row],[Ngày Thanh toán]]&lt;&gt;"",Table1[[#This Row],[Giá Trị HD sau CK]],0)</f>
        <v>0</v>
      </c>
      <c r="R636" s="8">
        <f>Table1[[#This Row],[Số còn phải thu ĐK]]+Table1[[#This Row],[Giá Trị HD sau CK]]-Table1[[#This Row],[Số tiền đã thu]]</f>
        <v>73358</v>
      </c>
      <c r="S636" s="7">
        <f>IF(Table1[[#This Row],[Ngày hóa đơn]]&lt;&gt;"",Table1[[#This Row],[Ngày hóa đơn]],Table1[[#This Row],[Ngày hạch toán]])</f>
        <v>45717</v>
      </c>
      <c r="T636" s="8">
        <v>55</v>
      </c>
      <c r="U636" s="7">
        <f>IF(Table1[[#This Row],[Ngày tính CN]]="","",S636+T636)</f>
        <v>45772</v>
      </c>
      <c r="V636" s="20">
        <f ca="1">IF(Table1[[#This Row],[Hạn thanh toán]]="","",IF((U636-NOW())&lt;0,0,(U636-NOW())))</f>
        <v>0</v>
      </c>
      <c r="W636" s="3"/>
      <c r="X636" s="20">
        <f ca="1">IF(Table1[[#This Row],[Hạn thanh toán]]="","",IF((U636-NOW())&lt;0,-(U636-NOW()),0))</f>
        <v>202.62053680555255</v>
      </c>
      <c r="Y636" s="3" t="str">
        <f t="shared" ca="1" si="9"/>
        <v>Nợ quá hạn hơn 120 ngày có khả năng mất thanh toán</v>
      </c>
      <c r="Z636" s="3" t="str">
        <f>IF(MONTH(Table1[[#This Row],[Ngày tính CN]])&lt;10,"0"&amp;MONTH(Table1[[#This Row],[Ngày tính CN]]),MONTH(Table1[[#This Row],[Ngày tính CN]]))</f>
        <v>03</v>
      </c>
      <c r="AA63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36" s="3"/>
    </row>
    <row r="637" spans="1:28" ht="25.5" customHeight="1" x14ac:dyDescent="0.2">
      <c r="A637" s="4" t="s">
        <v>654</v>
      </c>
      <c r="B637" s="4" t="s">
        <v>2119</v>
      </c>
      <c r="E637" s="5">
        <v>45717</v>
      </c>
      <c r="F637" s="3" t="s">
        <v>1190</v>
      </c>
      <c r="G637" s="3" t="s">
        <v>936</v>
      </c>
      <c r="K637" s="8">
        <v>-265663</v>
      </c>
      <c r="L637" s="8" t="s">
        <v>637</v>
      </c>
      <c r="O637" s="20">
        <f>IF(Table1[[#This Row],[Phân loại]]="Tồn đầu kỳ",Table1[[#This Row],[Tổng giá trị]],0)</f>
        <v>0</v>
      </c>
      <c r="P637" s="8">
        <f>IF(Table1[[#This Row],[Số còn phải thu ĐK]]&gt;0,0,IF(Table1[[#This Row],[Phân loại]]="Bán hàng",Table1[[#This Row],[Tổng giá trị]],-Table1[[#This Row],[Tổng giá trị]]))</f>
        <v>265663</v>
      </c>
      <c r="Q637" s="20">
        <f>IF(Table1[[#This Row],[Ngày Thanh toán]]&lt;&gt;"",Table1[[#This Row],[Giá Trị HD sau CK]],0)</f>
        <v>0</v>
      </c>
      <c r="R637" s="8">
        <f>Table1[[#This Row],[Số còn phải thu ĐK]]+Table1[[#This Row],[Giá Trị HD sau CK]]-Table1[[#This Row],[Số tiền đã thu]]</f>
        <v>265663</v>
      </c>
      <c r="S637" s="7">
        <f>IF(Table1[[#This Row],[Ngày hóa đơn]]&lt;&gt;"",Table1[[#This Row],[Ngày hóa đơn]],Table1[[#This Row],[Ngày hạch toán]])</f>
        <v>45717</v>
      </c>
      <c r="T637" s="8">
        <v>55</v>
      </c>
      <c r="U637" s="7">
        <f>IF(Table1[[#This Row],[Ngày tính CN]]="","",S637+T637)</f>
        <v>45772</v>
      </c>
      <c r="V637" s="20">
        <f ca="1">IF(Table1[[#This Row],[Hạn thanh toán]]="","",IF((U637-NOW())&lt;0,0,(U637-NOW())))</f>
        <v>0</v>
      </c>
      <c r="W637" s="3"/>
      <c r="X637" s="20">
        <f ca="1">IF(Table1[[#This Row],[Hạn thanh toán]]="","",IF((U637-NOW())&lt;0,-(U637-NOW()),0))</f>
        <v>202.62053680555255</v>
      </c>
      <c r="Y637" s="3" t="str">
        <f t="shared" ca="1" si="9"/>
        <v>Nợ quá hạn hơn 120 ngày có khả năng mất thanh toán</v>
      </c>
      <c r="Z637" s="3" t="str">
        <f>IF(MONTH(Table1[[#This Row],[Ngày tính CN]])&lt;10,"0"&amp;MONTH(Table1[[#This Row],[Ngày tính CN]]),MONTH(Table1[[#This Row],[Ngày tính CN]]))</f>
        <v>03</v>
      </c>
      <c r="AA63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37" s="3"/>
    </row>
    <row r="638" spans="1:28" ht="25.5" customHeight="1" x14ac:dyDescent="0.2">
      <c r="A638" s="4" t="s">
        <v>654</v>
      </c>
      <c r="B638" s="4" t="s">
        <v>2119</v>
      </c>
      <c r="E638" s="5">
        <v>45724</v>
      </c>
      <c r="F638" s="3" t="s">
        <v>1191</v>
      </c>
      <c r="G638" s="3" t="s">
        <v>936</v>
      </c>
      <c r="K638" s="8">
        <v>-177515</v>
      </c>
      <c r="L638" s="8" t="s">
        <v>637</v>
      </c>
      <c r="O638" s="20">
        <f>IF(Table1[[#This Row],[Phân loại]]="Tồn đầu kỳ",Table1[[#This Row],[Tổng giá trị]],0)</f>
        <v>0</v>
      </c>
      <c r="P638" s="8">
        <f>IF(Table1[[#This Row],[Số còn phải thu ĐK]]&gt;0,0,IF(Table1[[#This Row],[Phân loại]]="Bán hàng",Table1[[#This Row],[Tổng giá trị]],-Table1[[#This Row],[Tổng giá trị]]))</f>
        <v>177515</v>
      </c>
      <c r="Q638" s="20">
        <f>IF(Table1[[#This Row],[Ngày Thanh toán]]&lt;&gt;"",Table1[[#This Row],[Giá Trị HD sau CK]],0)</f>
        <v>0</v>
      </c>
      <c r="R638" s="8">
        <f>Table1[[#This Row],[Số còn phải thu ĐK]]+Table1[[#This Row],[Giá Trị HD sau CK]]-Table1[[#This Row],[Số tiền đã thu]]</f>
        <v>177515</v>
      </c>
      <c r="S638" s="7">
        <f>IF(Table1[[#This Row],[Ngày hóa đơn]]&lt;&gt;"",Table1[[#This Row],[Ngày hóa đơn]],Table1[[#This Row],[Ngày hạch toán]])</f>
        <v>45724</v>
      </c>
      <c r="T638" s="8">
        <v>55</v>
      </c>
      <c r="U638" s="7">
        <f>IF(Table1[[#This Row],[Ngày tính CN]]="","",S638+T638)</f>
        <v>45779</v>
      </c>
      <c r="V638" s="20">
        <f ca="1">IF(Table1[[#This Row],[Hạn thanh toán]]="","",IF((U638-NOW())&lt;0,0,(U638-NOW())))</f>
        <v>0</v>
      </c>
      <c r="W638" s="3"/>
      <c r="X638" s="20">
        <f ca="1">IF(Table1[[#This Row],[Hạn thanh toán]]="","",IF((U638-NOW())&lt;0,-(U638-NOW()),0))</f>
        <v>195.62053680555255</v>
      </c>
      <c r="Y638" s="3" t="str">
        <f t="shared" ca="1" si="9"/>
        <v>Nợ quá hạn hơn 120 ngày có khả năng mất thanh toán</v>
      </c>
      <c r="Z638" s="3" t="str">
        <f>IF(MONTH(Table1[[#This Row],[Ngày tính CN]])&lt;10,"0"&amp;MONTH(Table1[[#This Row],[Ngày tính CN]]),MONTH(Table1[[#This Row],[Ngày tính CN]]))</f>
        <v>03</v>
      </c>
      <c r="AA63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38" s="3"/>
    </row>
    <row r="639" spans="1:28" ht="25.5" customHeight="1" x14ac:dyDescent="0.2">
      <c r="A639" s="4" t="s">
        <v>654</v>
      </c>
      <c r="B639" s="4" t="s">
        <v>2119</v>
      </c>
      <c r="E639" s="5">
        <v>45724</v>
      </c>
      <c r="F639" s="3" t="s">
        <v>1192</v>
      </c>
      <c r="G639" s="3" t="s">
        <v>936</v>
      </c>
      <c r="K639" s="8">
        <v>-88758</v>
      </c>
      <c r="L639" s="8" t="s">
        <v>637</v>
      </c>
      <c r="O639" s="20">
        <f>IF(Table1[[#This Row],[Phân loại]]="Tồn đầu kỳ",Table1[[#This Row],[Tổng giá trị]],0)</f>
        <v>0</v>
      </c>
      <c r="P639" s="8">
        <f>IF(Table1[[#This Row],[Số còn phải thu ĐK]]&gt;0,0,IF(Table1[[#This Row],[Phân loại]]="Bán hàng",Table1[[#This Row],[Tổng giá trị]],-Table1[[#This Row],[Tổng giá trị]]))</f>
        <v>88758</v>
      </c>
      <c r="Q639" s="20">
        <f>IF(Table1[[#This Row],[Ngày Thanh toán]]&lt;&gt;"",Table1[[#This Row],[Giá Trị HD sau CK]],0)</f>
        <v>0</v>
      </c>
      <c r="R639" s="8">
        <f>Table1[[#This Row],[Số còn phải thu ĐK]]+Table1[[#This Row],[Giá Trị HD sau CK]]-Table1[[#This Row],[Số tiền đã thu]]</f>
        <v>88758</v>
      </c>
      <c r="S639" s="7">
        <f>IF(Table1[[#This Row],[Ngày hóa đơn]]&lt;&gt;"",Table1[[#This Row],[Ngày hóa đơn]],Table1[[#This Row],[Ngày hạch toán]])</f>
        <v>45724</v>
      </c>
      <c r="T639" s="8">
        <v>55</v>
      </c>
      <c r="U639" s="7">
        <f>IF(Table1[[#This Row],[Ngày tính CN]]="","",S639+T639)</f>
        <v>45779</v>
      </c>
      <c r="V639" s="20">
        <f ca="1">IF(Table1[[#This Row],[Hạn thanh toán]]="","",IF((U639-NOW())&lt;0,0,(U639-NOW())))</f>
        <v>0</v>
      </c>
      <c r="W639" s="3"/>
      <c r="X639" s="20">
        <f ca="1">IF(Table1[[#This Row],[Hạn thanh toán]]="","",IF((U639-NOW())&lt;0,-(U639-NOW()),0))</f>
        <v>195.62053680555255</v>
      </c>
      <c r="Y639" s="3" t="str">
        <f t="shared" ca="1" si="9"/>
        <v>Nợ quá hạn hơn 120 ngày có khả năng mất thanh toán</v>
      </c>
      <c r="Z639" s="3" t="str">
        <f>IF(MONTH(Table1[[#This Row],[Ngày tính CN]])&lt;10,"0"&amp;MONTH(Table1[[#This Row],[Ngày tính CN]]),MONTH(Table1[[#This Row],[Ngày tính CN]]))</f>
        <v>03</v>
      </c>
      <c r="AA63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39" s="3"/>
    </row>
    <row r="640" spans="1:28" ht="25.5" customHeight="1" x14ac:dyDescent="0.2">
      <c r="A640" s="4" t="s">
        <v>654</v>
      </c>
      <c r="B640" s="4" t="s">
        <v>2119</v>
      </c>
      <c r="E640" s="5">
        <v>45724</v>
      </c>
      <c r="F640" s="3" t="s">
        <v>1193</v>
      </c>
      <c r="G640" s="3" t="s">
        <v>936</v>
      </c>
      <c r="K640" s="8">
        <v>-73358</v>
      </c>
      <c r="L640" s="8" t="s">
        <v>637</v>
      </c>
      <c r="O640" s="20">
        <f>IF(Table1[[#This Row],[Phân loại]]="Tồn đầu kỳ",Table1[[#This Row],[Tổng giá trị]],0)</f>
        <v>0</v>
      </c>
      <c r="P640" s="8">
        <f>IF(Table1[[#This Row],[Số còn phải thu ĐK]]&gt;0,0,IF(Table1[[#This Row],[Phân loại]]="Bán hàng",Table1[[#This Row],[Tổng giá trị]],-Table1[[#This Row],[Tổng giá trị]]))</f>
        <v>73358</v>
      </c>
      <c r="Q640" s="20">
        <f>IF(Table1[[#This Row],[Ngày Thanh toán]]&lt;&gt;"",Table1[[#This Row],[Giá Trị HD sau CK]],0)</f>
        <v>0</v>
      </c>
      <c r="R640" s="8">
        <f>Table1[[#This Row],[Số còn phải thu ĐK]]+Table1[[#This Row],[Giá Trị HD sau CK]]-Table1[[#This Row],[Số tiền đã thu]]</f>
        <v>73358</v>
      </c>
      <c r="S640" s="7">
        <f>IF(Table1[[#This Row],[Ngày hóa đơn]]&lt;&gt;"",Table1[[#This Row],[Ngày hóa đơn]],Table1[[#This Row],[Ngày hạch toán]])</f>
        <v>45724</v>
      </c>
      <c r="T640" s="8">
        <v>55</v>
      </c>
      <c r="U640" s="7">
        <f>IF(Table1[[#This Row],[Ngày tính CN]]="","",S640+T640)</f>
        <v>45779</v>
      </c>
      <c r="V640" s="20">
        <f ca="1">IF(Table1[[#This Row],[Hạn thanh toán]]="","",IF((U640-NOW())&lt;0,0,(U640-NOW())))</f>
        <v>0</v>
      </c>
      <c r="W640" s="3"/>
      <c r="X640" s="20">
        <f ca="1">IF(Table1[[#This Row],[Hạn thanh toán]]="","",IF((U640-NOW())&lt;0,-(U640-NOW()),0))</f>
        <v>195.62053680555255</v>
      </c>
      <c r="Y640" s="3" t="str">
        <f t="shared" ca="1" si="9"/>
        <v>Nợ quá hạn hơn 120 ngày có khả năng mất thanh toán</v>
      </c>
      <c r="Z640" s="3" t="str">
        <f>IF(MONTH(Table1[[#This Row],[Ngày tính CN]])&lt;10,"0"&amp;MONTH(Table1[[#This Row],[Ngày tính CN]]),MONTH(Table1[[#This Row],[Ngày tính CN]]))</f>
        <v>03</v>
      </c>
      <c r="AA64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40" s="3"/>
    </row>
    <row r="641" spans="1:28" ht="25.5" customHeight="1" x14ac:dyDescent="0.2">
      <c r="A641" s="4" t="s">
        <v>654</v>
      </c>
      <c r="B641" s="4" t="s">
        <v>2119</v>
      </c>
      <c r="E641" s="5">
        <v>45724</v>
      </c>
      <c r="F641" s="3" t="s">
        <v>1194</v>
      </c>
      <c r="G641" s="3" t="s">
        <v>936</v>
      </c>
      <c r="K641" s="8">
        <v>-332842</v>
      </c>
      <c r="L641" s="8" t="s">
        <v>637</v>
      </c>
      <c r="O641" s="20">
        <f>IF(Table1[[#This Row],[Phân loại]]="Tồn đầu kỳ",Table1[[#This Row],[Tổng giá trị]],0)</f>
        <v>0</v>
      </c>
      <c r="P641" s="8">
        <f>IF(Table1[[#This Row],[Số còn phải thu ĐK]]&gt;0,0,IF(Table1[[#This Row],[Phân loại]]="Bán hàng",Table1[[#This Row],[Tổng giá trị]],-Table1[[#This Row],[Tổng giá trị]]))</f>
        <v>332842</v>
      </c>
      <c r="Q641" s="20">
        <f>IF(Table1[[#This Row],[Ngày Thanh toán]]&lt;&gt;"",Table1[[#This Row],[Giá Trị HD sau CK]],0)</f>
        <v>0</v>
      </c>
      <c r="R641" s="8">
        <f>Table1[[#This Row],[Số còn phải thu ĐK]]+Table1[[#This Row],[Giá Trị HD sau CK]]-Table1[[#This Row],[Số tiền đã thu]]</f>
        <v>332842</v>
      </c>
      <c r="S641" s="7">
        <f>IF(Table1[[#This Row],[Ngày hóa đơn]]&lt;&gt;"",Table1[[#This Row],[Ngày hóa đơn]],Table1[[#This Row],[Ngày hạch toán]])</f>
        <v>45724</v>
      </c>
      <c r="T641" s="8">
        <v>55</v>
      </c>
      <c r="U641" s="7">
        <f>IF(Table1[[#This Row],[Ngày tính CN]]="","",S641+T641)</f>
        <v>45779</v>
      </c>
      <c r="V641" s="20">
        <f ca="1">IF(Table1[[#This Row],[Hạn thanh toán]]="","",IF((U641-NOW())&lt;0,0,(U641-NOW())))</f>
        <v>0</v>
      </c>
      <c r="W641" s="3"/>
      <c r="X641" s="20">
        <f ca="1">IF(Table1[[#This Row],[Hạn thanh toán]]="","",IF((U641-NOW())&lt;0,-(U641-NOW()),0))</f>
        <v>195.62053680555255</v>
      </c>
      <c r="Y641" s="3" t="str">
        <f t="shared" ca="1" si="9"/>
        <v>Nợ quá hạn hơn 120 ngày có khả năng mất thanh toán</v>
      </c>
      <c r="Z641" s="3" t="str">
        <f>IF(MONTH(Table1[[#This Row],[Ngày tính CN]])&lt;10,"0"&amp;MONTH(Table1[[#This Row],[Ngày tính CN]]),MONTH(Table1[[#This Row],[Ngày tính CN]]))</f>
        <v>03</v>
      </c>
      <c r="AA64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41" s="3"/>
    </row>
    <row r="642" spans="1:28" ht="25.5" customHeight="1" x14ac:dyDescent="0.2">
      <c r="A642" s="4" t="s">
        <v>654</v>
      </c>
      <c r="B642" s="4" t="s">
        <v>2119</v>
      </c>
      <c r="E642" s="5">
        <v>45724</v>
      </c>
      <c r="F642" s="3" t="s">
        <v>1195</v>
      </c>
      <c r="G642" s="3" t="s">
        <v>936</v>
      </c>
      <c r="K642" s="8">
        <v>-110947</v>
      </c>
      <c r="L642" s="8" t="s">
        <v>637</v>
      </c>
      <c r="O642" s="20">
        <f>IF(Table1[[#This Row],[Phân loại]]="Tồn đầu kỳ",Table1[[#This Row],[Tổng giá trị]],0)</f>
        <v>0</v>
      </c>
      <c r="P642" s="8">
        <f>IF(Table1[[#This Row],[Số còn phải thu ĐK]]&gt;0,0,IF(Table1[[#This Row],[Phân loại]]="Bán hàng",Table1[[#This Row],[Tổng giá trị]],-Table1[[#This Row],[Tổng giá trị]]))</f>
        <v>110947</v>
      </c>
      <c r="Q642" s="20">
        <f>IF(Table1[[#This Row],[Ngày Thanh toán]]&lt;&gt;"",Table1[[#This Row],[Giá Trị HD sau CK]],0)</f>
        <v>0</v>
      </c>
      <c r="R642" s="8">
        <f>Table1[[#This Row],[Số còn phải thu ĐK]]+Table1[[#This Row],[Giá Trị HD sau CK]]-Table1[[#This Row],[Số tiền đã thu]]</f>
        <v>110947</v>
      </c>
      <c r="S642" s="7">
        <f>IF(Table1[[#This Row],[Ngày hóa đơn]]&lt;&gt;"",Table1[[#This Row],[Ngày hóa đơn]],Table1[[#This Row],[Ngày hạch toán]])</f>
        <v>45724</v>
      </c>
      <c r="T642" s="8">
        <v>55</v>
      </c>
      <c r="U642" s="7">
        <f>IF(Table1[[#This Row],[Ngày tính CN]]="","",S642+T642)</f>
        <v>45779</v>
      </c>
      <c r="V642" s="20">
        <f ca="1">IF(Table1[[#This Row],[Hạn thanh toán]]="","",IF((U642-NOW())&lt;0,0,(U642-NOW())))</f>
        <v>0</v>
      </c>
      <c r="W642" s="3"/>
      <c r="X642" s="20">
        <f ca="1">IF(Table1[[#This Row],[Hạn thanh toán]]="","",IF((U642-NOW())&lt;0,-(U642-NOW()),0))</f>
        <v>195.62053680555255</v>
      </c>
      <c r="Y642" s="3" t="str">
        <f t="shared" ca="1" si="9"/>
        <v>Nợ quá hạn hơn 120 ngày có khả năng mất thanh toán</v>
      </c>
      <c r="Z642" s="3" t="str">
        <f>IF(MONTH(Table1[[#This Row],[Ngày tính CN]])&lt;10,"0"&amp;MONTH(Table1[[#This Row],[Ngày tính CN]]),MONTH(Table1[[#This Row],[Ngày tính CN]]))</f>
        <v>03</v>
      </c>
      <c r="AA64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42" s="3"/>
    </row>
    <row r="643" spans="1:28" ht="25.5" customHeight="1" x14ac:dyDescent="0.2">
      <c r="A643" s="4" t="s">
        <v>654</v>
      </c>
      <c r="B643" s="4" t="s">
        <v>2119</v>
      </c>
      <c r="E643" s="5">
        <v>45724</v>
      </c>
      <c r="F643" s="3" t="s">
        <v>1196</v>
      </c>
      <c r="G643" s="3" t="s">
        <v>936</v>
      </c>
      <c r="K643" s="8">
        <v>-110947</v>
      </c>
      <c r="L643" s="8" t="s">
        <v>637</v>
      </c>
      <c r="O643" s="20">
        <f>IF(Table1[[#This Row],[Phân loại]]="Tồn đầu kỳ",Table1[[#This Row],[Tổng giá trị]],0)</f>
        <v>0</v>
      </c>
      <c r="P643" s="8">
        <f>IF(Table1[[#This Row],[Số còn phải thu ĐK]]&gt;0,0,IF(Table1[[#This Row],[Phân loại]]="Bán hàng",Table1[[#This Row],[Tổng giá trị]],-Table1[[#This Row],[Tổng giá trị]]))</f>
        <v>110947</v>
      </c>
      <c r="Q643" s="20">
        <f>IF(Table1[[#This Row],[Ngày Thanh toán]]&lt;&gt;"",Table1[[#This Row],[Giá Trị HD sau CK]],0)</f>
        <v>0</v>
      </c>
      <c r="R643" s="8">
        <f>Table1[[#This Row],[Số còn phải thu ĐK]]+Table1[[#This Row],[Giá Trị HD sau CK]]-Table1[[#This Row],[Số tiền đã thu]]</f>
        <v>110947</v>
      </c>
      <c r="S643" s="7">
        <f>IF(Table1[[#This Row],[Ngày hóa đơn]]&lt;&gt;"",Table1[[#This Row],[Ngày hóa đơn]],Table1[[#This Row],[Ngày hạch toán]])</f>
        <v>45724</v>
      </c>
      <c r="T643" s="8">
        <v>55</v>
      </c>
      <c r="U643" s="7">
        <f>IF(Table1[[#This Row],[Ngày tính CN]]="","",S643+T643)</f>
        <v>45779</v>
      </c>
      <c r="V643" s="20">
        <f ca="1">IF(Table1[[#This Row],[Hạn thanh toán]]="","",IF((U643-NOW())&lt;0,0,(U643-NOW())))</f>
        <v>0</v>
      </c>
      <c r="W643" s="3"/>
      <c r="X643" s="20">
        <f ca="1">IF(Table1[[#This Row],[Hạn thanh toán]]="","",IF((U643-NOW())&lt;0,-(U643-NOW()),0))</f>
        <v>195.62053680555255</v>
      </c>
      <c r="Y643" s="3" t="str">
        <f t="shared" ca="1" si="9"/>
        <v>Nợ quá hạn hơn 120 ngày có khả năng mất thanh toán</v>
      </c>
      <c r="Z643" s="3" t="str">
        <f>IF(MONTH(Table1[[#This Row],[Ngày tính CN]])&lt;10,"0"&amp;MONTH(Table1[[#This Row],[Ngày tính CN]]),MONTH(Table1[[#This Row],[Ngày tính CN]]))</f>
        <v>03</v>
      </c>
      <c r="AA64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43" s="3"/>
    </row>
    <row r="644" spans="1:28" ht="25.5" customHeight="1" x14ac:dyDescent="0.2">
      <c r="A644" s="4" t="s">
        <v>654</v>
      </c>
      <c r="B644" s="4" t="s">
        <v>2119</v>
      </c>
      <c r="E644" s="5">
        <v>45724</v>
      </c>
      <c r="F644" s="3" t="s">
        <v>1197</v>
      </c>
      <c r="G644" s="3" t="s">
        <v>936</v>
      </c>
      <c r="K644" s="8">
        <v>-110947</v>
      </c>
      <c r="L644" s="8" t="s">
        <v>637</v>
      </c>
      <c r="O644" s="20">
        <f>IF(Table1[[#This Row],[Phân loại]]="Tồn đầu kỳ",Table1[[#This Row],[Tổng giá trị]],0)</f>
        <v>0</v>
      </c>
      <c r="P644" s="8">
        <f>IF(Table1[[#This Row],[Số còn phải thu ĐK]]&gt;0,0,IF(Table1[[#This Row],[Phân loại]]="Bán hàng",Table1[[#This Row],[Tổng giá trị]],-Table1[[#This Row],[Tổng giá trị]]))</f>
        <v>110947</v>
      </c>
      <c r="Q644" s="20">
        <f>IF(Table1[[#This Row],[Ngày Thanh toán]]&lt;&gt;"",Table1[[#This Row],[Giá Trị HD sau CK]],0)</f>
        <v>0</v>
      </c>
      <c r="R644" s="8">
        <f>Table1[[#This Row],[Số còn phải thu ĐK]]+Table1[[#This Row],[Giá Trị HD sau CK]]-Table1[[#This Row],[Số tiền đã thu]]</f>
        <v>110947</v>
      </c>
      <c r="S644" s="7">
        <f>IF(Table1[[#This Row],[Ngày hóa đơn]]&lt;&gt;"",Table1[[#This Row],[Ngày hóa đơn]],Table1[[#This Row],[Ngày hạch toán]])</f>
        <v>45724</v>
      </c>
      <c r="T644" s="8">
        <v>55</v>
      </c>
      <c r="U644" s="7">
        <f>IF(Table1[[#This Row],[Ngày tính CN]]="","",S644+T644)</f>
        <v>45779</v>
      </c>
      <c r="V644" s="20">
        <f ca="1">IF(Table1[[#This Row],[Hạn thanh toán]]="","",IF((U644-NOW())&lt;0,0,(U644-NOW())))</f>
        <v>0</v>
      </c>
      <c r="W644" s="3"/>
      <c r="X644" s="20">
        <f ca="1">IF(Table1[[#This Row],[Hạn thanh toán]]="","",IF((U644-NOW())&lt;0,-(U644-NOW()),0))</f>
        <v>195.62053680555255</v>
      </c>
      <c r="Y644" s="3" t="str">
        <f t="shared" ref="Y644:Y707" ca="1" si="10">IF(X644="","",IF(R644=0,"Đã thanh toán",IF(X644&lt;=0,"Chưa đến hạn thanh toán",IF(X644&lt;=30,"Nợ quá hạn 30 ngày",IF(X644&lt;=60,"Nợ quá hạn từ 30 ngày đến 60 ngày",IF(X644&lt;=90,"Nợ quá hạn từ 60 ngày đến 90 ngày",IF(X644&lt;=120,"Nợ quá hạn từ 90 ngày đến 120 ngày","Nợ quá hạn hơn 120 ngày có khả năng mất thanh toán")))))))</f>
        <v>Nợ quá hạn hơn 120 ngày có khả năng mất thanh toán</v>
      </c>
      <c r="Z644" s="3" t="str">
        <f>IF(MONTH(Table1[[#This Row],[Ngày tính CN]])&lt;10,"0"&amp;MONTH(Table1[[#This Row],[Ngày tính CN]]),MONTH(Table1[[#This Row],[Ngày tính CN]]))</f>
        <v>03</v>
      </c>
      <c r="AA64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44" s="3"/>
    </row>
    <row r="645" spans="1:28" ht="25.5" customHeight="1" x14ac:dyDescent="0.2">
      <c r="A645" s="4" t="s">
        <v>654</v>
      </c>
      <c r="B645" s="4" t="s">
        <v>2119</v>
      </c>
      <c r="E645" s="5">
        <v>45724</v>
      </c>
      <c r="F645" s="3" t="s">
        <v>1198</v>
      </c>
      <c r="G645" s="3" t="s">
        <v>936</v>
      </c>
      <c r="K645" s="8">
        <v>-110947</v>
      </c>
      <c r="L645" s="8" t="s">
        <v>637</v>
      </c>
      <c r="O645" s="20">
        <f>IF(Table1[[#This Row],[Phân loại]]="Tồn đầu kỳ",Table1[[#This Row],[Tổng giá trị]],0)</f>
        <v>0</v>
      </c>
      <c r="P645" s="8">
        <f>IF(Table1[[#This Row],[Số còn phải thu ĐK]]&gt;0,0,IF(Table1[[#This Row],[Phân loại]]="Bán hàng",Table1[[#This Row],[Tổng giá trị]],-Table1[[#This Row],[Tổng giá trị]]))</f>
        <v>110947</v>
      </c>
      <c r="Q645" s="20">
        <f>IF(Table1[[#This Row],[Ngày Thanh toán]]&lt;&gt;"",Table1[[#This Row],[Giá Trị HD sau CK]],0)</f>
        <v>0</v>
      </c>
      <c r="R645" s="8">
        <f>Table1[[#This Row],[Số còn phải thu ĐK]]+Table1[[#This Row],[Giá Trị HD sau CK]]-Table1[[#This Row],[Số tiền đã thu]]</f>
        <v>110947</v>
      </c>
      <c r="S645" s="7">
        <f>IF(Table1[[#This Row],[Ngày hóa đơn]]&lt;&gt;"",Table1[[#This Row],[Ngày hóa đơn]],Table1[[#This Row],[Ngày hạch toán]])</f>
        <v>45724</v>
      </c>
      <c r="T645" s="8">
        <v>55</v>
      </c>
      <c r="U645" s="7">
        <f>IF(Table1[[#This Row],[Ngày tính CN]]="","",S645+T645)</f>
        <v>45779</v>
      </c>
      <c r="V645" s="20">
        <f ca="1">IF(Table1[[#This Row],[Hạn thanh toán]]="","",IF((U645-NOW())&lt;0,0,(U645-NOW())))</f>
        <v>0</v>
      </c>
      <c r="W645" s="3"/>
      <c r="X645" s="20">
        <f ca="1">IF(Table1[[#This Row],[Hạn thanh toán]]="","",IF((U645-NOW())&lt;0,-(U645-NOW()),0))</f>
        <v>195.62053680555255</v>
      </c>
      <c r="Y645" s="3" t="str">
        <f t="shared" ca="1" si="10"/>
        <v>Nợ quá hạn hơn 120 ngày có khả năng mất thanh toán</v>
      </c>
      <c r="Z645" s="3" t="str">
        <f>IF(MONTH(Table1[[#This Row],[Ngày tính CN]])&lt;10,"0"&amp;MONTH(Table1[[#This Row],[Ngày tính CN]]),MONTH(Table1[[#This Row],[Ngày tính CN]]))</f>
        <v>03</v>
      </c>
      <c r="AA64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45" s="3"/>
    </row>
    <row r="646" spans="1:28" ht="25.5" customHeight="1" x14ac:dyDescent="0.2">
      <c r="A646" s="4" t="s">
        <v>654</v>
      </c>
      <c r="B646" s="4" t="s">
        <v>2119</v>
      </c>
      <c r="E646" s="5">
        <v>45724</v>
      </c>
      <c r="F646" s="3" t="s">
        <v>1199</v>
      </c>
      <c r="G646" s="3" t="s">
        <v>936</v>
      </c>
      <c r="K646" s="8">
        <v>-110947</v>
      </c>
      <c r="L646" s="8" t="s">
        <v>637</v>
      </c>
      <c r="O646" s="20">
        <f>IF(Table1[[#This Row],[Phân loại]]="Tồn đầu kỳ",Table1[[#This Row],[Tổng giá trị]],0)</f>
        <v>0</v>
      </c>
      <c r="P646" s="8">
        <f>IF(Table1[[#This Row],[Số còn phải thu ĐK]]&gt;0,0,IF(Table1[[#This Row],[Phân loại]]="Bán hàng",Table1[[#This Row],[Tổng giá trị]],-Table1[[#This Row],[Tổng giá trị]]))</f>
        <v>110947</v>
      </c>
      <c r="Q646" s="20">
        <f>IF(Table1[[#This Row],[Ngày Thanh toán]]&lt;&gt;"",Table1[[#This Row],[Giá Trị HD sau CK]],0)</f>
        <v>0</v>
      </c>
      <c r="R646" s="8">
        <f>Table1[[#This Row],[Số còn phải thu ĐK]]+Table1[[#This Row],[Giá Trị HD sau CK]]-Table1[[#This Row],[Số tiền đã thu]]</f>
        <v>110947</v>
      </c>
      <c r="S646" s="7">
        <f>IF(Table1[[#This Row],[Ngày hóa đơn]]&lt;&gt;"",Table1[[#This Row],[Ngày hóa đơn]],Table1[[#This Row],[Ngày hạch toán]])</f>
        <v>45724</v>
      </c>
      <c r="T646" s="8">
        <v>55</v>
      </c>
      <c r="U646" s="7">
        <f>IF(Table1[[#This Row],[Ngày tính CN]]="","",S646+T646)</f>
        <v>45779</v>
      </c>
      <c r="V646" s="20">
        <f ca="1">IF(Table1[[#This Row],[Hạn thanh toán]]="","",IF((U646-NOW())&lt;0,0,(U646-NOW())))</f>
        <v>0</v>
      </c>
      <c r="W646" s="3"/>
      <c r="X646" s="20">
        <f ca="1">IF(Table1[[#This Row],[Hạn thanh toán]]="","",IF((U646-NOW())&lt;0,-(U646-NOW()),0))</f>
        <v>195.62053680555255</v>
      </c>
      <c r="Y646" s="3" t="str">
        <f t="shared" ca="1" si="10"/>
        <v>Nợ quá hạn hơn 120 ngày có khả năng mất thanh toán</v>
      </c>
      <c r="Z646" s="3" t="str">
        <f>IF(MONTH(Table1[[#This Row],[Ngày tính CN]])&lt;10,"0"&amp;MONTH(Table1[[#This Row],[Ngày tính CN]]),MONTH(Table1[[#This Row],[Ngày tính CN]]))</f>
        <v>03</v>
      </c>
      <c r="AA64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46" s="3"/>
    </row>
    <row r="647" spans="1:28" ht="25.5" customHeight="1" x14ac:dyDescent="0.2">
      <c r="A647" s="4" t="s">
        <v>654</v>
      </c>
      <c r="B647" s="4" t="s">
        <v>2119</v>
      </c>
      <c r="E647" s="5">
        <v>45724</v>
      </c>
      <c r="F647" s="3" t="s">
        <v>1200</v>
      </c>
      <c r="G647" s="3" t="s">
        <v>936</v>
      </c>
      <c r="K647" s="8">
        <v>-110947</v>
      </c>
      <c r="L647" s="8" t="s">
        <v>637</v>
      </c>
      <c r="O647" s="20">
        <f>IF(Table1[[#This Row],[Phân loại]]="Tồn đầu kỳ",Table1[[#This Row],[Tổng giá trị]],0)</f>
        <v>0</v>
      </c>
      <c r="P647" s="8">
        <f>IF(Table1[[#This Row],[Số còn phải thu ĐK]]&gt;0,0,IF(Table1[[#This Row],[Phân loại]]="Bán hàng",Table1[[#This Row],[Tổng giá trị]],-Table1[[#This Row],[Tổng giá trị]]))</f>
        <v>110947</v>
      </c>
      <c r="Q647" s="20">
        <f>IF(Table1[[#This Row],[Ngày Thanh toán]]&lt;&gt;"",Table1[[#This Row],[Giá Trị HD sau CK]],0)</f>
        <v>0</v>
      </c>
      <c r="R647" s="8">
        <f>Table1[[#This Row],[Số còn phải thu ĐK]]+Table1[[#This Row],[Giá Trị HD sau CK]]-Table1[[#This Row],[Số tiền đã thu]]</f>
        <v>110947</v>
      </c>
      <c r="S647" s="7">
        <f>IF(Table1[[#This Row],[Ngày hóa đơn]]&lt;&gt;"",Table1[[#This Row],[Ngày hóa đơn]],Table1[[#This Row],[Ngày hạch toán]])</f>
        <v>45724</v>
      </c>
      <c r="T647" s="8">
        <v>55</v>
      </c>
      <c r="U647" s="7">
        <f>IF(Table1[[#This Row],[Ngày tính CN]]="","",S647+T647)</f>
        <v>45779</v>
      </c>
      <c r="V647" s="20">
        <f ca="1">IF(Table1[[#This Row],[Hạn thanh toán]]="","",IF((U647-NOW())&lt;0,0,(U647-NOW())))</f>
        <v>0</v>
      </c>
      <c r="W647" s="3"/>
      <c r="X647" s="20">
        <f ca="1">IF(Table1[[#This Row],[Hạn thanh toán]]="","",IF((U647-NOW())&lt;0,-(U647-NOW()),0))</f>
        <v>195.62053680555255</v>
      </c>
      <c r="Y647" s="3" t="str">
        <f t="shared" ca="1" si="10"/>
        <v>Nợ quá hạn hơn 120 ngày có khả năng mất thanh toán</v>
      </c>
      <c r="Z647" s="3" t="str">
        <f>IF(MONTH(Table1[[#This Row],[Ngày tính CN]])&lt;10,"0"&amp;MONTH(Table1[[#This Row],[Ngày tính CN]]),MONTH(Table1[[#This Row],[Ngày tính CN]]))</f>
        <v>03</v>
      </c>
      <c r="AA64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47" s="3"/>
    </row>
    <row r="648" spans="1:28" ht="25.5" customHeight="1" x14ac:dyDescent="0.2">
      <c r="A648" s="4" t="s">
        <v>654</v>
      </c>
      <c r="B648" s="4" t="s">
        <v>2119</v>
      </c>
      <c r="E648" s="5">
        <v>45724</v>
      </c>
      <c r="F648" s="3" t="s">
        <v>1201</v>
      </c>
      <c r="G648" s="3" t="s">
        <v>936</v>
      </c>
      <c r="K648" s="8">
        <v>-88758</v>
      </c>
      <c r="L648" s="8" t="s">
        <v>637</v>
      </c>
      <c r="O648" s="20">
        <f>IF(Table1[[#This Row],[Phân loại]]="Tồn đầu kỳ",Table1[[#This Row],[Tổng giá trị]],0)</f>
        <v>0</v>
      </c>
      <c r="P648" s="8">
        <f>IF(Table1[[#This Row],[Số còn phải thu ĐK]]&gt;0,0,IF(Table1[[#This Row],[Phân loại]]="Bán hàng",Table1[[#This Row],[Tổng giá trị]],-Table1[[#This Row],[Tổng giá trị]]))</f>
        <v>88758</v>
      </c>
      <c r="Q648" s="20">
        <f>IF(Table1[[#This Row],[Ngày Thanh toán]]&lt;&gt;"",Table1[[#This Row],[Giá Trị HD sau CK]],0)</f>
        <v>0</v>
      </c>
      <c r="R648" s="8">
        <f>Table1[[#This Row],[Số còn phải thu ĐK]]+Table1[[#This Row],[Giá Trị HD sau CK]]-Table1[[#This Row],[Số tiền đã thu]]</f>
        <v>88758</v>
      </c>
      <c r="S648" s="7">
        <f>IF(Table1[[#This Row],[Ngày hóa đơn]]&lt;&gt;"",Table1[[#This Row],[Ngày hóa đơn]],Table1[[#This Row],[Ngày hạch toán]])</f>
        <v>45724</v>
      </c>
      <c r="T648" s="8">
        <v>55</v>
      </c>
      <c r="U648" s="7">
        <f>IF(Table1[[#This Row],[Ngày tính CN]]="","",S648+T648)</f>
        <v>45779</v>
      </c>
      <c r="V648" s="20">
        <f ca="1">IF(Table1[[#This Row],[Hạn thanh toán]]="","",IF((U648-NOW())&lt;0,0,(U648-NOW())))</f>
        <v>0</v>
      </c>
      <c r="W648" s="3"/>
      <c r="X648" s="20">
        <f ca="1">IF(Table1[[#This Row],[Hạn thanh toán]]="","",IF((U648-NOW())&lt;0,-(U648-NOW()),0))</f>
        <v>195.62053680555255</v>
      </c>
      <c r="Y648" s="3" t="str">
        <f t="shared" ca="1" si="10"/>
        <v>Nợ quá hạn hơn 120 ngày có khả năng mất thanh toán</v>
      </c>
      <c r="Z648" s="3" t="str">
        <f>IF(MONTH(Table1[[#This Row],[Ngày tính CN]])&lt;10,"0"&amp;MONTH(Table1[[#This Row],[Ngày tính CN]]),MONTH(Table1[[#This Row],[Ngày tính CN]]))</f>
        <v>03</v>
      </c>
      <c r="AA64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48" s="3"/>
    </row>
    <row r="649" spans="1:28" ht="25.5" customHeight="1" x14ac:dyDescent="0.2">
      <c r="A649" s="4" t="s">
        <v>654</v>
      </c>
      <c r="B649" s="4" t="s">
        <v>2119</v>
      </c>
      <c r="E649" s="5">
        <v>45738</v>
      </c>
      <c r="F649" s="3" t="s">
        <v>1202</v>
      </c>
      <c r="G649" s="3" t="s">
        <v>936</v>
      </c>
      <c r="K649" s="8">
        <v>-58686</v>
      </c>
      <c r="L649" s="8" t="s">
        <v>637</v>
      </c>
      <c r="O649" s="20">
        <f>IF(Table1[[#This Row],[Phân loại]]="Tồn đầu kỳ",Table1[[#This Row],[Tổng giá trị]],0)</f>
        <v>0</v>
      </c>
      <c r="P649" s="8">
        <f>IF(Table1[[#This Row],[Số còn phải thu ĐK]]&gt;0,0,IF(Table1[[#This Row],[Phân loại]]="Bán hàng",Table1[[#This Row],[Tổng giá trị]],-Table1[[#This Row],[Tổng giá trị]]))</f>
        <v>58686</v>
      </c>
      <c r="Q649" s="20">
        <f>IF(Table1[[#This Row],[Ngày Thanh toán]]&lt;&gt;"",Table1[[#This Row],[Giá Trị HD sau CK]],0)</f>
        <v>0</v>
      </c>
      <c r="R649" s="8">
        <f>Table1[[#This Row],[Số còn phải thu ĐK]]+Table1[[#This Row],[Giá Trị HD sau CK]]-Table1[[#This Row],[Số tiền đã thu]]</f>
        <v>58686</v>
      </c>
      <c r="S649" s="7">
        <f>IF(Table1[[#This Row],[Ngày hóa đơn]]&lt;&gt;"",Table1[[#This Row],[Ngày hóa đơn]],Table1[[#This Row],[Ngày hạch toán]])</f>
        <v>45738</v>
      </c>
      <c r="T649" s="8">
        <v>55</v>
      </c>
      <c r="U649" s="7">
        <f>IF(Table1[[#This Row],[Ngày tính CN]]="","",S649+T649)</f>
        <v>45793</v>
      </c>
      <c r="V649" s="20">
        <f ca="1">IF(Table1[[#This Row],[Hạn thanh toán]]="","",IF((U649-NOW())&lt;0,0,(U649-NOW())))</f>
        <v>0</v>
      </c>
      <c r="W649" s="3"/>
      <c r="X649" s="20">
        <f ca="1">IF(Table1[[#This Row],[Hạn thanh toán]]="","",IF((U649-NOW())&lt;0,-(U649-NOW()),0))</f>
        <v>181.62053680555255</v>
      </c>
      <c r="Y649" s="3" t="str">
        <f t="shared" ca="1" si="10"/>
        <v>Nợ quá hạn hơn 120 ngày có khả năng mất thanh toán</v>
      </c>
      <c r="Z649" s="3" t="str">
        <f>IF(MONTH(Table1[[#This Row],[Ngày tính CN]])&lt;10,"0"&amp;MONTH(Table1[[#This Row],[Ngày tính CN]]),MONTH(Table1[[#This Row],[Ngày tính CN]]))</f>
        <v>03</v>
      </c>
      <c r="AA64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49" s="3"/>
    </row>
    <row r="650" spans="1:28" ht="25.5" customHeight="1" x14ac:dyDescent="0.2">
      <c r="A650" s="4" t="s">
        <v>654</v>
      </c>
      <c r="B650" s="4" t="s">
        <v>2119</v>
      </c>
      <c r="E650" s="5">
        <v>45738</v>
      </c>
      <c r="F650" s="3" t="s">
        <v>1203</v>
      </c>
      <c r="G650" s="3" t="s">
        <v>936</v>
      </c>
      <c r="K650" s="8">
        <v>-177515</v>
      </c>
      <c r="L650" s="8" t="s">
        <v>637</v>
      </c>
      <c r="O650" s="20">
        <f>IF(Table1[[#This Row],[Phân loại]]="Tồn đầu kỳ",Table1[[#This Row],[Tổng giá trị]],0)</f>
        <v>0</v>
      </c>
      <c r="P650" s="8">
        <f>IF(Table1[[#This Row],[Số còn phải thu ĐK]]&gt;0,0,IF(Table1[[#This Row],[Phân loại]]="Bán hàng",Table1[[#This Row],[Tổng giá trị]],-Table1[[#This Row],[Tổng giá trị]]))</f>
        <v>177515</v>
      </c>
      <c r="Q650" s="20">
        <f>IF(Table1[[#This Row],[Ngày Thanh toán]]&lt;&gt;"",Table1[[#This Row],[Giá Trị HD sau CK]],0)</f>
        <v>0</v>
      </c>
      <c r="R650" s="8">
        <f>Table1[[#This Row],[Số còn phải thu ĐK]]+Table1[[#This Row],[Giá Trị HD sau CK]]-Table1[[#This Row],[Số tiền đã thu]]</f>
        <v>177515</v>
      </c>
      <c r="S650" s="7">
        <f>IF(Table1[[#This Row],[Ngày hóa đơn]]&lt;&gt;"",Table1[[#This Row],[Ngày hóa đơn]],Table1[[#This Row],[Ngày hạch toán]])</f>
        <v>45738</v>
      </c>
      <c r="T650" s="8">
        <v>55</v>
      </c>
      <c r="U650" s="7">
        <f>IF(Table1[[#This Row],[Ngày tính CN]]="","",S650+T650)</f>
        <v>45793</v>
      </c>
      <c r="V650" s="20">
        <f ca="1">IF(Table1[[#This Row],[Hạn thanh toán]]="","",IF((U650-NOW())&lt;0,0,(U650-NOW())))</f>
        <v>0</v>
      </c>
      <c r="W650" s="3"/>
      <c r="X650" s="20">
        <f ca="1">IF(Table1[[#This Row],[Hạn thanh toán]]="","",IF((U650-NOW())&lt;0,-(U650-NOW()),0))</f>
        <v>181.62053680555255</v>
      </c>
      <c r="Y650" s="3" t="str">
        <f t="shared" ca="1" si="10"/>
        <v>Nợ quá hạn hơn 120 ngày có khả năng mất thanh toán</v>
      </c>
      <c r="Z650" s="3" t="str">
        <f>IF(MONTH(Table1[[#This Row],[Ngày tính CN]])&lt;10,"0"&amp;MONTH(Table1[[#This Row],[Ngày tính CN]]),MONTH(Table1[[#This Row],[Ngày tính CN]]))</f>
        <v>03</v>
      </c>
      <c r="AA65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50" s="3"/>
    </row>
    <row r="651" spans="1:28" ht="25.5" customHeight="1" x14ac:dyDescent="0.2">
      <c r="A651" s="4" t="s">
        <v>654</v>
      </c>
      <c r="B651" s="4" t="s">
        <v>2119</v>
      </c>
      <c r="E651" s="5">
        <v>45738</v>
      </c>
      <c r="F651" s="3" t="s">
        <v>1204</v>
      </c>
      <c r="G651" s="3" t="s">
        <v>936</v>
      </c>
      <c r="K651" s="8">
        <v>-88758</v>
      </c>
      <c r="L651" s="8" t="s">
        <v>637</v>
      </c>
      <c r="O651" s="20">
        <f>IF(Table1[[#This Row],[Phân loại]]="Tồn đầu kỳ",Table1[[#This Row],[Tổng giá trị]],0)</f>
        <v>0</v>
      </c>
      <c r="P651" s="8">
        <f>IF(Table1[[#This Row],[Số còn phải thu ĐK]]&gt;0,0,IF(Table1[[#This Row],[Phân loại]]="Bán hàng",Table1[[#This Row],[Tổng giá trị]],-Table1[[#This Row],[Tổng giá trị]]))</f>
        <v>88758</v>
      </c>
      <c r="Q651" s="20">
        <f>IF(Table1[[#This Row],[Ngày Thanh toán]]&lt;&gt;"",Table1[[#This Row],[Giá Trị HD sau CK]],0)</f>
        <v>0</v>
      </c>
      <c r="R651" s="8">
        <f>Table1[[#This Row],[Số còn phải thu ĐK]]+Table1[[#This Row],[Giá Trị HD sau CK]]-Table1[[#This Row],[Số tiền đã thu]]</f>
        <v>88758</v>
      </c>
      <c r="S651" s="7">
        <f>IF(Table1[[#This Row],[Ngày hóa đơn]]&lt;&gt;"",Table1[[#This Row],[Ngày hóa đơn]],Table1[[#This Row],[Ngày hạch toán]])</f>
        <v>45738</v>
      </c>
      <c r="T651" s="8">
        <v>55</v>
      </c>
      <c r="U651" s="7">
        <f>IF(Table1[[#This Row],[Ngày tính CN]]="","",S651+T651)</f>
        <v>45793</v>
      </c>
      <c r="V651" s="20">
        <f ca="1">IF(Table1[[#This Row],[Hạn thanh toán]]="","",IF((U651-NOW())&lt;0,0,(U651-NOW())))</f>
        <v>0</v>
      </c>
      <c r="W651" s="3"/>
      <c r="X651" s="20">
        <f ca="1">IF(Table1[[#This Row],[Hạn thanh toán]]="","",IF((U651-NOW())&lt;0,-(U651-NOW()),0))</f>
        <v>181.62053680555255</v>
      </c>
      <c r="Y651" s="3" t="str">
        <f t="shared" ca="1" si="10"/>
        <v>Nợ quá hạn hơn 120 ngày có khả năng mất thanh toán</v>
      </c>
      <c r="Z651" s="3" t="str">
        <f>IF(MONTH(Table1[[#This Row],[Ngày tính CN]])&lt;10,"0"&amp;MONTH(Table1[[#This Row],[Ngày tính CN]]),MONTH(Table1[[#This Row],[Ngày tính CN]]))</f>
        <v>03</v>
      </c>
      <c r="AA65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51" s="3"/>
    </row>
    <row r="652" spans="1:28" ht="25.5" customHeight="1" x14ac:dyDescent="0.2">
      <c r="A652" s="4" t="s">
        <v>654</v>
      </c>
      <c r="B652" s="4" t="s">
        <v>2119</v>
      </c>
      <c r="E652" s="5">
        <v>45738</v>
      </c>
      <c r="F652" s="3" t="s">
        <v>1205</v>
      </c>
      <c r="G652" s="3" t="s">
        <v>936</v>
      </c>
      <c r="K652" s="8">
        <v>-88758</v>
      </c>
      <c r="L652" s="8" t="s">
        <v>637</v>
      </c>
      <c r="O652" s="20">
        <f>IF(Table1[[#This Row],[Phân loại]]="Tồn đầu kỳ",Table1[[#This Row],[Tổng giá trị]],0)</f>
        <v>0</v>
      </c>
      <c r="P652" s="8">
        <f>IF(Table1[[#This Row],[Số còn phải thu ĐK]]&gt;0,0,IF(Table1[[#This Row],[Phân loại]]="Bán hàng",Table1[[#This Row],[Tổng giá trị]],-Table1[[#This Row],[Tổng giá trị]]))</f>
        <v>88758</v>
      </c>
      <c r="Q652" s="20">
        <f>IF(Table1[[#This Row],[Ngày Thanh toán]]&lt;&gt;"",Table1[[#This Row],[Giá Trị HD sau CK]],0)</f>
        <v>0</v>
      </c>
      <c r="R652" s="8">
        <f>Table1[[#This Row],[Số còn phải thu ĐK]]+Table1[[#This Row],[Giá Trị HD sau CK]]-Table1[[#This Row],[Số tiền đã thu]]</f>
        <v>88758</v>
      </c>
      <c r="S652" s="7">
        <f>IF(Table1[[#This Row],[Ngày hóa đơn]]&lt;&gt;"",Table1[[#This Row],[Ngày hóa đơn]],Table1[[#This Row],[Ngày hạch toán]])</f>
        <v>45738</v>
      </c>
      <c r="T652" s="8">
        <v>55</v>
      </c>
      <c r="U652" s="7">
        <f>IF(Table1[[#This Row],[Ngày tính CN]]="","",S652+T652)</f>
        <v>45793</v>
      </c>
      <c r="V652" s="20">
        <f ca="1">IF(Table1[[#This Row],[Hạn thanh toán]]="","",IF((U652-NOW())&lt;0,0,(U652-NOW())))</f>
        <v>0</v>
      </c>
      <c r="W652" s="3"/>
      <c r="X652" s="20">
        <f ca="1">IF(Table1[[#This Row],[Hạn thanh toán]]="","",IF((U652-NOW())&lt;0,-(U652-NOW()),0))</f>
        <v>181.62053680555255</v>
      </c>
      <c r="Y652" s="3" t="str">
        <f t="shared" ca="1" si="10"/>
        <v>Nợ quá hạn hơn 120 ngày có khả năng mất thanh toán</v>
      </c>
      <c r="Z652" s="3" t="str">
        <f>IF(MONTH(Table1[[#This Row],[Ngày tính CN]])&lt;10,"0"&amp;MONTH(Table1[[#This Row],[Ngày tính CN]]),MONTH(Table1[[#This Row],[Ngày tính CN]]))</f>
        <v>03</v>
      </c>
      <c r="AA65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52" s="3"/>
    </row>
    <row r="653" spans="1:28" ht="25.5" customHeight="1" x14ac:dyDescent="0.2">
      <c r="A653" s="4" t="s">
        <v>654</v>
      </c>
      <c r="B653" s="4" t="s">
        <v>2119</v>
      </c>
      <c r="E653" s="5">
        <v>45752</v>
      </c>
      <c r="F653" s="3" t="s">
        <v>1206</v>
      </c>
      <c r="G653" s="3" t="s">
        <v>936</v>
      </c>
      <c r="K653" s="8">
        <v>-49049</v>
      </c>
      <c r="L653" s="8" t="s">
        <v>637</v>
      </c>
      <c r="O653" s="20">
        <f>IF(Table1[[#This Row],[Phân loại]]="Tồn đầu kỳ",Table1[[#This Row],[Tổng giá trị]],0)</f>
        <v>0</v>
      </c>
      <c r="P653" s="8">
        <f>IF(Table1[[#This Row],[Số còn phải thu ĐK]]&gt;0,0,IF(Table1[[#This Row],[Phân loại]]="Bán hàng",Table1[[#This Row],[Tổng giá trị]],-Table1[[#This Row],[Tổng giá trị]]))</f>
        <v>49049</v>
      </c>
      <c r="Q653" s="20">
        <f>IF(Table1[[#This Row],[Ngày Thanh toán]]&lt;&gt;"",Table1[[#This Row],[Giá Trị HD sau CK]],0)</f>
        <v>0</v>
      </c>
      <c r="R653" s="8">
        <f>Table1[[#This Row],[Số còn phải thu ĐK]]+Table1[[#This Row],[Giá Trị HD sau CK]]-Table1[[#This Row],[Số tiền đã thu]]</f>
        <v>49049</v>
      </c>
      <c r="S653" s="7">
        <f>IF(Table1[[#This Row],[Ngày hóa đơn]]&lt;&gt;"",Table1[[#This Row],[Ngày hóa đơn]],Table1[[#This Row],[Ngày hạch toán]])</f>
        <v>45752</v>
      </c>
      <c r="T653" s="8">
        <v>55</v>
      </c>
      <c r="U653" s="7">
        <f>IF(Table1[[#This Row],[Ngày tính CN]]="","",S653+T653)</f>
        <v>45807</v>
      </c>
      <c r="V653" s="20">
        <f ca="1">IF(Table1[[#This Row],[Hạn thanh toán]]="","",IF((U653-NOW())&lt;0,0,(U653-NOW())))</f>
        <v>0</v>
      </c>
      <c r="W653" s="3"/>
      <c r="X653" s="20">
        <f ca="1">IF(Table1[[#This Row],[Hạn thanh toán]]="","",IF((U653-NOW())&lt;0,-(U653-NOW()),0))</f>
        <v>167.62053680555255</v>
      </c>
      <c r="Y653" s="3" t="str">
        <f t="shared" ca="1" si="10"/>
        <v>Nợ quá hạn hơn 120 ngày có khả năng mất thanh toán</v>
      </c>
      <c r="Z653" s="3" t="str">
        <f>IF(MONTH(Table1[[#This Row],[Ngày tính CN]])&lt;10,"0"&amp;MONTH(Table1[[#This Row],[Ngày tính CN]]),MONTH(Table1[[#This Row],[Ngày tính CN]]))</f>
        <v>04</v>
      </c>
      <c r="AA65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53" s="3"/>
    </row>
    <row r="654" spans="1:28" ht="25.5" customHeight="1" x14ac:dyDescent="0.2">
      <c r="A654" s="4" t="s">
        <v>654</v>
      </c>
      <c r="B654" s="4" t="s">
        <v>2119</v>
      </c>
      <c r="E654" s="5">
        <v>45752</v>
      </c>
      <c r="F654" s="3" t="s">
        <v>1207</v>
      </c>
      <c r="G654" s="3" t="s">
        <v>936</v>
      </c>
      <c r="K654" s="8">
        <v>-49049</v>
      </c>
      <c r="L654" s="8" t="s">
        <v>637</v>
      </c>
      <c r="O654" s="20">
        <f>IF(Table1[[#This Row],[Phân loại]]="Tồn đầu kỳ",Table1[[#This Row],[Tổng giá trị]],0)</f>
        <v>0</v>
      </c>
      <c r="P654" s="8">
        <f>IF(Table1[[#This Row],[Số còn phải thu ĐK]]&gt;0,0,IF(Table1[[#This Row],[Phân loại]]="Bán hàng",Table1[[#This Row],[Tổng giá trị]],-Table1[[#This Row],[Tổng giá trị]]))</f>
        <v>49049</v>
      </c>
      <c r="Q654" s="20">
        <f>IF(Table1[[#This Row],[Ngày Thanh toán]]&lt;&gt;"",Table1[[#This Row],[Giá Trị HD sau CK]],0)</f>
        <v>0</v>
      </c>
      <c r="R654" s="8">
        <f>Table1[[#This Row],[Số còn phải thu ĐK]]+Table1[[#This Row],[Giá Trị HD sau CK]]-Table1[[#This Row],[Số tiền đã thu]]</f>
        <v>49049</v>
      </c>
      <c r="S654" s="7">
        <f>IF(Table1[[#This Row],[Ngày hóa đơn]]&lt;&gt;"",Table1[[#This Row],[Ngày hóa đơn]],Table1[[#This Row],[Ngày hạch toán]])</f>
        <v>45752</v>
      </c>
      <c r="T654" s="8">
        <v>55</v>
      </c>
      <c r="U654" s="7">
        <f>IF(Table1[[#This Row],[Ngày tính CN]]="","",S654+T654)</f>
        <v>45807</v>
      </c>
      <c r="V654" s="20">
        <f ca="1">IF(Table1[[#This Row],[Hạn thanh toán]]="","",IF((U654-NOW())&lt;0,0,(U654-NOW())))</f>
        <v>0</v>
      </c>
      <c r="W654" s="3"/>
      <c r="X654" s="20">
        <f ca="1">IF(Table1[[#This Row],[Hạn thanh toán]]="","",IF((U654-NOW())&lt;0,-(U654-NOW()),0))</f>
        <v>167.62053680555255</v>
      </c>
      <c r="Y654" s="3" t="str">
        <f t="shared" ca="1" si="10"/>
        <v>Nợ quá hạn hơn 120 ngày có khả năng mất thanh toán</v>
      </c>
      <c r="Z654" s="3" t="str">
        <f>IF(MONTH(Table1[[#This Row],[Ngày tính CN]])&lt;10,"0"&amp;MONTH(Table1[[#This Row],[Ngày tính CN]]),MONTH(Table1[[#This Row],[Ngày tính CN]]))</f>
        <v>04</v>
      </c>
      <c r="AA65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54" s="3"/>
    </row>
    <row r="655" spans="1:28" ht="25.5" customHeight="1" x14ac:dyDescent="0.2">
      <c r="A655" s="4" t="s">
        <v>654</v>
      </c>
      <c r="B655" s="4" t="s">
        <v>2119</v>
      </c>
      <c r="E655" s="5">
        <v>45752</v>
      </c>
      <c r="F655" s="3" t="s">
        <v>1208</v>
      </c>
      <c r="G655" s="3" t="s">
        <v>936</v>
      </c>
      <c r="K655" s="8">
        <v>-49049</v>
      </c>
      <c r="L655" s="8" t="s">
        <v>637</v>
      </c>
      <c r="O655" s="20">
        <f>IF(Table1[[#This Row],[Phân loại]]="Tồn đầu kỳ",Table1[[#This Row],[Tổng giá trị]],0)</f>
        <v>0</v>
      </c>
      <c r="P655" s="8">
        <f>IF(Table1[[#This Row],[Số còn phải thu ĐK]]&gt;0,0,IF(Table1[[#This Row],[Phân loại]]="Bán hàng",Table1[[#This Row],[Tổng giá trị]],-Table1[[#This Row],[Tổng giá trị]]))</f>
        <v>49049</v>
      </c>
      <c r="Q655" s="20">
        <f>IF(Table1[[#This Row],[Ngày Thanh toán]]&lt;&gt;"",Table1[[#This Row],[Giá Trị HD sau CK]],0)</f>
        <v>0</v>
      </c>
      <c r="R655" s="8">
        <f>Table1[[#This Row],[Số còn phải thu ĐK]]+Table1[[#This Row],[Giá Trị HD sau CK]]-Table1[[#This Row],[Số tiền đã thu]]</f>
        <v>49049</v>
      </c>
      <c r="S655" s="7">
        <f>IF(Table1[[#This Row],[Ngày hóa đơn]]&lt;&gt;"",Table1[[#This Row],[Ngày hóa đơn]],Table1[[#This Row],[Ngày hạch toán]])</f>
        <v>45752</v>
      </c>
      <c r="T655" s="8">
        <v>55</v>
      </c>
      <c r="U655" s="7">
        <f>IF(Table1[[#This Row],[Ngày tính CN]]="","",S655+T655)</f>
        <v>45807</v>
      </c>
      <c r="V655" s="20">
        <f ca="1">IF(Table1[[#This Row],[Hạn thanh toán]]="","",IF((U655-NOW())&lt;0,0,(U655-NOW())))</f>
        <v>0</v>
      </c>
      <c r="W655" s="3"/>
      <c r="X655" s="20">
        <f ca="1">IF(Table1[[#This Row],[Hạn thanh toán]]="","",IF((U655-NOW())&lt;0,-(U655-NOW()),0))</f>
        <v>167.62053680555255</v>
      </c>
      <c r="Y655" s="3" t="str">
        <f t="shared" ca="1" si="10"/>
        <v>Nợ quá hạn hơn 120 ngày có khả năng mất thanh toán</v>
      </c>
      <c r="Z655" s="3" t="str">
        <f>IF(MONTH(Table1[[#This Row],[Ngày tính CN]])&lt;10,"0"&amp;MONTH(Table1[[#This Row],[Ngày tính CN]]),MONTH(Table1[[#This Row],[Ngày tính CN]]))</f>
        <v>04</v>
      </c>
      <c r="AA65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55" s="3"/>
    </row>
    <row r="656" spans="1:28" ht="25.5" customHeight="1" x14ac:dyDescent="0.2">
      <c r="A656" s="4" t="s">
        <v>654</v>
      </c>
      <c r="B656" s="4" t="s">
        <v>2119</v>
      </c>
      <c r="E656" s="5">
        <v>45752</v>
      </c>
      <c r="F656" s="3" t="s">
        <v>1209</v>
      </c>
      <c r="G656" s="3" t="s">
        <v>936</v>
      </c>
      <c r="K656" s="8">
        <v>-49049</v>
      </c>
      <c r="L656" s="8" t="s">
        <v>637</v>
      </c>
      <c r="O656" s="20">
        <f>IF(Table1[[#This Row],[Phân loại]]="Tồn đầu kỳ",Table1[[#This Row],[Tổng giá trị]],0)</f>
        <v>0</v>
      </c>
      <c r="P656" s="8">
        <f>IF(Table1[[#This Row],[Số còn phải thu ĐK]]&gt;0,0,IF(Table1[[#This Row],[Phân loại]]="Bán hàng",Table1[[#This Row],[Tổng giá trị]],-Table1[[#This Row],[Tổng giá trị]]))</f>
        <v>49049</v>
      </c>
      <c r="Q656" s="20">
        <f>IF(Table1[[#This Row],[Ngày Thanh toán]]&lt;&gt;"",Table1[[#This Row],[Giá Trị HD sau CK]],0)</f>
        <v>0</v>
      </c>
      <c r="R656" s="8">
        <f>Table1[[#This Row],[Số còn phải thu ĐK]]+Table1[[#This Row],[Giá Trị HD sau CK]]-Table1[[#This Row],[Số tiền đã thu]]</f>
        <v>49049</v>
      </c>
      <c r="S656" s="7">
        <f>IF(Table1[[#This Row],[Ngày hóa đơn]]&lt;&gt;"",Table1[[#This Row],[Ngày hóa đơn]],Table1[[#This Row],[Ngày hạch toán]])</f>
        <v>45752</v>
      </c>
      <c r="T656" s="8">
        <v>55</v>
      </c>
      <c r="U656" s="7">
        <f>IF(Table1[[#This Row],[Ngày tính CN]]="","",S656+T656)</f>
        <v>45807</v>
      </c>
      <c r="V656" s="20">
        <f ca="1">IF(Table1[[#This Row],[Hạn thanh toán]]="","",IF((U656-NOW())&lt;0,0,(U656-NOW())))</f>
        <v>0</v>
      </c>
      <c r="W656" s="3"/>
      <c r="X656" s="20">
        <f ca="1">IF(Table1[[#This Row],[Hạn thanh toán]]="","",IF((U656-NOW())&lt;0,-(U656-NOW()),0))</f>
        <v>167.62053680555255</v>
      </c>
      <c r="Y656" s="3" t="str">
        <f t="shared" ca="1" si="10"/>
        <v>Nợ quá hạn hơn 120 ngày có khả năng mất thanh toán</v>
      </c>
      <c r="Z656" s="3" t="str">
        <f>IF(MONTH(Table1[[#This Row],[Ngày tính CN]])&lt;10,"0"&amp;MONTH(Table1[[#This Row],[Ngày tính CN]]),MONTH(Table1[[#This Row],[Ngày tính CN]]))</f>
        <v>04</v>
      </c>
      <c r="AA65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56" s="3"/>
    </row>
    <row r="657" spans="1:28" ht="25.5" customHeight="1" x14ac:dyDescent="0.2">
      <c r="A657" s="4" t="s">
        <v>654</v>
      </c>
      <c r="B657" s="4" t="s">
        <v>2119</v>
      </c>
      <c r="E657" s="5">
        <v>45752</v>
      </c>
      <c r="F657" s="3" t="s">
        <v>1210</v>
      </c>
      <c r="G657" s="3" t="s">
        <v>936</v>
      </c>
      <c r="K657" s="8">
        <v>-49049</v>
      </c>
      <c r="L657" s="8" t="s">
        <v>637</v>
      </c>
      <c r="O657" s="20">
        <f>IF(Table1[[#This Row],[Phân loại]]="Tồn đầu kỳ",Table1[[#This Row],[Tổng giá trị]],0)</f>
        <v>0</v>
      </c>
      <c r="P657" s="8">
        <f>IF(Table1[[#This Row],[Số còn phải thu ĐK]]&gt;0,0,IF(Table1[[#This Row],[Phân loại]]="Bán hàng",Table1[[#This Row],[Tổng giá trị]],-Table1[[#This Row],[Tổng giá trị]]))</f>
        <v>49049</v>
      </c>
      <c r="Q657" s="20">
        <f>IF(Table1[[#This Row],[Ngày Thanh toán]]&lt;&gt;"",Table1[[#This Row],[Giá Trị HD sau CK]],0)</f>
        <v>0</v>
      </c>
      <c r="R657" s="8">
        <f>Table1[[#This Row],[Số còn phải thu ĐK]]+Table1[[#This Row],[Giá Trị HD sau CK]]-Table1[[#This Row],[Số tiền đã thu]]</f>
        <v>49049</v>
      </c>
      <c r="S657" s="7">
        <f>IF(Table1[[#This Row],[Ngày hóa đơn]]&lt;&gt;"",Table1[[#This Row],[Ngày hóa đơn]],Table1[[#This Row],[Ngày hạch toán]])</f>
        <v>45752</v>
      </c>
      <c r="T657" s="8">
        <v>55</v>
      </c>
      <c r="U657" s="7">
        <f>IF(Table1[[#This Row],[Ngày tính CN]]="","",S657+T657)</f>
        <v>45807</v>
      </c>
      <c r="V657" s="20">
        <f ca="1">IF(Table1[[#This Row],[Hạn thanh toán]]="","",IF((U657-NOW())&lt;0,0,(U657-NOW())))</f>
        <v>0</v>
      </c>
      <c r="W657" s="3"/>
      <c r="X657" s="20">
        <f ca="1">IF(Table1[[#This Row],[Hạn thanh toán]]="","",IF((U657-NOW())&lt;0,-(U657-NOW()),0))</f>
        <v>167.62053680555255</v>
      </c>
      <c r="Y657" s="3" t="str">
        <f t="shared" ca="1" si="10"/>
        <v>Nợ quá hạn hơn 120 ngày có khả năng mất thanh toán</v>
      </c>
      <c r="Z657" s="3" t="str">
        <f>IF(MONTH(Table1[[#This Row],[Ngày tính CN]])&lt;10,"0"&amp;MONTH(Table1[[#This Row],[Ngày tính CN]]),MONTH(Table1[[#This Row],[Ngày tính CN]]))</f>
        <v>04</v>
      </c>
      <c r="AA65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57" s="3"/>
    </row>
    <row r="658" spans="1:28" ht="25.5" customHeight="1" x14ac:dyDescent="0.2">
      <c r="A658" s="4" t="s">
        <v>654</v>
      </c>
      <c r="B658" s="4" t="s">
        <v>2119</v>
      </c>
      <c r="E658" s="5">
        <v>45752</v>
      </c>
      <c r="F658" s="3" t="s">
        <v>1211</v>
      </c>
      <c r="G658" s="3" t="s">
        <v>936</v>
      </c>
      <c r="K658" s="8">
        <v>-49049</v>
      </c>
      <c r="L658" s="8" t="s">
        <v>637</v>
      </c>
      <c r="O658" s="20">
        <f>IF(Table1[[#This Row],[Phân loại]]="Tồn đầu kỳ",Table1[[#This Row],[Tổng giá trị]],0)</f>
        <v>0</v>
      </c>
      <c r="P658" s="8">
        <f>IF(Table1[[#This Row],[Số còn phải thu ĐK]]&gt;0,0,IF(Table1[[#This Row],[Phân loại]]="Bán hàng",Table1[[#This Row],[Tổng giá trị]],-Table1[[#This Row],[Tổng giá trị]]))</f>
        <v>49049</v>
      </c>
      <c r="Q658" s="20">
        <f>IF(Table1[[#This Row],[Ngày Thanh toán]]&lt;&gt;"",Table1[[#This Row],[Giá Trị HD sau CK]],0)</f>
        <v>0</v>
      </c>
      <c r="R658" s="8">
        <f>Table1[[#This Row],[Số còn phải thu ĐK]]+Table1[[#This Row],[Giá Trị HD sau CK]]-Table1[[#This Row],[Số tiền đã thu]]</f>
        <v>49049</v>
      </c>
      <c r="S658" s="7">
        <f>IF(Table1[[#This Row],[Ngày hóa đơn]]&lt;&gt;"",Table1[[#This Row],[Ngày hóa đơn]],Table1[[#This Row],[Ngày hạch toán]])</f>
        <v>45752</v>
      </c>
      <c r="T658" s="8">
        <v>55</v>
      </c>
      <c r="U658" s="7">
        <f>IF(Table1[[#This Row],[Ngày tính CN]]="","",S658+T658)</f>
        <v>45807</v>
      </c>
      <c r="V658" s="20">
        <f ca="1">IF(Table1[[#This Row],[Hạn thanh toán]]="","",IF((U658-NOW())&lt;0,0,(U658-NOW())))</f>
        <v>0</v>
      </c>
      <c r="W658" s="3"/>
      <c r="X658" s="20">
        <f ca="1">IF(Table1[[#This Row],[Hạn thanh toán]]="","",IF((U658-NOW())&lt;0,-(U658-NOW()),0))</f>
        <v>167.62053680555255</v>
      </c>
      <c r="Y658" s="3" t="str">
        <f t="shared" ca="1" si="10"/>
        <v>Nợ quá hạn hơn 120 ngày có khả năng mất thanh toán</v>
      </c>
      <c r="Z658" s="3" t="str">
        <f>IF(MONTH(Table1[[#This Row],[Ngày tính CN]])&lt;10,"0"&amp;MONTH(Table1[[#This Row],[Ngày tính CN]]),MONTH(Table1[[#This Row],[Ngày tính CN]]))</f>
        <v>04</v>
      </c>
      <c r="AA65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58" s="3"/>
    </row>
    <row r="659" spans="1:28" ht="25.5" customHeight="1" x14ac:dyDescent="0.2">
      <c r="A659" s="4" t="s">
        <v>654</v>
      </c>
      <c r="B659" s="4" t="s">
        <v>2119</v>
      </c>
      <c r="E659" s="5">
        <v>45752</v>
      </c>
      <c r="F659" s="3" t="s">
        <v>1212</v>
      </c>
      <c r="G659" s="3" t="s">
        <v>936</v>
      </c>
      <c r="K659" s="8">
        <v>-441444</v>
      </c>
      <c r="L659" s="8" t="s">
        <v>637</v>
      </c>
      <c r="O659" s="20">
        <f>IF(Table1[[#This Row],[Phân loại]]="Tồn đầu kỳ",Table1[[#This Row],[Tổng giá trị]],0)</f>
        <v>0</v>
      </c>
      <c r="P659" s="8">
        <f>IF(Table1[[#This Row],[Số còn phải thu ĐK]]&gt;0,0,IF(Table1[[#This Row],[Phân loại]]="Bán hàng",Table1[[#This Row],[Tổng giá trị]],-Table1[[#This Row],[Tổng giá trị]]))</f>
        <v>441444</v>
      </c>
      <c r="Q659" s="20">
        <f>IF(Table1[[#This Row],[Ngày Thanh toán]]&lt;&gt;"",Table1[[#This Row],[Giá Trị HD sau CK]],0)</f>
        <v>0</v>
      </c>
      <c r="R659" s="8">
        <f>Table1[[#This Row],[Số còn phải thu ĐK]]+Table1[[#This Row],[Giá Trị HD sau CK]]-Table1[[#This Row],[Số tiền đã thu]]</f>
        <v>441444</v>
      </c>
      <c r="S659" s="7">
        <f>IF(Table1[[#This Row],[Ngày hóa đơn]]&lt;&gt;"",Table1[[#This Row],[Ngày hóa đơn]],Table1[[#This Row],[Ngày hạch toán]])</f>
        <v>45752</v>
      </c>
      <c r="T659" s="8">
        <v>55</v>
      </c>
      <c r="U659" s="7">
        <f>IF(Table1[[#This Row],[Ngày tính CN]]="","",S659+T659)</f>
        <v>45807</v>
      </c>
      <c r="V659" s="20">
        <f ca="1">IF(Table1[[#This Row],[Hạn thanh toán]]="","",IF((U659-NOW())&lt;0,0,(U659-NOW())))</f>
        <v>0</v>
      </c>
      <c r="W659" s="3"/>
      <c r="X659" s="20">
        <f ca="1">IF(Table1[[#This Row],[Hạn thanh toán]]="","",IF((U659-NOW())&lt;0,-(U659-NOW()),0))</f>
        <v>167.62053680555255</v>
      </c>
      <c r="Y659" s="3" t="str">
        <f t="shared" ca="1" si="10"/>
        <v>Nợ quá hạn hơn 120 ngày có khả năng mất thanh toán</v>
      </c>
      <c r="Z659" s="3" t="str">
        <f>IF(MONTH(Table1[[#This Row],[Ngày tính CN]])&lt;10,"0"&amp;MONTH(Table1[[#This Row],[Ngày tính CN]]),MONTH(Table1[[#This Row],[Ngày tính CN]]))</f>
        <v>04</v>
      </c>
      <c r="AA65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59" s="3"/>
    </row>
    <row r="660" spans="1:28" ht="25.5" customHeight="1" x14ac:dyDescent="0.2">
      <c r="A660" s="4" t="s">
        <v>654</v>
      </c>
      <c r="B660" s="4" t="s">
        <v>2119</v>
      </c>
      <c r="E660" s="5">
        <v>45752</v>
      </c>
      <c r="F660" s="3" t="s">
        <v>1213</v>
      </c>
      <c r="G660" s="3" t="s">
        <v>936</v>
      </c>
      <c r="K660" s="8">
        <v>-98099</v>
      </c>
      <c r="L660" s="8" t="s">
        <v>637</v>
      </c>
      <c r="O660" s="20">
        <f>IF(Table1[[#This Row],[Phân loại]]="Tồn đầu kỳ",Table1[[#This Row],[Tổng giá trị]],0)</f>
        <v>0</v>
      </c>
      <c r="P660" s="8">
        <f>IF(Table1[[#This Row],[Số còn phải thu ĐK]]&gt;0,0,IF(Table1[[#This Row],[Phân loại]]="Bán hàng",Table1[[#This Row],[Tổng giá trị]],-Table1[[#This Row],[Tổng giá trị]]))</f>
        <v>98099</v>
      </c>
      <c r="Q660" s="20">
        <f>IF(Table1[[#This Row],[Ngày Thanh toán]]&lt;&gt;"",Table1[[#This Row],[Giá Trị HD sau CK]],0)</f>
        <v>0</v>
      </c>
      <c r="R660" s="8">
        <f>Table1[[#This Row],[Số còn phải thu ĐK]]+Table1[[#This Row],[Giá Trị HD sau CK]]-Table1[[#This Row],[Số tiền đã thu]]</f>
        <v>98099</v>
      </c>
      <c r="S660" s="7">
        <f>IF(Table1[[#This Row],[Ngày hóa đơn]]&lt;&gt;"",Table1[[#This Row],[Ngày hóa đơn]],Table1[[#This Row],[Ngày hạch toán]])</f>
        <v>45752</v>
      </c>
      <c r="T660" s="8">
        <v>55</v>
      </c>
      <c r="U660" s="7">
        <f>IF(Table1[[#This Row],[Ngày tính CN]]="","",S660+T660)</f>
        <v>45807</v>
      </c>
      <c r="V660" s="20">
        <f ca="1">IF(Table1[[#This Row],[Hạn thanh toán]]="","",IF((U660-NOW())&lt;0,0,(U660-NOW())))</f>
        <v>0</v>
      </c>
      <c r="W660" s="3"/>
      <c r="X660" s="20">
        <f ca="1">IF(Table1[[#This Row],[Hạn thanh toán]]="","",IF((U660-NOW())&lt;0,-(U660-NOW()),0))</f>
        <v>167.62053680555255</v>
      </c>
      <c r="Y660" s="3" t="str">
        <f t="shared" ca="1" si="10"/>
        <v>Nợ quá hạn hơn 120 ngày có khả năng mất thanh toán</v>
      </c>
      <c r="Z660" s="3" t="str">
        <f>IF(MONTH(Table1[[#This Row],[Ngày tính CN]])&lt;10,"0"&amp;MONTH(Table1[[#This Row],[Ngày tính CN]]),MONTH(Table1[[#This Row],[Ngày tính CN]]))</f>
        <v>04</v>
      </c>
      <c r="AA66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60" s="3"/>
    </row>
    <row r="661" spans="1:28" ht="25.5" customHeight="1" x14ac:dyDescent="0.2">
      <c r="A661" s="4" t="s">
        <v>654</v>
      </c>
      <c r="B661" s="4" t="s">
        <v>2119</v>
      </c>
      <c r="E661" s="5">
        <v>45752</v>
      </c>
      <c r="F661" s="3" t="s">
        <v>1214</v>
      </c>
      <c r="G661" s="3" t="s">
        <v>936</v>
      </c>
      <c r="K661" s="8">
        <v>-49049</v>
      </c>
      <c r="L661" s="8" t="s">
        <v>637</v>
      </c>
      <c r="O661" s="20">
        <f>IF(Table1[[#This Row],[Phân loại]]="Tồn đầu kỳ",Table1[[#This Row],[Tổng giá trị]],0)</f>
        <v>0</v>
      </c>
      <c r="P661" s="8">
        <f>IF(Table1[[#This Row],[Số còn phải thu ĐK]]&gt;0,0,IF(Table1[[#This Row],[Phân loại]]="Bán hàng",Table1[[#This Row],[Tổng giá trị]],-Table1[[#This Row],[Tổng giá trị]]))</f>
        <v>49049</v>
      </c>
      <c r="Q661" s="20">
        <f>IF(Table1[[#This Row],[Ngày Thanh toán]]&lt;&gt;"",Table1[[#This Row],[Giá Trị HD sau CK]],0)</f>
        <v>0</v>
      </c>
      <c r="R661" s="8">
        <f>Table1[[#This Row],[Số còn phải thu ĐK]]+Table1[[#This Row],[Giá Trị HD sau CK]]-Table1[[#This Row],[Số tiền đã thu]]</f>
        <v>49049</v>
      </c>
      <c r="S661" s="7">
        <f>IF(Table1[[#This Row],[Ngày hóa đơn]]&lt;&gt;"",Table1[[#This Row],[Ngày hóa đơn]],Table1[[#This Row],[Ngày hạch toán]])</f>
        <v>45752</v>
      </c>
      <c r="T661" s="8">
        <v>55</v>
      </c>
      <c r="U661" s="7">
        <f>IF(Table1[[#This Row],[Ngày tính CN]]="","",S661+T661)</f>
        <v>45807</v>
      </c>
      <c r="V661" s="20">
        <f ca="1">IF(Table1[[#This Row],[Hạn thanh toán]]="","",IF((U661-NOW())&lt;0,0,(U661-NOW())))</f>
        <v>0</v>
      </c>
      <c r="W661" s="3"/>
      <c r="X661" s="20">
        <f ca="1">IF(Table1[[#This Row],[Hạn thanh toán]]="","",IF((U661-NOW())&lt;0,-(U661-NOW()),0))</f>
        <v>167.62053680555255</v>
      </c>
      <c r="Y661" s="3" t="str">
        <f t="shared" ca="1" si="10"/>
        <v>Nợ quá hạn hơn 120 ngày có khả năng mất thanh toán</v>
      </c>
      <c r="Z661" s="3" t="str">
        <f>IF(MONTH(Table1[[#This Row],[Ngày tính CN]])&lt;10,"0"&amp;MONTH(Table1[[#This Row],[Ngày tính CN]]),MONTH(Table1[[#This Row],[Ngày tính CN]]))</f>
        <v>04</v>
      </c>
      <c r="AA66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61" s="3"/>
    </row>
    <row r="662" spans="1:28" ht="25.5" customHeight="1" x14ac:dyDescent="0.2">
      <c r="A662" s="4" t="s">
        <v>654</v>
      </c>
      <c r="B662" s="4" t="s">
        <v>2119</v>
      </c>
      <c r="E662" s="5">
        <v>45752</v>
      </c>
      <c r="F662" s="3" t="s">
        <v>1215</v>
      </c>
      <c r="G662" s="3" t="s">
        <v>936</v>
      </c>
      <c r="K662" s="8">
        <v>-39239</v>
      </c>
      <c r="L662" s="8" t="s">
        <v>637</v>
      </c>
      <c r="O662" s="20">
        <f>IF(Table1[[#This Row],[Phân loại]]="Tồn đầu kỳ",Table1[[#This Row],[Tổng giá trị]],0)</f>
        <v>0</v>
      </c>
      <c r="P662" s="8">
        <f>IF(Table1[[#This Row],[Số còn phải thu ĐK]]&gt;0,0,IF(Table1[[#This Row],[Phân loại]]="Bán hàng",Table1[[#This Row],[Tổng giá trị]],-Table1[[#This Row],[Tổng giá trị]]))</f>
        <v>39239</v>
      </c>
      <c r="Q662" s="20">
        <f>IF(Table1[[#This Row],[Ngày Thanh toán]]&lt;&gt;"",Table1[[#This Row],[Giá Trị HD sau CK]],0)</f>
        <v>0</v>
      </c>
      <c r="R662" s="8">
        <f>Table1[[#This Row],[Số còn phải thu ĐK]]+Table1[[#This Row],[Giá Trị HD sau CK]]-Table1[[#This Row],[Số tiền đã thu]]</f>
        <v>39239</v>
      </c>
      <c r="S662" s="7">
        <f>IF(Table1[[#This Row],[Ngày hóa đơn]]&lt;&gt;"",Table1[[#This Row],[Ngày hóa đơn]],Table1[[#This Row],[Ngày hạch toán]])</f>
        <v>45752</v>
      </c>
      <c r="T662" s="8">
        <v>55</v>
      </c>
      <c r="U662" s="7">
        <f>IF(Table1[[#This Row],[Ngày tính CN]]="","",S662+T662)</f>
        <v>45807</v>
      </c>
      <c r="V662" s="20">
        <f ca="1">IF(Table1[[#This Row],[Hạn thanh toán]]="","",IF((U662-NOW())&lt;0,0,(U662-NOW())))</f>
        <v>0</v>
      </c>
      <c r="W662" s="3"/>
      <c r="X662" s="20">
        <f ca="1">IF(Table1[[#This Row],[Hạn thanh toán]]="","",IF((U662-NOW())&lt;0,-(U662-NOW()),0))</f>
        <v>167.62053680555255</v>
      </c>
      <c r="Y662" s="3" t="str">
        <f t="shared" ca="1" si="10"/>
        <v>Nợ quá hạn hơn 120 ngày có khả năng mất thanh toán</v>
      </c>
      <c r="Z662" s="3" t="str">
        <f>IF(MONTH(Table1[[#This Row],[Ngày tính CN]])&lt;10,"0"&amp;MONTH(Table1[[#This Row],[Ngày tính CN]]),MONTH(Table1[[#This Row],[Ngày tính CN]]))</f>
        <v>04</v>
      </c>
      <c r="AA66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62" s="3"/>
    </row>
    <row r="663" spans="1:28" ht="25.5" customHeight="1" x14ac:dyDescent="0.2">
      <c r="A663" s="4" t="s">
        <v>654</v>
      </c>
      <c r="B663" s="4" t="s">
        <v>2119</v>
      </c>
      <c r="E663" s="5">
        <v>45752</v>
      </c>
      <c r="F663" s="3" t="s">
        <v>1216</v>
      </c>
      <c r="G663" s="3" t="s">
        <v>936</v>
      </c>
      <c r="K663" s="8">
        <v>-39239</v>
      </c>
      <c r="L663" s="8" t="s">
        <v>637</v>
      </c>
      <c r="O663" s="20">
        <f>IF(Table1[[#This Row],[Phân loại]]="Tồn đầu kỳ",Table1[[#This Row],[Tổng giá trị]],0)</f>
        <v>0</v>
      </c>
      <c r="P663" s="8">
        <f>IF(Table1[[#This Row],[Số còn phải thu ĐK]]&gt;0,0,IF(Table1[[#This Row],[Phân loại]]="Bán hàng",Table1[[#This Row],[Tổng giá trị]],-Table1[[#This Row],[Tổng giá trị]]))</f>
        <v>39239</v>
      </c>
      <c r="Q663" s="20">
        <f>IF(Table1[[#This Row],[Ngày Thanh toán]]&lt;&gt;"",Table1[[#This Row],[Giá Trị HD sau CK]],0)</f>
        <v>0</v>
      </c>
      <c r="R663" s="8">
        <f>Table1[[#This Row],[Số còn phải thu ĐK]]+Table1[[#This Row],[Giá Trị HD sau CK]]-Table1[[#This Row],[Số tiền đã thu]]</f>
        <v>39239</v>
      </c>
      <c r="S663" s="7">
        <f>IF(Table1[[#This Row],[Ngày hóa đơn]]&lt;&gt;"",Table1[[#This Row],[Ngày hóa đơn]],Table1[[#This Row],[Ngày hạch toán]])</f>
        <v>45752</v>
      </c>
      <c r="T663" s="8">
        <v>55</v>
      </c>
      <c r="U663" s="7">
        <f>IF(Table1[[#This Row],[Ngày tính CN]]="","",S663+T663)</f>
        <v>45807</v>
      </c>
      <c r="V663" s="20">
        <f ca="1">IF(Table1[[#This Row],[Hạn thanh toán]]="","",IF((U663-NOW())&lt;0,0,(U663-NOW())))</f>
        <v>0</v>
      </c>
      <c r="W663" s="3"/>
      <c r="X663" s="20">
        <f ca="1">IF(Table1[[#This Row],[Hạn thanh toán]]="","",IF((U663-NOW())&lt;0,-(U663-NOW()),0))</f>
        <v>167.62053680555255</v>
      </c>
      <c r="Y663" s="3" t="str">
        <f t="shared" ca="1" si="10"/>
        <v>Nợ quá hạn hơn 120 ngày có khả năng mất thanh toán</v>
      </c>
      <c r="Z663" s="3" t="str">
        <f>IF(MONTH(Table1[[#This Row],[Ngày tính CN]])&lt;10,"0"&amp;MONTH(Table1[[#This Row],[Ngày tính CN]]),MONTH(Table1[[#This Row],[Ngày tính CN]]))</f>
        <v>04</v>
      </c>
      <c r="AA66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63" s="3"/>
    </row>
    <row r="664" spans="1:28" ht="25.5" customHeight="1" x14ac:dyDescent="0.2">
      <c r="A664" s="4" t="s">
        <v>654</v>
      </c>
      <c r="B664" s="4" t="s">
        <v>2119</v>
      </c>
      <c r="E664" s="5">
        <v>45752</v>
      </c>
      <c r="F664" s="3" t="s">
        <v>1217</v>
      </c>
      <c r="G664" s="3" t="s">
        <v>936</v>
      </c>
      <c r="K664" s="8">
        <v>-235431</v>
      </c>
      <c r="L664" s="8" t="s">
        <v>637</v>
      </c>
      <c r="O664" s="20">
        <f>IF(Table1[[#This Row],[Phân loại]]="Tồn đầu kỳ",Table1[[#This Row],[Tổng giá trị]],0)</f>
        <v>0</v>
      </c>
      <c r="P664" s="8">
        <f>IF(Table1[[#This Row],[Số còn phải thu ĐK]]&gt;0,0,IF(Table1[[#This Row],[Phân loại]]="Bán hàng",Table1[[#This Row],[Tổng giá trị]],-Table1[[#This Row],[Tổng giá trị]]))</f>
        <v>235431</v>
      </c>
      <c r="Q664" s="20">
        <f>IF(Table1[[#This Row],[Ngày Thanh toán]]&lt;&gt;"",Table1[[#This Row],[Giá Trị HD sau CK]],0)</f>
        <v>0</v>
      </c>
      <c r="R664" s="8">
        <f>Table1[[#This Row],[Số còn phải thu ĐK]]+Table1[[#This Row],[Giá Trị HD sau CK]]-Table1[[#This Row],[Số tiền đã thu]]</f>
        <v>235431</v>
      </c>
      <c r="S664" s="7">
        <f>IF(Table1[[#This Row],[Ngày hóa đơn]]&lt;&gt;"",Table1[[#This Row],[Ngày hóa đơn]],Table1[[#This Row],[Ngày hạch toán]])</f>
        <v>45752</v>
      </c>
      <c r="T664" s="8">
        <v>55</v>
      </c>
      <c r="U664" s="7">
        <f>IF(Table1[[#This Row],[Ngày tính CN]]="","",S664+T664)</f>
        <v>45807</v>
      </c>
      <c r="V664" s="20">
        <f ca="1">IF(Table1[[#This Row],[Hạn thanh toán]]="","",IF((U664-NOW())&lt;0,0,(U664-NOW())))</f>
        <v>0</v>
      </c>
      <c r="W664" s="3"/>
      <c r="X664" s="20">
        <f ca="1">IF(Table1[[#This Row],[Hạn thanh toán]]="","",IF((U664-NOW())&lt;0,-(U664-NOW()),0))</f>
        <v>167.62053680555255</v>
      </c>
      <c r="Y664" s="3" t="str">
        <f t="shared" ca="1" si="10"/>
        <v>Nợ quá hạn hơn 120 ngày có khả năng mất thanh toán</v>
      </c>
      <c r="Z664" s="3" t="str">
        <f>IF(MONTH(Table1[[#This Row],[Ngày tính CN]])&lt;10,"0"&amp;MONTH(Table1[[#This Row],[Ngày tính CN]]),MONTH(Table1[[#This Row],[Ngày tính CN]]))</f>
        <v>04</v>
      </c>
      <c r="AA66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64" s="3"/>
    </row>
    <row r="665" spans="1:28" ht="25.5" customHeight="1" x14ac:dyDescent="0.2">
      <c r="A665" s="4" t="s">
        <v>654</v>
      </c>
      <c r="B665" s="4" t="s">
        <v>2119</v>
      </c>
      <c r="E665" s="5">
        <v>45752</v>
      </c>
      <c r="F665" s="3" t="s">
        <v>1218</v>
      </c>
      <c r="G665" s="3" t="s">
        <v>936</v>
      </c>
      <c r="K665" s="8">
        <v>-39239</v>
      </c>
      <c r="L665" s="8" t="s">
        <v>637</v>
      </c>
      <c r="O665" s="20">
        <f>IF(Table1[[#This Row],[Phân loại]]="Tồn đầu kỳ",Table1[[#This Row],[Tổng giá trị]],0)</f>
        <v>0</v>
      </c>
      <c r="P665" s="8">
        <f>IF(Table1[[#This Row],[Số còn phải thu ĐK]]&gt;0,0,IF(Table1[[#This Row],[Phân loại]]="Bán hàng",Table1[[#This Row],[Tổng giá trị]],-Table1[[#This Row],[Tổng giá trị]]))</f>
        <v>39239</v>
      </c>
      <c r="Q665" s="20">
        <f>IF(Table1[[#This Row],[Ngày Thanh toán]]&lt;&gt;"",Table1[[#This Row],[Giá Trị HD sau CK]],0)</f>
        <v>0</v>
      </c>
      <c r="R665" s="8">
        <f>Table1[[#This Row],[Số còn phải thu ĐK]]+Table1[[#This Row],[Giá Trị HD sau CK]]-Table1[[#This Row],[Số tiền đã thu]]</f>
        <v>39239</v>
      </c>
      <c r="S665" s="7">
        <f>IF(Table1[[#This Row],[Ngày hóa đơn]]&lt;&gt;"",Table1[[#This Row],[Ngày hóa đơn]],Table1[[#This Row],[Ngày hạch toán]])</f>
        <v>45752</v>
      </c>
      <c r="T665" s="8">
        <v>55</v>
      </c>
      <c r="U665" s="7">
        <f>IF(Table1[[#This Row],[Ngày tính CN]]="","",S665+T665)</f>
        <v>45807</v>
      </c>
      <c r="V665" s="20">
        <f ca="1">IF(Table1[[#This Row],[Hạn thanh toán]]="","",IF((U665-NOW())&lt;0,0,(U665-NOW())))</f>
        <v>0</v>
      </c>
      <c r="W665" s="3"/>
      <c r="X665" s="20">
        <f ca="1">IF(Table1[[#This Row],[Hạn thanh toán]]="","",IF((U665-NOW())&lt;0,-(U665-NOW()),0))</f>
        <v>167.62053680555255</v>
      </c>
      <c r="Y665" s="3" t="str">
        <f t="shared" ca="1" si="10"/>
        <v>Nợ quá hạn hơn 120 ngày có khả năng mất thanh toán</v>
      </c>
      <c r="Z665" s="3" t="str">
        <f>IF(MONTH(Table1[[#This Row],[Ngày tính CN]])&lt;10,"0"&amp;MONTH(Table1[[#This Row],[Ngày tính CN]]),MONTH(Table1[[#This Row],[Ngày tính CN]]))</f>
        <v>04</v>
      </c>
      <c r="AA66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65" s="3"/>
    </row>
    <row r="666" spans="1:28" ht="25.5" customHeight="1" x14ac:dyDescent="0.2">
      <c r="A666" s="4" t="s">
        <v>654</v>
      </c>
      <c r="B666" s="4" t="s">
        <v>2119</v>
      </c>
      <c r="E666" s="5">
        <v>45752</v>
      </c>
      <c r="F666" s="3" t="s">
        <v>1219</v>
      </c>
      <c r="G666" s="3" t="s">
        <v>936</v>
      </c>
      <c r="K666" s="8">
        <v>-39239</v>
      </c>
      <c r="L666" s="8" t="s">
        <v>637</v>
      </c>
      <c r="O666" s="20">
        <f>IF(Table1[[#This Row],[Phân loại]]="Tồn đầu kỳ",Table1[[#This Row],[Tổng giá trị]],0)</f>
        <v>0</v>
      </c>
      <c r="P666" s="8">
        <f>IF(Table1[[#This Row],[Số còn phải thu ĐK]]&gt;0,0,IF(Table1[[#This Row],[Phân loại]]="Bán hàng",Table1[[#This Row],[Tổng giá trị]],-Table1[[#This Row],[Tổng giá trị]]))</f>
        <v>39239</v>
      </c>
      <c r="Q666" s="20">
        <f>IF(Table1[[#This Row],[Ngày Thanh toán]]&lt;&gt;"",Table1[[#This Row],[Giá Trị HD sau CK]],0)</f>
        <v>0</v>
      </c>
      <c r="R666" s="8">
        <f>Table1[[#This Row],[Số còn phải thu ĐK]]+Table1[[#This Row],[Giá Trị HD sau CK]]-Table1[[#This Row],[Số tiền đã thu]]</f>
        <v>39239</v>
      </c>
      <c r="S666" s="7">
        <f>IF(Table1[[#This Row],[Ngày hóa đơn]]&lt;&gt;"",Table1[[#This Row],[Ngày hóa đơn]],Table1[[#This Row],[Ngày hạch toán]])</f>
        <v>45752</v>
      </c>
      <c r="T666" s="8">
        <v>55</v>
      </c>
      <c r="U666" s="7">
        <f>IF(Table1[[#This Row],[Ngày tính CN]]="","",S666+T666)</f>
        <v>45807</v>
      </c>
      <c r="V666" s="20">
        <f ca="1">IF(Table1[[#This Row],[Hạn thanh toán]]="","",IF((U666-NOW())&lt;0,0,(U666-NOW())))</f>
        <v>0</v>
      </c>
      <c r="W666" s="3"/>
      <c r="X666" s="20">
        <f ca="1">IF(Table1[[#This Row],[Hạn thanh toán]]="","",IF((U666-NOW())&lt;0,-(U666-NOW()),0))</f>
        <v>167.62053680555255</v>
      </c>
      <c r="Y666" s="3" t="str">
        <f t="shared" ca="1" si="10"/>
        <v>Nợ quá hạn hơn 120 ngày có khả năng mất thanh toán</v>
      </c>
      <c r="Z666" s="3" t="str">
        <f>IF(MONTH(Table1[[#This Row],[Ngày tính CN]])&lt;10,"0"&amp;MONTH(Table1[[#This Row],[Ngày tính CN]]),MONTH(Table1[[#This Row],[Ngày tính CN]]))</f>
        <v>04</v>
      </c>
      <c r="AA66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66" s="3"/>
    </row>
    <row r="667" spans="1:28" ht="25.5" customHeight="1" x14ac:dyDescent="0.2">
      <c r="A667" s="4" t="s">
        <v>654</v>
      </c>
      <c r="B667" s="4" t="s">
        <v>2119</v>
      </c>
      <c r="E667" s="5">
        <v>45752</v>
      </c>
      <c r="F667" s="3" t="s">
        <v>1220</v>
      </c>
      <c r="G667" s="3" t="s">
        <v>936</v>
      </c>
      <c r="K667" s="8">
        <v>-39239</v>
      </c>
      <c r="L667" s="8" t="s">
        <v>637</v>
      </c>
      <c r="O667" s="20">
        <f>IF(Table1[[#This Row],[Phân loại]]="Tồn đầu kỳ",Table1[[#This Row],[Tổng giá trị]],0)</f>
        <v>0</v>
      </c>
      <c r="P667" s="8">
        <f>IF(Table1[[#This Row],[Số còn phải thu ĐK]]&gt;0,0,IF(Table1[[#This Row],[Phân loại]]="Bán hàng",Table1[[#This Row],[Tổng giá trị]],-Table1[[#This Row],[Tổng giá trị]]))</f>
        <v>39239</v>
      </c>
      <c r="Q667" s="20">
        <f>IF(Table1[[#This Row],[Ngày Thanh toán]]&lt;&gt;"",Table1[[#This Row],[Giá Trị HD sau CK]],0)</f>
        <v>0</v>
      </c>
      <c r="R667" s="8">
        <f>Table1[[#This Row],[Số còn phải thu ĐK]]+Table1[[#This Row],[Giá Trị HD sau CK]]-Table1[[#This Row],[Số tiền đã thu]]</f>
        <v>39239</v>
      </c>
      <c r="S667" s="7">
        <f>IF(Table1[[#This Row],[Ngày hóa đơn]]&lt;&gt;"",Table1[[#This Row],[Ngày hóa đơn]],Table1[[#This Row],[Ngày hạch toán]])</f>
        <v>45752</v>
      </c>
      <c r="T667" s="8">
        <v>55</v>
      </c>
      <c r="U667" s="7">
        <f>IF(Table1[[#This Row],[Ngày tính CN]]="","",S667+T667)</f>
        <v>45807</v>
      </c>
      <c r="V667" s="20">
        <f ca="1">IF(Table1[[#This Row],[Hạn thanh toán]]="","",IF((U667-NOW())&lt;0,0,(U667-NOW())))</f>
        <v>0</v>
      </c>
      <c r="W667" s="3"/>
      <c r="X667" s="20">
        <f ca="1">IF(Table1[[#This Row],[Hạn thanh toán]]="","",IF((U667-NOW())&lt;0,-(U667-NOW()),0))</f>
        <v>167.62053680555255</v>
      </c>
      <c r="Y667" s="3" t="str">
        <f t="shared" ca="1" si="10"/>
        <v>Nợ quá hạn hơn 120 ngày có khả năng mất thanh toán</v>
      </c>
      <c r="Z667" s="3" t="str">
        <f>IF(MONTH(Table1[[#This Row],[Ngày tính CN]])&lt;10,"0"&amp;MONTH(Table1[[#This Row],[Ngày tính CN]]),MONTH(Table1[[#This Row],[Ngày tính CN]]))</f>
        <v>04</v>
      </c>
      <c r="AA66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67" s="3"/>
    </row>
    <row r="668" spans="1:28" ht="25.5" customHeight="1" x14ac:dyDescent="0.2">
      <c r="A668" s="4" t="s">
        <v>654</v>
      </c>
      <c r="B668" s="4" t="s">
        <v>2119</v>
      </c>
      <c r="E668" s="5">
        <v>45752</v>
      </c>
      <c r="F668" s="3" t="s">
        <v>1221</v>
      </c>
      <c r="G668" s="3" t="s">
        <v>936</v>
      </c>
      <c r="K668" s="8">
        <v>-71771</v>
      </c>
      <c r="L668" s="8" t="s">
        <v>637</v>
      </c>
      <c r="O668" s="20">
        <f>IF(Table1[[#This Row],[Phân loại]]="Tồn đầu kỳ",Table1[[#This Row],[Tổng giá trị]],0)</f>
        <v>0</v>
      </c>
      <c r="P668" s="8">
        <f>IF(Table1[[#This Row],[Số còn phải thu ĐK]]&gt;0,0,IF(Table1[[#This Row],[Phân loại]]="Bán hàng",Table1[[#This Row],[Tổng giá trị]],-Table1[[#This Row],[Tổng giá trị]]))</f>
        <v>71771</v>
      </c>
      <c r="Q668" s="20">
        <f>IF(Table1[[#This Row],[Ngày Thanh toán]]&lt;&gt;"",Table1[[#This Row],[Giá Trị HD sau CK]],0)</f>
        <v>0</v>
      </c>
      <c r="R668" s="8">
        <f>Table1[[#This Row],[Số còn phải thu ĐK]]+Table1[[#This Row],[Giá Trị HD sau CK]]-Table1[[#This Row],[Số tiền đã thu]]</f>
        <v>71771</v>
      </c>
      <c r="S668" s="7">
        <f>IF(Table1[[#This Row],[Ngày hóa đơn]]&lt;&gt;"",Table1[[#This Row],[Ngày hóa đơn]],Table1[[#This Row],[Ngày hạch toán]])</f>
        <v>45752</v>
      </c>
      <c r="T668" s="8">
        <v>55</v>
      </c>
      <c r="U668" s="7">
        <f>IF(Table1[[#This Row],[Ngày tính CN]]="","",S668+T668)</f>
        <v>45807</v>
      </c>
      <c r="V668" s="20">
        <f ca="1">IF(Table1[[#This Row],[Hạn thanh toán]]="","",IF((U668-NOW())&lt;0,0,(U668-NOW())))</f>
        <v>0</v>
      </c>
      <c r="W668" s="3"/>
      <c r="X668" s="20">
        <f ca="1">IF(Table1[[#This Row],[Hạn thanh toán]]="","",IF((U668-NOW())&lt;0,-(U668-NOW()),0))</f>
        <v>167.62053680555255</v>
      </c>
      <c r="Y668" s="3" t="str">
        <f t="shared" ca="1" si="10"/>
        <v>Nợ quá hạn hơn 120 ngày có khả năng mất thanh toán</v>
      </c>
      <c r="Z668" s="3" t="str">
        <f>IF(MONTH(Table1[[#This Row],[Ngày tính CN]])&lt;10,"0"&amp;MONTH(Table1[[#This Row],[Ngày tính CN]]),MONTH(Table1[[#This Row],[Ngày tính CN]]))</f>
        <v>04</v>
      </c>
      <c r="AA66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68" s="3"/>
    </row>
    <row r="669" spans="1:28" ht="25.5" customHeight="1" x14ac:dyDescent="0.2">
      <c r="A669" s="4" t="s">
        <v>654</v>
      </c>
      <c r="B669" s="4" t="s">
        <v>2119</v>
      </c>
      <c r="E669" s="5">
        <v>45752</v>
      </c>
      <c r="F669" s="3" t="s">
        <v>1222</v>
      </c>
      <c r="G669" s="3" t="s">
        <v>936</v>
      </c>
      <c r="K669" s="8">
        <v>-71771</v>
      </c>
      <c r="L669" s="8" t="s">
        <v>637</v>
      </c>
      <c r="O669" s="20">
        <f>IF(Table1[[#This Row],[Phân loại]]="Tồn đầu kỳ",Table1[[#This Row],[Tổng giá trị]],0)</f>
        <v>0</v>
      </c>
      <c r="P669" s="8">
        <f>IF(Table1[[#This Row],[Số còn phải thu ĐK]]&gt;0,0,IF(Table1[[#This Row],[Phân loại]]="Bán hàng",Table1[[#This Row],[Tổng giá trị]],-Table1[[#This Row],[Tổng giá trị]]))</f>
        <v>71771</v>
      </c>
      <c r="Q669" s="20">
        <f>IF(Table1[[#This Row],[Ngày Thanh toán]]&lt;&gt;"",Table1[[#This Row],[Giá Trị HD sau CK]],0)</f>
        <v>0</v>
      </c>
      <c r="R669" s="8">
        <f>Table1[[#This Row],[Số còn phải thu ĐK]]+Table1[[#This Row],[Giá Trị HD sau CK]]-Table1[[#This Row],[Số tiền đã thu]]</f>
        <v>71771</v>
      </c>
      <c r="S669" s="7">
        <f>IF(Table1[[#This Row],[Ngày hóa đơn]]&lt;&gt;"",Table1[[#This Row],[Ngày hóa đơn]],Table1[[#This Row],[Ngày hạch toán]])</f>
        <v>45752</v>
      </c>
      <c r="T669" s="8">
        <v>55</v>
      </c>
      <c r="U669" s="7">
        <f>IF(Table1[[#This Row],[Ngày tính CN]]="","",S669+T669)</f>
        <v>45807</v>
      </c>
      <c r="V669" s="20">
        <f ca="1">IF(Table1[[#This Row],[Hạn thanh toán]]="","",IF((U669-NOW())&lt;0,0,(U669-NOW())))</f>
        <v>0</v>
      </c>
      <c r="W669" s="3"/>
      <c r="X669" s="20">
        <f ca="1">IF(Table1[[#This Row],[Hạn thanh toán]]="","",IF((U669-NOW())&lt;0,-(U669-NOW()),0))</f>
        <v>167.62053680555255</v>
      </c>
      <c r="Y669" s="3" t="str">
        <f t="shared" ca="1" si="10"/>
        <v>Nợ quá hạn hơn 120 ngày có khả năng mất thanh toán</v>
      </c>
      <c r="Z669" s="3" t="str">
        <f>IF(MONTH(Table1[[#This Row],[Ngày tính CN]])&lt;10,"0"&amp;MONTH(Table1[[#This Row],[Ngày tính CN]]),MONTH(Table1[[#This Row],[Ngày tính CN]]))</f>
        <v>04</v>
      </c>
      <c r="AA66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69" s="3"/>
    </row>
    <row r="670" spans="1:28" ht="25.5" customHeight="1" x14ac:dyDescent="0.2">
      <c r="A670" s="4" t="s">
        <v>654</v>
      </c>
      <c r="B670" s="4" t="s">
        <v>2119</v>
      </c>
      <c r="E670" s="5">
        <v>45752</v>
      </c>
      <c r="F670" s="3" t="s">
        <v>1223</v>
      </c>
      <c r="G670" s="3" t="s">
        <v>936</v>
      </c>
      <c r="K670" s="8">
        <v>-71771</v>
      </c>
      <c r="L670" s="8" t="s">
        <v>637</v>
      </c>
      <c r="O670" s="20">
        <f>IF(Table1[[#This Row],[Phân loại]]="Tồn đầu kỳ",Table1[[#This Row],[Tổng giá trị]],0)</f>
        <v>0</v>
      </c>
      <c r="P670" s="8">
        <f>IF(Table1[[#This Row],[Số còn phải thu ĐK]]&gt;0,0,IF(Table1[[#This Row],[Phân loại]]="Bán hàng",Table1[[#This Row],[Tổng giá trị]],-Table1[[#This Row],[Tổng giá trị]]))</f>
        <v>71771</v>
      </c>
      <c r="Q670" s="20">
        <f>IF(Table1[[#This Row],[Ngày Thanh toán]]&lt;&gt;"",Table1[[#This Row],[Giá Trị HD sau CK]],0)</f>
        <v>0</v>
      </c>
      <c r="R670" s="8">
        <f>Table1[[#This Row],[Số còn phải thu ĐK]]+Table1[[#This Row],[Giá Trị HD sau CK]]-Table1[[#This Row],[Số tiền đã thu]]</f>
        <v>71771</v>
      </c>
      <c r="S670" s="7">
        <f>IF(Table1[[#This Row],[Ngày hóa đơn]]&lt;&gt;"",Table1[[#This Row],[Ngày hóa đơn]],Table1[[#This Row],[Ngày hạch toán]])</f>
        <v>45752</v>
      </c>
      <c r="T670" s="8">
        <v>55</v>
      </c>
      <c r="U670" s="7">
        <f>IF(Table1[[#This Row],[Ngày tính CN]]="","",S670+T670)</f>
        <v>45807</v>
      </c>
      <c r="V670" s="20">
        <f ca="1">IF(Table1[[#This Row],[Hạn thanh toán]]="","",IF((U670-NOW())&lt;0,0,(U670-NOW())))</f>
        <v>0</v>
      </c>
      <c r="W670" s="3"/>
      <c r="X670" s="20">
        <f ca="1">IF(Table1[[#This Row],[Hạn thanh toán]]="","",IF((U670-NOW())&lt;0,-(U670-NOW()),0))</f>
        <v>167.62053680555255</v>
      </c>
      <c r="Y670" s="3" t="str">
        <f t="shared" ca="1" si="10"/>
        <v>Nợ quá hạn hơn 120 ngày có khả năng mất thanh toán</v>
      </c>
      <c r="Z670" s="3" t="str">
        <f>IF(MONTH(Table1[[#This Row],[Ngày tính CN]])&lt;10,"0"&amp;MONTH(Table1[[#This Row],[Ngày tính CN]]),MONTH(Table1[[#This Row],[Ngày tính CN]]))</f>
        <v>04</v>
      </c>
      <c r="AA67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70" s="3"/>
    </row>
    <row r="671" spans="1:28" ht="25.5" customHeight="1" x14ac:dyDescent="0.2">
      <c r="A671" s="4" t="s">
        <v>654</v>
      </c>
      <c r="B671" s="4" t="s">
        <v>2119</v>
      </c>
      <c r="E671" s="5">
        <v>45752</v>
      </c>
      <c r="F671" s="3" t="s">
        <v>1224</v>
      </c>
      <c r="G671" s="3" t="s">
        <v>936</v>
      </c>
      <c r="K671" s="8">
        <v>-215314</v>
      </c>
      <c r="L671" s="8" t="s">
        <v>637</v>
      </c>
      <c r="O671" s="20">
        <f>IF(Table1[[#This Row],[Phân loại]]="Tồn đầu kỳ",Table1[[#This Row],[Tổng giá trị]],0)</f>
        <v>0</v>
      </c>
      <c r="P671" s="8">
        <f>IF(Table1[[#This Row],[Số còn phải thu ĐK]]&gt;0,0,IF(Table1[[#This Row],[Phân loại]]="Bán hàng",Table1[[#This Row],[Tổng giá trị]],-Table1[[#This Row],[Tổng giá trị]]))</f>
        <v>215314</v>
      </c>
      <c r="Q671" s="20">
        <f>IF(Table1[[#This Row],[Ngày Thanh toán]]&lt;&gt;"",Table1[[#This Row],[Giá Trị HD sau CK]],0)</f>
        <v>0</v>
      </c>
      <c r="R671" s="8">
        <f>Table1[[#This Row],[Số còn phải thu ĐK]]+Table1[[#This Row],[Giá Trị HD sau CK]]-Table1[[#This Row],[Số tiền đã thu]]</f>
        <v>215314</v>
      </c>
      <c r="S671" s="7">
        <f>IF(Table1[[#This Row],[Ngày hóa đơn]]&lt;&gt;"",Table1[[#This Row],[Ngày hóa đơn]],Table1[[#This Row],[Ngày hạch toán]])</f>
        <v>45752</v>
      </c>
      <c r="T671" s="8">
        <v>55</v>
      </c>
      <c r="U671" s="7">
        <f>IF(Table1[[#This Row],[Ngày tính CN]]="","",S671+T671)</f>
        <v>45807</v>
      </c>
      <c r="V671" s="20">
        <f ca="1">IF(Table1[[#This Row],[Hạn thanh toán]]="","",IF((U671-NOW())&lt;0,0,(U671-NOW())))</f>
        <v>0</v>
      </c>
      <c r="W671" s="3"/>
      <c r="X671" s="20">
        <f ca="1">IF(Table1[[#This Row],[Hạn thanh toán]]="","",IF((U671-NOW())&lt;0,-(U671-NOW()),0))</f>
        <v>167.62053680555255</v>
      </c>
      <c r="Y671" s="3" t="str">
        <f t="shared" ca="1" si="10"/>
        <v>Nợ quá hạn hơn 120 ngày có khả năng mất thanh toán</v>
      </c>
      <c r="Z671" s="3" t="str">
        <f>IF(MONTH(Table1[[#This Row],[Ngày tính CN]])&lt;10,"0"&amp;MONTH(Table1[[#This Row],[Ngày tính CN]]),MONTH(Table1[[#This Row],[Ngày tính CN]]))</f>
        <v>04</v>
      </c>
      <c r="AA67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71" s="3"/>
    </row>
    <row r="672" spans="1:28" ht="25.5" customHeight="1" x14ac:dyDescent="0.2">
      <c r="A672" s="4" t="s">
        <v>654</v>
      </c>
      <c r="B672" s="4" t="s">
        <v>2119</v>
      </c>
      <c r="E672" s="5">
        <v>45752</v>
      </c>
      <c r="F672" s="3" t="s">
        <v>1225</v>
      </c>
      <c r="G672" s="3" t="s">
        <v>936</v>
      </c>
      <c r="K672" s="8">
        <v>-71771</v>
      </c>
      <c r="L672" s="8" t="s">
        <v>637</v>
      </c>
      <c r="O672" s="20">
        <f>IF(Table1[[#This Row],[Phân loại]]="Tồn đầu kỳ",Table1[[#This Row],[Tổng giá trị]],0)</f>
        <v>0</v>
      </c>
      <c r="P672" s="8">
        <f>IF(Table1[[#This Row],[Số còn phải thu ĐK]]&gt;0,0,IF(Table1[[#This Row],[Phân loại]]="Bán hàng",Table1[[#This Row],[Tổng giá trị]],-Table1[[#This Row],[Tổng giá trị]]))</f>
        <v>71771</v>
      </c>
      <c r="Q672" s="20">
        <f>IF(Table1[[#This Row],[Ngày Thanh toán]]&lt;&gt;"",Table1[[#This Row],[Giá Trị HD sau CK]],0)</f>
        <v>0</v>
      </c>
      <c r="R672" s="8">
        <f>Table1[[#This Row],[Số còn phải thu ĐK]]+Table1[[#This Row],[Giá Trị HD sau CK]]-Table1[[#This Row],[Số tiền đã thu]]</f>
        <v>71771</v>
      </c>
      <c r="S672" s="7">
        <f>IF(Table1[[#This Row],[Ngày hóa đơn]]&lt;&gt;"",Table1[[#This Row],[Ngày hóa đơn]],Table1[[#This Row],[Ngày hạch toán]])</f>
        <v>45752</v>
      </c>
      <c r="T672" s="8">
        <v>55</v>
      </c>
      <c r="U672" s="7">
        <f>IF(Table1[[#This Row],[Ngày tính CN]]="","",S672+T672)</f>
        <v>45807</v>
      </c>
      <c r="V672" s="20">
        <f ca="1">IF(Table1[[#This Row],[Hạn thanh toán]]="","",IF((U672-NOW())&lt;0,0,(U672-NOW())))</f>
        <v>0</v>
      </c>
      <c r="W672" s="3"/>
      <c r="X672" s="20">
        <f ca="1">IF(Table1[[#This Row],[Hạn thanh toán]]="","",IF((U672-NOW())&lt;0,-(U672-NOW()),0))</f>
        <v>167.62053680555255</v>
      </c>
      <c r="Y672" s="3" t="str">
        <f t="shared" ca="1" si="10"/>
        <v>Nợ quá hạn hơn 120 ngày có khả năng mất thanh toán</v>
      </c>
      <c r="Z672" s="3" t="str">
        <f>IF(MONTH(Table1[[#This Row],[Ngày tính CN]])&lt;10,"0"&amp;MONTH(Table1[[#This Row],[Ngày tính CN]]),MONTH(Table1[[#This Row],[Ngày tính CN]]))</f>
        <v>04</v>
      </c>
      <c r="AA67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72" s="3"/>
    </row>
    <row r="673" spans="1:28" ht="25.5" customHeight="1" x14ac:dyDescent="0.2">
      <c r="A673" s="4" t="s">
        <v>654</v>
      </c>
      <c r="B673" s="4" t="s">
        <v>2119</v>
      </c>
      <c r="E673" s="5">
        <v>45752</v>
      </c>
      <c r="F673" s="3" t="s">
        <v>1226</v>
      </c>
      <c r="G673" s="3" t="s">
        <v>936</v>
      </c>
      <c r="K673" s="8">
        <v>-143543</v>
      </c>
      <c r="L673" s="8" t="s">
        <v>637</v>
      </c>
      <c r="O673" s="20">
        <f>IF(Table1[[#This Row],[Phân loại]]="Tồn đầu kỳ",Table1[[#This Row],[Tổng giá trị]],0)</f>
        <v>0</v>
      </c>
      <c r="P673" s="8">
        <f>IF(Table1[[#This Row],[Số còn phải thu ĐK]]&gt;0,0,IF(Table1[[#This Row],[Phân loại]]="Bán hàng",Table1[[#This Row],[Tổng giá trị]],-Table1[[#This Row],[Tổng giá trị]]))</f>
        <v>143543</v>
      </c>
      <c r="Q673" s="20">
        <f>IF(Table1[[#This Row],[Ngày Thanh toán]]&lt;&gt;"",Table1[[#This Row],[Giá Trị HD sau CK]],0)</f>
        <v>0</v>
      </c>
      <c r="R673" s="8">
        <f>Table1[[#This Row],[Số còn phải thu ĐK]]+Table1[[#This Row],[Giá Trị HD sau CK]]-Table1[[#This Row],[Số tiền đã thu]]</f>
        <v>143543</v>
      </c>
      <c r="S673" s="7">
        <f>IF(Table1[[#This Row],[Ngày hóa đơn]]&lt;&gt;"",Table1[[#This Row],[Ngày hóa đơn]],Table1[[#This Row],[Ngày hạch toán]])</f>
        <v>45752</v>
      </c>
      <c r="T673" s="8">
        <v>55</v>
      </c>
      <c r="U673" s="7">
        <f>IF(Table1[[#This Row],[Ngày tính CN]]="","",S673+T673)</f>
        <v>45807</v>
      </c>
      <c r="V673" s="20">
        <f ca="1">IF(Table1[[#This Row],[Hạn thanh toán]]="","",IF((U673-NOW())&lt;0,0,(U673-NOW())))</f>
        <v>0</v>
      </c>
      <c r="W673" s="3"/>
      <c r="X673" s="20">
        <f ca="1">IF(Table1[[#This Row],[Hạn thanh toán]]="","",IF((U673-NOW())&lt;0,-(U673-NOW()),0))</f>
        <v>167.62053680555255</v>
      </c>
      <c r="Y673" s="3" t="str">
        <f t="shared" ca="1" si="10"/>
        <v>Nợ quá hạn hơn 120 ngày có khả năng mất thanh toán</v>
      </c>
      <c r="Z673" s="3" t="str">
        <f>IF(MONTH(Table1[[#This Row],[Ngày tính CN]])&lt;10,"0"&amp;MONTH(Table1[[#This Row],[Ngày tính CN]]),MONTH(Table1[[#This Row],[Ngày tính CN]]))</f>
        <v>04</v>
      </c>
      <c r="AA67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73" s="3"/>
    </row>
    <row r="674" spans="1:28" ht="25.5" customHeight="1" x14ac:dyDescent="0.2">
      <c r="A674" s="4" t="s">
        <v>654</v>
      </c>
      <c r="B674" s="4" t="s">
        <v>2119</v>
      </c>
      <c r="E674" s="5">
        <v>45752</v>
      </c>
      <c r="F674" s="3" t="s">
        <v>1227</v>
      </c>
      <c r="G674" s="3" t="s">
        <v>936</v>
      </c>
      <c r="K674" s="8">
        <v>-71771</v>
      </c>
      <c r="L674" s="8" t="s">
        <v>637</v>
      </c>
      <c r="O674" s="20">
        <f>IF(Table1[[#This Row],[Phân loại]]="Tồn đầu kỳ",Table1[[#This Row],[Tổng giá trị]],0)</f>
        <v>0</v>
      </c>
      <c r="P674" s="8">
        <f>IF(Table1[[#This Row],[Số còn phải thu ĐK]]&gt;0,0,IF(Table1[[#This Row],[Phân loại]]="Bán hàng",Table1[[#This Row],[Tổng giá trị]],-Table1[[#This Row],[Tổng giá trị]]))</f>
        <v>71771</v>
      </c>
      <c r="Q674" s="20">
        <f>IF(Table1[[#This Row],[Ngày Thanh toán]]&lt;&gt;"",Table1[[#This Row],[Giá Trị HD sau CK]],0)</f>
        <v>0</v>
      </c>
      <c r="R674" s="8">
        <f>Table1[[#This Row],[Số còn phải thu ĐK]]+Table1[[#This Row],[Giá Trị HD sau CK]]-Table1[[#This Row],[Số tiền đã thu]]</f>
        <v>71771</v>
      </c>
      <c r="S674" s="7">
        <f>IF(Table1[[#This Row],[Ngày hóa đơn]]&lt;&gt;"",Table1[[#This Row],[Ngày hóa đơn]],Table1[[#This Row],[Ngày hạch toán]])</f>
        <v>45752</v>
      </c>
      <c r="T674" s="8">
        <v>55</v>
      </c>
      <c r="U674" s="7">
        <f>IF(Table1[[#This Row],[Ngày tính CN]]="","",S674+T674)</f>
        <v>45807</v>
      </c>
      <c r="V674" s="20">
        <f ca="1">IF(Table1[[#This Row],[Hạn thanh toán]]="","",IF((U674-NOW())&lt;0,0,(U674-NOW())))</f>
        <v>0</v>
      </c>
      <c r="W674" s="3"/>
      <c r="X674" s="20">
        <f ca="1">IF(Table1[[#This Row],[Hạn thanh toán]]="","",IF((U674-NOW())&lt;0,-(U674-NOW()),0))</f>
        <v>167.62053680555255</v>
      </c>
      <c r="Y674" s="3" t="str">
        <f t="shared" ca="1" si="10"/>
        <v>Nợ quá hạn hơn 120 ngày có khả năng mất thanh toán</v>
      </c>
      <c r="Z674" s="3" t="str">
        <f>IF(MONTH(Table1[[#This Row],[Ngày tính CN]])&lt;10,"0"&amp;MONTH(Table1[[#This Row],[Ngày tính CN]]),MONTH(Table1[[#This Row],[Ngày tính CN]]))</f>
        <v>04</v>
      </c>
      <c r="AA67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74" s="3"/>
    </row>
    <row r="675" spans="1:28" ht="25.5" customHeight="1" x14ac:dyDescent="0.2">
      <c r="A675" s="4" t="s">
        <v>654</v>
      </c>
      <c r="B675" s="4" t="s">
        <v>2119</v>
      </c>
      <c r="E675" s="5">
        <v>45752</v>
      </c>
      <c r="F675" s="3" t="s">
        <v>1228</v>
      </c>
      <c r="G675" s="3" t="s">
        <v>936</v>
      </c>
      <c r="K675" s="8">
        <v>-71771</v>
      </c>
      <c r="L675" s="8" t="s">
        <v>637</v>
      </c>
      <c r="O675" s="20">
        <f>IF(Table1[[#This Row],[Phân loại]]="Tồn đầu kỳ",Table1[[#This Row],[Tổng giá trị]],0)</f>
        <v>0</v>
      </c>
      <c r="P675" s="8">
        <f>IF(Table1[[#This Row],[Số còn phải thu ĐK]]&gt;0,0,IF(Table1[[#This Row],[Phân loại]]="Bán hàng",Table1[[#This Row],[Tổng giá trị]],-Table1[[#This Row],[Tổng giá trị]]))</f>
        <v>71771</v>
      </c>
      <c r="Q675" s="20">
        <f>IF(Table1[[#This Row],[Ngày Thanh toán]]&lt;&gt;"",Table1[[#This Row],[Giá Trị HD sau CK]],0)</f>
        <v>0</v>
      </c>
      <c r="R675" s="8">
        <f>Table1[[#This Row],[Số còn phải thu ĐK]]+Table1[[#This Row],[Giá Trị HD sau CK]]-Table1[[#This Row],[Số tiền đã thu]]</f>
        <v>71771</v>
      </c>
      <c r="S675" s="7">
        <f>IF(Table1[[#This Row],[Ngày hóa đơn]]&lt;&gt;"",Table1[[#This Row],[Ngày hóa đơn]],Table1[[#This Row],[Ngày hạch toán]])</f>
        <v>45752</v>
      </c>
      <c r="T675" s="8">
        <v>55</v>
      </c>
      <c r="U675" s="7">
        <f>IF(Table1[[#This Row],[Ngày tính CN]]="","",S675+T675)</f>
        <v>45807</v>
      </c>
      <c r="V675" s="20">
        <f ca="1">IF(Table1[[#This Row],[Hạn thanh toán]]="","",IF((U675-NOW())&lt;0,0,(U675-NOW())))</f>
        <v>0</v>
      </c>
      <c r="W675" s="3"/>
      <c r="X675" s="20">
        <f ca="1">IF(Table1[[#This Row],[Hạn thanh toán]]="","",IF((U675-NOW())&lt;0,-(U675-NOW()),0))</f>
        <v>167.62053680555255</v>
      </c>
      <c r="Y675" s="3" t="str">
        <f t="shared" ca="1" si="10"/>
        <v>Nợ quá hạn hơn 120 ngày có khả năng mất thanh toán</v>
      </c>
      <c r="Z675" s="3" t="str">
        <f>IF(MONTH(Table1[[#This Row],[Ngày tính CN]])&lt;10,"0"&amp;MONTH(Table1[[#This Row],[Ngày tính CN]]),MONTH(Table1[[#This Row],[Ngày tính CN]]))</f>
        <v>04</v>
      </c>
      <c r="AA67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75" s="3"/>
    </row>
    <row r="676" spans="1:28" ht="25.5" customHeight="1" x14ac:dyDescent="0.2">
      <c r="A676" s="4" t="s">
        <v>654</v>
      </c>
      <c r="B676" s="4" t="s">
        <v>2119</v>
      </c>
      <c r="E676" s="5">
        <v>45752</v>
      </c>
      <c r="F676" s="3" t="s">
        <v>1229</v>
      </c>
      <c r="G676" s="3" t="s">
        <v>936</v>
      </c>
      <c r="K676" s="8">
        <v>-71771</v>
      </c>
      <c r="L676" s="8" t="s">
        <v>637</v>
      </c>
      <c r="O676" s="20">
        <f>IF(Table1[[#This Row],[Phân loại]]="Tồn đầu kỳ",Table1[[#This Row],[Tổng giá trị]],0)</f>
        <v>0</v>
      </c>
      <c r="P676" s="8">
        <f>IF(Table1[[#This Row],[Số còn phải thu ĐK]]&gt;0,0,IF(Table1[[#This Row],[Phân loại]]="Bán hàng",Table1[[#This Row],[Tổng giá trị]],-Table1[[#This Row],[Tổng giá trị]]))</f>
        <v>71771</v>
      </c>
      <c r="Q676" s="20">
        <f>IF(Table1[[#This Row],[Ngày Thanh toán]]&lt;&gt;"",Table1[[#This Row],[Giá Trị HD sau CK]],0)</f>
        <v>0</v>
      </c>
      <c r="R676" s="8">
        <f>Table1[[#This Row],[Số còn phải thu ĐK]]+Table1[[#This Row],[Giá Trị HD sau CK]]-Table1[[#This Row],[Số tiền đã thu]]</f>
        <v>71771</v>
      </c>
      <c r="S676" s="7">
        <f>IF(Table1[[#This Row],[Ngày hóa đơn]]&lt;&gt;"",Table1[[#This Row],[Ngày hóa đơn]],Table1[[#This Row],[Ngày hạch toán]])</f>
        <v>45752</v>
      </c>
      <c r="T676" s="8">
        <v>55</v>
      </c>
      <c r="U676" s="7">
        <f>IF(Table1[[#This Row],[Ngày tính CN]]="","",S676+T676)</f>
        <v>45807</v>
      </c>
      <c r="V676" s="20">
        <f ca="1">IF(Table1[[#This Row],[Hạn thanh toán]]="","",IF((U676-NOW())&lt;0,0,(U676-NOW())))</f>
        <v>0</v>
      </c>
      <c r="W676" s="3"/>
      <c r="X676" s="20">
        <f ca="1">IF(Table1[[#This Row],[Hạn thanh toán]]="","",IF((U676-NOW())&lt;0,-(U676-NOW()),0))</f>
        <v>167.62053680555255</v>
      </c>
      <c r="Y676" s="3" t="str">
        <f t="shared" ca="1" si="10"/>
        <v>Nợ quá hạn hơn 120 ngày có khả năng mất thanh toán</v>
      </c>
      <c r="Z676" s="3" t="str">
        <f>IF(MONTH(Table1[[#This Row],[Ngày tính CN]])&lt;10,"0"&amp;MONTH(Table1[[#This Row],[Ngày tính CN]]),MONTH(Table1[[#This Row],[Ngày tính CN]]))</f>
        <v>04</v>
      </c>
      <c r="AA67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76" s="3"/>
    </row>
    <row r="677" spans="1:28" ht="25.5" customHeight="1" x14ac:dyDescent="0.2">
      <c r="A677" s="4" t="s">
        <v>654</v>
      </c>
      <c r="B677" s="4" t="s">
        <v>2119</v>
      </c>
      <c r="E677" s="5">
        <v>45752</v>
      </c>
      <c r="F677" s="3" t="s">
        <v>1230</v>
      </c>
      <c r="G677" s="3" t="s">
        <v>936</v>
      </c>
      <c r="K677" s="8">
        <v>-143543</v>
      </c>
      <c r="L677" s="8" t="s">
        <v>637</v>
      </c>
      <c r="O677" s="20">
        <f>IF(Table1[[#This Row],[Phân loại]]="Tồn đầu kỳ",Table1[[#This Row],[Tổng giá trị]],0)</f>
        <v>0</v>
      </c>
      <c r="P677" s="8">
        <f>IF(Table1[[#This Row],[Số còn phải thu ĐK]]&gt;0,0,IF(Table1[[#This Row],[Phân loại]]="Bán hàng",Table1[[#This Row],[Tổng giá trị]],-Table1[[#This Row],[Tổng giá trị]]))</f>
        <v>143543</v>
      </c>
      <c r="Q677" s="20">
        <f>IF(Table1[[#This Row],[Ngày Thanh toán]]&lt;&gt;"",Table1[[#This Row],[Giá Trị HD sau CK]],0)</f>
        <v>0</v>
      </c>
      <c r="R677" s="8">
        <f>Table1[[#This Row],[Số còn phải thu ĐK]]+Table1[[#This Row],[Giá Trị HD sau CK]]-Table1[[#This Row],[Số tiền đã thu]]</f>
        <v>143543</v>
      </c>
      <c r="S677" s="7">
        <f>IF(Table1[[#This Row],[Ngày hóa đơn]]&lt;&gt;"",Table1[[#This Row],[Ngày hóa đơn]],Table1[[#This Row],[Ngày hạch toán]])</f>
        <v>45752</v>
      </c>
      <c r="T677" s="8">
        <v>55</v>
      </c>
      <c r="U677" s="7">
        <f>IF(Table1[[#This Row],[Ngày tính CN]]="","",S677+T677)</f>
        <v>45807</v>
      </c>
      <c r="V677" s="20">
        <f ca="1">IF(Table1[[#This Row],[Hạn thanh toán]]="","",IF((U677-NOW())&lt;0,0,(U677-NOW())))</f>
        <v>0</v>
      </c>
      <c r="W677" s="3"/>
      <c r="X677" s="20">
        <f ca="1">IF(Table1[[#This Row],[Hạn thanh toán]]="","",IF((U677-NOW())&lt;0,-(U677-NOW()),0))</f>
        <v>167.62053680555255</v>
      </c>
      <c r="Y677" s="3" t="str">
        <f t="shared" ca="1" si="10"/>
        <v>Nợ quá hạn hơn 120 ngày có khả năng mất thanh toán</v>
      </c>
      <c r="Z677" s="3" t="str">
        <f>IF(MONTH(Table1[[#This Row],[Ngày tính CN]])&lt;10,"0"&amp;MONTH(Table1[[#This Row],[Ngày tính CN]]),MONTH(Table1[[#This Row],[Ngày tính CN]]))</f>
        <v>04</v>
      </c>
      <c r="AA67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77" s="3"/>
    </row>
    <row r="678" spans="1:28" ht="25.5" customHeight="1" x14ac:dyDescent="0.2">
      <c r="A678" s="4" t="s">
        <v>654</v>
      </c>
      <c r="B678" s="4" t="s">
        <v>2119</v>
      </c>
      <c r="E678" s="5">
        <v>45752</v>
      </c>
      <c r="F678" s="3" t="s">
        <v>1231</v>
      </c>
      <c r="G678" s="3" t="s">
        <v>936</v>
      </c>
      <c r="K678" s="8">
        <v>-71771</v>
      </c>
      <c r="L678" s="8" t="s">
        <v>637</v>
      </c>
      <c r="O678" s="20">
        <f>IF(Table1[[#This Row],[Phân loại]]="Tồn đầu kỳ",Table1[[#This Row],[Tổng giá trị]],0)</f>
        <v>0</v>
      </c>
      <c r="P678" s="8">
        <f>IF(Table1[[#This Row],[Số còn phải thu ĐK]]&gt;0,0,IF(Table1[[#This Row],[Phân loại]]="Bán hàng",Table1[[#This Row],[Tổng giá trị]],-Table1[[#This Row],[Tổng giá trị]]))</f>
        <v>71771</v>
      </c>
      <c r="Q678" s="20">
        <f>IF(Table1[[#This Row],[Ngày Thanh toán]]&lt;&gt;"",Table1[[#This Row],[Giá Trị HD sau CK]],0)</f>
        <v>0</v>
      </c>
      <c r="R678" s="8">
        <f>Table1[[#This Row],[Số còn phải thu ĐK]]+Table1[[#This Row],[Giá Trị HD sau CK]]-Table1[[#This Row],[Số tiền đã thu]]</f>
        <v>71771</v>
      </c>
      <c r="S678" s="7">
        <f>IF(Table1[[#This Row],[Ngày hóa đơn]]&lt;&gt;"",Table1[[#This Row],[Ngày hóa đơn]],Table1[[#This Row],[Ngày hạch toán]])</f>
        <v>45752</v>
      </c>
      <c r="T678" s="8">
        <v>55</v>
      </c>
      <c r="U678" s="7">
        <f>IF(Table1[[#This Row],[Ngày tính CN]]="","",S678+T678)</f>
        <v>45807</v>
      </c>
      <c r="V678" s="20">
        <f ca="1">IF(Table1[[#This Row],[Hạn thanh toán]]="","",IF((U678-NOW())&lt;0,0,(U678-NOW())))</f>
        <v>0</v>
      </c>
      <c r="W678" s="3"/>
      <c r="X678" s="20">
        <f ca="1">IF(Table1[[#This Row],[Hạn thanh toán]]="","",IF((U678-NOW())&lt;0,-(U678-NOW()),0))</f>
        <v>167.62053680555255</v>
      </c>
      <c r="Y678" s="3" t="str">
        <f t="shared" ca="1" si="10"/>
        <v>Nợ quá hạn hơn 120 ngày có khả năng mất thanh toán</v>
      </c>
      <c r="Z678" s="3" t="str">
        <f>IF(MONTH(Table1[[#This Row],[Ngày tính CN]])&lt;10,"0"&amp;MONTH(Table1[[#This Row],[Ngày tính CN]]),MONTH(Table1[[#This Row],[Ngày tính CN]]))</f>
        <v>04</v>
      </c>
      <c r="AA67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78" s="3"/>
    </row>
    <row r="679" spans="1:28" ht="25.5" customHeight="1" x14ac:dyDescent="0.2">
      <c r="A679" s="4" t="s">
        <v>654</v>
      </c>
      <c r="B679" s="4" t="s">
        <v>2119</v>
      </c>
      <c r="E679" s="5">
        <v>45752</v>
      </c>
      <c r="F679" s="3" t="s">
        <v>1232</v>
      </c>
      <c r="G679" s="3" t="s">
        <v>936</v>
      </c>
      <c r="K679" s="8">
        <v>-116375</v>
      </c>
      <c r="L679" s="8" t="s">
        <v>637</v>
      </c>
      <c r="O679" s="20">
        <f>IF(Table1[[#This Row],[Phân loại]]="Tồn đầu kỳ",Table1[[#This Row],[Tổng giá trị]],0)</f>
        <v>0</v>
      </c>
      <c r="P679" s="8">
        <f>IF(Table1[[#This Row],[Số còn phải thu ĐK]]&gt;0,0,IF(Table1[[#This Row],[Phân loại]]="Bán hàng",Table1[[#This Row],[Tổng giá trị]],-Table1[[#This Row],[Tổng giá trị]]))</f>
        <v>116375</v>
      </c>
      <c r="Q679" s="20">
        <f>IF(Table1[[#This Row],[Ngày Thanh toán]]&lt;&gt;"",Table1[[#This Row],[Giá Trị HD sau CK]],0)</f>
        <v>0</v>
      </c>
      <c r="R679" s="8">
        <f>Table1[[#This Row],[Số còn phải thu ĐK]]+Table1[[#This Row],[Giá Trị HD sau CK]]-Table1[[#This Row],[Số tiền đã thu]]</f>
        <v>116375</v>
      </c>
      <c r="S679" s="7">
        <f>IF(Table1[[#This Row],[Ngày hóa đơn]]&lt;&gt;"",Table1[[#This Row],[Ngày hóa đơn]],Table1[[#This Row],[Ngày hạch toán]])</f>
        <v>45752</v>
      </c>
      <c r="T679" s="8">
        <v>55</v>
      </c>
      <c r="U679" s="7">
        <f>IF(Table1[[#This Row],[Ngày tính CN]]="","",S679+T679)</f>
        <v>45807</v>
      </c>
      <c r="V679" s="20">
        <f ca="1">IF(Table1[[#This Row],[Hạn thanh toán]]="","",IF((U679-NOW())&lt;0,0,(U679-NOW())))</f>
        <v>0</v>
      </c>
      <c r="W679" s="3"/>
      <c r="X679" s="20">
        <f ca="1">IF(Table1[[#This Row],[Hạn thanh toán]]="","",IF((U679-NOW())&lt;0,-(U679-NOW()),0))</f>
        <v>167.62053680555255</v>
      </c>
      <c r="Y679" s="3" t="str">
        <f t="shared" ca="1" si="10"/>
        <v>Nợ quá hạn hơn 120 ngày có khả năng mất thanh toán</v>
      </c>
      <c r="Z679" s="3" t="str">
        <f>IF(MONTH(Table1[[#This Row],[Ngày tính CN]])&lt;10,"0"&amp;MONTH(Table1[[#This Row],[Ngày tính CN]]),MONTH(Table1[[#This Row],[Ngày tính CN]]))</f>
        <v>04</v>
      </c>
      <c r="AA67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79" s="3"/>
    </row>
    <row r="680" spans="1:28" ht="25.5" customHeight="1" x14ac:dyDescent="0.2">
      <c r="A680" s="4" t="s">
        <v>654</v>
      </c>
      <c r="B680" s="4" t="s">
        <v>2119</v>
      </c>
      <c r="E680" s="5">
        <v>45752</v>
      </c>
      <c r="F680" s="3" t="s">
        <v>1233</v>
      </c>
      <c r="G680" s="3" t="s">
        <v>936</v>
      </c>
      <c r="K680" s="8">
        <v>-108548</v>
      </c>
      <c r="L680" s="8" t="s">
        <v>637</v>
      </c>
      <c r="O680" s="20">
        <f>IF(Table1[[#This Row],[Phân loại]]="Tồn đầu kỳ",Table1[[#This Row],[Tổng giá trị]],0)</f>
        <v>0</v>
      </c>
      <c r="P680" s="8">
        <f>IF(Table1[[#This Row],[Số còn phải thu ĐK]]&gt;0,0,IF(Table1[[#This Row],[Phân loại]]="Bán hàng",Table1[[#This Row],[Tổng giá trị]],-Table1[[#This Row],[Tổng giá trị]]))</f>
        <v>108548</v>
      </c>
      <c r="Q680" s="20">
        <f>IF(Table1[[#This Row],[Ngày Thanh toán]]&lt;&gt;"",Table1[[#This Row],[Giá Trị HD sau CK]],0)</f>
        <v>0</v>
      </c>
      <c r="R680" s="8">
        <f>Table1[[#This Row],[Số còn phải thu ĐK]]+Table1[[#This Row],[Giá Trị HD sau CK]]-Table1[[#This Row],[Số tiền đã thu]]</f>
        <v>108548</v>
      </c>
      <c r="S680" s="7">
        <f>IF(Table1[[#This Row],[Ngày hóa đơn]]&lt;&gt;"",Table1[[#This Row],[Ngày hóa đơn]],Table1[[#This Row],[Ngày hạch toán]])</f>
        <v>45752</v>
      </c>
      <c r="T680" s="8">
        <v>55</v>
      </c>
      <c r="U680" s="7">
        <f>IF(Table1[[#This Row],[Ngày tính CN]]="","",S680+T680)</f>
        <v>45807</v>
      </c>
      <c r="V680" s="20">
        <f ca="1">IF(Table1[[#This Row],[Hạn thanh toán]]="","",IF((U680-NOW())&lt;0,0,(U680-NOW())))</f>
        <v>0</v>
      </c>
      <c r="W680" s="3"/>
      <c r="X680" s="20">
        <f ca="1">IF(Table1[[#This Row],[Hạn thanh toán]]="","",IF((U680-NOW())&lt;0,-(U680-NOW()),0))</f>
        <v>167.62053680555255</v>
      </c>
      <c r="Y680" s="3" t="str">
        <f t="shared" ca="1" si="10"/>
        <v>Nợ quá hạn hơn 120 ngày có khả năng mất thanh toán</v>
      </c>
      <c r="Z680" s="3" t="str">
        <f>IF(MONTH(Table1[[#This Row],[Ngày tính CN]])&lt;10,"0"&amp;MONTH(Table1[[#This Row],[Ngày tính CN]]),MONTH(Table1[[#This Row],[Ngày tính CN]]))</f>
        <v>04</v>
      </c>
      <c r="AA68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80" s="3"/>
    </row>
    <row r="681" spans="1:28" ht="25.5" customHeight="1" x14ac:dyDescent="0.2">
      <c r="A681" s="4" t="s">
        <v>654</v>
      </c>
      <c r="B681" s="4" t="s">
        <v>2119</v>
      </c>
      <c r="E681" s="5">
        <v>45752</v>
      </c>
      <c r="F681" s="3" t="s">
        <v>1234</v>
      </c>
      <c r="G681" s="3" t="s">
        <v>936</v>
      </c>
      <c r="K681" s="8">
        <v>-108548</v>
      </c>
      <c r="L681" s="8" t="s">
        <v>637</v>
      </c>
      <c r="O681" s="20">
        <f>IF(Table1[[#This Row],[Phân loại]]="Tồn đầu kỳ",Table1[[#This Row],[Tổng giá trị]],0)</f>
        <v>0</v>
      </c>
      <c r="P681" s="8">
        <f>IF(Table1[[#This Row],[Số còn phải thu ĐK]]&gt;0,0,IF(Table1[[#This Row],[Phân loại]]="Bán hàng",Table1[[#This Row],[Tổng giá trị]],-Table1[[#This Row],[Tổng giá trị]]))</f>
        <v>108548</v>
      </c>
      <c r="Q681" s="20">
        <f>IF(Table1[[#This Row],[Ngày Thanh toán]]&lt;&gt;"",Table1[[#This Row],[Giá Trị HD sau CK]],0)</f>
        <v>0</v>
      </c>
      <c r="R681" s="8">
        <f>Table1[[#This Row],[Số còn phải thu ĐK]]+Table1[[#This Row],[Giá Trị HD sau CK]]-Table1[[#This Row],[Số tiền đã thu]]</f>
        <v>108548</v>
      </c>
      <c r="S681" s="7">
        <f>IF(Table1[[#This Row],[Ngày hóa đơn]]&lt;&gt;"",Table1[[#This Row],[Ngày hóa đơn]],Table1[[#This Row],[Ngày hạch toán]])</f>
        <v>45752</v>
      </c>
      <c r="T681" s="8">
        <v>55</v>
      </c>
      <c r="U681" s="7">
        <f>IF(Table1[[#This Row],[Ngày tính CN]]="","",S681+T681)</f>
        <v>45807</v>
      </c>
      <c r="V681" s="20">
        <f ca="1">IF(Table1[[#This Row],[Hạn thanh toán]]="","",IF((U681-NOW())&lt;0,0,(U681-NOW())))</f>
        <v>0</v>
      </c>
      <c r="W681" s="3"/>
      <c r="X681" s="20">
        <f ca="1">IF(Table1[[#This Row],[Hạn thanh toán]]="","",IF((U681-NOW())&lt;0,-(U681-NOW()),0))</f>
        <v>167.62053680555255</v>
      </c>
      <c r="Y681" s="3" t="str">
        <f t="shared" ca="1" si="10"/>
        <v>Nợ quá hạn hơn 120 ngày có khả năng mất thanh toán</v>
      </c>
      <c r="Z681" s="3" t="str">
        <f>IF(MONTH(Table1[[#This Row],[Ngày tính CN]])&lt;10,"0"&amp;MONTH(Table1[[#This Row],[Ngày tính CN]]),MONTH(Table1[[#This Row],[Ngày tính CN]]))</f>
        <v>04</v>
      </c>
      <c r="AA68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81" s="3"/>
    </row>
    <row r="682" spans="1:28" ht="25.5" customHeight="1" x14ac:dyDescent="0.2">
      <c r="A682" s="4" t="s">
        <v>654</v>
      </c>
      <c r="B682" s="4" t="s">
        <v>2119</v>
      </c>
      <c r="E682" s="5">
        <v>45752</v>
      </c>
      <c r="F682" s="3" t="s">
        <v>1235</v>
      </c>
      <c r="G682" s="3" t="s">
        <v>936</v>
      </c>
      <c r="K682" s="8">
        <v>-108548</v>
      </c>
      <c r="L682" s="8" t="s">
        <v>637</v>
      </c>
      <c r="O682" s="20">
        <f>IF(Table1[[#This Row],[Phân loại]]="Tồn đầu kỳ",Table1[[#This Row],[Tổng giá trị]],0)</f>
        <v>0</v>
      </c>
      <c r="P682" s="8">
        <f>IF(Table1[[#This Row],[Số còn phải thu ĐK]]&gt;0,0,IF(Table1[[#This Row],[Phân loại]]="Bán hàng",Table1[[#This Row],[Tổng giá trị]],-Table1[[#This Row],[Tổng giá trị]]))</f>
        <v>108548</v>
      </c>
      <c r="Q682" s="20">
        <f>IF(Table1[[#This Row],[Ngày Thanh toán]]&lt;&gt;"",Table1[[#This Row],[Giá Trị HD sau CK]],0)</f>
        <v>0</v>
      </c>
      <c r="R682" s="8">
        <f>Table1[[#This Row],[Số còn phải thu ĐK]]+Table1[[#This Row],[Giá Trị HD sau CK]]-Table1[[#This Row],[Số tiền đã thu]]</f>
        <v>108548</v>
      </c>
      <c r="S682" s="7">
        <f>IF(Table1[[#This Row],[Ngày hóa đơn]]&lt;&gt;"",Table1[[#This Row],[Ngày hóa đơn]],Table1[[#This Row],[Ngày hạch toán]])</f>
        <v>45752</v>
      </c>
      <c r="T682" s="8">
        <v>55</v>
      </c>
      <c r="U682" s="7">
        <f>IF(Table1[[#This Row],[Ngày tính CN]]="","",S682+T682)</f>
        <v>45807</v>
      </c>
      <c r="V682" s="20">
        <f ca="1">IF(Table1[[#This Row],[Hạn thanh toán]]="","",IF((U682-NOW())&lt;0,0,(U682-NOW())))</f>
        <v>0</v>
      </c>
      <c r="W682" s="3"/>
      <c r="X682" s="20">
        <f ca="1">IF(Table1[[#This Row],[Hạn thanh toán]]="","",IF((U682-NOW())&lt;0,-(U682-NOW()),0))</f>
        <v>167.62053680555255</v>
      </c>
      <c r="Y682" s="3" t="str">
        <f t="shared" ca="1" si="10"/>
        <v>Nợ quá hạn hơn 120 ngày có khả năng mất thanh toán</v>
      </c>
      <c r="Z682" s="3" t="str">
        <f>IF(MONTH(Table1[[#This Row],[Ngày tính CN]])&lt;10,"0"&amp;MONTH(Table1[[#This Row],[Ngày tính CN]]),MONTH(Table1[[#This Row],[Ngày tính CN]]))</f>
        <v>04</v>
      </c>
      <c r="AA68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82" s="3"/>
    </row>
    <row r="683" spans="1:28" ht="25.5" customHeight="1" x14ac:dyDescent="0.2">
      <c r="A683" s="4" t="s">
        <v>654</v>
      </c>
      <c r="B683" s="4" t="s">
        <v>2119</v>
      </c>
      <c r="E683" s="5">
        <v>45752</v>
      </c>
      <c r="F683" s="3" t="s">
        <v>1236</v>
      </c>
      <c r="G683" s="3" t="s">
        <v>936</v>
      </c>
      <c r="K683" s="8">
        <v>-108548</v>
      </c>
      <c r="L683" s="8" t="s">
        <v>637</v>
      </c>
      <c r="O683" s="20">
        <f>IF(Table1[[#This Row],[Phân loại]]="Tồn đầu kỳ",Table1[[#This Row],[Tổng giá trị]],0)</f>
        <v>0</v>
      </c>
      <c r="P683" s="8">
        <f>IF(Table1[[#This Row],[Số còn phải thu ĐK]]&gt;0,0,IF(Table1[[#This Row],[Phân loại]]="Bán hàng",Table1[[#This Row],[Tổng giá trị]],-Table1[[#This Row],[Tổng giá trị]]))</f>
        <v>108548</v>
      </c>
      <c r="Q683" s="20">
        <f>IF(Table1[[#This Row],[Ngày Thanh toán]]&lt;&gt;"",Table1[[#This Row],[Giá Trị HD sau CK]],0)</f>
        <v>0</v>
      </c>
      <c r="R683" s="8">
        <f>Table1[[#This Row],[Số còn phải thu ĐK]]+Table1[[#This Row],[Giá Trị HD sau CK]]-Table1[[#This Row],[Số tiền đã thu]]</f>
        <v>108548</v>
      </c>
      <c r="S683" s="7">
        <f>IF(Table1[[#This Row],[Ngày hóa đơn]]&lt;&gt;"",Table1[[#This Row],[Ngày hóa đơn]],Table1[[#This Row],[Ngày hạch toán]])</f>
        <v>45752</v>
      </c>
      <c r="T683" s="8">
        <v>55</v>
      </c>
      <c r="U683" s="7">
        <f>IF(Table1[[#This Row],[Ngày tính CN]]="","",S683+T683)</f>
        <v>45807</v>
      </c>
      <c r="V683" s="20">
        <f ca="1">IF(Table1[[#This Row],[Hạn thanh toán]]="","",IF((U683-NOW())&lt;0,0,(U683-NOW())))</f>
        <v>0</v>
      </c>
      <c r="W683" s="3"/>
      <c r="X683" s="20">
        <f ca="1">IF(Table1[[#This Row],[Hạn thanh toán]]="","",IF((U683-NOW())&lt;0,-(U683-NOW()),0))</f>
        <v>167.62053680555255</v>
      </c>
      <c r="Y683" s="3" t="str">
        <f t="shared" ca="1" si="10"/>
        <v>Nợ quá hạn hơn 120 ngày có khả năng mất thanh toán</v>
      </c>
      <c r="Z683" s="3" t="str">
        <f>IF(MONTH(Table1[[#This Row],[Ngày tính CN]])&lt;10,"0"&amp;MONTH(Table1[[#This Row],[Ngày tính CN]]),MONTH(Table1[[#This Row],[Ngày tính CN]]))</f>
        <v>04</v>
      </c>
      <c r="AA68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83" s="3"/>
    </row>
    <row r="684" spans="1:28" ht="25.5" customHeight="1" x14ac:dyDescent="0.2">
      <c r="A684" s="4" t="s">
        <v>654</v>
      </c>
      <c r="B684" s="4" t="s">
        <v>2119</v>
      </c>
      <c r="E684" s="5">
        <v>45752</v>
      </c>
      <c r="F684" s="3" t="s">
        <v>1237</v>
      </c>
      <c r="G684" s="3" t="s">
        <v>936</v>
      </c>
      <c r="K684" s="8">
        <v>-108548</v>
      </c>
      <c r="L684" s="8" t="s">
        <v>637</v>
      </c>
      <c r="O684" s="20">
        <f>IF(Table1[[#This Row],[Phân loại]]="Tồn đầu kỳ",Table1[[#This Row],[Tổng giá trị]],0)</f>
        <v>0</v>
      </c>
      <c r="P684" s="8">
        <f>IF(Table1[[#This Row],[Số còn phải thu ĐK]]&gt;0,0,IF(Table1[[#This Row],[Phân loại]]="Bán hàng",Table1[[#This Row],[Tổng giá trị]],-Table1[[#This Row],[Tổng giá trị]]))</f>
        <v>108548</v>
      </c>
      <c r="Q684" s="20">
        <f>IF(Table1[[#This Row],[Ngày Thanh toán]]&lt;&gt;"",Table1[[#This Row],[Giá Trị HD sau CK]],0)</f>
        <v>0</v>
      </c>
      <c r="R684" s="8">
        <f>Table1[[#This Row],[Số còn phải thu ĐK]]+Table1[[#This Row],[Giá Trị HD sau CK]]-Table1[[#This Row],[Số tiền đã thu]]</f>
        <v>108548</v>
      </c>
      <c r="S684" s="7">
        <f>IF(Table1[[#This Row],[Ngày hóa đơn]]&lt;&gt;"",Table1[[#This Row],[Ngày hóa đơn]],Table1[[#This Row],[Ngày hạch toán]])</f>
        <v>45752</v>
      </c>
      <c r="T684" s="8">
        <v>55</v>
      </c>
      <c r="U684" s="7">
        <f>IF(Table1[[#This Row],[Ngày tính CN]]="","",S684+T684)</f>
        <v>45807</v>
      </c>
      <c r="V684" s="20">
        <f ca="1">IF(Table1[[#This Row],[Hạn thanh toán]]="","",IF((U684-NOW())&lt;0,0,(U684-NOW())))</f>
        <v>0</v>
      </c>
      <c r="W684" s="3"/>
      <c r="X684" s="20">
        <f ca="1">IF(Table1[[#This Row],[Hạn thanh toán]]="","",IF((U684-NOW())&lt;0,-(U684-NOW()),0))</f>
        <v>167.62053680555255</v>
      </c>
      <c r="Y684" s="3" t="str">
        <f t="shared" ca="1" si="10"/>
        <v>Nợ quá hạn hơn 120 ngày có khả năng mất thanh toán</v>
      </c>
      <c r="Z684" s="3" t="str">
        <f>IF(MONTH(Table1[[#This Row],[Ngày tính CN]])&lt;10,"0"&amp;MONTH(Table1[[#This Row],[Ngày tính CN]]),MONTH(Table1[[#This Row],[Ngày tính CN]]))</f>
        <v>04</v>
      </c>
      <c r="AA68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84" s="3"/>
    </row>
    <row r="685" spans="1:28" ht="25.5" customHeight="1" x14ac:dyDescent="0.2">
      <c r="A685" s="4" t="s">
        <v>654</v>
      </c>
      <c r="B685" s="4" t="s">
        <v>2119</v>
      </c>
      <c r="E685" s="5">
        <v>45752</v>
      </c>
      <c r="F685" s="3" t="s">
        <v>1238</v>
      </c>
      <c r="G685" s="3" t="s">
        <v>936</v>
      </c>
      <c r="K685" s="8">
        <v>-108548</v>
      </c>
      <c r="L685" s="8" t="s">
        <v>637</v>
      </c>
      <c r="O685" s="20">
        <f>IF(Table1[[#This Row],[Phân loại]]="Tồn đầu kỳ",Table1[[#This Row],[Tổng giá trị]],0)</f>
        <v>0</v>
      </c>
      <c r="P685" s="8">
        <f>IF(Table1[[#This Row],[Số còn phải thu ĐK]]&gt;0,0,IF(Table1[[#This Row],[Phân loại]]="Bán hàng",Table1[[#This Row],[Tổng giá trị]],-Table1[[#This Row],[Tổng giá trị]]))</f>
        <v>108548</v>
      </c>
      <c r="Q685" s="20">
        <f>IF(Table1[[#This Row],[Ngày Thanh toán]]&lt;&gt;"",Table1[[#This Row],[Giá Trị HD sau CK]],0)</f>
        <v>0</v>
      </c>
      <c r="R685" s="8">
        <f>Table1[[#This Row],[Số còn phải thu ĐK]]+Table1[[#This Row],[Giá Trị HD sau CK]]-Table1[[#This Row],[Số tiền đã thu]]</f>
        <v>108548</v>
      </c>
      <c r="S685" s="7">
        <f>IF(Table1[[#This Row],[Ngày hóa đơn]]&lt;&gt;"",Table1[[#This Row],[Ngày hóa đơn]],Table1[[#This Row],[Ngày hạch toán]])</f>
        <v>45752</v>
      </c>
      <c r="T685" s="8">
        <v>55</v>
      </c>
      <c r="U685" s="7">
        <f>IF(Table1[[#This Row],[Ngày tính CN]]="","",S685+T685)</f>
        <v>45807</v>
      </c>
      <c r="V685" s="20">
        <f ca="1">IF(Table1[[#This Row],[Hạn thanh toán]]="","",IF((U685-NOW())&lt;0,0,(U685-NOW())))</f>
        <v>0</v>
      </c>
      <c r="W685" s="3"/>
      <c r="X685" s="20">
        <f ca="1">IF(Table1[[#This Row],[Hạn thanh toán]]="","",IF((U685-NOW())&lt;0,-(U685-NOW()),0))</f>
        <v>167.62053680555255</v>
      </c>
      <c r="Y685" s="3" t="str">
        <f t="shared" ca="1" si="10"/>
        <v>Nợ quá hạn hơn 120 ngày có khả năng mất thanh toán</v>
      </c>
      <c r="Z685" s="3" t="str">
        <f>IF(MONTH(Table1[[#This Row],[Ngày tính CN]])&lt;10,"0"&amp;MONTH(Table1[[#This Row],[Ngày tính CN]]),MONTH(Table1[[#This Row],[Ngày tính CN]]))</f>
        <v>04</v>
      </c>
      <c r="AA68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85" s="3"/>
    </row>
    <row r="686" spans="1:28" ht="25.5" customHeight="1" x14ac:dyDescent="0.2">
      <c r="A686" s="4" t="s">
        <v>654</v>
      </c>
      <c r="B686" s="4" t="s">
        <v>2119</v>
      </c>
      <c r="E686" s="5">
        <v>45752</v>
      </c>
      <c r="F686" s="3" t="s">
        <v>1239</v>
      </c>
      <c r="G686" s="3" t="s">
        <v>936</v>
      </c>
      <c r="K686" s="8">
        <v>-108548</v>
      </c>
      <c r="L686" s="8" t="s">
        <v>637</v>
      </c>
      <c r="O686" s="20">
        <f>IF(Table1[[#This Row],[Phân loại]]="Tồn đầu kỳ",Table1[[#This Row],[Tổng giá trị]],0)</f>
        <v>0</v>
      </c>
      <c r="P686" s="8">
        <f>IF(Table1[[#This Row],[Số còn phải thu ĐK]]&gt;0,0,IF(Table1[[#This Row],[Phân loại]]="Bán hàng",Table1[[#This Row],[Tổng giá trị]],-Table1[[#This Row],[Tổng giá trị]]))</f>
        <v>108548</v>
      </c>
      <c r="Q686" s="20">
        <f>IF(Table1[[#This Row],[Ngày Thanh toán]]&lt;&gt;"",Table1[[#This Row],[Giá Trị HD sau CK]],0)</f>
        <v>0</v>
      </c>
      <c r="R686" s="8">
        <f>Table1[[#This Row],[Số còn phải thu ĐK]]+Table1[[#This Row],[Giá Trị HD sau CK]]-Table1[[#This Row],[Số tiền đã thu]]</f>
        <v>108548</v>
      </c>
      <c r="S686" s="7">
        <f>IF(Table1[[#This Row],[Ngày hóa đơn]]&lt;&gt;"",Table1[[#This Row],[Ngày hóa đơn]],Table1[[#This Row],[Ngày hạch toán]])</f>
        <v>45752</v>
      </c>
      <c r="T686" s="8">
        <v>55</v>
      </c>
      <c r="U686" s="7">
        <f>IF(Table1[[#This Row],[Ngày tính CN]]="","",S686+T686)</f>
        <v>45807</v>
      </c>
      <c r="V686" s="20">
        <f ca="1">IF(Table1[[#This Row],[Hạn thanh toán]]="","",IF((U686-NOW())&lt;0,0,(U686-NOW())))</f>
        <v>0</v>
      </c>
      <c r="W686" s="3"/>
      <c r="X686" s="20">
        <f ca="1">IF(Table1[[#This Row],[Hạn thanh toán]]="","",IF((U686-NOW())&lt;0,-(U686-NOW()),0))</f>
        <v>167.62053680555255</v>
      </c>
      <c r="Y686" s="3" t="str">
        <f t="shared" ca="1" si="10"/>
        <v>Nợ quá hạn hơn 120 ngày có khả năng mất thanh toán</v>
      </c>
      <c r="Z686" s="3" t="str">
        <f>IF(MONTH(Table1[[#This Row],[Ngày tính CN]])&lt;10,"0"&amp;MONTH(Table1[[#This Row],[Ngày tính CN]]),MONTH(Table1[[#This Row],[Ngày tính CN]]))</f>
        <v>04</v>
      </c>
      <c r="AA68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86" s="3"/>
    </row>
    <row r="687" spans="1:28" ht="25.5" customHeight="1" x14ac:dyDescent="0.2">
      <c r="A687" s="4" t="s">
        <v>654</v>
      </c>
      <c r="B687" s="4" t="s">
        <v>2119</v>
      </c>
      <c r="E687" s="5">
        <v>45752</v>
      </c>
      <c r="F687" s="3" t="s">
        <v>1240</v>
      </c>
      <c r="G687" s="3" t="s">
        <v>936</v>
      </c>
      <c r="K687" s="8">
        <v>-108548</v>
      </c>
      <c r="L687" s="8" t="s">
        <v>637</v>
      </c>
      <c r="O687" s="20">
        <f>IF(Table1[[#This Row],[Phân loại]]="Tồn đầu kỳ",Table1[[#This Row],[Tổng giá trị]],0)</f>
        <v>0</v>
      </c>
      <c r="P687" s="8">
        <f>IF(Table1[[#This Row],[Số còn phải thu ĐK]]&gt;0,0,IF(Table1[[#This Row],[Phân loại]]="Bán hàng",Table1[[#This Row],[Tổng giá trị]],-Table1[[#This Row],[Tổng giá trị]]))</f>
        <v>108548</v>
      </c>
      <c r="Q687" s="20">
        <f>IF(Table1[[#This Row],[Ngày Thanh toán]]&lt;&gt;"",Table1[[#This Row],[Giá Trị HD sau CK]],0)</f>
        <v>0</v>
      </c>
      <c r="R687" s="8">
        <f>Table1[[#This Row],[Số còn phải thu ĐK]]+Table1[[#This Row],[Giá Trị HD sau CK]]-Table1[[#This Row],[Số tiền đã thu]]</f>
        <v>108548</v>
      </c>
      <c r="S687" s="7">
        <f>IF(Table1[[#This Row],[Ngày hóa đơn]]&lt;&gt;"",Table1[[#This Row],[Ngày hóa đơn]],Table1[[#This Row],[Ngày hạch toán]])</f>
        <v>45752</v>
      </c>
      <c r="T687" s="8">
        <v>55</v>
      </c>
      <c r="U687" s="7">
        <f>IF(Table1[[#This Row],[Ngày tính CN]]="","",S687+T687)</f>
        <v>45807</v>
      </c>
      <c r="V687" s="20">
        <f ca="1">IF(Table1[[#This Row],[Hạn thanh toán]]="","",IF((U687-NOW())&lt;0,0,(U687-NOW())))</f>
        <v>0</v>
      </c>
      <c r="W687" s="3"/>
      <c r="X687" s="20">
        <f ca="1">IF(Table1[[#This Row],[Hạn thanh toán]]="","",IF((U687-NOW())&lt;0,-(U687-NOW()),0))</f>
        <v>167.62053680555255</v>
      </c>
      <c r="Y687" s="3" t="str">
        <f t="shared" ca="1" si="10"/>
        <v>Nợ quá hạn hơn 120 ngày có khả năng mất thanh toán</v>
      </c>
      <c r="Z687" s="3" t="str">
        <f>IF(MONTH(Table1[[#This Row],[Ngày tính CN]])&lt;10,"0"&amp;MONTH(Table1[[#This Row],[Ngày tính CN]]),MONTH(Table1[[#This Row],[Ngày tính CN]]))</f>
        <v>04</v>
      </c>
      <c r="AA68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87" s="3"/>
    </row>
    <row r="688" spans="1:28" ht="25.5" customHeight="1" x14ac:dyDescent="0.2">
      <c r="A688" s="4" t="s">
        <v>654</v>
      </c>
      <c r="B688" s="4" t="s">
        <v>2119</v>
      </c>
      <c r="E688" s="5">
        <v>45752</v>
      </c>
      <c r="F688" s="3" t="s">
        <v>1241</v>
      </c>
      <c r="G688" s="3" t="s">
        <v>936</v>
      </c>
      <c r="K688" s="8">
        <v>-108548</v>
      </c>
      <c r="L688" s="8" t="s">
        <v>637</v>
      </c>
      <c r="O688" s="20">
        <f>IF(Table1[[#This Row],[Phân loại]]="Tồn đầu kỳ",Table1[[#This Row],[Tổng giá trị]],0)</f>
        <v>0</v>
      </c>
      <c r="P688" s="8">
        <f>IF(Table1[[#This Row],[Số còn phải thu ĐK]]&gt;0,0,IF(Table1[[#This Row],[Phân loại]]="Bán hàng",Table1[[#This Row],[Tổng giá trị]],-Table1[[#This Row],[Tổng giá trị]]))</f>
        <v>108548</v>
      </c>
      <c r="Q688" s="20">
        <f>IF(Table1[[#This Row],[Ngày Thanh toán]]&lt;&gt;"",Table1[[#This Row],[Giá Trị HD sau CK]],0)</f>
        <v>0</v>
      </c>
      <c r="R688" s="8">
        <f>Table1[[#This Row],[Số còn phải thu ĐK]]+Table1[[#This Row],[Giá Trị HD sau CK]]-Table1[[#This Row],[Số tiền đã thu]]</f>
        <v>108548</v>
      </c>
      <c r="S688" s="7">
        <f>IF(Table1[[#This Row],[Ngày hóa đơn]]&lt;&gt;"",Table1[[#This Row],[Ngày hóa đơn]],Table1[[#This Row],[Ngày hạch toán]])</f>
        <v>45752</v>
      </c>
      <c r="T688" s="8">
        <v>55</v>
      </c>
      <c r="U688" s="7">
        <f>IF(Table1[[#This Row],[Ngày tính CN]]="","",S688+T688)</f>
        <v>45807</v>
      </c>
      <c r="V688" s="20">
        <f ca="1">IF(Table1[[#This Row],[Hạn thanh toán]]="","",IF((U688-NOW())&lt;0,0,(U688-NOW())))</f>
        <v>0</v>
      </c>
      <c r="W688" s="3"/>
      <c r="X688" s="20">
        <f ca="1">IF(Table1[[#This Row],[Hạn thanh toán]]="","",IF((U688-NOW())&lt;0,-(U688-NOW()),0))</f>
        <v>167.62053680555255</v>
      </c>
      <c r="Y688" s="3" t="str">
        <f t="shared" ca="1" si="10"/>
        <v>Nợ quá hạn hơn 120 ngày có khả năng mất thanh toán</v>
      </c>
      <c r="Z688" s="3" t="str">
        <f>IF(MONTH(Table1[[#This Row],[Ngày tính CN]])&lt;10,"0"&amp;MONTH(Table1[[#This Row],[Ngày tính CN]]),MONTH(Table1[[#This Row],[Ngày tính CN]]))</f>
        <v>04</v>
      </c>
      <c r="AA68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88" s="3"/>
    </row>
    <row r="689" spans="1:28" ht="25.5" customHeight="1" x14ac:dyDescent="0.2">
      <c r="A689" s="4" t="s">
        <v>654</v>
      </c>
      <c r="B689" s="4" t="s">
        <v>2119</v>
      </c>
      <c r="E689" s="5">
        <v>45752</v>
      </c>
      <c r="F689" s="3" t="s">
        <v>1242</v>
      </c>
      <c r="G689" s="3" t="s">
        <v>936</v>
      </c>
      <c r="K689" s="8">
        <v>-217095</v>
      </c>
      <c r="L689" s="8" t="s">
        <v>637</v>
      </c>
      <c r="O689" s="20">
        <f>IF(Table1[[#This Row],[Phân loại]]="Tồn đầu kỳ",Table1[[#This Row],[Tổng giá trị]],0)</f>
        <v>0</v>
      </c>
      <c r="P689" s="8">
        <f>IF(Table1[[#This Row],[Số còn phải thu ĐK]]&gt;0,0,IF(Table1[[#This Row],[Phân loại]]="Bán hàng",Table1[[#This Row],[Tổng giá trị]],-Table1[[#This Row],[Tổng giá trị]]))</f>
        <v>217095</v>
      </c>
      <c r="Q689" s="20">
        <f>IF(Table1[[#This Row],[Ngày Thanh toán]]&lt;&gt;"",Table1[[#This Row],[Giá Trị HD sau CK]],0)</f>
        <v>0</v>
      </c>
      <c r="R689" s="8">
        <f>Table1[[#This Row],[Số còn phải thu ĐK]]+Table1[[#This Row],[Giá Trị HD sau CK]]-Table1[[#This Row],[Số tiền đã thu]]</f>
        <v>217095</v>
      </c>
      <c r="S689" s="7">
        <f>IF(Table1[[#This Row],[Ngày hóa đơn]]&lt;&gt;"",Table1[[#This Row],[Ngày hóa đơn]],Table1[[#This Row],[Ngày hạch toán]])</f>
        <v>45752</v>
      </c>
      <c r="T689" s="8">
        <v>55</v>
      </c>
      <c r="U689" s="7">
        <f>IF(Table1[[#This Row],[Ngày tính CN]]="","",S689+T689)</f>
        <v>45807</v>
      </c>
      <c r="V689" s="20">
        <f ca="1">IF(Table1[[#This Row],[Hạn thanh toán]]="","",IF((U689-NOW())&lt;0,0,(U689-NOW())))</f>
        <v>0</v>
      </c>
      <c r="W689" s="3"/>
      <c r="X689" s="20">
        <f ca="1">IF(Table1[[#This Row],[Hạn thanh toán]]="","",IF((U689-NOW())&lt;0,-(U689-NOW()),0))</f>
        <v>167.62053680555255</v>
      </c>
      <c r="Y689" s="3" t="str">
        <f t="shared" ca="1" si="10"/>
        <v>Nợ quá hạn hơn 120 ngày có khả năng mất thanh toán</v>
      </c>
      <c r="Z689" s="3" t="str">
        <f>IF(MONTH(Table1[[#This Row],[Ngày tính CN]])&lt;10,"0"&amp;MONTH(Table1[[#This Row],[Ngày tính CN]]),MONTH(Table1[[#This Row],[Ngày tính CN]]))</f>
        <v>04</v>
      </c>
      <c r="AA68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89" s="3"/>
    </row>
    <row r="690" spans="1:28" ht="25.5" customHeight="1" x14ac:dyDescent="0.2">
      <c r="A690" s="4" t="s">
        <v>654</v>
      </c>
      <c r="B690" s="4" t="s">
        <v>2119</v>
      </c>
      <c r="E690" s="5">
        <v>45752</v>
      </c>
      <c r="F690" s="3" t="s">
        <v>1243</v>
      </c>
      <c r="G690" s="3" t="s">
        <v>936</v>
      </c>
      <c r="K690" s="8">
        <v>-108548</v>
      </c>
      <c r="L690" s="8" t="s">
        <v>637</v>
      </c>
      <c r="O690" s="20">
        <f>IF(Table1[[#This Row],[Phân loại]]="Tồn đầu kỳ",Table1[[#This Row],[Tổng giá trị]],0)</f>
        <v>0</v>
      </c>
      <c r="P690" s="8">
        <f>IF(Table1[[#This Row],[Số còn phải thu ĐK]]&gt;0,0,IF(Table1[[#This Row],[Phân loại]]="Bán hàng",Table1[[#This Row],[Tổng giá trị]],-Table1[[#This Row],[Tổng giá trị]]))</f>
        <v>108548</v>
      </c>
      <c r="Q690" s="20">
        <f>IF(Table1[[#This Row],[Ngày Thanh toán]]&lt;&gt;"",Table1[[#This Row],[Giá Trị HD sau CK]],0)</f>
        <v>0</v>
      </c>
      <c r="R690" s="8">
        <f>Table1[[#This Row],[Số còn phải thu ĐK]]+Table1[[#This Row],[Giá Trị HD sau CK]]-Table1[[#This Row],[Số tiền đã thu]]</f>
        <v>108548</v>
      </c>
      <c r="S690" s="7">
        <f>IF(Table1[[#This Row],[Ngày hóa đơn]]&lt;&gt;"",Table1[[#This Row],[Ngày hóa đơn]],Table1[[#This Row],[Ngày hạch toán]])</f>
        <v>45752</v>
      </c>
      <c r="T690" s="8">
        <v>55</v>
      </c>
      <c r="U690" s="7">
        <f>IF(Table1[[#This Row],[Ngày tính CN]]="","",S690+T690)</f>
        <v>45807</v>
      </c>
      <c r="V690" s="20">
        <f ca="1">IF(Table1[[#This Row],[Hạn thanh toán]]="","",IF((U690-NOW())&lt;0,0,(U690-NOW())))</f>
        <v>0</v>
      </c>
      <c r="W690" s="3"/>
      <c r="X690" s="20">
        <f ca="1">IF(Table1[[#This Row],[Hạn thanh toán]]="","",IF((U690-NOW())&lt;0,-(U690-NOW()),0))</f>
        <v>167.62053680555255</v>
      </c>
      <c r="Y690" s="3" t="str">
        <f t="shared" ca="1" si="10"/>
        <v>Nợ quá hạn hơn 120 ngày có khả năng mất thanh toán</v>
      </c>
      <c r="Z690" s="3" t="str">
        <f>IF(MONTH(Table1[[#This Row],[Ngày tính CN]])&lt;10,"0"&amp;MONTH(Table1[[#This Row],[Ngày tính CN]]),MONTH(Table1[[#This Row],[Ngày tính CN]]))</f>
        <v>04</v>
      </c>
      <c r="AA69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90" s="3"/>
    </row>
    <row r="691" spans="1:28" ht="25.5" customHeight="1" x14ac:dyDescent="0.2">
      <c r="A691" s="4" t="s">
        <v>654</v>
      </c>
      <c r="B691" s="4" t="s">
        <v>2119</v>
      </c>
      <c r="E691" s="5">
        <v>45752</v>
      </c>
      <c r="F691" s="3" t="s">
        <v>1244</v>
      </c>
      <c r="G691" s="3" t="s">
        <v>936</v>
      </c>
      <c r="K691" s="8">
        <v>-108548</v>
      </c>
      <c r="L691" s="8" t="s">
        <v>637</v>
      </c>
      <c r="O691" s="20">
        <f>IF(Table1[[#This Row],[Phân loại]]="Tồn đầu kỳ",Table1[[#This Row],[Tổng giá trị]],0)</f>
        <v>0</v>
      </c>
      <c r="P691" s="8">
        <f>IF(Table1[[#This Row],[Số còn phải thu ĐK]]&gt;0,0,IF(Table1[[#This Row],[Phân loại]]="Bán hàng",Table1[[#This Row],[Tổng giá trị]],-Table1[[#This Row],[Tổng giá trị]]))</f>
        <v>108548</v>
      </c>
      <c r="Q691" s="20">
        <f>IF(Table1[[#This Row],[Ngày Thanh toán]]&lt;&gt;"",Table1[[#This Row],[Giá Trị HD sau CK]],0)</f>
        <v>0</v>
      </c>
      <c r="R691" s="8">
        <f>Table1[[#This Row],[Số còn phải thu ĐK]]+Table1[[#This Row],[Giá Trị HD sau CK]]-Table1[[#This Row],[Số tiền đã thu]]</f>
        <v>108548</v>
      </c>
      <c r="S691" s="7">
        <f>IF(Table1[[#This Row],[Ngày hóa đơn]]&lt;&gt;"",Table1[[#This Row],[Ngày hóa đơn]],Table1[[#This Row],[Ngày hạch toán]])</f>
        <v>45752</v>
      </c>
      <c r="T691" s="8">
        <v>55</v>
      </c>
      <c r="U691" s="7">
        <f>IF(Table1[[#This Row],[Ngày tính CN]]="","",S691+T691)</f>
        <v>45807</v>
      </c>
      <c r="V691" s="20">
        <f ca="1">IF(Table1[[#This Row],[Hạn thanh toán]]="","",IF((U691-NOW())&lt;0,0,(U691-NOW())))</f>
        <v>0</v>
      </c>
      <c r="W691" s="3"/>
      <c r="X691" s="20">
        <f ca="1">IF(Table1[[#This Row],[Hạn thanh toán]]="","",IF((U691-NOW())&lt;0,-(U691-NOW()),0))</f>
        <v>167.62053680555255</v>
      </c>
      <c r="Y691" s="3" t="str">
        <f t="shared" ca="1" si="10"/>
        <v>Nợ quá hạn hơn 120 ngày có khả năng mất thanh toán</v>
      </c>
      <c r="Z691" s="3" t="str">
        <f>IF(MONTH(Table1[[#This Row],[Ngày tính CN]])&lt;10,"0"&amp;MONTH(Table1[[#This Row],[Ngày tính CN]]),MONTH(Table1[[#This Row],[Ngày tính CN]]))</f>
        <v>04</v>
      </c>
      <c r="AA69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91" s="3"/>
    </row>
    <row r="692" spans="1:28" ht="25.5" customHeight="1" x14ac:dyDescent="0.2">
      <c r="A692" s="4" t="s">
        <v>654</v>
      </c>
      <c r="B692" s="4" t="s">
        <v>2119</v>
      </c>
      <c r="E692" s="5">
        <v>45752</v>
      </c>
      <c r="F692" s="3" t="s">
        <v>1245</v>
      </c>
      <c r="G692" s="3" t="s">
        <v>936</v>
      </c>
      <c r="K692" s="8">
        <v>-217095</v>
      </c>
      <c r="L692" s="8" t="s">
        <v>637</v>
      </c>
      <c r="O692" s="20">
        <f>IF(Table1[[#This Row],[Phân loại]]="Tồn đầu kỳ",Table1[[#This Row],[Tổng giá trị]],0)</f>
        <v>0</v>
      </c>
      <c r="P692" s="8">
        <f>IF(Table1[[#This Row],[Số còn phải thu ĐK]]&gt;0,0,IF(Table1[[#This Row],[Phân loại]]="Bán hàng",Table1[[#This Row],[Tổng giá trị]],-Table1[[#This Row],[Tổng giá trị]]))</f>
        <v>217095</v>
      </c>
      <c r="Q692" s="20">
        <f>IF(Table1[[#This Row],[Ngày Thanh toán]]&lt;&gt;"",Table1[[#This Row],[Giá Trị HD sau CK]],0)</f>
        <v>0</v>
      </c>
      <c r="R692" s="8">
        <f>Table1[[#This Row],[Số còn phải thu ĐK]]+Table1[[#This Row],[Giá Trị HD sau CK]]-Table1[[#This Row],[Số tiền đã thu]]</f>
        <v>217095</v>
      </c>
      <c r="S692" s="7">
        <f>IF(Table1[[#This Row],[Ngày hóa đơn]]&lt;&gt;"",Table1[[#This Row],[Ngày hóa đơn]],Table1[[#This Row],[Ngày hạch toán]])</f>
        <v>45752</v>
      </c>
      <c r="T692" s="8">
        <v>55</v>
      </c>
      <c r="U692" s="7">
        <f>IF(Table1[[#This Row],[Ngày tính CN]]="","",S692+T692)</f>
        <v>45807</v>
      </c>
      <c r="V692" s="20">
        <f ca="1">IF(Table1[[#This Row],[Hạn thanh toán]]="","",IF((U692-NOW())&lt;0,0,(U692-NOW())))</f>
        <v>0</v>
      </c>
      <c r="W692" s="3"/>
      <c r="X692" s="20">
        <f ca="1">IF(Table1[[#This Row],[Hạn thanh toán]]="","",IF((U692-NOW())&lt;0,-(U692-NOW()),0))</f>
        <v>167.62053680555255</v>
      </c>
      <c r="Y692" s="3" t="str">
        <f t="shared" ca="1" si="10"/>
        <v>Nợ quá hạn hơn 120 ngày có khả năng mất thanh toán</v>
      </c>
      <c r="Z692" s="3" t="str">
        <f>IF(MONTH(Table1[[#This Row],[Ngày tính CN]])&lt;10,"0"&amp;MONTH(Table1[[#This Row],[Ngày tính CN]]),MONTH(Table1[[#This Row],[Ngày tính CN]]))</f>
        <v>04</v>
      </c>
      <c r="AA69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92" s="3"/>
    </row>
    <row r="693" spans="1:28" ht="25.5" customHeight="1" x14ac:dyDescent="0.2">
      <c r="A693" s="4" t="s">
        <v>654</v>
      </c>
      <c r="B693" s="4" t="s">
        <v>2119</v>
      </c>
      <c r="E693" s="5">
        <v>45752</v>
      </c>
      <c r="F693" s="3" t="s">
        <v>1246</v>
      </c>
      <c r="G693" s="3" t="s">
        <v>936</v>
      </c>
      <c r="K693" s="8">
        <v>-108548</v>
      </c>
      <c r="L693" s="8" t="s">
        <v>637</v>
      </c>
      <c r="O693" s="20">
        <f>IF(Table1[[#This Row],[Phân loại]]="Tồn đầu kỳ",Table1[[#This Row],[Tổng giá trị]],0)</f>
        <v>0</v>
      </c>
      <c r="P693" s="8">
        <f>IF(Table1[[#This Row],[Số còn phải thu ĐK]]&gt;0,0,IF(Table1[[#This Row],[Phân loại]]="Bán hàng",Table1[[#This Row],[Tổng giá trị]],-Table1[[#This Row],[Tổng giá trị]]))</f>
        <v>108548</v>
      </c>
      <c r="Q693" s="20">
        <f>IF(Table1[[#This Row],[Ngày Thanh toán]]&lt;&gt;"",Table1[[#This Row],[Giá Trị HD sau CK]],0)</f>
        <v>0</v>
      </c>
      <c r="R693" s="8">
        <f>Table1[[#This Row],[Số còn phải thu ĐK]]+Table1[[#This Row],[Giá Trị HD sau CK]]-Table1[[#This Row],[Số tiền đã thu]]</f>
        <v>108548</v>
      </c>
      <c r="S693" s="7">
        <f>IF(Table1[[#This Row],[Ngày hóa đơn]]&lt;&gt;"",Table1[[#This Row],[Ngày hóa đơn]],Table1[[#This Row],[Ngày hạch toán]])</f>
        <v>45752</v>
      </c>
      <c r="T693" s="8">
        <v>55</v>
      </c>
      <c r="U693" s="7">
        <f>IF(Table1[[#This Row],[Ngày tính CN]]="","",S693+T693)</f>
        <v>45807</v>
      </c>
      <c r="V693" s="20">
        <f ca="1">IF(Table1[[#This Row],[Hạn thanh toán]]="","",IF((U693-NOW())&lt;0,0,(U693-NOW())))</f>
        <v>0</v>
      </c>
      <c r="W693" s="3"/>
      <c r="X693" s="20">
        <f ca="1">IF(Table1[[#This Row],[Hạn thanh toán]]="","",IF((U693-NOW())&lt;0,-(U693-NOW()),0))</f>
        <v>167.62053680555255</v>
      </c>
      <c r="Y693" s="3" t="str">
        <f t="shared" ca="1" si="10"/>
        <v>Nợ quá hạn hơn 120 ngày có khả năng mất thanh toán</v>
      </c>
      <c r="Z693" s="3" t="str">
        <f>IF(MONTH(Table1[[#This Row],[Ngày tính CN]])&lt;10,"0"&amp;MONTH(Table1[[#This Row],[Ngày tính CN]]),MONTH(Table1[[#This Row],[Ngày tính CN]]))</f>
        <v>04</v>
      </c>
      <c r="AA69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93" s="3"/>
    </row>
    <row r="694" spans="1:28" ht="25.5" customHeight="1" x14ac:dyDescent="0.2">
      <c r="A694" s="4" t="s">
        <v>654</v>
      </c>
      <c r="B694" s="4" t="s">
        <v>2119</v>
      </c>
      <c r="E694" s="5">
        <v>45752</v>
      </c>
      <c r="F694" s="3" t="s">
        <v>1247</v>
      </c>
      <c r="G694" s="3" t="s">
        <v>936</v>
      </c>
      <c r="K694" s="8">
        <v>-108548</v>
      </c>
      <c r="L694" s="8" t="s">
        <v>637</v>
      </c>
      <c r="O694" s="20">
        <f>IF(Table1[[#This Row],[Phân loại]]="Tồn đầu kỳ",Table1[[#This Row],[Tổng giá trị]],0)</f>
        <v>0</v>
      </c>
      <c r="P694" s="8">
        <f>IF(Table1[[#This Row],[Số còn phải thu ĐK]]&gt;0,0,IF(Table1[[#This Row],[Phân loại]]="Bán hàng",Table1[[#This Row],[Tổng giá trị]],-Table1[[#This Row],[Tổng giá trị]]))</f>
        <v>108548</v>
      </c>
      <c r="Q694" s="20">
        <f>IF(Table1[[#This Row],[Ngày Thanh toán]]&lt;&gt;"",Table1[[#This Row],[Giá Trị HD sau CK]],0)</f>
        <v>0</v>
      </c>
      <c r="R694" s="8">
        <f>Table1[[#This Row],[Số còn phải thu ĐK]]+Table1[[#This Row],[Giá Trị HD sau CK]]-Table1[[#This Row],[Số tiền đã thu]]</f>
        <v>108548</v>
      </c>
      <c r="S694" s="7">
        <f>IF(Table1[[#This Row],[Ngày hóa đơn]]&lt;&gt;"",Table1[[#This Row],[Ngày hóa đơn]],Table1[[#This Row],[Ngày hạch toán]])</f>
        <v>45752</v>
      </c>
      <c r="T694" s="8">
        <v>55</v>
      </c>
      <c r="U694" s="7">
        <f>IF(Table1[[#This Row],[Ngày tính CN]]="","",S694+T694)</f>
        <v>45807</v>
      </c>
      <c r="V694" s="20">
        <f ca="1">IF(Table1[[#This Row],[Hạn thanh toán]]="","",IF((U694-NOW())&lt;0,0,(U694-NOW())))</f>
        <v>0</v>
      </c>
      <c r="W694" s="3"/>
      <c r="X694" s="20">
        <f ca="1">IF(Table1[[#This Row],[Hạn thanh toán]]="","",IF((U694-NOW())&lt;0,-(U694-NOW()),0))</f>
        <v>167.62053680555255</v>
      </c>
      <c r="Y694" s="3" t="str">
        <f t="shared" ca="1" si="10"/>
        <v>Nợ quá hạn hơn 120 ngày có khả năng mất thanh toán</v>
      </c>
      <c r="Z694" s="3" t="str">
        <f>IF(MONTH(Table1[[#This Row],[Ngày tính CN]])&lt;10,"0"&amp;MONTH(Table1[[#This Row],[Ngày tính CN]]),MONTH(Table1[[#This Row],[Ngày tính CN]]))</f>
        <v>04</v>
      </c>
      <c r="AA69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94" s="3"/>
    </row>
    <row r="695" spans="1:28" ht="25.5" customHeight="1" x14ac:dyDescent="0.2">
      <c r="A695" s="4" t="s">
        <v>654</v>
      </c>
      <c r="B695" s="4" t="s">
        <v>2119</v>
      </c>
      <c r="E695" s="5">
        <v>45752</v>
      </c>
      <c r="F695" s="3" t="s">
        <v>1248</v>
      </c>
      <c r="G695" s="3" t="s">
        <v>936</v>
      </c>
      <c r="K695" s="8">
        <v>-23994</v>
      </c>
      <c r="L695" s="8" t="s">
        <v>637</v>
      </c>
      <c r="O695" s="20">
        <f>IF(Table1[[#This Row],[Phân loại]]="Tồn đầu kỳ",Table1[[#This Row],[Tổng giá trị]],0)</f>
        <v>0</v>
      </c>
      <c r="P695" s="8">
        <f>IF(Table1[[#This Row],[Số còn phải thu ĐK]]&gt;0,0,IF(Table1[[#This Row],[Phân loại]]="Bán hàng",Table1[[#This Row],[Tổng giá trị]],-Table1[[#This Row],[Tổng giá trị]]))</f>
        <v>23994</v>
      </c>
      <c r="Q695" s="20">
        <f>IF(Table1[[#This Row],[Ngày Thanh toán]]&lt;&gt;"",Table1[[#This Row],[Giá Trị HD sau CK]],0)</f>
        <v>0</v>
      </c>
      <c r="R695" s="8">
        <f>Table1[[#This Row],[Số còn phải thu ĐK]]+Table1[[#This Row],[Giá Trị HD sau CK]]-Table1[[#This Row],[Số tiền đã thu]]</f>
        <v>23994</v>
      </c>
      <c r="S695" s="7">
        <f>IF(Table1[[#This Row],[Ngày hóa đơn]]&lt;&gt;"",Table1[[#This Row],[Ngày hóa đơn]],Table1[[#This Row],[Ngày hạch toán]])</f>
        <v>45752</v>
      </c>
      <c r="T695" s="8">
        <v>55</v>
      </c>
      <c r="U695" s="7">
        <f>IF(Table1[[#This Row],[Ngày tính CN]]="","",S695+T695)</f>
        <v>45807</v>
      </c>
      <c r="V695" s="20">
        <f ca="1">IF(Table1[[#This Row],[Hạn thanh toán]]="","",IF((U695-NOW())&lt;0,0,(U695-NOW())))</f>
        <v>0</v>
      </c>
      <c r="W695" s="3"/>
      <c r="X695" s="20">
        <f ca="1">IF(Table1[[#This Row],[Hạn thanh toán]]="","",IF((U695-NOW())&lt;0,-(U695-NOW()),0))</f>
        <v>167.62053680555255</v>
      </c>
      <c r="Y695" s="3" t="str">
        <f t="shared" ca="1" si="10"/>
        <v>Nợ quá hạn hơn 120 ngày có khả năng mất thanh toán</v>
      </c>
      <c r="Z695" s="3" t="str">
        <f>IF(MONTH(Table1[[#This Row],[Ngày tính CN]])&lt;10,"0"&amp;MONTH(Table1[[#This Row],[Ngày tính CN]]),MONTH(Table1[[#This Row],[Ngày tính CN]]))</f>
        <v>04</v>
      </c>
      <c r="AA69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95" s="3"/>
    </row>
    <row r="696" spans="1:28" ht="25.5" customHeight="1" x14ac:dyDescent="0.2">
      <c r="A696" s="4" t="s">
        <v>654</v>
      </c>
      <c r="B696" s="4" t="s">
        <v>2119</v>
      </c>
      <c r="E696" s="5">
        <v>45752</v>
      </c>
      <c r="F696" s="3" t="s">
        <v>1249</v>
      </c>
      <c r="G696" s="3" t="s">
        <v>936</v>
      </c>
      <c r="K696" s="8">
        <v>-23994</v>
      </c>
      <c r="L696" s="8" t="s">
        <v>637</v>
      </c>
      <c r="O696" s="20">
        <f>IF(Table1[[#This Row],[Phân loại]]="Tồn đầu kỳ",Table1[[#This Row],[Tổng giá trị]],0)</f>
        <v>0</v>
      </c>
      <c r="P696" s="8">
        <f>IF(Table1[[#This Row],[Số còn phải thu ĐK]]&gt;0,0,IF(Table1[[#This Row],[Phân loại]]="Bán hàng",Table1[[#This Row],[Tổng giá trị]],-Table1[[#This Row],[Tổng giá trị]]))</f>
        <v>23994</v>
      </c>
      <c r="Q696" s="20">
        <f>IF(Table1[[#This Row],[Ngày Thanh toán]]&lt;&gt;"",Table1[[#This Row],[Giá Trị HD sau CK]],0)</f>
        <v>0</v>
      </c>
      <c r="R696" s="8">
        <f>Table1[[#This Row],[Số còn phải thu ĐK]]+Table1[[#This Row],[Giá Trị HD sau CK]]-Table1[[#This Row],[Số tiền đã thu]]</f>
        <v>23994</v>
      </c>
      <c r="S696" s="7">
        <f>IF(Table1[[#This Row],[Ngày hóa đơn]]&lt;&gt;"",Table1[[#This Row],[Ngày hóa đơn]],Table1[[#This Row],[Ngày hạch toán]])</f>
        <v>45752</v>
      </c>
      <c r="T696" s="8">
        <v>55</v>
      </c>
      <c r="U696" s="7">
        <f>IF(Table1[[#This Row],[Ngày tính CN]]="","",S696+T696)</f>
        <v>45807</v>
      </c>
      <c r="V696" s="20">
        <f ca="1">IF(Table1[[#This Row],[Hạn thanh toán]]="","",IF((U696-NOW())&lt;0,0,(U696-NOW())))</f>
        <v>0</v>
      </c>
      <c r="W696" s="3"/>
      <c r="X696" s="20">
        <f ca="1">IF(Table1[[#This Row],[Hạn thanh toán]]="","",IF((U696-NOW())&lt;0,-(U696-NOW()),0))</f>
        <v>167.62053680555255</v>
      </c>
      <c r="Y696" s="3" t="str">
        <f t="shared" ca="1" si="10"/>
        <v>Nợ quá hạn hơn 120 ngày có khả năng mất thanh toán</v>
      </c>
      <c r="Z696" s="3" t="str">
        <f>IF(MONTH(Table1[[#This Row],[Ngày tính CN]])&lt;10,"0"&amp;MONTH(Table1[[#This Row],[Ngày tính CN]]),MONTH(Table1[[#This Row],[Ngày tính CN]]))</f>
        <v>04</v>
      </c>
      <c r="AA69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96" s="3"/>
    </row>
    <row r="697" spans="1:28" ht="25.5" customHeight="1" x14ac:dyDescent="0.2">
      <c r="A697" s="4" t="s">
        <v>654</v>
      </c>
      <c r="B697" s="4" t="s">
        <v>2119</v>
      </c>
      <c r="E697" s="5">
        <v>45752</v>
      </c>
      <c r="F697" s="3" t="s">
        <v>1250</v>
      </c>
      <c r="G697" s="3" t="s">
        <v>936</v>
      </c>
      <c r="K697" s="8">
        <v>-47989</v>
      </c>
      <c r="L697" s="8" t="s">
        <v>637</v>
      </c>
      <c r="O697" s="20">
        <f>IF(Table1[[#This Row],[Phân loại]]="Tồn đầu kỳ",Table1[[#This Row],[Tổng giá trị]],0)</f>
        <v>0</v>
      </c>
      <c r="P697" s="8">
        <f>IF(Table1[[#This Row],[Số còn phải thu ĐK]]&gt;0,0,IF(Table1[[#This Row],[Phân loại]]="Bán hàng",Table1[[#This Row],[Tổng giá trị]],-Table1[[#This Row],[Tổng giá trị]]))</f>
        <v>47989</v>
      </c>
      <c r="Q697" s="20">
        <f>IF(Table1[[#This Row],[Ngày Thanh toán]]&lt;&gt;"",Table1[[#This Row],[Giá Trị HD sau CK]],0)</f>
        <v>0</v>
      </c>
      <c r="R697" s="8">
        <f>Table1[[#This Row],[Số còn phải thu ĐK]]+Table1[[#This Row],[Giá Trị HD sau CK]]-Table1[[#This Row],[Số tiền đã thu]]</f>
        <v>47989</v>
      </c>
      <c r="S697" s="7">
        <f>IF(Table1[[#This Row],[Ngày hóa đơn]]&lt;&gt;"",Table1[[#This Row],[Ngày hóa đơn]],Table1[[#This Row],[Ngày hạch toán]])</f>
        <v>45752</v>
      </c>
      <c r="T697" s="8">
        <v>55</v>
      </c>
      <c r="U697" s="7">
        <f>IF(Table1[[#This Row],[Ngày tính CN]]="","",S697+T697)</f>
        <v>45807</v>
      </c>
      <c r="V697" s="20">
        <f ca="1">IF(Table1[[#This Row],[Hạn thanh toán]]="","",IF((U697-NOW())&lt;0,0,(U697-NOW())))</f>
        <v>0</v>
      </c>
      <c r="W697" s="3"/>
      <c r="X697" s="20">
        <f ca="1">IF(Table1[[#This Row],[Hạn thanh toán]]="","",IF((U697-NOW())&lt;0,-(U697-NOW()),0))</f>
        <v>167.62053680555255</v>
      </c>
      <c r="Y697" s="3" t="str">
        <f t="shared" ca="1" si="10"/>
        <v>Nợ quá hạn hơn 120 ngày có khả năng mất thanh toán</v>
      </c>
      <c r="Z697" s="3" t="str">
        <f>IF(MONTH(Table1[[#This Row],[Ngày tính CN]])&lt;10,"0"&amp;MONTH(Table1[[#This Row],[Ngày tính CN]]),MONTH(Table1[[#This Row],[Ngày tính CN]]))</f>
        <v>04</v>
      </c>
      <c r="AA69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97" s="3"/>
    </row>
    <row r="698" spans="1:28" ht="25.5" customHeight="1" x14ac:dyDescent="0.2">
      <c r="A698" s="4" t="s">
        <v>654</v>
      </c>
      <c r="B698" s="4" t="s">
        <v>2119</v>
      </c>
      <c r="E698" s="5">
        <v>45752</v>
      </c>
      <c r="F698" s="3" t="s">
        <v>1251</v>
      </c>
      <c r="G698" s="3" t="s">
        <v>936</v>
      </c>
      <c r="K698" s="8">
        <v>-215949</v>
      </c>
      <c r="L698" s="8" t="s">
        <v>637</v>
      </c>
      <c r="O698" s="20">
        <f>IF(Table1[[#This Row],[Phân loại]]="Tồn đầu kỳ",Table1[[#This Row],[Tổng giá trị]],0)</f>
        <v>0</v>
      </c>
      <c r="P698" s="8">
        <f>IF(Table1[[#This Row],[Số còn phải thu ĐK]]&gt;0,0,IF(Table1[[#This Row],[Phân loại]]="Bán hàng",Table1[[#This Row],[Tổng giá trị]],-Table1[[#This Row],[Tổng giá trị]]))</f>
        <v>215949</v>
      </c>
      <c r="Q698" s="20">
        <f>IF(Table1[[#This Row],[Ngày Thanh toán]]&lt;&gt;"",Table1[[#This Row],[Giá Trị HD sau CK]],0)</f>
        <v>0</v>
      </c>
      <c r="R698" s="8">
        <f>Table1[[#This Row],[Số còn phải thu ĐK]]+Table1[[#This Row],[Giá Trị HD sau CK]]-Table1[[#This Row],[Số tiền đã thu]]</f>
        <v>215949</v>
      </c>
      <c r="S698" s="7">
        <f>IF(Table1[[#This Row],[Ngày hóa đơn]]&lt;&gt;"",Table1[[#This Row],[Ngày hóa đơn]],Table1[[#This Row],[Ngày hạch toán]])</f>
        <v>45752</v>
      </c>
      <c r="T698" s="8">
        <v>55</v>
      </c>
      <c r="U698" s="7">
        <f>IF(Table1[[#This Row],[Ngày tính CN]]="","",S698+T698)</f>
        <v>45807</v>
      </c>
      <c r="V698" s="20">
        <f ca="1">IF(Table1[[#This Row],[Hạn thanh toán]]="","",IF((U698-NOW())&lt;0,0,(U698-NOW())))</f>
        <v>0</v>
      </c>
      <c r="W698" s="3"/>
      <c r="X698" s="20">
        <f ca="1">IF(Table1[[#This Row],[Hạn thanh toán]]="","",IF((U698-NOW())&lt;0,-(U698-NOW()),0))</f>
        <v>167.62053680555255</v>
      </c>
      <c r="Y698" s="3" t="str">
        <f t="shared" ca="1" si="10"/>
        <v>Nợ quá hạn hơn 120 ngày có khả năng mất thanh toán</v>
      </c>
      <c r="Z698" s="3" t="str">
        <f>IF(MONTH(Table1[[#This Row],[Ngày tính CN]])&lt;10,"0"&amp;MONTH(Table1[[#This Row],[Ngày tính CN]]),MONTH(Table1[[#This Row],[Ngày tính CN]]))</f>
        <v>04</v>
      </c>
      <c r="AA69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98" s="3"/>
    </row>
    <row r="699" spans="1:28" ht="25.5" customHeight="1" x14ac:dyDescent="0.2">
      <c r="A699" s="4" t="s">
        <v>654</v>
      </c>
      <c r="B699" s="4" t="s">
        <v>2119</v>
      </c>
      <c r="E699" s="5">
        <v>45752</v>
      </c>
      <c r="F699" s="3" t="s">
        <v>1252</v>
      </c>
      <c r="G699" s="3" t="s">
        <v>936</v>
      </c>
      <c r="K699" s="8">
        <v>-119972</v>
      </c>
      <c r="L699" s="8" t="s">
        <v>637</v>
      </c>
      <c r="O699" s="20">
        <f>IF(Table1[[#This Row],[Phân loại]]="Tồn đầu kỳ",Table1[[#This Row],[Tổng giá trị]],0)</f>
        <v>0</v>
      </c>
      <c r="P699" s="8">
        <f>IF(Table1[[#This Row],[Số còn phải thu ĐK]]&gt;0,0,IF(Table1[[#This Row],[Phân loại]]="Bán hàng",Table1[[#This Row],[Tổng giá trị]],-Table1[[#This Row],[Tổng giá trị]]))</f>
        <v>119972</v>
      </c>
      <c r="Q699" s="20">
        <f>IF(Table1[[#This Row],[Ngày Thanh toán]]&lt;&gt;"",Table1[[#This Row],[Giá Trị HD sau CK]],0)</f>
        <v>0</v>
      </c>
      <c r="R699" s="8">
        <f>Table1[[#This Row],[Số còn phải thu ĐK]]+Table1[[#This Row],[Giá Trị HD sau CK]]-Table1[[#This Row],[Số tiền đã thu]]</f>
        <v>119972</v>
      </c>
      <c r="S699" s="7">
        <f>IF(Table1[[#This Row],[Ngày hóa đơn]]&lt;&gt;"",Table1[[#This Row],[Ngày hóa đơn]],Table1[[#This Row],[Ngày hạch toán]])</f>
        <v>45752</v>
      </c>
      <c r="T699" s="8">
        <v>55</v>
      </c>
      <c r="U699" s="7">
        <f>IF(Table1[[#This Row],[Ngày tính CN]]="","",S699+T699)</f>
        <v>45807</v>
      </c>
      <c r="V699" s="20">
        <f ca="1">IF(Table1[[#This Row],[Hạn thanh toán]]="","",IF((U699-NOW())&lt;0,0,(U699-NOW())))</f>
        <v>0</v>
      </c>
      <c r="W699" s="3"/>
      <c r="X699" s="20">
        <f ca="1">IF(Table1[[#This Row],[Hạn thanh toán]]="","",IF((U699-NOW())&lt;0,-(U699-NOW()),0))</f>
        <v>167.62053680555255</v>
      </c>
      <c r="Y699" s="3" t="str">
        <f t="shared" ca="1" si="10"/>
        <v>Nợ quá hạn hơn 120 ngày có khả năng mất thanh toán</v>
      </c>
      <c r="Z699" s="3" t="str">
        <f>IF(MONTH(Table1[[#This Row],[Ngày tính CN]])&lt;10,"0"&amp;MONTH(Table1[[#This Row],[Ngày tính CN]]),MONTH(Table1[[#This Row],[Ngày tính CN]]))</f>
        <v>04</v>
      </c>
      <c r="AA69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699" s="3"/>
    </row>
    <row r="700" spans="1:28" ht="25.5" customHeight="1" x14ac:dyDescent="0.2">
      <c r="A700" s="4" t="s">
        <v>654</v>
      </c>
      <c r="B700" s="4" t="s">
        <v>2119</v>
      </c>
      <c r="E700" s="5">
        <v>45752</v>
      </c>
      <c r="F700" s="3" t="s">
        <v>1253</v>
      </c>
      <c r="G700" s="3" t="s">
        <v>936</v>
      </c>
      <c r="K700" s="8">
        <v>-167537</v>
      </c>
      <c r="L700" s="8" t="s">
        <v>637</v>
      </c>
      <c r="O700" s="20">
        <f>IF(Table1[[#This Row],[Phân loại]]="Tồn đầu kỳ",Table1[[#This Row],[Tổng giá trị]],0)</f>
        <v>0</v>
      </c>
      <c r="P700" s="8">
        <f>IF(Table1[[#This Row],[Số còn phải thu ĐK]]&gt;0,0,IF(Table1[[#This Row],[Phân loại]]="Bán hàng",Table1[[#This Row],[Tổng giá trị]],-Table1[[#This Row],[Tổng giá trị]]))</f>
        <v>167537</v>
      </c>
      <c r="Q700" s="20">
        <f>IF(Table1[[#This Row],[Ngày Thanh toán]]&lt;&gt;"",Table1[[#This Row],[Giá Trị HD sau CK]],0)</f>
        <v>0</v>
      </c>
      <c r="R700" s="8">
        <f>Table1[[#This Row],[Số còn phải thu ĐK]]+Table1[[#This Row],[Giá Trị HD sau CK]]-Table1[[#This Row],[Số tiền đã thu]]</f>
        <v>167537</v>
      </c>
      <c r="S700" s="7">
        <f>IF(Table1[[#This Row],[Ngày hóa đơn]]&lt;&gt;"",Table1[[#This Row],[Ngày hóa đơn]],Table1[[#This Row],[Ngày hạch toán]])</f>
        <v>45752</v>
      </c>
      <c r="T700" s="8">
        <v>55</v>
      </c>
      <c r="U700" s="7">
        <f>IF(Table1[[#This Row],[Ngày tính CN]]="","",S700+T700)</f>
        <v>45807</v>
      </c>
      <c r="V700" s="20">
        <f ca="1">IF(Table1[[#This Row],[Hạn thanh toán]]="","",IF((U700-NOW())&lt;0,0,(U700-NOW())))</f>
        <v>0</v>
      </c>
      <c r="W700" s="3"/>
      <c r="X700" s="20">
        <f ca="1">IF(Table1[[#This Row],[Hạn thanh toán]]="","",IF((U700-NOW())&lt;0,-(U700-NOW()),0))</f>
        <v>167.62053680555255</v>
      </c>
      <c r="Y700" s="3" t="str">
        <f t="shared" ca="1" si="10"/>
        <v>Nợ quá hạn hơn 120 ngày có khả năng mất thanh toán</v>
      </c>
      <c r="Z700" s="3" t="str">
        <f>IF(MONTH(Table1[[#This Row],[Ngày tính CN]])&lt;10,"0"&amp;MONTH(Table1[[#This Row],[Ngày tính CN]]),MONTH(Table1[[#This Row],[Ngày tính CN]]))</f>
        <v>04</v>
      </c>
      <c r="AA70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00" s="3"/>
    </row>
    <row r="701" spans="1:28" ht="25.5" customHeight="1" x14ac:dyDescent="0.2">
      <c r="A701" s="4" t="s">
        <v>654</v>
      </c>
      <c r="B701" s="4" t="s">
        <v>2119</v>
      </c>
      <c r="E701" s="5">
        <v>45752</v>
      </c>
      <c r="F701" s="3" t="s">
        <v>1254</v>
      </c>
      <c r="G701" s="3" t="s">
        <v>936</v>
      </c>
      <c r="K701" s="8">
        <v>-502611</v>
      </c>
      <c r="L701" s="8" t="s">
        <v>637</v>
      </c>
      <c r="O701" s="20">
        <f>IF(Table1[[#This Row],[Phân loại]]="Tồn đầu kỳ",Table1[[#This Row],[Tổng giá trị]],0)</f>
        <v>0</v>
      </c>
      <c r="P701" s="8">
        <f>IF(Table1[[#This Row],[Số còn phải thu ĐK]]&gt;0,0,IF(Table1[[#This Row],[Phân loại]]="Bán hàng",Table1[[#This Row],[Tổng giá trị]],-Table1[[#This Row],[Tổng giá trị]]))</f>
        <v>502611</v>
      </c>
      <c r="Q701" s="20">
        <f>IF(Table1[[#This Row],[Ngày Thanh toán]]&lt;&gt;"",Table1[[#This Row],[Giá Trị HD sau CK]],0)</f>
        <v>0</v>
      </c>
      <c r="R701" s="8">
        <f>Table1[[#This Row],[Số còn phải thu ĐK]]+Table1[[#This Row],[Giá Trị HD sau CK]]-Table1[[#This Row],[Số tiền đã thu]]</f>
        <v>502611</v>
      </c>
      <c r="S701" s="7">
        <f>IF(Table1[[#This Row],[Ngày hóa đơn]]&lt;&gt;"",Table1[[#This Row],[Ngày hóa đơn]],Table1[[#This Row],[Ngày hạch toán]])</f>
        <v>45752</v>
      </c>
      <c r="T701" s="8">
        <v>55</v>
      </c>
      <c r="U701" s="7">
        <f>IF(Table1[[#This Row],[Ngày tính CN]]="","",S701+T701)</f>
        <v>45807</v>
      </c>
      <c r="V701" s="20">
        <f ca="1">IF(Table1[[#This Row],[Hạn thanh toán]]="","",IF((U701-NOW())&lt;0,0,(U701-NOW())))</f>
        <v>0</v>
      </c>
      <c r="W701" s="3"/>
      <c r="X701" s="20">
        <f ca="1">IF(Table1[[#This Row],[Hạn thanh toán]]="","",IF((U701-NOW())&lt;0,-(U701-NOW()),0))</f>
        <v>167.62053680555255</v>
      </c>
      <c r="Y701" s="3" t="str">
        <f t="shared" ca="1" si="10"/>
        <v>Nợ quá hạn hơn 120 ngày có khả năng mất thanh toán</v>
      </c>
      <c r="Z701" s="3" t="str">
        <f>IF(MONTH(Table1[[#This Row],[Ngày tính CN]])&lt;10,"0"&amp;MONTH(Table1[[#This Row],[Ngày tính CN]]),MONTH(Table1[[#This Row],[Ngày tính CN]]))</f>
        <v>04</v>
      </c>
      <c r="AA70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01" s="3"/>
    </row>
    <row r="702" spans="1:28" ht="25.5" customHeight="1" x14ac:dyDescent="0.2">
      <c r="A702" s="4" t="s">
        <v>654</v>
      </c>
      <c r="B702" s="4" t="s">
        <v>2119</v>
      </c>
      <c r="E702" s="5">
        <v>45752</v>
      </c>
      <c r="F702" s="3" t="s">
        <v>1255</v>
      </c>
      <c r="G702" s="3" t="s">
        <v>936</v>
      </c>
      <c r="K702" s="8">
        <v>-132542</v>
      </c>
      <c r="L702" s="8" t="s">
        <v>637</v>
      </c>
      <c r="O702" s="20">
        <f>IF(Table1[[#This Row],[Phân loại]]="Tồn đầu kỳ",Table1[[#This Row],[Tổng giá trị]],0)</f>
        <v>0</v>
      </c>
      <c r="P702" s="8">
        <f>IF(Table1[[#This Row],[Số còn phải thu ĐK]]&gt;0,0,IF(Table1[[#This Row],[Phân loại]]="Bán hàng",Table1[[#This Row],[Tổng giá trị]],-Table1[[#This Row],[Tổng giá trị]]))</f>
        <v>132542</v>
      </c>
      <c r="Q702" s="20">
        <f>IF(Table1[[#This Row],[Ngày Thanh toán]]&lt;&gt;"",Table1[[#This Row],[Giá Trị HD sau CK]],0)</f>
        <v>0</v>
      </c>
      <c r="R702" s="8">
        <f>Table1[[#This Row],[Số còn phải thu ĐK]]+Table1[[#This Row],[Giá Trị HD sau CK]]-Table1[[#This Row],[Số tiền đã thu]]</f>
        <v>132542</v>
      </c>
      <c r="S702" s="7">
        <f>IF(Table1[[#This Row],[Ngày hóa đơn]]&lt;&gt;"",Table1[[#This Row],[Ngày hóa đơn]],Table1[[#This Row],[Ngày hạch toán]])</f>
        <v>45752</v>
      </c>
      <c r="T702" s="8">
        <v>55</v>
      </c>
      <c r="U702" s="7">
        <f>IF(Table1[[#This Row],[Ngày tính CN]]="","",S702+T702)</f>
        <v>45807</v>
      </c>
      <c r="V702" s="20">
        <f ca="1">IF(Table1[[#This Row],[Hạn thanh toán]]="","",IF((U702-NOW())&lt;0,0,(U702-NOW())))</f>
        <v>0</v>
      </c>
      <c r="W702" s="3"/>
      <c r="X702" s="20">
        <f ca="1">IF(Table1[[#This Row],[Hạn thanh toán]]="","",IF((U702-NOW())&lt;0,-(U702-NOW()),0))</f>
        <v>167.62053680555255</v>
      </c>
      <c r="Y702" s="3" t="str">
        <f t="shared" ca="1" si="10"/>
        <v>Nợ quá hạn hơn 120 ngày có khả năng mất thanh toán</v>
      </c>
      <c r="Z702" s="3" t="str">
        <f>IF(MONTH(Table1[[#This Row],[Ngày tính CN]])&lt;10,"0"&amp;MONTH(Table1[[#This Row],[Ngày tính CN]]),MONTH(Table1[[#This Row],[Ngày tính CN]]))</f>
        <v>04</v>
      </c>
      <c r="AA70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02" s="3"/>
    </row>
    <row r="703" spans="1:28" ht="25.5" customHeight="1" x14ac:dyDescent="0.2">
      <c r="A703" s="4" t="s">
        <v>654</v>
      </c>
      <c r="B703" s="4" t="s">
        <v>2119</v>
      </c>
      <c r="E703" s="5">
        <v>45752</v>
      </c>
      <c r="F703" s="3" t="s">
        <v>1256</v>
      </c>
      <c r="G703" s="3" t="s">
        <v>936</v>
      </c>
      <c r="K703" s="8">
        <v>-532534</v>
      </c>
      <c r="L703" s="8" t="s">
        <v>637</v>
      </c>
      <c r="O703" s="20">
        <f>IF(Table1[[#This Row],[Phân loại]]="Tồn đầu kỳ",Table1[[#This Row],[Tổng giá trị]],0)</f>
        <v>0</v>
      </c>
      <c r="P703" s="8">
        <f>IF(Table1[[#This Row],[Số còn phải thu ĐK]]&gt;0,0,IF(Table1[[#This Row],[Phân loại]]="Bán hàng",Table1[[#This Row],[Tổng giá trị]],-Table1[[#This Row],[Tổng giá trị]]))</f>
        <v>532534</v>
      </c>
      <c r="Q703" s="20">
        <f>IF(Table1[[#This Row],[Ngày Thanh toán]]&lt;&gt;"",Table1[[#This Row],[Giá Trị HD sau CK]],0)</f>
        <v>0</v>
      </c>
      <c r="R703" s="8">
        <f>Table1[[#This Row],[Số còn phải thu ĐK]]+Table1[[#This Row],[Giá Trị HD sau CK]]-Table1[[#This Row],[Số tiền đã thu]]</f>
        <v>532534</v>
      </c>
      <c r="S703" s="7">
        <f>IF(Table1[[#This Row],[Ngày hóa đơn]]&lt;&gt;"",Table1[[#This Row],[Ngày hóa đơn]],Table1[[#This Row],[Ngày hạch toán]])</f>
        <v>45752</v>
      </c>
      <c r="T703" s="8">
        <v>55</v>
      </c>
      <c r="U703" s="7">
        <f>IF(Table1[[#This Row],[Ngày tính CN]]="","",S703+T703)</f>
        <v>45807</v>
      </c>
      <c r="V703" s="20">
        <f ca="1">IF(Table1[[#This Row],[Hạn thanh toán]]="","",IF((U703-NOW())&lt;0,0,(U703-NOW())))</f>
        <v>0</v>
      </c>
      <c r="W703" s="3"/>
      <c r="X703" s="20">
        <f ca="1">IF(Table1[[#This Row],[Hạn thanh toán]]="","",IF((U703-NOW())&lt;0,-(U703-NOW()),0))</f>
        <v>167.62053680555255</v>
      </c>
      <c r="Y703" s="3" t="str">
        <f t="shared" ca="1" si="10"/>
        <v>Nợ quá hạn hơn 120 ngày có khả năng mất thanh toán</v>
      </c>
      <c r="Z703" s="3" t="str">
        <f>IF(MONTH(Table1[[#This Row],[Ngày tính CN]])&lt;10,"0"&amp;MONTH(Table1[[#This Row],[Ngày tính CN]]),MONTH(Table1[[#This Row],[Ngày tính CN]]))</f>
        <v>04</v>
      </c>
      <c r="AA70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03" s="3"/>
    </row>
    <row r="704" spans="1:28" ht="25.5" customHeight="1" x14ac:dyDescent="0.2">
      <c r="A704" s="4" t="s">
        <v>654</v>
      </c>
      <c r="B704" s="4" t="s">
        <v>2119</v>
      </c>
      <c r="E704" s="5">
        <v>45752</v>
      </c>
      <c r="F704" s="3" t="s">
        <v>1257</v>
      </c>
      <c r="G704" s="3" t="s">
        <v>936</v>
      </c>
      <c r="K704" s="8">
        <v>-245440</v>
      </c>
      <c r="L704" s="8" t="s">
        <v>637</v>
      </c>
      <c r="O704" s="20">
        <f>IF(Table1[[#This Row],[Phân loại]]="Tồn đầu kỳ",Table1[[#This Row],[Tổng giá trị]],0)</f>
        <v>0</v>
      </c>
      <c r="P704" s="8">
        <f>IF(Table1[[#This Row],[Số còn phải thu ĐK]]&gt;0,0,IF(Table1[[#This Row],[Phân loại]]="Bán hàng",Table1[[#This Row],[Tổng giá trị]],-Table1[[#This Row],[Tổng giá trị]]))</f>
        <v>245440</v>
      </c>
      <c r="Q704" s="20">
        <f>IF(Table1[[#This Row],[Ngày Thanh toán]]&lt;&gt;"",Table1[[#This Row],[Giá Trị HD sau CK]],0)</f>
        <v>0</v>
      </c>
      <c r="R704" s="8">
        <f>Table1[[#This Row],[Số còn phải thu ĐK]]+Table1[[#This Row],[Giá Trị HD sau CK]]-Table1[[#This Row],[Số tiền đã thu]]</f>
        <v>245440</v>
      </c>
      <c r="S704" s="7">
        <f>IF(Table1[[#This Row],[Ngày hóa đơn]]&lt;&gt;"",Table1[[#This Row],[Ngày hóa đơn]],Table1[[#This Row],[Ngày hạch toán]])</f>
        <v>45752</v>
      </c>
      <c r="T704" s="8">
        <v>55</v>
      </c>
      <c r="U704" s="7">
        <f>IF(Table1[[#This Row],[Ngày tính CN]]="","",S704+T704)</f>
        <v>45807</v>
      </c>
      <c r="V704" s="20">
        <f ca="1">IF(Table1[[#This Row],[Hạn thanh toán]]="","",IF((U704-NOW())&lt;0,0,(U704-NOW())))</f>
        <v>0</v>
      </c>
      <c r="W704" s="3"/>
      <c r="X704" s="20">
        <f ca="1">IF(Table1[[#This Row],[Hạn thanh toán]]="","",IF((U704-NOW())&lt;0,-(U704-NOW()),0))</f>
        <v>167.62053680555255</v>
      </c>
      <c r="Y704" s="3" t="str">
        <f t="shared" ca="1" si="10"/>
        <v>Nợ quá hạn hơn 120 ngày có khả năng mất thanh toán</v>
      </c>
      <c r="Z704" s="3" t="str">
        <f>IF(MONTH(Table1[[#This Row],[Ngày tính CN]])&lt;10,"0"&amp;MONTH(Table1[[#This Row],[Ngày tính CN]]),MONTH(Table1[[#This Row],[Ngày tính CN]]))</f>
        <v>04</v>
      </c>
      <c r="AA70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04" s="3"/>
    </row>
    <row r="705" spans="1:28" ht="25.5" customHeight="1" x14ac:dyDescent="0.2">
      <c r="A705" s="4" t="s">
        <v>654</v>
      </c>
      <c r="B705" s="4" t="s">
        <v>2119</v>
      </c>
      <c r="E705" s="5">
        <v>45752</v>
      </c>
      <c r="F705" s="3" t="s">
        <v>1258</v>
      </c>
      <c r="G705" s="3" t="s">
        <v>936</v>
      </c>
      <c r="K705" s="8">
        <v>-120820</v>
      </c>
      <c r="L705" s="8" t="s">
        <v>637</v>
      </c>
      <c r="O705" s="20">
        <f>IF(Table1[[#This Row],[Phân loại]]="Tồn đầu kỳ",Table1[[#This Row],[Tổng giá trị]],0)</f>
        <v>0</v>
      </c>
      <c r="P705" s="8">
        <f>IF(Table1[[#This Row],[Số còn phải thu ĐK]]&gt;0,0,IF(Table1[[#This Row],[Phân loại]]="Bán hàng",Table1[[#This Row],[Tổng giá trị]],-Table1[[#This Row],[Tổng giá trị]]))</f>
        <v>120820</v>
      </c>
      <c r="Q705" s="20">
        <f>IF(Table1[[#This Row],[Ngày Thanh toán]]&lt;&gt;"",Table1[[#This Row],[Giá Trị HD sau CK]],0)</f>
        <v>0</v>
      </c>
      <c r="R705" s="8">
        <f>Table1[[#This Row],[Số còn phải thu ĐK]]+Table1[[#This Row],[Giá Trị HD sau CK]]-Table1[[#This Row],[Số tiền đã thu]]</f>
        <v>120820</v>
      </c>
      <c r="S705" s="7">
        <f>IF(Table1[[#This Row],[Ngày hóa đơn]]&lt;&gt;"",Table1[[#This Row],[Ngày hóa đơn]],Table1[[#This Row],[Ngày hạch toán]])</f>
        <v>45752</v>
      </c>
      <c r="T705" s="8">
        <v>55</v>
      </c>
      <c r="U705" s="7">
        <f>IF(Table1[[#This Row],[Ngày tính CN]]="","",S705+T705)</f>
        <v>45807</v>
      </c>
      <c r="V705" s="20">
        <f ca="1">IF(Table1[[#This Row],[Hạn thanh toán]]="","",IF((U705-NOW())&lt;0,0,(U705-NOW())))</f>
        <v>0</v>
      </c>
      <c r="W705" s="3"/>
      <c r="X705" s="20">
        <f ca="1">IF(Table1[[#This Row],[Hạn thanh toán]]="","",IF((U705-NOW())&lt;0,-(U705-NOW()),0))</f>
        <v>167.62053680555255</v>
      </c>
      <c r="Y705" s="3" t="str">
        <f t="shared" ca="1" si="10"/>
        <v>Nợ quá hạn hơn 120 ngày có khả năng mất thanh toán</v>
      </c>
      <c r="Z705" s="3" t="str">
        <f>IF(MONTH(Table1[[#This Row],[Ngày tính CN]])&lt;10,"0"&amp;MONTH(Table1[[#This Row],[Ngày tính CN]]),MONTH(Table1[[#This Row],[Ngày tính CN]]))</f>
        <v>04</v>
      </c>
      <c r="AA70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05" s="3"/>
    </row>
    <row r="706" spans="1:28" ht="25.5" customHeight="1" x14ac:dyDescent="0.2">
      <c r="A706" s="4" t="s">
        <v>654</v>
      </c>
      <c r="B706" s="4" t="s">
        <v>2119</v>
      </c>
      <c r="E706" s="5">
        <v>45752</v>
      </c>
      <c r="F706" s="3" t="s">
        <v>1259</v>
      </c>
      <c r="G706" s="3" t="s">
        <v>936</v>
      </c>
      <c r="K706" s="8">
        <v>-39239</v>
      </c>
      <c r="L706" s="8" t="s">
        <v>637</v>
      </c>
      <c r="O706" s="20">
        <f>IF(Table1[[#This Row],[Phân loại]]="Tồn đầu kỳ",Table1[[#This Row],[Tổng giá trị]],0)</f>
        <v>0</v>
      </c>
      <c r="P706" s="8">
        <f>IF(Table1[[#This Row],[Số còn phải thu ĐK]]&gt;0,0,IF(Table1[[#This Row],[Phân loại]]="Bán hàng",Table1[[#This Row],[Tổng giá trị]],-Table1[[#This Row],[Tổng giá trị]]))</f>
        <v>39239</v>
      </c>
      <c r="Q706" s="20">
        <f>IF(Table1[[#This Row],[Ngày Thanh toán]]&lt;&gt;"",Table1[[#This Row],[Giá Trị HD sau CK]],0)</f>
        <v>0</v>
      </c>
      <c r="R706" s="8">
        <f>Table1[[#This Row],[Số còn phải thu ĐK]]+Table1[[#This Row],[Giá Trị HD sau CK]]-Table1[[#This Row],[Số tiền đã thu]]</f>
        <v>39239</v>
      </c>
      <c r="S706" s="7">
        <f>IF(Table1[[#This Row],[Ngày hóa đơn]]&lt;&gt;"",Table1[[#This Row],[Ngày hóa đơn]],Table1[[#This Row],[Ngày hạch toán]])</f>
        <v>45752</v>
      </c>
      <c r="T706" s="8">
        <v>55</v>
      </c>
      <c r="U706" s="7">
        <f>IF(Table1[[#This Row],[Ngày tính CN]]="","",S706+T706)</f>
        <v>45807</v>
      </c>
      <c r="V706" s="20">
        <f ca="1">IF(Table1[[#This Row],[Hạn thanh toán]]="","",IF((U706-NOW())&lt;0,0,(U706-NOW())))</f>
        <v>0</v>
      </c>
      <c r="W706" s="3"/>
      <c r="X706" s="20">
        <f ca="1">IF(Table1[[#This Row],[Hạn thanh toán]]="","",IF((U706-NOW())&lt;0,-(U706-NOW()),0))</f>
        <v>167.62053680555255</v>
      </c>
      <c r="Y706" s="3" t="str">
        <f t="shared" ca="1" si="10"/>
        <v>Nợ quá hạn hơn 120 ngày có khả năng mất thanh toán</v>
      </c>
      <c r="Z706" s="3" t="str">
        <f>IF(MONTH(Table1[[#This Row],[Ngày tính CN]])&lt;10,"0"&amp;MONTH(Table1[[#This Row],[Ngày tính CN]]),MONTH(Table1[[#This Row],[Ngày tính CN]]))</f>
        <v>04</v>
      </c>
      <c r="AA70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06" s="3"/>
    </row>
    <row r="707" spans="1:28" ht="25.5" customHeight="1" x14ac:dyDescent="0.2">
      <c r="A707" s="4" t="s">
        <v>654</v>
      </c>
      <c r="B707" s="4" t="s">
        <v>2119</v>
      </c>
      <c r="E707" s="5">
        <v>45757</v>
      </c>
      <c r="F707" s="3" t="s">
        <v>1260</v>
      </c>
      <c r="G707" s="3" t="s">
        <v>936</v>
      </c>
      <c r="K707" s="8">
        <v>-47989</v>
      </c>
      <c r="L707" s="8" t="s">
        <v>637</v>
      </c>
      <c r="O707" s="20">
        <f>IF(Table1[[#This Row],[Phân loại]]="Tồn đầu kỳ",Table1[[#This Row],[Tổng giá trị]],0)</f>
        <v>0</v>
      </c>
      <c r="P707" s="8">
        <f>IF(Table1[[#This Row],[Số còn phải thu ĐK]]&gt;0,0,IF(Table1[[#This Row],[Phân loại]]="Bán hàng",Table1[[#This Row],[Tổng giá trị]],-Table1[[#This Row],[Tổng giá trị]]))</f>
        <v>47989</v>
      </c>
      <c r="Q707" s="20">
        <f>IF(Table1[[#This Row],[Ngày Thanh toán]]&lt;&gt;"",Table1[[#This Row],[Giá Trị HD sau CK]],0)</f>
        <v>0</v>
      </c>
      <c r="R707" s="8">
        <f>Table1[[#This Row],[Số còn phải thu ĐK]]+Table1[[#This Row],[Giá Trị HD sau CK]]-Table1[[#This Row],[Số tiền đã thu]]</f>
        <v>47989</v>
      </c>
      <c r="S707" s="7">
        <f>IF(Table1[[#This Row],[Ngày hóa đơn]]&lt;&gt;"",Table1[[#This Row],[Ngày hóa đơn]],Table1[[#This Row],[Ngày hạch toán]])</f>
        <v>45757</v>
      </c>
      <c r="T707" s="8">
        <v>55</v>
      </c>
      <c r="U707" s="7">
        <f>IF(Table1[[#This Row],[Ngày tính CN]]="","",S707+T707)</f>
        <v>45812</v>
      </c>
      <c r="V707" s="20">
        <f ca="1">IF(Table1[[#This Row],[Hạn thanh toán]]="","",IF((U707-NOW())&lt;0,0,(U707-NOW())))</f>
        <v>0</v>
      </c>
      <c r="W707" s="3"/>
      <c r="X707" s="20">
        <f ca="1">IF(Table1[[#This Row],[Hạn thanh toán]]="","",IF((U707-NOW())&lt;0,-(U707-NOW()),0))</f>
        <v>162.62053680555255</v>
      </c>
      <c r="Y707" s="3" t="str">
        <f t="shared" ca="1" si="10"/>
        <v>Nợ quá hạn hơn 120 ngày có khả năng mất thanh toán</v>
      </c>
      <c r="Z707" s="3" t="str">
        <f>IF(MONTH(Table1[[#This Row],[Ngày tính CN]])&lt;10,"0"&amp;MONTH(Table1[[#This Row],[Ngày tính CN]]),MONTH(Table1[[#This Row],[Ngày tính CN]]))</f>
        <v>04</v>
      </c>
      <c r="AA70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07" s="3"/>
    </row>
    <row r="708" spans="1:28" ht="25.5" customHeight="1" x14ac:dyDescent="0.2">
      <c r="A708" s="4" t="s">
        <v>654</v>
      </c>
      <c r="B708" s="4" t="s">
        <v>2119</v>
      </c>
      <c r="E708" s="5">
        <v>45757</v>
      </c>
      <c r="F708" s="3" t="s">
        <v>1261</v>
      </c>
      <c r="G708" s="3" t="s">
        <v>936</v>
      </c>
      <c r="K708" s="8">
        <v>-49049</v>
      </c>
      <c r="L708" s="8" t="s">
        <v>637</v>
      </c>
      <c r="O708" s="20">
        <f>IF(Table1[[#This Row],[Phân loại]]="Tồn đầu kỳ",Table1[[#This Row],[Tổng giá trị]],0)</f>
        <v>0</v>
      </c>
      <c r="P708" s="8">
        <f>IF(Table1[[#This Row],[Số còn phải thu ĐK]]&gt;0,0,IF(Table1[[#This Row],[Phân loại]]="Bán hàng",Table1[[#This Row],[Tổng giá trị]],-Table1[[#This Row],[Tổng giá trị]]))</f>
        <v>49049</v>
      </c>
      <c r="Q708" s="20">
        <f>IF(Table1[[#This Row],[Ngày Thanh toán]]&lt;&gt;"",Table1[[#This Row],[Giá Trị HD sau CK]],0)</f>
        <v>0</v>
      </c>
      <c r="R708" s="8">
        <f>Table1[[#This Row],[Số còn phải thu ĐK]]+Table1[[#This Row],[Giá Trị HD sau CK]]-Table1[[#This Row],[Số tiền đã thu]]</f>
        <v>49049</v>
      </c>
      <c r="S708" s="7">
        <f>IF(Table1[[#This Row],[Ngày hóa đơn]]&lt;&gt;"",Table1[[#This Row],[Ngày hóa đơn]],Table1[[#This Row],[Ngày hạch toán]])</f>
        <v>45757</v>
      </c>
      <c r="T708" s="8">
        <v>55</v>
      </c>
      <c r="U708" s="7">
        <f>IF(Table1[[#This Row],[Ngày tính CN]]="","",S708+T708)</f>
        <v>45812</v>
      </c>
      <c r="V708" s="20">
        <f ca="1">IF(Table1[[#This Row],[Hạn thanh toán]]="","",IF((U708-NOW())&lt;0,0,(U708-NOW())))</f>
        <v>0</v>
      </c>
      <c r="W708" s="3"/>
      <c r="X708" s="20">
        <f ca="1">IF(Table1[[#This Row],[Hạn thanh toán]]="","",IF((U708-NOW())&lt;0,-(U708-NOW()),0))</f>
        <v>162.62053680555255</v>
      </c>
      <c r="Y708" s="3" t="str">
        <f t="shared" ref="Y708:Y771" ca="1" si="11">IF(X708="","",IF(R708=0,"Đã thanh toán",IF(X708&lt;=0,"Chưa đến hạn thanh toán",IF(X708&lt;=30,"Nợ quá hạn 30 ngày",IF(X708&lt;=60,"Nợ quá hạn từ 30 ngày đến 60 ngày",IF(X708&lt;=90,"Nợ quá hạn từ 60 ngày đến 90 ngày",IF(X708&lt;=120,"Nợ quá hạn từ 90 ngày đến 120 ngày","Nợ quá hạn hơn 120 ngày có khả năng mất thanh toán")))))))</f>
        <v>Nợ quá hạn hơn 120 ngày có khả năng mất thanh toán</v>
      </c>
      <c r="Z708" s="3" t="str">
        <f>IF(MONTH(Table1[[#This Row],[Ngày tính CN]])&lt;10,"0"&amp;MONTH(Table1[[#This Row],[Ngày tính CN]]),MONTH(Table1[[#This Row],[Ngày tính CN]]))</f>
        <v>04</v>
      </c>
      <c r="AA70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08" s="3"/>
    </row>
    <row r="709" spans="1:28" ht="25.5" customHeight="1" x14ac:dyDescent="0.2">
      <c r="A709" s="4" t="s">
        <v>654</v>
      </c>
      <c r="B709" s="4" t="s">
        <v>2119</v>
      </c>
      <c r="E709" s="5">
        <v>45757</v>
      </c>
      <c r="F709" s="3" t="s">
        <v>1262</v>
      </c>
      <c r="G709" s="3" t="s">
        <v>936</v>
      </c>
      <c r="K709" s="8">
        <v>-49049</v>
      </c>
      <c r="L709" s="8" t="s">
        <v>637</v>
      </c>
      <c r="O709" s="20">
        <f>IF(Table1[[#This Row],[Phân loại]]="Tồn đầu kỳ",Table1[[#This Row],[Tổng giá trị]],0)</f>
        <v>0</v>
      </c>
      <c r="P709" s="8">
        <f>IF(Table1[[#This Row],[Số còn phải thu ĐK]]&gt;0,0,IF(Table1[[#This Row],[Phân loại]]="Bán hàng",Table1[[#This Row],[Tổng giá trị]],-Table1[[#This Row],[Tổng giá trị]]))</f>
        <v>49049</v>
      </c>
      <c r="Q709" s="20">
        <f>IF(Table1[[#This Row],[Ngày Thanh toán]]&lt;&gt;"",Table1[[#This Row],[Giá Trị HD sau CK]],0)</f>
        <v>0</v>
      </c>
      <c r="R709" s="8">
        <f>Table1[[#This Row],[Số còn phải thu ĐK]]+Table1[[#This Row],[Giá Trị HD sau CK]]-Table1[[#This Row],[Số tiền đã thu]]</f>
        <v>49049</v>
      </c>
      <c r="S709" s="7">
        <f>IF(Table1[[#This Row],[Ngày hóa đơn]]&lt;&gt;"",Table1[[#This Row],[Ngày hóa đơn]],Table1[[#This Row],[Ngày hạch toán]])</f>
        <v>45757</v>
      </c>
      <c r="T709" s="8">
        <v>55</v>
      </c>
      <c r="U709" s="7">
        <f>IF(Table1[[#This Row],[Ngày tính CN]]="","",S709+T709)</f>
        <v>45812</v>
      </c>
      <c r="V709" s="20">
        <f ca="1">IF(Table1[[#This Row],[Hạn thanh toán]]="","",IF((U709-NOW())&lt;0,0,(U709-NOW())))</f>
        <v>0</v>
      </c>
      <c r="W709" s="3"/>
      <c r="X709" s="20">
        <f ca="1">IF(Table1[[#This Row],[Hạn thanh toán]]="","",IF((U709-NOW())&lt;0,-(U709-NOW()),0))</f>
        <v>162.62053680555255</v>
      </c>
      <c r="Y709" s="3" t="str">
        <f t="shared" ca="1" si="11"/>
        <v>Nợ quá hạn hơn 120 ngày có khả năng mất thanh toán</v>
      </c>
      <c r="Z709" s="3" t="str">
        <f>IF(MONTH(Table1[[#This Row],[Ngày tính CN]])&lt;10,"0"&amp;MONTH(Table1[[#This Row],[Ngày tính CN]]),MONTH(Table1[[#This Row],[Ngày tính CN]]))</f>
        <v>04</v>
      </c>
      <c r="AA70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09" s="3"/>
    </row>
    <row r="710" spans="1:28" ht="25.5" customHeight="1" x14ac:dyDescent="0.2">
      <c r="A710" s="4" t="s">
        <v>654</v>
      </c>
      <c r="B710" s="4" t="s">
        <v>2119</v>
      </c>
      <c r="E710" s="5">
        <v>45757</v>
      </c>
      <c r="F710" s="3" t="s">
        <v>1263</v>
      </c>
      <c r="G710" s="3" t="s">
        <v>936</v>
      </c>
      <c r="K710" s="8">
        <v>-49049</v>
      </c>
      <c r="L710" s="8" t="s">
        <v>637</v>
      </c>
      <c r="O710" s="20">
        <f>IF(Table1[[#This Row],[Phân loại]]="Tồn đầu kỳ",Table1[[#This Row],[Tổng giá trị]],0)</f>
        <v>0</v>
      </c>
      <c r="P710" s="8">
        <f>IF(Table1[[#This Row],[Số còn phải thu ĐK]]&gt;0,0,IF(Table1[[#This Row],[Phân loại]]="Bán hàng",Table1[[#This Row],[Tổng giá trị]],-Table1[[#This Row],[Tổng giá trị]]))</f>
        <v>49049</v>
      </c>
      <c r="Q710" s="20">
        <f>IF(Table1[[#This Row],[Ngày Thanh toán]]&lt;&gt;"",Table1[[#This Row],[Giá Trị HD sau CK]],0)</f>
        <v>0</v>
      </c>
      <c r="R710" s="8">
        <f>Table1[[#This Row],[Số còn phải thu ĐK]]+Table1[[#This Row],[Giá Trị HD sau CK]]-Table1[[#This Row],[Số tiền đã thu]]</f>
        <v>49049</v>
      </c>
      <c r="S710" s="7">
        <f>IF(Table1[[#This Row],[Ngày hóa đơn]]&lt;&gt;"",Table1[[#This Row],[Ngày hóa đơn]],Table1[[#This Row],[Ngày hạch toán]])</f>
        <v>45757</v>
      </c>
      <c r="T710" s="8">
        <v>55</v>
      </c>
      <c r="U710" s="7">
        <f>IF(Table1[[#This Row],[Ngày tính CN]]="","",S710+T710)</f>
        <v>45812</v>
      </c>
      <c r="V710" s="20">
        <f ca="1">IF(Table1[[#This Row],[Hạn thanh toán]]="","",IF((U710-NOW())&lt;0,0,(U710-NOW())))</f>
        <v>0</v>
      </c>
      <c r="W710" s="3"/>
      <c r="X710" s="20">
        <f ca="1">IF(Table1[[#This Row],[Hạn thanh toán]]="","",IF((U710-NOW())&lt;0,-(U710-NOW()),0))</f>
        <v>162.62053680555255</v>
      </c>
      <c r="Y710" s="3" t="str">
        <f t="shared" ca="1" si="11"/>
        <v>Nợ quá hạn hơn 120 ngày có khả năng mất thanh toán</v>
      </c>
      <c r="Z710" s="3" t="str">
        <f>IF(MONTH(Table1[[#This Row],[Ngày tính CN]])&lt;10,"0"&amp;MONTH(Table1[[#This Row],[Ngày tính CN]]),MONTH(Table1[[#This Row],[Ngày tính CN]]))</f>
        <v>04</v>
      </c>
      <c r="AA71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10" s="3"/>
    </row>
    <row r="711" spans="1:28" ht="25.5" customHeight="1" x14ac:dyDescent="0.2">
      <c r="A711" s="4" t="s">
        <v>654</v>
      </c>
      <c r="B711" s="4" t="s">
        <v>2119</v>
      </c>
      <c r="E711" s="5">
        <v>45757</v>
      </c>
      <c r="F711" s="3" t="s">
        <v>1264</v>
      </c>
      <c r="G711" s="3" t="s">
        <v>936</v>
      </c>
      <c r="K711" s="8">
        <v>-49049</v>
      </c>
      <c r="L711" s="8" t="s">
        <v>637</v>
      </c>
      <c r="O711" s="20">
        <f>IF(Table1[[#This Row],[Phân loại]]="Tồn đầu kỳ",Table1[[#This Row],[Tổng giá trị]],0)</f>
        <v>0</v>
      </c>
      <c r="P711" s="8">
        <f>IF(Table1[[#This Row],[Số còn phải thu ĐK]]&gt;0,0,IF(Table1[[#This Row],[Phân loại]]="Bán hàng",Table1[[#This Row],[Tổng giá trị]],-Table1[[#This Row],[Tổng giá trị]]))</f>
        <v>49049</v>
      </c>
      <c r="Q711" s="20">
        <f>IF(Table1[[#This Row],[Ngày Thanh toán]]&lt;&gt;"",Table1[[#This Row],[Giá Trị HD sau CK]],0)</f>
        <v>0</v>
      </c>
      <c r="R711" s="8">
        <f>Table1[[#This Row],[Số còn phải thu ĐK]]+Table1[[#This Row],[Giá Trị HD sau CK]]-Table1[[#This Row],[Số tiền đã thu]]</f>
        <v>49049</v>
      </c>
      <c r="S711" s="7">
        <f>IF(Table1[[#This Row],[Ngày hóa đơn]]&lt;&gt;"",Table1[[#This Row],[Ngày hóa đơn]],Table1[[#This Row],[Ngày hạch toán]])</f>
        <v>45757</v>
      </c>
      <c r="T711" s="8">
        <v>55</v>
      </c>
      <c r="U711" s="7">
        <f>IF(Table1[[#This Row],[Ngày tính CN]]="","",S711+T711)</f>
        <v>45812</v>
      </c>
      <c r="V711" s="20">
        <f ca="1">IF(Table1[[#This Row],[Hạn thanh toán]]="","",IF((U711-NOW())&lt;0,0,(U711-NOW())))</f>
        <v>0</v>
      </c>
      <c r="W711" s="3"/>
      <c r="X711" s="20">
        <f ca="1">IF(Table1[[#This Row],[Hạn thanh toán]]="","",IF((U711-NOW())&lt;0,-(U711-NOW()),0))</f>
        <v>162.62053680555255</v>
      </c>
      <c r="Y711" s="3" t="str">
        <f t="shared" ca="1" si="11"/>
        <v>Nợ quá hạn hơn 120 ngày có khả năng mất thanh toán</v>
      </c>
      <c r="Z711" s="3" t="str">
        <f>IF(MONTH(Table1[[#This Row],[Ngày tính CN]])&lt;10,"0"&amp;MONTH(Table1[[#This Row],[Ngày tính CN]]),MONTH(Table1[[#This Row],[Ngày tính CN]]))</f>
        <v>04</v>
      </c>
      <c r="AA71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11" s="3"/>
    </row>
    <row r="712" spans="1:28" ht="25.5" customHeight="1" x14ac:dyDescent="0.2">
      <c r="A712" s="4" t="s">
        <v>654</v>
      </c>
      <c r="B712" s="4" t="s">
        <v>2119</v>
      </c>
      <c r="E712" s="5">
        <v>45757</v>
      </c>
      <c r="F712" s="3" t="s">
        <v>1265</v>
      </c>
      <c r="G712" s="3" t="s">
        <v>936</v>
      </c>
      <c r="K712" s="8">
        <v>-217095</v>
      </c>
      <c r="L712" s="8" t="s">
        <v>637</v>
      </c>
      <c r="O712" s="20">
        <f>IF(Table1[[#This Row],[Phân loại]]="Tồn đầu kỳ",Table1[[#This Row],[Tổng giá trị]],0)</f>
        <v>0</v>
      </c>
      <c r="P712" s="8">
        <f>IF(Table1[[#This Row],[Số còn phải thu ĐK]]&gt;0,0,IF(Table1[[#This Row],[Phân loại]]="Bán hàng",Table1[[#This Row],[Tổng giá trị]],-Table1[[#This Row],[Tổng giá trị]]))</f>
        <v>217095</v>
      </c>
      <c r="Q712" s="20">
        <f>IF(Table1[[#This Row],[Ngày Thanh toán]]&lt;&gt;"",Table1[[#This Row],[Giá Trị HD sau CK]],0)</f>
        <v>0</v>
      </c>
      <c r="R712" s="8">
        <f>Table1[[#This Row],[Số còn phải thu ĐK]]+Table1[[#This Row],[Giá Trị HD sau CK]]-Table1[[#This Row],[Số tiền đã thu]]</f>
        <v>217095</v>
      </c>
      <c r="S712" s="7">
        <f>IF(Table1[[#This Row],[Ngày hóa đơn]]&lt;&gt;"",Table1[[#This Row],[Ngày hóa đơn]],Table1[[#This Row],[Ngày hạch toán]])</f>
        <v>45757</v>
      </c>
      <c r="T712" s="8">
        <v>55</v>
      </c>
      <c r="U712" s="7">
        <f>IF(Table1[[#This Row],[Ngày tính CN]]="","",S712+T712)</f>
        <v>45812</v>
      </c>
      <c r="V712" s="20">
        <f ca="1">IF(Table1[[#This Row],[Hạn thanh toán]]="","",IF((U712-NOW())&lt;0,0,(U712-NOW())))</f>
        <v>0</v>
      </c>
      <c r="W712" s="3"/>
      <c r="X712" s="20">
        <f ca="1">IF(Table1[[#This Row],[Hạn thanh toán]]="","",IF((U712-NOW())&lt;0,-(U712-NOW()),0))</f>
        <v>162.62053680555255</v>
      </c>
      <c r="Y712" s="3" t="str">
        <f t="shared" ca="1" si="11"/>
        <v>Nợ quá hạn hơn 120 ngày có khả năng mất thanh toán</v>
      </c>
      <c r="Z712" s="3" t="str">
        <f>IF(MONTH(Table1[[#This Row],[Ngày tính CN]])&lt;10,"0"&amp;MONTH(Table1[[#This Row],[Ngày tính CN]]),MONTH(Table1[[#This Row],[Ngày tính CN]]))</f>
        <v>04</v>
      </c>
      <c r="AA71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12" s="3"/>
    </row>
    <row r="713" spans="1:28" ht="25.5" customHeight="1" x14ac:dyDescent="0.2">
      <c r="A713" s="4" t="s">
        <v>654</v>
      </c>
      <c r="B713" s="4" t="s">
        <v>2119</v>
      </c>
      <c r="E713" s="5">
        <v>45757</v>
      </c>
      <c r="F713" s="3" t="s">
        <v>1266</v>
      </c>
      <c r="G713" s="3" t="s">
        <v>936</v>
      </c>
      <c r="K713" s="8">
        <v>-108548</v>
      </c>
      <c r="L713" s="8" t="s">
        <v>637</v>
      </c>
      <c r="O713" s="20">
        <f>IF(Table1[[#This Row],[Phân loại]]="Tồn đầu kỳ",Table1[[#This Row],[Tổng giá trị]],0)</f>
        <v>0</v>
      </c>
      <c r="P713" s="8">
        <f>IF(Table1[[#This Row],[Số còn phải thu ĐK]]&gt;0,0,IF(Table1[[#This Row],[Phân loại]]="Bán hàng",Table1[[#This Row],[Tổng giá trị]],-Table1[[#This Row],[Tổng giá trị]]))</f>
        <v>108548</v>
      </c>
      <c r="Q713" s="20">
        <f>IF(Table1[[#This Row],[Ngày Thanh toán]]&lt;&gt;"",Table1[[#This Row],[Giá Trị HD sau CK]],0)</f>
        <v>0</v>
      </c>
      <c r="R713" s="8">
        <f>Table1[[#This Row],[Số còn phải thu ĐK]]+Table1[[#This Row],[Giá Trị HD sau CK]]-Table1[[#This Row],[Số tiền đã thu]]</f>
        <v>108548</v>
      </c>
      <c r="S713" s="7">
        <f>IF(Table1[[#This Row],[Ngày hóa đơn]]&lt;&gt;"",Table1[[#This Row],[Ngày hóa đơn]],Table1[[#This Row],[Ngày hạch toán]])</f>
        <v>45757</v>
      </c>
      <c r="T713" s="8">
        <v>55</v>
      </c>
      <c r="U713" s="7">
        <f>IF(Table1[[#This Row],[Ngày tính CN]]="","",S713+T713)</f>
        <v>45812</v>
      </c>
      <c r="V713" s="20">
        <f ca="1">IF(Table1[[#This Row],[Hạn thanh toán]]="","",IF((U713-NOW())&lt;0,0,(U713-NOW())))</f>
        <v>0</v>
      </c>
      <c r="W713" s="3"/>
      <c r="X713" s="20">
        <f ca="1">IF(Table1[[#This Row],[Hạn thanh toán]]="","",IF((U713-NOW())&lt;0,-(U713-NOW()),0))</f>
        <v>162.62053680555255</v>
      </c>
      <c r="Y713" s="3" t="str">
        <f t="shared" ca="1" si="11"/>
        <v>Nợ quá hạn hơn 120 ngày có khả năng mất thanh toán</v>
      </c>
      <c r="Z713" s="3" t="str">
        <f>IF(MONTH(Table1[[#This Row],[Ngày tính CN]])&lt;10,"0"&amp;MONTH(Table1[[#This Row],[Ngày tính CN]]),MONTH(Table1[[#This Row],[Ngày tính CN]]))</f>
        <v>04</v>
      </c>
      <c r="AA71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13" s="3"/>
    </row>
    <row r="714" spans="1:28" ht="25.5" customHeight="1" x14ac:dyDescent="0.2">
      <c r="A714" s="4" t="s">
        <v>654</v>
      </c>
      <c r="B714" s="4" t="s">
        <v>2119</v>
      </c>
      <c r="E714" s="5">
        <v>45757</v>
      </c>
      <c r="F714" s="3" t="s">
        <v>1267</v>
      </c>
      <c r="G714" s="3" t="s">
        <v>936</v>
      </c>
      <c r="K714" s="8">
        <v>-108548</v>
      </c>
      <c r="L714" s="8" t="s">
        <v>637</v>
      </c>
      <c r="O714" s="20">
        <f>IF(Table1[[#This Row],[Phân loại]]="Tồn đầu kỳ",Table1[[#This Row],[Tổng giá trị]],0)</f>
        <v>0</v>
      </c>
      <c r="P714" s="8">
        <f>IF(Table1[[#This Row],[Số còn phải thu ĐK]]&gt;0,0,IF(Table1[[#This Row],[Phân loại]]="Bán hàng",Table1[[#This Row],[Tổng giá trị]],-Table1[[#This Row],[Tổng giá trị]]))</f>
        <v>108548</v>
      </c>
      <c r="Q714" s="20">
        <f>IF(Table1[[#This Row],[Ngày Thanh toán]]&lt;&gt;"",Table1[[#This Row],[Giá Trị HD sau CK]],0)</f>
        <v>0</v>
      </c>
      <c r="R714" s="8">
        <f>Table1[[#This Row],[Số còn phải thu ĐK]]+Table1[[#This Row],[Giá Trị HD sau CK]]-Table1[[#This Row],[Số tiền đã thu]]</f>
        <v>108548</v>
      </c>
      <c r="S714" s="7">
        <f>IF(Table1[[#This Row],[Ngày hóa đơn]]&lt;&gt;"",Table1[[#This Row],[Ngày hóa đơn]],Table1[[#This Row],[Ngày hạch toán]])</f>
        <v>45757</v>
      </c>
      <c r="T714" s="8">
        <v>55</v>
      </c>
      <c r="U714" s="7">
        <f>IF(Table1[[#This Row],[Ngày tính CN]]="","",S714+T714)</f>
        <v>45812</v>
      </c>
      <c r="V714" s="20">
        <f ca="1">IF(Table1[[#This Row],[Hạn thanh toán]]="","",IF((U714-NOW())&lt;0,0,(U714-NOW())))</f>
        <v>0</v>
      </c>
      <c r="W714" s="3"/>
      <c r="X714" s="20">
        <f ca="1">IF(Table1[[#This Row],[Hạn thanh toán]]="","",IF((U714-NOW())&lt;0,-(U714-NOW()),0))</f>
        <v>162.62053680555255</v>
      </c>
      <c r="Y714" s="3" t="str">
        <f t="shared" ca="1" si="11"/>
        <v>Nợ quá hạn hơn 120 ngày có khả năng mất thanh toán</v>
      </c>
      <c r="Z714" s="3" t="str">
        <f>IF(MONTH(Table1[[#This Row],[Ngày tính CN]])&lt;10,"0"&amp;MONTH(Table1[[#This Row],[Ngày tính CN]]),MONTH(Table1[[#This Row],[Ngày tính CN]]))</f>
        <v>04</v>
      </c>
      <c r="AA71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14" s="3"/>
    </row>
    <row r="715" spans="1:28" ht="25.5" customHeight="1" x14ac:dyDescent="0.2">
      <c r="A715" s="4" t="s">
        <v>654</v>
      </c>
      <c r="B715" s="4" t="s">
        <v>2119</v>
      </c>
      <c r="E715" s="5">
        <v>45757</v>
      </c>
      <c r="F715" s="3" t="s">
        <v>1268</v>
      </c>
      <c r="G715" s="3" t="s">
        <v>936</v>
      </c>
      <c r="K715" s="8">
        <v>-108548</v>
      </c>
      <c r="L715" s="8" t="s">
        <v>637</v>
      </c>
      <c r="O715" s="20">
        <f>IF(Table1[[#This Row],[Phân loại]]="Tồn đầu kỳ",Table1[[#This Row],[Tổng giá trị]],0)</f>
        <v>0</v>
      </c>
      <c r="P715" s="8">
        <f>IF(Table1[[#This Row],[Số còn phải thu ĐK]]&gt;0,0,IF(Table1[[#This Row],[Phân loại]]="Bán hàng",Table1[[#This Row],[Tổng giá trị]],-Table1[[#This Row],[Tổng giá trị]]))</f>
        <v>108548</v>
      </c>
      <c r="Q715" s="20">
        <f>IF(Table1[[#This Row],[Ngày Thanh toán]]&lt;&gt;"",Table1[[#This Row],[Giá Trị HD sau CK]],0)</f>
        <v>0</v>
      </c>
      <c r="R715" s="8">
        <f>Table1[[#This Row],[Số còn phải thu ĐK]]+Table1[[#This Row],[Giá Trị HD sau CK]]-Table1[[#This Row],[Số tiền đã thu]]</f>
        <v>108548</v>
      </c>
      <c r="S715" s="7">
        <f>IF(Table1[[#This Row],[Ngày hóa đơn]]&lt;&gt;"",Table1[[#This Row],[Ngày hóa đơn]],Table1[[#This Row],[Ngày hạch toán]])</f>
        <v>45757</v>
      </c>
      <c r="T715" s="8">
        <v>55</v>
      </c>
      <c r="U715" s="7">
        <f>IF(Table1[[#This Row],[Ngày tính CN]]="","",S715+T715)</f>
        <v>45812</v>
      </c>
      <c r="V715" s="20">
        <f ca="1">IF(Table1[[#This Row],[Hạn thanh toán]]="","",IF((U715-NOW())&lt;0,0,(U715-NOW())))</f>
        <v>0</v>
      </c>
      <c r="W715" s="3"/>
      <c r="X715" s="20">
        <f ca="1">IF(Table1[[#This Row],[Hạn thanh toán]]="","",IF((U715-NOW())&lt;0,-(U715-NOW()),0))</f>
        <v>162.62053680555255</v>
      </c>
      <c r="Y715" s="3" t="str">
        <f t="shared" ca="1" si="11"/>
        <v>Nợ quá hạn hơn 120 ngày có khả năng mất thanh toán</v>
      </c>
      <c r="Z715" s="3" t="str">
        <f>IF(MONTH(Table1[[#This Row],[Ngày tính CN]])&lt;10,"0"&amp;MONTH(Table1[[#This Row],[Ngày tính CN]]),MONTH(Table1[[#This Row],[Ngày tính CN]]))</f>
        <v>04</v>
      </c>
      <c r="AA71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15" s="3"/>
    </row>
    <row r="716" spans="1:28" ht="25.5" customHeight="1" x14ac:dyDescent="0.2">
      <c r="A716" s="4" t="s">
        <v>654</v>
      </c>
      <c r="B716" s="4" t="s">
        <v>2119</v>
      </c>
      <c r="E716" s="5">
        <v>45757</v>
      </c>
      <c r="F716" s="3" t="s">
        <v>1269</v>
      </c>
      <c r="G716" s="3" t="s">
        <v>936</v>
      </c>
      <c r="K716" s="8">
        <v>-108548</v>
      </c>
      <c r="L716" s="8" t="s">
        <v>637</v>
      </c>
      <c r="O716" s="20">
        <f>IF(Table1[[#This Row],[Phân loại]]="Tồn đầu kỳ",Table1[[#This Row],[Tổng giá trị]],0)</f>
        <v>0</v>
      </c>
      <c r="P716" s="8">
        <f>IF(Table1[[#This Row],[Số còn phải thu ĐK]]&gt;0,0,IF(Table1[[#This Row],[Phân loại]]="Bán hàng",Table1[[#This Row],[Tổng giá trị]],-Table1[[#This Row],[Tổng giá trị]]))</f>
        <v>108548</v>
      </c>
      <c r="Q716" s="20">
        <f>IF(Table1[[#This Row],[Ngày Thanh toán]]&lt;&gt;"",Table1[[#This Row],[Giá Trị HD sau CK]],0)</f>
        <v>0</v>
      </c>
      <c r="R716" s="8">
        <f>Table1[[#This Row],[Số còn phải thu ĐK]]+Table1[[#This Row],[Giá Trị HD sau CK]]-Table1[[#This Row],[Số tiền đã thu]]</f>
        <v>108548</v>
      </c>
      <c r="S716" s="7">
        <f>IF(Table1[[#This Row],[Ngày hóa đơn]]&lt;&gt;"",Table1[[#This Row],[Ngày hóa đơn]],Table1[[#This Row],[Ngày hạch toán]])</f>
        <v>45757</v>
      </c>
      <c r="T716" s="8">
        <v>55</v>
      </c>
      <c r="U716" s="7">
        <f>IF(Table1[[#This Row],[Ngày tính CN]]="","",S716+T716)</f>
        <v>45812</v>
      </c>
      <c r="V716" s="20">
        <f ca="1">IF(Table1[[#This Row],[Hạn thanh toán]]="","",IF((U716-NOW())&lt;0,0,(U716-NOW())))</f>
        <v>0</v>
      </c>
      <c r="W716" s="3"/>
      <c r="X716" s="20">
        <f ca="1">IF(Table1[[#This Row],[Hạn thanh toán]]="","",IF((U716-NOW())&lt;0,-(U716-NOW()),0))</f>
        <v>162.62053680555255</v>
      </c>
      <c r="Y716" s="3" t="str">
        <f t="shared" ca="1" si="11"/>
        <v>Nợ quá hạn hơn 120 ngày có khả năng mất thanh toán</v>
      </c>
      <c r="Z716" s="3" t="str">
        <f>IF(MONTH(Table1[[#This Row],[Ngày tính CN]])&lt;10,"0"&amp;MONTH(Table1[[#This Row],[Ngày tính CN]]),MONTH(Table1[[#This Row],[Ngày tính CN]]))</f>
        <v>04</v>
      </c>
      <c r="AA71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16" s="3"/>
    </row>
    <row r="717" spans="1:28" ht="25.5" customHeight="1" x14ac:dyDescent="0.2">
      <c r="A717" s="4" t="s">
        <v>654</v>
      </c>
      <c r="B717" s="4" t="s">
        <v>2119</v>
      </c>
      <c r="E717" s="5">
        <v>45757</v>
      </c>
      <c r="F717" s="3" t="s">
        <v>1270</v>
      </c>
      <c r="G717" s="3" t="s">
        <v>936</v>
      </c>
      <c r="K717" s="8">
        <v>-108548</v>
      </c>
      <c r="L717" s="8" t="s">
        <v>637</v>
      </c>
      <c r="O717" s="20">
        <f>IF(Table1[[#This Row],[Phân loại]]="Tồn đầu kỳ",Table1[[#This Row],[Tổng giá trị]],0)</f>
        <v>0</v>
      </c>
      <c r="P717" s="8">
        <f>IF(Table1[[#This Row],[Số còn phải thu ĐK]]&gt;0,0,IF(Table1[[#This Row],[Phân loại]]="Bán hàng",Table1[[#This Row],[Tổng giá trị]],-Table1[[#This Row],[Tổng giá trị]]))</f>
        <v>108548</v>
      </c>
      <c r="Q717" s="20">
        <f>IF(Table1[[#This Row],[Ngày Thanh toán]]&lt;&gt;"",Table1[[#This Row],[Giá Trị HD sau CK]],0)</f>
        <v>0</v>
      </c>
      <c r="R717" s="8">
        <f>Table1[[#This Row],[Số còn phải thu ĐK]]+Table1[[#This Row],[Giá Trị HD sau CK]]-Table1[[#This Row],[Số tiền đã thu]]</f>
        <v>108548</v>
      </c>
      <c r="S717" s="7">
        <f>IF(Table1[[#This Row],[Ngày hóa đơn]]&lt;&gt;"",Table1[[#This Row],[Ngày hóa đơn]],Table1[[#This Row],[Ngày hạch toán]])</f>
        <v>45757</v>
      </c>
      <c r="T717" s="8">
        <v>55</v>
      </c>
      <c r="U717" s="7">
        <f>IF(Table1[[#This Row],[Ngày tính CN]]="","",S717+T717)</f>
        <v>45812</v>
      </c>
      <c r="V717" s="20">
        <f ca="1">IF(Table1[[#This Row],[Hạn thanh toán]]="","",IF((U717-NOW())&lt;0,0,(U717-NOW())))</f>
        <v>0</v>
      </c>
      <c r="W717" s="3"/>
      <c r="X717" s="20">
        <f ca="1">IF(Table1[[#This Row],[Hạn thanh toán]]="","",IF((U717-NOW())&lt;0,-(U717-NOW()),0))</f>
        <v>162.62053680555255</v>
      </c>
      <c r="Y717" s="3" t="str">
        <f t="shared" ca="1" si="11"/>
        <v>Nợ quá hạn hơn 120 ngày có khả năng mất thanh toán</v>
      </c>
      <c r="Z717" s="3" t="str">
        <f>IF(MONTH(Table1[[#This Row],[Ngày tính CN]])&lt;10,"0"&amp;MONTH(Table1[[#This Row],[Ngày tính CN]]),MONTH(Table1[[#This Row],[Ngày tính CN]]))</f>
        <v>04</v>
      </c>
      <c r="AA71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17" s="3"/>
    </row>
    <row r="718" spans="1:28" ht="25.5" customHeight="1" x14ac:dyDescent="0.2">
      <c r="A718" s="4" t="s">
        <v>654</v>
      </c>
      <c r="B718" s="4" t="s">
        <v>2119</v>
      </c>
      <c r="E718" s="5">
        <v>45757</v>
      </c>
      <c r="F718" s="3" t="s">
        <v>1271</v>
      </c>
      <c r="G718" s="3" t="s">
        <v>936</v>
      </c>
      <c r="K718" s="8">
        <v>-108548</v>
      </c>
      <c r="L718" s="8" t="s">
        <v>637</v>
      </c>
      <c r="O718" s="20">
        <f>IF(Table1[[#This Row],[Phân loại]]="Tồn đầu kỳ",Table1[[#This Row],[Tổng giá trị]],0)</f>
        <v>0</v>
      </c>
      <c r="P718" s="8">
        <f>IF(Table1[[#This Row],[Số còn phải thu ĐK]]&gt;0,0,IF(Table1[[#This Row],[Phân loại]]="Bán hàng",Table1[[#This Row],[Tổng giá trị]],-Table1[[#This Row],[Tổng giá trị]]))</f>
        <v>108548</v>
      </c>
      <c r="Q718" s="20">
        <f>IF(Table1[[#This Row],[Ngày Thanh toán]]&lt;&gt;"",Table1[[#This Row],[Giá Trị HD sau CK]],0)</f>
        <v>0</v>
      </c>
      <c r="R718" s="8">
        <f>Table1[[#This Row],[Số còn phải thu ĐK]]+Table1[[#This Row],[Giá Trị HD sau CK]]-Table1[[#This Row],[Số tiền đã thu]]</f>
        <v>108548</v>
      </c>
      <c r="S718" s="7">
        <f>IF(Table1[[#This Row],[Ngày hóa đơn]]&lt;&gt;"",Table1[[#This Row],[Ngày hóa đơn]],Table1[[#This Row],[Ngày hạch toán]])</f>
        <v>45757</v>
      </c>
      <c r="T718" s="8">
        <v>55</v>
      </c>
      <c r="U718" s="7">
        <f>IF(Table1[[#This Row],[Ngày tính CN]]="","",S718+T718)</f>
        <v>45812</v>
      </c>
      <c r="V718" s="20">
        <f ca="1">IF(Table1[[#This Row],[Hạn thanh toán]]="","",IF((U718-NOW())&lt;0,0,(U718-NOW())))</f>
        <v>0</v>
      </c>
      <c r="W718" s="3"/>
      <c r="X718" s="20">
        <f ca="1">IF(Table1[[#This Row],[Hạn thanh toán]]="","",IF((U718-NOW())&lt;0,-(U718-NOW()),0))</f>
        <v>162.62053680555255</v>
      </c>
      <c r="Y718" s="3" t="str">
        <f t="shared" ca="1" si="11"/>
        <v>Nợ quá hạn hơn 120 ngày có khả năng mất thanh toán</v>
      </c>
      <c r="Z718" s="3" t="str">
        <f>IF(MONTH(Table1[[#This Row],[Ngày tính CN]])&lt;10,"0"&amp;MONTH(Table1[[#This Row],[Ngày tính CN]]),MONTH(Table1[[#This Row],[Ngày tính CN]]))</f>
        <v>04</v>
      </c>
      <c r="AA71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18" s="3"/>
    </row>
    <row r="719" spans="1:28" ht="25.5" customHeight="1" x14ac:dyDescent="0.2">
      <c r="A719" s="4" t="s">
        <v>654</v>
      </c>
      <c r="B719" s="4" t="s">
        <v>2119</v>
      </c>
      <c r="E719" s="5">
        <v>45757</v>
      </c>
      <c r="F719" s="3" t="s">
        <v>1272</v>
      </c>
      <c r="G719" s="3" t="s">
        <v>936</v>
      </c>
      <c r="K719" s="8">
        <v>-108548</v>
      </c>
      <c r="L719" s="8" t="s">
        <v>637</v>
      </c>
      <c r="O719" s="20">
        <f>IF(Table1[[#This Row],[Phân loại]]="Tồn đầu kỳ",Table1[[#This Row],[Tổng giá trị]],0)</f>
        <v>0</v>
      </c>
      <c r="P719" s="8">
        <f>IF(Table1[[#This Row],[Số còn phải thu ĐK]]&gt;0,0,IF(Table1[[#This Row],[Phân loại]]="Bán hàng",Table1[[#This Row],[Tổng giá trị]],-Table1[[#This Row],[Tổng giá trị]]))</f>
        <v>108548</v>
      </c>
      <c r="Q719" s="20">
        <f>IF(Table1[[#This Row],[Ngày Thanh toán]]&lt;&gt;"",Table1[[#This Row],[Giá Trị HD sau CK]],0)</f>
        <v>0</v>
      </c>
      <c r="R719" s="8">
        <f>Table1[[#This Row],[Số còn phải thu ĐK]]+Table1[[#This Row],[Giá Trị HD sau CK]]-Table1[[#This Row],[Số tiền đã thu]]</f>
        <v>108548</v>
      </c>
      <c r="S719" s="7">
        <f>IF(Table1[[#This Row],[Ngày hóa đơn]]&lt;&gt;"",Table1[[#This Row],[Ngày hóa đơn]],Table1[[#This Row],[Ngày hạch toán]])</f>
        <v>45757</v>
      </c>
      <c r="T719" s="8">
        <v>55</v>
      </c>
      <c r="U719" s="7">
        <f>IF(Table1[[#This Row],[Ngày tính CN]]="","",S719+T719)</f>
        <v>45812</v>
      </c>
      <c r="V719" s="20">
        <f ca="1">IF(Table1[[#This Row],[Hạn thanh toán]]="","",IF((U719-NOW())&lt;0,0,(U719-NOW())))</f>
        <v>0</v>
      </c>
      <c r="W719" s="3"/>
      <c r="X719" s="20">
        <f ca="1">IF(Table1[[#This Row],[Hạn thanh toán]]="","",IF((U719-NOW())&lt;0,-(U719-NOW()),0))</f>
        <v>162.62053680555255</v>
      </c>
      <c r="Y719" s="3" t="str">
        <f t="shared" ca="1" si="11"/>
        <v>Nợ quá hạn hơn 120 ngày có khả năng mất thanh toán</v>
      </c>
      <c r="Z719" s="3" t="str">
        <f>IF(MONTH(Table1[[#This Row],[Ngày tính CN]])&lt;10,"0"&amp;MONTH(Table1[[#This Row],[Ngày tính CN]]),MONTH(Table1[[#This Row],[Ngày tính CN]]))</f>
        <v>04</v>
      </c>
      <c r="AA71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19" s="3"/>
    </row>
    <row r="720" spans="1:28" ht="25.5" customHeight="1" x14ac:dyDescent="0.2">
      <c r="A720" s="4" t="s">
        <v>654</v>
      </c>
      <c r="B720" s="4" t="s">
        <v>2119</v>
      </c>
      <c r="E720" s="5">
        <v>45757</v>
      </c>
      <c r="F720" s="3" t="s">
        <v>1273</v>
      </c>
      <c r="G720" s="3" t="s">
        <v>936</v>
      </c>
      <c r="K720" s="8">
        <v>-108548</v>
      </c>
      <c r="L720" s="8" t="s">
        <v>637</v>
      </c>
      <c r="O720" s="20">
        <f>IF(Table1[[#This Row],[Phân loại]]="Tồn đầu kỳ",Table1[[#This Row],[Tổng giá trị]],0)</f>
        <v>0</v>
      </c>
      <c r="P720" s="8">
        <f>IF(Table1[[#This Row],[Số còn phải thu ĐK]]&gt;0,0,IF(Table1[[#This Row],[Phân loại]]="Bán hàng",Table1[[#This Row],[Tổng giá trị]],-Table1[[#This Row],[Tổng giá trị]]))</f>
        <v>108548</v>
      </c>
      <c r="Q720" s="20">
        <f>IF(Table1[[#This Row],[Ngày Thanh toán]]&lt;&gt;"",Table1[[#This Row],[Giá Trị HD sau CK]],0)</f>
        <v>0</v>
      </c>
      <c r="R720" s="8">
        <f>Table1[[#This Row],[Số còn phải thu ĐK]]+Table1[[#This Row],[Giá Trị HD sau CK]]-Table1[[#This Row],[Số tiền đã thu]]</f>
        <v>108548</v>
      </c>
      <c r="S720" s="7">
        <f>IF(Table1[[#This Row],[Ngày hóa đơn]]&lt;&gt;"",Table1[[#This Row],[Ngày hóa đơn]],Table1[[#This Row],[Ngày hạch toán]])</f>
        <v>45757</v>
      </c>
      <c r="T720" s="8">
        <v>55</v>
      </c>
      <c r="U720" s="7">
        <f>IF(Table1[[#This Row],[Ngày tính CN]]="","",S720+T720)</f>
        <v>45812</v>
      </c>
      <c r="V720" s="20">
        <f ca="1">IF(Table1[[#This Row],[Hạn thanh toán]]="","",IF((U720-NOW())&lt;0,0,(U720-NOW())))</f>
        <v>0</v>
      </c>
      <c r="W720" s="3"/>
      <c r="X720" s="20">
        <f ca="1">IF(Table1[[#This Row],[Hạn thanh toán]]="","",IF((U720-NOW())&lt;0,-(U720-NOW()),0))</f>
        <v>162.62053680555255</v>
      </c>
      <c r="Y720" s="3" t="str">
        <f t="shared" ca="1" si="11"/>
        <v>Nợ quá hạn hơn 120 ngày có khả năng mất thanh toán</v>
      </c>
      <c r="Z720" s="3" t="str">
        <f>IF(MONTH(Table1[[#This Row],[Ngày tính CN]])&lt;10,"0"&amp;MONTH(Table1[[#This Row],[Ngày tính CN]]),MONTH(Table1[[#This Row],[Ngày tính CN]]))</f>
        <v>04</v>
      </c>
      <c r="AA72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20" s="3"/>
    </row>
    <row r="721" spans="1:28" ht="25.5" customHeight="1" x14ac:dyDescent="0.2">
      <c r="A721" s="4" t="s">
        <v>654</v>
      </c>
      <c r="B721" s="4" t="s">
        <v>2119</v>
      </c>
      <c r="E721" s="5">
        <v>45757</v>
      </c>
      <c r="F721" s="3" t="s">
        <v>1274</v>
      </c>
      <c r="G721" s="3" t="s">
        <v>936</v>
      </c>
      <c r="K721" s="8">
        <v>-215314</v>
      </c>
      <c r="L721" s="8" t="s">
        <v>637</v>
      </c>
      <c r="O721" s="20">
        <f>IF(Table1[[#This Row],[Phân loại]]="Tồn đầu kỳ",Table1[[#This Row],[Tổng giá trị]],0)</f>
        <v>0</v>
      </c>
      <c r="P721" s="8">
        <f>IF(Table1[[#This Row],[Số còn phải thu ĐK]]&gt;0,0,IF(Table1[[#This Row],[Phân loại]]="Bán hàng",Table1[[#This Row],[Tổng giá trị]],-Table1[[#This Row],[Tổng giá trị]]))</f>
        <v>215314</v>
      </c>
      <c r="Q721" s="20">
        <f>IF(Table1[[#This Row],[Ngày Thanh toán]]&lt;&gt;"",Table1[[#This Row],[Giá Trị HD sau CK]],0)</f>
        <v>0</v>
      </c>
      <c r="R721" s="8">
        <f>Table1[[#This Row],[Số còn phải thu ĐK]]+Table1[[#This Row],[Giá Trị HD sau CK]]-Table1[[#This Row],[Số tiền đã thu]]</f>
        <v>215314</v>
      </c>
      <c r="S721" s="7">
        <f>IF(Table1[[#This Row],[Ngày hóa đơn]]&lt;&gt;"",Table1[[#This Row],[Ngày hóa đơn]],Table1[[#This Row],[Ngày hạch toán]])</f>
        <v>45757</v>
      </c>
      <c r="T721" s="8">
        <v>55</v>
      </c>
      <c r="U721" s="7">
        <f>IF(Table1[[#This Row],[Ngày tính CN]]="","",S721+T721)</f>
        <v>45812</v>
      </c>
      <c r="V721" s="20">
        <f ca="1">IF(Table1[[#This Row],[Hạn thanh toán]]="","",IF((U721-NOW())&lt;0,0,(U721-NOW())))</f>
        <v>0</v>
      </c>
      <c r="W721" s="3"/>
      <c r="X721" s="20">
        <f ca="1">IF(Table1[[#This Row],[Hạn thanh toán]]="","",IF((U721-NOW())&lt;0,-(U721-NOW()),0))</f>
        <v>162.62053680555255</v>
      </c>
      <c r="Y721" s="3" t="str">
        <f t="shared" ca="1" si="11"/>
        <v>Nợ quá hạn hơn 120 ngày có khả năng mất thanh toán</v>
      </c>
      <c r="Z721" s="3" t="str">
        <f>IF(MONTH(Table1[[#This Row],[Ngày tính CN]])&lt;10,"0"&amp;MONTH(Table1[[#This Row],[Ngày tính CN]]),MONTH(Table1[[#This Row],[Ngày tính CN]]))</f>
        <v>04</v>
      </c>
      <c r="AA72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21" s="3"/>
    </row>
    <row r="722" spans="1:28" ht="25.5" customHeight="1" x14ac:dyDescent="0.2">
      <c r="A722" s="4" t="s">
        <v>654</v>
      </c>
      <c r="B722" s="4" t="s">
        <v>2119</v>
      </c>
      <c r="E722" s="5">
        <v>45757</v>
      </c>
      <c r="F722" s="3" t="s">
        <v>1275</v>
      </c>
      <c r="G722" s="3" t="s">
        <v>936</v>
      </c>
      <c r="K722" s="8">
        <v>-71771</v>
      </c>
      <c r="L722" s="8" t="s">
        <v>637</v>
      </c>
      <c r="O722" s="20">
        <f>IF(Table1[[#This Row],[Phân loại]]="Tồn đầu kỳ",Table1[[#This Row],[Tổng giá trị]],0)</f>
        <v>0</v>
      </c>
      <c r="P722" s="8">
        <f>IF(Table1[[#This Row],[Số còn phải thu ĐK]]&gt;0,0,IF(Table1[[#This Row],[Phân loại]]="Bán hàng",Table1[[#This Row],[Tổng giá trị]],-Table1[[#This Row],[Tổng giá trị]]))</f>
        <v>71771</v>
      </c>
      <c r="Q722" s="20">
        <f>IF(Table1[[#This Row],[Ngày Thanh toán]]&lt;&gt;"",Table1[[#This Row],[Giá Trị HD sau CK]],0)</f>
        <v>0</v>
      </c>
      <c r="R722" s="8">
        <f>Table1[[#This Row],[Số còn phải thu ĐK]]+Table1[[#This Row],[Giá Trị HD sau CK]]-Table1[[#This Row],[Số tiền đã thu]]</f>
        <v>71771</v>
      </c>
      <c r="S722" s="7">
        <f>IF(Table1[[#This Row],[Ngày hóa đơn]]&lt;&gt;"",Table1[[#This Row],[Ngày hóa đơn]],Table1[[#This Row],[Ngày hạch toán]])</f>
        <v>45757</v>
      </c>
      <c r="T722" s="8">
        <v>55</v>
      </c>
      <c r="U722" s="7">
        <f>IF(Table1[[#This Row],[Ngày tính CN]]="","",S722+T722)</f>
        <v>45812</v>
      </c>
      <c r="V722" s="20">
        <f ca="1">IF(Table1[[#This Row],[Hạn thanh toán]]="","",IF((U722-NOW())&lt;0,0,(U722-NOW())))</f>
        <v>0</v>
      </c>
      <c r="W722" s="3"/>
      <c r="X722" s="20">
        <f ca="1">IF(Table1[[#This Row],[Hạn thanh toán]]="","",IF((U722-NOW())&lt;0,-(U722-NOW()),0))</f>
        <v>162.62053680555255</v>
      </c>
      <c r="Y722" s="3" t="str">
        <f t="shared" ca="1" si="11"/>
        <v>Nợ quá hạn hơn 120 ngày có khả năng mất thanh toán</v>
      </c>
      <c r="Z722" s="3" t="str">
        <f>IF(MONTH(Table1[[#This Row],[Ngày tính CN]])&lt;10,"0"&amp;MONTH(Table1[[#This Row],[Ngày tính CN]]),MONTH(Table1[[#This Row],[Ngày tính CN]]))</f>
        <v>04</v>
      </c>
      <c r="AA72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22" s="3"/>
    </row>
    <row r="723" spans="1:28" ht="25.5" customHeight="1" x14ac:dyDescent="0.2">
      <c r="A723" s="4" t="s">
        <v>654</v>
      </c>
      <c r="B723" s="4" t="s">
        <v>2119</v>
      </c>
      <c r="E723" s="5">
        <v>45757</v>
      </c>
      <c r="F723" s="3" t="s">
        <v>1276</v>
      </c>
      <c r="G723" s="3" t="s">
        <v>936</v>
      </c>
      <c r="K723" s="8">
        <v>-71771</v>
      </c>
      <c r="L723" s="8" t="s">
        <v>637</v>
      </c>
      <c r="O723" s="20">
        <f>IF(Table1[[#This Row],[Phân loại]]="Tồn đầu kỳ",Table1[[#This Row],[Tổng giá trị]],0)</f>
        <v>0</v>
      </c>
      <c r="P723" s="8">
        <f>IF(Table1[[#This Row],[Số còn phải thu ĐK]]&gt;0,0,IF(Table1[[#This Row],[Phân loại]]="Bán hàng",Table1[[#This Row],[Tổng giá trị]],-Table1[[#This Row],[Tổng giá trị]]))</f>
        <v>71771</v>
      </c>
      <c r="Q723" s="20">
        <f>IF(Table1[[#This Row],[Ngày Thanh toán]]&lt;&gt;"",Table1[[#This Row],[Giá Trị HD sau CK]],0)</f>
        <v>0</v>
      </c>
      <c r="R723" s="8">
        <f>Table1[[#This Row],[Số còn phải thu ĐK]]+Table1[[#This Row],[Giá Trị HD sau CK]]-Table1[[#This Row],[Số tiền đã thu]]</f>
        <v>71771</v>
      </c>
      <c r="S723" s="7">
        <f>IF(Table1[[#This Row],[Ngày hóa đơn]]&lt;&gt;"",Table1[[#This Row],[Ngày hóa đơn]],Table1[[#This Row],[Ngày hạch toán]])</f>
        <v>45757</v>
      </c>
      <c r="T723" s="8">
        <v>55</v>
      </c>
      <c r="U723" s="7">
        <f>IF(Table1[[#This Row],[Ngày tính CN]]="","",S723+T723)</f>
        <v>45812</v>
      </c>
      <c r="V723" s="20">
        <f ca="1">IF(Table1[[#This Row],[Hạn thanh toán]]="","",IF((U723-NOW())&lt;0,0,(U723-NOW())))</f>
        <v>0</v>
      </c>
      <c r="W723" s="3"/>
      <c r="X723" s="20">
        <f ca="1">IF(Table1[[#This Row],[Hạn thanh toán]]="","",IF((U723-NOW())&lt;0,-(U723-NOW()),0))</f>
        <v>162.62053680555255</v>
      </c>
      <c r="Y723" s="3" t="str">
        <f t="shared" ca="1" si="11"/>
        <v>Nợ quá hạn hơn 120 ngày có khả năng mất thanh toán</v>
      </c>
      <c r="Z723" s="3" t="str">
        <f>IF(MONTH(Table1[[#This Row],[Ngày tính CN]])&lt;10,"0"&amp;MONTH(Table1[[#This Row],[Ngày tính CN]]),MONTH(Table1[[#This Row],[Ngày tính CN]]))</f>
        <v>04</v>
      </c>
      <c r="AA72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23" s="3"/>
    </row>
    <row r="724" spans="1:28" ht="25.5" customHeight="1" x14ac:dyDescent="0.2">
      <c r="A724" s="4" t="s">
        <v>654</v>
      </c>
      <c r="B724" s="4" t="s">
        <v>2119</v>
      </c>
      <c r="E724" s="5">
        <v>45757</v>
      </c>
      <c r="F724" s="3" t="s">
        <v>1277</v>
      </c>
      <c r="G724" s="3" t="s">
        <v>936</v>
      </c>
      <c r="K724" s="8">
        <v>-143543</v>
      </c>
      <c r="L724" s="8" t="s">
        <v>637</v>
      </c>
      <c r="O724" s="20">
        <f>IF(Table1[[#This Row],[Phân loại]]="Tồn đầu kỳ",Table1[[#This Row],[Tổng giá trị]],0)</f>
        <v>0</v>
      </c>
      <c r="P724" s="8">
        <f>IF(Table1[[#This Row],[Số còn phải thu ĐK]]&gt;0,0,IF(Table1[[#This Row],[Phân loại]]="Bán hàng",Table1[[#This Row],[Tổng giá trị]],-Table1[[#This Row],[Tổng giá trị]]))</f>
        <v>143543</v>
      </c>
      <c r="Q724" s="20">
        <f>IF(Table1[[#This Row],[Ngày Thanh toán]]&lt;&gt;"",Table1[[#This Row],[Giá Trị HD sau CK]],0)</f>
        <v>0</v>
      </c>
      <c r="R724" s="8">
        <f>Table1[[#This Row],[Số còn phải thu ĐK]]+Table1[[#This Row],[Giá Trị HD sau CK]]-Table1[[#This Row],[Số tiền đã thu]]</f>
        <v>143543</v>
      </c>
      <c r="S724" s="7">
        <f>IF(Table1[[#This Row],[Ngày hóa đơn]]&lt;&gt;"",Table1[[#This Row],[Ngày hóa đơn]],Table1[[#This Row],[Ngày hạch toán]])</f>
        <v>45757</v>
      </c>
      <c r="T724" s="8">
        <v>55</v>
      </c>
      <c r="U724" s="7">
        <f>IF(Table1[[#This Row],[Ngày tính CN]]="","",S724+T724)</f>
        <v>45812</v>
      </c>
      <c r="V724" s="20">
        <f ca="1">IF(Table1[[#This Row],[Hạn thanh toán]]="","",IF((U724-NOW())&lt;0,0,(U724-NOW())))</f>
        <v>0</v>
      </c>
      <c r="W724" s="3"/>
      <c r="X724" s="20">
        <f ca="1">IF(Table1[[#This Row],[Hạn thanh toán]]="","",IF((U724-NOW())&lt;0,-(U724-NOW()),0))</f>
        <v>162.62053680555255</v>
      </c>
      <c r="Y724" s="3" t="str">
        <f t="shared" ca="1" si="11"/>
        <v>Nợ quá hạn hơn 120 ngày có khả năng mất thanh toán</v>
      </c>
      <c r="Z724" s="3" t="str">
        <f>IF(MONTH(Table1[[#This Row],[Ngày tính CN]])&lt;10,"0"&amp;MONTH(Table1[[#This Row],[Ngày tính CN]]),MONTH(Table1[[#This Row],[Ngày tính CN]]))</f>
        <v>04</v>
      </c>
      <c r="AA72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24" s="3"/>
    </row>
    <row r="725" spans="1:28" ht="25.5" customHeight="1" x14ac:dyDescent="0.2">
      <c r="A725" s="4" t="s">
        <v>654</v>
      </c>
      <c r="B725" s="4" t="s">
        <v>2119</v>
      </c>
      <c r="E725" s="5">
        <v>45757</v>
      </c>
      <c r="F725" s="3" t="s">
        <v>1278</v>
      </c>
      <c r="G725" s="3" t="s">
        <v>936</v>
      </c>
      <c r="K725" s="8">
        <v>-71771</v>
      </c>
      <c r="L725" s="8" t="s">
        <v>637</v>
      </c>
      <c r="O725" s="20">
        <f>IF(Table1[[#This Row],[Phân loại]]="Tồn đầu kỳ",Table1[[#This Row],[Tổng giá trị]],0)</f>
        <v>0</v>
      </c>
      <c r="P725" s="8">
        <f>IF(Table1[[#This Row],[Số còn phải thu ĐK]]&gt;0,0,IF(Table1[[#This Row],[Phân loại]]="Bán hàng",Table1[[#This Row],[Tổng giá trị]],-Table1[[#This Row],[Tổng giá trị]]))</f>
        <v>71771</v>
      </c>
      <c r="Q725" s="20">
        <f>IF(Table1[[#This Row],[Ngày Thanh toán]]&lt;&gt;"",Table1[[#This Row],[Giá Trị HD sau CK]],0)</f>
        <v>0</v>
      </c>
      <c r="R725" s="8">
        <f>Table1[[#This Row],[Số còn phải thu ĐK]]+Table1[[#This Row],[Giá Trị HD sau CK]]-Table1[[#This Row],[Số tiền đã thu]]</f>
        <v>71771</v>
      </c>
      <c r="S725" s="7">
        <f>IF(Table1[[#This Row],[Ngày hóa đơn]]&lt;&gt;"",Table1[[#This Row],[Ngày hóa đơn]],Table1[[#This Row],[Ngày hạch toán]])</f>
        <v>45757</v>
      </c>
      <c r="T725" s="8">
        <v>55</v>
      </c>
      <c r="U725" s="7">
        <f>IF(Table1[[#This Row],[Ngày tính CN]]="","",S725+T725)</f>
        <v>45812</v>
      </c>
      <c r="V725" s="20">
        <f ca="1">IF(Table1[[#This Row],[Hạn thanh toán]]="","",IF((U725-NOW())&lt;0,0,(U725-NOW())))</f>
        <v>0</v>
      </c>
      <c r="W725" s="3"/>
      <c r="X725" s="20">
        <f ca="1">IF(Table1[[#This Row],[Hạn thanh toán]]="","",IF((U725-NOW())&lt;0,-(U725-NOW()),0))</f>
        <v>162.62053680555255</v>
      </c>
      <c r="Y725" s="3" t="str">
        <f t="shared" ca="1" si="11"/>
        <v>Nợ quá hạn hơn 120 ngày có khả năng mất thanh toán</v>
      </c>
      <c r="Z725" s="3" t="str">
        <f>IF(MONTH(Table1[[#This Row],[Ngày tính CN]])&lt;10,"0"&amp;MONTH(Table1[[#This Row],[Ngày tính CN]]),MONTH(Table1[[#This Row],[Ngày tính CN]]))</f>
        <v>04</v>
      </c>
      <c r="AA72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25" s="3"/>
    </row>
    <row r="726" spans="1:28" ht="25.5" customHeight="1" x14ac:dyDescent="0.2">
      <c r="A726" s="4" t="s">
        <v>654</v>
      </c>
      <c r="B726" s="4" t="s">
        <v>2119</v>
      </c>
      <c r="E726" s="5">
        <v>45757</v>
      </c>
      <c r="F726" s="3" t="s">
        <v>1279</v>
      </c>
      <c r="G726" s="3" t="s">
        <v>936</v>
      </c>
      <c r="K726" s="8">
        <v>-71771</v>
      </c>
      <c r="L726" s="8" t="s">
        <v>637</v>
      </c>
      <c r="O726" s="20">
        <f>IF(Table1[[#This Row],[Phân loại]]="Tồn đầu kỳ",Table1[[#This Row],[Tổng giá trị]],0)</f>
        <v>0</v>
      </c>
      <c r="P726" s="8">
        <f>IF(Table1[[#This Row],[Số còn phải thu ĐK]]&gt;0,0,IF(Table1[[#This Row],[Phân loại]]="Bán hàng",Table1[[#This Row],[Tổng giá trị]],-Table1[[#This Row],[Tổng giá trị]]))</f>
        <v>71771</v>
      </c>
      <c r="Q726" s="20">
        <f>IF(Table1[[#This Row],[Ngày Thanh toán]]&lt;&gt;"",Table1[[#This Row],[Giá Trị HD sau CK]],0)</f>
        <v>0</v>
      </c>
      <c r="R726" s="8">
        <f>Table1[[#This Row],[Số còn phải thu ĐK]]+Table1[[#This Row],[Giá Trị HD sau CK]]-Table1[[#This Row],[Số tiền đã thu]]</f>
        <v>71771</v>
      </c>
      <c r="S726" s="7">
        <f>IF(Table1[[#This Row],[Ngày hóa đơn]]&lt;&gt;"",Table1[[#This Row],[Ngày hóa đơn]],Table1[[#This Row],[Ngày hạch toán]])</f>
        <v>45757</v>
      </c>
      <c r="T726" s="8">
        <v>55</v>
      </c>
      <c r="U726" s="7">
        <f>IF(Table1[[#This Row],[Ngày tính CN]]="","",S726+T726)</f>
        <v>45812</v>
      </c>
      <c r="V726" s="20">
        <f ca="1">IF(Table1[[#This Row],[Hạn thanh toán]]="","",IF((U726-NOW())&lt;0,0,(U726-NOW())))</f>
        <v>0</v>
      </c>
      <c r="W726" s="3"/>
      <c r="X726" s="20">
        <f ca="1">IF(Table1[[#This Row],[Hạn thanh toán]]="","",IF((U726-NOW())&lt;0,-(U726-NOW()),0))</f>
        <v>162.62053680555255</v>
      </c>
      <c r="Y726" s="3" t="str">
        <f t="shared" ca="1" si="11"/>
        <v>Nợ quá hạn hơn 120 ngày có khả năng mất thanh toán</v>
      </c>
      <c r="Z726" s="3" t="str">
        <f>IF(MONTH(Table1[[#This Row],[Ngày tính CN]])&lt;10,"0"&amp;MONTH(Table1[[#This Row],[Ngày tính CN]]),MONTH(Table1[[#This Row],[Ngày tính CN]]))</f>
        <v>04</v>
      </c>
      <c r="AA72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26" s="3"/>
    </row>
    <row r="727" spans="1:28" ht="25.5" customHeight="1" x14ac:dyDescent="0.2">
      <c r="A727" s="4" t="s">
        <v>654</v>
      </c>
      <c r="B727" s="4" t="s">
        <v>2119</v>
      </c>
      <c r="E727" s="5">
        <v>45757</v>
      </c>
      <c r="F727" s="3" t="s">
        <v>1280</v>
      </c>
      <c r="G727" s="3" t="s">
        <v>936</v>
      </c>
      <c r="K727" s="8">
        <v>-143543</v>
      </c>
      <c r="L727" s="8" t="s">
        <v>637</v>
      </c>
      <c r="O727" s="20">
        <f>IF(Table1[[#This Row],[Phân loại]]="Tồn đầu kỳ",Table1[[#This Row],[Tổng giá trị]],0)</f>
        <v>0</v>
      </c>
      <c r="P727" s="8">
        <f>IF(Table1[[#This Row],[Số còn phải thu ĐK]]&gt;0,0,IF(Table1[[#This Row],[Phân loại]]="Bán hàng",Table1[[#This Row],[Tổng giá trị]],-Table1[[#This Row],[Tổng giá trị]]))</f>
        <v>143543</v>
      </c>
      <c r="Q727" s="20">
        <f>IF(Table1[[#This Row],[Ngày Thanh toán]]&lt;&gt;"",Table1[[#This Row],[Giá Trị HD sau CK]],0)</f>
        <v>0</v>
      </c>
      <c r="R727" s="8">
        <f>Table1[[#This Row],[Số còn phải thu ĐK]]+Table1[[#This Row],[Giá Trị HD sau CK]]-Table1[[#This Row],[Số tiền đã thu]]</f>
        <v>143543</v>
      </c>
      <c r="S727" s="7">
        <f>IF(Table1[[#This Row],[Ngày hóa đơn]]&lt;&gt;"",Table1[[#This Row],[Ngày hóa đơn]],Table1[[#This Row],[Ngày hạch toán]])</f>
        <v>45757</v>
      </c>
      <c r="T727" s="8">
        <v>55</v>
      </c>
      <c r="U727" s="7">
        <f>IF(Table1[[#This Row],[Ngày tính CN]]="","",S727+T727)</f>
        <v>45812</v>
      </c>
      <c r="V727" s="20">
        <f ca="1">IF(Table1[[#This Row],[Hạn thanh toán]]="","",IF((U727-NOW())&lt;0,0,(U727-NOW())))</f>
        <v>0</v>
      </c>
      <c r="W727" s="3"/>
      <c r="X727" s="20">
        <f ca="1">IF(Table1[[#This Row],[Hạn thanh toán]]="","",IF((U727-NOW())&lt;0,-(U727-NOW()),0))</f>
        <v>162.62053680555255</v>
      </c>
      <c r="Y727" s="3" t="str">
        <f t="shared" ca="1" si="11"/>
        <v>Nợ quá hạn hơn 120 ngày có khả năng mất thanh toán</v>
      </c>
      <c r="Z727" s="3" t="str">
        <f>IF(MONTH(Table1[[#This Row],[Ngày tính CN]])&lt;10,"0"&amp;MONTH(Table1[[#This Row],[Ngày tính CN]]),MONTH(Table1[[#This Row],[Ngày tính CN]]))</f>
        <v>04</v>
      </c>
      <c r="AA72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27" s="3"/>
    </row>
    <row r="728" spans="1:28" ht="25.5" customHeight="1" x14ac:dyDescent="0.2">
      <c r="A728" s="4" t="s">
        <v>654</v>
      </c>
      <c r="B728" s="4" t="s">
        <v>2119</v>
      </c>
      <c r="E728" s="5">
        <v>45757</v>
      </c>
      <c r="F728" s="3" t="s">
        <v>1281</v>
      </c>
      <c r="G728" s="3" t="s">
        <v>936</v>
      </c>
      <c r="K728" s="8">
        <v>-143543</v>
      </c>
      <c r="L728" s="8" t="s">
        <v>637</v>
      </c>
      <c r="O728" s="20">
        <f>IF(Table1[[#This Row],[Phân loại]]="Tồn đầu kỳ",Table1[[#This Row],[Tổng giá trị]],0)</f>
        <v>0</v>
      </c>
      <c r="P728" s="8">
        <f>IF(Table1[[#This Row],[Số còn phải thu ĐK]]&gt;0,0,IF(Table1[[#This Row],[Phân loại]]="Bán hàng",Table1[[#This Row],[Tổng giá trị]],-Table1[[#This Row],[Tổng giá trị]]))</f>
        <v>143543</v>
      </c>
      <c r="Q728" s="20">
        <f>IF(Table1[[#This Row],[Ngày Thanh toán]]&lt;&gt;"",Table1[[#This Row],[Giá Trị HD sau CK]],0)</f>
        <v>0</v>
      </c>
      <c r="R728" s="8">
        <f>Table1[[#This Row],[Số còn phải thu ĐK]]+Table1[[#This Row],[Giá Trị HD sau CK]]-Table1[[#This Row],[Số tiền đã thu]]</f>
        <v>143543</v>
      </c>
      <c r="S728" s="7">
        <f>IF(Table1[[#This Row],[Ngày hóa đơn]]&lt;&gt;"",Table1[[#This Row],[Ngày hóa đơn]],Table1[[#This Row],[Ngày hạch toán]])</f>
        <v>45757</v>
      </c>
      <c r="T728" s="8">
        <v>55</v>
      </c>
      <c r="U728" s="7">
        <f>IF(Table1[[#This Row],[Ngày tính CN]]="","",S728+T728)</f>
        <v>45812</v>
      </c>
      <c r="V728" s="20">
        <f ca="1">IF(Table1[[#This Row],[Hạn thanh toán]]="","",IF((U728-NOW())&lt;0,0,(U728-NOW())))</f>
        <v>0</v>
      </c>
      <c r="W728" s="3"/>
      <c r="X728" s="20">
        <f ca="1">IF(Table1[[#This Row],[Hạn thanh toán]]="","",IF((U728-NOW())&lt;0,-(U728-NOW()),0))</f>
        <v>162.62053680555255</v>
      </c>
      <c r="Y728" s="3" t="str">
        <f t="shared" ca="1" si="11"/>
        <v>Nợ quá hạn hơn 120 ngày có khả năng mất thanh toán</v>
      </c>
      <c r="Z728" s="3" t="str">
        <f>IF(MONTH(Table1[[#This Row],[Ngày tính CN]])&lt;10,"0"&amp;MONTH(Table1[[#This Row],[Ngày tính CN]]),MONTH(Table1[[#This Row],[Ngày tính CN]]))</f>
        <v>04</v>
      </c>
      <c r="AA72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28" s="3"/>
    </row>
    <row r="729" spans="1:28" ht="25.5" customHeight="1" x14ac:dyDescent="0.2">
      <c r="A729" s="4" t="s">
        <v>654</v>
      </c>
      <c r="B729" s="4" t="s">
        <v>2119</v>
      </c>
      <c r="E729" s="5">
        <v>45757</v>
      </c>
      <c r="F729" s="3" t="s">
        <v>1282</v>
      </c>
      <c r="G729" s="3" t="s">
        <v>936</v>
      </c>
      <c r="K729" s="8">
        <v>-215314</v>
      </c>
      <c r="L729" s="8" t="s">
        <v>637</v>
      </c>
      <c r="O729" s="20">
        <f>IF(Table1[[#This Row],[Phân loại]]="Tồn đầu kỳ",Table1[[#This Row],[Tổng giá trị]],0)</f>
        <v>0</v>
      </c>
      <c r="P729" s="8">
        <f>IF(Table1[[#This Row],[Số còn phải thu ĐK]]&gt;0,0,IF(Table1[[#This Row],[Phân loại]]="Bán hàng",Table1[[#This Row],[Tổng giá trị]],-Table1[[#This Row],[Tổng giá trị]]))</f>
        <v>215314</v>
      </c>
      <c r="Q729" s="20">
        <f>IF(Table1[[#This Row],[Ngày Thanh toán]]&lt;&gt;"",Table1[[#This Row],[Giá Trị HD sau CK]],0)</f>
        <v>0</v>
      </c>
      <c r="R729" s="8">
        <f>Table1[[#This Row],[Số còn phải thu ĐK]]+Table1[[#This Row],[Giá Trị HD sau CK]]-Table1[[#This Row],[Số tiền đã thu]]</f>
        <v>215314</v>
      </c>
      <c r="S729" s="7">
        <f>IF(Table1[[#This Row],[Ngày hóa đơn]]&lt;&gt;"",Table1[[#This Row],[Ngày hóa đơn]],Table1[[#This Row],[Ngày hạch toán]])</f>
        <v>45757</v>
      </c>
      <c r="T729" s="8">
        <v>55</v>
      </c>
      <c r="U729" s="7">
        <f>IF(Table1[[#This Row],[Ngày tính CN]]="","",S729+T729)</f>
        <v>45812</v>
      </c>
      <c r="V729" s="20">
        <f ca="1">IF(Table1[[#This Row],[Hạn thanh toán]]="","",IF((U729-NOW())&lt;0,0,(U729-NOW())))</f>
        <v>0</v>
      </c>
      <c r="W729" s="3"/>
      <c r="X729" s="20">
        <f ca="1">IF(Table1[[#This Row],[Hạn thanh toán]]="","",IF((U729-NOW())&lt;0,-(U729-NOW()),0))</f>
        <v>162.62053680555255</v>
      </c>
      <c r="Y729" s="3" t="str">
        <f t="shared" ca="1" si="11"/>
        <v>Nợ quá hạn hơn 120 ngày có khả năng mất thanh toán</v>
      </c>
      <c r="Z729" s="3" t="str">
        <f>IF(MONTH(Table1[[#This Row],[Ngày tính CN]])&lt;10,"0"&amp;MONTH(Table1[[#This Row],[Ngày tính CN]]),MONTH(Table1[[#This Row],[Ngày tính CN]]))</f>
        <v>04</v>
      </c>
      <c r="AA72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29" s="3"/>
    </row>
    <row r="730" spans="1:28" ht="25.5" customHeight="1" x14ac:dyDescent="0.2">
      <c r="A730" s="4" t="s">
        <v>654</v>
      </c>
      <c r="B730" s="4" t="s">
        <v>2119</v>
      </c>
      <c r="E730" s="5">
        <v>45757</v>
      </c>
      <c r="F730" s="3" t="s">
        <v>1283</v>
      </c>
      <c r="G730" s="3" t="s">
        <v>936</v>
      </c>
      <c r="K730" s="8">
        <v>-71771</v>
      </c>
      <c r="L730" s="8" t="s">
        <v>637</v>
      </c>
      <c r="O730" s="20">
        <f>IF(Table1[[#This Row],[Phân loại]]="Tồn đầu kỳ",Table1[[#This Row],[Tổng giá trị]],0)</f>
        <v>0</v>
      </c>
      <c r="P730" s="8">
        <f>IF(Table1[[#This Row],[Số còn phải thu ĐK]]&gt;0,0,IF(Table1[[#This Row],[Phân loại]]="Bán hàng",Table1[[#This Row],[Tổng giá trị]],-Table1[[#This Row],[Tổng giá trị]]))</f>
        <v>71771</v>
      </c>
      <c r="Q730" s="20">
        <f>IF(Table1[[#This Row],[Ngày Thanh toán]]&lt;&gt;"",Table1[[#This Row],[Giá Trị HD sau CK]],0)</f>
        <v>0</v>
      </c>
      <c r="R730" s="8">
        <f>Table1[[#This Row],[Số còn phải thu ĐK]]+Table1[[#This Row],[Giá Trị HD sau CK]]-Table1[[#This Row],[Số tiền đã thu]]</f>
        <v>71771</v>
      </c>
      <c r="S730" s="7">
        <f>IF(Table1[[#This Row],[Ngày hóa đơn]]&lt;&gt;"",Table1[[#This Row],[Ngày hóa đơn]],Table1[[#This Row],[Ngày hạch toán]])</f>
        <v>45757</v>
      </c>
      <c r="T730" s="8">
        <v>55</v>
      </c>
      <c r="U730" s="7">
        <f>IF(Table1[[#This Row],[Ngày tính CN]]="","",S730+T730)</f>
        <v>45812</v>
      </c>
      <c r="V730" s="20">
        <f ca="1">IF(Table1[[#This Row],[Hạn thanh toán]]="","",IF((U730-NOW())&lt;0,0,(U730-NOW())))</f>
        <v>0</v>
      </c>
      <c r="W730" s="3"/>
      <c r="X730" s="20">
        <f ca="1">IF(Table1[[#This Row],[Hạn thanh toán]]="","",IF((U730-NOW())&lt;0,-(U730-NOW()),0))</f>
        <v>162.62053680555255</v>
      </c>
      <c r="Y730" s="3" t="str">
        <f t="shared" ca="1" si="11"/>
        <v>Nợ quá hạn hơn 120 ngày có khả năng mất thanh toán</v>
      </c>
      <c r="Z730" s="3" t="str">
        <f>IF(MONTH(Table1[[#This Row],[Ngày tính CN]])&lt;10,"0"&amp;MONTH(Table1[[#This Row],[Ngày tính CN]]),MONTH(Table1[[#This Row],[Ngày tính CN]]))</f>
        <v>04</v>
      </c>
      <c r="AA73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30" s="3"/>
    </row>
    <row r="731" spans="1:28" ht="25.5" customHeight="1" x14ac:dyDescent="0.2">
      <c r="A731" s="4" t="s">
        <v>654</v>
      </c>
      <c r="B731" s="4" t="s">
        <v>2119</v>
      </c>
      <c r="E731" s="5">
        <v>45757</v>
      </c>
      <c r="F731" s="3" t="s">
        <v>1284</v>
      </c>
      <c r="G731" s="3" t="s">
        <v>936</v>
      </c>
      <c r="K731" s="8">
        <v>-71771</v>
      </c>
      <c r="L731" s="8" t="s">
        <v>637</v>
      </c>
      <c r="O731" s="20">
        <f>IF(Table1[[#This Row],[Phân loại]]="Tồn đầu kỳ",Table1[[#This Row],[Tổng giá trị]],0)</f>
        <v>0</v>
      </c>
      <c r="P731" s="8">
        <f>IF(Table1[[#This Row],[Số còn phải thu ĐK]]&gt;0,0,IF(Table1[[#This Row],[Phân loại]]="Bán hàng",Table1[[#This Row],[Tổng giá trị]],-Table1[[#This Row],[Tổng giá trị]]))</f>
        <v>71771</v>
      </c>
      <c r="Q731" s="20">
        <f>IF(Table1[[#This Row],[Ngày Thanh toán]]&lt;&gt;"",Table1[[#This Row],[Giá Trị HD sau CK]],0)</f>
        <v>0</v>
      </c>
      <c r="R731" s="8">
        <f>Table1[[#This Row],[Số còn phải thu ĐK]]+Table1[[#This Row],[Giá Trị HD sau CK]]-Table1[[#This Row],[Số tiền đã thu]]</f>
        <v>71771</v>
      </c>
      <c r="S731" s="7">
        <f>IF(Table1[[#This Row],[Ngày hóa đơn]]&lt;&gt;"",Table1[[#This Row],[Ngày hóa đơn]],Table1[[#This Row],[Ngày hạch toán]])</f>
        <v>45757</v>
      </c>
      <c r="T731" s="8">
        <v>55</v>
      </c>
      <c r="U731" s="7">
        <f>IF(Table1[[#This Row],[Ngày tính CN]]="","",S731+T731)</f>
        <v>45812</v>
      </c>
      <c r="V731" s="20">
        <f ca="1">IF(Table1[[#This Row],[Hạn thanh toán]]="","",IF((U731-NOW())&lt;0,0,(U731-NOW())))</f>
        <v>0</v>
      </c>
      <c r="W731" s="3"/>
      <c r="X731" s="20">
        <f ca="1">IF(Table1[[#This Row],[Hạn thanh toán]]="","",IF((U731-NOW())&lt;0,-(U731-NOW()),0))</f>
        <v>162.62053680555255</v>
      </c>
      <c r="Y731" s="3" t="str">
        <f t="shared" ca="1" si="11"/>
        <v>Nợ quá hạn hơn 120 ngày có khả năng mất thanh toán</v>
      </c>
      <c r="Z731" s="3" t="str">
        <f>IF(MONTH(Table1[[#This Row],[Ngày tính CN]])&lt;10,"0"&amp;MONTH(Table1[[#This Row],[Ngày tính CN]]),MONTH(Table1[[#This Row],[Ngày tính CN]]))</f>
        <v>04</v>
      </c>
      <c r="AA73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31" s="3"/>
    </row>
    <row r="732" spans="1:28" ht="25.5" customHeight="1" x14ac:dyDescent="0.2">
      <c r="A732" s="4" t="s">
        <v>654</v>
      </c>
      <c r="B732" s="4" t="s">
        <v>2119</v>
      </c>
      <c r="E732" s="5">
        <v>45757</v>
      </c>
      <c r="F732" s="3" t="s">
        <v>1285</v>
      </c>
      <c r="G732" s="3" t="s">
        <v>936</v>
      </c>
      <c r="K732" s="8">
        <v>-397414</v>
      </c>
      <c r="L732" s="8" t="s">
        <v>637</v>
      </c>
      <c r="O732" s="20">
        <f>IF(Table1[[#This Row],[Phân loại]]="Tồn đầu kỳ",Table1[[#This Row],[Tổng giá trị]],0)</f>
        <v>0</v>
      </c>
      <c r="P732" s="8">
        <f>IF(Table1[[#This Row],[Số còn phải thu ĐK]]&gt;0,0,IF(Table1[[#This Row],[Phân loại]]="Bán hàng",Table1[[#This Row],[Tổng giá trị]],-Table1[[#This Row],[Tổng giá trị]]))</f>
        <v>397414</v>
      </c>
      <c r="Q732" s="20">
        <f>IF(Table1[[#This Row],[Ngày Thanh toán]]&lt;&gt;"",Table1[[#This Row],[Giá Trị HD sau CK]],0)</f>
        <v>0</v>
      </c>
      <c r="R732" s="8">
        <f>Table1[[#This Row],[Số còn phải thu ĐK]]+Table1[[#This Row],[Giá Trị HD sau CK]]-Table1[[#This Row],[Số tiền đã thu]]</f>
        <v>397414</v>
      </c>
      <c r="S732" s="7">
        <f>IF(Table1[[#This Row],[Ngày hóa đơn]]&lt;&gt;"",Table1[[#This Row],[Ngày hóa đơn]],Table1[[#This Row],[Ngày hạch toán]])</f>
        <v>45757</v>
      </c>
      <c r="T732" s="8">
        <v>55</v>
      </c>
      <c r="U732" s="7">
        <f>IF(Table1[[#This Row],[Ngày tính CN]]="","",S732+T732)</f>
        <v>45812</v>
      </c>
      <c r="V732" s="20">
        <f ca="1">IF(Table1[[#This Row],[Hạn thanh toán]]="","",IF((U732-NOW())&lt;0,0,(U732-NOW())))</f>
        <v>0</v>
      </c>
      <c r="W732" s="3"/>
      <c r="X732" s="20">
        <f ca="1">IF(Table1[[#This Row],[Hạn thanh toán]]="","",IF((U732-NOW())&lt;0,-(U732-NOW()),0))</f>
        <v>162.62053680555255</v>
      </c>
      <c r="Y732" s="3" t="str">
        <f t="shared" ca="1" si="11"/>
        <v>Nợ quá hạn hơn 120 ngày có khả năng mất thanh toán</v>
      </c>
      <c r="Z732" s="3" t="str">
        <f>IF(MONTH(Table1[[#This Row],[Ngày tính CN]])&lt;10,"0"&amp;MONTH(Table1[[#This Row],[Ngày tính CN]]),MONTH(Table1[[#This Row],[Ngày tính CN]]))</f>
        <v>04</v>
      </c>
      <c r="AA73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32" s="3"/>
    </row>
    <row r="733" spans="1:28" ht="25.5" customHeight="1" x14ac:dyDescent="0.2">
      <c r="A733" s="4" t="s">
        <v>654</v>
      </c>
      <c r="B733" s="4" t="s">
        <v>2119</v>
      </c>
      <c r="E733" s="5">
        <v>45757</v>
      </c>
      <c r="F733" s="3" t="s">
        <v>1286</v>
      </c>
      <c r="G733" s="3" t="s">
        <v>936</v>
      </c>
      <c r="K733" s="8">
        <v>-395634</v>
      </c>
      <c r="L733" s="8" t="s">
        <v>637</v>
      </c>
      <c r="O733" s="20">
        <f>IF(Table1[[#This Row],[Phân loại]]="Tồn đầu kỳ",Table1[[#This Row],[Tổng giá trị]],0)</f>
        <v>0</v>
      </c>
      <c r="P733" s="8">
        <f>IF(Table1[[#This Row],[Số còn phải thu ĐK]]&gt;0,0,IF(Table1[[#This Row],[Phân loại]]="Bán hàng",Table1[[#This Row],[Tổng giá trị]],-Table1[[#This Row],[Tổng giá trị]]))</f>
        <v>395634</v>
      </c>
      <c r="Q733" s="20">
        <f>IF(Table1[[#This Row],[Ngày Thanh toán]]&lt;&gt;"",Table1[[#This Row],[Giá Trị HD sau CK]],0)</f>
        <v>0</v>
      </c>
      <c r="R733" s="8">
        <f>Table1[[#This Row],[Số còn phải thu ĐK]]+Table1[[#This Row],[Giá Trị HD sau CK]]-Table1[[#This Row],[Số tiền đã thu]]</f>
        <v>395634</v>
      </c>
      <c r="S733" s="7">
        <f>IF(Table1[[#This Row],[Ngày hóa đơn]]&lt;&gt;"",Table1[[#This Row],[Ngày hóa đơn]],Table1[[#This Row],[Ngày hạch toán]])</f>
        <v>45757</v>
      </c>
      <c r="T733" s="8">
        <v>55</v>
      </c>
      <c r="U733" s="7">
        <f>IF(Table1[[#This Row],[Ngày tính CN]]="","",S733+T733)</f>
        <v>45812</v>
      </c>
      <c r="V733" s="20">
        <f ca="1">IF(Table1[[#This Row],[Hạn thanh toán]]="","",IF((U733-NOW())&lt;0,0,(U733-NOW())))</f>
        <v>0</v>
      </c>
      <c r="W733" s="3"/>
      <c r="X733" s="20">
        <f ca="1">IF(Table1[[#This Row],[Hạn thanh toán]]="","",IF((U733-NOW())&lt;0,-(U733-NOW()),0))</f>
        <v>162.62053680555255</v>
      </c>
      <c r="Y733" s="3" t="str">
        <f t="shared" ca="1" si="11"/>
        <v>Nợ quá hạn hơn 120 ngày có khả năng mất thanh toán</v>
      </c>
      <c r="Z733" s="3" t="str">
        <f>IF(MONTH(Table1[[#This Row],[Ngày tính CN]])&lt;10,"0"&amp;MONTH(Table1[[#This Row],[Ngày tính CN]]),MONTH(Table1[[#This Row],[Ngày tính CN]]))</f>
        <v>04</v>
      </c>
      <c r="AA73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33" s="3"/>
    </row>
    <row r="734" spans="1:28" ht="25.5" customHeight="1" x14ac:dyDescent="0.2">
      <c r="A734" s="4" t="s">
        <v>654</v>
      </c>
      <c r="B734" s="4" t="s">
        <v>2119</v>
      </c>
      <c r="E734" s="5">
        <v>45757</v>
      </c>
      <c r="F734" s="3" t="s">
        <v>1287</v>
      </c>
      <c r="G734" s="3" t="s">
        <v>936</v>
      </c>
      <c r="K734" s="8">
        <v>-180319</v>
      </c>
      <c r="L734" s="8" t="s">
        <v>637</v>
      </c>
      <c r="O734" s="20">
        <f>IF(Table1[[#This Row],[Phân loại]]="Tồn đầu kỳ",Table1[[#This Row],[Tổng giá trị]],0)</f>
        <v>0</v>
      </c>
      <c r="P734" s="8">
        <f>IF(Table1[[#This Row],[Số còn phải thu ĐK]]&gt;0,0,IF(Table1[[#This Row],[Phân loại]]="Bán hàng",Table1[[#This Row],[Tổng giá trị]],-Table1[[#This Row],[Tổng giá trị]]))</f>
        <v>180319</v>
      </c>
      <c r="Q734" s="20">
        <f>IF(Table1[[#This Row],[Ngày Thanh toán]]&lt;&gt;"",Table1[[#This Row],[Giá Trị HD sau CK]],0)</f>
        <v>0</v>
      </c>
      <c r="R734" s="8">
        <f>Table1[[#This Row],[Số còn phải thu ĐK]]+Table1[[#This Row],[Giá Trị HD sau CK]]-Table1[[#This Row],[Số tiền đã thu]]</f>
        <v>180319</v>
      </c>
      <c r="S734" s="7">
        <f>IF(Table1[[#This Row],[Ngày hóa đơn]]&lt;&gt;"",Table1[[#This Row],[Ngày hóa đơn]],Table1[[#This Row],[Ngày hạch toán]])</f>
        <v>45757</v>
      </c>
      <c r="T734" s="8">
        <v>55</v>
      </c>
      <c r="U734" s="7">
        <f>IF(Table1[[#This Row],[Ngày tính CN]]="","",S734+T734)</f>
        <v>45812</v>
      </c>
      <c r="V734" s="20">
        <f ca="1">IF(Table1[[#This Row],[Hạn thanh toán]]="","",IF((U734-NOW())&lt;0,0,(U734-NOW())))</f>
        <v>0</v>
      </c>
      <c r="W734" s="3"/>
      <c r="X734" s="20">
        <f ca="1">IF(Table1[[#This Row],[Hạn thanh toán]]="","",IF((U734-NOW())&lt;0,-(U734-NOW()),0))</f>
        <v>162.62053680555255</v>
      </c>
      <c r="Y734" s="3" t="str">
        <f t="shared" ca="1" si="11"/>
        <v>Nợ quá hạn hơn 120 ngày có khả năng mất thanh toán</v>
      </c>
      <c r="Z734" s="3" t="str">
        <f>IF(MONTH(Table1[[#This Row],[Ngày tính CN]])&lt;10,"0"&amp;MONTH(Table1[[#This Row],[Ngày tính CN]]),MONTH(Table1[[#This Row],[Ngày tính CN]]))</f>
        <v>04</v>
      </c>
      <c r="AA73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34" s="3"/>
    </row>
    <row r="735" spans="1:28" ht="25.5" customHeight="1" x14ac:dyDescent="0.2">
      <c r="A735" s="4" t="s">
        <v>654</v>
      </c>
      <c r="B735" s="4" t="s">
        <v>2119</v>
      </c>
      <c r="E735" s="5">
        <v>45757</v>
      </c>
      <c r="F735" s="3" t="s">
        <v>1288</v>
      </c>
      <c r="G735" s="3" t="s">
        <v>936</v>
      </c>
      <c r="K735" s="8">
        <v>-39239</v>
      </c>
      <c r="L735" s="8" t="s">
        <v>637</v>
      </c>
      <c r="O735" s="20">
        <f>IF(Table1[[#This Row],[Phân loại]]="Tồn đầu kỳ",Table1[[#This Row],[Tổng giá trị]],0)</f>
        <v>0</v>
      </c>
      <c r="P735" s="8">
        <f>IF(Table1[[#This Row],[Số còn phải thu ĐK]]&gt;0,0,IF(Table1[[#This Row],[Phân loại]]="Bán hàng",Table1[[#This Row],[Tổng giá trị]],-Table1[[#This Row],[Tổng giá trị]]))</f>
        <v>39239</v>
      </c>
      <c r="Q735" s="20">
        <f>IF(Table1[[#This Row],[Ngày Thanh toán]]&lt;&gt;"",Table1[[#This Row],[Giá Trị HD sau CK]],0)</f>
        <v>0</v>
      </c>
      <c r="R735" s="8">
        <f>Table1[[#This Row],[Số còn phải thu ĐK]]+Table1[[#This Row],[Giá Trị HD sau CK]]-Table1[[#This Row],[Số tiền đã thu]]</f>
        <v>39239</v>
      </c>
      <c r="S735" s="7">
        <f>IF(Table1[[#This Row],[Ngày hóa đơn]]&lt;&gt;"",Table1[[#This Row],[Ngày hóa đơn]],Table1[[#This Row],[Ngày hạch toán]])</f>
        <v>45757</v>
      </c>
      <c r="T735" s="8">
        <v>55</v>
      </c>
      <c r="U735" s="7">
        <f>IF(Table1[[#This Row],[Ngày tính CN]]="","",S735+T735)</f>
        <v>45812</v>
      </c>
      <c r="V735" s="20">
        <f ca="1">IF(Table1[[#This Row],[Hạn thanh toán]]="","",IF((U735-NOW())&lt;0,0,(U735-NOW())))</f>
        <v>0</v>
      </c>
      <c r="W735" s="3"/>
      <c r="X735" s="20">
        <f ca="1">IF(Table1[[#This Row],[Hạn thanh toán]]="","",IF((U735-NOW())&lt;0,-(U735-NOW()),0))</f>
        <v>162.62053680555255</v>
      </c>
      <c r="Y735" s="3" t="str">
        <f t="shared" ca="1" si="11"/>
        <v>Nợ quá hạn hơn 120 ngày có khả năng mất thanh toán</v>
      </c>
      <c r="Z735" s="3" t="str">
        <f>IF(MONTH(Table1[[#This Row],[Ngày tính CN]])&lt;10,"0"&amp;MONTH(Table1[[#This Row],[Ngày tính CN]]),MONTH(Table1[[#This Row],[Ngày tính CN]]))</f>
        <v>04</v>
      </c>
      <c r="AA73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35" s="3"/>
    </row>
    <row r="736" spans="1:28" ht="25.5" customHeight="1" x14ac:dyDescent="0.2">
      <c r="A736" s="4" t="s">
        <v>654</v>
      </c>
      <c r="B736" s="4" t="s">
        <v>2119</v>
      </c>
      <c r="E736" s="5">
        <v>45757</v>
      </c>
      <c r="F736" s="3" t="s">
        <v>1289</v>
      </c>
      <c r="G736" s="3" t="s">
        <v>936</v>
      </c>
      <c r="K736" s="8">
        <v>-39239</v>
      </c>
      <c r="L736" s="8" t="s">
        <v>637</v>
      </c>
      <c r="O736" s="20">
        <f>IF(Table1[[#This Row],[Phân loại]]="Tồn đầu kỳ",Table1[[#This Row],[Tổng giá trị]],0)</f>
        <v>0</v>
      </c>
      <c r="P736" s="8">
        <f>IF(Table1[[#This Row],[Số còn phải thu ĐK]]&gt;0,0,IF(Table1[[#This Row],[Phân loại]]="Bán hàng",Table1[[#This Row],[Tổng giá trị]],-Table1[[#This Row],[Tổng giá trị]]))</f>
        <v>39239</v>
      </c>
      <c r="Q736" s="20">
        <f>IF(Table1[[#This Row],[Ngày Thanh toán]]&lt;&gt;"",Table1[[#This Row],[Giá Trị HD sau CK]],0)</f>
        <v>0</v>
      </c>
      <c r="R736" s="8">
        <f>Table1[[#This Row],[Số còn phải thu ĐK]]+Table1[[#This Row],[Giá Trị HD sau CK]]-Table1[[#This Row],[Số tiền đã thu]]</f>
        <v>39239</v>
      </c>
      <c r="S736" s="7">
        <f>IF(Table1[[#This Row],[Ngày hóa đơn]]&lt;&gt;"",Table1[[#This Row],[Ngày hóa đơn]],Table1[[#This Row],[Ngày hạch toán]])</f>
        <v>45757</v>
      </c>
      <c r="T736" s="8">
        <v>55</v>
      </c>
      <c r="U736" s="7">
        <f>IF(Table1[[#This Row],[Ngày tính CN]]="","",S736+T736)</f>
        <v>45812</v>
      </c>
      <c r="V736" s="20">
        <f ca="1">IF(Table1[[#This Row],[Hạn thanh toán]]="","",IF((U736-NOW())&lt;0,0,(U736-NOW())))</f>
        <v>0</v>
      </c>
      <c r="W736" s="3"/>
      <c r="X736" s="20">
        <f ca="1">IF(Table1[[#This Row],[Hạn thanh toán]]="","",IF((U736-NOW())&lt;0,-(U736-NOW()),0))</f>
        <v>162.62053680555255</v>
      </c>
      <c r="Y736" s="3" t="str">
        <f t="shared" ca="1" si="11"/>
        <v>Nợ quá hạn hơn 120 ngày có khả năng mất thanh toán</v>
      </c>
      <c r="Z736" s="3" t="str">
        <f>IF(MONTH(Table1[[#This Row],[Ngày tính CN]])&lt;10,"0"&amp;MONTH(Table1[[#This Row],[Ngày tính CN]]),MONTH(Table1[[#This Row],[Ngày tính CN]]))</f>
        <v>04</v>
      </c>
      <c r="AA73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36" s="3"/>
    </row>
    <row r="737" spans="1:28" ht="25.5" customHeight="1" x14ac:dyDescent="0.2">
      <c r="A737" s="4" t="s">
        <v>654</v>
      </c>
      <c r="B737" s="4" t="s">
        <v>2119</v>
      </c>
      <c r="E737" s="5">
        <v>45757</v>
      </c>
      <c r="F737" s="3" t="s">
        <v>1290</v>
      </c>
      <c r="G737" s="3" t="s">
        <v>936</v>
      </c>
      <c r="K737" s="8">
        <v>-78477</v>
      </c>
      <c r="L737" s="8" t="s">
        <v>637</v>
      </c>
      <c r="O737" s="20">
        <f>IF(Table1[[#This Row],[Phân loại]]="Tồn đầu kỳ",Table1[[#This Row],[Tổng giá trị]],0)</f>
        <v>0</v>
      </c>
      <c r="P737" s="8">
        <f>IF(Table1[[#This Row],[Số còn phải thu ĐK]]&gt;0,0,IF(Table1[[#This Row],[Phân loại]]="Bán hàng",Table1[[#This Row],[Tổng giá trị]],-Table1[[#This Row],[Tổng giá trị]]))</f>
        <v>78477</v>
      </c>
      <c r="Q737" s="20">
        <f>IF(Table1[[#This Row],[Ngày Thanh toán]]&lt;&gt;"",Table1[[#This Row],[Giá Trị HD sau CK]],0)</f>
        <v>0</v>
      </c>
      <c r="R737" s="8">
        <f>Table1[[#This Row],[Số còn phải thu ĐK]]+Table1[[#This Row],[Giá Trị HD sau CK]]-Table1[[#This Row],[Số tiền đã thu]]</f>
        <v>78477</v>
      </c>
      <c r="S737" s="7">
        <f>IF(Table1[[#This Row],[Ngày hóa đơn]]&lt;&gt;"",Table1[[#This Row],[Ngày hóa đơn]],Table1[[#This Row],[Ngày hạch toán]])</f>
        <v>45757</v>
      </c>
      <c r="T737" s="8">
        <v>55</v>
      </c>
      <c r="U737" s="7">
        <f>IF(Table1[[#This Row],[Ngày tính CN]]="","",S737+T737)</f>
        <v>45812</v>
      </c>
      <c r="V737" s="20">
        <f ca="1">IF(Table1[[#This Row],[Hạn thanh toán]]="","",IF((U737-NOW())&lt;0,0,(U737-NOW())))</f>
        <v>0</v>
      </c>
      <c r="W737" s="3"/>
      <c r="X737" s="20">
        <f ca="1">IF(Table1[[#This Row],[Hạn thanh toán]]="","",IF((U737-NOW())&lt;0,-(U737-NOW()),0))</f>
        <v>162.62053680555255</v>
      </c>
      <c r="Y737" s="3" t="str">
        <f t="shared" ca="1" si="11"/>
        <v>Nợ quá hạn hơn 120 ngày có khả năng mất thanh toán</v>
      </c>
      <c r="Z737" s="3" t="str">
        <f>IF(MONTH(Table1[[#This Row],[Ngày tính CN]])&lt;10,"0"&amp;MONTH(Table1[[#This Row],[Ngày tính CN]]),MONTH(Table1[[#This Row],[Ngày tính CN]]))</f>
        <v>04</v>
      </c>
      <c r="AA73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37" s="3"/>
    </row>
    <row r="738" spans="1:28" ht="25.5" customHeight="1" x14ac:dyDescent="0.2">
      <c r="A738" s="4" t="s">
        <v>654</v>
      </c>
      <c r="B738" s="4" t="s">
        <v>2119</v>
      </c>
      <c r="E738" s="5">
        <v>45757</v>
      </c>
      <c r="F738" s="3" t="s">
        <v>1291</v>
      </c>
      <c r="G738" s="3" t="s">
        <v>936</v>
      </c>
      <c r="K738" s="8">
        <v>-226264</v>
      </c>
      <c r="L738" s="8" t="s">
        <v>637</v>
      </c>
      <c r="O738" s="20">
        <f>IF(Table1[[#This Row],[Phân loại]]="Tồn đầu kỳ",Table1[[#This Row],[Tổng giá trị]],0)</f>
        <v>0</v>
      </c>
      <c r="P738" s="8">
        <f>IF(Table1[[#This Row],[Số còn phải thu ĐK]]&gt;0,0,IF(Table1[[#This Row],[Phân loại]]="Bán hàng",Table1[[#This Row],[Tổng giá trị]],-Table1[[#This Row],[Tổng giá trị]]))</f>
        <v>226264</v>
      </c>
      <c r="Q738" s="20">
        <f>IF(Table1[[#This Row],[Ngày Thanh toán]]&lt;&gt;"",Table1[[#This Row],[Giá Trị HD sau CK]],0)</f>
        <v>0</v>
      </c>
      <c r="R738" s="8">
        <f>Table1[[#This Row],[Số còn phải thu ĐK]]+Table1[[#This Row],[Giá Trị HD sau CK]]-Table1[[#This Row],[Số tiền đã thu]]</f>
        <v>226264</v>
      </c>
      <c r="S738" s="7">
        <f>IF(Table1[[#This Row],[Ngày hóa đơn]]&lt;&gt;"",Table1[[#This Row],[Ngày hóa đơn]],Table1[[#This Row],[Ngày hạch toán]])</f>
        <v>45757</v>
      </c>
      <c r="T738" s="8">
        <v>55</v>
      </c>
      <c r="U738" s="7">
        <f>IF(Table1[[#This Row],[Ngày tính CN]]="","",S738+T738)</f>
        <v>45812</v>
      </c>
      <c r="V738" s="20">
        <f ca="1">IF(Table1[[#This Row],[Hạn thanh toán]]="","",IF((U738-NOW())&lt;0,0,(U738-NOW())))</f>
        <v>0</v>
      </c>
      <c r="W738" s="3"/>
      <c r="X738" s="20">
        <f ca="1">IF(Table1[[#This Row],[Hạn thanh toán]]="","",IF((U738-NOW())&lt;0,-(U738-NOW()),0))</f>
        <v>162.62053680555255</v>
      </c>
      <c r="Y738" s="3" t="str">
        <f t="shared" ca="1" si="11"/>
        <v>Nợ quá hạn hơn 120 ngày có khả năng mất thanh toán</v>
      </c>
      <c r="Z738" s="3" t="str">
        <f>IF(MONTH(Table1[[#This Row],[Ngày tính CN]])&lt;10,"0"&amp;MONTH(Table1[[#This Row],[Ngày tính CN]]),MONTH(Table1[[#This Row],[Ngày tính CN]]))</f>
        <v>04</v>
      </c>
      <c r="AA73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38" s="3"/>
    </row>
    <row r="739" spans="1:28" ht="25.5" customHeight="1" x14ac:dyDescent="0.2">
      <c r="A739" s="4" t="s">
        <v>654</v>
      </c>
      <c r="B739" s="4" t="s">
        <v>2119</v>
      </c>
      <c r="E739" s="5">
        <v>45757</v>
      </c>
      <c r="F739" s="3" t="s">
        <v>1292</v>
      </c>
      <c r="G739" s="3" t="s">
        <v>936</v>
      </c>
      <c r="K739" s="8">
        <v>-120820</v>
      </c>
      <c r="L739" s="8" t="s">
        <v>637</v>
      </c>
      <c r="O739" s="20">
        <f>IF(Table1[[#This Row],[Phân loại]]="Tồn đầu kỳ",Table1[[#This Row],[Tổng giá trị]],0)</f>
        <v>0</v>
      </c>
      <c r="P739" s="8">
        <f>IF(Table1[[#This Row],[Số còn phải thu ĐK]]&gt;0,0,IF(Table1[[#This Row],[Phân loại]]="Bán hàng",Table1[[#This Row],[Tổng giá trị]],-Table1[[#This Row],[Tổng giá trị]]))</f>
        <v>120820</v>
      </c>
      <c r="Q739" s="20">
        <f>IF(Table1[[#This Row],[Ngày Thanh toán]]&lt;&gt;"",Table1[[#This Row],[Giá Trị HD sau CK]],0)</f>
        <v>0</v>
      </c>
      <c r="R739" s="8">
        <f>Table1[[#This Row],[Số còn phải thu ĐK]]+Table1[[#This Row],[Giá Trị HD sau CK]]-Table1[[#This Row],[Số tiền đã thu]]</f>
        <v>120820</v>
      </c>
      <c r="S739" s="7">
        <f>IF(Table1[[#This Row],[Ngày hóa đơn]]&lt;&gt;"",Table1[[#This Row],[Ngày hóa đơn]],Table1[[#This Row],[Ngày hạch toán]])</f>
        <v>45757</v>
      </c>
      <c r="T739" s="8">
        <v>55</v>
      </c>
      <c r="U739" s="7">
        <f>IF(Table1[[#This Row],[Ngày tính CN]]="","",S739+T739)</f>
        <v>45812</v>
      </c>
      <c r="V739" s="20">
        <f ca="1">IF(Table1[[#This Row],[Hạn thanh toán]]="","",IF((U739-NOW())&lt;0,0,(U739-NOW())))</f>
        <v>0</v>
      </c>
      <c r="W739" s="3"/>
      <c r="X739" s="20">
        <f ca="1">IF(Table1[[#This Row],[Hạn thanh toán]]="","",IF((U739-NOW())&lt;0,-(U739-NOW()),0))</f>
        <v>162.62053680555255</v>
      </c>
      <c r="Y739" s="3" t="str">
        <f t="shared" ca="1" si="11"/>
        <v>Nợ quá hạn hơn 120 ngày có khả năng mất thanh toán</v>
      </c>
      <c r="Z739" s="3" t="str">
        <f>IF(MONTH(Table1[[#This Row],[Ngày tính CN]])&lt;10,"0"&amp;MONTH(Table1[[#This Row],[Ngày tính CN]]),MONTH(Table1[[#This Row],[Ngày tính CN]]))</f>
        <v>04</v>
      </c>
      <c r="AA73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39" s="3"/>
    </row>
    <row r="740" spans="1:28" ht="25.5" customHeight="1" x14ac:dyDescent="0.2">
      <c r="A740" s="4" t="s">
        <v>654</v>
      </c>
      <c r="B740" s="4" t="s">
        <v>2119</v>
      </c>
      <c r="E740" s="5">
        <v>45757</v>
      </c>
      <c r="F740" s="3" t="s">
        <v>1293</v>
      </c>
      <c r="G740" s="3" t="s">
        <v>936</v>
      </c>
      <c r="K740" s="8">
        <v>-311288</v>
      </c>
      <c r="L740" s="8" t="s">
        <v>637</v>
      </c>
      <c r="O740" s="20">
        <f>IF(Table1[[#This Row],[Phân loại]]="Tồn đầu kỳ",Table1[[#This Row],[Tổng giá trị]],0)</f>
        <v>0</v>
      </c>
      <c r="P740" s="8">
        <f>IF(Table1[[#This Row],[Số còn phải thu ĐK]]&gt;0,0,IF(Table1[[#This Row],[Phân loại]]="Bán hàng",Table1[[#This Row],[Tổng giá trị]],-Table1[[#This Row],[Tổng giá trị]]))</f>
        <v>311288</v>
      </c>
      <c r="Q740" s="20">
        <f>IF(Table1[[#This Row],[Ngày Thanh toán]]&lt;&gt;"",Table1[[#This Row],[Giá Trị HD sau CK]],0)</f>
        <v>0</v>
      </c>
      <c r="R740" s="8">
        <f>Table1[[#This Row],[Số còn phải thu ĐK]]+Table1[[#This Row],[Giá Trị HD sau CK]]-Table1[[#This Row],[Số tiền đã thu]]</f>
        <v>311288</v>
      </c>
      <c r="S740" s="7">
        <f>IF(Table1[[#This Row],[Ngày hóa đơn]]&lt;&gt;"",Table1[[#This Row],[Ngày hóa đơn]],Table1[[#This Row],[Ngày hạch toán]])</f>
        <v>45757</v>
      </c>
      <c r="T740" s="8">
        <v>55</v>
      </c>
      <c r="U740" s="7">
        <f>IF(Table1[[#This Row],[Ngày tính CN]]="","",S740+T740)</f>
        <v>45812</v>
      </c>
      <c r="V740" s="20">
        <f ca="1">IF(Table1[[#This Row],[Hạn thanh toán]]="","",IF((U740-NOW())&lt;0,0,(U740-NOW())))</f>
        <v>0</v>
      </c>
      <c r="W740" s="3"/>
      <c r="X740" s="20">
        <f ca="1">IF(Table1[[#This Row],[Hạn thanh toán]]="","",IF((U740-NOW())&lt;0,-(U740-NOW()),0))</f>
        <v>162.62053680555255</v>
      </c>
      <c r="Y740" s="3" t="str">
        <f t="shared" ca="1" si="11"/>
        <v>Nợ quá hạn hơn 120 ngày có khả năng mất thanh toán</v>
      </c>
      <c r="Z740" s="3" t="str">
        <f>IF(MONTH(Table1[[#This Row],[Ngày tính CN]])&lt;10,"0"&amp;MONTH(Table1[[#This Row],[Ngày tính CN]]),MONTH(Table1[[#This Row],[Ngày tính CN]]))</f>
        <v>04</v>
      </c>
      <c r="AA74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40" s="3"/>
    </row>
    <row r="741" spans="1:28" ht="25.5" customHeight="1" x14ac:dyDescent="0.2">
      <c r="A741" s="4" t="s">
        <v>654</v>
      </c>
      <c r="B741" s="4" t="s">
        <v>2119</v>
      </c>
      <c r="E741" s="5">
        <v>45757</v>
      </c>
      <c r="F741" s="3" t="s">
        <v>1294</v>
      </c>
      <c r="G741" s="3" t="s">
        <v>936</v>
      </c>
      <c r="K741" s="8">
        <v>-108548</v>
      </c>
      <c r="L741" s="8" t="s">
        <v>637</v>
      </c>
      <c r="O741" s="20">
        <f>IF(Table1[[#This Row],[Phân loại]]="Tồn đầu kỳ",Table1[[#This Row],[Tổng giá trị]],0)</f>
        <v>0</v>
      </c>
      <c r="P741" s="8">
        <f>IF(Table1[[#This Row],[Số còn phải thu ĐK]]&gt;0,0,IF(Table1[[#This Row],[Phân loại]]="Bán hàng",Table1[[#This Row],[Tổng giá trị]],-Table1[[#This Row],[Tổng giá trị]]))</f>
        <v>108548</v>
      </c>
      <c r="Q741" s="20">
        <f>IF(Table1[[#This Row],[Ngày Thanh toán]]&lt;&gt;"",Table1[[#This Row],[Giá Trị HD sau CK]],0)</f>
        <v>0</v>
      </c>
      <c r="R741" s="8">
        <f>Table1[[#This Row],[Số còn phải thu ĐK]]+Table1[[#This Row],[Giá Trị HD sau CK]]-Table1[[#This Row],[Số tiền đã thu]]</f>
        <v>108548</v>
      </c>
      <c r="S741" s="7">
        <f>IF(Table1[[#This Row],[Ngày hóa đơn]]&lt;&gt;"",Table1[[#This Row],[Ngày hóa đơn]],Table1[[#This Row],[Ngày hạch toán]])</f>
        <v>45757</v>
      </c>
      <c r="T741" s="8">
        <v>55</v>
      </c>
      <c r="U741" s="7">
        <f>IF(Table1[[#This Row],[Ngày tính CN]]="","",S741+T741)</f>
        <v>45812</v>
      </c>
      <c r="V741" s="20">
        <f ca="1">IF(Table1[[#This Row],[Hạn thanh toán]]="","",IF((U741-NOW())&lt;0,0,(U741-NOW())))</f>
        <v>0</v>
      </c>
      <c r="W741" s="3"/>
      <c r="X741" s="20">
        <f ca="1">IF(Table1[[#This Row],[Hạn thanh toán]]="","",IF((U741-NOW())&lt;0,-(U741-NOW()),0))</f>
        <v>162.62053680555255</v>
      </c>
      <c r="Y741" s="3" t="str">
        <f t="shared" ca="1" si="11"/>
        <v>Nợ quá hạn hơn 120 ngày có khả năng mất thanh toán</v>
      </c>
      <c r="Z741" s="3" t="str">
        <f>IF(MONTH(Table1[[#This Row],[Ngày tính CN]])&lt;10,"0"&amp;MONTH(Table1[[#This Row],[Ngày tính CN]]),MONTH(Table1[[#This Row],[Ngày tính CN]]))</f>
        <v>04</v>
      </c>
      <c r="AA74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41" s="3"/>
    </row>
    <row r="742" spans="1:28" ht="25.5" customHeight="1" x14ac:dyDescent="0.2">
      <c r="A742" s="4" t="s">
        <v>654</v>
      </c>
      <c r="B742" s="4" t="s">
        <v>2119</v>
      </c>
      <c r="E742" s="5">
        <v>45757</v>
      </c>
      <c r="F742" s="3" t="s">
        <v>1295</v>
      </c>
      <c r="G742" s="3" t="s">
        <v>936</v>
      </c>
      <c r="K742" s="8">
        <v>-108548</v>
      </c>
      <c r="L742" s="8" t="s">
        <v>637</v>
      </c>
      <c r="O742" s="20">
        <f>IF(Table1[[#This Row],[Phân loại]]="Tồn đầu kỳ",Table1[[#This Row],[Tổng giá trị]],0)</f>
        <v>0</v>
      </c>
      <c r="P742" s="8">
        <f>IF(Table1[[#This Row],[Số còn phải thu ĐK]]&gt;0,0,IF(Table1[[#This Row],[Phân loại]]="Bán hàng",Table1[[#This Row],[Tổng giá trị]],-Table1[[#This Row],[Tổng giá trị]]))</f>
        <v>108548</v>
      </c>
      <c r="Q742" s="20">
        <f>IF(Table1[[#This Row],[Ngày Thanh toán]]&lt;&gt;"",Table1[[#This Row],[Giá Trị HD sau CK]],0)</f>
        <v>0</v>
      </c>
      <c r="R742" s="8">
        <f>Table1[[#This Row],[Số còn phải thu ĐK]]+Table1[[#This Row],[Giá Trị HD sau CK]]-Table1[[#This Row],[Số tiền đã thu]]</f>
        <v>108548</v>
      </c>
      <c r="S742" s="7">
        <f>IF(Table1[[#This Row],[Ngày hóa đơn]]&lt;&gt;"",Table1[[#This Row],[Ngày hóa đơn]],Table1[[#This Row],[Ngày hạch toán]])</f>
        <v>45757</v>
      </c>
      <c r="T742" s="8">
        <v>55</v>
      </c>
      <c r="U742" s="7">
        <f>IF(Table1[[#This Row],[Ngày tính CN]]="","",S742+T742)</f>
        <v>45812</v>
      </c>
      <c r="V742" s="20">
        <f ca="1">IF(Table1[[#This Row],[Hạn thanh toán]]="","",IF((U742-NOW())&lt;0,0,(U742-NOW())))</f>
        <v>0</v>
      </c>
      <c r="W742" s="3"/>
      <c r="X742" s="20">
        <f ca="1">IF(Table1[[#This Row],[Hạn thanh toán]]="","",IF((U742-NOW())&lt;0,-(U742-NOW()),0))</f>
        <v>162.62053680555255</v>
      </c>
      <c r="Y742" s="3" t="str">
        <f t="shared" ca="1" si="11"/>
        <v>Nợ quá hạn hơn 120 ngày có khả năng mất thanh toán</v>
      </c>
      <c r="Z742" s="3" t="str">
        <f>IF(MONTH(Table1[[#This Row],[Ngày tính CN]])&lt;10,"0"&amp;MONTH(Table1[[#This Row],[Ngày tính CN]]),MONTH(Table1[[#This Row],[Ngày tính CN]]))</f>
        <v>04</v>
      </c>
      <c r="AA74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42" s="3"/>
    </row>
    <row r="743" spans="1:28" ht="25.5" customHeight="1" x14ac:dyDescent="0.2">
      <c r="A743" s="4" t="s">
        <v>654</v>
      </c>
      <c r="B743" s="4" t="s">
        <v>2119</v>
      </c>
      <c r="E743" s="5">
        <v>45757</v>
      </c>
      <c r="F743" s="3" t="s">
        <v>1296</v>
      </c>
      <c r="G743" s="3" t="s">
        <v>936</v>
      </c>
      <c r="K743" s="8">
        <v>-108548</v>
      </c>
      <c r="L743" s="8" t="s">
        <v>637</v>
      </c>
      <c r="O743" s="20">
        <f>IF(Table1[[#This Row],[Phân loại]]="Tồn đầu kỳ",Table1[[#This Row],[Tổng giá trị]],0)</f>
        <v>0</v>
      </c>
      <c r="P743" s="8">
        <f>IF(Table1[[#This Row],[Số còn phải thu ĐK]]&gt;0,0,IF(Table1[[#This Row],[Phân loại]]="Bán hàng",Table1[[#This Row],[Tổng giá trị]],-Table1[[#This Row],[Tổng giá trị]]))</f>
        <v>108548</v>
      </c>
      <c r="Q743" s="20">
        <f>IF(Table1[[#This Row],[Ngày Thanh toán]]&lt;&gt;"",Table1[[#This Row],[Giá Trị HD sau CK]],0)</f>
        <v>0</v>
      </c>
      <c r="R743" s="8">
        <f>Table1[[#This Row],[Số còn phải thu ĐK]]+Table1[[#This Row],[Giá Trị HD sau CK]]-Table1[[#This Row],[Số tiền đã thu]]</f>
        <v>108548</v>
      </c>
      <c r="S743" s="7">
        <f>IF(Table1[[#This Row],[Ngày hóa đơn]]&lt;&gt;"",Table1[[#This Row],[Ngày hóa đơn]],Table1[[#This Row],[Ngày hạch toán]])</f>
        <v>45757</v>
      </c>
      <c r="T743" s="8">
        <v>55</v>
      </c>
      <c r="U743" s="7">
        <f>IF(Table1[[#This Row],[Ngày tính CN]]="","",S743+T743)</f>
        <v>45812</v>
      </c>
      <c r="V743" s="20">
        <f ca="1">IF(Table1[[#This Row],[Hạn thanh toán]]="","",IF((U743-NOW())&lt;0,0,(U743-NOW())))</f>
        <v>0</v>
      </c>
      <c r="W743" s="3"/>
      <c r="X743" s="20">
        <f ca="1">IF(Table1[[#This Row],[Hạn thanh toán]]="","",IF((U743-NOW())&lt;0,-(U743-NOW()),0))</f>
        <v>162.62053680555255</v>
      </c>
      <c r="Y743" s="3" t="str">
        <f t="shared" ca="1" si="11"/>
        <v>Nợ quá hạn hơn 120 ngày có khả năng mất thanh toán</v>
      </c>
      <c r="Z743" s="3" t="str">
        <f>IF(MONTH(Table1[[#This Row],[Ngày tính CN]])&lt;10,"0"&amp;MONTH(Table1[[#This Row],[Ngày tính CN]]),MONTH(Table1[[#This Row],[Ngày tính CN]]))</f>
        <v>04</v>
      </c>
      <c r="AA74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43" s="3"/>
    </row>
    <row r="744" spans="1:28" ht="25.5" customHeight="1" x14ac:dyDescent="0.2">
      <c r="A744" s="4" t="s">
        <v>654</v>
      </c>
      <c r="B744" s="4" t="s">
        <v>2119</v>
      </c>
      <c r="E744" s="5">
        <v>45757</v>
      </c>
      <c r="F744" s="3" t="s">
        <v>1297</v>
      </c>
      <c r="G744" s="3" t="s">
        <v>936</v>
      </c>
      <c r="K744" s="8">
        <v>-109083</v>
      </c>
      <c r="L744" s="8" t="s">
        <v>637</v>
      </c>
      <c r="O744" s="20">
        <f>IF(Table1[[#This Row],[Phân loại]]="Tồn đầu kỳ",Table1[[#This Row],[Tổng giá trị]],0)</f>
        <v>0</v>
      </c>
      <c r="P744" s="8">
        <f>IF(Table1[[#This Row],[Số còn phải thu ĐK]]&gt;0,0,IF(Table1[[#This Row],[Phân loại]]="Bán hàng",Table1[[#This Row],[Tổng giá trị]],-Table1[[#This Row],[Tổng giá trị]]))</f>
        <v>109083</v>
      </c>
      <c r="Q744" s="20">
        <f>IF(Table1[[#This Row],[Ngày Thanh toán]]&lt;&gt;"",Table1[[#This Row],[Giá Trị HD sau CK]],0)</f>
        <v>0</v>
      </c>
      <c r="R744" s="8">
        <f>Table1[[#This Row],[Số còn phải thu ĐK]]+Table1[[#This Row],[Giá Trị HD sau CK]]-Table1[[#This Row],[Số tiền đã thu]]</f>
        <v>109083</v>
      </c>
      <c r="S744" s="7">
        <f>IF(Table1[[#This Row],[Ngày hóa đơn]]&lt;&gt;"",Table1[[#This Row],[Ngày hóa đơn]],Table1[[#This Row],[Ngày hạch toán]])</f>
        <v>45757</v>
      </c>
      <c r="T744" s="8">
        <v>55</v>
      </c>
      <c r="U744" s="7">
        <f>IF(Table1[[#This Row],[Ngày tính CN]]="","",S744+T744)</f>
        <v>45812</v>
      </c>
      <c r="V744" s="20">
        <f ca="1">IF(Table1[[#This Row],[Hạn thanh toán]]="","",IF((U744-NOW())&lt;0,0,(U744-NOW())))</f>
        <v>0</v>
      </c>
      <c r="W744" s="3"/>
      <c r="X744" s="20">
        <f ca="1">IF(Table1[[#This Row],[Hạn thanh toán]]="","",IF((U744-NOW())&lt;0,-(U744-NOW()),0))</f>
        <v>162.62053680555255</v>
      </c>
      <c r="Y744" s="3" t="str">
        <f t="shared" ca="1" si="11"/>
        <v>Nợ quá hạn hơn 120 ngày có khả năng mất thanh toán</v>
      </c>
      <c r="Z744" s="3" t="str">
        <f>IF(MONTH(Table1[[#This Row],[Ngày tính CN]])&lt;10,"0"&amp;MONTH(Table1[[#This Row],[Ngày tính CN]]),MONTH(Table1[[#This Row],[Ngày tính CN]]))</f>
        <v>04</v>
      </c>
      <c r="AA74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44" s="3"/>
    </row>
    <row r="745" spans="1:28" ht="25.5" customHeight="1" x14ac:dyDescent="0.2">
      <c r="A745" s="4" t="s">
        <v>654</v>
      </c>
      <c r="B745" s="4" t="s">
        <v>2119</v>
      </c>
      <c r="E745" s="5">
        <v>45757</v>
      </c>
      <c r="F745" s="3" t="s">
        <v>1298</v>
      </c>
      <c r="G745" s="3" t="s">
        <v>936</v>
      </c>
      <c r="K745" s="8">
        <v>-71771</v>
      </c>
      <c r="L745" s="8" t="s">
        <v>637</v>
      </c>
      <c r="O745" s="20">
        <f>IF(Table1[[#This Row],[Phân loại]]="Tồn đầu kỳ",Table1[[#This Row],[Tổng giá trị]],0)</f>
        <v>0</v>
      </c>
      <c r="P745" s="8">
        <f>IF(Table1[[#This Row],[Số còn phải thu ĐK]]&gt;0,0,IF(Table1[[#This Row],[Phân loại]]="Bán hàng",Table1[[#This Row],[Tổng giá trị]],-Table1[[#This Row],[Tổng giá trị]]))</f>
        <v>71771</v>
      </c>
      <c r="Q745" s="20">
        <f>IF(Table1[[#This Row],[Ngày Thanh toán]]&lt;&gt;"",Table1[[#This Row],[Giá Trị HD sau CK]],0)</f>
        <v>0</v>
      </c>
      <c r="R745" s="8">
        <f>Table1[[#This Row],[Số còn phải thu ĐK]]+Table1[[#This Row],[Giá Trị HD sau CK]]-Table1[[#This Row],[Số tiền đã thu]]</f>
        <v>71771</v>
      </c>
      <c r="S745" s="7">
        <f>IF(Table1[[#This Row],[Ngày hóa đơn]]&lt;&gt;"",Table1[[#This Row],[Ngày hóa đơn]],Table1[[#This Row],[Ngày hạch toán]])</f>
        <v>45757</v>
      </c>
      <c r="T745" s="8">
        <v>55</v>
      </c>
      <c r="U745" s="7">
        <f>IF(Table1[[#This Row],[Ngày tính CN]]="","",S745+T745)</f>
        <v>45812</v>
      </c>
      <c r="V745" s="20">
        <f ca="1">IF(Table1[[#This Row],[Hạn thanh toán]]="","",IF((U745-NOW())&lt;0,0,(U745-NOW())))</f>
        <v>0</v>
      </c>
      <c r="W745" s="3"/>
      <c r="X745" s="20">
        <f ca="1">IF(Table1[[#This Row],[Hạn thanh toán]]="","",IF((U745-NOW())&lt;0,-(U745-NOW()),0))</f>
        <v>162.62053680555255</v>
      </c>
      <c r="Y745" s="3" t="str">
        <f t="shared" ca="1" si="11"/>
        <v>Nợ quá hạn hơn 120 ngày có khả năng mất thanh toán</v>
      </c>
      <c r="Z745" s="3" t="str">
        <f>IF(MONTH(Table1[[#This Row],[Ngày tính CN]])&lt;10,"0"&amp;MONTH(Table1[[#This Row],[Ngày tính CN]]),MONTH(Table1[[#This Row],[Ngày tính CN]]))</f>
        <v>04</v>
      </c>
      <c r="AA74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45" s="3"/>
    </row>
    <row r="746" spans="1:28" ht="25.5" customHeight="1" x14ac:dyDescent="0.2">
      <c r="A746" s="4" t="s">
        <v>654</v>
      </c>
      <c r="B746" s="4" t="s">
        <v>2119</v>
      </c>
      <c r="E746" s="5">
        <v>45757</v>
      </c>
      <c r="F746" s="3" t="s">
        <v>1299</v>
      </c>
      <c r="G746" s="3" t="s">
        <v>936</v>
      </c>
      <c r="K746" s="8">
        <v>-71771</v>
      </c>
      <c r="L746" s="8" t="s">
        <v>637</v>
      </c>
      <c r="O746" s="20">
        <f>IF(Table1[[#This Row],[Phân loại]]="Tồn đầu kỳ",Table1[[#This Row],[Tổng giá trị]],0)</f>
        <v>0</v>
      </c>
      <c r="P746" s="8">
        <f>IF(Table1[[#This Row],[Số còn phải thu ĐK]]&gt;0,0,IF(Table1[[#This Row],[Phân loại]]="Bán hàng",Table1[[#This Row],[Tổng giá trị]],-Table1[[#This Row],[Tổng giá trị]]))</f>
        <v>71771</v>
      </c>
      <c r="Q746" s="20">
        <f>IF(Table1[[#This Row],[Ngày Thanh toán]]&lt;&gt;"",Table1[[#This Row],[Giá Trị HD sau CK]],0)</f>
        <v>0</v>
      </c>
      <c r="R746" s="8">
        <f>Table1[[#This Row],[Số còn phải thu ĐK]]+Table1[[#This Row],[Giá Trị HD sau CK]]-Table1[[#This Row],[Số tiền đã thu]]</f>
        <v>71771</v>
      </c>
      <c r="S746" s="7">
        <f>IF(Table1[[#This Row],[Ngày hóa đơn]]&lt;&gt;"",Table1[[#This Row],[Ngày hóa đơn]],Table1[[#This Row],[Ngày hạch toán]])</f>
        <v>45757</v>
      </c>
      <c r="T746" s="8">
        <v>55</v>
      </c>
      <c r="U746" s="7">
        <f>IF(Table1[[#This Row],[Ngày tính CN]]="","",S746+T746)</f>
        <v>45812</v>
      </c>
      <c r="V746" s="20">
        <f ca="1">IF(Table1[[#This Row],[Hạn thanh toán]]="","",IF((U746-NOW())&lt;0,0,(U746-NOW())))</f>
        <v>0</v>
      </c>
      <c r="W746" s="3"/>
      <c r="X746" s="20">
        <f ca="1">IF(Table1[[#This Row],[Hạn thanh toán]]="","",IF((U746-NOW())&lt;0,-(U746-NOW()),0))</f>
        <v>162.62053680555255</v>
      </c>
      <c r="Y746" s="3" t="str">
        <f t="shared" ca="1" si="11"/>
        <v>Nợ quá hạn hơn 120 ngày có khả năng mất thanh toán</v>
      </c>
      <c r="Z746" s="3" t="str">
        <f>IF(MONTH(Table1[[#This Row],[Ngày tính CN]])&lt;10,"0"&amp;MONTH(Table1[[#This Row],[Ngày tính CN]]),MONTH(Table1[[#This Row],[Ngày tính CN]]))</f>
        <v>04</v>
      </c>
      <c r="AA74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46" s="3"/>
    </row>
    <row r="747" spans="1:28" ht="25.5" customHeight="1" x14ac:dyDescent="0.2">
      <c r="A747" s="4" t="s">
        <v>654</v>
      </c>
      <c r="B747" s="4" t="s">
        <v>2119</v>
      </c>
      <c r="E747" s="5">
        <v>45757</v>
      </c>
      <c r="F747" s="3" t="s">
        <v>1300</v>
      </c>
      <c r="G747" s="3" t="s">
        <v>936</v>
      </c>
      <c r="K747" s="8">
        <v>-71771</v>
      </c>
      <c r="L747" s="8" t="s">
        <v>637</v>
      </c>
      <c r="O747" s="20">
        <f>IF(Table1[[#This Row],[Phân loại]]="Tồn đầu kỳ",Table1[[#This Row],[Tổng giá trị]],0)</f>
        <v>0</v>
      </c>
      <c r="P747" s="8">
        <f>IF(Table1[[#This Row],[Số còn phải thu ĐK]]&gt;0,0,IF(Table1[[#This Row],[Phân loại]]="Bán hàng",Table1[[#This Row],[Tổng giá trị]],-Table1[[#This Row],[Tổng giá trị]]))</f>
        <v>71771</v>
      </c>
      <c r="Q747" s="20">
        <f>IF(Table1[[#This Row],[Ngày Thanh toán]]&lt;&gt;"",Table1[[#This Row],[Giá Trị HD sau CK]],0)</f>
        <v>0</v>
      </c>
      <c r="R747" s="8">
        <f>Table1[[#This Row],[Số còn phải thu ĐK]]+Table1[[#This Row],[Giá Trị HD sau CK]]-Table1[[#This Row],[Số tiền đã thu]]</f>
        <v>71771</v>
      </c>
      <c r="S747" s="7">
        <f>IF(Table1[[#This Row],[Ngày hóa đơn]]&lt;&gt;"",Table1[[#This Row],[Ngày hóa đơn]],Table1[[#This Row],[Ngày hạch toán]])</f>
        <v>45757</v>
      </c>
      <c r="T747" s="8">
        <v>55</v>
      </c>
      <c r="U747" s="7">
        <f>IF(Table1[[#This Row],[Ngày tính CN]]="","",S747+T747)</f>
        <v>45812</v>
      </c>
      <c r="V747" s="20">
        <f ca="1">IF(Table1[[#This Row],[Hạn thanh toán]]="","",IF((U747-NOW())&lt;0,0,(U747-NOW())))</f>
        <v>0</v>
      </c>
      <c r="W747" s="3"/>
      <c r="X747" s="20">
        <f ca="1">IF(Table1[[#This Row],[Hạn thanh toán]]="","",IF((U747-NOW())&lt;0,-(U747-NOW()),0))</f>
        <v>162.62053680555255</v>
      </c>
      <c r="Y747" s="3" t="str">
        <f t="shared" ca="1" si="11"/>
        <v>Nợ quá hạn hơn 120 ngày có khả năng mất thanh toán</v>
      </c>
      <c r="Z747" s="3" t="str">
        <f>IF(MONTH(Table1[[#This Row],[Ngày tính CN]])&lt;10,"0"&amp;MONTH(Table1[[#This Row],[Ngày tính CN]]),MONTH(Table1[[#This Row],[Ngày tính CN]]))</f>
        <v>04</v>
      </c>
      <c r="AA74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47" s="3"/>
    </row>
    <row r="748" spans="1:28" ht="25.5" customHeight="1" x14ac:dyDescent="0.2">
      <c r="A748" s="4" t="s">
        <v>654</v>
      </c>
      <c r="B748" s="4" t="s">
        <v>2119</v>
      </c>
      <c r="E748" s="5">
        <v>45757</v>
      </c>
      <c r="F748" s="3" t="s">
        <v>1301</v>
      </c>
      <c r="G748" s="3" t="s">
        <v>936</v>
      </c>
      <c r="K748" s="8">
        <v>-71771</v>
      </c>
      <c r="L748" s="8" t="s">
        <v>637</v>
      </c>
      <c r="O748" s="20">
        <f>IF(Table1[[#This Row],[Phân loại]]="Tồn đầu kỳ",Table1[[#This Row],[Tổng giá trị]],0)</f>
        <v>0</v>
      </c>
      <c r="P748" s="8">
        <f>IF(Table1[[#This Row],[Số còn phải thu ĐK]]&gt;0,0,IF(Table1[[#This Row],[Phân loại]]="Bán hàng",Table1[[#This Row],[Tổng giá trị]],-Table1[[#This Row],[Tổng giá trị]]))</f>
        <v>71771</v>
      </c>
      <c r="Q748" s="20">
        <f>IF(Table1[[#This Row],[Ngày Thanh toán]]&lt;&gt;"",Table1[[#This Row],[Giá Trị HD sau CK]],0)</f>
        <v>0</v>
      </c>
      <c r="R748" s="8">
        <f>Table1[[#This Row],[Số còn phải thu ĐK]]+Table1[[#This Row],[Giá Trị HD sau CK]]-Table1[[#This Row],[Số tiền đã thu]]</f>
        <v>71771</v>
      </c>
      <c r="S748" s="7">
        <f>IF(Table1[[#This Row],[Ngày hóa đơn]]&lt;&gt;"",Table1[[#This Row],[Ngày hóa đơn]],Table1[[#This Row],[Ngày hạch toán]])</f>
        <v>45757</v>
      </c>
      <c r="T748" s="8">
        <v>55</v>
      </c>
      <c r="U748" s="7">
        <f>IF(Table1[[#This Row],[Ngày tính CN]]="","",S748+T748)</f>
        <v>45812</v>
      </c>
      <c r="V748" s="20">
        <f ca="1">IF(Table1[[#This Row],[Hạn thanh toán]]="","",IF((U748-NOW())&lt;0,0,(U748-NOW())))</f>
        <v>0</v>
      </c>
      <c r="W748" s="3"/>
      <c r="X748" s="20">
        <f ca="1">IF(Table1[[#This Row],[Hạn thanh toán]]="","",IF((U748-NOW())&lt;0,-(U748-NOW()),0))</f>
        <v>162.62053680555255</v>
      </c>
      <c r="Y748" s="3" t="str">
        <f t="shared" ca="1" si="11"/>
        <v>Nợ quá hạn hơn 120 ngày có khả năng mất thanh toán</v>
      </c>
      <c r="Z748" s="3" t="str">
        <f>IF(MONTH(Table1[[#This Row],[Ngày tính CN]])&lt;10,"0"&amp;MONTH(Table1[[#This Row],[Ngày tính CN]]),MONTH(Table1[[#This Row],[Ngày tính CN]]))</f>
        <v>04</v>
      </c>
      <c r="AA74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48" s="3"/>
    </row>
    <row r="749" spans="1:28" ht="25.5" customHeight="1" x14ac:dyDescent="0.2">
      <c r="A749" s="4" t="s">
        <v>654</v>
      </c>
      <c r="B749" s="4" t="s">
        <v>2119</v>
      </c>
      <c r="E749" s="5">
        <v>45757</v>
      </c>
      <c r="F749" s="3" t="s">
        <v>1302</v>
      </c>
      <c r="G749" s="3" t="s">
        <v>936</v>
      </c>
      <c r="K749" s="8">
        <v>-23994</v>
      </c>
      <c r="L749" s="8" t="s">
        <v>637</v>
      </c>
      <c r="O749" s="20">
        <f>IF(Table1[[#This Row],[Phân loại]]="Tồn đầu kỳ",Table1[[#This Row],[Tổng giá trị]],0)</f>
        <v>0</v>
      </c>
      <c r="P749" s="8">
        <f>IF(Table1[[#This Row],[Số còn phải thu ĐK]]&gt;0,0,IF(Table1[[#This Row],[Phân loại]]="Bán hàng",Table1[[#This Row],[Tổng giá trị]],-Table1[[#This Row],[Tổng giá trị]]))</f>
        <v>23994</v>
      </c>
      <c r="Q749" s="20">
        <f>IF(Table1[[#This Row],[Ngày Thanh toán]]&lt;&gt;"",Table1[[#This Row],[Giá Trị HD sau CK]],0)</f>
        <v>0</v>
      </c>
      <c r="R749" s="8">
        <f>Table1[[#This Row],[Số còn phải thu ĐK]]+Table1[[#This Row],[Giá Trị HD sau CK]]-Table1[[#This Row],[Số tiền đã thu]]</f>
        <v>23994</v>
      </c>
      <c r="S749" s="7">
        <f>IF(Table1[[#This Row],[Ngày hóa đơn]]&lt;&gt;"",Table1[[#This Row],[Ngày hóa đơn]],Table1[[#This Row],[Ngày hạch toán]])</f>
        <v>45757</v>
      </c>
      <c r="T749" s="8">
        <v>55</v>
      </c>
      <c r="U749" s="7">
        <f>IF(Table1[[#This Row],[Ngày tính CN]]="","",S749+T749)</f>
        <v>45812</v>
      </c>
      <c r="V749" s="20">
        <f ca="1">IF(Table1[[#This Row],[Hạn thanh toán]]="","",IF((U749-NOW())&lt;0,0,(U749-NOW())))</f>
        <v>0</v>
      </c>
      <c r="W749" s="3"/>
      <c r="X749" s="20">
        <f ca="1">IF(Table1[[#This Row],[Hạn thanh toán]]="","",IF((U749-NOW())&lt;0,-(U749-NOW()),0))</f>
        <v>162.62053680555255</v>
      </c>
      <c r="Y749" s="3" t="str">
        <f t="shared" ca="1" si="11"/>
        <v>Nợ quá hạn hơn 120 ngày có khả năng mất thanh toán</v>
      </c>
      <c r="Z749" s="3" t="str">
        <f>IF(MONTH(Table1[[#This Row],[Ngày tính CN]])&lt;10,"0"&amp;MONTH(Table1[[#This Row],[Ngày tính CN]]),MONTH(Table1[[#This Row],[Ngày tính CN]]))</f>
        <v>04</v>
      </c>
      <c r="AA74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49" s="3"/>
    </row>
    <row r="750" spans="1:28" ht="25.5" customHeight="1" x14ac:dyDescent="0.2">
      <c r="A750" s="4" t="s">
        <v>654</v>
      </c>
      <c r="B750" s="4" t="s">
        <v>2119</v>
      </c>
      <c r="E750" s="5">
        <v>45757</v>
      </c>
      <c r="F750" s="3" t="s">
        <v>1303</v>
      </c>
      <c r="G750" s="3" t="s">
        <v>936</v>
      </c>
      <c r="K750" s="8">
        <v>-23994</v>
      </c>
      <c r="L750" s="8" t="s">
        <v>637</v>
      </c>
      <c r="O750" s="20">
        <f>IF(Table1[[#This Row],[Phân loại]]="Tồn đầu kỳ",Table1[[#This Row],[Tổng giá trị]],0)</f>
        <v>0</v>
      </c>
      <c r="P750" s="8">
        <f>IF(Table1[[#This Row],[Số còn phải thu ĐK]]&gt;0,0,IF(Table1[[#This Row],[Phân loại]]="Bán hàng",Table1[[#This Row],[Tổng giá trị]],-Table1[[#This Row],[Tổng giá trị]]))</f>
        <v>23994</v>
      </c>
      <c r="Q750" s="20">
        <f>IF(Table1[[#This Row],[Ngày Thanh toán]]&lt;&gt;"",Table1[[#This Row],[Giá Trị HD sau CK]],0)</f>
        <v>0</v>
      </c>
      <c r="R750" s="8">
        <f>Table1[[#This Row],[Số còn phải thu ĐK]]+Table1[[#This Row],[Giá Trị HD sau CK]]-Table1[[#This Row],[Số tiền đã thu]]</f>
        <v>23994</v>
      </c>
      <c r="S750" s="7">
        <f>IF(Table1[[#This Row],[Ngày hóa đơn]]&lt;&gt;"",Table1[[#This Row],[Ngày hóa đơn]],Table1[[#This Row],[Ngày hạch toán]])</f>
        <v>45757</v>
      </c>
      <c r="T750" s="8">
        <v>55</v>
      </c>
      <c r="U750" s="7">
        <f>IF(Table1[[#This Row],[Ngày tính CN]]="","",S750+T750)</f>
        <v>45812</v>
      </c>
      <c r="V750" s="20">
        <f ca="1">IF(Table1[[#This Row],[Hạn thanh toán]]="","",IF((U750-NOW())&lt;0,0,(U750-NOW())))</f>
        <v>0</v>
      </c>
      <c r="W750" s="3"/>
      <c r="X750" s="20">
        <f ca="1">IF(Table1[[#This Row],[Hạn thanh toán]]="","",IF((U750-NOW())&lt;0,-(U750-NOW()),0))</f>
        <v>162.62053680555255</v>
      </c>
      <c r="Y750" s="3" t="str">
        <f t="shared" ca="1" si="11"/>
        <v>Nợ quá hạn hơn 120 ngày có khả năng mất thanh toán</v>
      </c>
      <c r="Z750" s="3" t="str">
        <f>IF(MONTH(Table1[[#This Row],[Ngày tính CN]])&lt;10,"0"&amp;MONTH(Table1[[#This Row],[Ngày tính CN]]),MONTH(Table1[[#This Row],[Ngày tính CN]]))</f>
        <v>04</v>
      </c>
      <c r="AA75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50" s="3"/>
    </row>
    <row r="751" spans="1:28" ht="25.5" customHeight="1" x14ac:dyDescent="0.2">
      <c r="A751" s="4" t="s">
        <v>654</v>
      </c>
      <c r="B751" s="4" t="s">
        <v>2119</v>
      </c>
      <c r="E751" s="5">
        <v>45757</v>
      </c>
      <c r="F751" s="3" t="s">
        <v>1304</v>
      </c>
      <c r="G751" s="3" t="s">
        <v>936</v>
      </c>
      <c r="K751" s="8">
        <v>-23994</v>
      </c>
      <c r="L751" s="8" t="s">
        <v>637</v>
      </c>
      <c r="O751" s="20">
        <f>IF(Table1[[#This Row],[Phân loại]]="Tồn đầu kỳ",Table1[[#This Row],[Tổng giá trị]],0)</f>
        <v>0</v>
      </c>
      <c r="P751" s="8">
        <f>IF(Table1[[#This Row],[Số còn phải thu ĐK]]&gt;0,0,IF(Table1[[#This Row],[Phân loại]]="Bán hàng",Table1[[#This Row],[Tổng giá trị]],-Table1[[#This Row],[Tổng giá trị]]))</f>
        <v>23994</v>
      </c>
      <c r="Q751" s="20">
        <f>IF(Table1[[#This Row],[Ngày Thanh toán]]&lt;&gt;"",Table1[[#This Row],[Giá Trị HD sau CK]],0)</f>
        <v>0</v>
      </c>
      <c r="R751" s="8">
        <f>Table1[[#This Row],[Số còn phải thu ĐK]]+Table1[[#This Row],[Giá Trị HD sau CK]]-Table1[[#This Row],[Số tiền đã thu]]</f>
        <v>23994</v>
      </c>
      <c r="S751" s="7">
        <f>IF(Table1[[#This Row],[Ngày hóa đơn]]&lt;&gt;"",Table1[[#This Row],[Ngày hóa đơn]],Table1[[#This Row],[Ngày hạch toán]])</f>
        <v>45757</v>
      </c>
      <c r="T751" s="8">
        <v>55</v>
      </c>
      <c r="U751" s="7">
        <f>IF(Table1[[#This Row],[Ngày tính CN]]="","",S751+T751)</f>
        <v>45812</v>
      </c>
      <c r="V751" s="20">
        <f ca="1">IF(Table1[[#This Row],[Hạn thanh toán]]="","",IF((U751-NOW())&lt;0,0,(U751-NOW())))</f>
        <v>0</v>
      </c>
      <c r="W751" s="3"/>
      <c r="X751" s="20">
        <f ca="1">IF(Table1[[#This Row],[Hạn thanh toán]]="","",IF((U751-NOW())&lt;0,-(U751-NOW()),0))</f>
        <v>162.62053680555255</v>
      </c>
      <c r="Y751" s="3" t="str">
        <f t="shared" ca="1" si="11"/>
        <v>Nợ quá hạn hơn 120 ngày có khả năng mất thanh toán</v>
      </c>
      <c r="Z751" s="3" t="str">
        <f>IF(MONTH(Table1[[#This Row],[Ngày tính CN]])&lt;10,"0"&amp;MONTH(Table1[[#This Row],[Ngày tính CN]]),MONTH(Table1[[#This Row],[Ngày tính CN]]))</f>
        <v>04</v>
      </c>
      <c r="AA75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51" s="3"/>
    </row>
    <row r="752" spans="1:28" ht="25.5" customHeight="1" x14ac:dyDescent="0.2">
      <c r="A752" s="4" t="s">
        <v>654</v>
      </c>
      <c r="B752" s="4" t="s">
        <v>2119</v>
      </c>
      <c r="E752" s="5">
        <v>45757</v>
      </c>
      <c r="F752" s="3" t="s">
        <v>1305</v>
      </c>
      <c r="G752" s="3" t="s">
        <v>936</v>
      </c>
      <c r="K752" s="8">
        <v>-132542</v>
      </c>
      <c r="L752" s="8" t="s">
        <v>637</v>
      </c>
      <c r="O752" s="20">
        <f>IF(Table1[[#This Row],[Phân loại]]="Tồn đầu kỳ",Table1[[#This Row],[Tổng giá trị]],0)</f>
        <v>0</v>
      </c>
      <c r="P752" s="8">
        <f>IF(Table1[[#This Row],[Số còn phải thu ĐK]]&gt;0,0,IF(Table1[[#This Row],[Phân loại]]="Bán hàng",Table1[[#This Row],[Tổng giá trị]],-Table1[[#This Row],[Tổng giá trị]]))</f>
        <v>132542</v>
      </c>
      <c r="Q752" s="20">
        <f>IF(Table1[[#This Row],[Ngày Thanh toán]]&lt;&gt;"",Table1[[#This Row],[Giá Trị HD sau CK]],0)</f>
        <v>0</v>
      </c>
      <c r="R752" s="8">
        <f>Table1[[#This Row],[Số còn phải thu ĐK]]+Table1[[#This Row],[Giá Trị HD sau CK]]-Table1[[#This Row],[Số tiền đã thu]]</f>
        <v>132542</v>
      </c>
      <c r="S752" s="7">
        <f>IF(Table1[[#This Row],[Ngày hóa đơn]]&lt;&gt;"",Table1[[#This Row],[Ngày hóa đơn]],Table1[[#This Row],[Ngày hạch toán]])</f>
        <v>45757</v>
      </c>
      <c r="T752" s="8">
        <v>55</v>
      </c>
      <c r="U752" s="7">
        <f>IF(Table1[[#This Row],[Ngày tính CN]]="","",S752+T752)</f>
        <v>45812</v>
      </c>
      <c r="V752" s="20">
        <f ca="1">IF(Table1[[#This Row],[Hạn thanh toán]]="","",IF((U752-NOW())&lt;0,0,(U752-NOW())))</f>
        <v>0</v>
      </c>
      <c r="W752" s="3"/>
      <c r="X752" s="20">
        <f ca="1">IF(Table1[[#This Row],[Hạn thanh toán]]="","",IF((U752-NOW())&lt;0,-(U752-NOW()),0))</f>
        <v>162.62053680555255</v>
      </c>
      <c r="Y752" s="3" t="str">
        <f t="shared" ca="1" si="11"/>
        <v>Nợ quá hạn hơn 120 ngày có khả năng mất thanh toán</v>
      </c>
      <c r="Z752" s="3" t="str">
        <f>IF(MONTH(Table1[[#This Row],[Ngày tính CN]])&lt;10,"0"&amp;MONTH(Table1[[#This Row],[Ngày tính CN]]),MONTH(Table1[[#This Row],[Ngày tính CN]]))</f>
        <v>04</v>
      </c>
      <c r="AA75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52" s="3"/>
    </row>
    <row r="753" spans="1:28" ht="25.5" customHeight="1" x14ac:dyDescent="0.2">
      <c r="A753" s="4" t="s">
        <v>654</v>
      </c>
      <c r="B753" s="4" t="s">
        <v>2119</v>
      </c>
      <c r="E753" s="5">
        <v>45757</v>
      </c>
      <c r="F753" s="3" t="s">
        <v>1306</v>
      </c>
      <c r="G753" s="3" t="s">
        <v>936</v>
      </c>
      <c r="K753" s="8">
        <v>-86838</v>
      </c>
      <c r="L753" s="8" t="s">
        <v>637</v>
      </c>
      <c r="O753" s="20">
        <f>IF(Table1[[#This Row],[Phân loại]]="Tồn đầu kỳ",Table1[[#This Row],[Tổng giá trị]],0)</f>
        <v>0</v>
      </c>
      <c r="P753" s="8">
        <f>IF(Table1[[#This Row],[Số còn phải thu ĐK]]&gt;0,0,IF(Table1[[#This Row],[Phân loại]]="Bán hàng",Table1[[#This Row],[Tổng giá trị]],-Table1[[#This Row],[Tổng giá trị]]))</f>
        <v>86838</v>
      </c>
      <c r="Q753" s="20">
        <f>IF(Table1[[#This Row],[Ngày Thanh toán]]&lt;&gt;"",Table1[[#This Row],[Giá Trị HD sau CK]],0)</f>
        <v>0</v>
      </c>
      <c r="R753" s="8">
        <f>Table1[[#This Row],[Số còn phải thu ĐK]]+Table1[[#This Row],[Giá Trị HD sau CK]]-Table1[[#This Row],[Số tiền đã thu]]</f>
        <v>86838</v>
      </c>
      <c r="S753" s="7">
        <f>IF(Table1[[#This Row],[Ngày hóa đơn]]&lt;&gt;"",Table1[[#This Row],[Ngày hóa đơn]],Table1[[#This Row],[Ngày hạch toán]])</f>
        <v>45757</v>
      </c>
      <c r="T753" s="8">
        <v>55</v>
      </c>
      <c r="U753" s="7">
        <f>IF(Table1[[#This Row],[Ngày tính CN]]="","",S753+T753)</f>
        <v>45812</v>
      </c>
      <c r="V753" s="20">
        <f ca="1">IF(Table1[[#This Row],[Hạn thanh toán]]="","",IF((U753-NOW())&lt;0,0,(U753-NOW())))</f>
        <v>0</v>
      </c>
      <c r="W753" s="3"/>
      <c r="X753" s="20">
        <f ca="1">IF(Table1[[#This Row],[Hạn thanh toán]]="","",IF((U753-NOW())&lt;0,-(U753-NOW()),0))</f>
        <v>162.62053680555255</v>
      </c>
      <c r="Y753" s="3" t="str">
        <f t="shared" ca="1" si="11"/>
        <v>Nợ quá hạn hơn 120 ngày có khả năng mất thanh toán</v>
      </c>
      <c r="Z753" s="3" t="str">
        <f>IF(MONTH(Table1[[#This Row],[Ngày tính CN]])&lt;10,"0"&amp;MONTH(Table1[[#This Row],[Ngày tính CN]]),MONTH(Table1[[#This Row],[Ngày tính CN]]))</f>
        <v>04</v>
      </c>
      <c r="AA75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53" s="3"/>
    </row>
    <row r="754" spans="1:28" ht="25.5" customHeight="1" x14ac:dyDescent="0.2">
      <c r="A754" s="4" t="s">
        <v>654</v>
      </c>
      <c r="B754" s="4" t="s">
        <v>2119</v>
      </c>
      <c r="E754" s="5">
        <v>45757</v>
      </c>
      <c r="F754" s="3" t="s">
        <v>1307</v>
      </c>
      <c r="G754" s="3" t="s">
        <v>936</v>
      </c>
      <c r="K754" s="8">
        <v>-116375</v>
      </c>
      <c r="L754" s="8" t="s">
        <v>637</v>
      </c>
      <c r="O754" s="20">
        <f>IF(Table1[[#This Row],[Phân loại]]="Tồn đầu kỳ",Table1[[#This Row],[Tổng giá trị]],0)</f>
        <v>0</v>
      </c>
      <c r="P754" s="8">
        <f>IF(Table1[[#This Row],[Số còn phải thu ĐK]]&gt;0,0,IF(Table1[[#This Row],[Phân loại]]="Bán hàng",Table1[[#This Row],[Tổng giá trị]],-Table1[[#This Row],[Tổng giá trị]]))</f>
        <v>116375</v>
      </c>
      <c r="Q754" s="20">
        <f>IF(Table1[[#This Row],[Ngày Thanh toán]]&lt;&gt;"",Table1[[#This Row],[Giá Trị HD sau CK]],0)</f>
        <v>0</v>
      </c>
      <c r="R754" s="8">
        <f>Table1[[#This Row],[Số còn phải thu ĐK]]+Table1[[#This Row],[Giá Trị HD sau CK]]-Table1[[#This Row],[Số tiền đã thu]]</f>
        <v>116375</v>
      </c>
      <c r="S754" s="7">
        <f>IF(Table1[[#This Row],[Ngày hóa đơn]]&lt;&gt;"",Table1[[#This Row],[Ngày hóa đơn]],Table1[[#This Row],[Ngày hạch toán]])</f>
        <v>45757</v>
      </c>
      <c r="T754" s="8">
        <v>55</v>
      </c>
      <c r="U754" s="7">
        <f>IF(Table1[[#This Row],[Ngày tính CN]]="","",S754+T754)</f>
        <v>45812</v>
      </c>
      <c r="V754" s="20">
        <f ca="1">IF(Table1[[#This Row],[Hạn thanh toán]]="","",IF((U754-NOW())&lt;0,0,(U754-NOW())))</f>
        <v>0</v>
      </c>
      <c r="W754" s="3"/>
      <c r="X754" s="20">
        <f ca="1">IF(Table1[[#This Row],[Hạn thanh toán]]="","",IF((U754-NOW())&lt;0,-(U754-NOW()),0))</f>
        <v>162.62053680555255</v>
      </c>
      <c r="Y754" s="3" t="str">
        <f t="shared" ca="1" si="11"/>
        <v>Nợ quá hạn hơn 120 ngày có khả năng mất thanh toán</v>
      </c>
      <c r="Z754" s="3" t="str">
        <f>IF(MONTH(Table1[[#This Row],[Ngày tính CN]])&lt;10,"0"&amp;MONTH(Table1[[#This Row],[Ngày tính CN]]),MONTH(Table1[[#This Row],[Ngày tính CN]]))</f>
        <v>04</v>
      </c>
      <c r="AA75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54" s="3"/>
    </row>
    <row r="755" spans="1:28" ht="25.5" customHeight="1" x14ac:dyDescent="0.2">
      <c r="A755" s="4" t="s">
        <v>654</v>
      </c>
      <c r="B755" s="4" t="s">
        <v>2119</v>
      </c>
      <c r="E755" s="5">
        <v>45757</v>
      </c>
      <c r="F755" s="3" t="s">
        <v>1308</v>
      </c>
      <c r="G755" s="3" t="s">
        <v>936</v>
      </c>
      <c r="K755" s="8">
        <v>-71771</v>
      </c>
      <c r="L755" s="8" t="s">
        <v>637</v>
      </c>
      <c r="O755" s="20">
        <f>IF(Table1[[#This Row],[Phân loại]]="Tồn đầu kỳ",Table1[[#This Row],[Tổng giá trị]],0)</f>
        <v>0</v>
      </c>
      <c r="P755" s="8">
        <f>IF(Table1[[#This Row],[Số còn phải thu ĐK]]&gt;0,0,IF(Table1[[#This Row],[Phân loại]]="Bán hàng",Table1[[#This Row],[Tổng giá trị]],-Table1[[#This Row],[Tổng giá trị]]))</f>
        <v>71771</v>
      </c>
      <c r="Q755" s="20">
        <f>IF(Table1[[#This Row],[Ngày Thanh toán]]&lt;&gt;"",Table1[[#This Row],[Giá Trị HD sau CK]],0)</f>
        <v>0</v>
      </c>
      <c r="R755" s="8">
        <f>Table1[[#This Row],[Số còn phải thu ĐK]]+Table1[[#This Row],[Giá Trị HD sau CK]]-Table1[[#This Row],[Số tiền đã thu]]</f>
        <v>71771</v>
      </c>
      <c r="S755" s="7">
        <f>IF(Table1[[#This Row],[Ngày hóa đơn]]&lt;&gt;"",Table1[[#This Row],[Ngày hóa đơn]],Table1[[#This Row],[Ngày hạch toán]])</f>
        <v>45757</v>
      </c>
      <c r="T755" s="8">
        <v>55</v>
      </c>
      <c r="U755" s="7">
        <f>IF(Table1[[#This Row],[Ngày tính CN]]="","",S755+T755)</f>
        <v>45812</v>
      </c>
      <c r="V755" s="20">
        <f ca="1">IF(Table1[[#This Row],[Hạn thanh toán]]="","",IF((U755-NOW())&lt;0,0,(U755-NOW())))</f>
        <v>0</v>
      </c>
      <c r="W755" s="3"/>
      <c r="X755" s="20">
        <f ca="1">IF(Table1[[#This Row],[Hạn thanh toán]]="","",IF((U755-NOW())&lt;0,-(U755-NOW()),0))</f>
        <v>162.62053680555255</v>
      </c>
      <c r="Y755" s="3" t="str">
        <f t="shared" ca="1" si="11"/>
        <v>Nợ quá hạn hơn 120 ngày có khả năng mất thanh toán</v>
      </c>
      <c r="Z755" s="3" t="str">
        <f>IF(MONTH(Table1[[#This Row],[Ngày tính CN]])&lt;10,"0"&amp;MONTH(Table1[[#This Row],[Ngày tính CN]]),MONTH(Table1[[#This Row],[Ngày tính CN]]))</f>
        <v>04</v>
      </c>
      <c r="AA75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55" s="3"/>
    </row>
    <row r="756" spans="1:28" ht="25.5" customHeight="1" x14ac:dyDescent="0.2">
      <c r="A756" s="4" t="s">
        <v>654</v>
      </c>
      <c r="B756" s="4" t="s">
        <v>2119</v>
      </c>
      <c r="E756" s="5">
        <v>45757</v>
      </c>
      <c r="F756" s="3" t="s">
        <v>1309</v>
      </c>
      <c r="G756" s="3" t="s">
        <v>936</v>
      </c>
      <c r="K756" s="8">
        <v>-71771</v>
      </c>
      <c r="L756" s="8" t="s">
        <v>637</v>
      </c>
      <c r="O756" s="20">
        <f>IF(Table1[[#This Row],[Phân loại]]="Tồn đầu kỳ",Table1[[#This Row],[Tổng giá trị]],0)</f>
        <v>0</v>
      </c>
      <c r="P756" s="8">
        <f>IF(Table1[[#This Row],[Số còn phải thu ĐK]]&gt;0,0,IF(Table1[[#This Row],[Phân loại]]="Bán hàng",Table1[[#This Row],[Tổng giá trị]],-Table1[[#This Row],[Tổng giá trị]]))</f>
        <v>71771</v>
      </c>
      <c r="Q756" s="20">
        <f>IF(Table1[[#This Row],[Ngày Thanh toán]]&lt;&gt;"",Table1[[#This Row],[Giá Trị HD sau CK]],0)</f>
        <v>0</v>
      </c>
      <c r="R756" s="8">
        <f>Table1[[#This Row],[Số còn phải thu ĐK]]+Table1[[#This Row],[Giá Trị HD sau CK]]-Table1[[#This Row],[Số tiền đã thu]]</f>
        <v>71771</v>
      </c>
      <c r="S756" s="7">
        <f>IF(Table1[[#This Row],[Ngày hóa đơn]]&lt;&gt;"",Table1[[#This Row],[Ngày hóa đơn]],Table1[[#This Row],[Ngày hạch toán]])</f>
        <v>45757</v>
      </c>
      <c r="T756" s="8">
        <v>55</v>
      </c>
      <c r="U756" s="7">
        <f>IF(Table1[[#This Row],[Ngày tính CN]]="","",S756+T756)</f>
        <v>45812</v>
      </c>
      <c r="V756" s="20">
        <f ca="1">IF(Table1[[#This Row],[Hạn thanh toán]]="","",IF((U756-NOW())&lt;0,0,(U756-NOW())))</f>
        <v>0</v>
      </c>
      <c r="W756" s="3"/>
      <c r="X756" s="20">
        <f ca="1">IF(Table1[[#This Row],[Hạn thanh toán]]="","",IF((U756-NOW())&lt;0,-(U756-NOW()),0))</f>
        <v>162.62053680555255</v>
      </c>
      <c r="Y756" s="3" t="str">
        <f t="shared" ca="1" si="11"/>
        <v>Nợ quá hạn hơn 120 ngày có khả năng mất thanh toán</v>
      </c>
      <c r="Z756" s="3" t="str">
        <f>IF(MONTH(Table1[[#This Row],[Ngày tính CN]])&lt;10,"0"&amp;MONTH(Table1[[#This Row],[Ngày tính CN]]),MONTH(Table1[[#This Row],[Ngày tính CN]]))</f>
        <v>04</v>
      </c>
      <c r="AA75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56" s="3"/>
    </row>
    <row r="757" spans="1:28" ht="25.5" customHeight="1" x14ac:dyDescent="0.2">
      <c r="A757" s="4" t="s">
        <v>654</v>
      </c>
      <c r="B757" s="4" t="s">
        <v>2119</v>
      </c>
      <c r="E757" s="5">
        <v>45757</v>
      </c>
      <c r="F757" s="3" t="s">
        <v>1310</v>
      </c>
      <c r="G757" s="3" t="s">
        <v>936</v>
      </c>
      <c r="K757" s="8">
        <v>-71771</v>
      </c>
      <c r="L757" s="8" t="s">
        <v>637</v>
      </c>
      <c r="O757" s="20">
        <f>IF(Table1[[#This Row],[Phân loại]]="Tồn đầu kỳ",Table1[[#This Row],[Tổng giá trị]],0)</f>
        <v>0</v>
      </c>
      <c r="P757" s="8">
        <f>IF(Table1[[#This Row],[Số còn phải thu ĐK]]&gt;0,0,IF(Table1[[#This Row],[Phân loại]]="Bán hàng",Table1[[#This Row],[Tổng giá trị]],-Table1[[#This Row],[Tổng giá trị]]))</f>
        <v>71771</v>
      </c>
      <c r="Q757" s="20">
        <f>IF(Table1[[#This Row],[Ngày Thanh toán]]&lt;&gt;"",Table1[[#This Row],[Giá Trị HD sau CK]],0)</f>
        <v>0</v>
      </c>
      <c r="R757" s="8">
        <f>Table1[[#This Row],[Số còn phải thu ĐK]]+Table1[[#This Row],[Giá Trị HD sau CK]]-Table1[[#This Row],[Số tiền đã thu]]</f>
        <v>71771</v>
      </c>
      <c r="S757" s="7">
        <f>IF(Table1[[#This Row],[Ngày hóa đơn]]&lt;&gt;"",Table1[[#This Row],[Ngày hóa đơn]],Table1[[#This Row],[Ngày hạch toán]])</f>
        <v>45757</v>
      </c>
      <c r="T757" s="8">
        <v>55</v>
      </c>
      <c r="U757" s="7">
        <f>IF(Table1[[#This Row],[Ngày tính CN]]="","",S757+T757)</f>
        <v>45812</v>
      </c>
      <c r="V757" s="20">
        <f ca="1">IF(Table1[[#This Row],[Hạn thanh toán]]="","",IF((U757-NOW())&lt;0,0,(U757-NOW())))</f>
        <v>0</v>
      </c>
      <c r="W757" s="3"/>
      <c r="X757" s="20">
        <f ca="1">IF(Table1[[#This Row],[Hạn thanh toán]]="","",IF((U757-NOW())&lt;0,-(U757-NOW()),0))</f>
        <v>162.62053680555255</v>
      </c>
      <c r="Y757" s="3" t="str">
        <f t="shared" ca="1" si="11"/>
        <v>Nợ quá hạn hơn 120 ngày có khả năng mất thanh toán</v>
      </c>
      <c r="Z757" s="3" t="str">
        <f>IF(MONTH(Table1[[#This Row],[Ngày tính CN]])&lt;10,"0"&amp;MONTH(Table1[[#This Row],[Ngày tính CN]]),MONTH(Table1[[#This Row],[Ngày tính CN]]))</f>
        <v>04</v>
      </c>
      <c r="AA75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57" s="3"/>
    </row>
    <row r="758" spans="1:28" ht="25.5" customHeight="1" x14ac:dyDescent="0.2">
      <c r="A758" s="4" t="s">
        <v>654</v>
      </c>
      <c r="B758" s="4" t="s">
        <v>2119</v>
      </c>
      <c r="E758" s="5">
        <v>45759</v>
      </c>
      <c r="F758" s="3" t="s">
        <v>1311</v>
      </c>
      <c r="G758" s="3" t="s">
        <v>936</v>
      </c>
      <c r="K758" s="8">
        <v>-49049</v>
      </c>
      <c r="L758" s="8" t="s">
        <v>637</v>
      </c>
      <c r="O758" s="20">
        <f>IF(Table1[[#This Row],[Phân loại]]="Tồn đầu kỳ",Table1[[#This Row],[Tổng giá trị]],0)</f>
        <v>0</v>
      </c>
      <c r="P758" s="8">
        <f>IF(Table1[[#This Row],[Số còn phải thu ĐK]]&gt;0,0,IF(Table1[[#This Row],[Phân loại]]="Bán hàng",Table1[[#This Row],[Tổng giá trị]],-Table1[[#This Row],[Tổng giá trị]]))</f>
        <v>49049</v>
      </c>
      <c r="Q758" s="20">
        <f>IF(Table1[[#This Row],[Ngày Thanh toán]]&lt;&gt;"",Table1[[#This Row],[Giá Trị HD sau CK]],0)</f>
        <v>0</v>
      </c>
      <c r="R758" s="8">
        <f>Table1[[#This Row],[Số còn phải thu ĐK]]+Table1[[#This Row],[Giá Trị HD sau CK]]-Table1[[#This Row],[Số tiền đã thu]]</f>
        <v>49049</v>
      </c>
      <c r="S758" s="7">
        <f>IF(Table1[[#This Row],[Ngày hóa đơn]]&lt;&gt;"",Table1[[#This Row],[Ngày hóa đơn]],Table1[[#This Row],[Ngày hạch toán]])</f>
        <v>45759</v>
      </c>
      <c r="T758" s="8">
        <v>55</v>
      </c>
      <c r="U758" s="7">
        <f>IF(Table1[[#This Row],[Ngày tính CN]]="","",S758+T758)</f>
        <v>45814</v>
      </c>
      <c r="V758" s="20">
        <f ca="1">IF(Table1[[#This Row],[Hạn thanh toán]]="","",IF((U758-NOW())&lt;0,0,(U758-NOW())))</f>
        <v>0</v>
      </c>
      <c r="W758" s="3"/>
      <c r="X758" s="20">
        <f ca="1">IF(Table1[[#This Row],[Hạn thanh toán]]="","",IF((U758-NOW())&lt;0,-(U758-NOW()),0))</f>
        <v>160.62053680555255</v>
      </c>
      <c r="Y758" s="3" t="str">
        <f t="shared" ca="1" si="11"/>
        <v>Nợ quá hạn hơn 120 ngày có khả năng mất thanh toán</v>
      </c>
      <c r="Z758" s="3" t="str">
        <f>IF(MONTH(Table1[[#This Row],[Ngày tính CN]])&lt;10,"0"&amp;MONTH(Table1[[#This Row],[Ngày tính CN]]),MONTH(Table1[[#This Row],[Ngày tính CN]]))</f>
        <v>04</v>
      </c>
      <c r="AA75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58" s="3"/>
    </row>
    <row r="759" spans="1:28" ht="25.5" customHeight="1" x14ac:dyDescent="0.2">
      <c r="A759" s="4" t="s">
        <v>654</v>
      </c>
      <c r="B759" s="4" t="s">
        <v>2119</v>
      </c>
      <c r="E759" s="5">
        <v>45759</v>
      </c>
      <c r="F759" s="3" t="s">
        <v>1312</v>
      </c>
      <c r="G759" s="3" t="s">
        <v>936</v>
      </c>
      <c r="K759" s="8">
        <v>-49049</v>
      </c>
      <c r="L759" s="8" t="s">
        <v>637</v>
      </c>
      <c r="O759" s="20">
        <f>IF(Table1[[#This Row],[Phân loại]]="Tồn đầu kỳ",Table1[[#This Row],[Tổng giá trị]],0)</f>
        <v>0</v>
      </c>
      <c r="P759" s="8">
        <f>IF(Table1[[#This Row],[Số còn phải thu ĐK]]&gt;0,0,IF(Table1[[#This Row],[Phân loại]]="Bán hàng",Table1[[#This Row],[Tổng giá trị]],-Table1[[#This Row],[Tổng giá trị]]))</f>
        <v>49049</v>
      </c>
      <c r="Q759" s="20">
        <f>IF(Table1[[#This Row],[Ngày Thanh toán]]&lt;&gt;"",Table1[[#This Row],[Giá Trị HD sau CK]],0)</f>
        <v>0</v>
      </c>
      <c r="R759" s="8">
        <f>Table1[[#This Row],[Số còn phải thu ĐK]]+Table1[[#This Row],[Giá Trị HD sau CK]]-Table1[[#This Row],[Số tiền đã thu]]</f>
        <v>49049</v>
      </c>
      <c r="S759" s="7">
        <f>IF(Table1[[#This Row],[Ngày hóa đơn]]&lt;&gt;"",Table1[[#This Row],[Ngày hóa đơn]],Table1[[#This Row],[Ngày hạch toán]])</f>
        <v>45759</v>
      </c>
      <c r="T759" s="8">
        <v>55</v>
      </c>
      <c r="U759" s="7">
        <f>IF(Table1[[#This Row],[Ngày tính CN]]="","",S759+T759)</f>
        <v>45814</v>
      </c>
      <c r="V759" s="20">
        <f ca="1">IF(Table1[[#This Row],[Hạn thanh toán]]="","",IF((U759-NOW())&lt;0,0,(U759-NOW())))</f>
        <v>0</v>
      </c>
      <c r="W759" s="3"/>
      <c r="X759" s="20">
        <f ca="1">IF(Table1[[#This Row],[Hạn thanh toán]]="","",IF((U759-NOW())&lt;0,-(U759-NOW()),0))</f>
        <v>160.62053680555255</v>
      </c>
      <c r="Y759" s="3" t="str">
        <f t="shared" ca="1" si="11"/>
        <v>Nợ quá hạn hơn 120 ngày có khả năng mất thanh toán</v>
      </c>
      <c r="Z759" s="3" t="str">
        <f>IF(MONTH(Table1[[#This Row],[Ngày tính CN]])&lt;10,"0"&amp;MONTH(Table1[[#This Row],[Ngày tính CN]]),MONTH(Table1[[#This Row],[Ngày tính CN]]))</f>
        <v>04</v>
      </c>
      <c r="AA75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59" s="3"/>
    </row>
    <row r="760" spans="1:28" ht="25.5" customHeight="1" x14ac:dyDescent="0.2">
      <c r="A760" s="4" t="s">
        <v>654</v>
      </c>
      <c r="B760" s="4" t="s">
        <v>2119</v>
      </c>
      <c r="E760" s="5">
        <v>45759</v>
      </c>
      <c r="F760" s="3" t="s">
        <v>1313</v>
      </c>
      <c r="G760" s="3" t="s">
        <v>936</v>
      </c>
      <c r="K760" s="8">
        <v>-23994</v>
      </c>
      <c r="L760" s="8" t="s">
        <v>637</v>
      </c>
      <c r="O760" s="20">
        <f>IF(Table1[[#This Row],[Phân loại]]="Tồn đầu kỳ",Table1[[#This Row],[Tổng giá trị]],0)</f>
        <v>0</v>
      </c>
      <c r="P760" s="8">
        <f>IF(Table1[[#This Row],[Số còn phải thu ĐK]]&gt;0,0,IF(Table1[[#This Row],[Phân loại]]="Bán hàng",Table1[[#This Row],[Tổng giá trị]],-Table1[[#This Row],[Tổng giá trị]]))</f>
        <v>23994</v>
      </c>
      <c r="Q760" s="20">
        <f>IF(Table1[[#This Row],[Ngày Thanh toán]]&lt;&gt;"",Table1[[#This Row],[Giá Trị HD sau CK]],0)</f>
        <v>0</v>
      </c>
      <c r="R760" s="8">
        <f>Table1[[#This Row],[Số còn phải thu ĐK]]+Table1[[#This Row],[Giá Trị HD sau CK]]-Table1[[#This Row],[Số tiền đã thu]]</f>
        <v>23994</v>
      </c>
      <c r="S760" s="7">
        <f>IF(Table1[[#This Row],[Ngày hóa đơn]]&lt;&gt;"",Table1[[#This Row],[Ngày hóa đơn]],Table1[[#This Row],[Ngày hạch toán]])</f>
        <v>45759</v>
      </c>
      <c r="T760" s="8">
        <v>55</v>
      </c>
      <c r="U760" s="7">
        <f>IF(Table1[[#This Row],[Ngày tính CN]]="","",S760+T760)</f>
        <v>45814</v>
      </c>
      <c r="V760" s="20">
        <f ca="1">IF(Table1[[#This Row],[Hạn thanh toán]]="","",IF((U760-NOW())&lt;0,0,(U760-NOW())))</f>
        <v>0</v>
      </c>
      <c r="W760" s="3"/>
      <c r="X760" s="20">
        <f ca="1">IF(Table1[[#This Row],[Hạn thanh toán]]="","",IF((U760-NOW())&lt;0,-(U760-NOW()),0))</f>
        <v>160.62053680555255</v>
      </c>
      <c r="Y760" s="3" t="str">
        <f t="shared" ca="1" si="11"/>
        <v>Nợ quá hạn hơn 120 ngày có khả năng mất thanh toán</v>
      </c>
      <c r="Z760" s="3" t="str">
        <f>IF(MONTH(Table1[[#This Row],[Ngày tính CN]])&lt;10,"0"&amp;MONTH(Table1[[#This Row],[Ngày tính CN]]),MONTH(Table1[[#This Row],[Ngày tính CN]]))</f>
        <v>04</v>
      </c>
      <c r="AA76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60" s="3"/>
    </row>
    <row r="761" spans="1:28" ht="25.5" customHeight="1" x14ac:dyDescent="0.2">
      <c r="A761" s="4" t="s">
        <v>654</v>
      </c>
      <c r="B761" s="4" t="s">
        <v>2119</v>
      </c>
      <c r="E761" s="5">
        <v>45759</v>
      </c>
      <c r="F761" s="3" t="s">
        <v>1314</v>
      </c>
      <c r="G761" s="3" t="s">
        <v>936</v>
      </c>
      <c r="K761" s="8">
        <v>-108548</v>
      </c>
      <c r="L761" s="8" t="s">
        <v>637</v>
      </c>
      <c r="O761" s="20">
        <f>IF(Table1[[#This Row],[Phân loại]]="Tồn đầu kỳ",Table1[[#This Row],[Tổng giá trị]],0)</f>
        <v>0</v>
      </c>
      <c r="P761" s="8">
        <f>IF(Table1[[#This Row],[Số còn phải thu ĐK]]&gt;0,0,IF(Table1[[#This Row],[Phân loại]]="Bán hàng",Table1[[#This Row],[Tổng giá trị]],-Table1[[#This Row],[Tổng giá trị]]))</f>
        <v>108548</v>
      </c>
      <c r="Q761" s="20">
        <f>IF(Table1[[#This Row],[Ngày Thanh toán]]&lt;&gt;"",Table1[[#This Row],[Giá Trị HD sau CK]],0)</f>
        <v>0</v>
      </c>
      <c r="R761" s="8">
        <f>Table1[[#This Row],[Số còn phải thu ĐK]]+Table1[[#This Row],[Giá Trị HD sau CK]]-Table1[[#This Row],[Số tiền đã thu]]</f>
        <v>108548</v>
      </c>
      <c r="S761" s="7">
        <f>IF(Table1[[#This Row],[Ngày hóa đơn]]&lt;&gt;"",Table1[[#This Row],[Ngày hóa đơn]],Table1[[#This Row],[Ngày hạch toán]])</f>
        <v>45759</v>
      </c>
      <c r="T761" s="8">
        <v>55</v>
      </c>
      <c r="U761" s="7">
        <f>IF(Table1[[#This Row],[Ngày tính CN]]="","",S761+T761)</f>
        <v>45814</v>
      </c>
      <c r="V761" s="20">
        <f ca="1">IF(Table1[[#This Row],[Hạn thanh toán]]="","",IF((U761-NOW())&lt;0,0,(U761-NOW())))</f>
        <v>0</v>
      </c>
      <c r="W761" s="3"/>
      <c r="X761" s="20">
        <f ca="1">IF(Table1[[#This Row],[Hạn thanh toán]]="","",IF((U761-NOW())&lt;0,-(U761-NOW()),0))</f>
        <v>160.62053680555255</v>
      </c>
      <c r="Y761" s="3" t="str">
        <f t="shared" ca="1" si="11"/>
        <v>Nợ quá hạn hơn 120 ngày có khả năng mất thanh toán</v>
      </c>
      <c r="Z761" s="3" t="str">
        <f>IF(MONTH(Table1[[#This Row],[Ngày tính CN]])&lt;10,"0"&amp;MONTH(Table1[[#This Row],[Ngày tính CN]]),MONTH(Table1[[#This Row],[Ngày tính CN]]))</f>
        <v>04</v>
      </c>
      <c r="AA76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61" s="3"/>
    </row>
    <row r="762" spans="1:28" ht="25.5" customHeight="1" x14ac:dyDescent="0.2">
      <c r="A762" s="4" t="s">
        <v>654</v>
      </c>
      <c r="B762" s="4" t="s">
        <v>2119</v>
      </c>
      <c r="E762" s="5">
        <v>45759</v>
      </c>
      <c r="F762" s="3" t="s">
        <v>1315</v>
      </c>
      <c r="G762" s="3" t="s">
        <v>936</v>
      </c>
      <c r="K762" s="8">
        <v>-108548</v>
      </c>
      <c r="L762" s="8" t="s">
        <v>637</v>
      </c>
      <c r="O762" s="20">
        <f>IF(Table1[[#This Row],[Phân loại]]="Tồn đầu kỳ",Table1[[#This Row],[Tổng giá trị]],0)</f>
        <v>0</v>
      </c>
      <c r="P762" s="8">
        <f>IF(Table1[[#This Row],[Số còn phải thu ĐK]]&gt;0,0,IF(Table1[[#This Row],[Phân loại]]="Bán hàng",Table1[[#This Row],[Tổng giá trị]],-Table1[[#This Row],[Tổng giá trị]]))</f>
        <v>108548</v>
      </c>
      <c r="Q762" s="20">
        <f>IF(Table1[[#This Row],[Ngày Thanh toán]]&lt;&gt;"",Table1[[#This Row],[Giá Trị HD sau CK]],0)</f>
        <v>0</v>
      </c>
      <c r="R762" s="8">
        <f>Table1[[#This Row],[Số còn phải thu ĐK]]+Table1[[#This Row],[Giá Trị HD sau CK]]-Table1[[#This Row],[Số tiền đã thu]]</f>
        <v>108548</v>
      </c>
      <c r="S762" s="7">
        <f>IF(Table1[[#This Row],[Ngày hóa đơn]]&lt;&gt;"",Table1[[#This Row],[Ngày hóa đơn]],Table1[[#This Row],[Ngày hạch toán]])</f>
        <v>45759</v>
      </c>
      <c r="T762" s="8">
        <v>55</v>
      </c>
      <c r="U762" s="7">
        <f>IF(Table1[[#This Row],[Ngày tính CN]]="","",S762+T762)</f>
        <v>45814</v>
      </c>
      <c r="V762" s="20">
        <f ca="1">IF(Table1[[#This Row],[Hạn thanh toán]]="","",IF((U762-NOW())&lt;0,0,(U762-NOW())))</f>
        <v>0</v>
      </c>
      <c r="W762" s="3"/>
      <c r="X762" s="20">
        <f ca="1">IF(Table1[[#This Row],[Hạn thanh toán]]="","",IF((U762-NOW())&lt;0,-(U762-NOW()),0))</f>
        <v>160.62053680555255</v>
      </c>
      <c r="Y762" s="3" t="str">
        <f t="shared" ca="1" si="11"/>
        <v>Nợ quá hạn hơn 120 ngày có khả năng mất thanh toán</v>
      </c>
      <c r="Z762" s="3" t="str">
        <f>IF(MONTH(Table1[[#This Row],[Ngày tính CN]])&lt;10,"0"&amp;MONTH(Table1[[#This Row],[Ngày tính CN]]),MONTH(Table1[[#This Row],[Ngày tính CN]]))</f>
        <v>04</v>
      </c>
      <c r="AA76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62" s="3"/>
    </row>
    <row r="763" spans="1:28" ht="25.5" customHeight="1" x14ac:dyDescent="0.2">
      <c r="A763" s="4" t="s">
        <v>654</v>
      </c>
      <c r="B763" s="4" t="s">
        <v>2119</v>
      </c>
      <c r="E763" s="5">
        <v>45759</v>
      </c>
      <c r="F763" s="3" t="s">
        <v>1316</v>
      </c>
      <c r="G763" s="3" t="s">
        <v>936</v>
      </c>
      <c r="K763" s="8">
        <v>-108548</v>
      </c>
      <c r="L763" s="8" t="s">
        <v>637</v>
      </c>
      <c r="O763" s="20">
        <f>IF(Table1[[#This Row],[Phân loại]]="Tồn đầu kỳ",Table1[[#This Row],[Tổng giá trị]],0)</f>
        <v>0</v>
      </c>
      <c r="P763" s="8">
        <f>IF(Table1[[#This Row],[Số còn phải thu ĐK]]&gt;0,0,IF(Table1[[#This Row],[Phân loại]]="Bán hàng",Table1[[#This Row],[Tổng giá trị]],-Table1[[#This Row],[Tổng giá trị]]))</f>
        <v>108548</v>
      </c>
      <c r="Q763" s="20">
        <f>IF(Table1[[#This Row],[Ngày Thanh toán]]&lt;&gt;"",Table1[[#This Row],[Giá Trị HD sau CK]],0)</f>
        <v>0</v>
      </c>
      <c r="R763" s="8">
        <f>Table1[[#This Row],[Số còn phải thu ĐK]]+Table1[[#This Row],[Giá Trị HD sau CK]]-Table1[[#This Row],[Số tiền đã thu]]</f>
        <v>108548</v>
      </c>
      <c r="S763" s="7">
        <f>IF(Table1[[#This Row],[Ngày hóa đơn]]&lt;&gt;"",Table1[[#This Row],[Ngày hóa đơn]],Table1[[#This Row],[Ngày hạch toán]])</f>
        <v>45759</v>
      </c>
      <c r="T763" s="8">
        <v>55</v>
      </c>
      <c r="U763" s="7">
        <f>IF(Table1[[#This Row],[Ngày tính CN]]="","",S763+T763)</f>
        <v>45814</v>
      </c>
      <c r="V763" s="20">
        <f ca="1">IF(Table1[[#This Row],[Hạn thanh toán]]="","",IF((U763-NOW())&lt;0,0,(U763-NOW())))</f>
        <v>0</v>
      </c>
      <c r="W763" s="3"/>
      <c r="X763" s="20">
        <f ca="1">IF(Table1[[#This Row],[Hạn thanh toán]]="","",IF((U763-NOW())&lt;0,-(U763-NOW()),0))</f>
        <v>160.62053680555255</v>
      </c>
      <c r="Y763" s="3" t="str">
        <f t="shared" ca="1" si="11"/>
        <v>Nợ quá hạn hơn 120 ngày có khả năng mất thanh toán</v>
      </c>
      <c r="Z763" s="3" t="str">
        <f>IF(MONTH(Table1[[#This Row],[Ngày tính CN]])&lt;10,"0"&amp;MONTH(Table1[[#This Row],[Ngày tính CN]]),MONTH(Table1[[#This Row],[Ngày tính CN]]))</f>
        <v>04</v>
      </c>
      <c r="AA76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63" s="3"/>
    </row>
    <row r="764" spans="1:28" ht="25.5" customHeight="1" x14ac:dyDescent="0.2">
      <c r="A764" s="4" t="s">
        <v>654</v>
      </c>
      <c r="B764" s="4" t="s">
        <v>2119</v>
      </c>
      <c r="E764" s="5">
        <v>45759</v>
      </c>
      <c r="F764" s="3" t="s">
        <v>1317</v>
      </c>
      <c r="G764" s="3" t="s">
        <v>936</v>
      </c>
      <c r="K764" s="8">
        <v>-132542</v>
      </c>
      <c r="L764" s="8" t="s">
        <v>637</v>
      </c>
      <c r="O764" s="20">
        <f>IF(Table1[[#This Row],[Phân loại]]="Tồn đầu kỳ",Table1[[#This Row],[Tổng giá trị]],0)</f>
        <v>0</v>
      </c>
      <c r="P764" s="8">
        <f>IF(Table1[[#This Row],[Số còn phải thu ĐK]]&gt;0,0,IF(Table1[[#This Row],[Phân loại]]="Bán hàng",Table1[[#This Row],[Tổng giá trị]],-Table1[[#This Row],[Tổng giá trị]]))</f>
        <v>132542</v>
      </c>
      <c r="Q764" s="20">
        <f>IF(Table1[[#This Row],[Ngày Thanh toán]]&lt;&gt;"",Table1[[#This Row],[Giá Trị HD sau CK]],0)</f>
        <v>0</v>
      </c>
      <c r="R764" s="8">
        <f>Table1[[#This Row],[Số còn phải thu ĐK]]+Table1[[#This Row],[Giá Trị HD sau CK]]-Table1[[#This Row],[Số tiền đã thu]]</f>
        <v>132542</v>
      </c>
      <c r="S764" s="7">
        <f>IF(Table1[[#This Row],[Ngày hóa đơn]]&lt;&gt;"",Table1[[#This Row],[Ngày hóa đơn]],Table1[[#This Row],[Ngày hạch toán]])</f>
        <v>45759</v>
      </c>
      <c r="T764" s="8">
        <v>55</v>
      </c>
      <c r="U764" s="7">
        <f>IF(Table1[[#This Row],[Ngày tính CN]]="","",S764+T764)</f>
        <v>45814</v>
      </c>
      <c r="V764" s="20">
        <f ca="1">IF(Table1[[#This Row],[Hạn thanh toán]]="","",IF((U764-NOW())&lt;0,0,(U764-NOW())))</f>
        <v>0</v>
      </c>
      <c r="W764" s="3"/>
      <c r="X764" s="20">
        <f ca="1">IF(Table1[[#This Row],[Hạn thanh toán]]="","",IF((U764-NOW())&lt;0,-(U764-NOW()),0))</f>
        <v>160.62053680555255</v>
      </c>
      <c r="Y764" s="3" t="str">
        <f t="shared" ca="1" si="11"/>
        <v>Nợ quá hạn hơn 120 ngày có khả năng mất thanh toán</v>
      </c>
      <c r="Z764" s="3" t="str">
        <f>IF(MONTH(Table1[[#This Row],[Ngày tính CN]])&lt;10,"0"&amp;MONTH(Table1[[#This Row],[Ngày tính CN]]),MONTH(Table1[[#This Row],[Ngày tính CN]]))</f>
        <v>04</v>
      </c>
      <c r="AA76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64" s="3"/>
    </row>
    <row r="765" spans="1:28" ht="25.5" customHeight="1" x14ac:dyDescent="0.2">
      <c r="A765" s="4" t="s">
        <v>654</v>
      </c>
      <c r="B765" s="4" t="s">
        <v>2119</v>
      </c>
      <c r="E765" s="5">
        <v>45759</v>
      </c>
      <c r="F765" s="3" t="s">
        <v>1318</v>
      </c>
      <c r="G765" s="3" t="s">
        <v>936</v>
      </c>
      <c r="K765" s="8">
        <v>-192872</v>
      </c>
      <c r="L765" s="8" t="s">
        <v>637</v>
      </c>
      <c r="O765" s="20">
        <f>IF(Table1[[#This Row],[Phân loại]]="Tồn đầu kỳ",Table1[[#This Row],[Tổng giá trị]],0)</f>
        <v>0</v>
      </c>
      <c r="P765" s="8">
        <f>IF(Table1[[#This Row],[Số còn phải thu ĐK]]&gt;0,0,IF(Table1[[#This Row],[Phân loại]]="Bán hàng",Table1[[#This Row],[Tổng giá trị]],-Table1[[#This Row],[Tổng giá trị]]))</f>
        <v>192872</v>
      </c>
      <c r="Q765" s="20">
        <f>IF(Table1[[#This Row],[Ngày Thanh toán]]&lt;&gt;"",Table1[[#This Row],[Giá Trị HD sau CK]],0)</f>
        <v>0</v>
      </c>
      <c r="R765" s="8">
        <f>Table1[[#This Row],[Số còn phải thu ĐK]]+Table1[[#This Row],[Giá Trị HD sau CK]]-Table1[[#This Row],[Số tiền đã thu]]</f>
        <v>192872</v>
      </c>
      <c r="S765" s="7">
        <f>IF(Table1[[#This Row],[Ngày hóa đơn]]&lt;&gt;"",Table1[[#This Row],[Ngày hóa đơn]],Table1[[#This Row],[Ngày hạch toán]])</f>
        <v>45759</v>
      </c>
      <c r="T765" s="8">
        <v>55</v>
      </c>
      <c r="U765" s="7">
        <f>IF(Table1[[#This Row],[Ngày tính CN]]="","",S765+T765)</f>
        <v>45814</v>
      </c>
      <c r="V765" s="20">
        <f ca="1">IF(Table1[[#This Row],[Hạn thanh toán]]="","",IF((U765-NOW())&lt;0,0,(U765-NOW())))</f>
        <v>0</v>
      </c>
      <c r="W765" s="3"/>
      <c r="X765" s="20">
        <f ca="1">IF(Table1[[#This Row],[Hạn thanh toán]]="","",IF((U765-NOW())&lt;0,-(U765-NOW()),0))</f>
        <v>160.62053680555255</v>
      </c>
      <c r="Y765" s="3" t="str">
        <f t="shared" ca="1" si="11"/>
        <v>Nợ quá hạn hơn 120 ngày có khả năng mất thanh toán</v>
      </c>
      <c r="Z765" s="3" t="str">
        <f>IF(MONTH(Table1[[#This Row],[Ngày tính CN]])&lt;10,"0"&amp;MONTH(Table1[[#This Row],[Ngày tính CN]]),MONTH(Table1[[#This Row],[Ngày tính CN]]))</f>
        <v>04</v>
      </c>
      <c r="AA76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65" s="3"/>
    </row>
    <row r="766" spans="1:28" ht="25.5" customHeight="1" x14ac:dyDescent="0.2">
      <c r="A766" s="4" t="s">
        <v>654</v>
      </c>
      <c r="B766" s="4" t="s">
        <v>2119</v>
      </c>
      <c r="E766" s="5">
        <v>45762</v>
      </c>
      <c r="F766" s="3" t="s">
        <v>1319</v>
      </c>
      <c r="G766" s="3" t="s">
        <v>936</v>
      </c>
      <c r="K766" s="8">
        <v>-86838</v>
      </c>
      <c r="L766" s="8" t="s">
        <v>637</v>
      </c>
      <c r="O766" s="20">
        <f>IF(Table1[[#This Row],[Phân loại]]="Tồn đầu kỳ",Table1[[#This Row],[Tổng giá trị]],0)</f>
        <v>0</v>
      </c>
      <c r="P766" s="8">
        <f>IF(Table1[[#This Row],[Số còn phải thu ĐK]]&gt;0,0,IF(Table1[[#This Row],[Phân loại]]="Bán hàng",Table1[[#This Row],[Tổng giá trị]],-Table1[[#This Row],[Tổng giá trị]]))</f>
        <v>86838</v>
      </c>
      <c r="Q766" s="20">
        <f>IF(Table1[[#This Row],[Ngày Thanh toán]]&lt;&gt;"",Table1[[#This Row],[Giá Trị HD sau CK]],0)</f>
        <v>0</v>
      </c>
      <c r="R766" s="8">
        <f>Table1[[#This Row],[Số còn phải thu ĐK]]+Table1[[#This Row],[Giá Trị HD sau CK]]-Table1[[#This Row],[Số tiền đã thu]]</f>
        <v>86838</v>
      </c>
      <c r="S766" s="7">
        <f>IF(Table1[[#This Row],[Ngày hóa đơn]]&lt;&gt;"",Table1[[#This Row],[Ngày hóa đơn]],Table1[[#This Row],[Ngày hạch toán]])</f>
        <v>45762</v>
      </c>
      <c r="T766" s="8">
        <v>55</v>
      </c>
      <c r="U766" s="7">
        <f>IF(Table1[[#This Row],[Ngày tính CN]]="","",S766+T766)</f>
        <v>45817</v>
      </c>
      <c r="V766" s="20">
        <f ca="1">IF(Table1[[#This Row],[Hạn thanh toán]]="","",IF((U766-NOW())&lt;0,0,(U766-NOW())))</f>
        <v>0</v>
      </c>
      <c r="W766" s="3"/>
      <c r="X766" s="20">
        <f ca="1">IF(Table1[[#This Row],[Hạn thanh toán]]="","",IF((U766-NOW())&lt;0,-(U766-NOW()),0))</f>
        <v>157.62053680555255</v>
      </c>
      <c r="Y766" s="3" t="str">
        <f t="shared" ca="1" si="11"/>
        <v>Nợ quá hạn hơn 120 ngày có khả năng mất thanh toán</v>
      </c>
      <c r="Z766" s="3" t="str">
        <f>IF(MONTH(Table1[[#This Row],[Ngày tính CN]])&lt;10,"0"&amp;MONTH(Table1[[#This Row],[Ngày tính CN]]),MONTH(Table1[[#This Row],[Ngày tính CN]]))</f>
        <v>04</v>
      </c>
      <c r="AA76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66" s="3"/>
    </row>
    <row r="767" spans="1:28" ht="25.5" customHeight="1" x14ac:dyDescent="0.2">
      <c r="A767" s="4" t="s">
        <v>654</v>
      </c>
      <c r="B767" s="4" t="s">
        <v>2119</v>
      </c>
      <c r="E767" s="5">
        <v>45762</v>
      </c>
      <c r="F767" s="3" t="s">
        <v>1320</v>
      </c>
      <c r="G767" s="3" t="s">
        <v>936</v>
      </c>
      <c r="K767" s="8">
        <v>-117716</v>
      </c>
      <c r="L767" s="8" t="s">
        <v>637</v>
      </c>
      <c r="O767" s="20">
        <f>IF(Table1[[#This Row],[Phân loại]]="Tồn đầu kỳ",Table1[[#This Row],[Tổng giá trị]],0)</f>
        <v>0</v>
      </c>
      <c r="P767" s="8">
        <f>IF(Table1[[#This Row],[Số còn phải thu ĐK]]&gt;0,0,IF(Table1[[#This Row],[Phân loại]]="Bán hàng",Table1[[#This Row],[Tổng giá trị]],-Table1[[#This Row],[Tổng giá trị]]))</f>
        <v>117716</v>
      </c>
      <c r="Q767" s="20">
        <f>IF(Table1[[#This Row],[Ngày Thanh toán]]&lt;&gt;"",Table1[[#This Row],[Giá Trị HD sau CK]],0)</f>
        <v>0</v>
      </c>
      <c r="R767" s="8">
        <f>Table1[[#This Row],[Số còn phải thu ĐK]]+Table1[[#This Row],[Giá Trị HD sau CK]]-Table1[[#This Row],[Số tiền đã thu]]</f>
        <v>117716</v>
      </c>
      <c r="S767" s="7">
        <f>IF(Table1[[#This Row],[Ngày hóa đơn]]&lt;&gt;"",Table1[[#This Row],[Ngày hóa đơn]],Table1[[#This Row],[Ngày hạch toán]])</f>
        <v>45762</v>
      </c>
      <c r="T767" s="8">
        <v>55</v>
      </c>
      <c r="U767" s="7">
        <f>IF(Table1[[#This Row],[Ngày tính CN]]="","",S767+T767)</f>
        <v>45817</v>
      </c>
      <c r="V767" s="20">
        <f ca="1">IF(Table1[[#This Row],[Hạn thanh toán]]="","",IF((U767-NOW())&lt;0,0,(U767-NOW())))</f>
        <v>0</v>
      </c>
      <c r="W767" s="3"/>
      <c r="X767" s="20">
        <f ca="1">IF(Table1[[#This Row],[Hạn thanh toán]]="","",IF((U767-NOW())&lt;0,-(U767-NOW()),0))</f>
        <v>157.62053680555255</v>
      </c>
      <c r="Y767" s="3" t="str">
        <f t="shared" ca="1" si="11"/>
        <v>Nợ quá hạn hơn 120 ngày có khả năng mất thanh toán</v>
      </c>
      <c r="Z767" s="3" t="str">
        <f>IF(MONTH(Table1[[#This Row],[Ngày tính CN]])&lt;10,"0"&amp;MONTH(Table1[[#This Row],[Ngày tính CN]]),MONTH(Table1[[#This Row],[Ngày tính CN]]))</f>
        <v>04</v>
      </c>
      <c r="AA76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67" s="3"/>
    </row>
    <row r="768" spans="1:28" ht="25.5" customHeight="1" x14ac:dyDescent="0.2">
      <c r="A768" s="4" t="s">
        <v>654</v>
      </c>
      <c r="B768" s="4" t="s">
        <v>2119</v>
      </c>
      <c r="E768" s="5">
        <v>45762</v>
      </c>
      <c r="F768" s="3" t="s">
        <v>1321</v>
      </c>
      <c r="G768" s="3" t="s">
        <v>936</v>
      </c>
      <c r="K768" s="8">
        <v>-86838</v>
      </c>
      <c r="L768" s="8" t="s">
        <v>637</v>
      </c>
      <c r="O768" s="20">
        <f>IF(Table1[[#This Row],[Phân loại]]="Tồn đầu kỳ",Table1[[#This Row],[Tổng giá trị]],0)</f>
        <v>0</v>
      </c>
      <c r="P768" s="8">
        <f>IF(Table1[[#This Row],[Số còn phải thu ĐK]]&gt;0,0,IF(Table1[[#This Row],[Phân loại]]="Bán hàng",Table1[[#This Row],[Tổng giá trị]],-Table1[[#This Row],[Tổng giá trị]]))</f>
        <v>86838</v>
      </c>
      <c r="Q768" s="20">
        <f>IF(Table1[[#This Row],[Ngày Thanh toán]]&lt;&gt;"",Table1[[#This Row],[Giá Trị HD sau CK]],0)</f>
        <v>0</v>
      </c>
      <c r="R768" s="8">
        <f>Table1[[#This Row],[Số còn phải thu ĐK]]+Table1[[#This Row],[Giá Trị HD sau CK]]-Table1[[#This Row],[Số tiền đã thu]]</f>
        <v>86838</v>
      </c>
      <c r="S768" s="7">
        <f>IF(Table1[[#This Row],[Ngày hóa đơn]]&lt;&gt;"",Table1[[#This Row],[Ngày hóa đơn]],Table1[[#This Row],[Ngày hạch toán]])</f>
        <v>45762</v>
      </c>
      <c r="T768" s="8">
        <v>55</v>
      </c>
      <c r="U768" s="7">
        <f>IF(Table1[[#This Row],[Ngày tính CN]]="","",S768+T768)</f>
        <v>45817</v>
      </c>
      <c r="V768" s="20">
        <f ca="1">IF(Table1[[#This Row],[Hạn thanh toán]]="","",IF((U768-NOW())&lt;0,0,(U768-NOW())))</f>
        <v>0</v>
      </c>
      <c r="W768" s="3"/>
      <c r="X768" s="20">
        <f ca="1">IF(Table1[[#This Row],[Hạn thanh toán]]="","",IF((U768-NOW())&lt;0,-(U768-NOW()),0))</f>
        <v>157.62053680555255</v>
      </c>
      <c r="Y768" s="3" t="str">
        <f t="shared" ca="1" si="11"/>
        <v>Nợ quá hạn hơn 120 ngày có khả năng mất thanh toán</v>
      </c>
      <c r="Z768" s="3" t="str">
        <f>IF(MONTH(Table1[[#This Row],[Ngày tính CN]])&lt;10,"0"&amp;MONTH(Table1[[#This Row],[Ngày tính CN]]),MONTH(Table1[[#This Row],[Ngày tính CN]]))</f>
        <v>04</v>
      </c>
      <c r="AA76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68" s="3"/>
    </row>
    <row r="769" spans="1:28" ht="25.5" customHeight="1" x14ac:dyDescent="0.2">
      <c r="A769" s="4" t="s">
        <v>654</v>
      </c>
      <c r="B769" s="4" t="s">
        <v>2119</v>
      </c>
      <c r="E769" s="5">
        <v>45762</v>
      </c>
      <c r="F769" s="3" t="s">
        <v>1322</v>
      </c>
      <c r="G769" s="3" t="s">
        <v>936</v>
      </c>
      <c r="K769" s="8">
        <v>-86838</v>
      </c>
      <c r="L769" s="8" t="s">
        <v>637</v>
      </c>
      <c r="O769" s="20">
        <f>IF(Table1[[#This Row],[Phân loại]]="Tồn đầu kỳ",Table1[[#This Row],[Tổng giá trị]],0)</f>
        <v>0</v>
      </c>
      <c r="P769" s="8">
        <f>IF(Table1[[#This Row],[Số còn phải thu ĐK]]&gt;0,0,IF(Table1[[#This Row],[Phân loại]]="Bán hàng",Table1[[#This Row],[Tổng giá trị]],-Table1[[#This Row],[Tổng giá trị]]))</f>
        <v>86838</v>
      </c>
      <c r="Q769" s="20">
        <f>IF(Table1[[#This Row],[Ngày Thanh toán]]&lt;&gt;"",Table1[[#This Row],[Giá Trị HD sau CK]],0)</f>
        <v>0</v>
      </c>
      <c r="R769" s="8">
        <f>Table1[[#This Row],[Số còn phải thu ĐK]]+Table1[[#This Row],[Giá Trị HD sau CK]]-Table1[[#This Row],[Số tiền đã thu]]</f>
        <v>86838</v>
      </c>
      <c r="S769" s="7">
        <f>IF(Table1[[#This Row],[Ngày hóa đơn]]&lt;&gt;"",Table1[[#This Row],[Ngày hóa đơn]],Table1[[#This Row],[Ngày hạch toán]])</f>
        <v>45762</v>
      </c>
      <c r="T769" s="8">
        <v>55</v>
      </c>
      <c r="U769" s="7">
        <f>IF(Table1[[#This Row],[Ngày tính CN]]="","",S769+T769)</f>
        <v>45817</v>
      </c>
      <c r="V769" s="20">
        <f ca="1">IF(Table1[[#This Row],[Hạn thanh toán]]="","",IF((U769-NOW())&lt;0,0,(U769-NOW())))</f>
        <v>0</v>
      </c>
      <c r="W769" s="3"/>
      <c r="X769" s="20">
        <f ca="1">IF(Table1[[#This Row],[Hạn thanh toán]]="","",IF((U769-NOW())&lt;0,-(U769-NOW()),0))</f>
        <v>157.62053680555255</v>
      </c>
      <c r="Y769" s="3" t="str">
        <f t="shared" ca="1" si="11"/>
        <v>Nợ quá hạn hơn 120 ngày có khả năng mất thanh toán</v>
      </c>
      <c r="Z769" s="3" t="str">
        <f>IF(MONTH(Table1[[#This Row],[Ngày tính CN]])&lt;10,"0"&amp;MONTH(Table1[[#This Row],[Ngày tính CN]]),MONTH(Table1[[#This Row],[Ngày tính CN]]))</f>
        <v>04</v>
      </c>
      <c r="AA76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69" s="3"/>
    </row>
    <row r="770" spans="1:28" ht="25.5" customHeight="1" x14ac:dyDescent="0.2">
      <c r="A770" s="4" t="s">
        <v>654</v>
      </c>
      <c r="B770" s="4" t="s">
        <v>2119</v>
      </c>
      <c r="E770" s="5">
        <v>45762</v>
      </c>
      <c r="F770" s="3" t="s">
        <v>1323</v>
      </c>
      <c r="G770" s="3" t="s">
        <v>936</v>
      </c>
      <c r="K770" s="8">
        <v>-57585</v>
      </c>
      <c r="L770" s="8" t="s">
        <v>637</v>
      </c>
      <c r="O770" s="20">
        <f>IF(Table1[[#This Row],[Phân loại]]="Tồn đầu kỳ",Table1[[#This Row],[Tổng giá trị]],0)</f>
        <v>0</v>
      </c>
      <c r="P770" s="8">
        <f>IF(Table1[[#This Row],[Số còn phải thu ĐK]]&gt;0,0,IF(Table1[[#This Row],[Phân loại]]="Bán hàng",Table1[[#This Row],[Tổng giá trị]],-Table1[[#This Row],[Tổng giá trị]]))</f>
        <v>57585</v>
      </c>
      <c r="Q770" s="20">
        <f>IF(Table1[[#This Row],[Ngày Thanh toán]]&lt;&gt;"",Table1[[#This Row],[Giá Trị HD sau CK]],0)</f>
        <v>0</v>
      </c>
      <c r="R770" s="8">
        <f>Table1[[#This Row],[Số còn phải thu ĐK]]+Table1[[#This Row],[Giá Trị HD sau CK]]-Table1[[#This Row],[Số tiền đã thu]]</f>
        <v>57585</v>
      </c>
      <c r="S770" s="7">
        <f>IF(Table1[[#This Row],[Ngày hóa đơn]]&lt;&gt;"",Table1[[#This Row],[Ngày hóa đơn]],Table1[[#This Row],[Ngày hạch toán]])</f>
        <v>45762</v>
      </c>
      <c r="T770" s="8">
        <v>55</v>
      </c>
      <c r="U770" s="7">
        <f>IF(Table1[[#This Row],[Ngày tính CN]]="","",S770+T770)</f>
        <v>45817</v>
      </c>
      <c r="V770" s="20">
        <f ca="1">IF(Table1[[#This Row],[Hạn thanh toán]]="","",IF((U770-NOW())&lt;0,0,(U770-NOW())))</f>
        <v>0</v>
      </c>
      <c r="W770" s="3"/>
      <c r="X770" s="20">
        <f ca="1">IF(Table1[[#This Row],[Hạn thanh toán]]="","",IF((U770-NOW())&lt;0,-(U770-NOW()),0))</f>
        <v>157.62053680555255</v>
      </c>
      <c r="Y770" s="3" t="str">
        <f t="shared" ca="1" si="11"/>
        <v>Nợ quá hạn hơn 120 ngày có khả năng mất thanh toán</v>
      </c>
      <c r="Z770" s="3" t="str">
        <f>IF(MONTH(Table1[[#This Row],[Ngày tính CN]])&lt;10,"0"&amp;MONTH(Table1[[#This Row],[Ngày tính CN]]),MONTH(Table1[[#This Row],[Ngày tính CN]]))</f>
        <v>04</v>
      </c>
      <c r="AA77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70" s="3"/>
    </row>
    <row r="771" spans="1:28" ht="25.5" customHeight="1" x14ac:dyDescent="0.2">
      <c r="A771" s="4" t="s">
        <v>654</v>
      </c>
      <c r="B771" s="4" t="s">
        <v>2119</v>
      </c>
      <c r="E771" s="5">
        <v>45762</v>
      </c>
      <c r="F771" s="3" t="s">
        <v>1324</v>
      </c>
      <c r="G771" s="3" t="s">
        <v>936</v>
      </c>
      <c r="K771" s="8">
        <v>-39239</v>
      </c>
      <c r="L771" s="8" t="s">
        <v>637</v>
      </c>
      <c r="O771" s="20">
        <f>IF(Table1[[#This Row],[Phân loại]]="Tồn đầu kỳ",Table1[[#This Row],[Tổng giá trị]],0)</f>
        <v>0</v>
      </c>
      <c r="P771" s="8">
        <f>IF(Table1[[#This Row],[Số còn phải thu ĐK]]&gt;0,0,IF(Table1[[#This Row],[Phân loại]]="Bán hàng",Table1[[#This Row],[Tổng giá trị]],-Table1[[#This Row],[Tổng giá trị]]))</f>
        <v>39239</v>
      </c>
      <c r="Q771" s="20">
        <f>IF(Table1[[#This Row],[Ngày Thanh toán]]&lt;&gt;"",Table1[[#This Row],[Giá Trị HD sau CK]],0)</f>
        <v>0</v>
      </c>
      <c r="R771" s="8">
        <f>Table1[[#This Row],[Số còn phải thu ĐK]]+Table1[[#This Row],[Giá Trị HD sau CK]]-Table1[[#This Row],[Số tiền đã thu]]</f>
        <v>39239</v>
      </c>
      <c r="S771" s="7">
        <f>IF(Table1[[#This Row],[Ngày hóa đơn]]&lt;&gt;"",Table1[[#This Row],[Ngày hóa đơn]],Table1[[#This Row],[Ngày hạch toán]])</f>
        <v>45762</v>
      </c>
      <c r="T771" s="8">
        <v>55</v>
      </c>
      <c r="U771" s="7">
        <f>IF(Table1[[#This Row],[Ngày tính CN]]="","",S771+T771)</f>
        <v>45817</v>
      </c>
      <c r="V771" s="20">
        <f ca="1">IF(Table1[[#This Row],[Hạn thanh toán]]="","",IF((U771-NOW())&lt;0,0,(U771-NOW())))</f>
        <v>0</v>
      </c>
      <c r="W771" s="3"/>
      <c r="X771" s="20">
        <f ca="1">IF(Table1[[#This Row],[Hạn thanh toán]]="","",IF((U771-NOW())&lt;0,-(U771-NOW()),0))</f>
        <v>157.62053680555255</v>
      </c>
      <c r="Y771" s="3" t="str">
        <f t="shared" ca="1" si="11"/>
        <v>Nợ quá hạn hơn 120 ngày có khả năng mất thanh toán</v>
      </c>
      <c r="Z771" s="3" t="str">
        <f>IF(MONTH(Table1[[#This Row],[Ngày tính CN]])&lt;10,"0"&amp;MONTH(Table1[[#This Row],[Ngày tính CN]]),MONTH(Table1[[#This Row],[Ngày tính CN]]))</f>
        <v>04</v>
      </c>
      <c r="AA77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71" s="3"/>
    </row>
    <row r="772" spans="1:28" ht="25.5" customHeight="1" x14ac:dyDescent="0.2">
      <c r="A772" s="4" t="s">
        <v>654</v>
      </c>
      <c r="B772" s="4" t="s">
        <v>2119</v>
      </c>
      <c r="E772" s="5">
        <v>45762</v>
      </c>
      <c r="F772" s="3" t="s">
        <v>1325</v>
      </c>
      <c r="G772" s="3" t="s">
        <v>936</v>
      </c>
      <c r="K772" s="8">
        <v>-71771</v>
      </c>
      <c r="L772" s="8" t="s">
        <v>637</v>
      </c>
      <c r="O772" s="20">
        <f>IF(Table1[[#This Row],[Phân loại]]="Tồn đầu kỳ",Table1[[#This Row],[Tổng giá trị]],0)</f>
        <v>0</v>
      </c>
      <c r="P772" s="8">
        <f>IF(Table1[[#This Row],[Số còn phải thu ĐK]]&gt;0,0,IF(Table1[[#This Row],[Phân loại]]="Bán hàng",Table1[[#This Row],[Tổng giá trị]],-Table1[[#This Row],[Tổng giá trị]]))</f>
        <v>71771</v>
      </c>
      <c r="Q772" s="20">
        <f>IF(Table1[[#This Row],[Ngày Thanh toán]]&lt;&gt;"",Table1[[#This Row],[Giá Trị HD sau CK]],0)</f>
        <v>0</v>
      </c>
      <c r="R772" s="8">
        <f>Table1[[#This Row],[Số còn phải thu ĐK]]+Table1[[#This Row],[Giá Trị HD sau CK]]-Table1[[#This Row],[Số tiền đã thu]]</f>
        <v>71771</v>
      </c>
      <c r="S772" s="7">
        <f>IF(Table1[[#This Row],[Ngày hóa đơn]]&lt;&gt;"",Table1[[#This Row],[Ngày hóa đơn]],Table1[[#This Row],[Ngày hạch toán]])</f>
        <v>45762</v>
      </c>
      <c r="T772" s="8">
        <v>55</v>
      </c>
      <c r="U772" s="7">
        <f>IF(Table1[[#This Row],[Ngày tính CN]]="","",S772+T772)</f>
        <v>45817</v>
      </c>
      <c r="V772" s="20">
        <f ca="1">IF(Table1[[#This Row],[Hạn thanh toán]]="","",IF((U772-NOW())&lt;0,0,(U772-NOW())))</f>
        <v>0</v>
      </c>
      <c r="W772" s="3"/>
      <c r="X772" s="20">
        <f ca="1">IF(Table1[[#This Row],[Hạn thanh toán]]="","",IF((U772-NOW())&lt;0,-(U772-NOW()),0))</f>
        <v>157.62053680555255</v>
      </c>
      <c r="Y772" s="3" t="str">
        <f t="shared" ref="Y772:Y835" ca="1" si="12">IF(X772="","",IF(R772=0,"Đã thanh toán",IF(X772&lt;=0,"Chưa đến hạn thanh toán",IF(X772&lt;=30,"Nợ quá hạn 30 ngày",IF(X772&lt;=60,"Nợ quá hạn từ 30 ngày đến 60 ngày",IF(X772&lt;=90,"Nợ quá hạn từ 60 ngày đến 90 ngày",IF(X772&lt;=120,"Nợ quá hạn từ 90 ngày đến 120 ngày","Nợ quá hạn hơn 120 ngày có khả năng mất thanh toán")))))))</f>
        <v>Nợ quá hạn hơn 120 ngày có khả năng mất thanh toán</v>
      </c>
      <c r="Z772" s="3" t="str">
        <f>IF(MONTH(Table1[[#This Row],[Ngày tính CN]])&lt;10,"0"&amp;MONTH(Table1[[#This Row],[Ngày tính CN]]),MONTH(Table1[[#This Row],[Ngày tính CN]]))</f>
        <v>04</v>
      </c>
      <c r="AA77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72" s="3"/>
    </row>
    <row r="773" spans="1:28" ht="25.5" customHeight="1" x14ac:dyDescent="0.2">
      <c r="A773" s="4" t="s">
        <v>654</v>
      </c>
      <c r="B773" s="4" t="s">
        <v>2119</v>
      </c>
      <c r="E773" s="5">
        <v>45762</v>
      </c>
      <c r="F773" s="3" t="s">
        <v>1326</v>
      </c>
      <c r="G773" s="3" t="s">
        <v>936</v>
      </c>
      <c r="K773" s="8">
        <v>-71771</v>
      </c>
      <c r="L773" s="8" t="s">
        <v>637</v>
      </c>
      <c r="O773" s="20">
        <f>IF(Table1[[#This Row],[Phân loại]]="Tồn đầu kỳ",Table1[[#This Row],[Tổng giá trị]],0)</f>
        <v>0</v>
      </c>
      <c r="P773" s="8">
        <f>IF(Table1[[#This Row],[Số còn phải thu ĐK]]&gt;0,0,IF(Table1[[#This Row],[Phân loại]]="Bán hàng",Table1[[#This Row],[Tổng giá trị]],-Table1[[#This Row],[Tổng giá trị]]))</f>
        <v>71771</v>
      </c>
      <c r="Q773" s="20">
        <f>IF(Table1[[#This Row],[Ngày Thanh toán]]&lt;&gt;"",Table1[[#This Row],[Giá Trị HD sau CK]],0)</f>
        <v>0</v>
      </c>
      <c r="R773" s="8">
        <f>Table1[[#This Row],[Số còn phải thu ĐK]]+Table1[[#This Row],[Giá Trị HD sau CK]]-Table1[[#This Row],[Số tiền đã thu]]</f>
        <v>71771</v>
      </c>
      <c r="S773" s="7">
        <f>IF(Table1[[#This Row],[Ngày hóa đơn]]&lt;&gt;"",Table1[[#This Row],[Ngày hóa đơn]],Table1[[#This Row],[Ngày hạch toán]])</f>
        <v>45762</v>
      </c>
      <c r="T773" s="8">
        <v>55</v>
      </c>
      <c r="U773" s="7">
        <f>IF(Table1[[#This Row],[Ngày tính CN]]="","",S773+T773)</f>
        <v>45817</v>
      </c>
      <c r="V773" s="20">
        <f ca="1">IF(Table1[[#This Row],[Hạn thanh toán]]="","",IF((U773-NOW())&lt;0,0,(U773-NOW())))</f>
        <v>0</v>
      </c>
      <c r="W773" s="3"/>
      <c r="X773" s="20">
        <f ca="1">IF(Table1[[#This Row],[Hạn thanh toán]]="","",IF((U773-NOW())&lt;0,-(U773-NOW()),0))</f>
        <v>157.62053680555255</v>
      </c>
      <c r="Y773" s="3" t="str">
        <f t="shared" ca="1" si="12"/>
        <v>Nợ quá hạn hơn 120 ngày có khả năng mất thanh toán</v>
      </c>
      <c r="Z773" s="3" t="str">
        <f>IF(MONTH(Table1[[#This Row],[Ngày tính CN]])&lt;10,"0"&amp;MONTH(Table1[[#This Row],[Ngày tính CN]]),MONTH(Table1[[#This Row],[Ngày tính CN]]))</f>
        <v>04</v>
      </c>
      <c r="AA77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73" s="3"/>
    </row>
    <row r="774" spans="1:28" ht="25.5" customHeight="1" x14ac:dyDescent="0.2">
      <c r="A774" s="4" t="s">
        <v>654</v>
      </c>
      <c r="B774" s="4" t="s">
        <v>2119</v>
      </c>
      <c r="E774" s="5">
        <v>45762</v>
      </c>
      <c r="F774" s="3" t="s">
        <v>1327</v>
      </c>
      <c r="G774" s="3" t="s">
        <v>936</v>
      </c>
      <c r="K774" s="8">
        <v>-71771</v>
      </c>
      <c r="L774" s="8" t="s">
        <v>637</v>
      </c>
      <c r="O774" s="20">
        <f>IF(Table1[[#This Row],[Phân loại]]="Tồn đầu kỳ",Table1[[#This Row],[Tổng giá trị]],0)</f>
        <v>0</v>
      </c>
      <c r="P774" s="8">
        <f>IF(Table1[[#This Row],[Số còn phải thu ĐK]]&gt;0,0,IF(Table1[[#This Row],[Phân loại]]="Bán hàng",Table1[[#This Row],[Tổng giá trị]],-Table1[[#This Row],[Tổng giá trị]]))</f>
        <v>71771</v>
      </c>
      <c r="Q774" s="20">
        <f>IF(Table1[[#This Row],[Ngày Thanh toán]]&lt;&gt;"",Table1[[#This Row],[Giá Trị HD sau CK]],0)</f>
        <v>0</v>
      </c>
      <c r="R774" s="8">
        <f>Table1[[#This Row],[Số còn phải thu ĐK]]+Table1[[#This Row],[Giá Trị HD sau CK]]-Table1[[#This Row],[Số tiền đã thu]]</f>
        <v>71771</v>
      </c>
      <c r="S774" s="7">
        <f>IF(Table1[[#This Row],[Ngày hóa đơn]]&lt;&gt;"",Table1[[#This Row],[Ngày hóa đơn]],Table1[[#This Row],[Ngày hạch toán]])</f>
        <v>45762</v>
      </c>
      <c r="T774" s="8">
        <v>55</v>
      </c>
      <c r="U774" s="7">
        <f>IF(Table1[[#This Row],[Ngày tính CN]]="","",S774+T774)</f>
        <v>45817</v>
      </c>
      <c r="V774" s="20">
        <f ca="1">IF(Table1[[#This Row],[Hạn thanh toán]]="","",IF((U774-NOW())&lt;0,0,(U774-NOW())))</f>
        <v>0</v>
      </c>
      <c r="W774" s="3"/>
      <c r="X774" s="20">
        <f ca="1">IF(Table1[[#This Row],[Hạn thanh toán]]="","",IF((U774-NOW())&lt;0,-(U774-NOW()),0))</f>
        <v>157.62053680555255</v>
      </c>
      <c r="Y774" s="3" t="str">
        <f t="shared" ca="1" si="12"/>
        <v>Nợ quá hạn hơn 120 ngày có khả năng mất thanh toán</v>
      </c>
      <c r="Z774" s="3" t="str">
        <f>IF(MONTH(Table1[[#This Row],[Ngày tính CN]])&lt;10,"0"&amp;MONTH(Table1[[#This Row],[Ngày tính CN]]),MONTH(Table1[[#This Row],[Ngày tính CN]]))</f>
        <v>04</v>
      </c>
      <c r="AA77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74" s="3"/>
    </row>
    <row r="775" spans="1:28" ht="25.5" customHeight="1" x14ac:dyDescent="0.2">
      <c r="A775" s="4" t="s">
        <v>654</v>
      </c>
      <c r="B775" s="4" t="s">
        <v>2119</v>
      </c>
      <c r="E775" s="5">
        <v>45762</v>
      </c>
      <c r="F775" s="3" t="s">
        <v>1328</v>
      </c>
      <c r="G775" s="3" t="s">
        <v>936</v>
      </c>
      <c r="K775" s="8">
        <v>-71771</v>
      </c>
      <c r="L775" s="8" t="s">
        <v>637</v>
      </c>
      <c r="O775" s="20">
        <f>IF(Table1[[#This Row],[Phân loại]]="Tồn đầu kỳ",Table1[[#This Row],[Tổng giá trị]],0)</f>
        <v>0</v>
      </c>
      <c r="P775" s="8">
        <f>IF(Table1[[#This Row],[Số còn phải thu ĐK]]&gt;0,0,IF(Table1[[#This Row],[Phân loại]]="Bán hàng",Table1[[#This Row],[Tổng giá trị]],-Table1[[#This Row],[Tổng giá trị]]))</f>
        <v>71771</v>
      </c>
      <c r="Q775" s="20">
        <f>IF(Table1[[#This Row],[Ngày Thanh toán]]&lt;&gt;"",Table1[[#This Row],[Giá Trị HD sau CK]],0)</f>
        <v>0</v>
      </c>
      <c r="R775" s="8">
        <f>Table1[[#This Row],[Số còn phải thu ĐK]]+Table1[[#This Row],[Giá Trị HD sau CK]]-Table1[[#This Row],[Số tiền đã thu]]</f>
        <v>71771</v>
      </c>
      <c r="S775" s="7">
        <f>IF(Table1[[#This Row],[Ngày hóa đơn]]&lt;&gt;"",Table1[[#This Row],[Ngày hóa đơn]],Table1[[#This Row],[Ngày hạch toán]])</f>
        <v>45762</v>
      </c>
      <c r="T775" s="8">
        <v>55</v>
      </c>
      <c r="U775" s="7">
        <f>IF(Table1[[#This Row],[Ngày tính CN]]="","",S775+T775)</f>
        <v>45817</v>
      </c>
      <c r="V775" s="20">
        <f ca="1">IF(Table1[[#This Row],[Hạn thanh toán]]="","",IF((U775-NOW())&lt;0,0,(U775-NOW())))</f>
        <v>0</v>
      </c>
      <c r="W775" s="3"/>
      <c r="X775" s="20">
        <f ca="1">IF(Table1[[#This Row],[Hạn thanh toán]]="","",IF((U775-NOW())&lt;0,-(U775-NOW()),0))</f>
        <v>157.62053680555255</v>
      </c>
      <c r="Y775" s="3" t="str">
        <f t="shared" ca="1" si="12"/>
        <v>Nợ quá hạn hơn 120 ngày có khả năng mất thanh toán</v>
      </c>
      <c r="Z775" s="3" t="str">
        <f>IF(MONTH(Table1[[#This Row],[Ngày tính CN]])&lt;10,"0"&amp;MONTH(Table1[[#This Row],[Ngày tính CN]]),MONTH(Table1[[#This Row],[Ngày tính CN]]))</f>
        <v>04</v>
      </c>
      <c r="AA77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75" s="3"/>
    </row>
    <row r="776" spans="1:28" ht="25.5" customHeight="1" x14ac:dyDescent="0.2">
      <c r="A776" s="4" t="s">
        <v>654</v>
      </c>
      <c r="B776" s="4" t="s">
        <v>2119</v>
      </c>
      <c r="E776" s="5">
        <v>45762</v>
      </c>
      <c r="F776" s="3" t="s">
        <v>1329</v>
      </c>
      <c r="G776" s="3" t="s">
        <v>936</v>
      </c>
      <c r="K776" s="8">
        <v>-71771</v>
      </c>
      <c r="L776" s="8" t="s">
        <v>637</v>
      </c>
      <c r="O776" s="20">
        <f>IF(Table1[[#This Row],[Phân loại]]="Tồn đầu kỳ",Table1[[#This Row],[Tổng giá trị]],0)</f>
        <v>0</v>
      </c>
      <c r="P776" s="8">
        <f>IF(Table1[[#This Row],[Số còn phải thu ĐK]]&gt;0,0,IF(Table1[[#This Row],[Phân loại]]="Bán hàng",Table1[[#This Row],[Tổng giá trị]],-Table1[[#This Row],[Tổng giá trị]]))</f>
        <v>71771</v>
      </c>
      <c r="Q776" s="20">
        <f>IF(Table1[[#This Row],[Ngày Thanh toán]]&lt;&gt;"",Table1[[#This Row],[Giá Trị HD sau CK]],0)</f>
        <v>0</v>
      </c>
      <c r="R776" s="8">
        <f>Table1[[#This Row],[Số còn phải thu ĐK]]+Table1[[#This Row],[Giá Trị HD sau CK]]-Table1[[#This Row],[Số tiền đã thu]]</f>
        <v>71771</v>
      </c>
      <c r="S776" s="7">
        <f>IF(Table1[[#This Row],[Ngày hóa đơn]]&lt;&gt;"",Table1[[#This Row],[Ngày hóa đơn]],Table1[[#This Row],[Ngày hạch toán]])</f>
        <v>45762</v>
      </c>
      <c r="T776" s="8">
        <v>55</v>
      </c>
      <c r="U776" s="7">
        <f>IF(Table1[[#This Row],[Ngày tính CN]]="","",S776+T776)</f>
        <v>45817</v>
      </c>
      <c r="V776" s="20">
        <f ca="1">IF(Table1[[#This Row],[Hạn thanh toán]]="","",IF((U776-NOW())&lt;0,0,(U776-NOW())))</f>
        <v>0</v>
      </c>
      <c r="W776" s="3"/>
      <c r="X776" s="20">
        <f ca="1">IF(Table1[[#This Row],[Hạn thanh toán]]="","",IF((U776-NOW())&lt;0,-(U776-NOW()),0))</f>
        <v>157.62053680555255</v>
      </c>
      <c r="Y776" s="3" t="str">
        <f t="shared" ca="1" si="12"/>
        <v>Nợ quá hạn hơn 120 ngày có khả năng mất thanh toán</v>
      </c>
      <c r="Z776" s="3" t="str">
        <f>IF(MONTH(Table1[[#This Row],[Ngày tính CN]])&lt;10,"0"&amp;MONTH(Table1[[#This Row],[Ngày tính CN]]),MONTH(Table1[[#This Row],[Ngày tính CN]]))</f>
        <v>04</v>
      </c>
      <c r="AA77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76" s="3"/>
    </row>
    <row r="777" spans="1:28" ht="25.5" customHeight="1" x14ac:dyDescent="0.2">
      <c r="A777" s="4" t="s">
        <v>654</v>
      </c>
      <c r="B777" s="4" t="s">
        <v>2119</v>
      </c>
      <c r="E777" s="5">
        <v>45762</v>
      </c>
      <c r="F777" s="3" t="s">
        <v>1330</v>
      </c>
      <c r="G777" s="3" t="s">
        <v>936</v>
      </c>
      <c r="K777" s="8">
        <v>-71771</v>
      </c>
      <c r="L777" s="8" t="s">
        <v>637</v>
      </c>
      <c r="O777" s="20">
        <f>IF(Table1[[#This Row],[Phân loại]]="Tồn đầu kỳ",Table1[[#This Row],[Tổng giá trị]],0)</f>
        <v>0</v>
      </c>
      <c r="P777" s="8">
        <f>IF(Table1[[#This Row],[Số còn phải thu ĐK]]&gt;0,0,IF(Table1[[#This Row],[Phân loại]]="Bán hàng",Table1[[#This Row],[Tổng giá trị]],-Table1[[#This Row],[Tổng giá trị]]))</f>
        <v>71771</v>
      </c>
      <c r="Q777" s="20">
        <f>IF(Table1[[#This Row],[Ngày Thanh toán]]&lt;&gt;"",Table1[[#This Row],[Giá Trị HD sau CK]],0)</f>
        <v>0</v>
      </c>
      <c r="R777" s="8">
        <f>Table1[[#This Row],[Số còn phải thu ĐK]]+Table1[[#This Row],[Giá Trị HD sau CK]]-Table1[[#This Row],[Số tiền đã thu]]</f>
        <v>71771</v>
      </c>
      <c r="S777" s="7">
        <f>IF(Table1[[#This Row],[Ngày hóa đơn]]&lt;&gt;"",Table1[[#This Row],[Ngày hóa đơn]],Table1[[#This Row],[Ngày hạch toán]])</f>
        <v>45762</v>
      </c>
      <c r="T777" s="8">
        <v>55</v>
      </c>
      <c r="U777" s="7">
        <f>IF(Table1[[#This Row],[Ngày tính CN]]="","",S777+T777)</f>
        <v>45817</v>
      </c>
      <c r="V777" s="20">
        <f ca="1">IF(Table1[[#This Row],[Hạn thanh toán]]="","",IF((U777-NOW())&lt;0,0,(U777-NOW())))</f>
        <v>0</v>
      </c>
      <c r="W777" s="3"/>
      <c r="X777" s="20">
        <f ca="1">IF(Table1[[#This Row],[Hạn thanh toán]]="","",IF((U777-NOW())&lt;0,-(U777-NOW()),0))</f>
        <v>157.62053680555255</v>
      </c>
      <c r="Y777" s="3" t="str">
        <f t="shared" ca="1" si="12"/>
        <v>Nợ quá hạn hơn 120 ngày có khả năng mất thanh toán</v>
      </c>
      <c r="Z777" s="3" t="str">
        <f>IF(MONTH(Table1[[#This Row],[Ngày tính CN]])&lt;10,"0"&amp;MONTH(Table1[[#This Row],[Ngày tính CN]]),MONTH(Table1[[#This Row],[Ngày tính CN]]))</f>
        <v>04</v>
      </c>
      <c r="AA77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77" s="3"/>
    </row>
    <row r="778" spans="1:28" ht="25.5" customHeight="1" x14ac:dyDescent="0.2">
      <c r="A778" s="4" t="s">
        <v>654</v>
      </c>
      <c r="B778" s="4" t="s">
        <v>2119</v>
      </c>
      <c r="E778" s="5">
        <v>45762</v>
      </c>
      <c r="F778" s="3" t="s">
        <v>1331</v>
      </c>
      <c r="G778" s="3" t="s">
        <v>936</v>
      </c>
      <c r="K778" s="8">
        <v>-23994</v>
      </c>
      <c r="L778" s="8" t="s">
        <v>637</v>
      </c>
      <c r="O778" s="20">
        <f>IF(Table1[[#This Row],[Phân loại]]="Tồn đầu kỳ",Table1[[#This Row],[Tổng giá trị]],0)</f>
        <v>0</v>
      </c>
      <c r="P778" s="8">
        <f>IF(Table1[[#This Row],[Số còn phải thu ĐK]]&gt;0,0,IF(Table1[[#This Row],[Phân loại]]="Bán hàng",Table1[[#This Row],[Tổng giá trị]],-Table1[[#This Row],[Tổng giá trị]]))</f>
        <v>23994</v>
      </c>
      <c r="Q778" s="20">
        <f>IF(Table1[[#This Row],[Ngày Thanh toán]]&lt;&gt;"",Table1[[#This Row],[Giá Trị HD sau CK]],0)</f>
        <v>0</v>
      </c>
      <c r="R778" s="8">
        <f>Table1[[#This Row],[Số còn phải thu ĐK]]+Table1[[#This Row],[Giá Trị HD sau CK]]-Table1[[#This Row],[Số tiền đã thu]]</f>
        <v>23994</v>
      </c>
      <c r="S778" s="7">
        <f>IF(Table1[[#This Row],[Ngày hóa đơn]]&lt;&gt;"",Table1[[#This Row],[Ngày hóa đơn]],Table1[[#This Row],[Ngày hạch toán]])</f>
        <v>45762</v>
      </c>
      <c r="T778" s="8">
        <v>55</v>
      </c>
      <c r="U778" s="7">
        <f>IF(Table1[[#This Row],[Ngày tính CN]]="","",S778+T778)</f>
        <v>45817</v>
      </c>
      <c r="V778" s="20">
        <f ca="1">IF(Table1[[#This Row],[Hạn thanh toán]]="","",IF((U778-NOW())&lt;0,0,(U778-NOW())))</f>
        <v>0</v>
      </c>
      <c r="W778" s="3"/>
      <c r="X778" s="20">
        <f ca="1">IF(Table1[[#This Row],[Hạn thanh toán]]="","",IF((U778-NOW())&lt;0,-(U778-NOW()),0))</f>
        <v>157.62053680555255</v>
      </c>
      <c r="Y778" s="3" t="str">
        <f t="shared" ca="1" si="12"/>
        <v>Nợ quá hạn hơn 120 ngày có khả năng mất thanh toán</v>
      </c>
      <c r="Z778" s="3" t="str">
        <f>IF(MONTH(Table1[[#This Row],[Ngày tính CN]])&lt;10,"0"&amp;MONTH(Table1[[#This Row],[Ngày tính CN]]),MONTH(Table1[[#This Row],[Ngày tính CN]]))</f>
        <v>04</v>
      </c>
      <c r="AA77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78" s="3"/>
    </row>
    <row r="779" spans="1:28" ht="25.5" customHeight="1" x14ac:dyDescent="0.2">
      <c r="A779" s="4" t="s">
        <v>654</v>
      </c>
      <c r="B779" s="4" t="s">
        <v>2119</v>
      </c>
      <c r="E779" s="5">
        <v>45762</v>
      </c>
      <c r="F779" s="3" t="s">
        <v>1332</v>
      </c>
      <c r="G779" s="3" t="s">
        <v>936</v>
      </c>
      <c r="K779" s="8">
        <v>-108548</v>
      </c>
      <c r="L779" s="8" t="s">
        <v>637</v>
      </c>
      <c r="O779" s="20">
        <f>IF(Table1[[#This Row],[Phân loại]]="Tồn đầu kỳ",Table1[[#This Row],[Tổng giá trị]],0)</f>
        <v>0</v>
      </c>
      <c r="P779" s="8">
        <f>IF(Table1[[#This Row],[Số còn phải thu ĐK]]&gt;0,0,IF(Table1[[#This Row],[Phân loại]]="Bán hàng",Table1[[#This Row],[Tổng giá trị]],-Table1[[#This Row],[Tổng giá trị]]))</f>
        <v>108548</v>
      </c>
      <c r="Q779" s="20">
        <f>IF(Table1[[#This Row],[Ngày Thanh toán]]&lt;&gt;"",Table1[[#This Row],[Giá Trị HD sau CK]],0)</f>
        <v>0</v>
      </c>
      <c r="R779" s="8">
        <f>Table1[[#This Row],[Số còn phải thu ĐK]]+Table1[[#This Row],[Giá Trị HD sau CK]]-Table1[[#This Row],[Số tiền đã thu]]</f>
        <v>108548</v>
      </c>
      <c r="S779" s="7">
        <f>IF(Table1[[#This Row],[Ngày hóa đơn]]&lt;&gt;"",Table1[[#This Row],[Ngày hóa đơn]],Table1[[#This Row],[Ngày hạch toán]])</f>
        <v>45762</v>
      </c>
      <c r="T779" s="8">
        <v>55</v>
      </c>
      <c r="U779" s="7">
        <f>IF(Table1[[#This Row],[Ngày tính CN]]="","",S779+T779)</f>
        <v>45817</v>
      </c>
      <c r="V779" s="20">
        <f ca="1">IF(Table1[[#This Row],[Hạn thanh toán]]="","",IF((U779-NOW())&lt;0,0,(U779-NOW())))</f>
        <v>0</v>
      </c>
      <c r="W779" s="3"/>
      <c r="X779" s="20">
        <f ca="1">IF(Table1[[#This Row],[Hạn thanh toán]]="","",IF((U779-NOW())&lt;0,-(U779-NOW()),0))</f>
        <v>157.62053680555255</v>
      </c>
      <c r="Y779" s="3" t="str">
        <f t="shared" ca="1" si="12"/>
        <v>Nợ quá hạn hơn 120 ngày có khả năng mất thanh toán</v>
      </c>
      <c r="Z779" s="3" t="str">
        <f>IF(MONTH(Table1[[#This Row],[Ngày tính CN]])&lt;10,"0"&amp;MONTH(Table1[[#This Row],[Ngày tính CN]]),MONTH(Table1[[#This Row],[Ngày tính CN]]))</f>
        <v>04</v>
      </c>
      <c r="AA77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79" s="3"/>
    </row>
    <row r="780" spans="1:28" ht="25.5" customHeight="1" x14ac:dyDescent="0.2">
      <c r="A780" s="4" t="s">
        <v>654</v>
      </c>
      <c r="B780" s="4" t="s">
        <v>2119</v>
      </c>
      <c r="E780" s="5">
        <v>45762</v>
      </c>
      <c r="F780" s="3" t="s">
        <v>1333</v>
      </c>
      <c r="G780" s="3" t="s">
        <v>936</v>
      </c>
      <c r="K780" s="8">
        <v>-108548</v>
      </c>
      <c r="L780" s="8" t="s">
        <v>637</v>
      </c>
      <c r="O780" s="20">
        <f>IF(Table1[[#This Row],[Phân loại]]="Tồn đầu kỳ",Table1[[#This Row],[Tổng giá trị]],0)</f>
        <v>0</v>
      </c>
      <c r="P780" s="8">
        <f>IF(Table1[[#This Row],[Số còn phải thu ĐK]]&gt;0,0,IF(Table1[[#This Row],[Phân loại]]="Bán hàng",Table1[[#This Row],[Tổng giá trị]],-Table1[[#This Row],[Tổng giá trị]]))</f>
        <v>108548</v>
      </c>
      <c r="Q780" s="20">
        <f>IF(Table1[[#This Row],[Ngày Thanh toán]]&lt;&gt;"",Table1[[#This Row],[Giá Trị HD sau CK]],0)</f>
        <v>0</v>
      </c>
      <c r="R780" s="8">
        <f>Table1[[#This Row],[Số còn phải thu ĐK]]+Table1[[#This Row],[Giá Trị HD sau CK]]-Table1[[#This Row],[Số tiền đã thu]]</f>
        <v>108548</v>
      </c>
      <c r="S780" s="7">
        <f>IF(Table1[[#This Row],[Ngày hóa đơn]]&lt;&gt;"",Table1[[#This Row],[Ngày hóa đơn]],Table1[[#This Row],[Ngày hạch toán]])</f>
        <v>45762</v>
      </c>
      <c r="T780" s="8">
        <v>55</v>
      </c>
      <c r="U780" s="7">
        <f>IF(Table1[[#This Row],[Ngày tính CN]]="","",S780+T780)</f>
        <v>45817</v>
      </c>
      <c r="V780" s="20">
        <f ca="1">IF(Table1[[#This Row],[Hạn thanh toán]]="","",IF((U780-NOW())&lt;0,0,(U780-NOW())))</f>
        <v>0</v>
      </c>
      <c r="W780" s="3"/>
      <c r="X780" s="20">
        <f ca="1">IF(Table1[[#This Row],[Hạn thanh toán]]="","",IF((U780-NOW())&lt;0,-(U780-NOW()),0))</f>
        <v>157.62053680555255</v>
      </c>
      <c r="Y780" s="3" t="str">
        <f t="shared" ca="1" si="12"/>
        <v>Nợ quá hạn hơn 120 ngày có khả năng mất thanh toán</v>
      </c>
      <c r="Z780" s="3" t="str">
        <f>IF(MONTH(Table1[[#This Row],[Ngày tính CN]])&lt;10,"0"&amp;MONTH(Table1[[#This Row],[Ngày tính CN]]),MONTH(Table1[[#This Row],[Ngày tính CN]]))</f>
        <v>04</v>
      </c>
      <c r="AA78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80" s="3"/>
    </row>
    <row r="781" spans="1:28" ht="25.5" customHeight="1" x14ac:dyDescent="0.2">
      <c r="A781" s="4" t="s">
        <v>654</v>
      </c>
      <c r="B781" s="4" t="s">
        <v>2119</v>
      </c>
      <c r="E781" s="5">
        <v>45762</v>
      </c>
      <c r="F781" s="3" t="s">
        <v>1334</v>
      </c>
      <c r="G781" s="3" t="s">
        <v>936</v>
      </c>
      <c r="K781" s="8">
        <v>-108548</v>
      </c>
      <c r="L781" s="8" t="s">
        <v>637</v>
      </c>
      <c r="O781" s="20">
        <f>IF(Table1[[#This Row],[Phân loại]]="Tồn đầu kỳ",Table1[[#This Row],[Tổng giá trị]],0)</f>
        <v>0</v>
      </c>
      <c r="P781" s="8">
        <f>IF(Table1[[#This Row],[Số còn phải thu ĐK]]&gt;0,0,IF(Table1[[#This Row],[Phân loại]]="Bán hàng",Table1[[#This Row],[Tổng giá trị]],-Table1[[#This Row],[Tổng giá trị]]))</f>
        <v>108548</v>
      </c>
      <c r="Q781" s="20">
        <f>IF(Table1[[#This Row],[Ngày Thanh toán]]&lt;&gt;"",Table1[[#This Row],[Giá Trị HD sau CK]],0)</f>
        <v>0</v>
      </c>
      <c r="R781" s="8">
        <f>Table1[[#This Row],[Số còn phải thu ĐK]]+Table1[[#This Row],[Giá Trị HD sau CK]]-Table1[[#This Row],[Số tiền đã thu]]</f>
        <v>108548</v>
      </c>
      <c r="S781" s="7">
        <f>IF(Table1[[#This Row],[Ngày hóa đơn]]&lt;&gt;"",Table1[[#This Row],[Ngày hóa đơn]],Table1[[#This Row],[Ngày hạch toán]])</f>
        <v>45762</v>
      </c>
      <c r="T781" s="8">
        <v>55</v>
      </c>
      <c r="U781" s="7">
        <f>IF(Table1[[#This Row],[Ngày tính CN]]="","",S781+T781)</f>
        <v>45817</v>
      </c>
      <c r="V781" s="20">
        <f ca="1">IF(Table1[[#This Row],[Hạn thanh toán]]="","",IF((U781-NOW())&lt;0,0,(U781-NOW())))</f>
        <v>0</v>
      </c>
      <c r="W781" s="3"/>
      <c r="X781" s="20">
        <f ca="1">IF(Table1[[#This Row],[Hạn thanh toán]]="","",IF((U781-NOW())&lt;0,-(U781-NOW()),0))</f>
        <v>157.62053680555255</v>
      </c>
      <c r="Y781" s="3" t="str">
        <f t="shared" ca="1" si="12"/>
        <v>Nợ quá hạn hơn 120 ngày có khả năng mất thanh toán</v>
      </c>
      <c r="Z781" s="3" t="str">
        <f>IF(MONTH(Table1[[#This Row],[Ngày tính CN]])&lt;10,"0"&amp;MONTH(Table1[[#This Row],[Ngày tính CN]]),MONTH(Table1[[#This Row],[Ngày tính CN]]))</f>
        <v>04</v>
      </c>
      <c r="AA78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81" s="3"/>
    </row>
    <row r="782" spans="1:28" ht="25.5" customHeight="1" x14ac:dyDescent="0.2">
      <c r="A782" s="4" t="s">
        <v>654</v>
      </c>
      <c r="B782" s="4" t="s">
        <v>2119</v>
      </c>
      <c r="E782" s="5">
        <v>45762</v>
      </c>
      <c r="F782" s="3" t="s">
        <v>1335</v>
      </c>
      <c r="G782" s="3" t="s">
        <v>936</v>
      </c>
      <c r="K782" s="8">
        <v>-108548</v>
      </c>
      <c r="L782" s="8" t="s">
        <v>637</v>
      </c>
      <c r="O782" s="20">
        <f>IF(Table1[[#This Row],[Phân loại]]="Tồn đầu kỳ",Table1[[#This Row],[Tổng giá trị]],0)</f>
        <v>0</v>
      </c>
      <c r="P782" s="8">
        <f>IF(Table1[[#This Row],[Số còn phải thu ĐK]]&gt;0,0,IF(Table1[[#This Row],[Phân loại]]="Bán hàng",Table1[[#This Row],[Tổng giá trị]],-Table1[[#This Row],[Tổng giá trị]]))</f>
        <v>108548</v>
      </c>
      <c r="Q782" s="20">
        <f>IF(Table1[[#This Row],[Ngày Thanh toán]]&lt;&gt;"",Table1[[#This Row],[Giá Trị HD sau CK]],0)</f>
        <v>0</v>
      </c>
      <c r="R782" s="8">
        <f>Table1[[#This Row],[Số còn phải thu ĐK]]+Table1[[#This Row],[Giá Trị HD sau CK]]-Table1[[#This Row],[Số tiền đã thu]]</f>
        <v>108548</v>
      </c>
      <c r="S782" s="7">
        <f>IF(Table1[[#This Row],[Ngày hóa đơn]]&lt;&gt;"",Table1[[#This Row],[Ngày hóa đơn]],Table1[[#This Row],[Ngày hạch toán]])</f>
        <v>45762</v>
      </c>
      <c r="T782" s="8">
        <v>55</v>
      </c>
      <c r="U782" s="7">
        <f>IF(Table1[[#This Row],[Ngày tính CN]]="","",S782+T782)</f>
        <v>45817</v>
      </c>
      <c r="V782" s="20">
        <f ca="1">IF(Table1[[#This Row],[Hạn thanh toán]]="","",IF((U782-NOW())&lt;0,0,(U782-NOW())))</f>
        <v>0</v>
      </c>
      <c r="W782" s="3"/>
      <c r="X782" s="20">
        <f ca="1">IF(Table1[[#This Row],[Hạn thanh toán]]="","",IF((U782-NOW())&lt;0,-(U782-NOW()),0))</f>
        <v>157.62053680555255</v>
      </c>
      <c r="Y782" s="3" t="str">
        <f t="shared" ca="1" si="12"/>
        <v>Nợ quá hạn hơn 120 ngày có khả năng mất thanh toán</v>
      </c>
      <c r="Z782" s="3" t="str">
        <f>IF(MONTH(Table1[[#This Row],[Ngày tính CN]])&lt;10,"0"&amp;MONTH(Table1[[#This Row],[Ngày tính CN]]),MONTH(Table1[[#This Row],[Ngày tính CN]]))</f>
        <v>04</v>
      </c>
      <c r="AA78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82" s="3"/>
    </row>
    <row r="783" spans="1:28" ht="25.5" customHeight="1" x14ac:dyDescent="0.2">
      <c r="A783" s="4" t="s">
        <v>654</v>
      </c>
      <c r="B783" s="4" t="s">
        <v>2119</v>
      </c>
      <c r="E783" s="5">
        <v>45762</v>
      </c>
      <c r="F783" s="3" t="s">
        <v>1336</v>
      </c>
      <c r="G783" s="3" t="s">
        <v>936</v>
      </c>
      <c r="K783" s="8">
        <v>-217095</v>
      </c>
      <c r="L783" s="8" t="s">
        <v>637</v>
      </c>
      <c r="O783" s="20">
        <f>IF(Table1[[#This Row],[Phân loại]]="Tồn đầu kỳ",Table1[[#This Row],[Tổng giá trị]],0)</f>
        <v>0</v>
      </c>
      <c r="P783" s="8">
        <f>IF(Table1[[#This Row],[Số còn phải thu ĐK]]&gt;0,0,IF(Table1[[#This Row],[Phân loại]]="Bán hàng",Table1[[#This Row],[Tổng giá trị]],-Table1[[#This Row],[Tổng giá trị]]))</f>
        <v>217095</v>
      </c>
      <c r="Q783" s="20">
        <f>IF(Table1[[#This Row],[Ngày Thanh toán]]&lt;&gt;"",Table1[[#This Row],[Giá Trị HD sau CK]],0)</f>
        <v>0</v>
      </c>
      <c r="R783" s="8">
        <f>Table1[[#This Row],[Số còn phải thu ĐK]]+Table1[[#This Row],[Giá Trị HD sau CK]]-Table1[[#This Row],[Số tiền đã thu]]</f>
        <v>217095</v>
      </c>
      <c r="S783" s="7">
        <f>IF(Table1[[#This Row],[Ngày hóa đơn]]&lt;&gt;"",Table1[[#This Row],[Ngày hóa đơn]],Table1[[#This Row],[Ngày hạch toán]])</f>
        <v>45762</v>
      </c>
      <c r="T783" s="8">
        <v>55</v>
      </c>
      <c r="U783" s="7">
        <f>IF(Table1[[#This Row],[Ngày tính CN]]="","",S783+T783)</f>
        <v>45817</v>
      </c>
      <c r="V783" s="20">
        <f ca="1">IF(Table1[[#This Row],[Hạn thanh toán]]="","",IF((U783-NOW())&lt;0,0,(U783-NOW())))</f>
        <v>0</v>
      </c>
      <c r="W783" s="3"/>
      <c r="X783" s="20">
        <f ca="1">IF(Table1[[#This Row],[Hạn thanh toán]]="","",IF((U783-NOW())&lt;0,-(U783-NOW()),0))</f>
        <v>157.62053680555255</v>
      </c>
      <c r="Y783" s="3" t="str">
        <f t="shared" ca="1" si="12"/>
        <v>Nợ quá hạn hơn 120 ngày có khả năng mất thanh toán</v>
      </c>
      <c r="Z783" s="3" t="str">
        <f>IF(MONTH(Table1[[#This Row],[Ngày tính CN]])&lt;10,"0"&amp;MONTH(Table1[[#This Row],[Ngày tính CN]]),MONTH(Table1[[#This Row],[Ngày tính CN]]))</f>
        <v>04</v>
      </c>
      <c r="AA78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83" s="3"/>
    </row>
    <row r="784" spans="1:28" ht="25.5" customHeight="1" x14ac:dyDescent="0.2">
      <c r="A784" s="4" t="s">
        <v>654</v>
      </c>
      <c r="B784" s="4" t="s">
        <v>2119</v>
      </c>
      <c r="E784" s="5">
        <v>45762</v>
      </c>
      <c r="F784" s="3" t="s">
        <v>1337</v>
      </c>
      <c r="G784" s="3" t="s">
        <v>936</v>
      </c>
      <c r="K784" s="8">
        <v>-143754</v>
      </c>
      <c r="L784" s="8" t="s">
        <v>637</v>
      </c>
      <c r="O784" s="20">
        <f>IF(Table1[[#This Row],[Phân loại]]="Tồn đầu kỳ",Table1[[#This Row],[Tổng giá trị]],0)</f>
        <v>0</v>
      </c>
      <c r="P784" s="8">
        <f>IF(Table1[[#This Row],[Số còn phải thu ĐK]]&gt;0,0,IF(Table1[[#This Row],[Phân loại]]="Bán hàng",Table1[[#This Row],[Tổng giá trị]],-Table1[[#This Row],[Tổng giá trị]]))</f>
        <v>143754</v>
      </c>
      <c r="Q784" s="20">
        <f>IF(Table1[[#This Row],[Ngày Thanh toán]]&lt;&gt;"",Table1[[#This Row],[Giá Trị HD sau CK]],0)</f>
        <v>0</v>
      </c>
      <c r="R784" s="8">
        <f>Table1[[#This Row],[Số còn phải thu ĐK]]+Table1[[#This Row],[Giá Trị HD sau CK]]-Table1[[#This Row],[Số tiền đã thu]]</f>
        <v>143754</v>
      </c>
      <c r="S784" s="7">
        <f>IF(Table1[[#This Row],[Ngày hóa đơn]]&lt;&gt;"",Table1[[#This Row],[Ngày hóa đơn]],Table1[[#This Row],[Ngày hạch toán]])</f>
        <v>45762</v>
      </c>
      <c r="T784" s="8">
        <v>55</v>
      </c>
      <c r="U784" s="7">
        <f>IF(Table1[[#This Row],[Ngày tính CN]]="","",S784+T784)</f>
        <v>45817</v>
      </c>
      <c r="V784" s="20">
        <f ca="1">IF(Table1[[#This Row],[Hạn thanh toán]]="","",IF((U784-NOW())&lt;0,0,(U784-NOW())))</f>
        <v>0</v>
      </c>
      <c r="W784" s="3"/>
      <c r="X784" s="20">
        <f ca="1">IF(Table1[[#This Row],[Hạn thanh toán]]="","",IF((U784-NOW())&lt;0,-(U784-NOW()),0))</f>
        <v>157.62053680555255</v>
      </c>
      <c r="Y784" s="3" t="str">
        <f t="shared" ca="1" si="12"/>
        <v>Nợ quá hạn hơn 120 ngày có khả năng mất thanh toán</v>
      </c>
      <c r="Z784" s="3" t="str">
        <f>IF(MONTH(Table1[[#This Row],[Ngày tính CN]])&lt;10,"0"&amp;MONTH(Table1[[#This Row],[Ngày tính CN]]),MONTH(Table1[[#This Row],[Ngày tính CN]]))</f>
        <v>04</v>
      </c>
      <c r="AA78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84" s="3"/>
    </row>
    <row r="785" spans="1:28" ht="25.5" customHeight="1" x14ac:dyDescent="0.2">
      <c r="A785" s="4" t="s">
        <v>654</v>
      </c>
      <c r="B785" s="4" t="s">
        <v>2119</v>
      </c>
      <c r="E785" s="5">
        <v>45762</v>
      </c>
      <c r="F785" s="3" t="s">
        <v>1338</v>
      </c>
      <c r="G785" s="3" t="s">
        <v>936</v>
      </c>
      <c r="K785" s="8">
        <v>-206647</v>
      </c>
      <c r="L785" s="8" t="s">
        <v>637</v>
      </c>
      <c r="O785" s="20">
        <f>IF(Table1[[#This Row],[Phân loại]]="Tồn đầu kỳ",Table1[[#This Row],[Tổng giá trị]],0)</f>
        <v>0</v>
      </c>
      <c r="P785" s="8">
        <f>IF(Table1[[#This Row],[Số còn phải thu ĐK]]&gt;0,0,IF(Table1[[#This Row],[Phân loại]]="Bán hàng",Table1[[#This Row],[Tổng giá trị]],-Table1[[#This Row],[Tổng giá trị]]))</f>
        <v>206647</v>
      </c>
      <c r="Q785" s="20">
        <f>IF(Table1[[#This Row],[Ngày Thanh toán]]&lt;&gt;"",Table1[[#This Row],[Giá Trị HD sau CK]],0)</f>
        <v>0</v>
      </c>
      <c r="R785" s="8">
        <f>Table1[[#This Row],[Số còn phải thu ĐK]]+Table1[[#This Row],[Giá Trị HD sau CK]]-Table1[[#This Row],[Số tiền đã thu]]</f>
        <v>206647</v>
      </c>
      <c r="S785" s="7">
        <f>IF(Table1[[#This Row],[Ngày hóa đơn]]&lt;&gt;"",Table1[[#This Row],[Ngày hóa đơn]],Table1[[#This Row],[Ngày hạch toán]])</f>
        <v>45762</v>
      </c>
      <c r="T785" s="8">
        <v>55</v>
      </c>
      <c r="U785" s="7">
        <f>IF(Table1[[#This Row],[Ngày tính CN]]="","",S785+T785)</f>
        <v>45817</v>
      </c>
      <c r="V785" s="20">
        <f ca="1">IF(Table1[[#This Row],[Hạn thanh toán]]="","",IF((U785-NOW())&lt;0,0,(U785-NOW())))</f>
        <v>0</v>
      </c>
      <c r="W785" s="3"/>
      <c r="X785" s="20">
        <f ca="1">IF(Table1[[#This Row],[Hạn thanh toán]]="","",IF((U785-NOW())&lt;0,-(U785-NOW()),0))</f>
        <v>157.62053680555255</v>
      </c>
      <c r="Y785" s="3" t="str">
        <f t="shared" ca="1" si="12"/>
        <v>Nợ quá hạn hơn 120 ngày có khả năng mất thanh toán</v>
      </c>
      <c r="Z785" s="3" t="str">
        <f>IF(MONTH(Table1[[#This Row],[Ngày tính CN]])&lt;10,"0"&amp;MONTH(Table1[[#This Row],[Ngày tính CN]]),MONTH(Table1[[#This Row],[Ngày tính CN]]))</f>
        <v>04</v>
      </c>
      <c r="AA78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85" s="3"/>
    </row>
    <row r="786" spans="1:28" ht="25.5" customHeight="1" x14ac:dyDescent="0.2">
      <c r="A786" s="4" t="s">
        <v>654</v>
      </c>
      <c r="B786" s="4" t="s">
        <v>2119</v>
      </c>
      <c r="E786" s="5">
        <v>45762</v>
      </c>
      <c r="F786" s="3" t="s">
        <v>1339</v>
      </c>
      <c r="G786" s="3" t="s">
        <v>936</v>
      </c>
      <c r="K786" s="8">
        <v>-167537</v>
      </c>
      <c r="L786" s="8" t="s">
        <v>637</v>
      </c>
      <c r="O786" s="20">
        <f>IF(Table1[[#This Row],[Phân loại]]="Tồn đầu kỳ",Table1[[#This Row],[Tổng giá trị]],0)</f>
        <v>0</v>
      </c>
      <c r="P786" s="8">
        <f>IF(Table1[[#This Row],[Số còn phải thu ĐK]]&gt;0,0,IF(Table1[[#This Row],[Phân loại]]="Bán hàng",Table1[[#This Row],[Tổng giá trị]],-Table1[[#This Row],[Tổng giá trị]]))</f>
        <v>167537</v>
      </c>
      <c r="Q786" s="20">
        <f>IF(Table1[[#This Row],[Ngày Thanh toán]]&lt;&gt;"",Table1[[#This Row],[Giá Trị HD sau CK]],0)</f>
        <v>0</v>
      </c>
      <c r="R786" s="8">
        <f>Table1[[#This Row],[Số còn phải thu ĐK]]+Table1[[#This Row],[Giá Trị HD sau CK]]-Table1[[#This Row],[Số tiền đã thu]]</f>
        <v>167537</v>
      </c>
      <c r="S786" s="7">
        <f>IF(Table1[[#This Row],[Ngày hóa đơn]]&lt;&gt;"",Table1[[#This Row],[Ngày hóa đơn]],Table1[[#This Row],[Ngày hạch toán]])</f>
        <v>45762</v>
      </c>
      <c r="T786" s="8">
        <v>55</v>
      </c>
      <c r="U786" s="7">
        <f>IF(Table1[[#This Row],[Ngày tính CN]]="","",S786+T786)</f>
        <v>45817</v>
      </c>
      <c r="V786" s="20">
        <f ca="1">IF(Table1[[#This Row],[Hạn thanh toán]]="","",IF((U786-NOW())&lt;0,0,(U786-NOW())))</f>
        <v>0</v>
      </c>
      <c r="W786" s="3"/>
      <c r="X786" s="20">
        <f ca="1">IF(Table1[[#This Row],[Hạn thanh toán]]="","",IF((U786-NOW())&lt;0,-(U786-NOW()),0))</f>
        <v>157.62053680555255</v>
      </c>
      <c r="Y786" s="3" t="str">
        <f t="shared" ca="1" si="12"/>
        <v>Nợ quá hạn hơn 120 ngày có khả năng mất thanh toán</v>
      </c>
      <c r="Z786" s="3" t="str">
        <f>IF(MONTH(Table1[[#This Row],[Ngày tính CN]])&lt;10,"0"&amp;MONTH(Table1[[#This Row],[Ngày tính CN]]),MONTH(Table1[[#This Row],[Ngày tính CN]]))</f>
        <v>04</v>
      </c>
      <c r="AA78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86" s="3"/>
    </row>
    <row r="787" spans="1:28" ht="25.5" customHeight="1" x14ac:dyDescent="0.2">
      <c r="A787" s="4" t="s">
        <v>654</v>
      </c>
      <c r="B787" s="4" t="s">
        <v>2119</v>
      </c>
      <c r="E787" s="5">
        <v>45762</v>
      </c>
      <c r="F787" s="3" t="s">
        <v>1340</v>
      </c>
      <c r="G787" s="3" t="s">
        <v>936</v>
      </c>
      <c r="K787" s="8">
        <v>-147787</v>
      </c>
      <c r="L787" s="8" t="s">
        <v>637</v>
      </c>
      <c r="O787" s="20">
        <f>IF(Table1[[#This Row],[Phân loại]]="Tồn đầu kỳ",Table1[[#This Row],[Tổng giá trị]],0)</f>
        <v>0</v>
      </c>
      <c r="P787" s="8">
        <f>IF(Table1[[#This Row],[Số còn phải thu ĐK]]&gt;0,0,IF(Table1[[#This Row],[Phân loại]]="Bán hàng",Table1[[#This Row],[Tổng giá trị]],-Table1[[#This Row],[Tổng giá trị]]))</f>
        <v>147787</v>
      </c>
      <c r="Q787" s="20">
        <f>IF(Table1[[#This Row],[Ngày Thanh toán]]&lt;&gt;"",Table1[[#This Row],[Giá Trị HD sau CK]],0)</f>
        <v>0</v>
      </c>
      <c r="R787" s="8">
        <f>Table1[[#This Row],[Số còn phải thu ĐK]]+Table1[[#This Row],[Giá Trị HD sau CK]]-Table1[[#This Row],[Số tiền đã thu]]</f>
        <v>147787</v>
      </c>
      <c r="S787" s="7">
        <f>IF(Table1[[#This Row],[Ngày hóa đơn]]&lt;&gt;"",Table1[[#This Row],[Ngày hóa đơn]],Table1[[#This Row],[Ngày hạch toán]])</f>
        <v>45762</v>
      </c>
      <c r="T787" s="8">
        <v>55</v>
      </c>
      <c r="U787" s="7">
        <f>IF(Table1[[#This Row],[Ngày tính CN]]="","",S787+T787)</f>
        <v>45817</v>
      </c>
      <c r="V787" s="20">
        <f ca="1">IF(Table1[[#This Row],[Hạn thanh toán]]="","",IF((U787-NOW())&lt;0,0,(U787-NOW())))</f>
        <v>0</v>
      </c>
      <c r="W787" s="3"/>
      <c r="X787" s="20">
        <f ca="1">IF(Table1[[#This Row],[Hạn thanh toán]]="","",IF((U787-NOW())&lt;0,-(U787-NOW()),0))</f>
        <v>157.62053680555255</v>
      </c>
      <c r="Y787" s="3" t="str">
        <f t="shared" ca="1" si="12"/>
        <v>Nợ quá hạn hơn 120 ngày có khả năng mất thanh toán</v>
      </c>
      <c r="Z787" s="3" t="str">
        <f>IF(MONTH(Table1[[#This Row],[Ngày tính CN]])&lt;10,"0"&amp;MONTH(Table1[[#This Row],[Ngày tính CN]]),MONTH(Table1[[#This Row],[Ngày tính CN]]))</f>
        <v>04</v>
      </c>
      <c r="AA78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87" s="3"/>
    </row>
    <row r="788" spans="1:28" ht="25.5" customHeight="1" x14ac:dyDescent="0.2">
      <c r="A788" s="4" t="s">
        <v>654</v>
      </c>
      <c r="B788" s="4" t="s">
        <v>2119</v>
      </c>
      <c r="E788" s="5">
        <v>45762</v>
      </c>
      <c r="F788" s="3" t="s">
        <v>1341</v>
      </c>
      <c r="G788" s="3" t="s">
        <v>936</v>
      </c>
      <c r="K788" s="8">
        <v>-39239</v>
      </c>
      <c r="L788" s="8" t="s">
        <v>637</v>
      </c>
      <c r="O788" s="20">
        <f>IF(Table1[[#This Row],[Phân loại]]="Tồn đầu kỳ",Table1[[#This Row],[Tổng giá trị]],0)</f>
        <v>0</v>
      </c>
      <c r="P788" s="8">
        <f>IF(Table1[[#This Row],[Số còn phải thu ĐK]]&gt;0,0,IF(Table1[[#This Row],[Phân loại]]="Bán hàng",Table1[[#This Row],[Tổng giá trị]],-Table1[[#This Row],[Tổng giá trị]]))</f>
        <v>39239</v>
      </c>
      <c r="Q788" s="20">
        <f>IF(Table1[[#This Row],[Ngày Thanh toán]]&lt;&gt;"",Table1[[#This Row],[Giá Trị HD sau CK]],0)</f>
        <v>0</v>
      </c>
      <c r="R788" s="8">
        <f>Table1[[#This Row],[Số còn phải thu ĐK]]+Table1[[#This Row],[Giá Trị HD sau CK]]-Table1[[#This Row],[Số tiền đã thu]]</f>
        <v>39239</v>
      </c>
      <c r="S788" s="7">
        <f>IF(Table1[[#This Row],[Ngày hóa đơn]]&lt;&gt;"",Table1[[#This Row],[Ngày hóa đơn]],Table1[[#This Row],[Ngày hạch toán]])</f>
        <v>45762</v>
      </c>
      <c r="T788" s="8">
        <v>55</v>
      </c>
      <c r="U788" s="7">
        <f>IF(Table1[[#This Row],[Ngày tính CN]]="","",S788+T788)</f>
        <v>45817</v>
      </c>
      <c r="V788" s="20">
        <f ca="1">IF(Table1[[#This Row],[Hạn thanh toán]]="","",IF((U788-NOW())&lt;0,0,(U788-NOW())))</f>
        <v>0</v>
      </c>
      <c r="W788" s="3"/>
      <c r="X788" s="20">
        <f ca="1">IF(Table1[[#This Row],[Hạn thanh toán]]="","",IF((U788-NOW())&lt;0,-(U788-NOW()),0))</f>
        <v>157.62053680555255</v>
      </c>
      <c r="Y788" s="3" t="str">
        <f t="shared" ca="1" si="12"/>
        <v>Nợ quá hạn hơn 120 ngày có khả năng mất thanh toán</v>
      </c>
      <c r="Z788" s="3" t="str">
        <f>IF(MONTH(Table1[[#This Row],[Ngày tính CN]])&lt;10,"0"&amp;MONTH(Table1[[#This Row],[Ngày tính CN]]),MONTH(Table1[[#This Row],[Ngày tính CN]]))</f>
        <v>04</v>
      </c>
      <c r="AA78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88" s="3"/>
    </row>
    <row r="789" spans="1:28" ht="25.5" customHeight="1" x14ac:dyDescent="0.2">
      <c r="A789" s="4" t="s">
        <v>654</v>
      </c>
      <c r="B789" s="4" t="s">
        <v>2119</v>
      </c>
      <c r="E789" s="5">
        <v>45762</v>
      </c>
      <c r="F789" s="3" t="s">
        <v>1342</v>
      </c>
      <c r="G789" s="3" t="s">
        <v>936</v>
      </c>
      <c r="K789" s="8">
        <v>-143543</v>
      </c>
      <c r="L789" s="8" t="s">
        <v>637</v>
      </c>
      <c r="O789" s="20">
        <f>IF(Table1[[#This Row],[Phân loại]]="Tồn đầu kỳ",Table1[[#This Row],[Tổng giá trị]],0)</f>
        <v>0</v>
      </c>
      <c r="P789" s="8">
        <f>IF(Table1[[#This Row],[Số còn phải thu ĐK]]&gt;0,0,IF(Table1[[#This Row],[Phân loại]]="Bán hàng",Table1[[#This Row],[Tổng giá trị]],-Table1[[#This Row],[Tổng giá trị]]))</f>
        <v>143543</v>
      </c>
      <c r="Q789" s="20">
        <f>IF(Table1[[#This Row],[Ngày Thanh toán]]&lt;&gt;"",Table1[[#This Row],[Giá Trị HD sau CK]],0)</f>
        <v>0</v>
      </c>
      <c r="R789" s="8">
        <f>Table1[[#This Row],[Số còn phải thu ĐK]]+Table1[[#This Row],[Giá Trị HD sau CK]]-Table1[[#This Row],[Số tiền đã thu]]</f>
        <v>143543</v>
      </c>
      <c r="S789" s="7">
        <f>IF(Table1[[#This Row],[Ngày hóa đơn]]&lt;&gt;"",Table1[[#This Row],[Ngày hóa đơn]],Table1[[#This Row],[Ngày hạch toán]])</f>
        <v>45762</v>
      </c>
      <c r="T789" s="8">
        <v>55</v>
      </c>
      <c r="U789" s="7">
        <f>IF(Table1[[#This Row],[Ngày tính CN]]="","",S789+T789)</f>
        <v>45817</v>
      </c>
      <c r="V789" s="20">
        <f ca="1">IF(Table1[[#This Row],[Hạn thanh toán]]="","",IF((U789-NOW())&lt;0,0,(U789-NOW())))</f>
        <v>0</v>
      </c>
      <c r="W789" s="3"/>
      <c r="X789" s="20">
        <f ca="1">IF(Table1[[#This Row],[Hạn thanh toán]]="","",IF((U789-NOW())&lt;0,-(U789-NOW()),0))</f>
        <v>157.62053680555255</v>
      </c>
      <c r="Y789" s="3" t="str">
        <f t="shared" ca="1" si="12"/>
        <v>Nợ quá hạn hơn 120 ngày có khả năng mất thanh toán</v>
      </c>
      <c r="Z789" s="3" t="str">
        <f>IF(MONTH(Table1[[#This Row],[Ngày tính CN]])&lt;10,"0"&amp;MONTH(Table1[[#This Row],[Ngày tính CN]]),MONTH(Table1[[#This Row],[Ngày tính CN]]))</f>
        <v>04</v>
      </c>
      <c r="AA78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89" s="3"/>
    </row>
    <row r="790" spans="1:28" ht="25.5" customHeight="1" x14ac:dyDescent="0.2">
      <c r="A790" s="4" t="s">
        <v>654</v>
      </c>
      <c r="B790" s="4" t="s">
        <v>2119</v>
      </c>
      <c r="E790" s="5">
        <v>45762</v>
      </c>
      <c r="F790" s="3" t="s">
        <v>1343</v>
      </c>
      <c r="G790" s="3" t="s">
        <v>936</v>
      </c>
      <c r="K790" s="8">
        <v>-108548</v>
      </c>
      <c r="L790" s="8" t="s">
        <v>637</v>
      </c>
      <c r="O790" s="20">
        <f>IF(Table1[[#This Row],[Phân loại]]="Tồn đầu kỳ",Table1[[#This Row],[Tổng giá trị]],0)</f>
        <v>0</v>
      </c>
      <c r="P790" s="8">
        <f>IF(Table1[[#This Row],[Số còn phải thu ĐK]]&gt;0,0,IF(Table1[[#This Row],[Phân loại]]="Bán hàng",Table1[[#This Row],[Tổng giá trị]],-Table1[[#This Row],[Tổng giá trị]]))</f>
        <v>108548</v>
      </c>
      <c r="Q790" s="20">
        <f>IF(Table1[[#This Row],[Ngày Thanh toán]]&lt;&gt;"",Table1[[#This Row],[Giá Trị HD sau CK]],0)</f>
        <v>0</v>
      </c>
      <c r="R790" s="8">
        <f>Table1[[#This Row],[Số còn phải thu ĐK]]+Table1[[#This Row],[Giá Trị HD sau CK]]-Table1[[#This Row],[Số tiền đã thu]]</f>
        <v>108548</v>
      </c>
      <c r="S790" s="7">
        <f>IF(Table1[[#This Row],[Ngày hóa đơn]]&lt;&gt;"",Table1[[#This Row],[Ngày hóa đơn]],Table1[[#This Row],[Ngày hạch toán]])</f>
        <v>45762</v>
      </c>
      <c r="T790" s="8">
        <v>55</v>
      </c>
      <c r="U790" s="7">
        <f>IF(Table1[[#This Row],[Ngày tính CN]]="","",S790+T790)</f>
        <v>45817</v>
      </c>
      <c r="V790" s="20">
        <f ca="1">IF(Table1[[#This Row],[Hạn thanh toán]]="","",IF((U790-NOW())&lt;0,0,(U790-NOW())))</f>
        <v>0</v>
      </c>
      <c r="W790" s="3"/>
      <c r="X790" s="20">
        <f ca="1">IF(Table1[[#This Row],[Hạn thanh toán]]="","",IF((U790-NOW())&lt;0,-(U790-NOW()),0))</f>
        <v>157.62053680555255</v>
      </c>
      <c r="Y790" s="3" t="str">
        <f t="shared" ca="1" si="12"/>
        <v>Nợ quá hạn hơn 120 ngày có khả năng mất thanh toán</v>
      </c>
      <c r="Z790" s="3" t="str">
        <f>IF(MONTH(Table1[[#This Row],[Ngày tính CN]])&lt;10,"0"&amp;MONTH(Table1[[#This Row],[Ngày tính CN]]),MONTH(Table1[[#This Row],[Ngày tính CN]]))</f>
        <v>04</v>
      </c>
      <c r="AA79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90" s="3"/>
    </row>
    <row r="791" spans="1:28" ht="25.5" customHeight="1" x14ac:dyDescent="0.2">
      <c r="A791" s="4" t="s">
        <v>654</v>
      </c>
      <c r="B791" s="4" t="s">
        <v>2119</v>
      </c>
      <c r="E791" s="5">
        <v>45762</v>
      </c>
      <c r="F791" s="3" t="s">
        <v>1344</v>
      </c>
      <c r="G791" s="3" t="s">
        <v>936</v>
      </c>
      <c r="K791" s="8">
        <v>-108548</v>
      </c>
      <c r="L791" s="8" t="s">
        <v>637</v>
      </c>
      <c r="O791" s="20">
        <f>IF(Table1[[#This Row],[Phân loại]]="Tồn đầu kỳ",Table1[[#This Row],[Tổng giá trị]],0)</f>
        <v>0</v>
      </c>
      <c r="P791" s="8">
        <f>IF(Table1[[#This Row],[Số còn phải thu ĐK]]&gt;0,0,IF(Table1[[#This Row],[Phân loại]]="Bán hàng",Table1[[#This Row],[Tổng giá trị]],-Table1[[#This Row],[Tổng giá trị]]))</f>
        <v>108548</v>
      </c>
      <c r="Q791" s="20">
        <f>IF(Table1[[#This Row],[Ngày Thanh toán]]&lt;&gt;"",Table1[[#This Row],[Giá Trị HD sau CK]],0)</f>
        <v>0</v>
      </c>
      <c r="R791" s="8">
        <f>Table1[[#This Row],[Số còn phải thu ĐK]]+Table1[[#This Row],[Giá Trị HD sau CK]]-Table1[[#This Row],[Số tiền đã thu]]</f>
        <v>108548</v>
      </c>
      <c r="S791" s="7">
        <f>IF(Table1[[#This Row],[Ngày hóa đơn]]&lt;&gt;"",Table1[[#This Row],[Ngày hóa đơn]],Table1[[#This Row],[Ngày hạch toán]])</f>
        <v>45762</v>
      </c>
      <c r="T791" s="8">
        <v>55</v>
      </c>
      <c r="U791" s="7">
        <f>IF(Table1[[#This Row],[Ngày tính CN]]="","",S791+T791)</f>
        <v>45817</v>
      </c>
      <c r="V791" s="20">
        <f ca="1">IF(Table1[[#This Row],[Hạn thanh toán]]="","",IF((U791-NOW())&lt;0,0,(U791-NOW())))</f>
        <v>0</v>
      </c>
      <c r="W791" s="3"/>
      <c r="X791" s="20">
        <f ca="1">IF(Table1[[#This Row],[Hạn thanh toán]]="","",IF((U791-NOW())&lt;0,-(U791-NOW()),0))</f>
        <v>157.62053680555255</v>
      </c>
      <c r="Y791" s="3" t="str">
        <f t="shared" ca="1" si="12"/>
        <v>Nợ quá hạn hơn 120 ngày có khả năng mất thanh toán</v>
      </c>
      <c r="Z791" s="3" t="str">
        <f>IF(MONTH(Table1[[#This Row],[Ngày tính CN]])&lt;10,"0"&amp;MONTH(Table1[[#This Row],[Ngày tính CN]]),MONTH(Table1[[#This Row],[Ngày tính CN]]))</f>
        <v>04</v>
      </c>
      <c r="AA79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91" s="3"/>
    </row>
    <row r="792" spans="1:28" ht="25.5" customHeight="1" x14ac:dyDescent="0.2">
      <c r="A792" s="4" t="s">
        <v>654</v>
      </c>
      <c r="B792" s="4" t="s">
        <v>2119</v>
      </c>
      <c r="E792" s="5">
        <v>45765</v>
      </c>
      <c r="F792" s="3" t="s">
        <v>1345</v>
      </c>
      <c r="G792" s="3" t="s">
        <v>936</v>
      </c>
      <c r="K792" s="8">
        <v>-173677</v>
      </c>
      <c r="L792" s="8" t="s">
        <v>637</v>
      </c>
      <c r="O792" s="20">
        <f>IF(Table1[[#This Row],[Phân loại]]="Tồn đầu kỳ",Table1[[#This Row],[Tổng giá trị]],0)</f>
        <v>0</v>
      </c>
      <c r="P792" s="8">
        <f>IF(Table1[[#This Row],[Số còn phải thu ĐK]]&gt;0,0,IF(Table1[[#This Row],[Phân loại]]="Bán hàng",Table1[[#This Row],[Tổng giá trị]],-Table1[[#This Row],[Tổng giá trị]]))</f>
        <v>173677</v>
      </c>
      <c r="Q792" s="20">
        <f>IF(Table1[[#This Row],[Ngày Thanh toán]]&lt;&gt;"",Table1[[#This Row],[Giá Trị HD sau CK]],0)</f>
        <v>0</v>
      </c>
      <c r="R792" s="8">
        <f>Table1[[#This Row],[Số còn phải thu ĐK]]+Table1[[#This Row],[Giá Trị HD sau CK]]-Table1[[#This Row],[Số tiền đã thu]]</f>
        <v>173677</v>
      </c>
      <c r="S792" s="7">
        <f>IF(Table1[[#This Row],[Ngày hóa đơn]]&lt;&gt;"",Table1[[#This Row],[Ngày hóa đơn]],Table1[[#This Row],[Ngày hạch toán]])</f>
        <v>45765</v>
      </c>
      <c r="T792" s="8">
        <v>55</v>
      </c>
      <c r="U792" s="7">
        <f>IF(Table1[[#This Row],[Ngày tính CN]]="","",S792+T792)</f>
        <v>45820</v>
      </c>
      <c r="V792" s="20">
        <f ca="1">IF(Table1[[#This Row],[Hạn thanh toán]]="","",IF((U792-NOW())&lt;0,0,(U792-NOW())))</f>
        <v>0</v>
      </c>
      <c r="W792" s="3"/>
      <c r="X792" s="20">
        <f ca="1">IF(Table1[[#This Row],[Hạn thanh toán]]="","",IF((U792-NOW())&lt;0,-(U792-NOW()),0))</f>
        <v>154.62053680555255</v>
      </c>
      <c r="Y792" s="3" t="str">
        <f t="shared" ca="1" si="12"/>
        <v>Nợ quá hạn hơn 120 ngày có khả năng mất thanh toán</v>
      </c>
      <c r="Z792" s="3" t="str">
        <f>IF(MONTH(Table1[[#This Row],[Ngày tính CN]])&lt;10,"0"&amp;MONTH(Table1[[#This Row],[Ngày tính CN]]),MONTH(Table1[[#This Row],[Ngày tính CN]]))</f>
        <v>04</v>
      </c>
      <c r="AA79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92" s="3"/>
    </row>
    <row r="793" spans="1:28" ht="25.5" customHeight="1" x14ac:dyDescent="0.2">
      <c r="A793" s="4" t="s">
        <v>654</v>
      </c>
      <c r="B793" s="4" t="s">
        <v>2119</v>
      </c>
      <c r="E793" s="5">
        <v>45765</v>
      </c>
      <c r="F793" s="3" t="s">
        <v>1346</v>
      </c>
      <c r="G793" s="3" t="s">
        <v>936</v>
      </c>
      <c r="K793" s="8">
        <v>-143543</v>
      </c>
      <c r="L793" s="8" t="s">
        <v>637</v>
      </c>
      <c r="O793" s="20">
        <f>IF(Table1[[#This Row],[Phân loại]]="Tồn đầu kỳ",Table1[[#This Row],[Tổng giá trị]],0)</f>
        <v>0</v>
      </c>
      <c r="P793" s="8">
        <f>IF(Table1[[#This Row],[Số còn phải thu ĐK]]&gt;0,0,IF(Table1[[#This Row],[Phân loại]]="Bán hàng",Table1[[#This Row],[Tổng giá trị]],-Table1[[#This Row],[Tổng giá trị]]))</f>
        <v>143543</v>
      </c>
      <c r="Q793" s="20">
        <f>IF(Table1[[#This Row],[Ngày Thanh toán]]&lt;&gt;"",Table1[[#This Row],[Giá Trị HD sau CK]],0)</f>
        <v>0</v>
      </c>
      <c r="R793" s="8">
        <f>Table1[[#This Row],[Số còn phải thu ĐK]]+Table1[[#This Row],[Giá Trị HD sau CK]]-Table1[[#This Row],[Số tiền đã thu]]</f>
        <v>143543</v>
      </c>
      <c r="S793" s="7">
        <f>IF(Table1[[#This Row],[Ngày hóa đơn]]&lt;&gt;"",Table1[[#This Row],[Ngày hóa đơn]],Table1[[#This Row],[Ngày hạch toán]])</f>
        <v>45765</v>
      </c>
      <c r="T793" s="8">
        <v>55</v>
      </c>
      <c r="U793" s="7">
        <f>IF(Table1[[#This Row],[Ngày tính CN]]="","",S793+T793)</f>
        <v>45820</v>
      </c>
      <c r="V793" s="20">
        <f ca="1">IF(Table1[[#This Row],[Hạn thanh toán]]="","",IF((U793-NOW())&lt;0,0,(U793-NOW())))</f>
        <v>0</v>
      </c>
      <c r="W793" s="3"/>
      <c r="X793" s="20">
        <f ca="1">IF(Table1[[#This Row],[Hạn thanh toán]]="","",IF((U793-NOW())&lt;0,-(U793-NOW()),0))</f>
        <v>154.62053680555255</v>
      </c>
      <c r="Y793" s="3" t="str">
        <f t="shared" ca="1" si="12"/>
        <v>Nợ quá hạn hơn 120 ngày có khả năng mất thanh toán</v>
      </c>
      <c r="Z793" s="3" t="str">
        <f>IF(MONTH(Table1[[#This Row],[Ngày tính CN]])&lt;10,"0"&amp;MONTH(Table1[[#This Row],[Ngày tính CN]]),MONTH(Table1[[#This Row],[Ngày tính CN]]))</f>
        <v>04</v>
      </c>
      <c r="AA79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93" s="3"/>
    </row>
    <row r="794" spans="1:28" ht="25.5" customHeight="1" x14ac:dyDescent="0.2">
      <c r="A794" s="4" t="s">
        <v>654</v>
      </c>
      <c r="B794" s="4" t="s">
        <v>2119</v>
      </c>
      <c r="E794" s="5">
        <v>45765</v>
      </c>
      <c r="F794" s="3" t="s">
        <v>1347</v>
      </c>
      <c r="G794" s="3" t="s">
        <v>936</v>
      </c>
      <c r="K794" s="8">
        <v>-143543</v>
      </c>
      <c r="L794" s="8" t="s">
        <v>637</v>
      </c>
      <c r="O794" s="20">
        <f>IF(Table1[[#This Row],[Phân loại]]="Tồn đầu kỳ",Table1[[#This Row],[Tổng giá trị]],0)</f>
        <v>0</v>
      </c>
      <c r="P794" s="8">
        <f>IF(Table1[[#This Row],[Số còn phải thu ĐK]]&gt;0,0,IF(Table1[[#This Row],[Phân loại]]="Bán hàng",Table1[[#This Row],[Tổng giá trị]],-Table1[[#This Row],[Tổng giá trị]]))</f>
        <v>143543</v>
      </c>
      <c r="Q794" s="20">
        <f>IF(Table1[[#This Row],[Ngày Thanh toán]]&lt;&gt;"",Table1[[#This Row],[Giá Trị HD sau CK]],0)</f>
        <v>0</v>
      </c>
      <c r="R794" s="8">
        <f>Table1[[#This Row],[Số còn phải thu ĐK]]+Table1[[#This Row],[Giá Trị HD sau CK]]-Table1[[#This Row],[Số tiền đã thu]]</f>
        <v>143543</v>
      </c>
      <c r="S794" s="7">
        <f>IF(Table1[[#This Row],[Ngày hóa đơn]]&lt;&gt;"",Table1[[#This Row],[Ngày hóa đơn]],Table1[[#This Row],[Ngày hạch toán]])</f>
        <v>45765</v>
      </c>
      <c r="T794" s="8">
        <v>55</v>
      </c>
      <c r="U794" s="7">
        <f>IF(Table1[[#This Row],[Ngày tính CN]]="","",S794+T794)</f>
        <v>45820</v>
      </c>
      <c r="V794" s="20">
        <f ca="1">IF(Table1[[#This Row],[Hạn thanh toán]]="","",IF((U794-NOW())&lt;0,0,(U794-NOW())))</f>
        <v>0</v>
      </c>
      <c r="W794" s="3"/>
      <c r="X794" s="20">
        <f ca="1">IF(Table1[[#This Row],[Hạn thanh toán]]="","",IF((U794-NOW())&lt;0,-(U794-NOW()),0))</f>
        <v>154.62053680555255</v>
      </c>
      <c r="Y794" s="3" t="str">
        <f t="shared" ca="1" si="12"/>
        <v>Nợ quá hạn hơn 120 ngày có khả năng mất thanh toán</v>
      </c>
      <c r="Z794" s="3" t="str">
        <f>IF(MONTH(Table1[[#This Row],[Ngày tính CN]])&lt;10,"0"&amp;MONTH(Table1[[#This Row],[Ngày tính CN]]),MONTH(Table1[[#This Row],[Ngày tính CN]]))</f>
        <v>04</v>
      </c>
      <c r="AA79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94" s="3"/>
    </row>
    <row r="795" spans="1:28" ht="25.5" customHeight="1" x14ac:dyDescent="0.2">
      <c r="A795" s="4" t="s">
        <v>654</v>
      </c>
      <c r="B795" s="4" t="s">
        <v>2119</v>
      </c>
      <c r="E795" s="5">
        <v>45765</v>
      </c>
      <c r="F795" s="3" t="s">
        <v>1348</v>
      </c>
      <c r="G795" s="3" t="s">
        <v>936</v>
      </c>
      <c r="K795" s="8">
        <v>-71771</v>
      </c>
      <c r="L795" s="8" t="s">
        <v>637</v>
      </c>
      <c r="O795" s="20">
        <f>IF(Table1[[#This Row],[Phân loại]]="Tồn đầu kỳ",Table1[[#This Row],[Tổng giá trị]],0)</f>
        <v>0</v>
      </c>
      <c r="P795" s="8">
        <f>IF(Table1[[#This Row],[Số còn phải thu ĐK]]&gt;0,0,IF(Table1[[#This Row],[Phân loại]]="Bán hàng",Table1[[#This Row],[Tổng giá trị]],-Table1[[#This Row],[Tổng giá trị]]))</f>
        <v>71771</v>
      </c>
      <c r="Q795" s="20">
        <f>IF(Table1[[#This Row],[Ngày Thanh toán]]&lt;&gt;"",Table1[[#This Row],[Giá Trị HD sau CK]],0)</f>
        <v>0</v>
      </c>
      <c r="R795" s="8">
        <f>Table1[[#This Row],[Số còn phải thu ĐK]]+Table1[[#This Row],[Giá Trị HD sau CK]]-Table1[[#This Row],[Số tiền đã thu]]</f>
        <v>71771</v>
      </c>
      <c r="S795" s="7">
        <f>IF(Table1[[#This Row],[Ngày hóa đơn]]&lt;&gt;"",Table1[[#This Row],[Ngày hóa đơn]],Table1[[#This Row],[Ngày hạch toán]])</f>
        <v>45765</v>
      </c>
      <c r="T795" s="8">
        <v>55</v>
      </c>
      <c r="U795" s="7">
        <f>IF(Table1[[#This Row],[Ngày tính CN]]="","",S795+T795)</f>
        <v>45820</v>
      </c>
      <c r="V795" s="20">
        <f ca="1">IF(Table1[[#This Row],[Hạn thanh toán]]="","",IF((U795-NOW())&lt;0,0,(U795-NOW())))</f>
        <v>0</v>
      </c>
      <c r="W795" s="3"/>
      <c r="X795" s="20">
        <f ca="1">IF(Table1[[#This Row],[Hạn thanh toán]]="","",IF((U795-NOW())&lt;0,-(U795-NOW()),0))</f>
        <v>154.62053680555255</v>
      </c>
      <c r="Y795" s="3" t="str">
        <f t="shared" ca="1" si="12"/>
        <v>Nợ quá hạn hơn 120 ngày có khả năng mất thanh toán</v>
      </c>
      <c r="Z795" s="3" t="str">
        <f>IF(MONTH(Table1[[#This Row],[Ngày tính CN]])&lt;10,"0"&amp;MONTH(Table1[[#This Row],[Ngày tính CN]]),MONTH(Table1[[#This Row],[Ngày tính CN]]))</f>
        <v>04</v>
      </c>
      <c r="AA79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95" s="3"/>
    </row>
    <row r="796" spans="1:28" ht="25.5" customHeight="1" x14ac:dyDescent="0.2">
      <c r="A796" s="4" t="s">
        <v>654</v>
      </c>
      <c r="B796" s="4" t="s">
        <v>2119</v>
      </c>
      <c r="E796" s="5">
        <v>45765</v>
      </c>
      <c r="F796" s="3" t="s">
        <v>1349</v>
      </c>
      <c r="G796" s="3" t="s">
        <v>936</v>
      </c>
      <c r="K796" s="8">
        <v>-71771</v>
      </c>
      <c r="L796" s="8" t="s">
        <v>637</v>
      </c>
      <c r="O796" s="20">
        <f>IF(Table1[[#This Row],[Phân loại]]="Tồn đầu kỳ",Table1[[#This Row],[Tổng giá trị]],0)</f>
        <v>0</v>
      </c>
      <c r="P796" s="8">
        <f>IF(Table1[[#This Row],[Số còn phải thu ĐK]]&gt;0,0,IF(Table1[[#This Row],[Phân loại]]="Bán hàng",Table1[[#This Row],[Tổng giá trị]],-Table1[[#This Row],[Tổng giá trị]]))</f>
        <v>71771</v>
      </c>
      <c r="Q796" s="20">
        <f>IF(Table1[[#This Row],[Ngày Thanh toán]]&lt;&gt;"",Table1[[#This Row],[Giá Trị HD sau CK]],0)</f>
        <v>0</v>
      </c>
      <c r="R796" s="8">
        <f>Table1[[#This Row],[Số còn phải thu ĐK]]+Table1[[#This Row],[Giá Trị HD sau CK]]-Table1[[#This Row],[Số tiền đã thu]]</f>
        <v>71771</v>
      </c>
      <c r="S796" s="7">
        <f>IF(Table1[[#This Row],[Ngày hóa đơn]]&lt;&gt;"",Table1[[#This Row],[Ngày hóa đơn]],Table1[[#This Row],[Ngày hạch toán]])</f>
        <v>45765</v>
      </c>
      <c r="T796" s="8">
        <v>55</v>
      </c>
      <c r="U796" s="7">
        <f>IF(Table1[[#This Row],[Ngày tính CN]]="","",S796+T796)</f>
        <v>45820</v>
      </c>
      <c r="V796" s="20">
        <f ca="1">IF(Table1[[#This Row],[Hạn thanh toán]]="","",IF((U796-NOW())&lt;0,0,(U796-NOW())))</f>
        <v>0</v>
      </c>
      <c r="W796" s="3"/>
      <c r="X796" s="20">
        <f ca="1">IF(Table1[[#This Row],[Hạn thanh toán]]="","",IF((U796-NOW())&lt;0,-(U796-NOW()),0))</f>
        <v>154.62053680555255</v>
      </c>
      <c r="Y796" s="3" t="str">
        <f t="shared" ca="1" si="12"/>
        <v>Nợ quá hạn hơn 120 ngày có khả năng mất thanh toán</v>
      </c>
      <c r="Z796" s="3" t="str">
        <f>IF(MONTH(Table1[[#This Row],[Ngày tính CN]])&lt;10,"0"&amp;MONTH(Table1[[#This Row],[Ngày tính CN]]),MONTH(Table1[[#This Row],[Ngày tính CN]]))</f>
        <v>04</v>
      </c>
      <c r="AA79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96" s="3"/>
    </row>
    <row r="797" spans="1:28" ht="25.5" customHeight="1" x14ac:dyDescent="0.2">
      <c r="A797" s="4" t="s">
        <v>654</v>
      </c>
      <c r="B797" s="4" t="s">
        <v>2119</v>
      </c>
      <c r="E797" s="5">
        <v>45765</v>
      </c>
      <c r="F797" s="3" t="s">
        <v>1350</v>
      </c>
      <c r="G797" s="3" t="s">
        <v>936</v>
      </c>
      <c r="K797" s="8">
        <v>-71771</v>
      </c>
      <c r="L797" s="8" t="s">
        <v>637</v>
      </c>
      <c r="O797" s="20">
        <f>IF(Table1[[#This Row],[Phân loại]]="Tồn đầu kỳ",Table1[[#This Row],[Tổng giá trị]],0)</f>
        <v>0</v>
      </c>
      <c r="P797" s="8">
        <f>IF(Table1[[#This Row],[Số còn phải thu ĐK]]&gt;0,0,IF(Table1[[#This Row],[Phân loại]]="Bán hàng",Table1[[#This Row],[Tổng giá trị]],-Table1[[#This Row],[Tổng giá trị]]))</f>
        <v>71771</v>
      </c>
      <c r="Q797" s="20">
        <f>IF(Table1[[#This Row],[Ngày Thanh toán]]&lt;&gt;"",Table1[[#This Row],[Giá Trị HD sau CK]],0)</f>
        <v>0</v>
      </c>
      <c r="R797" s="8">
        <f>Table1[[#This Row],[Số còn phải thu ĐK]]+Table1[[#This Row],[Giá Trị HD sau CK]]-Table1[[#This Row],[Số tiền đã thu]]</f>
        <v>71771</v>
      </c>
      <c r="S797" s="7">
        <f>IF(Table1[[#This Row],[Ngày hóa đơn]]&lt;&gt;"",Table1[[#This Row],[Ngày hóa đơn]],Table1[[#This Row],[Ngày hạch toán]])</f>
        <v>45765</v>
      </c>
      <c r="T797" s="8">
        <v>55</v>
      </c>
      <c r="U797" s="7">
        <f>IF(Table1[[#This Row],[Ngày tính CN]]="","",S797+T797)</f>
        <v>45820</v>
      </c>
      <c r="V797" s="20">
        <f ca="1">IF(Table1[[#This Row],[Hạn thanh toán]]="","",IF((U797-NOW())&lt;0,0,(U797-NOW())))</f>
        <v>0</v>
      </c>
      <c r="W797" s="3"/>
      <c r="X797" s="20">
        <f ca="1">IF(Table1[[#This Row],[Hạn thanh toán]]="","",IF((U797-NOW())&lt;0,-(U797-NOW()),0))</f>
        <v>154.62053680555255</v>
      </c>
      <c r="Y797" s="3" t="str">
        <f t="shared" ca="1" si="12"/>
        <v>Nợ quá hạn hơn 120 ngày có khả năng mất thanh toán</v>
      </c>
      <c r="Z797" s="3" t="str">
        <f>IF(MONTH(Table1[[#This Row],[Ngày tính CN]])&lt;10,"0"&amp;MONTH(Table1[[#This Row],[Ngày tính CN]]),MONTH(Table1[[#This Row],[Ngày tính CN]]))</f>
        <v>04</v>
      </c>
      <c r="AA79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97" s="3"/>
    </row>
    <row r="798" spans="1:28" ht="25.5" customHeight="1" x14ac:dyDescent="0.2">
      <c r="A798" s="4" t="s">
        <v>654</v>
      </c>
      <c r="B798" s="4" t="s">
        <v>2119</v>
      </c>
      <c r="E798" s="5">
        <v>45765</v>
      </c>
      <c r="F798" s="3" t="s">
        <v>1351</v>
      </c>
      <c r="G798" s="3" t="s">
        <v>936</v>
      </c>
      <c r="K798" s="8">
        <v>-158609</v>
      </c>
      <c r="L798" s="8" t="s">
        <v>637</v>
      </c>
      <c r="O798" s="20">
        <f>IF(Table1[[#This Row],[Phân loại]]="Tồn đầu kỳ",Table1[[#This Row],[Tổng giá trị]],0)</f>
        <v>0</v>
      </c>
      <c r="P798" s="8">
        <f>IF(Table1[[#This Row],[Số còn phải thu ĐK]]&gt;0,0,IF(Table1[[#This Row],[Phân loại]]="Bán hàng",Table1[[#This Row],[Tổng giá trị]],-Table1[[#This Row],[Tổng giá trị]]))</f>
        <v>158609</v>
      </c>
      <c r="Q798" s="20">
        <f>IF(Table1[[#This Row],[Ngày Thanh toán]]&lt;&gt;"",Table1[[#This Row],[Giá Trị HD sau CK]],0)</f>
        <v>0</v>
      </c>
      <c r="R798" s="8">
        <f>Table1[[#This Row],[Số còn phải thu ĐK]]+Table1[[#This Row],[Giá Trị HD sau CK]]-Table1[[#This Row],[Số tiền đã thu]]</f>
        <v>158609</v>
      </c>
      <c r="S798" s="7">
        <f>IF(Table1[[#This Row],[Ngày hóa đơn]]&lt;&gt;"",Table1[[#This Row],[Ngày hóa đơn]],Table1[[#This Row],[Ngày hạch toán]])</f>
        <v>45765</v>
      </c>
      <c r="T798" s="8">
        <v>55</v>
      </c>
      <c r="U798" s="7">
        <f>IF(Table1[[#This Row],[Ngày tính CN]]="","",S798+T798)</f>
        <v>45820</v>
      </c>
      <c r="V798" s="20">
        <f ca="1">IF(Table1[[#This Row],[Hạn thanh toán]]="","",IF((U798-NOW())&lt;0,0,(U798-NOW())))</f>
        <v>0</v>
      </c>
      <c r="W798" s="3"/>
      <c r="X798" s="20">
        <f ca="1">IF(Table1[[#This Row],[Hạn thanh toán]]="","",IF((U798-NOW())&lt;0,-(U798-NOW()),0))</f>
        <v>154.62053680555255</v>
      </c>
      <c r="Y798" s="3" t="str">
        <f t="shared" ca="1" si="12"/>
        <v>Nợ quá hạn hơn 120 ngày có khả năng mất thanh toán</v>
      </c>
      <c r="Z798" s="3" t="str">
        <f>IF(MONTH(Table1[[#This Row],[Ngày tính CN]])&lt;10,"0"&amp;MONTH(Table1[[#This Row],[Ngày tính CN]]),MONTH(Table1[[#This Row],[Ngày tính CN]]))</f>
        <v>04</v>
      </c>
      <c r="AA79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98" s="3"/>
    </row>
    <row r="799" spans="1:28" ht="25.5" customHeight="1" x14ac:dyDescent="0.2">
      <c r="A799" s="4" t="s">
        <v>654</v>
      </c>
      <c r="B799" s="4" t="s">
        <v>2119</v>
      </c>
      <c r="E799" s="5">
        <v>45765</v>
      </c>
      <c r="F799" s="3" t="s">
        <v>1352</v>
      </c>
      <c r="G799" s="3" t="s">
        <v>936</v>
      </c>
      <c r="K799" s="8">
        <v>-81813</v>
      </c>
      <c r="L799" s="8" t="s">
        <v>637</v>
      </c>
      <c r="O799" s="20">
        <f>IF(Table1[[#This Row],[Phân loại]]="Tồn đầu kỳ",Table1[[#This Row],[Tổng giá trị]],0)</f>
        <v>0</v>
      </c>
      <c r="P799" s="8">
        <f>IF(Table1[[#This Row],[Số còn phải thu ĐK]]&gt;0,0,IF(Table1[[#This Row],[Phân loại]]="Bán hàng",Table1[[#This Row],[Tổng giá trị]],-Table1[[#This Row],[Tổng giá trị]]))</f>
        <v>81813</v>
      </c>
      <c r="Q799" s="20">
        <f>IF(Table1[[#This Row],[Ngày Thanh toán]]&lt;&gt;"",Table1[[#This Row],[Giá Trị HD sau CK]],0)</f>
        <v>0</v>
      </c>
      <c r="R799" s="8">
        <f>Table1[[#This Row],[Số còn phải thu ĐK]]+Table1[[#This Row],[Giá Trị HD sau CK]]-Table1[[#This Row],[Số tiền đã thu]]</f>
        <v>81813</v>
      </c>
      <c r="S799" s="7">
        <f>IF(Table1[[#This Row],[Ngày hóa đơn]]&lt;&gt;"",Table1[[#This Row],[Ngày hóa đơn]],Table1[[#This Row],[Ngày hạch toán]])</f>
        <v>45765</v>
      </c>
      <c r="T799" s="8">
        <v>55</v>
      </c>
      <c r="U799" s="7">
        <f>IF(Table1[[#This Row],[Ngày tính CN]]="","",S799+T799)</f>
        <v>45820</v>
      </c>
      <c r="V799" s="20">
        <f ca="1">IF(Table1[[#This Row],[Hạn thanh toán]]="","",IF((U799-NOW())&lt;0,0,(U799-NOW())))</f>
        <v>0</v>
      </c>
      <c r="W799" s="3"/>
      <c r="X799" s="20">
        <f ca="1">IF(Table1[[#This Row],[Hạn thanh toán]]="","",IF((U799-NOW())&lt;0,-(U799-NOW()),0))</f>
        <v>154.62053680555255</v>
      </c>
      <c r="Y799" s="3" t="str">
        <f t="shared" ca="1" si="12"/>
        <v>Nợ quá hạn hơn 120 ngày có khả năng mất thanh toán</v>
      </c>
      <c r="Z799" s="3" t="str">
        <f>IF(MONTH(Table1[[#This Row],[Ngày tính CN]])&lt;10,"0"&amp;MONTH(Table1[[#This Row],[Ngày tính CN]]),MONTH(Table1[[#This Row],[Ngày tính CN]]))</f>
        <v>04</v>
      </c>
      <c r="AA79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799" s="3"/>
    </row>
    <row r="800" spans="1:28" ht="25.5" customHeight="1" x14ac:dyDescent="0.2">
      <c r="A800" s="4" t="s">
        <v>654</v>
      </c>
      <c r="B800" s="4" t="s">
        <v>2119</v>
      </c>
      <c r="E800" s="5">
        <v>45765</v>
      </c>
      <c r="F800" s="3" t="s">
        <v>1353</v>
      </c>
      <c r="G800" s="3" t="s">
        <v>936</v>
      </c>
      <c r="K800" s="8">
        <v>-39239</v>
      </c>
      <c r="L800" s="8" t="s">
        <v>637</v>
      </c>
      <c r="O800" s="20">
        <f>IF(Table1[[#This Row],[Phân loại]]="Tồn đầu kỳ",Table1[[#This Row],[Tổng giá trị]],0)</f>
        <v>0</v>
      </c>
      <c r="P800" s="8">
        <f>IF(Table1[[#This Row],[Số còn phải thu ĐK]]&gt;0,0,IF(Table1[[#This Row],[Phân loại]]="Bán hàng",Table1[[#This Row],[Tổng giá trị]],-Table1[[#This Row],[Tổng giá trị]]))</f>
        <v>39239</v>
      </c>
      <c r="Q800" s="20">
        <f>IF(Table1[[#This Row],[Ngày Thanh toán]]&lt;&gt;"",Table1[[#This Row],[Giá Trị HD sau CK]],0)</f>
        <v>0</v>
      </c>
      <c r="R800" s="8">
        <f>Table1[[#This Row],[Số còn phải thu ĐK]]+Table1[[#This Row],[Giá Trị HD sau CK]]-Table1[[#This Row],[Số tiền đã thu]]</f>
        <v>39239</v>
      </c>
      <c r="S800" s="7">
        <f>IF(Table1[[#This Row],[Ngày hóa đơn]]&lt;&gt;"",Table1[[#This Row],[Ngày hóa đơn]],Table1[[#This Row],[Ngày hạch toán]])</f>
        <v>45765</v>
      </c>
      <c r="T800" s="8">
        <v>55</v>
      </c>
      <c r="U800" s="7">
        <f>IF(Table1[[#This Row],[Ngày tính CN]]="","",S800+T800)</f>
        <v>45820</v>
      </c>
      <c r="V800" s="20">
        <f ca="1">IF(Table1[[#This Row],[Hạn thanh toán]]="","",IF((U800-NOW())&lt;0,0,(U800-NOW())))</f>
        <v>0</v>
      </c>
      <c r="W800" s="3"/>
      <c r="X800" s="20">
        <f ca="1">IF(Table1[[#This Row],[Hạn thanh toán]]="","",IF((U800-NOW())&lt;0,-(U800-NOW()),0))</f>
        <v>154.62053680555255</v>
      </c>
      <c r="Y800" s="3" t="str">
        <f t="shared" ca="1" si="12"/>
        <v>Nợ quá hạn hơn 120 ngày có khả năng mất thanh toán</v>
      </c>
      <c r="Z800" s="3" t="str">
        <f>IF(MONTH(Table1[[#This Row],[Ngày tính CN]])&lt;10,"0"&amp;MONTH(Table1[[#This Row],[Ngày tính CN]]),MONTH(Table1[[#This Row],[Ngày tính CN]]))</f>
        <v>04</v>
      </c>
      <c r="AA80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00" s="3"/>
    </row>
    <row r="801" spans="1:28" ht="25.5" customHeight="1" x14ac:dyDescent="0.2">
      <c r="A801" s="4" t="s">
        <v>654</v>
      </c>
      <c r="B801" s="4" t="s">
        <v>2119</v>
      </c>
      <c r="E801" s="5">
        <v>45765</v>
      </c>
      <c r="F801" s="3" t="s">
        <v>1354</v>
      </c>
      <c r="G801" s="3" t="s">
        <v>936</v>
      </c>
      <c r="K801" s="8">
        <v>-39239</v>
      </c>
      <c r="L801" s="8" t="s">
        <v>637</v>
      </c>
      <c r="O801" s="20">
        <f>IF(Table1[[#This Row],[Phân loại]]="Tồn đầu kỳ",Table1[[#This Row],[Tổng giá trị]],0)</f>
        <v>0</v>
      </c>
      <c r="P801" s="8">
        <f>IF(Table1[[#This Row],[Số còn phải thu ĐK]]&gt;0,0,IF(Table1[[#This Row],[Phân loại]]="Bán hàng",Table1[[#This Row],[Tổng giá trị]],-Table1[[#This Row],[Tổng giá trị]]))</f>
        <v>39239</v>
      </c>
      <c r="Q801" s="20">
        <f>IF(Table1[[#This Row],[Ngày Thanh toán]]&lt;&gt;"",Table1[[#This Row],[Giá Trị HD sau CK]],0)</f>
        <v>0</v>
      </c>
      <c r="R801" s="8">
        <f>Table1[[#This Row],[Số còn phải thu ĐK]]+Table1[[#This Row],[Giá Trị HD sau CK]]-Table1[[#This Row],[Số tiền đã thu]]</f>
        <v>39239</v>
      </c>
      <c r="S801" s="7">
        <f>IF(Table1[[#This Row],[Ngày hóa đơn]]&lt;&gt;"",Table1[[#This Row],[Ngày hóa đơn]],Table1[[#This Row],[Ngày hạch toán]])</f>
        <v>45765</v>
      </c>
      <c r="T801" s="8">
        <v>55</v>
      </c>
      <c r="U801" s="7">
        <f>IF(Table1[[#This Row],[Ngày tính CN]]="","",S801+T801)</f>
        <v>45820</v>
      </c>
      <c r="V801" s="20">
        <f ca="1">IF(Table1[[#This Row],[Hạn thanh toán]]="","",IF((U801-NOW())&lt;0,0,(U801-NOW())))</f>
        <v>0</v>
      </c>
      <c r="W801" s="3"/>
      <c r="X801" s="20">
        <f ca="1">IF(Table1[[#This Row],[Hạn thanh toán]]="","",IF((U801-NOW())&lt;0,-(U801-NOW()),0))</f>
        <v>154.62053680555255</v>
      </c>
      <c r="Y801" s="3" t="str">
        <f t="shared" ca="1" si="12"/>
        <v>Nợ quá hạn hơn 120 ngày có khả năng mất thanh toán</v>
      </c>
      <c r="Z801" s="3" t="str">
        <f>IF(MONTH(Table1[[#This Row],[Ngày tính CN]])&lt;10,"0"&amp;MONTH(Table1[[#This Row],[Ngày tính CN]]),MONTH(Table1[[#This Row],[Ngày tính CN]]))</f>
        <v>04</v>
      </c>
      <c r="AA80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01" s="3"/>
    </row>
    <row r="802" spans="1:28" ht="25.5" customHeight="1" x14ac:dyDescent="0.2">
      <c r="A802" s="4" t="s">
        <v>654</v>
      </c>
      <c r="B802" s="4" t="s">
        <v>2119</v>
      </c>
      <c r="E802" s="5">
        <v>45765</v>
      </c>
      <c r="F802" s="3" t="s">
        <v>1355</v>
      </c>
      <c r="G802" s="3" t="s">
        <v>936</v>
      </c>
      <c r="K802" s="8">
        <v>-39239</v>
      </c>
      <c r="L802" s="8" t="s">
        <v>637</v>
      </c>
      <c r="O802" s="20">
        <f>IF(Table1[[#This Row],[Phân loại]]="Tồn đầu kỳ",Table1[[#This Row],[Tổng giá trị]],0)</f>
        <v>0</v>
      </c>
      <c r="P802" s="8">
        <f>IF(Table1[[#This Row],[Số còn phải thu ĐK]]&gt;0,0,IF(Table1[[#This Row],[Phân loại]]="Bán hàng",Table1[[#This Row],[Tổng giá trị]],-Table1[[#This Row],[Tổng giá trị]]))</f>
        <v>39239</v>
      </c>
      <c r="Q802" s="20">
        <f>IF(Table1[[#This Row],[Ngày Thanh toán]]&lt;&gt;"",Table1[[#This Row],[Giá Trị HD sau CK]],0)</f>
        <v>0</v>
      </c>
      <c r="R802" s="8">
        <f>Table1[[#This Row],[Số còn phải thu ĐK]]+Table1[[#This Row],[Giá Trị HD sau CK]]-Table1[[#This Row],[Số tiền đã thu]]</f>
        <v>39239</v>
      </c>
      <c r="S802" s="7">
        <f>IF(Table1[[#This Row],[Ngày hóa đơn]]&lt;&gt;"",Table1[[#This Row],[Ngày hóa đơn]],Table1[[#This Row],[Ngày hạch toán]])</f>
        <v>45765</v>
      </c>
      <c r="T802" s="8">
        <v>55</v>
      </c>
      <c r="U802" s="7">
        <f>IF(Table1[[#This Row],[Ngày tính CN]]="","",S802+T802)</f>
        <v>45820</v>
      </c>
      <c r="V802" s="20">
        <f ca="1">IF(Table1[[#This Row],[Hạn thanh toán]]="","",IF((U802-NOW())&lt;0,0,(U802-NOW())))</f>
        <v>0</v>
      </c>
      <c r="W802" s="3"/>
      <c r="X802" s="20">
        <f ca="1">IF(Table1[[#This Row],[Hạn thanh toán]]="","",IF((U802-NOW())&lt;0,-(U802-NOW()),0))</f>
        <v>154.62053680555255</v>
      </c>
      <c r="Y802" s="3" t="str">
        <f t="shared" ca="1" si="12"/>
        <v>Nợ quá hạn hơn 120 ngày có khả năng mất thanh toán</v>
      </c>
      <c r="Z802" s="3" t="str">
        <f>IF(MONTH(Table1[[#This Row],[Ngày tính CN]])&lt;10,"0"&amp;MONTH(Table1[[#This Row],[Ngày tính CN]]),MONTH(Table1[[#This Row],[Ngày tính CN]]))</f>
        <v>04</v>
      </c>
      <c r="AA80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02" s="3"/>
    </row>
    <row r="803" spans="1:28" ht="25.5" customHeight="1" x14ac:dyDescent="0.2">
      <c r="A803" s="4" t="s">
        <v>654</v>
      </c>
      <c r="B803" s="4" t="s">
        <v>2119</v>
      </c>
      <c r="E803" s="5">
        <v>45765</v>
      </c>
      <c r="F803" s="3" t="s">
        <v>1356</v>
      </c>
      <c r="G803" s="3" t="s">
        <v>936</v>
      </c>
      <c r="K803" s="8">
        <v>-39239</v>
      </c>
      <c r="L803" s="8" t="s">
        <v>637</v>
      </c>
      <c r="O803" s="20">
        <f>IF(Table1[[#This Row],[Phân loại]]="Tồn đầu kỳ",Table1[[#This Row],[Tổng giá trị]],0)</f>
        <v>0</v>
      </c>
      <c r="P803" s="8">
        <f>IF(Table1[[#This Row],[Số còn phải thu ĐK]]&gt;0,0,IF(Table1[[#This Row],[Phân loại]]="Bán hàng",Table1[[#This Row],[Tổng giá trị]],-Table1[[#This Row],[Tổng giá trị]]))</f>
        <v>39239</v>
      </c>
      <c r="Q803" s="20">
        <f>IF(Table1[[#This Row],[Ngày Thanh toán]]&lt;&gt;"",Table1[[#This Row],[Giá Trị HD sau CK]],0)</f>
        <v>0</v>
      </c>
      <c r="R803" s="8">
        <f>Table1[[#This Row],[Số còn phải thu ĐK]]+Table1[[#This Row],[Giá Trị HD sau CK]]-Table1[[#This Row],[Số tiền đã thu]]</f>
        <v>39239</v>
      </c>
      <c r="S803" s="7">
        <f>IF(Table1[[#This Row],[Ngày hóa đơn]]&lt;&gt;"",Table1[[#This Row],[Ngày hóa đơn]],Table1[[#This Row],[Ngày hạch toán]])</f>
        <v>45765</v>
      </c>
      <c r="T803" s="8">
        <v>55</v>
      </c>
      <c r="U803" s="7">
        <f>IF(Table1[[#This Row],[Ngày tính CN]]="","",S803+T803)</f>
        <v>45820</v>
      </c>
      <c r="V803" s="20">
        <f ca="1">IF(Table1[[#This Row],[Hạn thanh toán]]="","",IF((U803-NOW())&lt;0,0,(U803-NOW())))</f>
        <v>0</v>
      </c>
      <c r="W803" s="3"/>
      <c r="X803" s="20">
        <f ca="1">IF(Table1[[#This Row],[Hạn thanh toán]]="","",IF((U803-NOW())&lt;0,-(U803-NOW()),0))</f>
        <v>154.62053680555255</v>
      </c>
      <c r="Y803" s="3" t="str">
        <f t="shared" ca="1" si="12"/>
        <v>Nợ quá hạn hơn 120 ngày có khả năng mất thanh toán</v>
      </c>
      <c r="Z803" s="3" t="str">
        <f>IF(MONTH(Table1[[#This Row],[Ngày tính CN]])&lt;10,"0"&amp;MONTH(Table1[[#This Row],[Ngày tính CN]]),MONTH(Table1[[#This Row],[Ngày tính CN]]))</f>
        <v>04</v>
      </c>
      <c r="AA80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03" s="3"/>
    </row>
    <row r="804" spans="1:28" ht="25.5" customHeight="1" x14ac:dyDescent="0.2">
      <c r="A804" s="4" t="s">
        <v>654</v>
      </c>
      <c r="B804" s="4" t="s">
        <v>2119</v>
      </c>
      <c r="E804" s="5">
        <v>45765</v>
      </c>
      <c r="F804" s="3" t="s">
        <v>1357</v>
      </c>
      <c r="G804" s="3" t="s">
        <v>936</v>
      </c>
      <c r="K804" s="8">
        <v>-23994</v>
      </c>
      <c r="L804" s="8" t="s">
        <v>637</v>
      </c>
      <c r="O804" s="20">
        <f>IF(Table1[[#This Row],[Phân loại]]="Tồn đầu kỳ",Table1[[#This Row],[Tổng giá trị]],0)</f>
        <v>0</v>
      </c>
      <c r="P804" s="8">
        <f>IF(Table1[[#This Row],[Số còn phải thu ĐK]]&gt;0,0,IF(Table1[[#This Row],[Phân loại]]="Bán hàng",Table1[[#This Row],[Tổng giá trị]],-Table1[[#This Row],[Tổng giá trị]]))</f>
        <v>23994</v>
      </c>
      <c r="Q804" s="20">
        <f>IF(Table1[[#This Row],[Ngày Thanh toán]]&lt;&gt;"",Table1[[#This Row],[Giá Trị HD sau CK]],0)</f>
        <v>0</v>
      </c>
      <c r="R804" s="8">
        <f>Table1[[#This Row],[Số còn phải thu ĐK]]+Table1[[#This Row],[Giá Trị HD sau CK]]-Table1[[#This Row],[Số tiền đã thu]]</f>
        <v>23994</v>
      </c>
      <c r="S804" s="7">
        <f>IF(Table1[[#This Row],[Ngày hóa đơn]]&lt;&gt;"",Table1[[#This Row],[Ngày hóa đơn]],Table1[[#This Row],[Ngày hạch toán]])</f>
        <v>45765</v>
      </c>
      <c r="T804" s="8">
        <v>55</v>
      </c>
      <c r="U804" s="7">
        <f>IF(Table1[[#This Row],[Ngày tính CN]]="","",S804+T804)</f>
        <v>45820</v>
      </c>
      <c r="V804" s="20">
        <f ca="1">IF(Table1[[#This Row],[Hạn thanh toán]]="","",IF((U804-NOW())&lt;0,0,(U804-NOW())))</f>
        <v>0</v>
      </c>
      <c r="W804" s="3"/>
      <c r="X804" s="20">
        <f ca="1">IF(Table1[[#This Row],[Hạn thanh toán]]="","",IF((U804-NOW())&lt;0,-(U804-NOW()),0))</f>
        <v>154.62053680555255</v>
      </c>
      <c r="Y804" s="3" t="str">
        <f t="shared" ca="1" si="12"/>
        <v>Nợ quá hạn hơn 120 ngày có khả năng mất thanh toán</v>
      </c>
      <c r="Z804" s="3" t="str">
        <f>IF(MONTH(Table1[[#This Row],[Ngày tính CN]])&lt;10,"0"&amp;MONTH(Table1[[#This Row],[Ngày tính CN]]),MONTH(Table1[[#This Row],[Ngày tính CN]]))</f>
        <v>04</v>
      </c>
      <c r="AA80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04" s="3"/>
    </row>
    <row r="805" spans="1:28" ht="25.5" customHeight="1" x14ac:dyDescent="0.2">
      <c r="A805" s="4" t="s">
        <v>654</v>
      </c>
      <c r="B805" s="4" t="s">
        <v>2119</v>
      </c>
      <c r="E805" s="5">
        <v>45765</v>
      </c>
      <c r="F805" s="3" t="s">
        <v>1358</v>
      </c>
      <c r="G805" s="3" t="s">
        <v>936</v>
      </c>
      <c r="K805" s="8">
        <v>-109083</v>
      </c>
      <c r="L805" s="8" t="s">
        <v>637</v>
      </c>
      <c r="O805" s="20">
        <f>IF(Table1[[#This Row],[Phân loại]]="Tồn đầu kỳ",Table1[[#This Row],[Tổng giá trị]],0)</f>
        <v>0</v>
      </c>
      <c r="P805" s="8">
        <f>IF(Table1[[#This Row],[Số còn phải thu ĐK]]&gt;0,0,IF(Table1[[#This Row],[Phân loại]]="Bán hàng",Table1[[#This Row],[Tổng giá trị]],-Table1[[#This Row],[Tổng giá trị]]))</f>
        <v>109083</v>
      </c>
      <c r="Q805" s="20">
        <f>IF(Table1[[#This Row],[Ngày Thanh toán]]&lt;&gt;"",Table1[[#This Row],[Giá Trị HD sau CK]],0)</f>
        <v>0</v>
      </c>
      <c r="R805" s="8">
        <f>Table1[[#This Row],[Số còn phải thu ĐK]]+Table1[[#This Row],[Giá Trị HD sau CK]]-Table1[[#This Row],[Số tiền đã thu]]</f>
        <v>109083</v>
      </c>
      <c r="S805" s="7">
        <f>IF(Table1[[#This Row],[Ngày hóa đơn]]&lt;&gt;"",Table1[[#This Row],[Ngày hóa đơn]],Table1[[#This Row],[Ngày hạch toán]])</f>
        <v>45765</v>
      </c>
      <c r="T805" s="8">
        <v>55</v>
      </c>
      <c r="U805" s="7">
        <f>IF(Table1[[#This Row],[Ngày tính CN]]="","",S805+T805)</f>
        <v>45820</v>
      </c>
      <c r="V805" s="20">
        <f ca="1">IF(Table1[[#This Row],[Hạn thanh toán]]="","",IF((U805-NOW())&lt;0,0,(U805-NOW())))</f>
        <v>0</v>
      </c>
      <c r="W805" s="3"/>
      <c r="X805" s="20">
        <f ca="1">IF(Table1[[#This Row],[Hạn thanh toán]]="","",IF((U805-NOW())&lt;0,-(U805-NOW()),0))</f>
        <v>154.62053680555255</v>
      </c>
      <c r="Y805" s="3" t="str">
        <f t="shared" ca="1" si="12"/>
        <v>Nợ quá hạn hơn 120 ngày có khả năng mất thanh toán</v>
      </c>
      <c r="Z805" s="3" t="str">
        <f>IF(MONTH(Table1[[#This Row],[Ngày tính CN]])&lt;10,"0"&amp;MONTH(Table1[[#This Row],[Ngày tính CN]]),MONTH(Table1[[#This Row],[Ngày tính CN]]))</f>
        <v>04</v>
      </c>
      <c r="AA80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05" s="3"/>
    </row>
    <row r="806" spans="1:28" ht="25.5" customHeight="1" x14ac:dyDescent="0.2">
      <c r="A806" s="4" t="s">
        <v>654</v>
      </c>
      <c r="B806" s="4" t="s">
        <v>2119</v>
      </c>
      <c r="E806" s="5">
        <v>45765</v>
      </c>
      <c r="F806" s="3" t="s">
        <v>1359</v>
      </c>
      <c r="G806" s="3" t="s">
        <v>936</v>
      </c>
      <c r="K806" s="8">
        <v>-109083</v>
      </c>
      <c r="L806" s="8" t="s">
        <v>637</v>
      </c>
      <c r="O806" s="20">
        <f>IF(Table1[[#This Row],[Phân loại]]="Tồn đầu kỳ",Table1[[#This Row],[Tổng giá trị]],0)</f>
        <v>0</v>
      </c>
      <c r="P806" s="8">
        <f>IF(Table1[[#This Row],[Số còn phải thu ĐK]]&gt;0,0,IF(Table1[[#This Row],[Phân loại]]="Bán hàng",Table1[[#This Row],[Tổng giá trị]],-Table1[[#This Row],[Tổng giá trị]]))</f>
        <v>109083</v>
      </c>
      <c r="Q806" s="20">
        <f>IF(Table1[[#This Row],[Ngày Thanh toán]]&lt;&gt;"",Table1[[#This Row],[Giá Trị HD sau CK]],0)</f>
        <v>0</v>
      </c>
      <c r="R806" s="8">
        <f>Table1[[#This Row],[Số còn phải thu ĐK]]+Table1[[#This Row],[Giá Trị HD sau CK]]-Table1[[#This Row],[Số tiền đã thu]]</f>
        <v>109083</v>
      </c>
      <c r="S806" s="7">
        <f>IF(Table1[[#This Row],[Ngày hóa đơn]]&lt;&gt;"",Table1[[#This Row],[Ngày hóa đơn]],Table1[[#This Row],[Ngày hạch toán]])</f>
        <v>45765</v>
      </c>
      <c r="T806" s="8">
        <v>55</v>
      </c>
      <c r="U806" s="7">
        <f>IF(Table1[[#This Row],[Ngày tính CN]]="","",S806+T806)</f>
        <v>45820</v>
      </c>
      <c r="V806" s="20">
        <f ca="1">IF(Table1[[#This Row],[Hạn thanh toán]]="","",IF((U806-NOW())&lt;0,0,(U806-NOW())))</f>
        <v>0</v>
      </c>
      <c r="W806" s="3"/>
      <c r="X806" s="20">
        <f ca="1">IF(Table1[[#This Row],[Hạn thanh toán]]="","",IF((U806-NOW())&lt;0,-(U806-NOW()),0))</f>
        <v>154.62053680555255</v>
      </c>
      <c r="Y806" s="3" t="str">
        <f t="shared" ca="1" si="12"/>
        <v>Nợ quá hạn hơn 120 ngày có khả năng mất thanh toán</v>
      </c>
      <c r="Z806" s="3" t="str">
        <f>IF(MONTH(Table1[[#This Row],[Ngày tính CN]])&lt;10,"0"&amp;MONTH(Table1[[#This Row],[Ngày tính CN]]),MONTH(Table1[[#This Row],[Ngày tính CN]]))</f>
        <v>04</v>
      </c>
      <c r="AA80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06" s="3"/>
    </row>
    <row r="807" spans="1:28" ht="25.5" customHeight="1" x14ac:dyDescent="0.2">
      <c r="A807" s="4" t="s">
        <v>654</v>
      </c>
      <c r="B807" s="4" t="s">
        <v>2119</v>
      </c>
      <c r="E807" s="5">
        <v>45765</v>
      </c>
      <c r="F807" s="3" t="s">
        <v>1360</v>
      </c>
      <c r="G807" s="3" t="s">
        <v>936</v>
      </c>
      <c r="K807" s="8">
        <v>-218166</v>
      </c>
      <c r="L807" s="8" t="s">
        <v>637</v>
      </c>
      <c r="O807" s="20">
        <f>IF(Table1[[#This Row],[Phân loại]]="Tồn đầu kỳ",Table1[[#This Row],[Tổng giá trị]],0)</f>
        <v>0</v>
      </c>
      <c r="P807" s="8">
        <f>IF(Table1[[#This Row],[Số còn phải thu ĐK]]&gt;0,0,IF(Table1[[#This Row],[Phân loại]]="Bán hàng",Table1[[#This Row],[Tổng giá trị]],-Table1[[#This Row],[Tổng giá trị]]))</f>
        <v>218166</v>
      </c>
      <c r="Q807" s="20">
        <f>IF(Table1[[#This Row],[Ngày Thanh toán]]&lt;&gt;"",Table1[[#This Row],[Giá Trị HD sau CK]],0)</f>
        <v>0</v>
      </c>
      <c r="R807" s="8">
        <f>Table1[[#This Row],[Số còn phải thu ĐK]]+Table1[[#This Row],[Giá Trị HD sau CK]]-Table1[[#This Row],[Số tiền đã thu]]</f>
        <v>218166</v>
      </c>
      <c r="S807" s="7">
        <f>IF(Table1[[#This Row],[Ngày hóa đơn]]&lt;&gt;"",Table1[[#This Row],[Ngày hóa đơn]],Table1[[#This Row],[Ngày hạch toán]])</f>
        <v>45765</v>
      </c>
      <c r="T807" s="8">
        <v>55</v>
      </c>
      <c r="U807" s="7">
        <f>IF(Table1[[#This Row],[Ngày tính CN]]="","",S807+T807)</f>
        <v>45820</v>
      </c>
      <c r="V807" s="20">
        <f ca="1">IF(Table1[[#This Row],[Hạn thanh toán]]="","",IF((U807-NOW())&lt;0,0,(U807-NOW())))</f>
        <v>0</v>
      </c>
      <c r="W807" s="3"/>
      <c r="X807" s="20">
        <f ca="1">IF(Table1[[#This Row],[Hạn thanh toán]]="","",IF((U807-NOW())&lt;0,-(U807-NOW()),0))</f>
        <v>154.62053680555255</v>
      </c>
      <c r="Y807" s="3" t="str">
        <f t="shared" ca="1" si="12"/>
        <v>Nợ quá hạn hơn 120 ngày có khả năng mất thanh toán</v>
      </c>
      <c r="Z807" s="3" t="str">
        <f>IF(MONTH(Table1[[#This Row],[Ngày tính CN]])&lt;10,"0"&amp;MONTH(Table1[[#This Row],[Ngày tính CN]]),MONTH(Table1[[#This Row],[Ngày tính CN]]))</f>
        <v>04</v>
      </c>
      <c r="AA80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07" s="3"/>
    </row>
    <row r="808" spans="1:28" ht="25.5" customHeight="1" x14ac:dyDescent="0.2">
      <c r="A808" s="4" t="s">
        <v>654</v>
      </c>
      <c r="B808" s="4" t="s">
        <v>2119</v>
      </c>
      <c r="E808" s="5">
        <v>45765</v>
      </c>
      <c r="F808" s="3" t="s">
        <v>1361</v>
      </c>
      <c r="G808" s="3" t="s">
        <v>936</v>
      </c>
      <c r="K808" s="8">
        <v>-108548</v>
      </c>
      <c r="L808" s="8" t="s">
        <v>637</v>
      </c>
      <c r="O808" s="20">
        <f>IF(Table1[[#This Row],[Phân loại]]="Tồn đầu kỳ",Table1[[#This Row],[Tổng giá trị]],0)</f>
        <v>0</v>
      </c>
      <c r="P808" s="8">
        <f>IF(Table1[[#This Row],[Số còn phải thu ĐK]]&gt;0,0,IF(Table1[[#This Row],[Phân loại]]="Bán hàng",Table1[[#This Row],[Tổng giá trị]],-Table1[[#This Row],[Tổng giá trị]]))</f>
        <v>108548</v>
      </c>
      <c r="Q808" s="20">
        <f>IF(Table1[[#This Row],[Ngày Thanh toán]]&lt;&gt;"",Table1[[#This Row],[Giá Trị HD sau CK]],0)</f>
        <v>0</v>
      </c>
      <c r="R808" s="8">
        <f>Table1[[#This Row],[Số còn phải thu ĐK]]+Table1[[#This Row],[Giá Trị HD sau CK]]-Table1[[#This Row],[Số tiền đã thu]]</f>
        <v>108548</v>
      </c>
      <c r="S808" s="7">
        <f>IF(Table1[[#This Row],[Ngày hóa đơn]]&lt;&gt;"",Table1[[#This Row],[Ngày hóa đơn]],Table1[[#This Row],[Ngày hạch toán]])</f>
        <v>45765</v>
      </c>
      <c r="T808" s="8">
        <v>55</v>
      </c>
      <c r="U808" s="7">
        <f>IF(Table1[[#This Row],[Ngày tính CN]]="","",S808+T808)</f>
        <v>45820</v>
      </c>
      <c r="V808" s="20">
        <f ca="1">IF(Table1[[#This Row],[Hạn thanh toán]]="","",IF((U808-NOW())&lt;0,0,(U808-NOW())))</f>
        <v>0</v>
      </c>
      <c r="W808" s="3"/>
      <c r="X808" s="20">
        <f ca="1">IF(Table1[[#This Row],[Hạn thanh toán]]="","",IF((U808-NOW())&lt;0,-(U808-NOW()),0))</f>
        <v>154.62053680555255</v>
      </c>
      <c r="Y808" s="3" t="str">
        <f t="shared" ca="1" si="12"/>
        <v>Nợ quá hạn hơn 120 ngày có khả năng mất thanh toán</v>
      </c>
      <c r="Z808" s="3" t="str">
        <f>IF(MONTH(Table1[[#This Row],[Ngày tính CN]])&lt;10,"0"&amp;MONTH(Table1[[#This Row],[Ngày tính CN]]),MONTH(Table1[[#This Row],[Ngày tính CN]]))</f>
        <v>04</v>
      </c>
      <c r="AA80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08" s="3"/>
    </row>
    <row r="809" spans="1:28" ht="25.5" customHeight="1" x14ac:dyDescent="0.2">
      <c r="A809" s="4" t="s">
        <v>654</v>
      </c>
      <c r="B809" s="4" t="s">
        <v>2119</v>
      </c>
      <c r="E809" s="5">
        <v>45765</v>
      </c>
      <c r="F809" s="3" t="s">
        <v>1362</v>
      </c>
      <c r="G809" s="3" t="s">
        <v>936</v>
      </c>
      <c r="K809" s="8">
        <v>-108548</v>
      </c>
      <c r="L809" s="8" t="s">
        <v>637</v>
      </c>
      <c r="O809" s="20">
        <f>IF(Table1[[#This Row],[Phân loại]]="Tồn đầu kỳ",Table1[[#This Row],[Tổng giá trị]],0)</f>
        <v>0</v>
      </c>
      <c r="P809" s="8">
        <f>IF(Table1[[#This Row],[Số còn phải thu ĐK]]&gt;0,0,IF(Table1[[#This Row],[Phân loại]]="Bán hàng",Table1[[#This Row],[Tổng giá trị]],-Table1[[#This Row],[Tổng giá trị]]))</f>
        <v>108548</v>
      </c>
      <c r="Q809" s="20">
        <f>IF(Table1[[#This Row],[Ngày Thanh toán]]&lt;&gt;"",Table1[[#This Row],[Giá Trị HD sau CK]],0)</f>
        <v>0</v>
      </c>
      <c r="R809" s="8">
        <f>Table1[[#This Row],[Số còn phải thu ĐK]]+Table1[[#This Row],[Giá Trị HD sau CK]]-Table1[[#This Row],[Số tiền đã thu]]</f>
        <v>108548</v>
      </c>
      <c r="S809" s="7">
        <f>IF(Table1[[#This Row],[Ngày hóa đơn]]&lt;&gt;"",Table1[[#This Row],[Ngày hóa đơn]],Table1[[#This Row],[Ngày hạch toán]])</f>
        <v>45765</v>
      </c>
      <c r="T809" s="8">
        <v>55</v>
      </c>
      <c r="U809" s="7">
        <f>IF(Table1[[#This Row],[Ngày tính CN]]="","",S809+T809)</f>
        <v>45820</v>
      </c>
      <c r="V809" s="20">
        <f ca="1">IF(Table1[[#This Row],[Hạn thanh toán]]="","",IF((U809-NOW())&lt;0,0,(U809-NOW())))</f>
        <v>0</v>
      </c>
      <c r="W809" s="3"/>
      <c r="X809" s="20">
        <f ca="1">IF(Table1[[#This Row],[Hạn thanh toán]]="","",IF((U809-NOW())&lt;0,-(U809-NOW()),0))</f>
        <v>154.62053680555255</v>
      </c>
      <c r="Y809" s="3" t="str">
        <f t="shared" ca="1" si="12"/>
        <v>Nợ quá hạn hơn 120 ngày có khả năng mất thanh toán</v>
      </c>
      <c r="Z809" s="3" t="str">
        <f>IF(MONTH(Table1[[#This Row],[Ngày tính CN]])&lt;10,"0"&amp;MONTH(Table1[[#This Row],[Ngày tính CN]]),MONTH(Table1[[#This Row],[Ngày tính CN]]))</f>
        <v>04</v>
      </c>
      <c r="AA80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09" s="3"/>
    </row>
    <row r="810" spans="1:28" ht="25.5" customHeight="1" x14ac:dyDescent="0.2">
      <c r="A810" s="4" t="s">
        <v>654</v>
      </c>
      <c r="B810" s="4" t="s">
        <v>2119</v>
      </c>
      <c r="E810" s="5">
        <v>45765</v>
      </c>
      <c r="F810" s="3" t="s">
        <v>1363</v>
      </c>
      <c r="G810" s="3" t="s">
        <v>936</v>
      </c>
      <c r="K810" s="8">
        <v>-108548</v>
      </c>
      <c r="L810" s="8" t="s">
        <v>637</v>
      </c>
      <c r="O810" s="20">
        <f>IF(Table1[[#This Row],[Phân loại]]="Tồn đầu kỳ",Table1[[#This Row],[Tổng giá trị]],0)</f>
        <v>0</v>
      </c>
      <c r="P810" s="8">
        <f>IF(Table1[[#This Row],[Số còn phải thu ĐK]]&gt;0,0,IF(Table1[[#This Row],[Phân loại]]="Bán hàng",Table1[[#This Row],[Tổng giá trị]],-Table1[[#This Row],[Tổng giá trị]]))</f>
        <v>108548</v>
      </c>
      <c r="Q810" s="20">
        <f>IF(Table1[[#This Row],[Ngày Thanh toán]]&lt;&gt;"",Table1[[#This Row],[Giá Trị HD sau CK]],0)</f>
        <v>0</v>
      </c>
      <c r="R810" s="8">
        <f>Table1[[#This Row],[Số còn phải thu ĐK]]+Table1[[#This Row],[Giá Trị HD sau CK]]-Table1[[#This Row],[Số tiền đã thu]]</f>
        <v>108548</v>
      </c>
      <c r="S810" s="7">
        <f>IF(Table1[[#This Row],[Ngày hóa đơn]]&lt;&gt;"",Table1[[#This Row],[Ngày hóa đơn]],Table1[[#This Row],[Ngày hạch toán]])</f>
        <v>45765</v>
      </c>
      <c r="T810" s="8">
        <v>55</v>
      </c>
      <c r="U810" s="7">
        <f>IF(Table1[[#This Row],[Ngày tính CN]]="","",S810+T810)</f>
        <v>45820</v>
      </c>
      <c r="V810" s="20">
        <f ca="1">IF(Table1[[#This Row],[Hạn thanh toán]]="","",IF((U810-NOW())&lt;0,0,(U810-NOW())))</f>
        <v>0</v>
      </c>
      <c r="W810" s="3"/>
      <c r="X810" s="20">
        <f ca="1">IF(Table1[[#This Row],[Hạn thanh toán]]="","",IF((U810-NOW())&lt;0,-(U810-NOW()),0))</f>
        <v>154.62053680555255</v>
      </c>
      <c r="Y810" s="3" t="str">
        <f t="shared" ca="1" si="12"/>
        <v>Nợ quá hạn hơn 120 ngày có khả năng mất thanh toán</v>
      </c>
      <c r="Z810" s="3" t="str">
        <f>IF(MONTH(Table1[[#This Row],[Ngày tính CN]])&lt;10,"0"&amp;MONTH(Table1[[#This Row],[Ngày tính CN]]),MONTH(Table1[[#This Row],[Ngày tính CN]]))</f>
        <v>04</v>
      </c>
      <c r="AA81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10" s="3"/>
    </row>
    <row r="811" spans="1:28" ht="25.5" customHeight="1" x14ac:dyDescent="0.2">
      <c r="A811" s="4" t="s">
        <v>654</v>
      </c>
      <c r="B811" s="4" t="s">
        <v>2119</v>
      </c>
      <c r="E811" s="5">
        <v>45765</v>
      </c>
      <c r="F811" s="3" t="s">
        <v>1364</v>
      </c>
      <c r="G811" s="3" t="s">
        <v>936</v>
      </c>
      <c r="K811" s="8">
        <v>-108548</v>
      </c>
      <c r="L811" s="8" t="s">
        <v>637</v>
      </c>
      <c r="O811" s="20">
        <f>IF(Table1[[#This Row],[Phân loại]]="Tồn đầu kỳ",Table1[[#This Row],[Tổng giá trị]],0)</f>
        <v>0</v>
      </c>
      <c r="P811" s="8">
        <f>IF(Table1[[#This Row],[Số còn phải thu ĐK]]&gt;0,0,IF(Table1[[#This Row],[Phân loại]]="Bán hàng",Table1[[#This Row],[Tổng giá trị]],-Table1[[#This Row],[Tổng giá trị]]))</f>
        <v>108548</v>
      </c>
      <c r="Q811" s="20">
        <f>IF(Table1[[#This Row],[Ngày Thanh toán]]&lt;&gt;"",Table1[[#This Row],[Giá Trị HD sau CK]],0)</f>
        <v>0</v>
      </c>
      <c r="R811" s="8">
        <f>Table1[[#This Row],[Số còn phải thu ĐK]]+Table1[[#This Row],[Giá Trị HD sau CK]]-Table1[[#This Row],[Số tiền đã thu]]</f>
        <v>108548</v>
      </c>
      <c r="S811" s="7">
        <f>IF(Table1[[#This Row],[Ngày hóa đơn]]&lt;&gt;"",Table1[[#This Row],[Ngày hóa đơn]],Table1[[#This Row],[Ngày hạch toán]])</f>
        <v>45765</v>
      </c>
      <c r="T811" s="8">
        <v>55</v>
      </c>
      <c r="U811" s="7">
        <f>IF(Table1[[#This Row],[Ngày tính CN]]="","",S811+T811)</f>
        <v>45820</v>
      </c>
      <c r="V811" s="20">
        <f ca="1">IF(Table1[[#This Row],[Hạn thanh toán]]="","",IF((U811-NOW())&lt;0,0,(U811-NOW())))</f>
        <v>0</v>
      </c>
      <c r="W811" s="3"/>
      <c r="X811" s="20">
        <f ca="1">IF(Table1[[#This Row],[Hạn thanh toán]]="","",IF((U811-NOW())&lt;0,-(U811-NOW()),0))</f>
        <v>154.62053680555255</v>
      </c>
      <c r="Y811" s="3" t="str">
        <f t="shared" ca="1" si="12"/>
        <v>Nợ quá hạn hơn 120 ngày có khả năng mất thanh toán</v>
      </c>
      <c r="Z811" s="3" t="str">
        <f>IF(MONTH(Table1[[#This Row],[Ngày tính CN]])&lt;10,"0"&amp;MONTH(Table1[[#This Row],[Ngày tính CN]]),MONTH(Table1[[#This Row],[Ngày tính CN]]))</f>
        <v>04</v>
      </c>
      <c r="AA81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11" s="3"/>
    </row>
    <row r="812" spans="1:28" ht="25.5" customHeight="1" x14ac:dyDescent="0.2">
      <c r="A812" s="4" t="s">
        <v>654</v>
      </c>
      <c r="B812" s="4" t="s">
        <v>2119</v>
      </c>
      <c r="E812" s="5">
        <v>45765</v>
      </c>
      <c r="F812" s="3" t="s">
        <v>1365</v>
      </c>
      <c r="G812" s="3" t="s">
        <v>936</v>
      </c>
      <c r="K812" s="8">
        <v>-217095</v>
      </c>
      <c r="L812" s="8" t="s">
        <v>637</v>
      </c>
      <c r="O812" s="20">
        <f>IF(Table1[[#This Row],[Phân loại]]="Tồn đầu kỳ",Table1[[#This Row],[Tổng giá trị]],0)</f>
        <v>0</v>
      </c>
      <c r="P812" s="8">
        <f>IF(Table1[[#This Row],[Số còn phải thu ĐK]]&gt;0,0,IF(Table1[[#This Row],[Phân loại]]="Bán hàng",Table1[[#This Row],[Tổng giá trị]],-Table1[[#This Row],[Tổng giá trị]]))</f>
        <v>217095</v>
      </c>
      <c r="Q812" s="20">
        <f>IF(Table1[[#This Row],[Ngày Thanh toán]]&lt;&gt;"",Table1[[#This Row],[Giá Trị HD sau CK]],0)</f>
        <v>0</v>
      </c>
      <c r="R812" s="8">
        <f>Table1[[#This Row],[Số còn phải thu ĐK]]+Table1[[#This Row],[Giá Trị HD sau CK]]-Table1[[#This Row],[Số tiền đã thu]]</f>
        <v>217095</v>
      </c>
      <c r="S812" s="7">
        <f>IF(Table1[[#This Row],[Ngày hóa đơn]]&lt;&gt;"",Table1[[#This Row],[Ngày hóa đơn]],Table1[[#This Row],[Ngày hạch toán]])</f>
        <v>45765</v>
      </c>
      <c r="T812" s="8">
        <v>55</v>
      </c>
      <c r="U812" s="7">
        <f>IF(Table1[[#This Row],[Ngày tính CN]]="","",S812+T812)</f>
        <v>45820</v>
      </c>
      <c r="V812" s="20">
        <f ca="1">IF(Table1[[#This Row],[Hạn thanh toán]]="","",IF((U812-NOW())&lt;0,0,(U812-NOW())))</f>
        <v>0</v>
      </c>
      <c r="W812" s="3"/>
      <c r="X812" s="20">
        <f ca="1">IF(Table1[[#This Row],[Hạn thanh toán]]="","",IF((U812-NOW())&lt;0,-(U812-NOW()),0))</f>
        <v>154.62053680555255</v>
      </c>
      <c r="Y812" s="3" t="str">
        <f t="shared" ca="1" si="12"/>
        <v>Nợ quá hạn hơn 120 ngày có khả năng mất thanh toán</v>
      </c>
      <c r="Z812" s="3" t="str">
        <f>IF(MONTH(Table1[[#This Row],[Ngày tính CN]])&lt;10,"0"&amp;MONTH(Table1[[#This Row],[Ngày tính CN]]),MONTH(Table1[[#This Row],[Ngày tính CN]]))</f>
        <v>04</v>
      </c>
      <c r="AA81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12" s="3"/>
    </row>
    <row r="813" spans="1:28" ht="25.5" customHeight="1" x14ac:dyDescent="0.2">
      <c r="A813" s="4" t="s">
        <v>654</v>
      </c>
      <c r="B813" s="4" t="s">
        <v>2119</v>
      </c>
      <c r="E813" s="5">
        <v>45765</v>
      </c>
      <c r="F813" s="3" t="s">
        <v>1366</v>
      </c>
      <c r="G813" s="3" t="s">
        <v>936</v>
      </c>
      <c r="K813" s="8">
        <v>-108548</v>
      </c>
      <c r="L813" s="8" t="s">
        <v>637</v>
      </c>
      <c r="O813" s="20">
        <f>IF(Table1[[#This Row],[Phân loại]]="Tồn đầu kỳ",Table1[[#This Row],[Tổng giá trị]],0)</f>
        <v>0</v>
      </c>
      <c r="P813" s="8">
        <f>IF(Table1[[#This Row],[Số còn phải thu ĐK]]&gt;0,0,IF(Table1[[#This Row],[Phân loại]]="Bán hàng",Table1[[#This Row],[Tổng giá trị]],-Table1[[#This Row],[Tổng giá trị]]))</f>
        <v>108548</v>
      </c>
      <c r="Q813" s="20">
        <f>IF(Table1[[#This Row],[Ngày Thanh toán]]&lt;&gt;"",Table1[[#This Row],[Giá Trị HD sau CK]],0)</f>
        <v>0</v>
      </c>
      <c r="R813" s="8">
        <f>Table1[[#This Row],[Số còn phải thu ĐK]]+Table1[[#This Row],[Giá Trị HD sau CK]]-Table1[[#This Row],[Số tiền đã thu]]</f>
        <v>108548</v>
      </c>
      <c r="S813" s="7">
        <f>IF(Table1[[#This Row],[Ngày hóa đơn]]&lt;&gt;"",Table1[[#This Row],[Ngày hóa đơn]],Table1[[#This Row],[Ngày hạch toán]])</f>
        <v>45765</v>
      </c>
      <c r="T813" s="8">
        <v>55</v>
      </c>
      <c r="U813" s="7">
        <f>IF(Table1[[#This Row],[Ngày tính CN]]="","",S813+T813)</f>
        <v>45820</v>
      </c>
      <c r="V813" s="20">
        <f ca="1">IF(Table1[[#This Row],[Hạn thanh toán]]="","",IF((U813-NOW())&lt;0,0,(U813-NOW())))</f>
        <v>0</v>
      </c>
      <c r="W813" s="3"/>
      <c r="X813" s="20">
        <f ca="1">IF(Table1[[#This Row],[Hạn thanh toán]]="","",IF((U813-NOW())&lt;0,-(U813-NOW()),0))</f>
        <v>154.62053680555255</v>
      </c>
      <c r="Y813" s="3" t="str">
        <f t="shared" ca="1" si="12"/>
        <v>Nợ quá hạn hơn 120 ngày có khả năng mất thanh toán</v>
      </c>
      <c r="Z813" s="3" t="str">
        <f>IF(MONTH(Table1[[#This Row],[Ngày tính CN]])&lt;10,"0"&amp;MONTH(Table1[[#This Row],[Ngày tính CN]]),MONTH(Table1[[#This Row],[Ngày tính CN]]))</f>
        <v>04</v>
      </c>
      <c r="AA81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13" s="3"/>
    </row>
    <row r="814" spans="1:28" ht="25.5" customHeight="1" x14ac:dyDescent="0.2">
      <c r="A814" s="4" t="s">
        <v>654</v>
      </c>
      <c r="B814" s="4" t="s">
        <v>2119</v>
      </c>
      <c r="E814" s="5">
        <v>45765</v>
      </c>
      <c r="F814" s="3" t="s">
        <v>1367</v>
      </c>
      <c r="G814" s="3" t="s">
        <v>936</v>
      </c>
      <c r="K814" s="8">
        <v>-108548</v>
      </c>
      <c r="L814" s="8" t="s">
        <v>637</v>
      </c>
      <c r="O814" s="20">
        <f>IF(Table1[[#This Row],[Phân loại]]="Tồn đầu kỳ",Table1[[#This Row],[Tổng giá trị]],0)</f>
        <v>0</v>
      </c>
      <c r="P814" s="8">
        <f>IF(Table1[[#This Row],[Số còn phải thu ĐK]]&gt;0,0,IF(Table1[[#This Row],[Phân loại]]="Bán hàng",Table1[[#This Row],[Tổng giá trị]],-Table1[[#This Row],[Tổng giá trị]]))</f>
        <v>108548</v>
      </c>
      <c r="Q814" s="20">
        <f>IF(Table1[[#This Row],[Ngày Thanh toán]]&lt;&gt;"",Table1[[#This Row],[Giá Trị HD sau CK]],0)</f>
        <v>0</v>
      </c>
      <c r="R814" s="8">
        <f>Table1[[#This Row],[Số còn phải thu ĐK]]+Table1[[#This Row],[Giá Trị HD sau CK]]-Table1[[#This Row],[Số tiền đã thu]]</f>
        <v>108548</v>
      </c>
      <c r="S814" s="7">
        <f>IF(Table1[[#This Row],[Ngày hóa đơn]]&lt;&gt;"",Table1[[#This Row],[Ngày hóa đơn]],Table1[[#This Row],[Ngày hạch toán]])</f>
        <v>45765</v>
      </c>
      <c r="T814" s="8">
        <v>55</v>
      </c>
      <c r="U814" s="7">
        <f>IF(Table1[[#This Row],[Ngày tính CN]]="","",S814+T814)</f>
        <v>45820</v>
      </c>
      <c r="V814" s="20">
        <f ca="1">IF(Table1[[#This Row],[Hạn thanh toán]]="","",IF((U814-NOW())&lt;0,0,(U814-NOW())))</f>
        <v>0</v>
      </c>
      <c r="W814" s="3"/>
      <c r="X814" s="20">
        <f ca="1">IF(Table1[[#This Row],[Hạn thanh toán]]="","",IF((U814-NOW())&lt;0,-(U814-NOW()),0))</f>
        <v>154.62053680555255</v>
      </c>
      <c r="Y814" s="3" t="str">
        <f t="shared" ca="1" si="12"/>
        <v>Nợ quá hạn hơn 120 ngày có khả năng mất thanh toán</v>
      </c>
      <c r="Z814" s="3" t="str">
        <f>IF(MONTH(Table1[[#This Row],[Ngày tính CN]])&lt;10,"0"&amp;MONTH(Table1[[#This Row],[Ngày tính CN]]),MONTH(Table1[[#This Row],[Ngày tính CN]]))</f>
        <v>04</v>
      </c>
      <c r="AA81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14" s="3"/>
    </row>
    <row r="815" spans="1:28" ht="25.5" customHeight="1" x14ac:dyDescent="0.2">
      <c r="A815" s="4" t="s">
        <v>654</v>
      </c>
      <c r="B815" s="4" t="s">
        <v>2119</v>
      </c>
      <c r="E815" s="5">
        <v>45765</v>
      </c>
      <c r="F815" s="3" t="s">
        <v>1368</v>
      </c>
      <c r="G815" s="3" t="s">
        <v>936</v>
      </c>
      <c r="K815" s="8">
        <v>-108548</v>
      </c>
      <c r="L815" s="8" t="s">
        <v>637</v>
      </c>
      <c r="O815" s="20">
        <f>IF(Table1[[#This Row],[Phân loại]]="Tồn đầu kỳ",Table1[[#This Row],[Tổng giá trị]],0)</f>
        <v>0</v>
      </c>
      <c r="P815" s="8">
        <f>IF(Table1[[#This Row],[Số còn phải thu ĐK]]&gt;0,0,IF(Table1[[#This Row],[Phân loại]]="Bán hàng",Table1[[#This Row],[Tổng giá trị]],-Table1[[#This Row],[Tổng giá trị]]))</f>
        <v>108548</v>
      </c>
      <c r="Q815" s="20">
        <f>IF(Table1[[#This Row],[Ngày Thanh toán]]&lt;&gt;"",Table1[[#This Row],[Giá Trị HD sau CK]],0)</f>
        <v>0</v>
      </c>
      <c r="R815" s="8">
        <f>Table1[[#This Row],[Số còn phải thu ĐK]]+Table1[[#This Row],[Giá Trị HD sau CK]]-Table1[[#This Row],[Số tiền đã thu]]</f>
        <v>108548</v>
      </c>
      <c r="S815" s="7">
        <f>IF(Table1[[#This Row],[Ngày hóa đơn]]&lt;&gt;"",Table1[[#This Row],[Ngày hóa đơn]],Table1[[#This Row],[Ngày hạch toán]])</f>
        <v>45765</v>
      </c>
      <c r="T815" s="8">
        <v>55</v>
      </c>
      <c r="U815" s="7">
        <f>IF(Table1[[#This Row],[Ngày tính CN]]="","",S815+T815)</f>
        <v>45820</v>
      </c>
      <c r="V815" s="20">
        <f ca="1">IF(Table1[[#This Row],[Hạn thanh toán]]="","",IF((U815-NOW())&lt;0,0,(U815-NOW())))</f>
        <v>0</v>
      </c>
      <c r="W815" s="3"/>
      <c r="X815" s="20">
        <f ca="1">IF(Table1[[#This Row],[Hạn thanh toán]]="","",IF((U815-NOW())&lt;0,-(U815-NOW()),0))</f>
        <v>154.62053680555255</v>
      </c>
      <c r="Y815" s="3" t="str">
        <f t="shared" ca="1" si="12"/>
        <v>Nợ quá hạn hơn 120 ngày có khả năng mất thanh toán</v>
      </c>
      <c r="Z815" s="3" t="str">
        <f>IF(MONTH(Table1[[#This Row],[Ngày tính CN]])&lt;10,"0"&amp;MONTH(Table1[[#This Row],[Ngày tính CN]]),MONTH(Table1[[#This Row],[Ngày tính CN]]))</f>
        <v>04</v>
      </c>
      <c r="AA81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15" s="3"/>
    </row>
    <row r="816" spans="1:28" ht="25.5" customHeight="1" x14ac:dyDescent="0.2">
      <c r="A816" s="4" t="s">
        <v>654</v>
      </c>
      <c r="B816" s="4" t="s">
        <v>2119</v>
      </c>
      <c r="E816" s="5">
        <v>45765</v>
      </c>
      <c r="F816" s="3" t="s">
        <v>1369</v>
      </c>
      <c r="G816" s="3" t="s">
        <v>936</v>
      </c>
      <c r="K816" s="8">
        <v>-108548</v>
      </c>
      <c r="L816" s="8" t="s">
        <v>637</v>
      </c>
      <c r="O816" s="20">
        <f>IF(Table1[[#This Row],[Phân loại]]="Tồn đầu kỳ",Table1[[#This Row],[Tổng giá trị]],0)</f>
        <v>0</v>
      </c>
      <c r="P816" s="8">
        <f>IF(Table1[[#This Row],[Số còn phải thu ĐK]]&gt;0,0,IF(Table1[[#This Row],[Phân loại]]="Bán hàng",Table1[[#This Row],[Tổng giá trị]],-Table1[[#This Row],[Tổng giá trị]]))</f>
        <v>108548</v>
      </c>
      <c r="Q816" s="20">
        <f>IF(Table1[[#This Row],[Ngày Thanh toán]]&lt;&gt;"",Table1[[#This Row],[Giá Trị HD sau CK]],0)</f>
        <v>0</v>
      </c>
      <c r="R816" s="8">
        <f>Table1[[#This Row],[Số còn phải thu ĐK]]+Table1[[#This Row],[Giá Trị HD sau CK]]-Table1[[#This Row],[Số tiền đã thu]]</f>
        <v>108548</v>
      </c>
      <c r="S816" s="7">
        <f>IF(Table1[[#This Row],[Ngày hóa đơn]]&lt;&gt;"",Table1[[#This Row],[Ngày hóa đơn]],Table1[[#This Row],[Ngày hạch toán]])</f>
        <v>45765</v>
      </c>
      <c r="T816" s="8">
        <v>55</v>
      </c>
      <c r="U816" s="7">
        <f>IF(Table1[[#This Row],[Ngày tính CN]]="","",S816+T816)</f>
        <v>45820</v>
      </c>
      <c r="V816" s="20">
        <f ca="1">IF(Table1[[#This Row],[Hạn thanh toán]]="","",IF((U816-NOW())&lt;0,0,(U816-NOW())))</f>
        <v>0</v>
      </c>
      <c r="W816" s="3"/>
      <c r="X816" s="20">
        <f ca="1">IF(Table1[[#This Row],[Hạn thanh toán]]="","",IF((U816-NOW())&lt;0,-(U816-NOW()),0))</f>
        <v>154.62053680555255</v>
      </c>
      <c r="Y816" s="3" t="str">
        <f t="shared" ca="1" si="12"/>
        <v>Nợ quá hạn hơn 120 ngày có khả năng mất thanh toán</v>
      </c>
      <c r="Z816" s="3" t="str">
        <f>IF(MONTH(Table1[[#This Row],[Ngày tính CN]])&lt;10,"0"&amp;MONTH(Table1[[#This Row],[Ngày tính CN]]),MONTH(Table1[[#This Row],[Ngày tính CN]]))</f>
        <v>04</v>
      </c>
      <c r="AA81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16" s="3"/>
    </row>
    <row r="817" spans="1:28" ht="25.5" customHeight="1" x14ac:dyDescent="0.2">
      <c r="A817" s="4" t="s">
        <v>654</v>
      </c>
      <c r="B817" s="4" t="s">
        <v>2119</v>
      </c>
      <c r="E817" s="5">
        <v>45765</v>
      </c>
      <c r="F817" s="3" t="s">
        <v>1370</v>
      </c>
      <c r="G817" s="3" t="s">
        <v>936</v>
      </c>
      <c r="K817" s="8">
        <v>-108548</v>
      </c>
      <c r="L817" s="8" t="s">
        <v>637</v>
      </c>
      <c r="O817" s="20">
        <f>IF(Table1[[#This Row],[Phân loại]]="Tồn đầu kỳ",Table1[[#This Row],[Tổng giá trị]],0)</f>
        <v>0</v>
      </c>
      <c r="P817" s="8">
        <f>IF(Table1[[#This Row],[Số còn phải thu ĐK]]&gt;0,0,IF(Table1[[#This Row],[Phân loại]]="Bán hàng",Table1[[#This Row],[Tổng giá trị]],-Table1[[#This Row],[Tổng giá trị]]))</f>
        <v>108548</v>
      </c>
      <c r="Q817" s="20">
        <f>IF(Table1[[#This Row],[Ngày Thanh toán]]&lt;&gt;"",Table1[[#This Row],[Giá Trị HD sau CK]],0)</f>
        <v>0</v>
      </c>
      <c r="R817" s="8">
        <f>Table1[[#This Row],[Số còn phải thu ĐK]]+Table1[[#This Row],[Giá Trị HD sau CK]]-Table1[[#This Row],[Số tiền đã thu]]</f>
        <v>108548</v>
      </c>
      <c r="S817" s="7">
        <f>IF(Table1[[#This Row],[Ngày hóa đơn]]&lt;&gt;"",Table1[[#This Row],[Ngày hóa đơn]],Table1[[#This Row],[Ngày hạch toán]])</f>
        <v>45765</v>
      </c>
      <c r="T817" s="8">
        <v>55</v>
      </c>
      <c r="U817" s="7">
        <f>IF(Table1[[#This Row],[Ngày tính CN]]="","",S817+T817)</f>
        <v>45820</v>
      </c>
      <c r="V817" s="20">
        <f ca="1">IF(Table1[[#This Row],[Hạn thanh toán]]="","",IF((U817-NOW())&lt;0,0,(U817-NOW())))</f>
        <v>0</v>
      </c>
      <c r="W817" s="3"/>
      <c r="X817" s="20">
        <f ca="1">IF(Table1[[#This Row],[Hạn thanh toán]]="","",IF((U817-NOW())&lt;0,-(U817-NOW()),0))</f>
        <v>154.62053680555255</v>
      </c>
      <c r="Y817" s="3" t="str">
        <f t="shared" ca="1" si="12"/>
        <v>Nợ quá hạn hơn 120 ngày có khả năng mất thanh toán</v>
      </c>
      <c r="Z817" s="3" t="str">
        <f>IF(MONTH(Table1[[#This Row],[Ngày tính CN]])&lt;10,"0"&amp;MONTH(Table1[[#This Row],[Ngày tính CN]]),MONTH(Table1[[#This Row],[Ngày tính CN]]))</f>
        <v>04</v>
      </c>
      <c r="AA81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17" s="3"/>
    </row>
    <row r="818" spans="1:28" ht="25.5" customHeight="1" x14ac:dyDescent="0.2">
      <c r="A818" s="4" t="s">
        <v>654</v>
      </c>
      <c r="B818" s="4" t="s">
        <v>2119</v>
      </c>
      <c r="E818" s="5">
        <v>45765</v>
      </c>
      <c r="F818" s="3" t="s">
        <v>1371</v>
      </c>
      <c r="G818" s="3" t="s">
        <v>936</v>
      </c>
      <c r="K818" s="8">
        <v>-108548</v>
      </c>
      <c r="L818" s="8" t="s">
        <v>637</v>
      </c>
      <c r="O818" s="20">
        <f>IF(Table1[[#This Row],[Phân loại]]="Tồn đầu kỳ",Table1[[#This Row],[Tổng giá trị]],0)</f>
        <v>0</v>
      </c>
      <c r="P818" s="8">
        <f>IF(Table1[[#This Row],[Số còn phải thu ĐK]]&gt;0,0,IF(Table1[[#This Row],[Phân loại]]="Bán hàng",Table1[[#This Row],[Tổng giá trị]],-Table1[[#This Row],[Tổng giá trị]]))</f>
        <v>108548</v>
      </c>
      <c r="Q818" s="20">
        <f>IF(Table1[[#This Row],[Ngày Thanh toán]]&lt;&gt;"",Table1[[#This Row],[Giá Trị HD sau CK]],0)</f>
        <v>0</v>
      </c>
      <c r="R818" s="8">
        <f>Table1[[#This Row],[Số còn phải thu ĐK]]+Table1[[#This Row],[Giá Trị HD sau CK]]-Table1[[#This Row],[Số tiền đã thu]]</f>
        <v>108548</v>
      </c>
      <c r="S818" s="7">
        <f>IF(Table1[[#This Row],[Ngày hóa đơn]]&lt;&gt;"",Table1[[#This Row],[Ngày hóa đơn]],Table1[[#This Row],[Ngày hạch toán]])</f>
        <v>45765</v>
      </c>
      <c r="T818" s="8">
        <v>55</v>
      </c>
      <c r="U818" s="7">
        <f>IF(Table1[[#This Row],[Ngày tính CN]]="","",S818+T818)</f>
        <v>45820</v>
      </c>
      <c r="V818" s="20">
        <f ca="1">IF(Table1[[#This Row],[Hạn thanh toán]]="","",IF((U818-NOW())&lt;0,0,(U818-NOW())))</f>
        <v>0</v>
      </c>
      <c r="W818" s="3"/>
      <c r="X818" s="20">
        <f ca="1">IF(Table1[[#This Row],[Hạn thanh toán]]="","",IF((U818-NOW())&lt;0,-(U818-NOW()),0))</f>
        <v>154.62053680555255</v>
      </c>
      <c r="Y818" s="3" t="str">
        <f t="shared" ca="1" si="12"/>
        <v>Nợ quá hạn hơn 120 ngày có khả năng mất thanh toán</v>
      </c>
      <c r="Z818" s="3" t="str">
        <f>IF(MONTH(Table1[[#This Row],[Ngày tính CN]])&lt;10,"0"&amp;MONTH(Table1[[#This Row],[Ngày tính CN]]),MONTH(Table1[[#This Row],[Ngày tính CN]]))</f>
        <v>04</v>
      </c>
      <c r="AA81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18" s="3"/>
    </row>
    <row r="819" spans="1:28" ht="25.5" customHeight="1" x14ac:dyDescent="0.2">
      <c r="A819" s="4" t="s">
        <v>654</v>
      </c>
      <c r="B819" s="4" t="s">
        <v>2119</v>
      </c>
      <c r="E819" s="5">
        <v>45765</v>
      </c>
      <c r="F819" s="3" t="s">
        <v>1372</v>
      </c>
      <c r="G819" s="3" t="s">
        <v>936</v>
      </c>
      <c r="K819" s="8">
        <v>-108548</v>
      </c>
      <c r="L819" s="8" t="s">
        <v>637</v>
      </c>
      <c r="O819" s="20">
        <f>IF(Table1[[#This Row],[Phân loại]]="Tồn đầu kỳ",Table1[[#This Row],[Tổng giá trị]],0)</f>
        <v>0</v>
      </c>
      <c r="P819" s="8">
        <f>IF(Table1[[#This Row],[Số còn phải thu ĐK]]&gt;0,0,IF(Table1[[#This Row],[Phân loại]]="Bán hàng",Table1[[#This Row],[Tổng giá trị]],-Table1[[#This Row],[Tổng giá trị]]))</f>
        <v>108548</v>
      </c>
      <c r="Q819" s="20">
        <f>IF(Table1[[#This Row],[Ngày Thanh toán]]&lt;&gt;"",Table1[[#This Row],[Giá Trị HD sau CK]],0)</f>
        <v>0</v>
      </c>
      <c r="R819" s="8">
        <f>Table1[[#This Row],[Số còn phải thu ĐK]]+Table1[[#This Row],[Giá Trị HD sau CK]]-Table1[[#This Row],[Số tiền đã thu]]</f>
        <v>108548</v>
      </c>
      <c r="S819" s="7">
        <f>IF(Table1[[#This Row],[Ngày hóa đơn]]&lt;&gt;"",Table1[[#This Row],[Ngày hóa đơn]],Table1[[#This Row],[Ngày hạch toán]])</f>
        <v>45765</v>
      </c>
      <c r="T819" s="8">
        <v>55</v>
      </c>
      <c r="U819" s="7">
        <f>IF(Table1[[#This Row],[Ngày tính CN]]="","",S819+T819)</f>
        <v>45820</v>
      </c>
      <c r="V819" s="20">
        <f ca="1">IF(Table1[[#This Row],[Hạn thanh toán]]="","",IF((U819-NOW())&lt;0,0,(U819-NOW())))</f>
        <v>0</v>
      </c>
      <c r="W819" s="3"/>
      <c r="X819" s="20">
        <f ca="1">IF(Table1[[#This Row],[Hạn thanh toán]]="","",IF((U819-NOW())&lt;0,-(U819-NOW()),0))</f>
        <v>154.62053680555255</v>
      </c>
      <c r="Y819" s="3" t="str">
        <f t="shared" ca="1" si="12"/>
        <v>Nợ quá hạn hơn 120 ngày có khả năng mất thanh toán</v>
      </c>
      <c r="Z819" s="3" t="str">
        <f>IF(MONTH(Table1[[#This Row],[Ngày tính CN]])&lt;10,"0"&amp;MONTH(Table1[[#This Row],[Ngày tính CN]]),MONTH(Table1[[#This Row],[Ngày tính CN]]))</f>
        <v>04</v>
      </c>
      <c r="AA81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19" s="3"/>
    </row>
    <row r="820" spans="1:28" ht="25.5" customHeight="1" x14ac:dyDescent="0.2">
      <c r="A820" s="4" t="s">
        <v>654</v>
      </c>
      <c r="B820" s="4" t="s">
        <v>2119</v>
      </c>
      <c r="E820" s="5">
        <v>45765</v>
      </c>
      <c r="F820" s="3" t="s">
        <v>1373</v>
      </c>
      <c r="G820" s="3" t="s">
        <v>936</v>
      </c>
      <c r="K820" s="8">
        <v>-360638</v>
      </c>
      <c r="L820" s="8" t="s">
        <v>637</v>
      </c>
      <c r="O820" s="20">
        <f>IF(Table1[[#This Row],[Phân loại]]="Tồn đầu kỳ",Table1[[#This Row],[Tổng giá trị]],0)</f>
        <v>0</v>
      </c>
      <c r="P820" s="8">
        <f>IF(Table1[[#This Row],[Số còn phải thu ĐK]]&gt;0,0,IF(Table1[[#This Row],[Phân loại]]="Bán hàng",Table1[[#This Row],[Tổng giá trị]],-Table1[[#This Row],[Tổng giá trị]]))</f>
        <v>360638</v>
      </c>
      <c r="Q820" s="20">
        <f>IF(Table1[[#This Row],[Ngày Thanh toán]]&lt;&gt;"",Table1[[#This Row],[Giá Trị HD sau CK]],0)</f>
        <v>0</v>
      </c>
      <c r="R820" s="8">
        <f>Table1[[#This Row],[Số còn phải thu ĐK]]+Table1[[#This Row],[Giá Trị HD sau CK]]-Table1[[#This Row],[Số tiền đã thu]]</f>
        <v>360638</v>
      </c>
      <c r="S820" s="7">
        <f>IF(Table1[[#This Row],[Ngày hóa đơn]]&lt;&gt;"",Table1[[#This Row],[Ngày hóa đơn]],Table1[[#This Row],[Ngày hạch toán]])</f>
        <v>45765</v>
      </c>
      <c r="T820" s="8">
        <v>55</v>
      </c>
      <c r="U820" s="7">
        <f>IF(Table1[[#This Row],[Ngày tính CN]]="","",S820+T820)</f>
        <v>45820</v>
      </c>
      <c r="V820" s="20">
        <f ca="1">IF(Table1[[#This Row],[Hạn thanh toán]]="","",IF((U820-NOW())&lt;0,0,(U820-NOW())))</f>
        <v>0</v>
      </c>
      <c r="W820" s="3"/>
      <c r="X820" s="20">
        <f ca="1">IF(Table1[[#This Row],[Hạn thanh toán]]="","",IF((U820-NOW())&lt;0,-(U820-NOW()),0))</f>
        <v>154.62053680555255</v>
      </c>
      <c r="Y820" s="3" t="str">
        <f t="shared" ca="1" si="12"/>
        <v>Nợ quá hạn hơn 120 ngày có khả năng mất thanh toán</v>
      </c>
      <c r="Z820" s="3" t="str">
        <f>IF(MONTH(Table1[[#This Row],[Ngày tính CN]])&lt;10,"0"&amp;MONTH(Table1[[#This Row],[Ngày tính CN]]),MONTH(Table1[[#This Row],[Ngày tính CN]]))</f>
        <v>04</v>
      </c>
      <c r="AA82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20" s="3"/>
    </row>
    <row r="821" spans="1:28" ht="25.5" customHeight="1" x14ac:dyDescent="0.2">
      <c r="A821" s="4" t="s">
        <v>654</v>
      </c>
      <c r="B821" s="4" t="s">
        <v>2119</v>
      </c>
      <c r="E821" s="5">
        <v>45765</v>
      </c>
      <c r="F821" s="3" t="s">
        <v>1374</v>
      </c>
      <c r="G821" s="3" t="s">
        <v>936</v>
      </c>
      <c r="K821" s="8">
        <v>-132542</v>
      </c>
      <c r="L821" s="8" t="s">
        <v>637</v>
      </c>
      <c r="O821" s="20">
        <f>IF(Table1[[#This Row],[Phân loại]]="Tồn đầu kỳ",Table1[[#This Row],[Tổng giá trị]],0)</f>
        <v>0</v>
      </c>
      <c r="P821" s="8">
        <f>IF(Table1[[#This Row],[Số còn phải thu ĐK]]&gt;0,0,IF(Table1[[#This Row],[Phân loại]]="Bán hàng",Table1[[#This Row],[Tổng giá trị]],-Table1[[#This Row],[Tổng giá trị]]))</f>
        <v>132542</v>
      </c>
      <c r="Q821" s="20">
        <f>IF(Table1[[#This Row],[Ngày Thanh toán]]&lt;&gt;"",Table1[[#This Row],[Giá Trị HD sau CK]],0)</f>
        <v>0</v>
      </c>
      <c r="R821" s="8">
        <f>Table1[[#This Row],[Số còn phải thu ĐK]]+Table1[[#This Row],[Giá Trị HD sau CK]]-Table1[[#This Row],[Số tiền đã thu]]</f>
        <v>132542</v>
      </c>
      <c r="S821" s="7">
        <f>IF(Table1[[#This Row],[Ngày hóa đơn]]&lt;&gt;"",Table1[[#This Row],[Ngày hóa đơn]],Table1[[#This Row],[Ngày hạch toán]])</f>
        <v>45765</v>
      </c>
      <c r="T821" s="8">
        <v>55</v>
      </c>
      <c r="U821" s="7">
        <f>IF(Table1[[#This Row],[Ngày tính CN]]="","",S821+T821)</f>
        <v>45820</v>
      </c>
      <c r="V821" s="20">
        <f ca="1">IF(Table1[[#This Row],[Hạn thanh toán]]="","",IF((U821-NOW())&lt;0,0,(U821-NOW())))</f>
        <v>0</v>
      </c>
      <c r="W821" s="3"/>
      <c r="X821" s="20">
        <f ca="1">IF(Table1[[#This Row],[Hạn thanh toán]]="","",IF((U821-NOW())&lt;0,-(U821-NOW()),0))</f>
        <v>154.62053680555255</v>
      </c>
      <c r="Y821" s="3" t="str">
        <f t="shared" ca="1" si="12"/>
        <v>Nợ quá hạn hơn 120 ngày có khả năng mất thanh toán</v>
      </c>
      <c r="Z821" s="3" t="str">
        <f>IF(MONTH(Table1[[#This Row],[Ngày tính CN]])&lt;10,"0"&amp;MONTH(Table1[[#This Row],[Ngày tính CN]]),MONTH(Table1[[#This Row],[Ngày tính CN]]))</f>
        <v>04</v>
      </c>
      <c r="AA82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21" s="3"/>
    </row>
    <row r="822" spans="1:28" ht="25.5" customHeight="1" x14ac:dyDescent="0.2">
      <c r="A822" s="4" t="s">
        <v>654</v>
      </c>
      <c r="B822" s="4" t="s">
        <v>2119</v>
      </c>
      <c r="E822" s="5">
        <v>45765</v>
      </c>
      <c r="F822" s="3" t="s">
        <v>1375</v>
      </c>
      <c r="G822" s="3" t="s">
        <v>936</v>
      </c>
      <c r="K822" s="8">
        <v>-289937</v>
      </c>
      <c r="L822" s="8" t="s">
        <v>637</v>
      </c>
      <c r="O822" s="20">
        <f>IF(Table1[[#This Row],[Phân loại]]="Tồn đầu kỳ",Table1[[#This Row],[Tổng giá trị]],0)</f>
        <v>0</v>
      </c>
      <c r="P822" s="8">
        <f>IF(Table1[[#This Row],[Số còn phải thu ĐK]]&gt;0,0,IF(Table1[[#This Row],[Phân loại]]="Bán hàng",Table1[[#This Row],[Tổng giá trị]],-Table1[[#This Row],[Tổng giá trị]]))</f>
        <v>289937</v>
      </c>
      <c r="Q822" s="20">
        <f>IF(Table1[[#This Row],[Ngày Thanh toán]]&lt;&gt;"",Table1[[#This Row],[Giá Trị HD sau CK]],0)</f>
        <v>0</v>
      </c>
      <c r="R822" s="8">
        <f>Table1[[#This Row],[Số còn phải thu ĐK]]+Table1[[#This Row],[Giá Trị HD sau CK]]-Table1[[#This Row],[Số tiền đã thu]]</f>
        <v>289937</v>
      </c>
      <c r="S822" s="7">
        <f>IF(Table1[[#This Row],[Ngày hóa đơn]]&lt;&gt;"",Table1[[#This Row],[Ngày hóa đơn]],Table1[[#This Row],[Ngày hạch toán]])</f>
        <v>45765</v>
      </c>
      <c r="T822" s="8">
        <v>55</v>
      </c>
      <c r="U822" s="7">
        <f>IF(Table1[[#This Row],[Ngày tính CN]]="","",S822+T822)</f>
        <v>45820</v>
      </c>
      <c r="V822" s="20">
        <f ca="1">IF(Table1[[#This Row],[Hạn thanh toán]]="","",IF((U822-NOW())&lt;0,0,(U822-NOW())))</f>
        <v>0</v>
      </c>
      <c r="W822" s="3"/>
      <c r="X822" s="20">
        <f ca="1">IF(Table1[[#This Row],[Hạn thanh toán]]="","",IF((U822-NOW())&lt;0,-(U822-NOW()),0))</f>
        <v>154.62053680555255</v>
      </c>
      <c r="Y822" s="3" t="str">
        <f t="shared" ca="1" si="12"/>
        <v>Nợ quá hạn hơn 120 ngày có khả năng mất thanh toán</v>
      </c>
      <c r="Z822" s="3" t="str">
        <f>IF(MONTH(Table1[[#This Row],[Ngày tính CN]])&lt;10,"0"&amp;MONTH(Table1[[#This Row],[Ngày tính CN]]),MONTH(Table1[[#This Row],[Ngày tính CN]]))</f>
        <v>04</v>
      </c>
      <c r="AA82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22" s="3"/>
    </row>
    <row r="823" spans="1:28" ht="25.5" customHeight="1" x14ac:dyDescent="0.2">
      <c r="A823" s="4" t="s">
        <v>654</v>
      </c>
      <c r="B823" s="4" t="s">
        <v>2119</v>
      </c>
      <c r="E823" s="5">
        <v>45765</v>
      </c>
      <c r="F823" s="3" t="s">
        <v>639</v>
      </c>
      <c r="G823" s="3" t="s">
        <v>936</v>
      </c>
      <c r="K823" s="8">
        <v>-49049</v>
      </c>
      <c r="L823" s="8" t="s">
        <v>637</v>
      </c>
      <c r="O823" s="20">
        <f>IF(Table1[[#This Row],[Phân loại]]="Tồn đầu kỳ",Table1[[#This Row],[Tổng giá trị]],0)</f>
        <v>0</v>
      </c>
      <c r="P823" s="8">
        <f>IF(Table1[[#This Row],[Số còn phải thu ĐK]]&gt;0,0,IF(Table1[[#This Row],[Phân loại]]="Bán hàng",Table1[[#This Row],[Tổng giá trị]],-Table1[[#This Row],[Tổng giá trị]]))</f>
        <v>49049</v>
      </c>
      <c r="Q823" s="20">
        <f>IF(Table1[[#This Row],[Ngày Thanh toán]]&lt;&gt;"",Table1[[#This Row],[Giá Trị HD sau CK]],0)</f>
        <v>0</v>
      </c>
      <c r="R823" s="8">
        <f>Table1[[#This Row],[Số còn phải thu ĐK]]+Table1[[#This Row],[Giá Trị HD sau CK]]-Table1[[#This Row],[Số tiền đã thu]]</f>
        <v>49049</v>
      </c>
      <c r="S823" s="7">
        <f>IF(Table1[[#This Row],[Ngày hóa đơn]]&lt;&gt;"",Table1[[#This Row],[Ngày hóa đơn]],Table1[[#This Row],[Ngày hạch toán]])</f>
        <v>45765</v>
      </c>
      <c r="T823" s="8">
        <v>55</v>
      </c>
      <c r="U823" s="7">
        <f>IF(Table1[[#This Row],[Ngày tính CN]]="","",S823+T823)</f>
        <v>45820</v>
      </c>
      <c r="V823" s="20">
        <f ca="1">IF(Table1[[#This Row],[Hạn thanh toán]]="","",IF((U823-NOW())&lt;0,0,(U823-NOW())))</f>
        <v>0</v>
      </c>
      <c r="W823" s="3"/>
      <c r="X823" s="20">
        <f ca="1">IF(Table1[[#This Row],[Hạn thanh toán]]="","",IF((U823-NOW())&lt;0,-(U823-NOW()),0))</f>
        <v>154.62053680555255</v>
      </c>
      <c r="Y823" s="3" t="str">
        <f t="shared" ca="1" si="12"/>
        <v>Nợ quá hạn hơn 120 ngày có khả năng mất thanh toán</v>
      </c>
      <c r="Z823" s="3" t="str">
        <f>IF(MONTH(Table1[[#This Row],[Ngày tính CN]])&lt;10,"0"&amp;MONTH(Table1[[#This Row],[Ngày tính CN]]),MONTH(Table1[[#This Row],[Ngày tính CN]]))</f>
        <v>04</v>
      </c>
      <c r="AA82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23" s="3"/>
    </row>
    <row r="824" spans="1:28" ht="25.5" customHeight="1" x14ac:dyDescent="0.2">
      <c r="A824" s="4" t="s">
        <v>654</v>
      </c>
      <c r="B824" s="4" t="s">
        <v>2119</v>
      </c>
      <c r="E824" s="5">
        <v>45765</v>
      </c>
      <c r="F824" s="3" t="s">
        <v>1376</v>
      </c>
      <c r="G824" s="3" t="s">
        <v>936</v>
      </c>
      <c r="K824" s="8">
        <v>-98099</v>
      </c>
      <c r="L824" s="8" t="s">
        <v>637</v>
      </c>
      <c r="O824" s="20">
        <f>IF(Table1[[#This Row],[Phân loại]]="Tồn đầu kỳ",Table1[[#This Row],[Tổng giá trị]],0)</f>
        <v>0</v>
      </c>
      <c r="P824" s="8">
        <f>IF(Table1[[#This Row],[Số còn phải thu ĐK]]&gt;0,0,IF(Table1[[#This Row],[Phân loại]]="Bán hàng",Table1[[#This Row],[Tổng giá trị]],-Table1[[#This Row],[Tổng giá trị]]))</f>
        <v>98099</v>
      </c>
      <c r="Q824" s="20">
        <f>IF(Table1[[#This Row],[Ngày Thanh toán]]&lt;&gt;"",Table1[[#This Row],[Giá Trị HD sau CK]],0)</f>
        <v>0</v>
      </c>
      <c r="R824" s="8">
        <f>Table1[[#This Row],[Số còn phải thu ĐK]]+Table1[[#This Row],[Giá Trị HD sau CK]]-Table1[[#This Row],[Số tiền đã thu]]</f>
        <v>98099</v>
      </c>
      <c r="S824" s="7">
        <f>IF(Table1[[#This Row],[Ngày hóa đơn]]&lt;&gt;"",Table1[[#This Row],[Ngày hóa đơn]],Table1[[#This Row],[Ngày hạch toán]])</f>
        <v>45765</v>
      </c>
      <c r="T824" s="8">
        <v>55</v>
      </c>
      <c r="U824" s="7">
        <f>IF(Table1[[#This Row],[Ngày tính CN]]="","",S824+T824)</f>
        <v>45820</v>
      </c>
      <c r="V824" s="20">
        <f ca="1">IF(Table1[[#This Row],[Hạn thanh toán]]="","",IF((U824-NOW())&lt;0,0,(U824-NOW())))</f>
        <v>0</v>
      </c>
      <c r="W824" s="3"/>
      <c r="X824" s="20">
        <f ca="1">IF(Table1[[#This Row],[Hạn thanh toán]]="","",IF((U824-NOW())&lt;0,-(U824-NOW()),0))</f>
        <v>154.62053680555255</v>
      </c>
      <c r="Y824" s="3" t="str">
        <f t="shared" ca="1" si="12"/>
        <v>Nợ quá hạn hơn 120 ngày có khả năng mất thanh toán</v>
      </c>
      <c r="Z824" s="3" t="str">
        <f>IF(MONTH(Table1[[#This Row],[Ngày tính CN]])&lt;10,"0"&amp;MONTH(Table1[[#This Row],[Ngày tính CN]]),MONTH(Table1[[#This Row],[Ngày tính CN]]))</f>
        <v>04</v>
      </c>
      <c r="AA82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24" s="3"/>
    </row>
    <row r="825" spans="1:28" ht="25.5" customHeight="1" x14ac:dyDescent="0.2">
      <c r="A825" s="4" t="s">
        <v>654</v>
      </c>
      <c r="B825" s="4" t="s">
        <v>2119</v>
      </c>
      <c r="E825" s="5">
        <v>45765</v>
      </c>
      <c r="F825" s="3" t="s">
        <v>1377</v>
      </c>
      <c r="G825" s="3" t="s">
        <v>936</v>
      </c>
      <c r="K825" s="8">
        <v>-49049</v>
      </c>
      <c r="L825" s="8" t="s">
        <v>637</v>
      </c>
      <c r="O825" s="20">
        <f>IF(Table1[[#This Row],[Phân loại]]="Tồn đầu kỳ",Table1[[#This Row],[Tổng giá trị]],0)</f>
        <v>0</v>
      </c>
      <c r="P825" s="8">
        <f>IF(Table1[[#This Row],[Số còn phải thu ĐK]]&gt;0,0,IF(Table1[[#This Row],[Phân loại]]="Bán hàng",Table1[[#This Row],[Tổng giá trị]],-Table1[[#This Row],[Tổng giá trị]]))</f>
        <v>49049</v>
      </c>
      <c r="Q825" s="20">
        <f>IF(Table1[[#This Row],[Ngày Thanh toán]]&lt;&gt;"",Table1[[#This Row],[Giá Trị HD sau CK]],0)</f>
        <v>0</v>
      </c>
      <c r="R825" s="8">
        <f>Table1[[#This Row],[Số còn phải thu ĐK]]+Table1[[#This Row],[Giá Trị HD sau CK]]-Table1[[#This Row],[Số tiền đã thu]]</f>
        <v>49049</v>
      </c>
      <c r="S825" s="7">
        <f>IF(Table1[[#This Row],[Ngày hóa đơn]]&lt;&gt;"",Table1[[#This Row],[Ngày hóa đơn]],Table1[[#This Row],[Ngày hạch toán]])</f>
        <v>45765</v>
      </c>
      <c r="T825" s="8">
        <v>55</v>
      </c>
      <c r="U825" s="7">
        <f>IF(Table1[[#This Row],[Ngày tính CN]]="","",S825+T825)</f>
        <v>45820</v>
      </c>
      <c r="V825" s="20">
        <f ca="1">IF(Table1[[#This Row],[Hạn thanh toán]]="","",IF((U825-NOW())&lt;0,0,(U825-NOW())))</f>
        <v>0</v>
      </c>
      <c r="W825" s="3"/>
      <c r="X825" s="20">
        <f ca="1">IF(Table1[[#This Row],[Hạn thanh toán]]="","",IF((U825-NOW())&lt;0,-(U825-NOW()),0))</f>
        <v>154.62053680555255</v>
      </c>
      <c r="Y825" s="3" t="str">
        <f t="shared" ca="1" si="12"/>
        <v>Nợ quá hạn hơn 120 ngày có khả năng mất thanh toán</v>
      </c>
      <c r="Z825" s="3" t="str">
        <f>IF(MONTH(Table1[[#This Row],[Ngày tính CN]])&lt;10,"0"&amp;MONTH(Table1[[#This Row],[Ngày tính CN]]),MONTH(Table1[[#This Row],[Ngày tính CN]]))</f>
        <v>04</v>
      </c>
      <c r="AA82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25" s="3"/>
    </row>
    <row r="826" spans="1:28" ht="25.5" customHeight="1" x14ac:dyDescent="0.2">
      <c r="A826" s="4" t="s">
        <v>654</v>
      </c>
      <c r="B826" s="4" t="s">
        <v>2119</v>
      </c>
      <c r="E826" s="5">
        <v>45765</v>
      </c>
      <c r="F826" s="3" t="s">
        <v>1378</v>
      </c>
      <c r="G826" s="3" t="s">
        <v>936</v>
      </c>
      <c r="K826" s="8">
        <v>-196197</v>
      </c>
      <c r="L826" s="8" t="s">
        <v>637</v>
      </c>
      <c r="O826" s="20">
        <f>IF(Table1[[#This Row],[Phân loại]]="Tồn đầu kỳ",Table1[[#This Row],[Tổng giá trị]],0)</f>
        <v>0</v>
      </c>
      <c r="P826" s="8">
        <f>IF(Table1[[#This Row],[Số còn phải thu ĐK]]&gt;0,0,IF(Table1[[#This Row],[Phân loại]]="Bán hàng",Table1[[#This Row],[Tổng giá trị]],-Table1[[#This Row],[Tổng giá trị]]))</f>
        <v>196197</v>
      </c>
      <c r="Q826" s="20">
        <f>IF(Table1[[#This Row],[Ngày Thanh toán]]&lt;&gt;"",Table1[[#This Row],[Giá Trị HD sau CK]],0)</f>
        <v>0</v>
      </c>
      <c r="R826" s="8">
        <f>Table1[[#This Row],[Số còn phải thu ĐK]]+Table1[[#This Row],[Giá Trị HD sau CK]]-Table1[[#This Row],[Số tiền đã thu]]</f>
        <v>196197</v>
      </c>
      <c r="S826" s="7">
        <f>IF(Table1[[#This Row],[Ngày hóa đơn]]&lt;&gt;"",Table1[[#This Row],[Ngày hóa đơn]],Table1[[#This Row],[Ngày hạch toán]])</f>
        <v>45765</v>
      </c>
      <c r="T826" s="8">
        <v>55</v>
      </c>
      <c r="U826" s="7">
        <f>IF(Table1[[#This Row],[Ngày tính CN]]="","",S826+T826)</f>
        <v>45820</v>
      </c>
      <c r="V826" s="20">
        <f ca="1">IF(Table1[[#This Row],[Hạn thanh toán]]="","",IF((U826-NOW())&lt;0,0,(U826-NOW())))</f>
        <v>0</v>
      </c>
      <c r="W826" s="3"/>
      <c r="X826" s="20">
        <f ca="1">IF(Table1[[#This Row],[Hạn thanh toán]]="","",IF((U826-NOW())&lt;0,-(U826-NOW()),0))</f>
        <v>154.62053680555255</v>
      </c>
      <c r="Y826" s="3" t="str">
        <f t="shared" ca="1" si="12"/>
        <v>Nợ quá hạn hơn 120 ngày có khả năng mất thanh toán</v>
      </c>
      <c r="Z826" s="3" t="str">
        <f>IF(MONTH(Table1[[#This Row],[Ngày tính CN]])&lt;10,"0"&amp;MONTH(Table1[[#This Row],[Ngày tính CN]]),MONTH(Table1[[#This Row],[Ngày tính CN]]))</f>
        <v>04</v>
      </c>
      <c r="AA82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26" s="3"/>
    </row>
    <row r="827" spans="1:28" ht="25.5" customHeight="1" x14ac:dyDescent="0.2">
      <c r="A827" s="4" t="s">
        <v>654</v>
      </c>
      <c r="B827" s="4" t="s">
        <v>2119</v>
      </c>
      <c r="E827" s="5">
        <v>45765</v>
      </c>
      <c r="F827" s="3" t="s">
        <v>1379</v>
      </c>
      <c r="G827" s="3" t="s">
        <v>936</v>
      </c>
      <c r="K827" s="8">
        <v>-49049</v>
      </c>
      <c r="L827" s="8" t="s">
        <v>637</v>
      </c>
      <c r="O827" s="20">
        <f>IF(Table1[[#This Row],[Phân loại]]="Tồn đầu kỳ",Table1[[#This Row],[Tổng giá trị]],0)</f>
        <v>0</v>
      </c>
      <c r="P827" s="8">
        <f>IF(Table1[[#This Row],[Số còn phải thu ĐK]]&gt;0,0,IF(Table1[[#This Row],[Phân loại]]="Bán hàng",Table1[[#This Row],[Tổng giá trị]],-Table1[[#This Row],[Tổng giá trị]]))</f>
        <v>49049</v>
      </c>
      <c r="Q827" s="20">
        <f>IF(Table1[[#This Row],[Ngày Thanh toán]]&lt;&gt;"",Table1[[#This Row],[Giá Trị HD sau CK]],0)</f>
        <v>0</v>
      </c>
      <c r="R827" s="8">
        <f>Table1[[#This Row],[Số còn phải thu ĐK]]+Table1[[#This Row],[Giá Trị HD sau CK]]-Table1[[#This Row],[Số tiền đã thu]]</f>
        <v>49049</v>
      </c>
      <c r="S827" s="7">
        <f>IF(Table1[[#This Row],[Ngày hóa đơn]]&lt;&gt;"",Table1[[#This Row],[Ngày hóa đơn]],Table1[[#This Row],[Ngày hạch toán]])</f>
        <v>45765</v>
      </c>
      <c r="T827" s="8">
        <v>55</v>
      </c>
      <c r="U827" s="7">
        <f>IF(Table1[[#This Row],[Ngày tính CN]]="","",S827+T827)</f>
        <v>45820</v>
      </c>
      <c r="V827" s="20">
        <f ca="1">IF(Table1[[#This Row],[Hạn thanh toán]]="","",IF((U827-NOW())&lt;0,0,(U827-NOW())))</f>
        <v>0</v>
      </c>
      <c r="W827" s="3"/>
      <c r="X827" s="20">
        <f ca="1">IF(Table1[[#This Row],[Hạn thanh toán]]="","",IF((U827-NOW())&lt;0,-(U827-NOW()),0))</f>
        <v>154.62053680555255</v>
      </c>
      <c r="Y827" s="3" t="str">
        <f t="shared" ca="1" si="12"/>
        <v>Nợ quá hạn hơn 120 ngày có khả năng mất thanh toán</v>
      </c>
      <c r="Z827" s="3" t="str">
        <f>IF(MONTH(Table1[[#This Row],[Ngày tính CN]])&lt;10,"0"&amp;MONTH(Table1[[#This Row],[Ngày tính CN]]),MONTH(Table1[[#This Row],[Ngày tính CN]]))</f>
        <v>04</v>
      </c>
      <c r="AA82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27" s="3"/>
    </row>
    <row r="828" spans="1:28" ht="25.5" customHeight="1" x14ac:dyDescent="0.2">
      <c r="A828" s="4" t="s">
        <v>654</v>
      </c>
      <c r="B828" s="4" t="s">
        <v>2119</v>
      </c>
      <c r="E828" s="5">
        <v>45765</v>
      </c>
      <c r="F828" s="3" t="s">
        <v>1380</v>
      </c>
      <c r="G828" s="3" t="s">
        <v>936</v>
      </c>
      <c r="K828" s="8">
        <v>-157597</v>
      </c>
      <c r="L828" s="8" t="s">
        <v>637</v>
      </c>
      <c r="O828" s="20">
        <f>IF(Table1[[#This Row],[Phân loại]]="Tồn đầu kỳ",Table1[[#This Row],[Tổng giá trị]],0)</f>
        <v>0</v>
      </c>
      <c r="P828" s="8">
        <f>IF(Table1[[#This Row],[Số còn phải thu ĐK]]&gt;0,0,IF(Table1[[#This Row],[Phân loại]]="Bán hàng",Table1[[#This Row],[Tổng giá trị]],-Table1[[#This Row],[Tổng giá trị]]))</f>
        <v>157597</v>
      </c>
      <c r="Q828" s="20">
        <f>IF(Table1[[#This Row],[Ngày Thanh toán]]&lt;&gt;"",Table1[[#This Row],[Giá Trị HD sau CK]],0)</f>
        <v>0</v>
      </c>
      <c r="R828" s="8">
        <f>Table1[[#This Row],[Số còn phải thu ĐK]]+Table1[[#This Row],[Giá Trị HD sau CK]]-Table1[[#This Row],[Số tiền đã thu]]</f>
        <v>157597</v>
      </c>
      <c r="S828" s="7">
        <f>IF(Table1[[#This Row],[Ngày hóa đơn]]&lt;&gt;"",Table1[[#This Row],[Ngày hóa đơn]],Table1[[#This Row],[Ngày hạch toán]])</f>
        <v>45765</v>
      </c>
      <c r="T828" s="8">
        <v>55</v>
      </c>
      <c r="U828" s="7">
        <f>IF(Table1[[#This Row],[Ngày tính CN]]="","",S828+T828)</f>
        <v>45820</v>
      </c>
      <c r="V828" s="20">
        <f ca="1">IF(Table1[[#This Row],[Hạn thanh toán]]="","",IF((U828-NOW())&lt;0,0,(U828-NOW())))</f>
        <v>0</v>
      </c>
      <c r="W828" s="3"/>
      <c r="X828" s="20">
        <f ca="1">IF(Table1[[#This Row],[Hạn thanh toán]]="","",IF((U828-NOW())&lt;0,-(U828-NOW()),0))</f>
        <v>154.62053680555255</v>
      </c>
      <c r="Y828" s="3" t="str">
        <f t="shared" ca="1" si="12"/>
        <v>Nợ quá hạn hơn 120 ngày có khả năng mất thanh toán</v>
      </c>
      <c r="Z828" s="3" t="str">
        <f>IF(MONTH(Table1[[#This Row],[Ngày tính CN]])&lt;10,"0"&amp;MONTH(Table1[[#This Row],[Ngày tính CN]]),MONTH(Table1[[#This Row],[Ngày tính CN]]))</f>
        <v>04</v>
      </c>
      <c r="AA82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28" s="3"/>
    </row>
    <row r="829" spans="1:28" ht="25.5" customHeight="1" x14ac:dyDescent="0.2">
      <c r="A829" s="4" t="s">
        <v>654</v>
      </c>
      <c r="B829" s="4" t="s">
        <v>2119</v>
      </c>
      <c r="E829" s="5">
        <v>45765</v>
      </c>
      <c r="F829" s="3" t="s">
        <v>1381</v>
      </c>
      <c r="G829" s="3" t="s">
        <v>936</v>
      </c>
      <c r="K829" s="8">
        <v>-157597</v>
      </c>
      <c r="L829" s="8" t="s">
        <v>637</v>
      </c>
      <c r="O829" s="20">
        <f>IF(Table1[[#This Row],[Phân loại]]="Tồn đầu kỳ",Table1[[#This Row],[Tổng giá trị]],0)</f>
        <v>0</v>
      </c>
      <c r="P829" s="8">
        <f>IF(Table1[[#This Row],[Số còn phải thu ĐK]]&gt;0,0,IF(Table1[[#This Row],[Phân loại]]="Bán hàng",Table1[[#This Row],[Tổng giá trị]],-Table1[[#This Row],[Tổng giá trị]]))</f>
        <v>157597</v>
      </c>
      <c r="Q829" s="20">
        <f>IF(Table1[[#This Row],[Ngày Thanh toán]]&lt;&gt;"",Table1[[#This Row],[Giá Trị HD sau CK]],0)</f>
        <v>0</v>
      </c>
      <c r="R829" s="8">
        <f>Table1[[#This Row],[Số còn phải thu ĐK]]+Table1[[#This Row],[Giá Trị HD sau CK]]-Table1[[#This Row],[Số tiền đã thu]]</f>
        <v>157597</v>
      </c>
      <c r="S829" s="7">
        <f>IF(Table1[[#This Row],[Ngày hóa đơn]]&lt;&gt;"",Table1[[#This Row],[Ngày hóa đơn]],Table1[[#This Row],[Ngày hạch toán]])</f>
        <v>45765</v>
      </c>
      <c r="T829" s="8">
        <v>55</v>
      </c>
      <c r="U829" s="7">
        <f>IF(Table1[[#This Row],[Ngày tính CN]]="","",S829+T829)</f>
        <v>45820</v>
      </c>
      <c r="V829" s="20">
        <f ca="1">IF(Table1[[#This Row],[Hạn thanh toán]]="","",IF((U829-NOW())&lt;0,0,(U829-NOW())))</f>
        <v>0</v>
      </c>
      <c r="W829" s="3"/>
      <c r="X829" s="20">
        <f ca="1">IF(Table1[[#This Row],[Hạn thanh toán]]="","",IF((U829-NOW())&lt;0,-(U829-NOW()),0))</f>
        <v>154.62053680555255</v>
      </c>
      <c r="Y829" s="3" t="str">
        <f t="shared" ca="1" si="12"/>
        <v>Nợ quá hạn hơn 120 ngày có khả năng mất thanh toán</v>
      </c>
      <c r="Z829" s="3" t="str">
        <f>IF(MONTH(Table1[[#This Row],[Ngày tính CN]])&lt;10,"0"&amp;MONTH(Table1[[#This Row],[Ngày tính CN]]),MONTH(Table1[[#This Row],[Ngày tính CN]]))</f>
        <v>04</v>
      </c>
      <c r="AA82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29" s="3"/>
    </row>
    <row r="830" spans="1:28" ht="25.5" customHeight="1" x14ac:dyDescent="0.2">
      <c r="A830" s="4" t="s">
        <v>654</v>
      </c>
      <c r="B830" s="4" t="s">
        <v>2119</v>
      </c>
      <c r="E830" s="5">
        <v>45765</v>
      </c>
      <c r="F830" s="3" t="s">
        <v>1382</v>
      </c>
      <c r="G830" s="3" t="s">
        <v>936</v>
      </c>
      <c r="K830" s="8">
        <v>-120820</v>
      </c>
      <c r="L830" s="8" t="s">
        <v>637</v>
      </c>
      <c r="O830" s="20">
        <f>IF(Table1[[#This Row],[Phân loại]]="Tồn đầu kỳ",Table1[[#This Row],[Tổng giá trị]],0)</f>
        <v>0</v>
      </c>
      <c r="P830" s="8">
        <f>IF(Table1[[#This Row],[Số còn phải thu ĐK]]&gt;0,0,IF(Table1[[#This Row],[Phân loại]]="Bán hàng",Table1[[#This Row],[Tổng giá trị]],-Table1[[#This Row],[Tổng giá trị]]))</f>
        <v>120820</v>
      </c>
      <c r="Q830" s="20">
        <f>IF(Table1[[#This Row],[Ngày Thanh toán]]&lt;&gt;"",Table1[[#This Row],[Giá Trị HD sau CK]],0)</f>
        <v>0</v>
      </c>
      <c r="R830" s="8">
        <f>Table1[[#This Row],[Số còn phải thu ĐK]]+Table1[[#This Row],[Giá Trị HD sau CK]]-Table1[[#This Row],[Số tiền đã thu]]</f>
        <v>120820</v>
      </c>
      <c r="S830" s="7">
        <f>IF(Table1[[#This Row],[Ngày hóa đơn]]&lt;&gt;"",Table1[[#This Row],[Ngày hóa đơn]],Table1[[#This Row],[Ngày hạch toán]])</f>
        <v>45765</v>
      </c>
      <c r="T830" s="8">
        <v>55</v>
      </c>
      <c r="U830" s="7">
        <f>IF(Table1[[#This Row],[Ngày tính CN]]="","",S830+T830)</f>
        <v>45820</v>
      </c>
      <c r="V830" s="20">
        <f ca="1">IF(Table1[[#This Row],[Hạn thanh toán]]="","",IF((U830-NOW())&lt;0,0,(U830-NOW())))</f>
        <v>0</v>
      </c>
      <c r="W830" s="3"/>
      <c r="X830" s="20">
        <f ca="1">IF(Table1[[#This Row],[Hạn thanh toán]]="","",IF((U830-NOW())&lt;0,-(U830-NOW()),0))</f>
        <v>154.62053680555255</v>
      </c>
      <c r="Y830" s="3" t="str">
        <f t="shared" ca="1" si="12"/>
        <v>Nợ quá hạn hơn 120 ngày có khả năng mất thanh toán</v>
      </c>
      <c r="Z830" s="3" t="str">
        <f>IF(MONTH(Table1[[#This Row],[Ngày tính CN]])&lt;10,"0"&amp;MONTH(Table1[[#This Row],[Ngày tính CN]]),MONTH(Table1[[#This Row],[Ngày tính CN]]))</f>
        <v>04</v>
      </c>
      <c r="AA83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30" s="3"/>
    </row>
    <row r="831" spans="1:28" ht="25.5" customHeight="1" x14ac:dyDescent="0.2">
      <c r="A831" s="4" t="s">
        <v>654</v>
      </c>
      <c r="B831" s="4" t="s">
        <v>2119</v>
      </c>
      <c r="E831" s="5">
        <v>45773</v>
      </c>
      <c r="F831" s="3" t="s">
        <v>1383</v>
      </c>
      <c r="G831" s="3" t="s">
        <v>936</v>
      </c>
      <c r="K831" s="8">
        <v>-245440</v>
      </c>
      <c r="L831" s="8" t="s">
        <v>637</v>
      </c>
      <c r="O831" s="20">
        <f>IF(Table1[[#This Row],[Phân loại]]="Tồn đầu kỳ",Table1[[#This Row],[Tổng giá trị]],0)</f>
        <v>0</v>
      </c>
      <c r="P831" s="8">
        <f>IF(Table1[[#This Row],[Số còn phải thu ĐK]]&gt;0,0,IF(Table1[[#This Row],[Phân loại]]="Bán hàng",Table1[[#This Row],[Tổng giá trị]],-Table1[[#This Row],[Tổng giá trị]]))</f>
        <v>245440</v>
      </c>
      <c r="Q831" s="20">
        <f>IF(Table1[[#This Row],[Ngày Thanh toán]]&lt;&gt;"",Table1[[#This Row],[Giá Trị HD sau CK]],0)</f>
        <v>0</v>
      </c>
      <c r="R831" s="8">
        <f>Table1[[#This Row],[Số còn phải thu ĐK]]+Table1[[#This Row],[Giá Trị HD sau CK]]-Table1[[#This Row],[Số tiền đã thu]]</f>
        <v>245440</v>
      </c>
      <c r="S831" s="7">
        <f>IF(Table1[[#This Row],[Ngày hóa đơn]]&lt;&gt;"",Table1[[#This Row],[Ngày hóa đơn]],Table1[[#This Row],[Ngày hạch toán]])</f>
        <v>45773</v>
      </c>
      <c r="T831" s="8">
        <v>55</v>
      </c>
      <c r="U831" s="7">
        <f>IF(Table1[[#This Row],[Ngày tính CN]]="","",S831+T831)</f>
        <v>45828</v>
      </c>
      <c r="V831" s="20">
        <f ca="1">IF(Table1[[#This Row],[Hạn thanh toán]]="","",IF((U831-NOW())&lt;0,0,(U831-NOW())))</f>
        <v>0</v>
      </c>
      <c r="W831" s="3"/>
      <c r="X831" s="20">
        <f ca="1">IF(Table1[[#This Row],[Hạn thanh toán]]="","",IF((U831-NOW())&lt;0,-(U831-NOW()),0))</f>
        <v>146.62053680555255</v>
      </c>
      <c r="Y831" s="3" t="str">
        <f t="shared" ca="1" si="12"/>
        <v>Nợ quá hạn hơn 120 ngày có khả năng mất thanh toán</v>
      </c>
      <c r="Z831" s="3" t="str">
        <f>IF(MONTH(Table1[[#This Row],[Ngày tính CN]])&lt;10,"0"&amp;MONTH(Table1[[#This Row],[Ngày tính CN]]),MONTH(Table1[[#This Row],[Ngày tính CN]]))</f>
        <v>04</v>
      </c>
      <c r="AA83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31" s="3"/>
    </row>
    <row r="832" spans="1:28" ht="25.5" customHeight="1" x14ac:dyDescent="0.2">
      <c r="A832" s="4" t="s">
        <v>654</v>
      </c>
      <c r="B832" s="4" t="s">
        <v>2119</v>
      </c>
      <c r="E832" s="5">
        <v>45773</v>
      </c>
      <c r="F832" s="3" t="s">
        <v>1384</v>
      </c>
      <c r="G832" s="3" t="s">
        <v>936</v>
      </c>
      <c r="K832" s="8">
        <v>-108548</v>
      </c>
      <c r="L832" s="8" t="s">
        <v>637</v>
      </c>
      <c r="O832" s="20">
        <f>IF(Table1[[#This Row],[Phân loại]]="Tồn đầu kỳ",Table1[[#This Row],[Tổng giá trị]],0)</f>
        <v>0</v>
      </c>
      <c r="P832" s="8">
        <f>IF(Table1[[#This Row],[Số còn phải thu ĐK]]&gt;0,0,IF(Table1[[#This Row],[Phân loại]]="Bán hàng",Table1[[#This Row],[Tổng giá trị]],-Table1[[#This Row],[Tổng giá trị]]))</f>
        <v>108548</v>
      </c>
      <c r="Q832" s="20">
        <f>IF(Table1[[#This Row],[Ngày Thanh toán]]&lt;&gt;"",Table1[[#This Row],[Giá Trị HD sau CK]],0)</f>
        <v>0</v>
      </c>
      <c r="R832" s="8">
        <f>Table1[[#This Row],[Số còn phải thu ĐK]]+Table1[[#This Row],[Giá Trị HD sau CK]]-Table1[[#This Row],[Số tiền đã thu]]</f>
        <v>108548</v>
      </c>
      <c r="S832" s="7">
        <f>IF(Table1[[#This Row],[Ngày hóa đơn]]&lt;&gt;"",Table1[[#This Row],[Ngày hóa đơn]],Table1[[#This Row],[Ngày hạch toán]])</f>
        <v>45773</v>
      </c>
      <c r="T832" s="8">
        <v>55</v>
      </c>
      <c r="U832" s="7">
        <f>IF(Table1[[#This Row],[Ngày tính CN]]="","",S832+T832)</f>
        <v>45828</v>
      </c>
      <c r="V832" s="20">
        <f ca="1">IF(Table1[[#This Row],[Hạn thanh toán]]="","",IF((U832-NOW())&lt;0,0,(U832-NOW())))</f>
        <v>0</v>
      </c>
      <c r="W832" s="3"/>
      <c r="X832" s="20">
        <f ca="1">IF(Table1[[#This Row],[Hạn thanh toán]]="","",IF((U832-NOW())&lt;0,-(U832-NOW()),0))</f>
        <v>146.62053680555255</v>
      </c>
      <c r="Y832" s="3" t="str">
        <f t="shared" ca="1" si="12"/>
        <v>Nợ quá hạn hơn 120 ngày có khả năng mất thanh toán</v>
      </c>
      <c r="Z832" s="3" t="str">
        <f>IF(MONTH(Table1[[#This Row],[Ngày tính CN]])&lt;10,"0"&amp;MONTH(Table1[[#This Row],[Ngày tính CN]]),MONTH(Table1[[#This Row],[Ngày tính CN]]))</f>
        <v>04</v>
      </c>
      <c r="AA83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32" s="3"/>
    </row>
    <row r="833" spans="1:28" ht="25.5" customHeight="1" x14ac:dyDescent="0.2">
      <c r="A833" s="4" t="s">
        <v>654</v>
      </c>
      <c r="B833" s="4" t="s">
        <v>2119</v>
      </c>
      <c r="E833" s="5">
        <v>45773</v>
      </c>
      <c r="F833" s="3" t="s">
        <v>1385</v>
      </c>
      <c r="G833" s="3" t="s">
        <v>936</v>
      </c>
      <c r="K833" s="8">
        <v>-108548</v>
      </c>
      <c r="L833" s="8" t="s">
        <v>637</v>
      </c>
      <c r="O833" s="20">
        <f>IF(Table1[[#This Row],[Phân loại]]="Tồn đầu kỳ",Table1[[#This Row],[Tổng giá trị]],0)</f>
        <v>0</v>
      </c>
      <c r="P833" s="8">
        <f>IF(Table1[[#This Row],[Số còn phải thu ĐK]]&gt;0,0,IF(Table1[[#This Row],[Phân loại]]="Bán hàng",Table1[[#This Row],[Tổng giá trị]],-Table1[[#This Row],[Tổng giá trị]]))</f>
        <v>108548</v>
      </c>
      <c r="Q833" s="20">
        <f>IF(Table1[[#This Row],[Ngày Thanh toán]]&lt;&gt;"",Table1[[#This Row],[Giá Trị HD sau CK]],0)</f>
        <v>0</v>
      </c>
      <c r="R833" s="8">
        <f>Table1[[#This Row],[Số còn phải thu ĐK]]+Table1[[#This Row],[Giá Trị HD sau CK]]-Table1[[#This Row],[Số tiền đã thu]]</f>
        <v>108548</v>
      </c>
      <c r="S833" s="7">
        <f>IF(Table1[[#This Row],[Ngày hóa đơn]]&lt;&gt;"",Table1[[#This Row],[Ngày hóa đơn]],Table1[[#This Row],[Ngày hạch toán]])</f>
        <v>45773</v>
      </c>
      <c r="T833" s="8">
        <v>55</v>
      </c>
      <c r="U833" s="7">
        <f>IF(Table1[[#This Row],[Ngày tính CN]]="","",S833+T833)</f>
        <v>45828</v>
      </c>
      <c r="V833" s="20">
        <f ca="1">IF(Table1[[#This Row],[Hạn thanh toán]]="","",IF((U833-NOW())&lt;0,0,(U833-NOW())))</f>
        <v>0</v>
      </c>
      <c r="W833" s="3"/>
      <c r="X833" s="20">
        <f ca="1">IF(Table1[[#This Row],[Hạn thanh toán]]="","",IF((U833-NOW())&lt;0,-(U833-NOW()),0))</f>
        <v>146.62053680555255</v>
      </c>
      <c r="Y833" s="3" t="str">
        <f t="shared" ca="1" si="12"/>
        <v>Nợ quá hạn hơn 120 ngày có khả năng mất thanh toán</v>
      </c>
      <c r="Z833" s="3" t="str">
        <f>IF(MONTH(Table1[[#This Row],[Ngày tính CN]])&lt;10,"0"&amp;MONTH(Table1[[#This Row],[Ngày tính CN]]),MONTH(Table1[[#This Row],[Ngày tính CN]]))</f>
        <v>04</v>
      </c>
      <c r="AA83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33" s="3"/>
    </row>
    <row r="834" spans="1:28" ht="25.5" customHeight="1" x14ac:dyDescent="0.2">
      <c r="A834" s="4" t="s">
        <v>654</v>
      </c>
      <c r="B834" s="4" t="s">
        <v>2119</v>
      </c>
      <c r="E834" s="5">
        <v>45773</v>
      </c>
      <c r="F834" s="3" t="s">
        <v>1386</v>
      </c>
      <c r="G834" s="3" t="s">
        <v>936</v>
      </c>
      <c r="K834" s="8">
        <v>-395634</v>
      </c>
      <c r="L834" s="8" t="s">
        <v>637</v>
      </c>
      <c r="O834" s="20">
        <f>IF(Table1[[#This Row],[Phân loại]]="Tồn đầu kỳ",Table1[[#This Row],[Tổng giá trị]],0)</f>
        <v>0</v>
      </c>
      <c r="P834" s="8">
        <f>IF(Table1[[#This Row],[Số còn phải thu ĐK]]&gt;0,0,IF(Table1[[#This Row],[Phân loại]]="Bán hàng",Table1[[#This Row],[Tổng giá trị]],-Table1[[#This Row],[Tổng giá trị]]))</f>
        <v>395634</v>
      </c>
      <c r="Q834" s="20">
        <f>IF(Table1[[#This Row],[Ngày Thanh toán]]&lt;&gt;"",Table1[[#This Row],[Giá Trị HD sau CK]],0)</f>
        <v>0</v>
      </c>
      <c r="R834" s="8">
        <f>Table1[[#This Row],[Số còn phải thu ĐK]]+Table1[[#This Row],[Giá Trị HD sau CK]]-Table1[[#This Row],[Số tiền đã thu]]</f>
        <v>395634</v>
      </c>
      <c r="S834" s="7">
        <f>IF(Table1[[#This Row],[Ngày hóa đơn]]&lt;&gt;"",Table1[[#This Row],[Ngày hóa đơn]],Table1[[#This Row],[Ngày hạch toán]])</f>
        <v>45773</v>
      </c>
      <c r="T834" s="8">
        <v>55</v>
      </c>
      <c r="U834" s="7">
        <f>IF(Table1[[#This Row],[Ngày tính CN]]="","",S834+T834)</f>
        <v>45828</v>
      </c>
      <c r="V834" s="20">
        <f ca="1">IF(Table1[[#This Row],[Hạn thanh toán]]="","",IF((U834-NOW())&lt;0,0,(U834-NOW())))</f>
        <v>0</v>
      </c>
      <c r="W834" s="3"/>
      <c r="X834" s="20">
        <f ca="1">IF(Table1[[#This Row],[Hạn thanh toán]]="","",IF((U834-NOW())&lt;0,-(U834-NOW()),0))</f>
        <v>146.62053680555255</v>
      </c>
      <c r="Y834" s="3" t="str">
        <f t="shared" ca="1" si="12"/>
        <v>Nợ quá hạn hơn 120 ngày có khả năng mất thanh toán</v>
      </c>
      <c r="Z834" s="3" t="str">
        <f>IF(MONTH(Table1[[#This Row],[Ngày tính CN]])&lt;10,"0"&amp;MONTH(Table1[[#This Row],[Ngày tính CN]]),MONTH(Table1[[#This Row],[Ngày tính CN]]))</f>
        <v>04</v>
      </c>
      <c r="AA83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34" s="3"/>
    </row>
    <row r="835" spans="1:28" ht="25.5" customHeight="1" x14ac:dyDescent="0.2">
      <c r="A835" s="4" t="s">
        <v>654</v>
      </c>
      <c r="B835" s="4" t="s">
        <v>2119</v>
      </c>
      <c r="E835" s="5">
        <v>45773</v>
      </c>
      <c r="F835" s="3" t="s">
        <v>1387</v>
      </c>
      <c r="G835" s="3" t="s">
        <v>936</v>
      </c>
      <c r="K835" s="8">
        <v>-143754</v>
      </c>
      <c r="L835" s="8" t="s">
        <v>637</v>
      </c>
      <c r="O835" s="20">
        <f>IF(Table1[[#This Row],[Phân loại]]="Tồn đầu kỳ",Table1[[#This Row],[Tổng giá trị]],0)</f>
        <v>0</v>
      </c>
      <c r="P835" s="8">
        <f>IF(Table1[[#This Row],[Số còn phải thu ĐK]]&gt;0,0,IF(Table1[[#This Row],[Phân loại]]="Bán hàng",Table1[[#This Row],[Tổng giá trị]],-Table1[[#This Row],[Tổng giá trị]]))</f>
        <v>143754</v>
      </c>
      <c r="Q835" s="20">
        <f>IF(Table1[[#This Row],[Ngày Thanh toán]]&lt;&gt;"",Table1[[#This Row],[Giá Trị HD sau CK]],0)</f>
        <v>0</v>
      </c>
      <c r="R835" s="8">
        <f>Table1[[#This Row],[Số còn phải thu ĐK]]+Table1[[#This Row],[Giá Trị HD sau CK]]-Table1[[#This Row],[Số tiền đã thu]]</f>
        <v>143754</v>
      </c>
      <c r="S835" s="7">
        <f>IF(Table1[[#This Row],[Ngày hóa đơn]]&lt;&gt;"",Table1[[#This Row],[Ngày hóa đơn]],Table1[[#This Row],[Ngày hạch toán]])</f>
        <v>45773</v>
      </c>
      <c r="T835" s="8">
        <v>55</v>
      </c>
      <c r="U835" s="7">
        <f>IF(Table1[[#This Row],[Ngày tính CN]]="","",S835+T835)</f>
        <v>45828</v>
      </c>
      <c r="V835" s="20">
        <f ca="1">IF(Table1[[#This Row],[Hạn thanh toán]]="","",IF((U835-NOW())&lt;0,0,(U835-NOW())))</f>
        <v>0</v>
      </c>
      <c r="W835" s="3"/>
      <c r="X835" s="20">
        <f ca="1">IF(Table1[[#This Row],[Hạn thanh toán]]="","",IF((U835-NOW())&lt;0,-(U835-NOW()),0))</f>
        <v>146.62053680555255</v>
      </c>
      <c r="Y835" s="3" t="str">
        <f t="shared" ca="1" si="12"/>
        <v>Nợ quá hạn hơn 120 ngày có khả năng mất thanh toán</v>
      </c>
      <c r="Z835" s="3" t="str">
        <f>IF(MONTH(Table1[[#This Row],[Ngày tính CN]])&lt;10,"0"&amp;MONTH(Table1[[#This Row],[Ngày tính CN]]),MONTH(Table1[[#This Row],[Ngày tính CN]]))</f>
        <v>04</v>
      </c>
      <c r="AA83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35" s="3"/>
    </row>
    <row r="836" spans="1:28" ht="25.5" customHeight="1" x14ac:dyDescent="0.2">
      <c r="A836" s="4" t="s">
        <v>654</v>
      </c>
      <c r="B836" s="4" t="s">
        <v>2119</v>
      </c>
      <c r="E836" s="5">
        <v>45776</v>
      </c>
      <c r="F836" s="3" t="s">
        <v>1388</v>
      </c>
      <c r="G836" s="3" t="s">
        <v>936</v>
      </c>
      <c r="K836" s="8">
        <v>-39239</v>
      </c>
      <c r="L836" s="8" t="s">
        <v>637</v>
      </c>
      <c r="O836" s="20">
        <f>IF(Table1[[#This Row],[Phân loại]]="Tồn đầu kỳ",Table1[[#This Row],[Tổng giá trị]],0)</f>
        <v>0</v>
      </c>
      <c r="P836" s="8">
        <f>IF(Table1[[#This Row],[Số còn phải thu ĐK]]&gt;0,0,IF(Table1[[#This Row],[Phân loại]]="Bán hàng",Table1[[#This Row],[Tổng giá trị]],-Table1[[#This Row],[Tổng giá trị]]))</f>
        <v>39239</v>
      </c>
      <c r="Q836" s="20">
        <f>IF(Table1[[#This Row],[Ngày Thanh toán]]&lt;&gt;"",Table1[[#This Row],[Giá Trị HD sau CK]],0)</f>
        <v>0</v>
      </c>
      <c r="R836" s="8">
        <f>Table1[[#This Row],[Số còn phải thu ĐK]]+Table1[[#This Row],[Giá Trị HD sau CK]]-Table1[[#This Row],[Số tiền đã thu]]</f>
        <v>39239</v>
      </c>
      <c r="S836" s="7">
        <f>IF(Table1[[#This Row],[Ngày hóa đơn]]&lt;&gt;"",Table1[[#This Row],[Ngày hóa đơn]],Table1[[#This Row],[Ngày hạch toán]])</f>
        <v>45776</v>
      </c>
      <c r="T836" s="8">
        <v>55</v>
      </c>
      <c r="U836" s="7">
        <f>IF(Table1[[#This Row],[Ngày tính CN]]="","",S836+T836)</f>
        <v>45831</v>
      </c>
      <c r="V836" s="20">
        <f ca="1">IF(Table1[[#This Row],[Hạn thanh toán]]="","",IF((U836-NOW())&lt;0,0,(U836-NOW())))</f>
        <v>0</v>
      </c>
      <c r="W836" s="3"/>
      <c r="X836" s="20">
        <f ca="1">IF(Table1[[#This Row],[Hạn thanh toán]]="","",IF((U836-NOW())&lt;0,-(U836-NOW()),0))</f>
        <v>143.62053680555255</v>
      </c>
      <c r="Y836" s="3" t="str">
        <f t="shared" ref="Y836:Y899" ca="1" si="13">IF(X836="","",IF(R836=0,"Đã thanh toán",IF(X836&lt;=0,"Chưa đến hạn thanh toán",IF(X836&lt;=30,"Nợ quá hạn 30 ngày",IF(X836&lt;=60,"Nợ quá hạn từ 30 ngày đến 60 ngày",IF(X836&lt;=90,"Nợ quá hạn từ 60 ngày đến 90 ngày",IF(X836&lt;=120,"Nợ quá hạn từ 90 ngày đến 120 ngày","Nợ quá hạn hơn 120 ngày có khả năng mất thanh toán")))))))</f>
        <v>Nợ quá hạn hơn 120 ngày có khả năng mất thanh toán</v>
      </c>
      <c r="Z836" s="3" t="str">
        <f>IF(MONTH(Table1[[#This Row],[Ngày tính CN]])&lt;10,"0"&amp;MONTH(Table1[[#This Row],[Ngày tính CN]]),MONTH(Table1[[#This Row],[Ngày tính CN]]))</f>
        <v>04</v>
      </c>
      <c r="AA83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36" s="3"/>
    </row>
    <row r="837" spans="1:28" ht="25.5" customHeight="1" x14ac:dyDescent="0.2">
      <c r="A837" s="4" t="s">
        <v>654</v>
      </c>
      <c r="B837" s="4" t="s">
        <v>2119</v>
      </c>
      <c r="E837" s="5">
        <v>45776</v>
      </c>
      <c r="F837" s="3" t="s">
        <v>1389</v>
      </c>
      <c r="G837" s="3" t="s">
        <v>936</v>
      </c>
      <c r="K837" s="8">
        <v>-86838</v>
      </c>
      <c r="L837" s="8" t="s">
        <v>637</v>
      </c>
      <c r="O837" s="20">
        <f>IF(Table1[[#This Row],[Phân loại]]="Tồn đầu kỳ",Table1[[#This Row],[Tổng giá trị]],0)</f>
        <v>0</v>
      </c>
      <c r="P837" s="8">
        <f>IF(Table1[[#This Row],[Số còn phải thu ĐK]]&gt;0,0,IF(Table1[[#This Row],[Phân loại]]="Bán hàng",Table1[[#This Row],[Tổng giá trị]],-Table1[[#This Row],[Tổng giá trị]]))</f>
        <v>86838</v>
      </c>
      <c r="Q837" s="20">
        <f>IF(Table1[[#This Row],[Ngày Thanh toán]]&lt;&gt;"",Table1[[#This Row],[Giá Trị HD sau CK]],0)</f>
        <v>0</v>
      </c>
      <c r="R837" s="8">
        <f>Table1[[#This Row],[Số còn phải thu ĐK]]+Table1[[#This Row],[Giá Trị HD sau CK]]-Table1[[#This Row],[Số tiền đã thu]]</f>
        <v>86838</v>
      </c>
      <c r="S837" s="7">
        <f>IF(Table1[[#This Row],[Ngày hóa đơn]]&lt;&gt;"",Table1[[#This Row],[Ngày hóa đơn]],Table1[[#This Row],[Ngày hạch toán]])</f>
        <v>45776</v>
      </c>
      <c r="T837" s="8">
        <v>55</v>
      </c>
      <c r="U837" s="7">
        <f>IF(Table1[[#This Row],[Ngày tính CN]]="","",S837+T837)</f>
        <v>45831</v>
      </c>
      <c r="V837" s="20">
        <f ca="1">IF(Table1[[#This Row],[Hạn thanh toán]]="","",IF((U837-NOW())&lt;0,0,(U837-NOW())))</f>
        <v>0</v>
      </c>
      <c r="W837" s="3"/>
      <c r="X837" s="20">
        <f ca="1">IF(Table1[[#This Row],[Hạn thanh toán]]="","",IF((U837-NOW())&lt;0,-(U837-NOW()),0))</f>
        <v>143.62053680555255</v>
      </c>
      <c r="Y837" s="3" t="str">
        <f t="shared" ca="1" si="13"/>
        <v>Nợ quá hạn hơn 120 ngày có khả năng mất thanh toán</v>
      </c>
      <c r="Z837" s="3" t="str">
        <f>IF(MONTH(Table1[[#This Row],[Ngày tính CN]])&lt;10,"0"&amp;MONTH(Table1[[#This Row],[Ngày tính CN]]),MONTH(Table1[[#This Row],[Ngày tính CN]]))</f>
        <v>04</v>
      </c>
      <c r="AA83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37" s="3"/>
    </row>
    <row r="838" spans="1:28" ht="25.5" customHeight="1" x14ac:dyDescent="0.2">
      <c r="A838" s="4" t="s">
        <v>654</v>
      </c>
      <c r="B838" s="4" t="s">
        <v>2119</v>
      </c>
      <c r="E838" s="5">
        <v>45776</v>
      </c>
      <c r="F838" s="3" t="s">
        <v>1390</v>
      </c>
      <c r="G838" s="3" t="s">
        <v>936</v>
      </c>
      <c r="K838" s="8">
        <v>-147148</v>
      </c>
      <c r="L838" s="8" t="s">
        <v>637</v>
      </c>
      <c r="O838" s="20">
        <f>IF(Table1[[#This Row],[Phân loại]]="Tồn đầu kỳ",Table1[[#This Row],[Tổng giá trị]],0)</f>
        <v>0</v>
      </c>
      <c r="P838" s="8">
        <f>IF(Table1[[#This Row],[Số còn phải thu ĐK]]&gt;0,0,IF(Table1[[#This Row],[Phân loại]]="Bán hàng",Table1[[#This Row],[Tổng giá trị]],-Table1[[#This Row],[Tổng giá trị]]))</f>
        <v>147148</v>
      </c>
      <c r="Q838" s="20">
        <f>IF(Table1[[#This Row],[Ngày Thanh toán]]&lt;&gt;"",Table1[[#This Row],[Giá Trị HD sau CK]],0)</f>
        <v>0</v>
      </c>
      <c r="R838" s="8">
        <f>Table1[[#This Row],[Số còn phải thu ĐK]]+Table1[[#This Row],[Giá Trị HD sau CK]]-Table1[[#This Row],[Số tiền đã thu]]</f>
        <v>147148</v>
      </c>
      <c r="S838" s="7">
        <f>IF(Table1[[#This Row],[Ngày hóa đơn]]&lt;&gt;"",Table1[[#This Row],[Ngày hóa đơn]],Table1[[#This Row],[Ngày hạch toán]])</f>
        <v>45776</v>
      </c>
      <c r="T838" s="8">
        <v>55</v>
      </c>
      <c r="U838" s="7">
        <f>IF(Table1[[#This Row],[Ngày tính CN]]="","",S838+T838)</f>
        <v>45831</v>
      </c>
      <c r="V838" s="20">
        <f ca="1">IF(Table1[[#This Row],[Hạn thanh toán]]="","",IF((U838-NOW())&lt;0,0,(U838-NOW())))</f>
        <v>0</v>
      </c>
      <c r="W838" s="3"/>
      <c r="X838" s="20">
        <f ca="1">IF(Table1[[#This Row],[Hạn thanh toán]]="","",IF((U838-NOW())&lt;0,-(U838-NOW()),0))</f>
        <v>143.62053680555255</v>
      </c>
      <c r="Y838" s="3" t="str">
        <f t="shared" ca="1" si="13"/>
        <v>Nợ quá hạn hơn 120 ngày có khả năng mất thanh toán</v>
      </c>
      <c r="Z838" s="3" t="str">
        <f>IF(MONTH(Table1[[#This Row],[Ngày tính CN]])&lt;10,"0"&amp;MONTH(Table1[[#This Row],[Ngày tính CN]]),MONTH(Table1[[#This Row],[Ngày tính CN]]))</f>
        <v>04</v>
      </c>
      <c r="AA83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38" s="3"/>
    </row>
    <row r="839" spans="1:28" ht="25.5" customHeight="1" x14ac:dyDescent="0.2">
      <c r="A839" s="4" t="s">
        <v>654</v>
      </c>
      <c r="B839" s="4" t="s">
        <v>2119</v>
      </c>
      <c r="E839" s="5">
        <v>45776</v>
      </c>
      <c r="F839" s="3" t="s">
        <v>1391</v>
      </c>
      <c r="G839" s="3" t="s">
        <v>936</v>
      </c>
      <c r="K839" s="8">
        <v>-108548</v>
      </c>
      <c r="L839" s="8" t="s">
        <v>637</v>
      </c>
      <c r="O839" s="20">
        <f>IF(Table1[[#This Row],[Phân loại]]="Tồn đầu kỳ",Table1[[#This Row],[Tổng giá trị]],0)</f>
        <v>0</v>
      </c>
      <c r="P839" s="8">
        <f>IF(Table1[[#This Row],[Số còn phải thu ĐK]]&gt;0,0,IF(Table1[[#This Row],[Phân loại]]="Bán hàng",Table1[[#This Row],[Tổng giá trị]],-Table1[[#This Row],[Tổng giá trị]]))</f>
        <v>108548</v>
      </c>
      <c r="Q839" s="20">
        <f>IF(Table1[[#This Row],[Ngày Thanh toán]]&lt;&gt;"",Table1[[#This Row],[Giá Trị HD sau CK]],0)</f>
        <v>0</v>
      </c>
      <c r="R839" s="8">
        <f>Table1[[#This Row],[Số còn phải thu ĐK]]+Table1[[#This Row],[Giá Trị HD sau CK]]-Table1[[#This Row],[Số tiền đã thu]]</f>
        <v>108548</v>
      </c>
      <c r="S839" s="7">
        <f>IF(Table1[[#This Row],[Ngày hóa đơn]]&lt;&gt;"",Table1[[#This Row],[Ngày hóa đơn]],Table1[[#This Row],[Ngày hạch toán]])</f>
        <v>45776</v>
      </c>
      <c r="T839" s="8">
        <v>55</v>
      </c>
      <c r="U839" s="7">
        <f>IF(Table1[[#This Row],[Ngày tính CN]]="","",S839+T839)</f>
        <v>45831</v>
      </c>
      <c r="V839" s="20">
        <f ca="1">IF(Table1[[#This Row],[Hạn thanh toán]]="","",IF((U839-NOW())&lt;0,0,(U839-NOW())))</f>
        <v>0</v>
      </c>
      <c r="W839" s="3"/>
      <c r="X839" s="20">
        <f ca="1">IF(Table1[[#This Row],[Hạn thanh toán]]="","",IF((U839-NOW())&lt;0,-(U839-NOW()),0))</f>
        <v>143.62053680555255</v>
      </c>
      <c r="Y839" s="3" t="str">
        <f t="shared" ca="1" si="13"/>
        <v>Nợ quá hạn hơn 120 ngày có khả năng mất thanh toán</v>
      </c>
      <c r="Z839" s="3" t="str">
        <f>IF(MONTH(Table1[[#This Row],[Ngày tính CN]])&lt;10,"0"&amp;MONTH(Table1[[#This Row],[Ngày tính CN]]),MONTH(Table1[[#This Row],[Ngày tính CN]]))</f>
        <v>04</v>
      </c>
      <c r="AA83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39" s="3"/>
    </row>
    <row r="840" spans="1:28" ht="25.5" customHeight="1" x14ac:dyDescent="0.2">
      <c r="A840" s="4" t="s">
        <v>654</v>
      </c>
      <c r="B840" s="4" t="s">
        <v>2119</v>
      </c>
      <c r="E840" s="5">
        <v>45776</v>
      </c>
      <c r="F840" s="3" t="s">
        <v>1392</v>
      </c>
      <c r="G840" s="3" t="s">
        <v>936</v>
      </c>
      <c r="K840" s="8">
        <v>-325643</v>
      </c>
      <c r="L840" s="8" t="s">
        <v>637</v>
      </c>
      <c r="O840" s="20">
        <f>IF(Table1[[#This Row],[Phân loại]]="Tồn đầu kỳ",Table1[[#This Row],[Tổng giá trị]],0)</f>
        <v>0</v>
      </c>
      <c r="P840" s="8">
        <f>IF(Table1[[#This Row],[Số còn phải thu ĐK]]&gt;0,0,IF(Table1[[#This Row],[Phân loại]]="Bán hàng",Table1[[#This Row],[Tổng giá trị]],-Table1[[#This Row],[Tổng giá trị]]))</f>
        <v>325643</v>
      </c>
      <c r="Q840" s="20">
        <f>IF(Table1[[#This Row],[Ngày Thanh toán]]&lt;&gt;"",Table1[[#This Row],[Giá Trị HD sau CK]],0)</f>
        <v>0</v>
      </c>
      <c r="R840" s="8">
        <f>Table1[[#This Row],[Số còn phải thu ĐK]]+Table1[[#This Row],[Giá Trị HD sau CK]]-Table1[[#This Row],[Số tiền đã thu]]</f>
        <v>325643</v>
      </c>
      <c r="S840" s="7">
        <f>IF(Table1[[#This Row],[Ngày hóa đơn]]&lt;&gt;"",Table1[[#This Row],[Ngày hóa đơn]],Table1[[#This Row],[Ngày hạch toán]])</f>
        <v>45776</v>
      </c>
      <c r="T840" s="8">
        <v>55</v>
      </c>
      <c r="U840" s="7">
        <f>IF(Table1[[#This Row],[Ngày tính CN]]="","",S840+T840)</f>
        <v>45831</v>
      </c>
      <c r="V840" s="20">
        <f ca="1">IF(Table1[[#This Row],[Hạn thanh toán]]="","",IF((U840-NOW())&lt;0,0,(U840-NOW())))</f>
        <v>0</v>
      </c>
      <c r="W840" s="3"/>
      <c r="X840" s="20">
        <f ca="1">IF(Table1[[#This Row],[Hạn thanh toán]]="","",IF((U840-NOW())&lt;0,-(U840-NOW()),0))</f>
        <v>143.62053680555255</v>
      </c>
      <c r="Y840" s="3" t="str">
        <f t="shared" ca="1" si="13"/>
        <v>Nợ quá hạn hơn 120 ngày có khả năng mất thanh toán</v>
      </c>
      <c r="Z840" s="3" t="str">
        <f>IF(MONTH(Table1[[#This Row],[Ngày tính CN]])&lt;10,"0"&amp;MONTH(Table1[[#This Row],[Ngày tính CN]]),MONTH(Table1[[#This Row],[Ngày tính CN]]))</f>
        <v>04</v>
      </c>
      <c r="AA84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40" s="3"/>
    </row>
    <row r="841" spans="1:28" ht="25.5" customHeight="1" x14ac:dyDescent="0.2">
      <c r="A841" s="4" t="s">
        <v>654</v>
      </c>
      <c r="B841" s="4" t="s">
        <v>2119</v>
      </c>
      <c r="E841" s="5">
        <v>45752</v>
      </c>
      <c r="F841" s="3" t="s">
        <v>1393</v>
      </c>
      <c r="G841" s="3" t="s">
        <v>936</v>
      </c>
      <c r="K841" s="8">
        <v>-110947</v>
      </c>
      <c r="L841" s="8" t="s">
        <v>637</v>
      </c>
      <c r="O841" s="20">
        <f>IF(Table1[[#This Row],[Phân loại]]="Tồn đầu kỳ",Table1[[#This Row],[Tổng giá trị]],0)</f>
        <v>0</v>
      </c>
      <c r="P841" s="8">
        <f>IF(Table1[[#This Row],[Số còn phải thu ĐK]]&gt;0,0,IF(Table1[[#This Row],[Phân loại]]="Bán hàng",Table1[[#This Row],[Tổng giá trị]],-Table1[[#This Row],[Tổng giá trị]]))</f>
        <v>110947</v>
      </c>
      <c r="Q841" s="20">
        <f>IF(Table1[[#This Row],[Ngày Thanh toán]]&lt;&gt;"",Table1[[#This Row],[Giá Trị HD sau CK]],0)</f>
        <v>0</v>
      </c>
      <c r="R841" s="8">
        <f>Table1[[#This Row],[Số còn phải thu ĐK]]+Table1[[#This Row],[Giá Trị HD sau CK]]-Table1[[#This Row],[Số tiền đã thu]]</f>
        <v>110947</v>
      </c>
      <c r="S841" s="7">
        <f>IF(Table1[[#This Row],[Ngày hóa đơn]]&lt;&gt;"",Table1[[#This Row],[Ngày hóa đơn]],Table1[[#This Row],[Ngày hạch toán]])</f>
        <v>45752</v>
      </c>
      <c r="T841" s="8">
        <v>55</v>
      </c>
      <c r="U841" s="7">
        <f>IF(Table1[[#This Row],[Ngày tính CN]]="","",S841+T841)</f>
        <v>45807</v>
      </c>
      <c r="V841" s="20">
        <f ca="1">IF(Table1[[#This Row],[Hạn thanh toán]]="","",IF((U841-NOW())&lt;0,0,(U841-NOW())))</f>
        <v>0</v>
      </c>
      <c r="W841" s="3"/>
      <c r="X841" s="20">
        <f ca="1">IF(Table1[[#This Row],[Hạn thanh toán]]="","",IF((U841-NOW())&lt;0,-(U841-NOW()),0))</f>
        <v>167.62053680555255</v>
      </c>
      <c r="Y841" s="3" t="str">
        <f t="shared" ca="1" si="13"/>
        <v>Nợ quá hạn hơn 120 ngày có khả năng mất thanh toán</v>
      </c>
      <c r="Z841" s="3" t="str">
        <f>IF(MONTH(Table1[[#This Row],[Ngày tính CN]])&lt;10,"0"&amp;MONTH(Table1[[#This Row],[Ngày tính CN]]),MONTH(Table1[[#This Row],[Ngày tính CN]]))</f>
        <v>04</v>
      </c>
      <c r="AA84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41" s="3"/>
    </row>
    <row r="842" spans="1:28" ht="25.5" customHeight="1" x14ac:dyDescent="0.2">
      <c r="A842" s="4" t="s">
        <v>654</v>
      </c>
      <c r="B842" s="4" t="s">
        <v>2119</v>
      </c>
      <c r="E842" s="5">
        <v>45752</v>
      </c>
      <c r="F842" s="3" t="s">
        <v>1394</v>
      </c>
      <c r="G842" s="3" t="s">
        <v>936</v>
      </c>
      <c r="K842" s="8">
        <v>-110947</v>
      </c>
      <c r="L842" s="8" t="s">
        <v>637</v>
      </c>
      <c r="O842" s="20">
        <f>IF(Table1[[#This Row],[Phân loại]]="Tồn đầu kỳ",Table1[[#This Row],[Tổng giá trị]],0)</f>
        <v>0</v>
      </c>
      <c r="P842" s="8">
        <f>IF(Table1[[#This Row],[Số còn phải thu ĐK]]&gt;0,0,IF(Table1[[#This Row],[Phân loại]]="Bán hàng",Table1[[#This Row],[Tổng giá trị]],-Table1[[#This Row],[Tổng giá trị]]))</f>
        <v>110947</v>
      </c>
      <c r="Q842" s="20">
        <f>IF(Table1[[#This Row],[Ngày Thanh toán]]&lt;&gt;"",Table1[[#This Row],[Giá Trị HD sau CK]],0)</f>
        <v>0</v>
      </c>
      <c r="R842" s="8">
        <f>Table1[[#This Row],[Số còn phải thu ĐK]]+Table1[[#This Row],[Giá Trị HD sau CK]]-Table1[[#This Row],[Số tiền đã thu]]</f>
        <v>110947</v>
      </c>
      <c r="S842" s="7">
        <f>IF(Table1[[#This Row],[Ngày hóa đơn]]&lt;&gt;"",Table1[[#This Row],[Ngày hóa đơn]],Table1[[#This Row],[Ngày hạch toán]])</f>
        <v>45752</v>
      </c>
      <c r="T842" s="8">
        <v>55</v>
      </c>
      <c r="U842" s="7">
        <f>IF(Table1[[#This Row],[Ngày tính CN]]="","",S842+T842)</f>
        <v>45807</v>
      </c>
      <c r="V842" s="20">
        <f ca="1">IF(Table1[[#This Row],[Hạn thanh toán]]="","",IF((U842-NOW())&lt;0,0,(U842-NOW())))</f>
        <v>0</v>
      </c>
      <c r="W842" s="3"/>
      <c r="X842" s="20">
        <f ca="1">IF(Table1[[#This Row],[Hạn thanh toán]]="","",IF((U842-NOW())&lt;0,-(U842-NOW()),0))</f>
        <v>167.62053680555255</v>
      </c>
      <c r="Y842" s="3" t="str">
        <f t="shared" ca="1" si="13"/>
        <v>Nợ quá hạn hơn 120 ngày có khả năng mất thanh toán</v>
      </c>
      <c r="Z842" s="3" t="str">
        <f>IF(MONTH(Table1[[#This Row],[Ngày tính CN]])&lt;10,"0"&amp;MONTH(Table1[[#This Row],[Ngày tính CN]]),MONTH(Table1[[#This Row],[Ngày tính CN]]))</f>
        <v>04</v>
      </c>
      <c r="AA84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42" s="3"/>
    </row>
    <row r="843" spans="1:28" ht="25.5" customHeight="1" x14ac:dyDescent="0.2">
      <c r="A843" s="4" t="s">
        <v>654</v>
      </c>
      <c r="B843" s="4" t="s">
        <v>2119</v>
      </c>
      <c r="E843" s="5">
        <v>45752</v>
      </c>
      <c r="F843" s="3" t="s">
        <v>1395</v>
      </c>
      <c r="G843" s="3" t="s">
        <v>936</v>
      </c>
      <c r="K843" s="8">
        <v>-110947</v>
      </c>
      <c r="L843" s="8" t="s">
        <v>637</v>
      </c>
      <c r="O843" s="20">
        <f>IF(Table1[[#This Row],[Phân loại]]="Tồn đầu kỳ",Table1[[#This Row],[Tổng giá trị]],0)</f>
        <v>0</v>
      </c>
      <c r="P843" s="8">
        <f>IF(Table1[[#This Row],[Số còn phải thu ĐK]]&gt;0,0,IF(Table1[[#This Row],[Phân loại]]="Bán hàng",Table1[[#This Row],[Tổng giá trị]],-Table1[[#This Row],[Tổng giá trị]]))</f>
        <v>110947</v>
      </c>
      <c r="Q843" s="20">
        <f>IF(Table1[[#This Row],[Ngày Thanh toán]]&lt;&gt;"",Table1[[#This Row],[Giá Trị HD sau CK]],0)</f>
        <v>0</v>
      </c>
      <c r="R843" s="8">
        <f>Table1[[#This Row],[Số còn phải thu ĐK]]+Table1[[#This Row],[Giá Trị HD sau CK]]-Table1[[#This Row],[Số tiền đã thu]]</f>
        <v>110947</v>
      </c>
      <c r="S843" s="7">
        <f>IF(Table1[[#This Row],[Ngày hóa đơn]]&lt;&gt;"",Table1[[#This Row],[Ngày hóa đơn]],Table1[[#This Row],[Ngày hạch toán]])</f>
        <v>45752</v>
      </c>
      <c r="T843" s="8">
        <v>55</v>
      </c>
      <c r="U843" s="7">
        <f>IF(Table1[[#This Row],[Ngày tính CN]]="","",S843+T843)</f>
        <v>45807</v>
      </c>
      <c r="V843" s="20">
        <f ca="1">IF(Table1[[#This Row],[Hạn thanh toán]]="","",IF((U843-NOW())&lt;0,0,(U843-NOW())))</f>
        <v>0</v>
      </c>
      <c r="W843" s="3"/>
      <c r="X843" s="20">
        <f ca="1">IF(Table1[[#This Row],[Hạn thanh toán]]="","",IF((U843-NOW())&lt;0,-(U843-NOW()),0))</f>
        <v>167.62053680555255</v>
      </c>
      <c r="Y843" s="3" t="str">
        <f t="shared" ca="1" si="13"/>
        <v>Nợ quá hạn hơn 120 ngày có khả năng mất thanh toán</v>
      </c>
      <c r="Z843" s="3" t="str">
        <f>IF(MONTH(Table1[[#This Row],[Ngày tính CN]])&lt;10,"0"&amp;MONTH(Table1[[#This Row],[Ngày tính CN]]),MONTH(Table1[[#This Row],[Ngày tính CN]]))</f>
        <v>04</v>
      </c>
      <c r="AA84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43" s="3"/>
    </row>
    <row r="844" spans="1:28" ht="25.5" customHeight="1" x14ac:dyDescent="0.2">
      <c r="A844" s="4" t="s">
        <v>654</v>
      </c>
      <c r="B844" s="4" t="s">
        <v>2119</v>
      </c>
      <c r="E844" s="5">
        <v>45752</v>
      </c>
      <c r="F844" s="3" t="s">
        <v>1396</v>
      </c>
      <c r="G844" s="3" t="s">
        <v>936</v>
      </c>
      <c r="K844" s="8">
        <v>-221895</v>
      </c>
      <c r="L844" s="8" t="s">
        <v>637</v>
      </c>
      <c r="O844" s="20">
        <f>IF(Table1[[#This Row],[Phân loại]]="Tồn đầu kỳ",Table1[[#This Row],[Tổng giá trị]],0)</f>
        <v>0</v>
      </c>
      <c r="P844" s="8">
        <f>IF(Table1[[#This Row],[Số còn phải thu ĐK]]&gt;0,0,IF(Table1[[#This Row],[Phân loại]]="Bán hàng",Table1[[#This Row],[Tổng giá trị]],-Table1[[#This Row],[Tổng giá trị]]))</f>
        <v>221895</v>
      </c>
      <c r="Q844" s="20">
        <f>IF(Table1[[#This Row],[Ngày Thanh toán]]&lt;&gt;"",Table1[[#This Row],[Giá Trị HD sau CK]],0)</f>
        <v>0</v>
      </c>
      <c r="R844" s="8">
        <f>Table1[[#This Row],[Số còn phải thu ĐK]]+Table1[[#This Row],[Giá Trị HD sau CK]]-Table1[[#This Row],[Số tiền đã thu]]</f>
        <v>221895</v>
      </c>
      <c r="S844" s="7">
        <f>IF(Table1[[#This Row],[Ngày hóa đơn]]&lt;&gt;"",Table1[[#This Row],[Ngày hóa đơn]],Table1[[#This Row],[Ngày hạch toán]])</f>
        <v>45752</v>
      </c>
      <c r="T844" s="8">
        <v>55</v>
      </c>
      <c r="U844" s="7">
        <f>IF(Table1[[#This Row],[Ngày tính CN]]="","",S844+T844)</f>
        <v>45807</v>
      </c>
      <c r="V844" s="20">
        <f ca="1">IF(Table1[[#This Row],[Hạn thanh toán]]="","",IF((U844-NOW())&lt;0,0,(U844-NOW())))</f>
        <v>0</v>
      </c>
      <c r="W844" s="3"/>
      <c r="X844" s="20">
        <f ca="1">IF(Table1[[#This Row],[Hạn thanh toán]]="","",IF((U844-NOW())&lt;0,-(U844-NOW()),0))</f>
        <v>167.62053680555255</v>
      </c>
      <c r="Y844" s="3" t="str">
        <f t="shared" ca="1" si="13"/>
        <v>Nợ quá hạn hơn 120 ngày có khả năng mất thanh toán</v>
      </c>
      <c r="Z844" s="3" t="str">
        <f>IF(MONTH(Table1[[#This Row],[Ngày tính CN]])&lt;10,"0"&amp;MONTH(Table1[[#This Row],[Ngày tính CN]]),MONTH(Table1[[#This Row],[Ngày tính CN]]))</f>
        <v>04</v>
      </c>
      <c r="AA84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44" s="3"/>
    </row>
    <row r="845" spans="1:28" ht="25.5" customHeight="1" x14ac:dyDescent="0.2">
      <c r="A845" s="4" t="s">
        <v>654</v>
      </c>
      <c r="B845" s="4" t="s">
        <v>2119</v>
      </c>
      <c r="E845" s="5">
        <v>45752</v>
      </c>
      <c r="F845" s="3" t="s">
        <v>1397</v>
      </c>
      <c r="G845" s="3" t="s">
        <v>936</v>
      </c>
      <c r="K845" s="8">
        <v>-110947</v>
      </c>
      <c r="L845" s="8" t="s">
        <v>637</v>
      </c>
      <c r="O845" s="20">
        <f>IF(Table1[[#This Row],[Phân loại]]="Tồn đầu kỳ",Table1[[#This Row],[Tổng giá trị]],0)</f>
        <v>0</v>
      </c>
      <c r="P845" s="8">
        <f>IF(Table1[[#This Row],[Số còn phải thu ĐK]]&gt;0,0,IF(Table1[[#This Row],[Phân loại]]="Bán hàng",Table1[[#This Row],[Tổng giá trị]],-Table1[[#This Row],[Tổng giá trị]]))</f>
        <v>110947</v>
      </c>
      <c r="Q845" s="20">
        <f>IF(Table1[[#This Row],[Ngày Thanh toán]]&lt;&gt;"",Table1[[#This Row],[Giá Trị HD sau CK]],0)</f>
        <v>0</v>
      </c>
      <c r="R845" s="8">
        <f>Table1[[#This Row],[Số còn phải thu ĐK]]+Table1[[#This Row],[Giá Trị HD sau CK]]-Table1[[#This Row],[Số tiền đã thu]]</f>
        <v>110947</v>
      </c>
      <c r="S845" s="7">
        <f>IF(Table1[[#This Row],[Ngày hóa đơn]]&lt;&gt;"",Table1[[#This Row],[Ngày hóa đơn]],Table1[[#This Row],[Ngày hạch toán]])</f>
        <v>45752</v>
      </c>
      <c r="T845" s="8">
        <v>55</v>
      </c>
      <c r="U845" s="7">
        <f>IF(Table1[[#This Row],[Ngày tính CN]]="","",S845+T845)</f>
        <v>45807</v>
      </c>
      <c r="V845" s="20">
        <f ca="1">IF(Table1[[#This Row],[Hạn thanh toán]]="","",IF((U845-NOW())&lt;0,0,(U845-NOW())))</f>
        <v>0</v>
      </c>
      <c r="W845" s="3"/>
      <c r="X845" s="20">
        <f ca="1">IF(Table1[[#This Row],[Hạn thanh toán]]="","",IF((U845-NOW())&lt;0,-(U845-NOW()),0))</f>
        <v>167.62053680555255</v>
      </c>
      <c r="Y845" s="3" t="str">
        <f t="shared" ca="1" si="13"/>
        <v>Nợ quá hạn hơn 120 ngày có khả năng mất thanh toán</v>
      </c>
      <c r="Z845" s="3" t="str">
        <f>IF(MONTH(Table1[[#This Row],[Ngày tính CN]])&lt;10,"0"&amp;MONTH(Table1[[#This Row],[Ngày tính CN]]),MONTH(Table1[[#This Row],[Ngày tính CN]]))</f>
        <v>04</v>
      </c>
      <c r="AA84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45" s="3"/>
    </row>
    <row r="846" spans="1:28" ht="25.5" customHeight="1" x14ac:dyDescent="0.2">
      <c r="A846" s="4" t="s">
        <v>654</v>
      </c>
      <c r="B846" s="4" t="s">
        <v>2119</v>
      </c>
      <c r="E846" s="5">
        <v>45752</v>
      </c>
      <c r="F846" s="3" t="s">
        <v>1398</v>
      </c>
      <c r="G846" s="3" t="s">
        <v>936</v>
      </c>
      <c r="K846" s="8">
        <v>-110947</v>
      </c>
      <c r="L846" s="8" t="s">
        <v>637</v>
      </c>
      <c r="O846" s="20">
        <f>IF(Table1[[#This Row],[Phân loại]]="Tồn đầu kỳ",Table1[[#This Row],[Tổng giá trị]],0)</f>
        <v>0</v>
      </c>
      <c r="P846" s="8">
        <f>IF(Table1[[#This Row],[Số còn phải thu ĐK]]&gt;0,0,IF(Table1[[#This Row],[Phân loại]]="Bán hàng",Table1[[#This Row],[Tổng giá trị]],-Table1[[#This Row],[Tổng giá trị]]))</f>
        <v>110947</v>
      </c>
      <c r="Q846" s="20">
        <f>IF(Table1[[#This Row],[Ngày Thanh toán]]&lt;&gt;"",Table1[[#This Row],[Giá Trị HD sau CK]],0)</f>
        <v>0</v>
      </c>
      <c r="R846" s="8">
        <f>Table1[[#This Row],[Số còn phải thu ĐK]]+Table1[[#This Row],[Giá Trị HD sau CK]]-Table1[[#This Row],[Số tiền đã thu]]</f>
        <v>110947</v>
      </c>
      <c r="S846" s="7">
        <f>IF(Table1[[#This Row],[Ngày hóa đơn]]&lt;&gt;"",Table1[[#This Row],[Ngày hóa đơn]],Table1[[#This Row],[Ngày hạch toán]])</f>
        <v>45752</v>
      </c>
      <c r="T846" s="8">
        <v>55</v>
      </c>
      <c r="U846" s="7">
        <f>IF(Table1[[#This Row],[Ngày tính CN]]="","",S846+T846)</f>
        <v>45807</v>
      </c>
      <c r="V846" s="20">
        <f ca="1">IF(Table1[[#This Row],[Hạn thanh toán]]="","",IF((U846-NOW())&lt;0,0,(U846-NOW())))</f>
        <v>0</v>
      </c>
      <c r="W846" s="3"/>
      <c r="X846" s="20">
        <f ca="1">IF(Table1[[#This Row],[Hạn thanh toán]]="","",IF((U846-NOW())&lt;0,-(U846-NOW()),0))</f>
        <v>167.62053680555255</v>
      </c>
      <c r="Y846" s="3" t="str">
        <f t="shared" ca="1" si="13"/>
        <v>Nợ quá hạn hơn 120 ngày có khả năng mất thanh toán</v>
      </c>
      <c r="Z846" s="3" t="str">
        <f>IF(MONTH(Table1[[#This Row],[Ngày tính CN]])&lt;10,"0"&amp;MONTH(Table1[[#This Row],[Ngày tính CN]]),MONTH(Table1[[#This Row],[Ngày tính CN]]))</f>
        <v>04</v>
      </c>
      <c r="AA84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46" s="3"/>
    </row>
    <row r="847" spans="1:28" ht="25.5" customHeight="1" x14ac:dyDescent="0.2">
      <c r="A847" s="4" t="s">
        <v>654</v>
      </c>
      <c r="B847" s="4" t="s">
        <v>2119</v>
      </c>
      <c r="E847" s="5">
        <v>45752</v>
      </c>
      <c r="F847" s="3" t="s">
        <v>1399</v>
      </c>
      <c r="G847" s="3" t="s">
        <v>936</v>
      </c>
      <c r="K847" s="8">
        <v>-110947</v>
      </c>
      <c r="L847" s="8" t="s">
        <v>637</v>
      </c>
      <c r="O847" s="20">
        <f>IF(Table1[[#This Row],[Phân loại]]="Tồn đầu kỳ",Table1[[#This Row],[Tổng giá trị]],0)</f>
        <v>0</v>
      </c>
      <c r="P847" s="8">
        <f>IF(Table1[[#This Row],[Số còn phải thu ĐK]]&gt;0,0,IF(Table1[[#This Row],[Phân loại]]="Bán hàng",Table1[[#This Row],[Tổng giá trị]],-Table1[[#This Row],[Tổng giá trị]]))</f>
        <v>110947</v>
      </c>
      <c r="Q847" s="20">
        <f>IF(Table1[[#This Row],[Ngày Thanh toán]]&lt;&gt;"",Table1[[#This Row],[Giá Trị HD sau CK]],0)</f>
        <v>0</v>
      </c>
      <c r="R847" s="8">
        <f>Table1[[#This Row],[Số còn phải thu ĐK]]+Table1[[#This Row],[Giá Trị HD sau CK]]-Table1[[#This Row],[Số tiền đã thu]]</f>
        <v>110947</v>
      </c>
      <c r="S847" s="7">
        <f>IF(Table1[[#This Row],[Ngày hóa đơn]]&lt;&gt;"",Table1[[#This Row],[Ngày hóa đơn]],Table1[[#This Row],[Ngày hạch toán]])</f>
        <v>45752</v>
      </c>
      <c r="T847" s="8">
        <v>55</v>
      </c>
      <c r="U847" s="7">
        <f>IF(Table1[[#This Row],[Ngày tính CN]]="","",S847+T847)</f>
        <v>45807</v>
      </c>
      <c r="V847" s="20">
        <f ca="1">IF(Table1[[#This Row],[Hạn thanh toán]]="","",IF((U847-NOW())&lt;0,0,(U847-NOW())))</f>
        <v>0</v>
      </c>
      <c r="W847" s="3"/>
      <c r="X847" s="20">
        <f ca="1">IF(Table1[[#This Row],[Hạn thanh toán]]="","",IF((U847-NOW())&lt;0,-(U847-NOW()),0))</f>
        <v>167.62053680555255</v>
      </c>
      <c r="Y847" s="3" t="str">
        <f t="shared" ca="1" si="13"/>
        <v>Nợ quá hạn hơn 120 ngày có khả năng mất thanh toán</v>
      </c>
      <c r="Z847" s="3" t="str">
        <f>IF(MONTH(Table1[[#This Row],[Ngày tính CN]])&lt;10,"0"&amp;MONTH(Table1[[#This Row],[Ngày tính CN]]),MONTH(Table1[[#This Row],[Ngày tính CN]]))</f>
        <v>04</v>
      </c>
      <c r="AA84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47" s="3"/>
    </row>
    <row r="848" spans="1:28" ht="25.5" customHeight="1" x14ac:dyDescent="0.2">
      <c r="A848" s="4" t="s">
        <v>654</v>
      </c>
      <c r="B848" s="4" t="s">
        <v>2119</v>
      </c>
      <c r="E848" s="5">
        <v>45757</v>
      </c>
      <c r="F848" s="3" t="s">
        <v>1400</v>
      </c>
      <c r="G848" s="3" t="s">
        <v>936</v>
      </c>
      <c r="K848" s="8">
        <v>-88758</v>
      </c>
      <c r="L848" s="8" t="s">
        <v>637</v>
      </c>
      <c r="O848" s="20">
        <f>IF(Table1[[#This Row],[Phân loại]]="Tồn đầu kỳ",Table1[[#This Row],[Tổng giá trị]],0)</f>
        <v>0</v>
      </c>
      <c r="P848" s="8">
        <f>IF(Table1[[#This Row],[Số còn phải thu ĐK]]&gt;0,0,IF(Table1[[#This Row],[Phân loại]]="Bán hàng",Table1[[#This Row],[Tổng giá trị]],-Table1[[#This Row],[Tổng giá trị]]))</f>
        <v>88758</v>
      </c>
      <c r="Q848" s="20">
        <f>IF(Table1[[#This Row],[Ngày Thanh toán]]&lt;&gt;"",Table1[[#This Row],[Giá Trị HD sau CK]],0)</f>
        <v>0</v>
      </c>
      <c r="R848" s="8">
        <f>Table1[[#This Row],[Số còn phải thu ĐK]]+Table1[[#This Row],[Giá Trị HD sau CK]]-Table1[[#This Row],[Số tiền đã thu]]</f>
        <v>88758</v>
      </c>
      <c r="S848" s="7">
        <f>IF(Table1[[#This Row],[Ngày hóa đơn]]&lt;&gt;"",Table1[[#This Row],[Ngày hóa đơn]],Table1[[#This Row],[Ngày hạch toán]])</f>
        <v>45757</v>
      </c>
      <c r="T848" s="8">
        <v>55</v>
      </c>
      <c r="U848" s="7">
        <f>IF(Table1[[#This Row],[Ngày tính CN]]="","",S848+T848)</f>
        <v>45812</v>
      </c>
      <c r="V848" s="20">
        <f ca="1">IF(Table1[[#This Row],[Hạn thanh toán]]="","",IF((U848-NOW())&lt;0,0,(U848-NOW())))</f>
        <v>0</v>
      </c>
      <c r="W848" s="3"/>
      <c r="X848" s="20">
        <f ca="1">IF(Table1[[#This Row],[Hạn thanh toán]]="","",IF((U848-NOW())&lt;0,-(U848-NOW()),0))</f>
        <v>162.62053680555255</v>
      </c>
      <c r="Y848" s="3" t="str">
        <f t="shared" ca="1" si="13"/>
        <v>Nợ quá hạn hơn 120 ngày có khả năng mất thanh toán</v>
      </c>
      <c r="Z848" s="3" t="str">
        <f>IF(MONTH(Table1[[#This Row],[Ngày tính CN]])&lt;10,"0"&amp;MONTH(Table1[[#This Row],[Ngày tính CN]]),MONTH(Table1[[#This Row],[Ngày tính CN]]))</f>
        <v>04</v>
      </c>
      <c r="AA84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48" s="3"/>
    </row>
    <row r="849" spans="1:28" ht="25.5" customHeight="1" x14ac:dyDescent="0.2">
      <c r="A849" s="4" t="s">
        <v>654</v>
      </c>
      <c r="B849" s="4" t="s">
        <v>2119</v>
      </c>
      <c r="E849" s="5">
        <v>45757</v>
      </c>
      <c r="F849" s="3" t="s">
        <v>1401</v>
      </c>
      <c r="G849" s="3" t="s">
        <v>936</v>
      </c>
      <c r="K849" s="8">
        <v>-88758</v>
      </c>
      <c r="L849" s="8" t="s">
        <v>637</v>
      </c>
      <c r="O849" s="20">
        <f>IF(Table1[[#This Row],[Phân loại]]="Tồn đầu kỳ",Table1[[#This Row],[Tổng giá trị]],0)</f>
        <v>0</v>
      </c>
      <c r="P849" s="8">
        <f>IF(Table1[[#This Row],[Số còn phải thu ĐK]]&gt;0,0,IF(Table1[[#This Row],[Phân loại]]="Bán hàng",Table1[[#This Row],[Tổng giá trị]],-Table1[[#This Row],[Tổng giá trị]]))</f>
        <v>88758</v>
      </c>
      <c r="Q849" s="20">
        <f>IF(Table1[[#This Row],[Ngày Thanh toán]]&lt;&gt;"",Table1[[#This Row],[Giá Trị HD sau CK]],0)</f>
        <v>0</v>
      </c>
      <c r="R849" s="8">
        <f>Table1[[#This Row],[Số còn phải thu ĐK]]+Table1[[#This Row],[Giá Trị HD sau CK]]-Table1[[#This Row],[Số tiền đã thu]]</f>
        <v>88758</v>
      </c>
      <c r="S849" s="7">
        <f>IF(Table1[[#This Row],[Ngày hóa đơn]]&lt;&gt;"",Table1[[#This Row],[Ngày hóa đơn]],Table1[[#This Row],[Ngày hạch toán]])</f>
        <v>45757</v>
      </c>
      <c r="T849" s="8">
        <v>55</v>
      </c>
      <c r="U849" s="7">
        <f>IF(Table1[[#This Row],[Ngày tính CN]]="","",S849+T849)</f>
        <v>45812</v>
      </c>
      <c r="V849" s="20">
        <f ca="1">IF(Table1[[#This Row],[Hạn thanh toán]]="","",IF((U849-NOW())&lt;0,0,(U849-NOW())))</f>
        <v>0</v>
      </c>
      <c r="W849" s="3"/>
      <c r="X849" s="20">
        <f ca="1">IF(Table1[[#This Row],[Hạn thanh toán]]="","",IF((U849-NOW())&lt;0,-(U849-NOW()),0))</f>
        <v>162.62053680555255</v>
      </c>
      <c r="Y849" s="3" t="str">
        <f t="shared" ca="1" si="13"/>
        <v>Nợ quá hạn hơn 120 ngày có khả năng mất thanh toán</v>
      </c>
      <c r="Z849" s="3" t="str">
        <f>IF(MONTH(Table1[[#This Row],[Ngày tính CN]])&lt;10,"0"&amp;MONTH(Table1[[#This Row],[Ngày tính CN]]),MONTH(Table1[[#This Row],[Ngày tính CN]]))</f>
        <v>04</v>
      </c>
      <c r="AA84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49" s="3"/>
    </row>
    <row r="850" spans="1:28" ht="25.5" customHeight="1" x14ac:dyDescent="0.2">
      <c r="A850" s="4" t="s">
        <v>654</v>
      </c>
      <c r="B850" s="4" t="s">
        <v>2119</v>
      </c>
      <c r="E850" s="5">
        <v>45757</v>
      </c>
      <c r="F850" s="3" t="s">
        <v>1402</v>
      </c>
      <c r="G850" s="3" t="s">
        <v>936</v>
      </c>
      <c r="K850" s="8">
        <v>-88758</v>
      </c>
      <c r="L850" s="8" t="s">
        <v>637</v>
      </c>
      <c r="O850" s="20">
        <f>IF(Table1[[#This Row],[Phân loại]]="Tồn đầu kỳ",Table1[[#This Row],[Tổng giá trị]],0)</f>
        <v>0</v>
      </c>
      <c r="P850" s="8">
        <f>IF(Table1[[#This Row],[Số còn phải thu ĐK]]&gt;0,0,IF(Table1[[#This Row],[Phân loại]]="Bán hàng",Table1[[#This Row],[Tổng giá trị]],-Table1[[#This Row],[Tổng giá trị]]))</f>
        <v>88758</v>
      </c>
      <c r="Q850" s="20">
        <f>IF(Table1[[#This Row],[Ngày Thanh toán]]&lt;&gt;"",Table1[[#This Row],[Giá Trị HD sau CK]],0)</f>
        <v>0</v>
      </c>
      <c r="R850" s="8">
        <f>Table1[[#This Row],[Số còn phải thu ĐK]]+Table1[[#This Row],[Giá Trị HD sau CK]]-Table1[[#This Row],[Số tiền đã thu]]</f>
        <v>88758</v>
      </c>
      <c r="S850" s="7">
        <f>IF(Table1[[#This Row],[Ngày hóa đơn]]&lt;&gt;"",Table1[[#This Row],[Ngày hóa đơn]],Table1[[#This Row],[Ngày hạch toán]])</f>
        <v>45757</v>
      </c>
      <c r="T850" s="8">
        <v>55</v>
      </c>
      <c r="U850" s="7">
        <f>IF(Table1[[#This Row],[Ngày tính CN]]="","",S850+T850)</f>
        <v>45812</v>
      </c>
      <c r="V850" s="20">
        <f ca="1">IF(Table1[[#This Row],[Hạn thanh toán]]="","",IF((U850-NOW())&lt;0,0,(U850-NOW())))</f>
        <v>0</v>
      </c>
      <c r="W850" s="3"/>
      <c r="X850" s="20">
        <f ca="1">IF(Table1[[#This Row],[Hạn thanh toán]]="","",IF((U850-NOW())&lt;0,-(U850-NOW()),0))</f>
        <v>162.62053680555255</v>
      </c>
      <c r="Y850" s="3" t="str">
        <f t="shared" ca="1" si="13"/>
        <v>Nợ quá hạn hơn 120 ngày có khả năng mất thanh toán</v>
      </c>
      <c r="Z850" s="3" t="str">
        <f>IF(MONTH(Table1[[#This Row],[Ngày tính CN]])&lt;10,"0"&amp;MONTH(Table1[[#This Row],[Ngày tính CN]]),MONTH(Table1[[#This Row],[Ngày tính CN]]))</f>
        <v>04</v>
      </c>
      <c r="AA85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50" s="3"/>
    </row>
    <row r="851" spans="1:28" ht="25.5" customHeight="1" x14ac:dyDescent="0.2">
      <c r="A851" s="4" t="s">
        <v>654</v>
      </c>
      <c r="B851" s="4" t="s">
        <v>2119</v>
      </c>
      <c r="E851" s="5">
        <v>45757</v>
      </c>
      <c r="F851" s="3" t="s">
        <v>1403</v>
      </c>
      <c r="G851" s="3" t="s">
        <v>936</v>
      </c>
      <c r="K851" s="8">
        <v>-88758</v>
      </c>
      <c r="L851" s="8" t="s">
        <v>637</v>
      </c>
      <c r="O851" s="20">
        <f>IF(Table1[[#This Row],[Phân loại]]="Tồn đầu kỳ",Table1[[#This Row],[Tổng giá trị]],0)</f>
        <v>0</v>
      </c>
      <c r="P851" s="8">
        <f>IF(Table1[[#This Row],[Số còn phải thu ĐK]]&gt;0,0,IF(Table1[[#This Row],[Phân loại]]="Bán hàng",Table1[[#This Row],[Tổng giá trị]],-Table1[[#This Row],[Tổng giá trị]]))</f>
        <v>88758</v>
      </c>
      <c r="Q851" s="20">
        <f>IF(Table1[[#This Row],[Ngày Thanh toán]]&lt;&gt;"",Table1[[#This Row],[Giá Trị HD sau CK]],0)</f>
        <v>0</v>
      </c>
      <c r="R851" s="8">
        <f>Table1[[#This Row],[Số còn phải thu ĐK]]+Table1[[#This Row],[Giá Trị HD sau CK]]-Table1[[#This Row],[Số tiền đã thu]]</f>
        <v>88758</v>
      </c>
      <c r="S851" s="7">
        <f>IF(Table1[[#This Row],[Ngày hóa đơn]]&lt;&gt;"",Table1[[#This Row],[Ngày hóa đơn]],Table1[[#This Row],[Ngày hạch toán]])</f>
        <v>45757</v>
      </c>
      <c r="T851" s="8">
        <v>55</v>
      </c>
      <c r="U851" s="7">
        <f>IF(Table1[[#This Row],[Ngày tính CN]]="","",S851+T851)</f>
        <v>45812</v>
      </c>
      <c r="V851" s="20">
        <f ca="1">IF(Table1[[#This Row],[Hạn thanh toán]]="","",IF((U851-NOW())&lt;0,0,(U851-NOW())))</f>
        <v>0</v>
      </c>
      <c r="W851" s="3"/>
      <c r="X851" s="20">
        <f ca="1">IF(Table1[[#This Row],[Hạn thanh toán]]="","",IF((U851-NOW())&lt;0,-(U851-NOW()),0))</f>
        <v>162.62053680555255</v>
      </c>
      <c r="Y851" s="3" t="str">
        <f t="shared" ca="1" si="13"/>
        <v>Nợ quá hạn hơn 120 ngày có khả năng mất thanh toán</v>
      </c>
      <c r="Z851" s="3" t="str">
        <f>IF(MONTH(Table1[[#This Row],[Ngày tính CN]])&lt;10,"0"&amp;MONTH(Table1[[#This Row],[Ngày tính CN]]),MONTH(Table1[[#This Row],[Ngày tính CN]]))</f>
        <v>04</v>
      </c>
      <c r="AA85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51" s="3"/>
    </row>
    <row r="852" spans="1:28" ht="25.5" customHeight="1" x14ac:dyDescent="0.2">
      <c r="A852" s="4" t="s">
        <v>654</v>
      </c>
      <c r="B852" s="4" t="s">
        <v>2119</v>
      </c>
      <c r="E852" s="5">
        <v>45757</v>
      </c>
      <c r="F852" s="3" t="s">
        <v>1404</v>
      </c>
      <c r="G852" s="3" t="s">
        <v>936</v>
      </c>
      <c r="K852" s="8">
        <v>-177515</v>
      </c>
      <c r="L852" s="8" t="s">
        <v>637</v>
      </c>
      <c r="O852" s="20">
        <f>IF(Table1[[#This Row],[Phân loại]]="Tồn đầu kỳ",Table1[[#This Row],[Tổng giá trị]],0)</f>
        <v>0</v>
      </c>
      <c r="P852" s="8">
        <f>IF(Table1[[#This Row],[Số còn phải thu ĐK]]&gt;0,0,IF(Table1[[#This Row],[Phân loại]]="Bán hàng",Table1[[#This Row],[Tổng giá trị]],-Table1[[#This Row],[Tổng giá trị]]))</f>
        <v>177515</v>
      </c>
      <c r="Q852" s="20">
        <f>IF(Table1[[#This Row],[Ngày Thanh toán]]&lt;&gt;"",Table1[[#This Row],[Giá Trị HD sau CK]],0)</f>
        <v>0</v>
      </c>
      <c r="R852" s="8">
        <f>Table1[[#This Row],[Số còn phải thu ĐK]]+Table1[[#This Row],[Giá Trị HD sau CK]]-Table1[[#This Row],[Số tiền đã thu]]</f>
        <v>177515</v>
      </c>
      <c r="S852" s="7">
        <f>IF(Table1[[#This Row],[Ngày hóa đơn]]&lt;&gt;"",Table1[[#This Row],[Ngày hóa đơn]],Table1[[#This Row],[Ngày hạch toán]])</f>
        <v>45757</v>
      </c>
      <c r="T852" s="8">
        <v>55</v>
      </c>
      <c r="U852" s="7">
        <f>IF(Table1[[#This Row],[Ngày tính CN]]="","",S852+T852)</f>
        <v>45812</v>
      </c>
      <c r="V852" s="20">
        <f ca="1">IF(Table1[[#This Row],[Hạn thanh toán]]="","",IF((U852-NOW())&lt;0,0,(U852-NOW())))</f>
        <v>0</v>
      </c>
      <c r="W852" s="3"/>
      <c r="X852" s="20">
        <f ca="1">IF(Table1[[#This Row],[Hạn thanh toán]]="","",IF((U852-NOW())&lt;0,-(U852-NOW()),0))</f>
        <v>162.62053680555255</v>
      </c>
      <c r="Y852" s="3" t="str">
        <f t="shared" ca="1" si="13"/>
        <v>Nợ quá hạn hơn 120 ngày có khả năng mất thanh toán</v>
      </c>
      <c r="Z852" s="3" t="str">
        <f>IF(MONTH(Table1[[#This Row],[Ngày tính CN]])&lt;10,"0"&amp;MONTH(Table1[[#This Row],[Ngày tính CN]]),MONTH(Table1[[#This Row],[Ngày tính CN]]))</f>
        <v>04</v>
      </c>
      <c r="AA85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52" s="3"/>
    </row>
    <row r="853" spans="1:28" ht="25.5" customHeight="1" x14ac:dyDescent="0.2">
      <c r="A853" s="4" t="s">
        <v>654</v>
      </c>
      <c r="B853" s="4" t="s">
        <v>2119</v>
      </c>
      <c r="E853" s="5">
        <v>45757</v>
      </c>
      <c r="F853" s="3" t="s">
        <v>1405</v>
      </c>
      <c r="G853" s="3" t="s">
        <v>936</v>
      </c>
      <c r="K853" s="8">
        <v>-118947</v>
      </c>
      <c r="L853" s="8" t="s">
        <v>637</v>
      </c>
      <c r="O853" s="20">
        <f>IF(Table1[[#This Row],[Phân loại]]="Tồn đầu kỳ",Table1[[#This Row],[Tổng giá trị]],0)</f>
        <v>0</v>
      </c>
      <c r="P853" s="8">
        <f>IF(Table1[[#This Row],[Số còn phải thu ĐK]]&gt;0,0,IF(Table1[[#This Row],[Phân loại]]="Bán hàng",Table1[[#This Row],[Tổng giá trị]],-Table1[[#This Row],[Tổng giá trị]]))</f>
        <v>118947</v>
      </c>
      <c r="Q853" s="20">
        <f>IF(Table1[[#This Row],[Ngày Thanh toán]]&lt;&gt;"",Table1[[#This Row],[Giá Trị HD sau CK]],0)</f>
        <v>0</v>
      </c>
      <c r="R853" s="8">
        <f>Table1[[#This Row],[Số còn phải thu ĐK]]+Table1[[#This Row],[Giá Trị HD sau CK]]-Table1[[#This Row],[Số tiền đã thu]]</f>
        <v>118947</v>
      </c>
      <c r="S853" s="7">
        <f>IF(Table1[[#This Row],[Ngày hóa đơn]]&lt;&gt;"",Table1[[#This Row],[Ngày hóa đơn]],Table1[[#This Row],[Ngày hạch toán]])</f>
        <v>45757</v>
      </c>
      <c r="T853" s="8">
        <v>55</v>
      </c>
      <c r="U853" s="7">
        <f>IF(Table1[[#This Row],[Ngày tính CN]]="","",S853+T853)</f>
        <v>45812</v>
      </c>
      <c r="V853" s="20">
        <f ca="1">IF(Table1[[#This Row],[Hạn thanh toán]]="","",IF((U853-NOW())&lt;0,0,(U853-NOW())))</f>
        <v>0</v>
      </c>
      <c r="W853" s="3"/>
      <c r="X853" s="20">
        <f ca="1">IF(Table1[[#This Row],[Hạn thanh toán]]="","",IF((U853-NOW())&lt;0,-(U853-NOW()),0))</f>
        <v>162.62053680555255</v>
      </c>
      <c r="Y853" s="3" t="str">
        <f t="shared" ca="1" si="13"/>
        <v>Nợ quá hạn hơn 120 ngày có khả năng mất thanh toán</v>
      </c>
      <c r="Z853" s="3" t="str">
        <f>IF(MONTH(Table1[[#This Row],[Ngày tính CN]])&lt;10,"0"&amp;MONTH(Table1[[#This Row],[Ngày tính CN]]),MONTH(Table1[[#This Row],[Ngày tính CN]]))</f>
        <v>04</v>
      </c>
      <c r="AA85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53" s="3"/>
    </row>
    <row r="854" spans="1:28" ht="25.5" customHeight="1" x14ac:dyDescent="0.2">
      <c r="A854" s="4" t="s">
        <v>654</v>
      </c>
      <c r="B854" s="4" t="s">
        <v>2119</v>
      </c>
      <c r="E854" s="5">
        <v>45757</v>
      </c>
      <c r="F854" s="3" t="s">
        <v>1406</v>
      </c>
      <c r="G854" s="3" t="s">
        <v>936</v>
      </c>
      <c r="K854" s="8">
        <v>-110947</v>
      </c>
      <c r="L854" s="8" t="s">
        <v>637</v>
      </c>
      <c r="O854" s="20">
        <f>IF(Table1[[#This Row],[Phân loại]]="Tồn đầu kỳ",Table1[[#This Row],[Tổng giá trị]],0)</f>
        <v>0</v>
      </c>
      <c r="P854" s="8">
        <f>IF(Table1[[#This Row],[Số còn phải thu ĐK]]&gt;0,0,IF(Table1[[#This Row],[Phân loại]]="Bán hàng",Table1[[#This Row],[Tổng giá trị]],-Table1[[#This Row],[Tổng giá trị]]))</f>
        <v>110947</v>
      </c>
      <c r="Q854" s="20">
        <f>IF(Table1[[#This Row],[Ngày Thanh toán]]&lt;&gt;"",Table1[[#This Row],[Giá Trị HD sau CK]],0)</f>
        <v>0</v>
      </c>
      <c r="R854" s="8">
        <f>Table1[[#This Row],[Số còn phải thu ĐK]]+Table1[[#This Row],[Giá Trị HD sau CK]]-Table1[[#This Row],[Số tiền đã thu]]</f>
        <v>110947</v>
      </c>
      <c r="S854" s="7">
        <f>IF(Table1[[#This Row],[Ngày hóa đơn]]&lt;&gt;"",Table1[[#This Row],[Ngày hóa đơn]],Table1[[#This Row],[Ngày hạch toán]])</f>
        <v>45757</v>
      </c>
      <c r="T854" s="8">
        <v>55</v>
      </c>
      <c r="U854" s="7">
        <f>IF(Table1[[#This Row],[Ngày tính CN]]="","",S854+T854)</f>
        <v>45812</v>
      </c>
      <c r="V854" s="20">
        <f ca="1">IF(Table1[[#This Row],[Hạn thanh toán]]="","",IF((U854-NOW())&lt;0,0,(U854-NOW())))</f>
        <v>0</v>
      </c>
      <c r="W854" s="3"/>
      <c r="X854" s="20">
        <f ca="1">IF(Table1[[#This Row],[Hạn thanh toán]]="","",IF((U854-NOW())&lt;0,-(U854-NOW()),0))</f>
        <v>162.62053680555255</v>
      </c>
      <c r="Y854" s="3" t="str">
        <f t="shared" ca="1" si="13"/>
        <v>Nợ quá hạn hơn 120 ngày có khả năng mất thanh toán</v>
      </c>
      <c r="Z854" s="3" t="str">
        <f>IF(MONTH(Table1[[#This Row],[Ngày tính CN]])&lt;10,"0"&amp;MONTH(Table1[[#This Row],[Ngày tính CN]]),MONTH(Table1[[#This Row],[Ngày tính CN]]))</f>
        <v>04</v>
      </c>
      <c r="AA85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54" s="3"/>
    </row>
    <row r="855" spans="1:28" ht="25.5" customHeight="1" x14ac:dyDescent="0.2">
      <c r="A855" s="4" t="s">
        <v>654</v>
      </c>
      <c r="B855" s="4" t="s">
        <v>2119</v>
      </c>
      <c r="E855" s="5">
        <v>45757</v>
      </c>
      <c r="F855" s="3" t="s">
        <v>1407</v>
      </c>
      <c r="G855" s="3" t="s">
        <v>936</v>
      </c>
      <c r="K855" s="8">
        <v>-110947</v>
      </c>
      <c r="L855" s="8" t="s">
        <v>637</v>
      </c>
      <c r="O855" s="20">
        <f>IF(Table1[[#This Row],[Phân loại]]="Tồn đầu kỳ",Table1[[#This Row],[Tổng giá trị]],0)</f>
        <v>0</v>
      </c>
      <c r="P855" s="8">
        <f>IF(Table1[[#This Row],[Số còn phải thu ĐK]]&gt;0,0,IF(Table1[[#This Row],[Phân loại]]="Bán hàng",Table1[[#This Row],[Tổng giá trị]],-Table1[[#This Row],[Tổng giá trị]]))</f>
        <v>110947</v>
      </c>
      <c r="Q855" s="20">
        <f>IF(Table1[[#This Row],[Ngày Thanh toán]]&lt;&gt;"",Table1[[#This Row],[Giá Trị HD sau CK]],0)</f>
        <v>0</v>
      </c>
      <c r="R855" s="8">
        <f>Table1[[#This Row],[Số còn phải thu ĐK]]+Table1[[#This Row],[Giá Trị HD sau CK]]-Table1[[#This Row],[Số tiền đã thu]]</f>
        <v>110947</v>
      </c>
      <c r="S855" s="7">
        <f>IF(Table1[[#This Row],[Ngày hóa đơn]]&lt;&gt;"",Table1[[#This Row],[Ngày hóa đơn]],Table1[[#This Row],[Ngày hạch toán]])</f>
        <v>45757</v>
      </c>
      <c r="T855" s="8">
        <v>55</v>
      </c>
      <c r="U855" s="7">
        <f>IF(Table1[[#This Row],[Ngày tính CN]]="","",S855+T855)</f>
        <v>45812</v>
      </c>
      <c r="V855" s="20">
        <f ca="1">IF(Table1[[#This Row],[Hạn thanh toán]]="","",IF((U855-NOW())&lt;0,0,(U855-NOW())))</f>
        <v>0</v>
      </c>
      <c r="W855" s="3"/>
      <c r="X855" s="20">
        <f ca="1">IF(Table1[[#This Row],[Hạn thanh toán]]="","",IF((U855-NOW())&lt;0,-(U855-NOW()),0))</f>
        <v>162.62053680555255</v>
      </c>
      <c r="Y855" s="3" t="str">
        <f t="shared" ca="1" si="13"/>
        <v>Nợ quá hạn hơn 120 ngày có khả năng mất thanh toán</v>
      </c>
      <c r="Z855" s="3" t="str">
        <f>IF(MONTH(Table1[[#This Row],[Ngày tính CN]])&lt;10,"0"&amp;MONTH(Table1[[#This Row],[Ngày tính CN]]),MONTH(Table1[[#This Row],[Ngày tính CN]]))</f>
        <v>04</v>
      </c>
      <c r="AA85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55" s="3"/>
    </row>
    <row r="856" spans="1:28" ht="25.5" customHeight="1" x14ac:dyDescent="0.2">
      <c r="A856" s="4" t="s">
        <v>654</v>
      </c>
      <c r="B856" s="4" t="s">
        <v>2119</v>
      </c>
      <c r="E856" s="5">
        <v>45757</v>
      </c>
      <c r="F856" s="3" t="s">
        <v>1408</v>
      </c>
      <c r="G856" s="3" t="s">
        <v>936</v>
      </c>
      <c r="K856" s="8">
        <v>-110947</v>
      </c>
      <c r="L856" s="8" t="s">
        <v>637</v>
      </c>
      <c r="O856" s="20">
        <f>IF(Table1[[#This Row],[Phân loại]]="Tồn đầu kỳ",Table1[[#This Row],[Tổng giá trị]],0)</f>
        <v>0</v>
      </c>
      <c r="P856" s="8">
        <f>IF(Table1[[#This Row],[Số còn phải thu ĐK]]&gt;0,0,IF(Table1[[#This Row],[Phân loại]]="Bán hàng",Table1[[#This Row],[Tổng giá trị]],-Table1[[#This Row],[Tổng giá trị]]))</f>
        <v>110947</v>
      </c>
      <c r="Q856" s="20">
        <f>IF(Table1[[#This Row],[Ngày Thanh toán]]&lt;&gt;"",Table1[[#This Row],[Giá Trị HD sau CK]],0)</f>
        <v>0</v>
      </c>
      <c r="R856" s="8">
        <f>Table1[[#This Row],[Số còn phải thu ĐK]]+Table1[[#This Row],[Giá Trị HD sau CK]]-Table1[[#This Row],[Số tiền đã thu]]</f>
        <v>110947</v>
      </c>
      <c r="S856" s="7">
        <f>IF(Table1[[#This Row],[Ngày hóa đơn]]&lt;&gt;"",Table1[[#This Row],[Ngày hóa đơn]],Table1[[#This Row],[Ngày hạch toán]])</f>
        <v>45757</v>
      </c>
      <c r="T856" s="8">
        <v>55</v>
      </c>
      <c r="U856" s="7">
        <f>IF(Table1[[#This Row],[Ngày tính CN]]="","",S856+T856)</f>
        <v>45812</v>
      </c>
      <c r="V856" s="20">
        <f ca="1">IF(Table1[[#This Row],[Hạn thanh toán]]="","",IF((U856-NOW())&lt;0,0,(U856-NOW())))</f>
        <v>0</v>
      </c>
      <c r="W856" s="3"/>
      <c r="X856" s="20">
        <f ca="1">IF(Table1[[#This Row],[Hạn thanh toán]]="","",IF((U856-NOW())&lt;0,-(U856-NOW()),0))</f>
        <v>162.62053680555255</v>
      </c>
      <c r="Y856" s="3" t="str">
        <f t="shared" ca="1" si="13"/>
        <v>Nợ quá hạn hơn 120 ngày có khả năng mất thanh toán</v>
      </c>
      <c r="Z856" s="3" t="str">
        <f>IF(MONTH(Table1[[#This Row],[Ngày tính CN]])&lt;10,"0"&amp;MONTH(Table1[[#This Row],[Ngày tính CN]]),MONTH(Table1[[#This Row],[Ngày tính CN]]))</f>
        <v>04</v>
      </c>
      <c r="AA85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56" s="3"/>
    </row>
    <row r="857" spans="1:28" ht="25.5" customHeight="1" x14ac:dyDescent="0.2">
      <c r="A857" s="4" t="s">
        <v>654</v>
      </c>
      <c r="B857" s="4" t="s">
        <v>2119</v>
      </c>
      <c r="E857" s="5">
        <v>45757</v>
      </c>
      <c r="F857" s="3" t="s">
        <v>1409</v>
      </c>
      <c r="G857" s="3" t="s">
        <v>936</v>
      </c>
      <c r="K857" s="8">
        <v>-110947</v>
      </c>
      <c r="L857" s="8" t="s">
        <v>637</v>
      </c>
      <c r="O857" s="20">
        <f>IF(Table1[[#This Row],[Phân loại]]="Tồn đầu kỳ",Table1[[#This Row],[Tổng giá trị]],0)</f>
        <v>0</v>
      </c>
      <c r="P857" s="8">
        <f>IF(Table1[[#This Row],[Số còn phải thu ĐK]]&gt;0,0,IF(Table1[[#This Row],[Phân loại]]="Bán hàng",Table1[[#This Row],[Tổng giá trị]],-Table1[[#This Row],[Tổng giá trị]]))</f>
        <v>110947</v>
      </c>
      <c r="Q857" s="20">
        <f>IF(Table1[[#This Row],[Ngày Thanh toán]]&lt;&gt;"",Table1[[#This Row],[Giá Trị HD sau CK]],0)</f>
        <v>0</v>
      </c>
      <c r="R857" s="8">
        <f>Table1[[#This Row],[Số còn phải thu ĐK]]+Table1[[#This Row],[Giá Trị HD sau CK]]-Table1[[#This Row],[Số tiền đã thu]]</f>
        <v>110947</v>
      </c>
      <c r="S857" s="7">
        <f>IF(Table1[[#This Row],[Ngày hóa đơn]]&lt;&gt;"",Table1[[#This Row],[Ngày hóa đơn]],Table1[[#This Row],[Ngày hạch toán]])</f>
        <v>45757</v>
      </c>
      <c r="T857" s="8">
        <v>55</v>
      </c>
      <c r="U857" s="7">
        <f>IF(Table1[[#This Row],[Ngày tính CN]]="","",S857+T857)</f>
        <v>45812</v>
      </c>
      <c r="V857" s="20">
        <f ca="1">IF(Table1[[#This Row],[Hạn thanh toán]]="","",IF((U857-NOW())&lt;0,0,(U857-NOW())))</f>
        <v>0</v>
      </c>
      <c r="W857" s="3"/>
      <c r="X857" s="20">
        <f ca="1">IF(Table1[[#This Row],[Hạn thanh toán]]="","",IF((U857-NOW())&lt;0,-(U857-NOW()),0))</f>
        <v>162.62053680555255</v>
      </c>
      <c r="Y857" s="3" t="str">
        <f t="shared" ca="1" si="13"/>
        <v>Nợ quá hạn hơn 120 ngày có khả năng mất thanh toán</v>
      </c>
      <c r="Z857" s="3" t="str">
        <f>IF(MONTH(Table1[[#This Row],[Ngày tính CN]])&lt;10,"0"&amp;MONTH(Table1[[#This Row],[Ngày tính CN]]),MONTH(Table1[[#This Row],[Ngày tính CN]]))</f>
        <v>04</v>
      </c>
      <c r="AA85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57" s="3"/>
    </row>
    <row r="858" spans="1:28" ht="25.5" customHeight="1" x14ac:dyDescent="0.2">
      <c r="A858" s="4" t="s">
        <v>654</v>
      </c>
      <c r="B858" s="4" t="s">
        <v>2119</v>
      </c>
      <c r="E858" s="5">
        <v>45757</v>
      </c>
      <c r="F858" s="3" t="s">
        <v>1410</v>
      </c>
      <c r="G858" s="3" t="s">
        <v>936</v>
      </c>
      <c r="K858" s="8">
        <v>-110947</v>
      </c>
      <c r="L858" s="8" t="s">
        <v>637</v>
      </c>
      <c r="O858" s="20">
        <f>IF(Table1[[#This Row],[Phân loại]]="Tồn đầu kỳ",Table1[[#This Row],[Tổng giá trị]],0)</f>
        <v>0</v>
      </c>
      <c r="P858" s="8">
        <f>IF(Table1[[#This Row],[Số còn phải thu ĐK]]&gt;0,0,IF(Table1[[#This Row],[Phân loại]]="Bán hàng",Table1[[#This Row],[Tổng giá trị]],-Table1[[#This Row],[Tổng giá trị]]))</f>
        <v>110947</v>
      </c>
      <c r="Q858" s="20">
        <f>IF(Table1[[#This Row],[Ngày Thanh toán]]&lt;&gt;"",Table1[[#This Row],[Giá Trị HD sau CK]],0)</f>
        <v>0</v>
      </c>
      <c r="R858" s="8">
        <f>Table1[[#This Row],[Số còn phải thu ĐK]]+Table1[[#This Row],[Giá Trị HD sau CK]]-Table1[[#This Row],[Số tiền đã thu]]</f>
        <v>110947</v>
      </c>
      <c r="S858" s="7">
        <f>IF(Table1[[#This Row],[Ngày hóa đơn]]&lt;&gt;"",Table1[[#This Row],[Ngày hóa đơn]],Table1[[#This Row],[Ngày hạch toán]])</f>
        <v>45757</v>
      </c>
      <c r="T858" s="8">
        <v>55</v>
      </c>
      <c r="U858" s="7">
        <f>IF(Table1[[#This Row],[Ngày tính CN]]="","",S858+T858)</f>
        <v>45812</v>
      </c>
      <c r="V858" s="20">
        <f ca="1">IF(Table1[[#This Row],[Hạn thanh toán]]="","",IF((U858-NOW())&lt;0,0,(U858-NOW())))</f>
        <v>0</v>
      </c>
      <c r="W858" s="3"/>
      <c r="X858" s="20">
        <f ca="1">IF(Table1[[#This Row],[Hạn thanh toán]]="","",IF((U858-NOW())&lt;0,-(U858-NOW()),0))</f>
        <v>162.62053680555255</v>
      </c>
      <c r="Y858" s="3" t="str">
        <f t="shared" ca="1" si="13"/>
        <v>Nợ quá hạn hơn 120 ngày có khả năng mất thanh toán</v>
      </c>
      <c r="Z858" s="3" t="str">
        <f>IF(MONTH(Table1[[#This Row],[Ngày tính CN]])&lt;10,"0"&amp;MONTH(Table1[[#This Row],[Ngày tính CN]]),MONTH(Table1[[#This Row],[Ngày tính CN]]))</f>
        <v>04</v>
      </c>
      <c r="AA85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58" s="3"/>
    </row>
    <row r="859" spans="1:28" ht="25.5" customHeight="1" x14ac:dyDescent="0.2">
      <c r="A859" s="4" t="s">
        <v>654</v>
      </c>
      <c r="B859" s="4" t="s">
        <v>2119</v>
      </c>
      <c r="E859" s="5">
        <v>45757</v>
      </c>
      <c r="F859" s="3" t="s">
        <v>1411</v>
      </c>
      <c r="G859" s="3" t="s">
        <v>936</v>
      </c>
      <c r="K859" s="8">
        <v>-73358</v>
      </c>
      <c r="L859" s="8" t="s">
        <v>637</v>
      </c>
      <c r="O859" s="20">
        <f>IF(Table1[[#This Row],[Phân loại]]="Tồn đầu kỳ",Table1[[#This Row],[Tổng giá trị]],0)</f>
        <v>0</v>
      </c>
      <c r="P859" s="8">
        <f>IF(Table1[[#This Row],[Số còn phải thu ĐK]]&gt;0,0,IF(Table1[[#This Row],[Phân loại]]="Bán hàng",Table1[[#This Row],[Tổng giá trị]],-Table1[[#This Row],[Tổng giá trị]]))</f>
        <v>73358</v>
      </c>
      <c r="Q859" s="20">
        <f>IF(Table1[[#This Row],[Ngày Thanh toán]]&lt;&gt;"",Table1[[#This Row],[Giá Trị HD sau CK]],0)</f>
        <v>0</v>
      </c>
      <c r="R859" s="8">
        <f>Table1[[#This Row],[Số còn phải thu ĐK]]+Table1[[#This Row],[Giá Trị HD sau CK]]-Table1[[#This Row],[Số tiền đã thu]]</f>
        <v>73358</v>
      </c>
      <c r="S859" s="7">
        <f>IF(Table1[[#This Row],[Ngày hóa đơn]]&lt;&gt;"",Table1[[#This Row],[Ngày hóa đơn]],Table1[[#This Row],[Ngày hạch toán]])</f>
        <v>45757</v>
      </c>
      <c r="T859" s="8">
        <v>55</v>
      </c>
      <c r="U859" s="7">
        <f>IF(Table1[[#This Row],[Ngày tính CN]]="","",S859+T859)</f>
        <v>45812</v>
      </c>
      <c r="V859" s="20">
        <f ca="1">IF(Table1[[#This Row],[Hạn thanh toán]]="","",IF((U859-NOW())&lt;0,0,(U859-NOW())))</f>
        <v>0</v>
      </c>
      <c r="W859" s="3"/>
      <c r="X859" s="20">
        <f ca="1">IF(Table1[[#This Row],[Hạn thanh toán]]="","",IF((U859-NOW())&lt;0,-(U859-NOW()),0))</f>
        <v>162.62053680555255</v>
      </c>
      <c r="Y859" s="3" t="str">
        <f t="shared" ca="1" si="13"/>
        <v>Nợ quá hạn hơn 120 ngày có khả năng mất thanh toán</v>
      </c>
      <c r="Z859" s="3" t="str">
        <f>IF(MONTH(Table1[[#This Row],[Ngày tính CN]])&lt;10,"0"&amp;MONTH(Table1[[#This Row],[Ngày tính CN]]),MONTH(Table1[[#This Row],[Ngày tính CN]]))</f>
        <v>04</v>
      </c>
      <c r="AA85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59" s="3"/>
    </row>
    <row r="860" spans="1:28" ht="25.5" customHeight="1" x14ac:dyDescent="0.2">
      <c r="A860" s="4" t="s">
        <v>654</v>
      </c>
      <c r="B860" s="4" t="s">
        <v>2119</v>
      </c>
      <c r="E860" s="5">
        <v>45757</v>
      </c>
      <c r="F860" s="3" t="s">
        <v>1412</v>
      </c>
      <c r="G860" s="3" t="s">
        <v>936</v>
      </c>
      <c r="K860" s="8">
        <v>-146716</v>
      </c>
      <c r="L860" s="8" t="s">
        <v>637</v>
      </c>
      <c r="O860" s="20">
        <f>IF(Table1[[#This Row],[Phân loại]]="Tồn đầu kỳ",Table1[[#This Row],[Tổng giá trị]],0)</f>
        <v>0</v>
      </c>
      <c r="P860" s="8">
        <f>IF(Table1[[#This Row],[Số còn phải thu ĐK]]&gt;0,0,IF(Table1[[#This Row],[Phân loại]]="Bán hàng",Table1[[#This Row],[Tổng giá trị]],-Table1[[#This Row],[Tổng giá trị]]))</f>
        <v>146716</v>
      </c>
      <c r="Q860" s="20">
        <f>IF(Table1[[#This Row],[Ngày Thanh toán]]&lt;&gt;"",Table1[[#This Row],[Giá Trị HD sau CK]],0)</f>
        <v>0</v>
      </c>
      <c r="R860" s="8">
        <f>Table1[[#This Row],[Số còn phải thu ĐK]]+Table1[[#This Row],[Giá Trị HD sau CK]]-Table1[[#This Row],[Số tiền đã thu]]</f>
        <v>146716</v>
      </c>
      <c r="S860" s="7">
        <f>IF(Table1[[#This Row],[Ngày hóa đơn]]&lt;&gt;"",Table1[[#This Row],[Ngày hóa đơn]],Table1[[#This Row],[Ngày hạch toán]])</f>
        <v>45757</v>
      </c>
      <c r="T860" s="8">
        <v>55</v>
      </c>
      <c r="U860" s="7">
        <f>IF(Table1[[#This Row],[Ngày tính CN]]="","",S860+T860)</f>
        <v>45812</v>
      </c>
      <c r="V860" s="20">
        <f ca="1">IF(Table1[[#This Row],[Hạn thanh toán]]="","",IF((U860-NOW())&lt;0,0,(U860-NOW())))</f>
        <v>0</v>
      </c>
      <c r="W860" s="3"/>
      <c r="X860" s="20">
        <f ca="1">IF(Table1[[#This Row],[Hạn thanh toán]]="","",IF((U860-NOW())&lt;0,-(U860-NOW()),0))</f>
        <v>162.62053680555255</v>
      </c>
      <c r="Y860" s="3" t="str">
        <f t="shared" ca="1" si="13"/>
        <v>Nợ quá hạn hơn 120 ngày có khả năng mất thanh toán</v>
      </c>
      <c r="Z860" s="3" t="str">
        <f>IF(MONTH(Table1[[#This Row],[Ngày tính CN]])&lt;10,"0"&amp;MONTH(Table1[[#This Row],[Ngày tính CN]]),MONTH(Table1[[#This Row],[Ngày tính CN]]))</f>
        <v>04</v>
      </c>
      <c r="AA86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60" s="3"/>
    </row>
    <row r="861" spans="1:28" ht="25.5" customHeight="1" x14ac:dyDescent="0.2">
      <c r="A861" s="4" t="s">
        <v>654</v>
      </c>
      <c r="B861" s="4" t="s">
        <v>2119</v>
      </c>
      <c r="E861" s="5">
        <v>45757</v>
      </c>
      <c r="F861" s="3" t="s">
        <v>1413</v>
      </c>
      <c r="G861" s="3" t="s">
        <v>936</v>
      </c>
      <c r="K861" s="8">
        <v>-73358</v>
      </c>
      <c r="L861" s="8" t="s">
        <v>637</v>
      </c>
      <c r="O861" s="20">
        <f>IF(Table1[[#This Row],[Phân loại]]="Tồn đầu kỳ",Table1[[#This Row],[Tổng giá trị]],0)</f>
        <v>0</v>
      </c>
      <c r="P861" s="8">
        <f>IF(Table1[[#This Row],[Số còn phải thu ĐK]]&gt;0,0,IF(Table1[[#This Row],[Phân loại]]="Bán hàng",Table1[[#This Row],[Tổng giá trị]],-Table1[[#This Row],[Tổng giá trị]]))</f>
        <v>73358</v>
      </c>
      <c r="Q861" s="20">
        <f>IF(Table1[[#This Row],[Ngày Thanh toán]]&lt;&gt;"",Table1[[#This Row],[Giá Trị HD sau CK]],0)</f>
        <v>0</v>
      </c>
      <c r="R861" s="8">
        <f>Table1[[#This Row],[Số còn phải thu ĐK]]+Table1[[#This Row],[Giá Trị HD sau CK]]-Table1[[#This Row],[Số tiền đã thu]]</f>
        <v>73358</v>
      </c>
      <c r="S861" s="7">
        <f>IF(Table1[[#This Row],[Ngày hóa đơn]]&lt;&gt;"",Table1[[#This Row],[Ngày hóa đơn]],Table1[[#This Row],[Ngày hạch toán]])</f>
        <v>45757</v>
      </c>
      <c r="T861" s="8">
        <v>55</v>
      </c>
      <c r="U861" s="7">
        <f>IF(Table1[[#This Row],[Ngày tính CN]]="","",S861+T861)</f>
        <v>45812</v>
      </c>
      <c r="V861" s="20">
        <f ca="1">IF(Table1[[#This Row],[Hạn thanh toán]]="","",IF((U861-NOW())&lt;0,0,(U861-NOW())))</f>
        <v>0</v>
      </c>
      <c r="W861" s="3"/>
      <c r="X861" s="20">
        <f ca="1">IF(Table1[[#This Row],[Hạn thanh toán]]="","",IF((U861-NOW())&lt;0,-(U861-NOW()),0))</f>
        <v>162.62053680555255</v>
      </c>
      <c r="Y861" s="3" t="str">
        <f t="shared" ca="1" si="13"/>
        <v>Nợ quá hạn hơn 120 ngày có khả năng mất thanh toán</v>
      </c>
      <c r="Z861" s="3" t="str">
        <f>IF(MONTH(Table1[[#This Row],[Ngày tính CN]])&lt;10,"0"&amp;MONTH(Table1[[#This Row],[Ngày tính CN]]),MONTH(Table1[[#This Row],[Ngày tính CN]]))</f>
        <v>04</v>
      </c>
      <c r="AA86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61" s="3"/>
    </row>
    <row r="862" spans="1:28" ht="25.5" customHeight="1" x14ac:dyDescent="0.2">
      <c r="A862" s="4" t="s">
        <v>654</v>
      </c>
      <c r="B862" s="4" t="s">
        <v>2119</v>
      </c>
      <c r="E862" s="5">
        <v>45757</v>
      </c>
      <c r="F862" s="3" t="s">
        <v>1414</v>
      </c>
      <c r="G862" s="3" t="s">
        <v>936</v>
      </c>
      <c r="K862" s="8">
        <v>-73358</v>
      </c>
      <c r="L862" s="8" t="s">
        <v>637</v>
      </c>
      <c r="O862" s="20">
        <f>IF(Table1[[#This Row],[Phân loại]]="Tồn đầu kỳ",Table1[[#This Row],[Tổng giá trị]],0)</f>
        <v>0</v>
      </c>
      <c r="P862" s="8">
        <f>IF(Table1[[#This Row],[Số còn phải thu ĐK]]&gt;0,0,IF(Table1[[#This Row],[Phân loại]]="Bán hàng",Table1[[#This Row],[Tổng giá trị]],-Table1[[#This Row],[Tổng giá trị]]))</f>
        <v>73358</v>
      </c>
      <c r="Q862" s="20">
        <f>IF(Table1[[#This Row],[Ngày Thanh toán]]&lt;&gt;"",Table1[[#This Row],[Giá Trị HD sau CK]],0)</f>
        <v>0</v>
      </c>
      <c r="R862" s="8">
        <f>Table1[[#This Row],[Số còn phải thu ĐK]]+Table1[[#This Row],[Giá Trị HD sau CK]]-Table1[[#This Row],[Số tiền đã thu]]</f>
        <v>73358</v>
      </c>
      <c r="S862" s="7">
        <f>IF(Table1[[#This Row],[Ngày hóa đơn]]&lt;&gt;"",Table1[[#This Row],[Ngày hóa đơn]],Table1[[#This Row],[Ngày hạch toán]])</f>
        <v>45757</v>
      </c>
      <c r="T862" s="8">
        <v>55</v>
      </c>
      <c r="U862" s="7">
        <f>IF(Table1[[#This Row],[Ngày tính CN]]="","",S862+T862)</f>
        <v>45812</v>
      </c>
      <c r="V862" s="20">
        <f ca="1">IF(Table1[[#This Row],[Hạn thanh toán]]="","",IF((U862-NOW())&lt;0,0,(U862-NOW())))</f>
        <v>0</v>
      </c>
      <c r="W862" s="3"/>
      <c r="X862" s="20">
        <f ca="1">IF(Table1[[#This Row],[Hạn thanh toán]]="","",IF((U862-NOW())&lt;0,-(U862-NOW()),0))</f>
        <v>162.62053680555255</v>
      </c>
      <c r="Y862" s="3" t="str">
        <f t="shared" ca="1" si="13"/>
        <v>Nợ quá hạn hơn 120 ngày có khả năng mất thanh toán</v>
      </c>
      <c r="Z862" s="3" t="str">
        <f>IF(MONTH(Table1[[#This Row],[Ngày tính CN]])&lt;10,"0"&amp;MONTH(Table1[[#This Row],[Ngày tính CN]]),MONTH(Table1[[#This Row],[Ngày tính CN]]))</f>
        <v>04</v>
      </c>
      <c r="AA86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62" s="3"/>
    </row>
    <row r="863" spans="1:28" ht="25.5" customHeight="1" x14ac:dyDescent="0.2">
      <c r="A863" s="4" t="s">
        <v>654</v>
      </c>
      <c r="B863" s="4" t="s">
        <v>2119</v>
      </c>
      <c r="E863" s="5">
        <v>45757</v>
      </c>
      <c r="F863" s="3" t="s">
        <v>1415</v>
      </c>
      <c r="G863" s="3" t="s">
        <v>936</v>
      </c>
      <c r="K863" s="8">
        <v>-73358</v>
      </c>
      <c r="L863" s="8" t="s">
        <v>637</v>
      </c>
      <c r="O863" s="20">
        <f>IF(Table1[[#This Row],[Phân loại]]="Tồn đầu kỳ",Table1[[#This Row],[Tổng giá trị]],0)</f>
        <v>0</v>
      </c>
      <c r="P863" s="8">
        <f>IF(Table1[[#This Row],[Số còn phải thu ĐK]]&gt;0,0,IF(Table1[[#This Row],[Phân loại]]="Bán hàng",Table1[[#This Row],[Tổng giá trị]],-Table1[[#This Row],[Tổng giá trị]]))</f>
        <v>73358</v>
      </c>
      <c r="Q863" s="20">
        <f>IF(Table1[[#This Row],[Ngày Thanh toán]]&lt;&gt;"",Table1[[#This Row],[Giá Trị HD sau CK]],0)</f>
        <v>0</v>
      </c>
      <c r="R863" s="8">
        <f>Table1[[#This Row],[Số còn phải thu ĐK]]+Table1[[#This Row],[Giá Trị HD sau CK]]-Table1[[#This Row],[Số tiền đã thu]]</f>
        <v>73358</v>
      </c>
      <c r="S863" s="7">
        <f>IF(Table1[[#This Row],[Ngày hóa đơn]]&lt;&gt;"",Table1[[#This Row],[Ngày hóa đơn]],Table1[[#This Row],[Ngày hạch toán]])</f>
        <v>45757</v>
      </c>
      <c r="T863" s="8">
        <v>55</v>
      </c>
      <c r="U863" s="7">
        <f>IF(Table1[[#This Row],[Ngày tính CN]]="","",S863+T863)</f>
        <v>45812</v>
      </c>
      <c r="V863" s="20">
        <f ca="1">IF(Table1[[#This Row],[Hạn thanh toán]]="","",IF((U863-NOW())&lt;0,0,(U863-NOW())))</f>
        <v>0</v>
      </c>
      <c r="W863" s="3"/>
      <c r="X863" s="20">
        <f ca="1">IF(Table1[[#This Row],[Hạn thanh toán]]="","",IF((U863-NOW())&lt;0,-(U863-NOW()),0))</f>
        <v>162.62053680555255</v>
      </c>
      <c r="Y863" s="3" t="str">
        <f t="shared" ca="1" si="13"/>
        <v>Nợ quá hạn hơn 120 ngày có khả năng mất thanh toán</v>
      </c>
      <c r="Z863" s="3" t="str">
        <f>IF(MONTH(Table1[[#This Row],[Ngày tính CN]])&lt;10,"0"&amp;MONTH(Table1[[#This Row],[Ngày tính CN]]),MONTH(Table1[[#This Row],[Ngày tính CN]]))</f>
        <v>04</v>
      </c>
      <c r="AA86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63" s="3"/>
    </row>
    <row r="864" spans="1:28" ht="25.5" customHeight="1" x14ac:dyDescent="0.2">
      <c r="A864" s="4" t="s">
        <v>654</v>
      </c>
      <c r="B864" s="4" t="s">
        <v>2119</v>
      </c>
      <c r="E864" s="5">
        <v>45757</v>
      </c>
      <c r="F864" s="3" t="s">
        <v>1416</v>
      </c>
      <c r="G864" s="3" t="s">
        <v>936</v>
      </c>
      <c r="K864" s="8">
        <v>-73358</v>
      </c>
      <c r="L864" s="8" t="s">
        <v>637</v>
      </c>
      <c r="O864" s="20">
        <f>IF(Table1[[#This Row],[Phân loại]]="Tồn đầu kỳ",Table1[[#This Row],[Tổng giá trị]],0)</f>
        <v>0</v>
      </c>
      <c r="P864" s="8">
        <f>IF(Table1[[#This Row],[Số còn phải thu ĐK]]&gt;0,0,IF(Table1[[#This Row],[Phân loại]]="Bán hàng",Table1[[#This Row],[Tổng giá trị]],-Table1[[#This Row],[Tổng giá trị]]))</f>
        <v>73358</v>
      </c>
      <c r="Q864" s="20">
        <f>IF(Table1[[#This Row],[Ngày Thanh toán]]&lt;&gt;"",Table1[[#This Row],[Giá Trị HD sau CK]],0)</f>
        <v>0</v>
      </c>
      <c r="R864" s="8">
        <f>Table1[[#This Row],[Số còn phải thu ĐK]]+Table1[[#This Row],[Giá Trị HD sau CK]]-Table1[[#This Row],[Số tiền đã thu]]</f>
        <v>73358</v>
      </c>
      <c r="S864" s="7">
        <f>IF(Table1[[#This Row],[Ngày hóa đơn]]&lt;&gt;"",Table1[[#This Row],[Ngày hóa đơn]],Table1[[#This Row],[Ngày hạch toán]])</f>
        <v>45757</v>
      </c>
      <c r="T864" s="8">
        <v>55</v>
      </c>
      <c r="U864" s="7">
        <f>IF(Table1[[#This Row],[Ngày tính CN]]="","",S864+T864)</f>
        <v>45812</v>
      </c>
      <c r="V864" s="20">
        <f ca="1">IF(Table1[[#This Row],[Hạn thanh toán]]="","",IF((U864-NOW())&lt;0,0,(U864-NOW())))</f>
        <v>0</v>
      </c>
      <c r="W864" s="3"/>
      <c r="X864" s="20">
        <f ca="1">IF(Table1[[#This Row],[Hạn thanh toán]]="","",IF((U864-NOW())&lt;0,-(U864-NOW()),0))</f>
        <v>162.62053680555255</v>
      </c>
      <c r="Y864" s="3" t="str">
        <f t="shared" ca="1" si="13"/>
        <v>Nợ quá hạn hơn 120 ngày có khả năng mất thanh toán</v>
      </c>
      <c r="Z864" s="3" t="str">
        <f>IF(MONTH(Table1[[#This Row],[Ngày tính CN]])&lt;10,"0"&amp;MONTH(Table1[[#This Row],[Ngày tính CN]]),MONTH(Table1[[#This Row],[Ngày tính CN]]))</f>
        <v>04</v>
      </c>
      <c r="AA86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64" s="3"/>
    </row>
    <row r="865" spans="1:28" ht="25.5" customHeight="1" x14ac:dyDescent="0.2">
      <c r="A865" s="4" t="s">
        <v>654</v>
      </c>
      <c r="B865" s="4" t="s">
        <v>2119</v>
      </c>
      <c r="E865" s="5">
        <v>45757</v>
      </c>
      <c r="F865" s="3" t="s">
        <v>1417</v>
      </c>
      <c r="G865" s="3" t="s">
        <v>936</v>
      </c>
      <c r="K865" s="8">
        <v>-73358</v>
      </c>
      <c r="L865" s="8" t="s">
        <v>637</v>
      </c>
      <c r="O865" s="20">
        <f>IF(Table1[[#This Row],[Phân loại]]="Tồn đầu kỳ",Table1[[#This Row],[Tổng giá trị]],0)</f>
        <v>0</v>
      </c>
      <c r="P865" s="8">
        <f>IF(Table1[[#This Row],[Số còn phải thu ĐK]]&gt;0,0,IF(Table1[[#This Row],[Phân loại]]="Bán hàng",Table1[[#This Row],[Tổng giá trị]],-Table1[[#This Row],[Tổng giá trị]]))</f>
        <v>73358</v>
      </c>
      <c r="Q865" s="20">
        <f>IF(Table1[[#This Row],[Ngày Thanh toán]]&lt;&gt;"",Table1[[#This Row],[Giá Trị HD sau CK]],0)</f>
        <v>0</v>
      </c>
      <c r="R865" s="8">
        <f>Table1[[#This Row],[Số còn phải thu ĐK]]+Table1[[#This Row],[Giá Trị HD sau CK]]-Table1[[#This Row],[Số tiền đã thu]]</f>
        <v>73358</v>
      </c>
      <c r="S865" s="7">
        <f>IF(Table1[[#This Row],[Ngày hóa đơn]]&lt;&gt;"",Table1[[#This Row],[Ngày hóa đơn]],Table1[[#This Row],[Ngày hạch toán]])</f>
        <v>45757</v>
      </c>
      <c r="T865" s="8">
        <v>55</v>
      </c>
      <c r="U865" s="7">
        <f>IF(Table1[[#This Row],[Ngày tính CN]]="","",S865+T865)</f>
        <v>45812</v>
      </c>
      <c r="V865" s="20">
        <f ca="1">IF(Table1[[#This Row],[Hạn thanh toán]]="","",IF((U865-NOW())&lt;0,0,(U865-NOW())))</f>
        <v>0</v>
      </c>
      <c r="W865" s="3"/>
      <c r="X865" s="20">
        <f ca="1">IF(Table1[[#This Row],[Hạn thanh toán]]="","",IF((U865-NOW())&lt;0,-(U865-NOW()),0))</f>
        <v>162.62053680555255</v>
      </c>
      <c r="Y865" s="3" t="str">
        <f t="shared" ca="1" si="13"/>
        <v>Nợ quá hạn hơn 120 ngày có khả năng mất thanh toán</v>
      </c>
      <c r="Z865" s="3" t="str">
        <f>IF(MONTH(Table1[[#This Row],[Ngày tính CN]])&lt;10,"0"&amp;MONTH(Table1[[#This Row],[Ngày tính CN]]),MONTH(Table1[[#This Row],[Ngày tính CN]]))</f>
        <v>04</v>
      </c>
      <c r="AA86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65" s="3"/>
    </row>
    <row r="866" spans="1:28" ht="25.5" customHeight="1" x14ac:dyDescent="0.2">
      <c r="A866" s="4" t="s">
        <v>654</v>
      </c>
      <c r="B866" s="4" t="s">
        <v>2119</v>
      </c>
      <c r="E866" s="5">
        <v>45757</v>
      </c>
      <c r="F866" s="3" t="s">
        <v>1418</v>
      </c>
      <c r="G866" s="3" t="s">
        <v>936</v>
      </c>
      <c r="K866" s="8">
        <v>-192305</v>
      </c>
      <c r="L866" s="8" t="s">
        <v>637</v>
      </c>
      <c r="O866" s="20">
        <f>IF(Table1[[#This Row],[Phân loại]]="Tồn đầu kỳ",Table1[[#This Row],[Tổng giá trị]],0)</f>
        <v>0</v>
      </c>
      <c r="P866" s="8">
        <f>IF(Table1[[#This Row],[Số còn phải thu ĐK]]&gt;0,0,IF(Table1[[#This Row],[Phân loại]]="Bán hàng",Table1[[#This Row],[Tổng giá trị]],-Table1[[#This Row],[Tổng giá trị]]))</f>
        <v>192305</v>
      </c>
      <c r="Q866" s="20">
        <f>IF(Table1[[#This Row],[Ngày Thanh toán]]&lt;&gt;"",Table1[[#This Row],[Giá Trị HD sau CK]],0)</f>
        <v>0</v>
      </c>
      <c r="R866" s="8">
        <f>Table1[[#This Row],[Số còn phải thu ĐK]]+Table1[[#This Row],[Giá Trị HD sau CK]]-Table1[[#This Row],[Số tiền đã thu]]</f>
        <v>192305</v>
      </c>
      <c r="S866" s="7">
        <f>IF(Table1[[#This Row],[Ngày hóa đơn]]&lt;&gt;"",Table1[[#This Row],[Ngày hóa đơn]],Table1[[#This Row],[Ngày hạch toán]])</f>
        <v>45757</v>
      </c>
      <c r="T866" s="8">
        <v>55</v>
      </c>
      <c r="U866" s="7">
        <f>IF(Table1[[#This Row],[Ngày tính CN]]="","",S866+T866)</f>
        <v>45812</v>
      </c>
      <c r="V866" s="20">
        <f ca="1">IF(Table1[[#This Row],[Hạn thanh toán]]="","",IF((U866-NOW())&lt;0,0,(U866-NOW())))</f>
        <v>0</v>
      </c>
      <c r="W866" s="3"/>
      <c r="X866" s="20">
        <f ca="1">IF(Table1[[#This Row],[Hạn thanh toán]]="","",IF((U866-NOW())&lt;0,-(U866-NOW()),0))</f>
        <v>162.62053680555255</v>
      </c>
      <c r="Y866" s="3" t="str">
        <f t="shared" ca="1" si="13"/>
        <v>Nợ quá hạn hơn 120 ngày có khả năng mất thanh toán</v>
      </c>
      <c r="Z866" s="3" t="str">
        <f>IF(MONTH(Table1[[#This Row],[Ngày tính CN]])&lt;10,"0"&amp;MONTH(Table1[[#This Row],[Ngày tính CN]]),MONTH(Table1[[#This Row],[Ngày tính CN]]))</f>
        <v>04</v>
      </c>
      <c r="AA86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66" s="3"/>
    </row>
    <row r="867" spans="1:28" ht="25.5" customHeight="1" x14ac:dyDescent="0.2">
      <c r="A867" s="4" t="s">
        <v>654</v>
      </c>
      <c r="B867" s="4" t="s">
        <v>2119</v>
      </c>
      <c r="E867" s="5">
        <v>45757</v>
      </c>
      <c r="F867" s="3" t="s">
        <v>1419</v>
      </c>
      <c r="G867" s="3" t="s">
        <v>936</v>
      </c>
      <c r="K867" s="8">
        <v>-332842</v>
      </c>
      <c r="L867" s="8" t="s">
        <v>637</v>
      </c>
      <c r="O867" s="20">
        <f>IF(Table1[[#This Row],[Phân loại]]="Tồn đầu kỳ",Table1[[#This Row],[Tổng giá trị]],0)</f>
        <v>0</v>
      </c>
      <c r="P867" s="8">
        <f>IF(Table1[[#This Row],[Số còn phải thu ĐK]]&gt;0,0,IF(Table1[[#This Row],[Phân loại]]="Bán hàng",Table1[[#This Row],[Tổng giá trị]],-Table1[[#This Row],[Tổng giá trị]]))</f>
        <v>332842</v>
      </c>
      <c r="Q867" s="20">
        <f>IF(Table1[[#This Row],[Ngày Thanh toán]]&lt;&gt;"",Table1[[#This Row],[Giá Trị HD sau CK]],0)</f>
        <v>0</v>
      </c>
      <c r="R867" s="8">
        <f>Table1[[#This Row],[Số còn phải thu ĐK]]+Table1[[#This Row],[Giá Trị HD sau CK]]-Table1[[#This Row],[Số tiền đã thu]]</f>
        <v>332842</v>
      </c>
      <c r="S867" s="7">
        <f>IF(Table1[[#This Row],[Ngày hóa đơn]]&lt;&gt;"",Table1[[#This Row],[Ngày hóa đơn]],Table1[[#This Row],[Ngày hạch toán]])</f>
        <v>45757</v>
      </c>
      <c r="T867" s="8">
        <v>55</v>
      </c>
      <c r="U867" s="7">
        <f>IF(Table1[[#This Row],[Ngày tính CN]]="","",S867+T867)</f>
        <v>45812</v>
      </c>
      <c r="V867" s="20">
        <f ca="1">IF(Table1[[#This Row],[Hạn thanh toán]]="","",IF((U867-NOW())&lt;0,0,(U867-NOW())))</f>
        <v>0</v>
      </c>
      <c r="W867" s="3"/>
      <c r="X867" s="20">
        <f ca="1">IF(Table1[[#This Row],[Hạn thanh toán]]="","",IF((U867-NOW())&lt;0,-(U867-NOW()),0))</f>
        <v>162.62053680555255</v>
      </c>
      <c r="Y867" s="3" t="str">
        <f t="shared" ca="1" si="13"/>
        <v>Nợ quá hạn hơn 120 ngày có khả năng mất thanh toán</v>
      </c>
      <c r="Z867" s="3" t="str">
        <f>IF(MONTH(Table1[[#This Row],[Ngày tính CN]])&lt;10,"0"&amp;MONTH(Table1[[#This Row],[Ngày tính CN]]),MONTH(Table1[[#This Row],[Ngày tính CN]]))</f>
        <v>04</v>
      </c>
      <c r="AA86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67" s="3"/>
    </row>
    <row r="868" spans="1:28" ht="25.5" customHeight="1" x14ac:dyDescent="0.2">
      <c r="A868" s="4" t="s">
        <v>654</v>
      </c>
      <c r="B868" s="4" t="s">
        <v>2119</v>
      </c>
      <c r="E868" s="5">
        <v>45759</v>
      </c>
      <c r="F868" s="3" t="s">
        <v>1420</v>
      </c>
      <c r="G868" s="3" t="s">
        <v>936</v>
      </c>
      <c r="K868" s="8">
        <v>-110947</v>
      </c>
      <c r="L868" s="8" t="s">
        <v>637</v>
      </c>
      <c r="O868" s="20">
        <f>IF(Table1[[#This Row],[Phân loại]]="Tồn đầu kỳ",Table1[[#This Row],[Tổng giá trị]],0)</f>
        <v>0</v>
      </c>
      <c r="P868" s="8">
        <f>IF(Table1[[#This Row],[Số còn phải thu ĐK]]&gt;0,0,IF(Table1[[#This Row],[Phân loại]]="Bán hàng",Table1[[#This Row],[Tổng giá trị]],-Table1[[#This Row],[Tổng giá trị]]))</f>
        <v>110947</v>
      </c>
      <c r="Q868" s="20">
        <f>IF(Table1[[#This Row],[Ngày Thanh toán]]&lt;&gt;"",Table1[[#This Row],[Giá Trị HD sau CK]],0)</f>
        <v>0</v>
      </c>
      <c r="R868" s="8">
        <f>Table1[[#This Row],[Số còn phải thu ĐK]]+Table1[[#This Row],[Giá Trị HD sau CK]]-Table1[[#This Row],[Số tiền đã thu]]</f>
        <v>110947</v>
      </c>
      <c r="S868" s="7">
        <f>IF(Table1[[#This Row],[Ngày hóa đơn]]&lt;&gt;"",Table1[[#This Row],[Ngày hóa đơn]],Table1[[#This Row],[Ngày hạch toán]])</f>
        <v>45759</v>
      </c>
      <c r="T868" s="8">
        <v>55</v>
      </c>
      <c r="U868" s="7">
        <f>IF(Table1[[#This Row],[Ngày tính CN]]="","",S868+T868)</f>
        <v>45814</v>
      </c>
      <c r="V868" s="20">
        <f ca="1">IF(Table1[[#This Row],[Hạn thanh toán]]="","",IF((U868-NOW())&lt;0,0,(U868-NOW())))</f>
        <v>0</v>
      </c>
      <c r="W868" s="3"/>
      <c r="X868" s="20">
        <f ca="1">IF(Table1[[#This Row],[Hạn thanh toán]]="","",IF((U868-NOW())&lt;0,-(U868-NOW()),0))</f>
        <v>160.62053680555255</v>
      </c>
      <c r="Y868" s="3" t="str">
        <f t="shared" ca="1" si="13"/>
        <v>Nợ quá hạn hơn 120 ngày có khả năng mất thanh toán</v>
      </c>
      <c r="Z868" s="3" t="str">
        <f>IF(MONTH(Table1[[#This Row],[Ngày tính CN]])&lt;10,"0"&amp;MONTH(Table1[[#This Row],[Ngày tính CN]]),MONTH(Table1[[#This Row],[Ngày tính CN]]))</f>
        <v>04</v>
      </c>
      <c r="AA86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68" s="3"/>
    </row>
    <row r="869" spans="1:28" ht="25.5" customHeight="1" x14ac:dyDescent="0.2">
      <c r="A869" s="4" t="s">
        <v>654</v>
      </c>
      <c r="B869" s="4" t="s">
        <v>2119</v>
      </c>
      <c r="E869" s="5">
        <v>45759</v>
      </c>
      <c r="F869" s="3" t="s">
        <v>1421</v>
      </c>
      <c r="G869" s="3" t="s">
        <v>936</v>
      </c>
      <c r="K869" s="8">
        <v>-88758</v>
      </c>
      <c r="L869" s="8" t="s">
        <v>637</v>
      </c>
      <c r="O869" s="20">
        <f>IF(Table1[[#This Row],[Phân loại]]="Tồn đầu kỳ",Table1[[#This Row],[Tổng giá trị]],0)</f>
        <v>0</v>
      </c>
      <c r="P869" s="8">
        <f>IF(Table1[[#This Row],[Số còn phải thu ĐK]]&gt;0,0,IF(Table1[[#This Row],[Phân loại]]="Bán hàng",Table1[[#This Row],[Tổng giá trị]],-Table1[[#This Row],[Tổng giá trị]]))</f>
        <v>88758</v>
      </c>
      <c r="Q869" s="20">
        <f>IF(Table1[[#This Row],[Ngày Thanh toán]]&lt;&gt;"",Table1[[#This Row],[Giá Trị HD sau CK]],0)</f>
        <v>0</v>
      </c>
      <c r="R869" s="8">
        <f>Table1[[#This Row],[Số còn phải thu ĐK]]+Table1[[#This Row],[Giá Trị HD sau CK]]-Table1[[#This Row],[Số tiền đã thu]]</f>
        <v>88758</v>
      </c>
      <c r="S869" s="7">
        <f>IF(Table1[[#This Row],[Ngày hóa đơn]]&lt;&gt;"",Table1[[#This Row],[Ngày hóa đơn]],Table1[[#This Row],[Ngày hạch toán]])</f>
        <v>45759</v>
      </c>
      <c r="T869" s="8">
        <v>55</v>
      </c>
      <c r="U869" s="7">
        <f>IF(Table1[[#This Row],[Ngày tính CN]]="","",S869+T869)</f>
        <v>45814</v>
      </c>
      <c r="V869" s="20">
        <f ca="1">IF(Table1[[#This Row],[Hạn thanh toán]]="","",IF((U869-NOW())&lt;0,0,(U869-NOW())))</f>
        <v>0</v>
      </c>
      <c r="W869" s="3"/>
      <c r="X869" s="20">
        <f ca="1">IF(Table1[[#This Row],[Hạn thanh toán]]="","",IF((U869-NOW())&lt;0,-(U869-NOW()),0))</f>
        <v>160.62053680555255</v>
      </c>
      <c r="Y869" s="3" t="str">
        <f t="shared" ca="1" si="13"/>
        <v>Nợ quá hạn hơn 120 ngày có khả năng mất thanh toán</v>
      </c>
      <c r="Z869" s="3" t="str">
        <f>IF(MONTH(Table1[[#This Row],[Ngày tính CN]])&lt;10,"0"&amp;MONTH(Table1[[#This Row],[Ngày tính CN]]),MONTH(Table1[[#This Row],[Ngày tính CN]]))</f>
        <v>04</v>
      </c>
      <c r="AA86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69" s="3"/>
    </row>
    <row r="870" spans="1:28" ht="25.5" customHeight="1" x14ac:dyDescent="0.2">
      <c r="A870" s="4" t="s">
        <v>654</v>
      </c>
      <c r="B870" s="4" t="s">
        <v>2119</v>
      </c>
      <c r="E870" s="5">
        <v>45762</v>
      </c>
      <c r="F870" s="3" t="s">
        <v>1422</v>
      </c>
      <c r="G870" s="3" t="s">
        <v>936</v>
      </c>
      <c r="K870" s="8">
        <v>-532546</v>
      </c>
      <c r="L870" s="8" t="s">
        <v>637</v>
      </c>
      <c r="O870" s="20">
        <f>IF(Table1[[#This Row],[Phân loại]]="Tồn đầu kỳ",Table1[[#This Row],[Tổng giá trị]],0)</f>
        <v>0</v>
      </c>
      <c r="P870" s="8">
        <f>IF(Table1[[#This Row],[Số còn phải thu ĐK]]&gt;0,0,IF(Table1[[#This Row],[Phân loại]]="Bán hàng",Table1[[#This Row],[Tổng giá trị]],-Table1[[#This Row],[Tổng giá trị]]))</f>
        <v>532546</v>
      </c>
      <c r="Q870" s="20">
        <f>IF(Table1[[#This Row],[Ngày Thanh toán]]&lt;&gt;"",Table1[[#This Row],[Giá Trị HD sau CK]],0)</f>
        <v>0</v>
      </c>
      <c r="R870" s="8">
        <f>Table1[[#This Row],[Số còn phải thu ĐK]]+Table1[[#This Row],[Giá Trị HD sau CK]]-Table1[[#This Row],[Số tiền đã thu]]</f>
        <v>532546</v>
      </c>
      <c r="S870" s="7">
        <f>IF(Table1[[#This Row],[Ngày hóa đơn]]&lt;&gt;"",Table1[[#This Row],[Ngày hóa đơn]],Table1[[#This Row],[Ngày hạch toán]])</f>
        <v>45762</v>
      </c>
      <c r="T870" s="8">
        <v>55</v>
      </c>
      <c r="U870" s="7">
        <f>IF(Table1[[#This Row],[Ngày tính CN]]="","",S870+T870)</f>
        <v>45817</v>
      </c>
      <c r="V870" s="20">
        <f ca="1">IF(Table1[[#This Row],[Hạn thanh toán]]="","",IF((U870-NOW())&lt;0,0,(U870-NOW())))</f>
        <v>0</v>
      </c>
      <c r="W870" s="3"/>
      <c r="X870" s="20">
        <f ca="1">IF(Table1[[#This Row],[Hạn thanh toán]]="","",IF((U870-NOW())&lt;0,-(U870-NOW()),0))</f>
        <v>157.62053680555255</v>
      </c>
      <c r="Y870" s="3" t="str">
        <f t="shared" ca="1" si="13"/>
        <v>Nợ quá hạn hơn 120 ngày có khả năng mất thanh toán</v>
      </c>
      <c r="Z870" s="3" t="str">
        <f>IF(MONTH(Table1[[#This Row],[Ngày tính CN]])&lt;10,"0"&amp;MONTH(Table1[[#This Row],[Ngày tính CN]]),MONTH(Table1[[#This Row],[Ngày tính CN]]))</f>
        <v>04</v>
      </c>
      <c r="AA87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70" s="3"/>
    </row>
    <row r="871" spans="1:28" ht="25.5" customHeight="1" x14ac:dyDescent="0.2">
      <c r="A871" s="4" t="s">
        <v>654</v>
      </c>
      <c r="B871" s="4" t="s">
        <v>2119</v>
      </c>
      <c r="E871" s="5">
        <v>45762</v>
      </c>
      <c r="F871" s="3" t="s">
        <v>1423</v>
      </c>
      <c r="G871" s="3" t="s">
        <v>936</v>
      </c>
      <c r="K871" s="8">
        <v>-88758</v>
      </c>
      <c r="L871" s="8" t="s">
        <v>637</v>
      </c>
      <c r="O871" s="20">
        <f>IF(Table1[[#This Row],[Phân loại]]="Tồn đầu kỳ",Table1[[#This Row],[Tổng giá trị]],0)</f>
        <v>0</v>
      </c>
      <c r="P871" s="8">
        <f>IF(Table1[[#This Row],[Số còn phải thu ĐK]]&gt;0,0,IF(Table1[[#This Row],[Phân loại]]="Bán hàng",Table1[[#This Row],[Tổng giá trị]],-Table1[[#This Row],[Tổng giá trị]]))</f>
        <v>88758</v>
      </c>
      <c r="Q871" s="20">
        <f>IF(Table1[[#This Row],[Ngày Thanh toán]]&lt;&gt;"",Table1[[#This Row],[Giá Trị HD sau CK]],0)</f>
        <v>0</v>
      </c>
      <c r="R871" s="8">
        <f>Table1[[#This Row],[Số còn phải thu ĐK]]+Table1[[#This Row],[Giá Trị HD sau CK]]-Table1[[#This Row],[Số tiền đã thu]]</f>
        <v>88758</v>
      </c>
      <c r="S871" s="7">
        <f>IF(Table1[[#This Row],[Ngày hóa đơn]]&lt;&gt;"",Table1[[#This Row],[Ngày hóa đơn]],Table1[[#This Row],[Ngày hạch toán]])</f>
        <v>45762</v>
      </c>
      <c r="T871" s="8">
        <v>55</v>
      </c>
      <c r="U871" s="7">
        <f>IF(Table1[[#This Row],[Ngày tính CN]]="","",S871+T871)</f>
        <v>45817</v>
      </c>
      <c r="V871" s="20">
        <f ca="1">IF(Table1[[#This Row],[Hạn thanh toán]]="","",IF((U871-NOW())&lt;0,0,(U871-NOW())))</f>
        <v>0</v>
      </c>
      <c r="W871" s="3"/>
      <c r="X871" s="20">
        <f ca="1">IF(Table1[[#This Row],[Hạn thanh toán]]="","",IF((U871-NOW())&lt;0,-(U871-NOW()),0))</f>
        <v>157.62053680555255</v>
      </c>
      <c r="Y871" s="3" t="str">
        <f t="shared" ca="1" si="13"/>
        <v>Nợ quá hạn hơn 120 ngày có khả năng mất thanh toán</v>
      </c>
      <c r="Z871" s="3" t="str">
        <f>IF(MONTH(Table1[[#This Row],[Ngày tính CN]])&lt;10,"0"&amp;MONTH(Table1[[#This Row],[Ngày tính CN]]),MONTH(Table1[[#This Row],[Ngày tính CN]]))</f>
        <v>04</v>
      </c>
      <c r="AA87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71" s="3"/>
    </row>
    <row r="872" spans="1:28" ht="25.5" customHeight="1" x14ac:dyDescent="0.2">
      <c r="A872" s="4" t="s">
        <v>654</v>
      </c>
      <c r="B872" s="4" t="s">
        <v>2119</v>
      </c>
      <c r="E872" s="5">
        <v>45762</v>
      </c>
      <c r="F872" s="3" t="s">
        <v>1424</v>
      </c>
      <c r="G872" s="3" t="s">
        <v>936</v>
      </c>
      <c r="K872" s="8">
        <v>-110947</v>
      </c>
      <c r="L872" s="8" t="s">
        <v>637</v>
      </c>
      <c r="O872" s="20">
        <f>IF(Table1[[#This Row],[Phân loại]]="Tồn đầu kỳ",Table1[[#This Row],[Tổng giá trị]],0)</f>
        <v>0</v>
      </c>
      <c r="P872" s="8">
        <f>IF(Table1[[#This Row],[Số còn phải thu ĐK]]&gt;0,0,IF(Table1[[#This Row],[Phân loại]]="Bán hàng",Table1[[#This Row],[Tổng giá trị]],-Table1[[#This Row],[Tổng giá trị]]))</f>
        <v>110947</v>
      </c>
      <c r="Q872" s="20">
        <f>IF(Table1[[#This Row],[Ngày Thanh toán]]&lt;&gt;"",Table1[[#This Row],[Giá Trị HD sau CK]],0)</f>
        <v>0</v>
      </c>
      <c r="R872" s="8">
        <f>Table1[[#This Row],[Số còn phải thu ĐK]]+Table1[[#This Row],[Giá Trị HD sau CK]]-Table1[[#This Row],[Số tiền đã thu]]</f>
        <v>110947</v>
      </c>
      <c r="S872" s="7">
        <f>IF(Table1[[#This Row],[Ngày hóa đơn]]&lt;&gt;"",Table1[[#This Row],[Ngày hóa đơn]],Table1[[#This Row],[Ngày hạch toán]])</f>
        <v>45762</v>
      </c>
      <c r="T872" s="8">
        <v>55</v>
      </c>
      <c r="U872" s="7">
        <f>IF(Table1[[#This Row],[Ngày tính CN]]="","",S872+T872)</f>
        <v>45817</v>
      </c>
      <c r="V872" s="20">
        <f ca="1">IF(Table1[[#This Row],[Hạn thanh toán]]="","",IF((U872-NOW())&lt;0,0,(U872-NOW())))</f>
        <v>0</v>
      </c>
      <c r="W872" s="3"/>
      <c r="X872" s="20">
        <f ca="1">IF(Table1[[#This Row],[Hạn thanh toán]]="","",IF((U872-NOW())&lt;0,-(U872-NOW()),0))</f>
        <v>157.62053680555255</v>
      </c>
      <c r="Y872" s="3" t="str">
        <f t="shared" ca="1" si="13"/>
        <v>Nợ quá hạn hơn 120 ngày có khả năng mất thanh toán</v>
      </c>
      <c r="Z872" s="3" t="str">
        <f>IF(MONTH(Table1[[#This Row],[Ngày tính CN]])&lt;10,"0"&amp;MONTH(Table1[[#This Row],[Ngày tính CN]]),MONTH(Table1[[#This Row],[Ngày tính CN]]))</f>
        <v>04</v>
      </c>
      <c r="AA87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72" s="3"/>
    </row>
    <row r="873" spans="1:28" ht="25.5" customHeight="1" x14ac:dyDescent="0.2">
      <c r="A873" s="4" t="s">
        <v>654</v>
      </c>
      <c r="B873" s="4" t="s">
        <v>2119</v>
      </c>
      <c r="E873" s="5">
        <v>45762</v>
      </c>
      <c r="F873" s="3" t="s">
        <v>1425</v>
      </c>
      <c r="G873" s="3" t="s">
        <v>936</v>
      </c>
      <c r="K873" s="8">
        <v>-58686</v>
      </c>
      <c r="L873" s="8" t="s">
        <v>637</v>
      </c>
      <c r="O873" s="20">
        <f>IF(Table1[[#This Row],[Phân loại]]="Tồn đầu kỳ",Table1[[#This Row],[Tổng giá trị]],0)</f>
        <v>0</v>
      </c>
      <c r="P873" s="8">
        <f>IF(Table1[[#This Row],[Số còn phải thu ĐK]]&gt;0,0,IF(Table1[[#This Row],[Phân loại]]="Bán hàng",Table1[[#This Row],[Tổng giá trị]],-Table1[[#This Row],[Tổng giá trị]]))</f>
        <v>58686</v>
      </c>
      <c r="Q873" s="20">
        <f>IF(Table1[[#This Row],[Ngày Thanh toán]]&lt;&gt;"",Table1[[#This Row],[Giá Trị HD sau CK]],0)</f>
        <v>0</v>
      </c>
      <c r="R873" s="8">
        <f>Table1[[#This Row],[Số còn phải thu ĐK]]+Table1[[#This Row],[Giá Trị HD sau CK]]-Table1[[#This Row],[Số tiền đã thu]]</f>
        <v>58686</v>
      </c>
      <c r="S873" s="7">
        <f>IF(Table1[[#This Row],[Ngày hóa đơn]]&lt;&gt;"",Table1[[#This Row],[Ngày hóa đơn]],Table1[[#This Row],[Ngày hạch toán]])</f>
        <v>45762</v>
      </c>
      <c r="T873" s="8">
        <v>55</v>
      </c>
      <c r="U873" s="7">
        <f>IF(Table1[[#This Row],[Ngày tính CN]]="","",S873+T873)</f>
        <v>45817</v>
      </c>
      <c r="V873" s="20">
        <f ca="1">IF(Table1[[#This Row],[Hạn thanh toán]]="","",IF((U873-NOW())&lt;0,0,(U873-NOW())))</f>
        <v>0</v>
      </c>
      <c r="W873" s="3"/>
      <c r="X873" s="20">
        <f ca="1">IF(Table1[[#This Row],[Hạn thanh toán]]="","",IF((U873-NOW())&lt;0,-(U873-NOW()),0))</f>
        <v>157.62053680555255</v>
      </c>
      <c r="Y873" s="3" t="str">
        <f t="shared" ca="1" si="13"/>
        <v>Nợ quá hạn hơn 120 ngày có khả năng mất thanh toán</v>
      </c>
      <c r="Z873" s="3" t="str">
        <f>IF(MONTH(Table1[[#This Row],[Ngày tính CN]])&lt;10,"0"&amp;MONTH(Table1[[#This Row],[Ngày tính CN]]),MONTH(Table1[[#This Row],[Ngày tính CN]]))</f>
        <v>04</v>
      </c>
      <c r="AA87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73" s="3"/>
    </row>
    <row r="874" spans="1:28" ht="25.5" customHeight="1" x14ac:dyDescent="0.2">
      <c r="A874" s="4" t="s">
        <v>654</v>
      </c>
      <c r="B874" s="4" t="s">
        <v>2119</v>
      </c>
      <c r="E874" s="5">
        <v>45762</v>
      </c>
      <c r="F874" s="3" t="s">
        <v>1426</v>
      </c>
      <c r="G874" s="3" t="s">
        <v>936</v>
      </c>
      <c r="K874" s="8">
        <v>-58686</v>
      </c>
      <c r="L874" s="8" t="s">
        <v>637</v>
      </c>
      <c r="O874" s="20">
        <f>IF(Table1[[#This Row],[Phân loại]]="Tồn đầu kỳ",Table1[[#This Row],[Tổng giá trị]],0)</f>
        <v>0</v>
      </c>
      <c r="P874" s="8">
        <f>IF(Table1[[#This Row],[Số còn phải thu ĐK]]&gt;0,0,IF(Table1[[#This Row],[Phân loại]]="Bán hàng",Table1[[#This Row],[Tổng giá trị]],-Table1[[#This Row],[Tổng giá trị]]))</f>
        <v>58686</v>
      </c>
      <c r="Q874" s="20">
        <f>IF(Table1[[#This Row],[Ngày Thanh toán]]&lt;&gt;"",Table1[[#This Row],[Giá Trị HD sau CK]],0)</f>
        <v>0</v>
      </c>
      <c r="R874" s="8">
        <f>Table1[[#This Row],[Số còn phải thu ĐK]]+Table1[[#This Row],[Giá Trị HD sau CK]]-Table1[[#This Row],[Số tiền đã thu]]</f>
        <v>58686</v>
      </c>
      <c r="S874" s="7">
        <f>IF(Table1[[#This Row],[Ngày hóa đơn]]&lt;&gt;"",Table1[[#This Row],[Ngày hóa đơn]],Table1[[#This Row],[Ngày hạch toán]])</f>
        <v>45762</v>
      </c>
      <c r="T874" s="8">
        <v>55</v>
      </c>
      <c r="U874" s="7">
        <f>IF(Table1[[#This Row],[Ngày tính CN]]="","",S874+T874)</f>
        <v>45817</v>
      </c>
      <c r="V874" s="20">
        <f ca="1">IF(Table1[[#This Row],[Hạn thanh toán]]="","",IF((U874-NOW())&lt;0,0,(U874-NOW())))</f>
        <v>0</v>
      </c>
      <c r="W874" s="3"/>
      <c r="X874" s="20">
        <f ca="1">IF(Table1[[#This Row],[Hạn thanh toán]]="","",IF((U874-NOW())&lt;0,-(U874-NOW()),0))</f>
        <v>157.62053680555255</v>
      </c>
      <c r="Y874" s="3" t="str">
        <f t="shared" ca="1" si="13"/>
        <v>Nợ quá hạn hơn 120 ngày có khả năng mất thanh toán</v>
      </c>
      <c r="Z874" s="3" t="str">
        <f>IF(MONTH(Table1[[#This Row],[Ngày tính CN]])&lt;10,"0"&amp;MONTH(Table1[[#This Row],[Ngày tính CN]]),MONTH(Table1[[#This Row],[Ngày tính CN]]))</f>
        <v>04</v>
      </c>
      <c r="AA87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74" s="3"/>
    </row>
    <row r="875" spans="1:28" ht="25.5" customHeight="1" x14ac:dyDescent="0.2">
      <c r="A875" s="4" t="s">
        <v>654</v>
      </c>
      <c r="B875" s="4" t="s">
        <v>2119</v>
      </c>
      <c r="E875" s="5">
        <v>45762</v>
      </c>
      <c r="F875" s="3" t="s">
        <v>1427</v>
      </c>
      <c r="G875" s="3" t="s">
        <v>936</v>
      </c>
      <c r="K875" s="8">
        <v>-58686</v>
      </c>
      <c r="L875" s="8" t="s">
        <v>637</v>
      </c>
      <c r="O875" s="20">
        <f>IF(Table1[[#This Row],[Phân loại]]="Tồn đầu kỳ",Table1[[#This Row],[Tổng giá trị]],0)</f>
        <v>0</v>
      </c>
      <c r="P875" s="8">
        <f>IF(Table1[[#This Row],[Số còn phải thu ĐK]]&gt;0,0,IF(Table1[[#This Row],[Phân loại]]="Bán hàng",Table1[[#This Row],[Tổng giá trị]],-Table1[[#This Row],[Tổng giá trị]]))</f>
        <v>58686</v>
      </c>
      <c r="Q875" s="20">
        <f>IF(Table1[[#This Row],[Ngày Thanh toán]]&lt;&gt;"",Table1[[#This Row],[Giá Trị HD sau CK]],0)</f>
        <v>0</v>
      </c>
      <c r="R875" s="8">
        <f>Table1[[#This Row],[Số còn phải thu ĐK]]+Table1[[#This Row],[Giá Trị HD sau CK]]-Table1[[#This Row],[Số tiền đã thu]]</f>
        <v>58686</v>
      </c>
      <c r="S875" s="7">
        <f>IF(Table1[[#This Row],[Ngày hóa đơn]]&lt;&gt;"",Table1[[#This Row],[Ngày hóa đơn]],Table1[[#This Row],[Ngày hạch toán]])</f>
        <v>45762</v>
      </c>
      <c r="T875" s="8">
        <v>55</v>
      </c>
      <c r="U875" s="7">
        <f>IF(Table1[[#This Row],[Ngày tính CN]]="","",S875+T875)</f>
        <v>45817</v>
      </c>
      <c r="V875" s="20">
        <f ca="1">IF(Table1[[#This Row],[Hạn thanh toán]]="","",IF((U875-NOW())&lt;0,0,(U875-NOW())))</f>
        <v>0</v>
      </c>
      <c r="W875" s="3"/>
      <c r="X875" s="20">
        <f ca="1">IF(Table1[[#This Row],[Hạn thanh toán]]="","",IF((U875-NOW())&lt;0,-(U875-NOW()),0))</f>
        <v>157.62053680555255</v>
      </c>
      <c r="Y875" s="3" t="str">
        <f t="shared" ca="1" si="13"/>
        <v>Nợ quá hạn hơn 120 ngày có khả năng mất thanh toán</v>
      </c>
      <c r="Z875" s="3" t="str">
        <f>IF(MONTH(Table1[[#This Row],[Ngày tính CN]])&lt;10,"0"&amp;MONTH(Table1[[#This Row],[Ngày tính CN]]),MONTH(Table1[[#This Row],[Ngày tính CN]]))</f>
        <v>04</v>
      </c>
      <c r="AA87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75" s="3"/>
    </row>
    <row r="876" spans="1:28" ht="25.5" customHeight="1" x14ac:dyDescent="0.2">
      <c r="A876" s="4" t="s">
        <v>654</v>
      </c>
      <c r="B876" s="4" t="s">
        <v>2119</v>
      </c>
      <c r="E876" s="5">
        <v>45762</v>
      </c>
      <c r="F876" s="3" t="s">
        <v>1428</v>
      </c>
      <c r="G876" s="3" t="s">
        <v>936</v>
      </c>
      <c r="K876" s="8">
        <v>-176058</v>
      </c>
      <c r="L876" s="8" t="s">
        <v>637</v>
      </c>
      <c r="O876" s="20">
        <f>IF(Table1[[#This Row],[Phân loại]]="Tồn đầu kỳ",Table1[[#This Row],[Tổng giá trị]],0)</f>
        <v>0</v>
      </c>
      <c r="P876" s="8">
        <f>IF(Table1[[#This Row],[Số còn phải thu ĐK]]&gt;0,0,IF(Table1[[#This Row],[Phân loại]]="Bán hàng",Table1[[#This Row],[Tổng giá trị]],-Table1[[#This Row],[Tổng giá trị]]))</f>
        <v>176058</v>
      </c>
      <c r="Q876" s="20">
        <f>IF(Table1[[#This Row],[Ngày Thanh toán]]&lt;&gt;"",Table1[[#This Row],[Giá Trị HD sau CK]],0)</f>
        <v>0</v>
      </c>
      <c r="R876" s="8">
        <f>Table1[[#This Row],[Số còn phải thu ĐK]]+Table1[[#This Row],[Giá Trị HD sau CK]]-Table1[[#This Row],[Số tiền đã thu]]</f>
        <v>176058</v>
      </c>
      <c r="S876" s="7">
        <f>IF(Table1[[#This Row],[Ngày hóa đơn]]&lt;&gt;"",Table1[[#This Row],[Ngày hóa đơn]],Table1[[#This Row],[Ngày hạch toán]])</f>
        <v>45762</v>
      </c>
      <c r="T876" s="8">
        <v>55</v>
      </c>
      <c r="U876" s="7">
        <f>IF(Table1[[#This Row],[Ngày tính CN]]="","",S876+T876)</f>
        <v>45817</v>
      </c>
      <c r="V876" s="20">
        <f ca="1">IF(Table1[[#This Row],[Hạn thanh toán]]="","",IF((U876-NOW())&lt;0,0,(U876-NOW())))</f>
        <v>0</v>
      </c>
      <c r="W876" s="3"/>
      <c r="X876" s="20">
        <f ca="1">IF(Table1[[#This Row],[Hạn thanh toán]]="","",IF((U876-NOW())&lt;0,-(U876-NOW()),0))</f>
        <v>157.62053680555255</v>
      </c>
      <c r="Y876" s="3" t="str">
        <f t="shared" ca="1" si="13"/>
        <v>Nợ quá hạn hơn 120 ngày có khả năng mất thanh toán</v>
      </c>
      <c r="Z876" s="3" t="str">
        <f>IF(MONTH(Table1[[#This Row],[Ngày tính CN]])&lt;10,"0"&amp;MONTH(Table1[[#This Row],[Ngày tính CN]]),MONTH(Table1[[#This Row],[Ngày tính CN]]))</f>
        <v>04</v>
      </c>
      <c r="AA87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76" s="3"/>
    </row>
    <row r="877" spans="1:28" ht="25.5" customHeight="1" x14ac:dyDescent="0.2">
      <c r="A877" s="4" t="s">
        <v>654</v>
      </c>
      <c r="B877" s="4" t="s">
        <v>2119</v>
      </c>
      <c r="E877" s="5">
        <v>45765</v>
      </c>
      <c r="F877" s="3" t="s">
        <v>1429</v>
      </c>
      <c r="G877" s="3" t="s">
        <v>936</v>
      </c>
      <c r="K877" s="8">
        <v>-221895</v>
      </c>
      <c r="L877" s="8" t="s">
        <v>637</v>
      </c>
      <c r="O877" s="20">
        <f>IF(Table1[[#This Row],[Phân loại]]="Tồn đầu kỳ",Table1[[#This Row],[Tổng giá trị]],0)</f>
        <v>0</v>
      </c>
      <c r="P877" s="8">
        <f>IF(Table1[[#This Row],[Số còn phải thu ĐK]]&gt;0,0,IF(Table1[[#This Row],[Phân loại]]="Bán hàng",Table1[[#This Row],[Tổng giá trị]],-Table1[[#This Row],[Tổng giá trị]]))</f>
        <v>221895</v>
      </c>
      <c r="Q877" s="20">
        <f>IF(Table1[[#This Row],[Ngày Thanh toán]]&lt;&gt;"",Table1[[#This Row],[Giá Trị HD sau CK]],0)</f>
        <v>0</v>
      </c>
      <c r="R877" s="8">
        <f>Table1[[#This Row],[Số còn phải thu ĐK]]+Table1[[#This Row],[Giá Trị HD sau CK]]-Table1[[#This Row],[Số tiền đã thu]]</f>
        <v>221895</v>
      </c>
      <c r="S877" s="7">
        <f>IF(Table1[[#This Row],[Ngày hóa đơn]]&lt;&gt;"",Table1[[#This Row],[Ngày hóa đơn]],Table1[[#This Row],[Ngày hạch toán]])</f>
        <v>45765</v>
      </c>
      <c r="T877" s="8">
        <v>55</v>
      </c>
      <c r="U877" s="7">
        <f>IF(Table1[[#This Row],[Ngày tính CN]]="","",S877+T877)</f>
        <v>45820</v>
      </c>
      <c r="V877" s="20">
        <f ca="1">IF(Table1[[#This Row],[Hạn thanh toán]]="","",IF((U877-NOW())&lt;0,0,(U877-NOW())))</f>
        <v>0</v>
      </c>
      <c r="W877" s="3"/>
      <c r="X877" s="20">
        <f ca="1">IF(Table1[[#This Row],[Hạn thanh toán]]="","",IF((U877-NOW())&lt;0,-(U877-NOW()),0))</f>
        <v>154.62053680555255</v>
      </c>
      <c r="Y877" s="3" t="str">
        <f t="shared" ca="1" si="13"/>
        <v>Nợ quá hạn hơn 120 ngày có khả năng mất thanh toán</v>
      </c>
      <c r="Z877" s="3" t="str">
        <f>IF(MONTH(Table1[[#This Row],[Ngày tính CN]])&lt;10,"0"&amp;MONTH(Table1[[#This Row],[Ngày tính CN]]),MONTH(Table1[[#This Row],[Ngày tính CN]]))</f>
        <v>04</v>
      </c>
      <c r="AA87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77" s="3"/>
    </row>
    <row r="878" spans="1:28" ht="25.5" customHeight="1" x14ac:dyDescent="0.2">
      <c r="A878" s="4" t="s">
        <v>654</v>
      </c>
      <c r="B878" s="4" t="s">
        <v>2119</v>
      </c>
      <c r="E878" s="5">
        <v>45765</v>
      </c>
      <c r="F878" s="3" t="s">
        <v>1430</v>
      </c>
      <c r="G878" s="3" t="s">
        <v>936</v>
      </c>
      <c r="K878" s="8">
        <v>-88758</v>
      </c>
      <c r="L878" s="8" t="s">
        <v>637</v>
      </c>
      <c r="O878" s="20">
        <f>IF(Table1[[#This Row],[Phân loại]]="Tồn đầu kỳ",Table1[[#This Row],[Tổng giá trị]],0)</f>
        <v>0</v>
      </c>
      <c r="P878" s="8">
        <f>IF(Table1[[#This Row],[Số còn phải thu ĐK]]&gt;0,0,IF(Table1[[#This Row],[Phân loại]]="Bán hàng",Table1[[#This Row],[Tổng giá trị]],-Table1[[#This Row],[Tổng giá trị]]))</f>
        <v>88758</v>
      </c>
      <c r="Q878" s="20">
        <f>IF(Table1[[#This Row],[Ngày Thanh toán]]&lt;&gt;"",Table1[[#This Row],[Giá Trị HD sau CK]],0)</f>
        <v>0</v>
      </c>
      <c r="R878" s="8">
        <f>Table1[[#This Row],[Số còn phải thu ĐK]]+Table1[[#This Row],[Giá Trị HD sau CK]]-Table1[[#This Row],[Số tiền đã thu]]</f>
        <v>88758</v>
      </c>
      <c r="S878" s="7">
        <f>IF(Table1[[#This Row],[Ngày hóa đơn]]&lt;&gt;"",Table1[[#This Row],[Ngày hóa đơn]],Table1[[#This Row],[Ngày hạch toán]])</f>
        <v>45765</v>
      </c>
      <c r="T878" s="8">
        <v>55</v>
      </c>
      <c r="U878" s="7">
        <f>IF(Table1[[#This Row],[Ngày tính CN]]="","",S878+T878)</f>
        <v>45820</v>
      </c>
      <c r="V878" s="20">
        <f ca="1">IF(Table1[[#This Row],[Hạn thanh toán]]="","",IF((U878-NOW())&lt;0,0,(U878-NOW())))</f>
        <v>0</v>
      </c>
      <c r="W878" s="3"/>
      <c r="X878" s="20">
        <f ca="1">IF(Table1[[#This Row],[Hạn thanh toán]]="","",IF((U878-NOW())&lt;0,-(U878-NOW()),0))</f>
        <v>154.62053680555255</v>
      </c>
      <c r="Y878" s="3" t="str">
        <f t="shared" ca="1" si="13"/>
        <v>Nợ quá hạn hơn 120 ngày có khả năng mất thanh toán</v>
      </c>
      <c r="Z878" s="3" t="str">
        <f>IF(MONTH(Table1[[#This Row],[Ngày tính CN]])&lt;10,"0"&amp;MONTH(Table1[[#This Row],[Ngày tính CN]]),MONTH(Table1[[#This Row],[Ngày tính CN]]))</f>
        <v>04</v>
      </c>
      <c r="AA87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78" s="3"/>
    </row>
    <row r="879" spans="1:28" ht="25.5" customHeight="1" x14ac:dyDescent="0.2">
      <c r="A879" s="4" t="s">
        <v>654</v>
      </c>
      <c r="B879" s="4" t="s">
        <v>2119</v>
      </c>
      <c r="E879" s="5">
        <v>45773</v>
      </c>
      <c r="F879" s="3" t="s">
        <v>1431</v>
      </c>
      <c r="G879" s="3" t="s">
        <v>936</v>
      </c>
      <c r="K879" s="8">
        <v>-177515</v>
      </c>
      <c r="L879" s="8" t="s">
        <v>637</v>
      </c>
      <c r="O879" s="20">
        <f>IF(Table1[[#This Row],[Phân loại]]="Tồn đầu kỳ",Table1[[#This Row],[Tổng giá trị]],0)</f>
        <v>0</v>
      </c>
      <c r="P879" s="8">
        <f>IF(Table1[[#This Row],[Số còn phải thu ĐK]]&gt;0,0,IF(Table1[[#This Row],[Phân loại]]="Bán hàng",Table1[[#This Row],[Tổng giá trị]],-Table1[[#This Row],[Tổng giá trị]]))</f>
        <v>177515</v>
      </c>
      <c r="Q879" s="20">
        <f>IF(Table1[[#This Row],[Ngày Thanh toán]]&lt;&gt;"",Table1[[#This Row],[Giá Trị HD sau CK]],0)</f>
        <v>0</v>
      </c>
      <c r="R879" s="8">
        <f>Table1[[#This Row],[Số còn phải thu ĐK]]+Table1[[#This Row],[Giá Trị HD sau CK]]-Table1[[#This Row],[Số tiền đã thu]]</f>
        <v>177515</v>
      </c>
      <c r="S879" s="7">
        <f>IF(Table1[[#This Row],[Ngày hóa đơn]]&lt;&gt;"",Table1[[#This Row],[Ngày hóa đơn]],Table1[[#This Row],[Ngày hạch toán]])</f>
        <v>45773</v>
      </c>
      <c r="T879" s="8">
        <v>55</v>
      </c>
      <c r="U879" s="7">
        <f>IF(Table1[[#This Row],[Ngày tính CN]]="","",S879+T879)</f>
        <v>45828</v>
      </c>
      <c r="V879" s="20">
        <f ca="1">IF(Table1[[#This Row],[Hạn thanh toán]]="","",IF((U879-NOW())&lt;0,0,(U879-NOW())))</f>
        <v>0</v>
      </c>
      <c r="W879" s="3"/>
      <c r="X879" s="20">
        <f ca="1">IF(Table1[[#This Row],[Hạn thanh toán]]="","",IF((U879-NOW())&lt;0,-(U879-NOW()),0))</f>
        <v>146.62053680555255</v>
      </c>
      <c r="Y879" s="3" t="str">
        <f t="shared" ca="1" si="13"/>
        <v>Nợ quá hạn hơn 120 ngày có khả năng mất thanh toán</v>
      </c>
      <c r="Z879" s="3" t="str">
        <f>IF(MONTH(Table1[[#This Row],[Ngày tính CN]])&lt;10,"0"&amp;MONTH(Table1[[#This Row],[Ngày tính CN]]),MONTH(Table1[[#This Row],[Ngày tính CN]]))</f>
        <v>04</v>
      </c>
      <c r="AA87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79" s="3"/>
    </row>
    <row r="880" spans="1:28" ht="25.5" customHeight="1" x14ac:dyDescent="0.2">
      <c r="A880" s="4" t="s">
        <v>654</v>
      </c>
      <c r="B880" s="4" t="s">
        <v>2119</v>
      </c>
      <c r="E880" s="5">
        <v>45776</v>
      </c>
      <c r="F880" s="3" t="s">
        <v>1432</v>
      </c>
      <c r="G880" s="3" t="s">
        <v>936</v>
      </c>
      <c r="K880" s="8">
        <v>-332842</v>
      </c>
      <c r="L880" s="8" t="s">
        <v>637</v>
      </c>
      <c r="O880" s="20">
        <f>IF(Table1[[#This Row],[Phân loại]]="Tồn đầu kỳ",Table1[[#This Row],[Tổng giá trị]],0)</f>
        <v>0</v>
      </c>
      <c r="P880" s="8">
        <f>IF(Table1[[#This Row],[Số còn phải thu ĐK]]&gt;0,0,IF(Table1[[#This Row],[Phân loại]]="Bán hàng",Table1[[#This Row],[Tổng giá trị]],-Table1[[#This Row],[Tổng giá trị]]))</f>
        <v>332842</v>
      </c>
      <c r="Q880" s="20">
        <f>IF(Table1[[#This Row],[Ngày Thanh toán]]&lt;&gt;"",Table1[[#This Row],[Giá Trị HD sau CK]],0)</f>
        <v>0</v>
      </c>
      <c r="R880" s="8">
        <f>Table1[[#This Row],[Số còn phải thu ĐK]]+Table1[[#This Row],[Giá Trị HD sau CK]]-Table1[[#This Row],[Số tiền đã thu]]</f>
        <v>332842</v>
      </c>
      <c r="S880" s="7">
        <f>IF(Table1[[#This Row],[Ngày hóa đơn]]&lt;&gt;"",Table1[[#This Row],[Ngày hóa đơn]],Table1[[#This Row],[Ngày hạch toán]])</f>
        <v>45776</v>
      </c>
      <c r="T880" s="8">
        <v>55</v>
      </c>
      <c r="U880" s="7">
        <f>IF(Table1[[#This Row],[Ngày tính CN]]="","",S880+T880)</f>
        <v>45831</v>
      </c>
      <c r="V880" s="20">
        <f ca="1">IF(Table1[[#This Row],[Hạn thanh toán]]="","",IF((U880-NOW())&lt;0,0,(U880-NOW())))</f>
        <v>0</v>
      </c>
      <c r="W880" s="3"/>
      <c r="X880" s="20">
        <f ca="1">IF(Table1[[#This Row],[Hạn thanh toán]]="","",IF((U880-NOW())&lt;0,-(U880-NOW()),0))</f>
        <v>143.62053680555255</v>
      </c>
      <c r="Y880" s="3" t="str">
        <f t="shared" ca="1" si="13"/>
        <v>Nợ quá hạn hơn 120 ngày có khả năng mất thanh toán</v>
      </c>
      <c r="Z880" s="3" t="str">
        <f>IF(MONTH(Table1[[#This Row],[Ngày tính CN]])&lt;10,"0"&amp;MONTH(Table1[[#This Row],[Ngày tính CN]]),MONTH(Table1[[#This Row],[Ngày tính CN]]))</f>
        <v>04</v>
      </c>
      <c r="AA88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80" s="3"/>
    </row>
    <row r="881" spans="1:28" ht="25.5" customHeight="1" x14ac:dyDescent="0.2">
      <c r="A881" s="4" t="s">
        <v>654</v>
      </c>
      <c r="B881" s="4" t="s">
        <v>2119</v>
      </c>
      <c r="E881" s="5">
        <v>45776</v>
      </c>
      <c r="F881" s="3" t="s">
        <v>1433</v>
      </c>
      <c r="G881" s="3" t="s">
        <v>936</v>
      </c>
      <c r="K881" s="8">
        <v>-384610</v>
      </c>
      <c r="L881" s="8" t="s">
        <v>637</v>
      </c>
      <c r="O881" s="20">
        <f>IF(Table1[[#This Row],[Phân loại]]="Tồn đầu kỳ",Table1[[#This Row],[Tổng giá trị]],0)</f>
        <v>0</v>
      </c>
      <c r="P881" s="8">
        <f>IF(Table1[[#This Row],[Số còn phải thu ĐK]]&gt;0,0,IF(Table1[[#This Row],[Phân loại]]="Bán hàng",Table1[[#This Row],[Tổng giá trị]],-Table1[[#This Row],[Tổng giá trị]]))</f>
        <v>384610</v>
      </c>
      <c r="Q881" s="20">
        <f>IF(Table1[[#This Row],[Ngày Thanh toán]]&lt;&gt;"",Table1[[#This Row],[Giá Trị HD sau CK]],0)</f>
        <v>0</v>
      </c>
      <c r="R881" s="8">
        <f>Table1[[#This Row],[Số còn phải thu ĐK]]+Table1[[#This Row],[Giá Trị HD sau CK]]-Table1[[#This Row],[Số tiền đã thu]]</f>
        <v>384610</v>
      </c>
      <c r="S881" s="7">
        <f>IF(Table1[[#This Row],[Ngày hóa đơn]]&lt;&gt;"",Table1[[#This Row],[Ngày hóa đơn]],Table1[[#This Row],[Ngày hạch toán]])</f>
        <v>45776</v>
      </c>
      <c r="T881" s="8">
        <v>55</v>
      </c>
      <c r="U881" s="7">
        <f>IF(Table1[[#This Row],[Ngày tính CN]]="","",S881+T881)</f>
        <v>45831</v>
      </c>
      <c r="V881" s="20">
        <f ca="1">IF(Table1[[#This Row],[Hạn thanh toán]]="","",IF((U881-NOW())&lt;0,0,(U881-NOW())))</f>
        <v>0</v>
      </c>
      <c r="W881" s="3"/>
      <c r="X881" s="20">
        <f ca="1">IF(Table1[[#This Row],[Hạn thanh toán]]="","",IF((U881-NOW())&lt;0,-(U881-NOW()),0))</f>
        <v>143.62053680555255</v>
      </c>
      <c r="Y881" s="3" t="str">
        <f t="shared" ca="1" si="13"/>
        <v>Nợ quá hạn hơn 120 ngày có khả năng mất thanh toán</v>
      </c>
      <c r="Z881" s="3" t="str">
        <f>IF(MONTH(Table1[[#This Row],[Ngày tính CN]])&lt;10,"0"&amp;MONTH(Table1[[#This Row],[Ngày tính CN]]),MONTH(Table1[[#This Row],[Ngày tính CN]]))</f>
        <v>04</v>
      </c>
      <c r="AA88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81" s="3"/>
    </row>
    <row r="882" spans="1:28" ht="25.5" customHeight="1" x14ac:dyDescent="0.2">
      <c r="A882" s="4" t="s">
        <v>654</v>
      </c>
      <c r="B882" s="4" t="s">
        <v>2119</v>
      </c>
      <c r="E882" s="5">
        <v>45787</v>
      </c>
      <c r="F882" s="3" t="s">
        <v>1434</v>
      </c>
      <c r="G882" s="3" t="s">
        <v>936</v>
      </c>
      <c r="K882" s="8">
        <v>-173677</v>
      </c>
      <c r="L882" s="8" t="s">
        <v>637</v>
      </c>
      <c r="O882" s="20">
        <f>IF(Table1[[#This Row],[Phân loại]]="Tồn đầu kỳ",Table1[[#This Row],[Tổng giá trị]],0)</f>
        <v>0</v>
      </c>
      <c r="P882" s="8">
        <f>IF(Table1[[#This Row],[Số còn phải thu ĐK]]&gt;0,0,IF(Table1[[#This Row],[Phân loại]]="Bán hàng",Table1[[#This Row],[Tổng giá trị]],-Table1[[#This Row],[Tổng giá trị]]))</f>
        <v>173677</v>
      </c>
      <c r="Q882" s="20">
        <f>IF(Table1[[#This Row],[Ngày Thanh toán]]&lt;&gt;"",Table1[[#This Row],[Giá Trị HD sau CK]],0)</f>
        <v>0</v>
      </c>
      <c r="R882" s="8">
        <f>Table1[[#This Row],[Số còn phải thu ĐK]]+Table1[[#This Row],[Giá Trị HD sau CK]]-Table1[[#This Row],[Số tiền đã thu]]</f>
        <v>173677</v>
      </c>
      <c r="S882" s="7">
        <f>IF(Table1[[#This Row],[Ngày hóa đơn]]&lt;&gt;"",Table1[[#This Row],[Ngày hóa đơn]],Table1[[#This Row],[Ngày hạch toán]])</f>
        <v>45787</v>
      </c>
      <c r="T882" s="8">
        <v>55</v>
      </c>
      <c r="U882" s="7">
        <f>IF(Table1[[#This Row],[Ngày tính CN]]="","",S882+T882)</f>
        <v>45842</v>
      </c>
      <c r="V882" s="20">
        <f ca="1">IF(Table1[[#This Row],[Hạn thanh toán]]="","",IF((U882-NOW())&lt;0,0,(U882-NOW())))</f>
        <v>0</v>
      </c>
      <c r="W882" s="3"/>
      <c r="X882" s="20">
        <f ca="1">IF(Table1[[#This Row],[Hạn thanh toán]]="","",IF((U882-NOW())&lt;0,-(U882-NOW()),0))</f>
        <v>132.62053680555255</v>
      </c>
      <c r="Y882" s="3" t="str">
        <f t="shared" ca="1" si="13"/>
        <v>Nợ quá hạn hơn 120 ngày có khả năng mất thanh toán</v>
      </c>
      <c r="Z882" s="3" t="str">
        <f>IF(MONTH(Table1[[#This Row],[Ngày tính CN]])&lt;10,"0"&amp;MONTH(Table1[[#This Row],[Ngày tính CN]]),MONTH(Table1[[#This Row],[Ngày tính CN]]))</f>
        <v>05</v>
      </c>
      <c r="AA88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82" s="3"/>
    </row>
    <row r="883" spans="1:28" ht="25.5" customHeight="1" x14ac:dyDescent="0.2">
      <c r="A883" s="4" t="s">
        <v>654</v>
      </c>
      <c r="B883" s="4" t="s">
        <v>2119</v>
      </c>
      <c r="E883" s="5">
        <v>45787</v>
      </c>
      <c r="F883" s="3" t="s">
        <v>1435</v>
      </c>
      <c r="G883" s="3" t="s">
        <v>936</v>
      </c>
      <c r="K883" s="8">
        <v>-71771</v>
      </c>
      <c r="L883" s="8" t="s">
        <v>637</v>
      </c>
      <c r="O883" s="20">
        <f>IF(Table1[[#This Row],[Phân loại]]="Tồn đầu kỳ",Table1[[#This Row],[Tổng giá trị]],0)</f>
        <v>0</v>
      </c>
      <c r="P883" s="8">
        <f>IF(Table1[[#This Row],[Số còn phải thu ĐK]]&gt;0,0,IF(Table1[[#This Row],[Phân loại]]="Bán hàng",Table1[[#This Row],[Tổng giá trị]],-Table1[[#This Row],[Tổng giá trị]]))</f>
        <v>71771</v>
      </c>
      <c r="Q883" s="20">
        <f>IF(Table1[[#This Row],[Ngày Thanh toán]]&lt;&gt;"",Table1[[#This Row],[Giá Trị HD sau CK]],0)</f>
        <v>0</v>
      </c>
      <c r="R883" s="8">
        <f>Table1[[#This Row],[Số còn phải thu ĐK]]+Table1[[#This Row],[Giá Trị HD sau CK]]-Table1[[#This Row],[Số tiền đã thu]]</f>
        <v>71771</v>
      </c>
      <c r="S883" s="7">
        <f>IF(Table1[[#This Row],[Ngày hóa đơn]]&lt;&gt;"",Table1[[#This Row],[Ngày hóa đơn]],Table1[[#This Row],[Ngày hạch toán]])</f>
        <v>45787</v>
      </c>
      <c r="T883" s="8">
        <v>55</v>
      </c>
      <c r="U883" s="7">
        <f>IF(Table1[[#This Row],[Ngày tính CN]]="","",S883+T883)</f>
        <v>45842</v>
      </c>
      <c r="V883" s="20">
        <f ca="1">IF(Table1[[#This Row],[Hạn thanh toán]]="","",IF((U883-NOW())&lt;0,0,(U883-NOW())))</f>
        <v>0</v>
      </c>
      <c r="W883" s="3"/>
      <c r="X883" s="20">
        <f ca="1">IF(Table1[[#This Row],[Hạn thanh toán]]="","",IF((U883-NOW())&lt;0,-(U883-NOW()),0))</f>
        <v>132.62053680555255</v>
      </c>
      <c r="Y883" s="3" t="str">
        <f t="shared" ca="1" si="13"/>
        <v>Nợ quá hạn hơn 120 ngày có khả năng mất thanh toán</v>
      </c>
      <c r="Z883" s="3" t="str">
        <f>IF(MONTH(Table1[[#This Row],[Ngày tính CN]])&lt;10,"0"&amp;MONTH(Table1[[#This Row],[Ngày tính CN]]),MONTH(Table1[[#This Row],[Ngày tính CN]]))</f>
        <v>05</v>
      </c>
      <c r="AA88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83" s="3"/>
    </row>
    <row r="884" spans="1:28" ht="25.5" customHeight="1" x14ac:dyDescent="0.2">
      <c r="A884" s="4" t="s">
        <v>654</v>
      </c>
      <c r="B884" s="4" t="s">
        <v>2119</v>
      </c>
      <c r="E884" s="5">
        <v>45787</v>
      </c>
      <c r="F884" s="3" t="s">
        <v>1436</v>
      </c>
      <c r="G884" s="3" t="s">
        <v>936</v>
      </c>
      <c r="K884" s="8">
        <v>-143543</v>
      </c>
      <c r="L884" s="8" t="s">
        <v>637</v>
      </c>
      <c r="O884" s="20">
        <f>IF(Table1[[#This Row],[Phân loại]]="Tồn đầu kỳ",Table1[[#This Row],[Tổng giá trị]],0)</f>
        <v>0</v>
      </c>
      <c r="P884" s="8">
        <f>IF(Table1[[#This Row],[Số còn phải thu ĐK]]&gt;0,0,IF(Table1[[#This Row],[Phân loại]]="Bán hàng",Table1[[#This Row],[Tổng giá trị]],-Table1[[#This Row],[Tổng giá trị]]))</f>
        <v>143543</v>
      </c>
      <c r="Q884" s="20">
        <f>IF(Table1[[#This Row],[Ngày Thanh toán]]&lt;&gt;"",Table1[[#This Row],[Giá Trị HD sau CK]],0)</f>
        <v>0</v>
      </c>
      <c r="R884" s="8">
        <f>Table1[[#This Row],[Số còn phải thu ĐK]]+Table1[[#This Row],[Giá Trị HD sau CK]]-Table1[[#This Row],[Số tiền đã thu]]</f>
        <v>143543</v>
      </c>
      <c r="S884" s="7">
        <f>IF(Table1[[#This Row],[Ngày hóa đơn]]&lt;&gt;"",Table1[[#This Row],[Ngày hóa đơn]],Table1[[#This Row],[Ngày hạch toán]])</f>
        <v>45787</v>
      </c>
      <c r="T884" s="8">
        <v>55</v>
      </c>
      <c r="U884" s="7">
        <f>IF(Table1[[#This Row],[Ngày tính CN]]="","",S884+T884)</f>
        <v>45842</v>
      </c>
      <c r="V884" s="20">
        <f ca="1">IF(Table1[[#This Row],[Hạn thanh toán]]="","",IF((U884-NOW())&lt;0,0,(U884-NOW())))</f>
        <v>0</v>
      </c>
      <c r="W884" s="3"/>
      <c r="X884" s="20">
        <f ca="1">IF(Table1[[#This Row],[Hạn thanh toán]]="","",IF((U884-NOW())&lt;0,-(U884-NOW()),0))</f>
        <v>132.62053680555255</v>
      </c>
      <c r="Y884" s="3" t="str">
        <f t="shared" ca="1" si="13"/>
        <v>Nợ quá hạn hơn 120 ngày có khả năng mất thanh toán</v>
      </c>
      <c r="Z884" s="3" t="str">
        <f>IF(MONTH(Table1[[#This Row],[Ngày tính CN]])&lt;10,"0"&amp;MONTH(Table1[[#This Row],[Ngày tính CN]]),MONTH(Table1[[#This Row],[Ngày tính CN]]))</f>
        <v>05</v>
      </c>
      <c r="AA88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84" s="3"/>
    </row>
    <row r="885" spans="1:28" ht="25.5" customHeight="1" x14ac:dyDescent="0.2">
      <c r="A885" s="4" t="s">
        <v>654</v>
      </c>
      <c r="B885" s="4" t="s">
        <v>2119</v>
      </c>
      <c r="E885" s="5">
        <v>45787</v>
      </c>
      <c r="F885" s="3" t="s">
        <v>1437</v>
      </c>
      <c r="G885" s="3" t="s">
        <v>936</v>
      </c>
      <c r="K885" s="8">
        <v>-71771</v>
      </c>
      <c r="L885" s="8" t="s">
        <v>637</v>
      </c>
      <c r="O885" s="20">
        <f>IF(Table1[[#This Row],[Phân loại]]="Tồn đầu kỳ",Table1[[#This Row],[Tổng giá trị]],0)</f>
        <v>0</v>
      </c>
      <c r="P885" s="8">
        <f>IF(Table1[[#This Row],[Số còn phải thu ĐK]]&gt;0,0,IF(Table1[[#This Row],[Phân loại]]="Bán hàng",Table1[[#This Row],[Tổng giá trị]],-Table1[[#This Row],[Tổng giá trị]]))</f>
        <v>71771</v>
      </c>
      <c r="Q885" s="20">
        <f>IF(Table1[[#This Row],[Ngày Thanh toán]]&lt;&gt;"",Table1[[#This Row],[Giá Trị HD sau CK]],0)</f>
        <v>0</v>
      </c>
      <c r="R885" s="8">
        <f>Table1[[#This Row],[Số còn phải thu ĐK]]+Table1[[#This Row],[Giá Trị HD sau CK]]-Table1[[#This Row],[Số tiền đã thu]]</f>
        <v>71771</v>
      </c>
      <c r="S885" s="7">
        <f>IF(Table1[[#This Row],[Ngày hóa đơn]]&lt;&gt;"",Table1[[#This Row],[Ngày hóa đơn]],Table1[[#This Row],[Ngày hạch toán]])</f>
        <v>45787</v>
      </c>
      <c r="T885" s="8">
        <v>55</v>
      </c>
      <c r="U885" s="7">
        <f>IF(Table1[[#This Row],[Ngày tính CN]]="","",S885+T885)</f>
        <v>45842</v>
      </c>
      <c r="V885" s="20">
        <f ca="1">IF(Table1[[#This Row],[Hạn thanh toán]]="","",IF((U885-NOW())&lt;0,0,(U885-NOW())))</f>
        <v>0</v>
      </c>
      <c r="W885" s="3"/>
      <c r="X885" s="20">
        <f ca="1">IF(Table1[[#This Row],[Hạn thanh toán]]="","",IF((U885-NOW())&lt;0,-(U885-NOW()),0))</f>
        <v>132.62053680555255</v>
      </c>
      <c r="Y885" s="3" t="str">
        <f t="shared" ca="1" si="13"/>
        <v>Nợ quá hạn hơn 120 ngày có khả năng mất thanh toán</v>
      </c>
      <c r="Z885" s="3" t="str">
        <f>IF(MONTH(Table1[[#This Row],[Ngày tính CN]])&lt;10,"0"&amp;MONTH(Table1[[#This Row],[Ngày tính CN]]),MONTH(Table1[[#This Row],[Ngày tính CN]]))</f>
        <v>05</v>
      </c>
      <c r="AA88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85" s="3"/>
    </row>
    <row r="886" spans="1:28" ht="25.5" customHeight="1" x14ac:dyDescent="0.2">
      <c r="A886" s="4" t="s">
        <v>654</v>
      </c>
      <c r="B886" s="4" t="s">
        <v>2119</v>
      </c>
      <c r="E886" s="5">
        <v>45787</v>
      </c>
      <c r="F886" s="3" t="s">
        <v>1438</v>
      </c>
      <c r="G886" s="3" t="s">
        <v>936</v>
      </c>
      <c r="K886" s="8">
        <v>-71771</v>
      </c>
      <c r="L886" s="8" t="s">
        <v>637</v>
      </c>
      <c r="O886" s="20">
        <f>IF(Table1[[#This Row],[Phân loại]]="Tồn đầu kỳ",Table1[[#This Row],[Tổng giá trị]],0)</f>
        <v>0</v>
      </c>
      <c r="P886" s="8">
        <f>IF(Table1[[#This Row],[Số còn phải thu ĐK]]&gt;0,0,IF(Table1[[#This Row],[Phân loại]]="Bán hàng",Table1[[#This Row],[Tổng giá trị]],-Table1[[#This Row],[Tổng giá trị]]))</f>
        <v>71771</v>
      </c>
      <c r="Q886" s="20">
        <f>IF(Table1[[#This Row],[Ngày Thanh toán]]&lt;&gt;"",Table1[[#This Row],[Giá Trị HD sau CK]],0)</f>
        <v>0</v>
      </c>
      <c r="R886" s="8">
        <f>Table1[[#This Row],[Số còn phải thu ĐK]]+Table1[[#This Row],[Giá Trị HD sau CK]]-Table1[[#This Row],[Số tiền đã thu]]</f>
        <v>71771</v>
      </c>
      <c r="S886" s="7">
        <f>IF(Table1[[#This Row],[Ngày hóa đơn]]&lt;&gt;"",Table1[[#This Row],[Ngày hóa đơn]],Table1[[#This Row],[Ngày hạch toán]])</f>
        <v>45787</v>
      </c>
      <c r="T886" s="8">
        <v>55</v>
      </c>
      <c r="U886" s="7">
        <f>IF(Table1[[#This Row],[Ngày tính CN]]="","",S886+T886)</f>
        <v>45842</v>
      </c>
      <c r="V886" s="20">
        <f ca="1">IF(Table1[[#This Row],[Hạn thanh toán]]="","",IF((U886-NOW())&lt;0,0,(U886-NOW())))</f>
        <v>0</v>
      </c>
      <c r="W886" s="3"/>
      <c r="X886" s="20">
        <f ca="1">IF(Table1[[#This Row],[Hạn thanh toán]]="","",IF((U886-NOW())&lt;0,-(U886-NOW()),0))</f>
        <v>132.62053680555255</v>
      </c>
      <c r="Y886" s="3" t="str">
        <f t="shared" ca="1" si="13"/>
        <v>Nợ quá hạn hơn 120 ngày có khả năng mất thanh toán</v>
      </c>
      <c r="Z886" s="3" t="str">
        <f>IF(MONTH(Table1[[#This Row],[Ngày tính CN]])&lt;10,"0"&amp;MONTH(Table1[[#This Row],[Ngày tính CN]]),MONTH(Table1[[#This Row],[Ngày tính CN]]))</f>
        <v>05</v>
      </c>
      <c r="AA88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86" s="3"/>
    </row>
    <row r="887" spans="1:28" ht="25.5" customHeight="1" x14ac:dyDescent="0.2">
      <c r="A887" s="4" t="s">
        <v>654</v>
      </c>
      <c r="B887" s="4" t="s">
        <v>2119</v>
      </c>
      <c r="E887" s="5">
        <v>45787</v>
      </c>
      <c r="F887" s="3" t="s">
        <v>1439</v>
      </c>
      <c r="G887" s="3" t="s">
        <v>936</v>
      </c>
      <c r="K887" s="8">
        <v>-71771</v>
      </c>
      <c r="L887" s="8" t="s">
        <v>637</v>
      </c>
      <c r="O887" s="20">
        <f>IF(Table1[[#This Row],[Phân loại]]="Tồn đầu kỳ",Table1[[#This Row],[Tổng giá trị]],0)</f>
        <v>0</v>
      </c>
      <c r="P887" s="8">
        <f>IF(Table1[[#This Row],[Số còn phải thu ĐK]]&gt;0,0,IF(Table1[[#This Row],[Phân loại]]="Bán hàng",Table1[[#This Row],[Tổng giá trị]],-Table1[[#This Row],[Tổng giá trị]]))</f>
        <v>71771</v>
      </c>
      <c r="Q887" s="20">
        <f>IF(Table1[[#This Row],[Ngày Thanh toán]]&lt;&gt;"",Table1[[#This Row],[Giá Trị HD sau CK]],0)</f>
        <v>0</v>
      </c>
      <c r="R887" s="8">
        <f>Table1[[#This Row],[Số còn phải thu ĐK]]+Table1[[#This Row],[Giá Trị HD sau CK]]-Table1[[#This Row],[Số tiền đã thu]]</f>
        <v>71771</v>
      </c>
      <c r="S887" s="7">
        <f>IF(Table1[[#This Row],[Ngày hóa đơn]]&lt;&gt;"",Table1[[#This Row],[Ngày hóa đơn]],Table1[[#This Row],[Ngày hạch toán]])</f>
        <v>45787</v>
      </c>
      <c r="T887" s="8">
        <v>55</v>
      </c>
      <c r="U887" s="7">
        <f>IF(Table1[[#This Row],[Ngày tính CN]]="","",S887+T887)</f>
        <v>45842</v>
      </c>
      <c r="V887" s="20">
        <f ca="1">IF(Table1[[#This Row],[Hạn thanh toán]]="","",IF((U887-NOW())&lt;0,0,(U887-NOW())))</f>
        <v>0</v>
      </c>
      <c r="W887" s="3"/>
      <c r="X887" s="20">
        <f ca="1">IF(Table1[[#This Row],[Hạn thanh toán]]="","",IF((U887-NOW())&lt;0,-(U887-NOW()),0))</f>
        <v>132.62053680555255</v>
      </c>
      <c r="Y887" s="3" t="str">
        <f t="shared" ca="1" si="13"/>
        <v>Nợ quá hạn hơn 120 ngày có khả năng mất thanh toán</v>
      </c>
      <c r="Z887" s="3" t="str">
        <f>IF(MONTH(Table1[[#This Row],[Ngày tính CN]])&lt;10,"0"&amp;MONTH(Table1[[#This Row],[Ngày tính CN]]),MONTH(Table1[[#This Row],[Ngày tính CN]]))</f>
        <v>05</v>
      </c>
      <c r="AA88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87" s="3"/>
    </row>
    <row r="888" spans="1:28" ht="25.5" customHeight="1" x14ac:dyDescent="0.2">
      <c r="A888" s="4" t="s">
        <v>654</v>
      </c>
      <c r="B888" s="4" t="s">
        <v>2119</v>
      </c>
      <c r="E888" s="5">
        <v>45787</v>
      </c>
      <c r="F888" s="3" t="s">
        <v>1440</v>
      </c>
      <c r="G888" s="3" t="s">
        <v>936</v>
      </c>
      <c r="K888" s="8">
        <v>-108548</v>
      </c>
      <c r="L888" s="8" t="s">
        <v>637</v>
      </c>
      <c r="O888" s="20">
        <f>IF(Table1[[#This Row],[Phân loại]]="Tồn đầu kỳ",Table1[[#This Row],[Tổng giá trị]],0)</f>
        <v>0</v>
      </c>
      <c r="P888" s="8">
        <f>IF(Table1[[#This Row],[Số còn phải thu ĐK]]&gt;0,0,IF(Table1[[#This Row],[Phân loại]]="Bán hàng",Table1[[#This Row],[Tổng giá trị]],-Table1[[#This Row],[Tổng giá trị]]))</f>
        <v>108548</v>
      </c>
      <c r="Q888" s="20">
        <f>IF(Table1[[#This Row],[Ngày Thanh toán]]&lt;&gt;"",Table1[[#This Row],[Giá Trị HD sau CK]],0)</f>
        <v>0</v>
      </c>
      <c r="R888" s="8">
        <f>Table1[[#This Row],[Số còn phải thu ĐK]]+Table1[[#This Row],[Giá Trị HD sau CK]]-Table1[[#This Row],[Số tiền đã thu]]</f>
        <v>108548</v>
      </c>
      <c r="S888" s="7">
        <f>IF(Table1[[#This Row],[Ngày hóa đơn]]&lt;&gt;"",Table1[[#This Row],[Ngày hóa đơn]],Table1[[#This Row],[Ngày hạch toán]])</f>
        <v>45787</v>
      </c>
      <c r="T888" s="8">
        <v>55</v>
      </c>
      <c r="U888" s="7">
        <f>IF(Table1[[#This Row],[Ngày tính CN]]="","",S888+T888)</f>
        <v>45842</v>
      </c>
      <c r="V888" s="20">
        <f ca="1">IF(Table1[[#This Row],[Hạn thanh toán]]="","",IF((U888-NOW())&lt;0,0,(U888-NOW())))</f>
        <v>0</v>
      </c>
      <c r="W888" s="3"/>
      <c r="X888" s="20">
        <f ca="1">IF(Table1[[#This Row],[Hạn thanh toán]]="","",IF((U888-NOW())&lt;0,-(U888-NOW()),0))</f>
        <v>132.62053680555255</v>
      </c>
      <c r="Y888" s="3" t="str">
        <f t="shared" ca="1" si="13"/>
        <v>Nợ quá hạn hơn 120 ngày có khả năng mất thanh toán</v>
      </c>
      <c r="Z888" s="3" t="str">
        <f>IF(MONTH(Table1[[#This Row],[Ngày tính CN]])&lt;10,"0"&amp;MONTH(Table1[[#This Row],[Ngày tính CN]]),MONTH(Table1[[#This Row],[Ngày tính CN]]))</f>
        <v>05</v>
      </c>
      <c r="AA88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88" s="3"/>
    </row>
    <row r="889" spans="1:28" ht="25.5" customHeight="1" x14ac:dyDescent="0.2">
      <c r="A889" s="4" t="s">
        <v>654</v>
      </c>
      <c r="B889" s="4" t="s">
        <v>2119</v>
      </c>
      <c r="E889" s="5">
        <v>45787</v>
      </c>
      <c r="F889" s="3" t="s">
        <v>1441</v>
      </c>
      <c r="G889" s="3" t="s">
        <v>936</v>
      </c>
      <c r="K889" s="8">
        <v>-108548</v>
      </c>
      <c r="L889" s="8" t="s">
        <v>637</v>
      </c>
      <c r="O889" s="20">
        <f>IF(Table1[[#This Row],[Phân loại]]="Tồn đầu kỳ",Table1[[#This Row],[Tổng giá trị]],0)</f>
        <v>0</v>
      </c>
      <c r="P889" s="8">
        <f>IF(Table1[[#This Row],[Số còn phải thu ĐK]]&gt;0,0,IF(Table1[[#This Row],[Phân loại]]="Bán hàng",Table1[[#This Row],[Tổng giá trị]],-Table1[[#This Row],[Tổng giá trị]]))</f>
        <v>108548</v>
      </c>
      <c r="Q889" s="20">
        <f>IF(Table1[[#This Row],[Ngày Thanh toán]]&lt;&gt;"",Table1[[#This Row],[Giá Trị HD sau CK]],0)</f>
        <v>0</v>
      </c>
      <c r="R889" s="8">
        <f>Table1[[#This Row],[Số còn phải thu ĐK]]+Table1[[#This Row],[Giá Trị HD sau CK]]-Table1[[#This Row],[Số tiền đã thu]]</f>
        <v>108548</v>
      </c>
      <c r="S889" s="7">
        <f>IF(Table1[[#This Row],[Ngày hóa đơn]]&lt;&gt;"",Table1[[#This Row],[Ngày hóa đơn]],Table1[[#This Row],[Ngày hạch toán]])</f>
        <v>45787</v>
      </c>
      <c r="T889" s="8">
        <v>55</v>
      </c>
      <c r="U889" s="7">
        <f>IF(Table1[[#This Row],[Ngày tính CN]]="","",S889+T889)</f>
        <v>45842</v>
      </c>
      <c r="V889" s="20">
        <f ca="1">IF(Table1[[#This Row],[Hạn thanh toán]]="","",IF((U889-NOW())&lt;0,0,(U889-NOW())))</f>
        <v>0</v>
      </c>
      <c r="W889" s="3"/>
      <c r="X889" s="20">
        <f ca="1">IF(Table1[[#This Row],[Hạn thanh toán]]="","",IF((U889-NOW())&lt;0,-(U889-NOW()),0))</f>
        <v>132.62053680555255</v>
      </c>
      <c r="Y889" s="3" t="str">
        <f t="shared" ca="1" si="13"/>
        <v>Nợ quá hạn hơn 120 ngày có khả năng mất thanh toán</v>
      </c>
      <c r="Z889" s="3" t="str">
        <f>IF(MONTH(Table1[[#This Row],[Ngày tính CN]])&lt;10,"0"&amp;MONTH(Table1[[#This Row],[Ngày tính CN]]),MONTH(Table1[[#This Row],[Ngày tính CN]]))</f>
        <v>05</v>
      </c>
      <c r="AA88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89" s="3"/>
    </row>
    <row r="890" spans="1:28" ht="25.5" customHeight="1" x14ac:dyDescent="0.2">
      <c r="A890" s="4" t="s">
        <v>654</v>
      </c>
      <c r="B890" s="4" t="s">
        <v>2119</v>
      </c>
      <c r="E890" s="5">
        <v>45787</v>
      </c>
      <c r="F890" s="3" t="s">
        <v>1442</v>
      </c>
      <c r="G890" s="3" t="s">
        <v>936</v>
      </c>
      <c r="K890" s="8">
        <v>-108548</v>
      </c>
      <c r="L890" s="8" t="s">
        <v>637</v>
      </c>
      <c r="O890" s="20">
        <f>IF(Table1[[#This Row],[Phân loại]]="Tồn đầu kỳ",Table1[[#This Row],[Tổng giá trị]],0)</f>
        <v>0</v>
      </c>
      <c r="P890" s="8">
        <f>IF(Table1[[#This Row],[Số còn phải thu ĐK]]&gt;0,0,IF(Table1[[#This Row],[Phân loại]]="Bán hàng",Table1[[#This Row],[Tổng giá trị]],-Table1[[#This Row],[Tổng giá trị]]))</f>
        <v>108548</v>
      </c>
      <c r="Q890" s="20">
        <f>IF(Table1[[#This Row],[Ngày Thanh toán]]&lt;&gt;"",Table1[[#This Row],[Giá Trị HD sau CK]],0)</f>
        <v>0</v>
      </c>
      <c r="R890" s="8">
        <f>Table1[[#This Row],[Số còn phải thu ĐK]]+Table1[[#This Row],[Giá Trị HD sau CK]]-Table1[[#This Row],[Số tiền đã thu]]</f>
        <v>108548</v>
      </c>
      <c r="S890" s="7">
        <f>IF(Table1[[#This Row],[Ngày hóa đơn]]&lt;&gt;"",Table1[[#This Row],[Ngày hóa đơn]],Table1[[#This Row],[Ngày hạch toán]])</f>
        <v>45787</v>
      </c>
      <c r="T890" s="8">
        <v>55</v>
      </c>
      <c r="U890" s="7">
        <f>IF(Table1[[#This Row],[Ngày tính CN]]="","",S890+T890)</f>
        <v>45842</v>
      </c>
      <c r="V890" s="20">
        <f ca="1">IF(Table1[[#This Row],[Hạn thanh toán]]="","",IF((U890-NOW())&lt;0,0,(U890-NOW())))</f>
        <v>0</v>
      </c>
      <c r="W890" s="3"/>
      <c r="X890" s="20">
        <f ca="1">IF(Table1[[#This Row],[Hạn thanh toán]]="","",IF((U890-NOW())&lt;0,-(U890-NOW()),0))</f>
        <v>132.62053680555255</v>
      </c>
      <c r="Y890" s="3" t="str">
        <f t="shared" ca="1" si="13"/>
        <v>Nợ quá hạn hơn 120 ngày có khả năng mất thanh toán</v>
      </c>
      <c r="Z890" s="3" t="str">
        <f>IF(MONTH(Table1[[#This Row],[Ngày tính CN]])&lt;10,"0"&amp;MONTH(Table1[[#This Row],[Ngày tính CN]]),MONTH(Table1[[#This Row],[Ngày tính CN]]))</f>
        <v>05</v>
      </c>
      <c r="AA89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90" s="3"/>
    </row>
    <row r="891" spans="1:28" ht="25.5" customHeight="1" x14ac:dyDescent="0.2">
      <c r="A891" s="4" t="s">
        <v>654</v>
      </c>
      <c r="B891" s="4" t="s">
        <v>2119</v>
      </c>
      <c r="E891" s="5">
        <v>45787</v>
      </c>
      <c r="F891" s="3" t="s">
        <v>1443</v>
      </c>
      <c r="G891" s="3" t="s">
        <v>936</v>
      </c>
      <c r="K891" s="8">
        <v>-108548</v>
      </c>
      <c r="L891" s="8" t="s">
        <v>637</v>
      </c>
      <c r="O891" s="20">
        <f>IF(Table1[[#This Row],[Phân loại]]="Tồn đầu kỳ",Table1[[#This Row],[Tổng giá trị]],0)</f>
        <v>0</v>
      </c>
      <c r="P891" s="8">
        <f>IF(Table1[[#This Row],[Số còn phải thu ĐK]]&gt;0,0,IF(Table1[[#This Row],[Phân loại]]="Bán hàng",Table1[[#This Row],[Tổng giá trị]],-Table1[[#This Row],[Tổng giá trị]]))</f>
        <v>108548</v>
      </c>
      <c r="Q891" s="20">
        <f>IF(Table1[[#This Row],[Ngày Thanh toán]]&lt;&gt;"",Table1[[#This Row],[Giá Trị HD sau CK]],0)</f>
        <v>0</v>
      </c>
      <c r="R891" s="8">
        <f>Table1[[#This Row],[Số còn phải thu ĐK]]+Table1[[#This Row],[Giá Trị HD sau CK]]-Table1[[#This Row],[Số tiền đã thu]]</f>
        <v>108548</v>
      </c>
      <c r="S891" s="7">
        <f>IF(Table1[[#This Row],[Ngày hóa đơn]]&lt;&gt;"",Table1[[#This Row],[Ngày hóa đơn]],Table1[[#This Row],[Ngày hạch toán]])</f>
        <v>45787</v>
      </c>
      <c r="T891" s="8">
        <v>55</v>
      </c>
      <c r="U891" s="7">
        <f>IF(Table1[[#This Row],[Ngày tính CN]]="","",S891+T891)</f>
        <v>45842</v>
      </c>
      <c r="V891" s="20">
        <f ca="1">IF(Table1[[#This Row],[Hạn thanh toán]]="","",IF((U891-NOW())&lt;0,0,(U891-NOW())))</f>
        <v>0</v>
      </c>
      <c r="W891" s="3"/>
      <c r="X891" s="20">
        <f ca="1">IF(Table1[[#This Row],[Hạn thanh toán]]="","",IF((U891-NOW())&lt;0,-(U891-NOW()),0))</f>
        <v>132.62053680555255</v>
      </c>
      <c r="Y891" s="3" t="str">
        <f t="shared" ca="1" si="13"/>
        <v>Nợ quá hạn hơn 120 ngày có khả năng mất thanh toán</v>
      </c>
      <c r="Z891" s="3" t="str">
        <f>IF(MONTH(Table1[[#This Row],[Ngày tính CN]])&lt;10,"0"&amp;MONTH(Table1[[#This Row],[Ngày tính CN]]),MONTH(Table1[[#This Row],[Ngày tính CN]]))</f>
        <v>05</v>
      </c>
      <c r="AA89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91" s="3"/>
    </row>
    <row r="892" spans="1:28" ht="25.5" customHeight="1" x14ac:dyDescent="0.2">
      <c r="A892" s="4" t="s">
        <v>654</v>
      </c>
      <c r="B892" s="4" t="s">
        <v>2119</v>
      </c>
      <c r="E892" s="5">
        <v>45794</v>
      </c>
      <c r="F892" s="3" t="s">
        <v>1444</v>
      </c>
      <c r="G892" s="3" t="s">
        <v>936</v>
      </c>
      <c r="K892" s="8">
        <v>-98099</v>
      </c>
      <c r="L892" s="8" t="s">
        <v>637</v>
      </c>
      <c r="O892" s="20">
        <f>IF(Table1[[#This Row],[Phân loại]]="Tồn đầu kỳ",Table1[[#This Row],[Tổng giá trị]],0)</f>
        <v>0</v>
      </c>
      <c r="P892" s="8">
        <f>IF(Table1[[#This Row],[Số còn phải thu ĐK]]&gt;0,0,IF(Table1[[#This Row],[Phân loại]]="Bán hàng",Table1[[#This Row],[Tổng giá trị]],-Table1[[#This Row],[Tổng giá trị]]))</f>
        <v>98099</v>
      </c>
      <c r="Q892" s="20">
        <f>IF(Table1[[#This Row],[Ngày Thanh toán]]&lt;&gt;"",Table1[[#This Row],[Giá Trị HD sau CK]],0)</f>
        <v>0</v>
      </c>
      <c r="R892" s="8">
        <f>Table1[[#This Row],[Số còn phải thu ĐK]]+Table1[[#This Row],[Giá Trị HD sau CK]]-Table1[[#This Row],[Số tiền đã thu]]</f>
        <v>98099</v>
      </c>
      <c r="S892" s="7">
        <f>IF(Table1[[#This Row],[Ngày hóa đơn]]&lt;&gt;"",Table1[[#This Row],[Ngày hóa đơn]],Table1[[#This Row],[Ngày hạch toán]])</f>
        <v>45794</v>
      </c>
      <c r="T892" s="8">
        <v>55</v>
      </c>
      <c r="U892" s="7">
        <f>IF(Table1[[#This Row],[Ngày tính CN]]="","",S892+T892)</f>
        <v>45849</v>
      </c>
      <c r="V892" s="20">
        <f ca="1">IF(Table1[[#This Row],[Hạn thanh toán]]="","",IF((U892-NOW())&lt;0,0,(U892-NOW())))</f>
        <v>0</v>
      </c>
      <c r="W892" s="3"/>
      <c r="X892" s="20">
        <f ca="1">IF(Table1[[#This Row],[Hạn thanh toán]]="","",IF((U892-NOW())&lt;0,-(U892-NOW()),0))</f>
        <v>125.62053680555255</v>
      </c>
      <c r="Y892" s="3" t="str">
        <f t="shared" ca="1" si="13"/>
        <v>Nợ quá hạn hơn 120 ngày có khả năng mất thanh toán</v>
      </c>
      <c r="Z892" s="3" t="str">
        <f>IF(MONTH(Table1[[#This Row],[Ngày tính CN]])&lt;10,"0"&amp;MONTH(Table1[[#This Row],[Ngày tính CN]]),MONTH(Table1[[#This Row],[Ngày tính CN]]))</f>
        <v>05</v>
      </c>
      <c r="AA89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92" s="3"/>
    </row>
    <row r="893" spans="1:28" ht="25.5" customHeight="1" x14ac:dyDescent="0.2">
      <c r="A893" s="4" t="s">
        <v>654</v>
      </c>
      <c r="B893" s="4" t="s">
        <v>2119</v>
      </c>
      <c r="E893" s="5">
        <v>45794</v>
      </c>
      <c r="F893" s="3" t="s">
        <v>1445</v>
      </c>
      <c r="G893" s="3" t="s">
        <v>936</v>
      </c>
      <c r="K893" s="8">
        <v>-245246</v>
      </c>
      <c r="L893" s="8" t="s">
        <v>637</v>
      </c>
      <c r="O893" s="20">
        <f>IF(Table1[[#This Row],[Phân loại]]="Tồn đầu kỳ",Table1[[#This Row],[Tổng giá trị]],0)</f>
        <v>0</v>
      </c>
      <c r="P893" s="8">
        <f>IF(Table1[[#This Row],[Số còn phải thu ĐK]]&gt;0,0,IF(Table1[[#This Row],[Phân loại]]="Bán hàng",Table1[[#This Row],[Tổng giá trị]],-Table1[[#This Row],[Tổng giá trị]]))</f>
        <v>245246</v>
      </c>
      <c r="Q893" s="20">
        <f>IF(Table1[[#This Row],[Ngày Thanh toán]]&lt;&gt;"",Table1[[#This Row],[Giá Trị HD sau CK]],0)</f>
        <v>0</v>
      </c>
      <c r="R893" s="8">
        <f>Table1[[#This Row],[Số còn phải thu ĐK]]+Table1[[#This Row],[Giá Trị HD sau CK]]-Table1[[#This Row],[Số tiền đã thu]]</f>
        <v>245246</v>
      </c>
      <c r="S893" s="7">
        <f>IF(Table1[[#This Row],[Ngày hóa đơn]]&lt;&gt;"",Table1[[#This Row],[Ngày hóa đơn]],Table1[[#This Row],[Ngày hạch toán]])</f>
        <v>45794</v>
      </c>
      <c r="T893" s="8">
        <v>55</v>
      </c>
      <c r="U893" s="7">
        <f>IF(Table1[[#This Row],[Ngày tính CN]]="","",S893+T893)</f>
        <v>45849</v>
      </c>
      <c r="V893" s="20">
        <f ca="1">IF(Table1[[#This Row],[Hạn thanh toán]]="","",IF((U893-NOW())&lt;0,0,(U893-NOW())))</f>
        <v>0</v>
      </c>
      <c r="W893" s="3"/>
      <c r="X893" s="20">
        <f ca="1">IF(Table1[[#This Row],[Hạn thanh toán]]="","",IF((U893-NOW())&lt;0,-(U893-NOW()),0))</f>
        <v>125.62053680555255</v>
      </c>
      <c r="Y893" s="3" t="str">
        <f t="shared" ca="1" si="13"/>
        <v>Nợ quá hạn hơn 120 ngày có khả năng mất thanh toán</v>
      </c>
      <c r="Z893" s="3" t="str">
        <f>IF(MONTH(Table1[[#This Row],[Ngày tính CN]])&lt;10,"0"&amp;MONTH(Table1[[#This Row],[Ngày tính CN]]),MONTH(Table1[[#This Row],[Ngày tính CN]]))</f>
        <v>05</v>
      </c>
      <c r="AA89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93" s="3"/>
    </row>
    <row r="894" spans="1:28" ht="25.5" customHeight="1" x14ac:dyDescent="0.2">
      <c r="A894" s="4" t="s">
        <v>654</v>
      </c>
      <c r="B894" s="4" t="s">
        <v>2119</v>
      </c>
      <c r="E894" s="5">
        <v>45794</v>
      </c>
      <c r="F894" s="3" t="s">
        <v>1446</v>
      </c>
      <c r="G894" s="3" t="s">
        <v>936</v>
      </c>
      <c r="K894" s="8">
        <v>-98099</v>
      </c>
      <c r="L894" s="8" t="s">
        <v>637</v>
      </c>
      <c r="O894" s="20">
        <f>IF(Table1[[#This Row],[Phân loại]]="Tồn đầu kỳ",Table1[[#This Row],[Tổng giá trị]],0)</f>
        <v>0</v>
      </c>
      <c r="P894" s="8">
        <f>IF(Table1[[#This Row],[Số còn phải thu ĐK]]&gt;0,0,IF(Table1[[#This Row],[Phân loại]]="Bán hàng",Table1[[#This Row],[Tổng giá trị]],-Table1[[#This Row],[Tổng giá trị]]))</f>
        <v>98099</v>
      </c>
      <c r="Q894" s="20">
        <f>IF(Table1[[#This Row],[Ngày Thanh toán]]&lt;&gt;"",Table1[[#This Row],[Giá Trị HD sau CK]],0)</f>
        <v>0</v>
      </c>
      <c r="R894" s="8">
        <f>Table1[[#This Row],[Số còn phải thu ĐK]]+Table1[[#This Row],[Giá Trị HD sau CK]]-Table1[[#This Row],[Số tiền đã thu]]</f>
        <v>98099</v>
      </c>
      <c r="S894" s="7">
        <f>IF(Table1[[#This Row],[Ngày hóa đơn]]&lt;&gt;"",Table1[[#This Row],[Ngày hóa đơn]],Table1[[#This Row],[Ngày hạch toán]])</f>
        <v>45794</v>
      </c>
      <c r="T894" s="8">
        <v>55</v>
      </c>
      <c r="U894" s="7">
        <f>IF(Table1[[#This Row],[Ngày tính CN]]="","",S894+T894)</f>
        <v>45849</v>
      </c>
      <c r="V894" s="20">
        <f ca="1">IF(Table1[[#This Row],[Hạn thanh toán]]="","",IF((U894-NOW())&lt;0,0,(U894-NOW())))</f>
        <v>0</v>
      </c>
      <c r="W894" s="3"/>
      <c r="X894" s="20">
        <f ca="1">IF(Table1[[#This Row],[Hạn thanh toán]]="","",IF((U894-NOW())&lt;0,-(U894-NOW()),0))</f>
        <v>125.62053680555255</v>
      </c>
      <c r="Y894" s="3" t="str">
        <f t="shared" ca="1" si="13"/>
        <v>Nợ quá hạn hơn 120 ngày có khả năng mất thanh toán</v>
      </c>
      <c r="Z894" s="3" t="str">
        <f>IF(MONTH(Table1[[#This Row],[Ngày tính CN]])&lt;10,"0"&amp;MONTH(Table1[[#This Row],[Ngày tính CN]]),MONTH(Table1[[#This Row],[Ngày tính CN]]))</f>
        <v>05</v>
      </c>
      <c r="AA89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94" s="3"/>
    </row>
    <row r="895" spans="1:28" ht="25.5" customHeight="1" x14ac:dyDescent="0.2">
      <c r="A895" s="4" t="s">
        <v>654</v>
      </c>
      <c r="B895" s="4" t="s">
        <v>2119</v>
      </c>
      <c r="E895" s="5">
        <v>45794</v>
      </c>
      <c r="F895" s="3" t="s">
        <v>1447</v>
      </c>
      <c r="G895" s="3" t="s">
        <v>936</v>
      </c>
      <c r="K895" s="8">
        <v>-49049</v>
      </c>
      <c r="L895" s="8" t="s">
        <v>637</v>
      </c>
      <c r="O895" s="20">
        <f>IF(Table1[[#This Row],[Phân loại]]="Tồn đầu kỳ",Table1[[#This Row],[Tổng giá trị]],0)</f>
        <v>0</v>
      </c>
      <c r="P895" s="8">
        <f>IF(Table1[[#This Row],[Số còn phải thu ĐK]]&gt;0,0,IF(Table1[[#This Row],[Phân loại]]="Bán hàng",Table1[[#This Row],[Tổng giá trị]],-Table1[[#This Row],[Tổng giá trị]]))</f>
        <v>49049</v>
      </c>
      <c r="Q895" s="20">
        <f>IF(Table1[[#This Row],[Ngày Thanh toán]]&lt;&gt;"",Table1[[#This Row],[Giá Trị HD sau CK]],0)</f>
        <v>0</v>
      </c>
      <c r="R895" s="8">
        <f>Table1[[#This Row],[Số còn phải thu ĐK]]+Table1[[#This Row],[Giá Trị HD sau CK]]-Table1[[#This Row],[Số tiền đã thu]]</f>
        <v>49049</v>
      </c>
      <c r="S895" s="7">
        <f>IF(Table1[[#This Row],[Ngày hóa đơn]]&lt;&gt;"",Table1[[#This Row],[Ngày hóa đơn]],Table1[[#This Row],[Ngày hạch toán]])</f>
        <v>45794</v>
      </c>
      <c r="T895" s="8">
        <v>55</v>
      </c>
      <c r="U895" s="7">
        <f>IF(Table1[[#This Row],[Ngày tính CN]]="","",S895+T895)</f>
        <v>45849</v>
      </c>
      <c r="V895" s="20">
        <f ca="1">IF(Table1[[#This Row],[Hạn thanh toán]]="","",IF((U895-NOW())&lt;0,0,(U895-NOW())))</f>
        <v>0</v>
      </c>
      <c r="W895" s="3"/>
      <c r="X895" s="20">
        <f ca="1">IF(Table1[[#This Row],[Hạn thanh toán]]="","",IF((U895-NOW())&lt;0,-(U895-NOW()),0))</f>
        <v>125.62053680555255</v>
      </c>
      <c r="Y895" s="3" t="str">
        <f t="shared" ca="1" si="13"/>
        <v>Nợ quá hạn hơn 120 ngày có khả năng mất thanh toán</v>
      </c>
      <c r="Z895" s="3" t="str">
        <f>IF(MONTH(Table1[[#This Row],[Ngày tính CN]])&lt;10,"0"&amp;MONTH(Table1[[#This Row],[Ngày tính CN]]),MONTH(Table1[[#This Row],[Ngày tính CN]]))</f>
        <v>05</v>
      </c>
      <c r="AA89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95" s="3"/>
    </row>
    <row r="896" spans="1:28" ht="25.5" customHeight="1" x14ac:dyDescent="0.2">
      <c r="A896" s="4" t="s">
        <v>654</v>
      </c>
      <c r="B896" s="4" t="s">
        <v>2119</v>
      </c>
      <c r="E896" s="5">
        <v>45794</v>
      </c>
      <c r="F896" s="3" t="s">
        <v>1448</v>
      </c>
      <c r="G896" s="3" t="s">
        <v>936</v>
      </c>
      <c r="K896" s="8">
        <v>-98099</v>
      </c>
      <c r="L896" s="8" t="s">
        <v>637</v>
      </c>
      <c r="O896" s="20">
        <f>IF(Table1[[#This Row],[Phân loại]]="Tồn đầu kỳ",Table1[[#This Row],[Tổng giá trị]],0)</f>
        <v>0</v>
      </c>
      <c r="P896" s="8">
        <f>IF(Table1[[#This Row],[Số còn phải thu ĐK]]&gt;0,0,IF(Table1[[#This Row],[Phân loại]]="Bán hàng",Table1[[#This Row],[Tổng giá trị]],-Table1[[#This Row],[Tổng giá trị]]))</f>
        <v>98099</v>
      </c>
      <c r="Q896" s="20">
        <f>IF(Table1[[#This Row],[Ngày Thanh toán]]&lt;&gt;"",Table1[[#This Row],[Giá Trị HD sau CK]],0)</f>
        <v>0</v>
      </c>
      <c r="R896" s="8">
        <f>Table1[[#This Row],[Số còn phải thu ĐK]]+Table1[[#This Row],[Giá Trị HD sau CK]]-Table1[[#This Row],[Số tiền đã thu]]</f>
        <v>98099</v>
      </c>
      <c r="S896" s="7">
        <f>IF(Table1[[#This Row],[Ngày hóa đơn]]&lt;&gt;"",Table1[[#This Row],[Ngày hóa đơn]],Table1[[#This Row],[Ngày hạch toán]])</f>
        <v>45794</v>
      </c>
      <c r="T896" s="8">
        <v>55</v>
      </c>
      <c r="U896" s="7">
        <f>IF(Table1[[#This Row],[Ngày tính CN]]="","",S896+T896)</f>
        <v>45849</v>
      </c>
      <c r="V896" s="20">
        <f ca="1">IF(Table1[[#This Row],[Hạn thanh toán]]="","",IF((U896-NOW())&lt;0,0,(U896-NOW())))</f>
        <v>0</v>
      </c>
      <c r="W896" s="3"/>
      <c r="X896" s="20">
        <f ca="1">IF(Table1[[#This Row],[Hạn thanh toán]]="","",IF((U896-NOW())&lt;0,-(U896-NOW()),0))</f>
        <v>125.62053680555255</v>
      </c>
      <c r="Y896" s="3" t="str">
        <f t="shared" ca="1" si="13"/>
        <v>Nợ quá hạn hơn 120 ngày có khả năng mất thanh toán</v>
      </c>
      <c r="Z896" s="3" t="str">
        <f>IF(MONTH(Table1[[#This Row],[Ngày tính CN]])&lt;10,"0"&amp;MONTH(Table1[[#This Row],[Ngày tính CN]]),MONTH(Table1[[#This Row],[Ngày tính CN]]))</f>
        <v>05</v>
      </c>
      <c r="AA89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96" s="3"/>
    </row>
    <row r="897" spans="1:28" ht="25.5" customHeight="1" x14ac:dyDescent="0.2">
      <c r="A897" s="4" t="s">
        <v>654</v>
      </c>
      <c r="B897" s="4" t="s">
        <v>2119</v>
      </c>
      <c r="E897" s="5">
        <v>45794</v>
      </c>
      <c r="F897" s="3" t="s">
        <v>1449</v>
      </c>
      <c r="G897" s="3" t="s">
        <v>936</v>
      </c>
      <c r="K897" s="8">
        <v>-49049</v>
      </c>
      <c r="L897" s="8" t="s">
        <v>637</v>
      </c>
      <c r="O897" s="20">
        <f>IF(Table1[[#This Row],[Phân loại]]="Tồn đầu kỳ",Table1[[#This Row],[Tổng giá trị]],0)</f>
        <v>0</v>
      </c>
      <c r="P897" s="8">
        <f>IF(Table1[[#This Row],[Số còn phải thu ĐK]]&gt;0,0,IF(Table1[[#This Row],[Phân loại]]="Bán hàng",Table1[[#This Row],[Tổng giá trị]],-Table1[[#This Row],[Tổng giá trị]]))</f>
        <v>49049</v>
      </c>
      <c r="Q897" s="20">
        <f>IF(Table1[[#This Row],[Ngày Thanh toán]]&lt;&gt;"",Table1[[#This Row],[Giá Trị HD sau CK]],0)</f>
        <v>0</v>
      </c>
      <c r="R897" s="8">
        <f>Table1[[#This Row],[Số còn phải thu ĐK]]+Table1[[#This Row],[Giá Trị HD sau CK]]-Table1[[#This Row],[Số tiền đã thu]]</f>
        <v>49049</v>
      </c>
      <c r="S897" s="7">
        <f>IF(Table1[[#This Row],[Ngày hóa đơn]]&lt;&gt;"",Table1[[#This Row],[Ngày hóa đơn]],Table1[[#This Row],[Ngày hạch toán]])</f>
        <v>45794</v>
      </c>
      <c r="T897" s="8">
        <v>55</v>
      </c>
      <c r="U897" s="7">
        <f>IF(Table1[[#This Row],[Ngày tính CN]]="","",S897+T897)</f>
        <v>45849</v>
      </c>
      <c r="V897" s="20">
        <f ca="1">IF(Table1[[#This Row],[Hạn thanh toán]]="","",IF((U897-NOW())&lt;0,0,(U897-NOW())))</f>
        <v>0</v>
      </c>
      <c r="W897" s="3"/>
      <c r="X897" s="20">
        <f ca="1">IF(Table1[[#This Row],[Hạn thanh toán]]="","",IF((U897-NOW())&lt;0,-(U897-NOW()),0))</f>
        <v>125.62053680555255</v>
      </c>
      <c r="Y897" s="3" t="str">
        <f t="shared" ca="1" si="13"/>
        <v>Nợ quá hạn hơn 120 ngày có khả năng mất thanh toán</v>
      </c>
      <c r="Z897" s="3" t="str">
        <f>IF(MONTH(Table1[[#This Row],[Ngày tính CN]])&lt;10,"0"&amp;MONTH(Table1[[#This Row],[Ngày tính CN]]),MONTH(Table1[[#This Row],[Ngày tính CN]]))</f>
        <v>05</v>
      </c>
      <c r="AA89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97" s="3"/>
    </row>
    <row r="898" spans="1:28" ht="25.5" customHeight="1" x14ac:dyDescent="0.2">
      <c r="A898" s="4" t="s">
        <v>654</v>
      </c>
      <c r="B898" s="4" t="s">
        <v>2119</v>
      </c>
      <c r="E898" s="5">
        <v>45794</v>
      </c>
      <c r="F898" s="3" t="s">
        <v>1450</v>
      </c>
      <c r="G898" s="3" t="s">
        <v>936</v>
      </c>
      <c r="K898" s="8">
        <v>-49049</v>
      </c>
      <c r="L898" s="8" t="s">
        <v>637</v>
      </c>
      <c r="O898" s="20">
        <f>IF(Table1[[#This Row],[Phân loại]]="Tồn đầu kỳ",Table1[[#This Row],[Tổng giá trị]],0)</f>
        <v>0</v>
      </c>
      <c r="P898" s="8">
        <f>IF(Table1[[#This Row],[Số còn phải thu ĐK]]&gt;0,0,IF(Table1[[#This Row],[Phân loại]]="Bán hàng",Table1[[#This Row],[Tổng giá trị]],-Table1[[#This Row],[Tổng giá trị]]))</f>
        <v>49049</v>
      </c>
      <c r="Q898" s="20">
        <f>IF(Table1[[#This Row],[Ngày Thanh toán]]&lt;&gt;"",Table1[[#This Row],[Giá Trị HD sau CK]],0)</f>
        <v>0</v>
      </c>
      <c r="R898" s="8">
        <f>Table1[[#This Row],[Số còn phải thu ĐK]]+Table1[[#This Row],[Giá Trị HD sau CK]]-Table1[[#This Row],[Số tiền đã thu]]</f>
        <v>49049</v>
      </c>
      <c r="S898" s="7">
        <f>IF(Table1[[#This Row],[Ngày hóa đơn]]&lt;&gt;"",Table1[[#This Row],[Ngày hóa đơn]],Table1[[#This Row],[Ngày hạch toán]])</f>
        <v>45794</v>
      </c>
      <c r="T898" s="8">
        <v>55</v>
      </c>
      <c r="U898" s="7">
        <f>IF(Table1[[#This Row],[Ngày tính CN]]="","",S898+T898)</f>
        <v>45849</v>
      </c>
      <c r="V898" s="20">
        <f ca="1">IF(Table1[[#This Row],[Hạn thanh toán]]="","",IF((U898-NOW())&lt;0,0,(U898-NOW())))</f>
        <v>0</v>
      </c>
      <c r="W898" s="3"/>
      <c r="X898" s="20">
        <f ca="1">IF(Table1[[#This Row],[Hạn thanh toán]]="","",IF((U898-NOW())&lt;0,-(U898-NOW()),0))</f>
        <v>125.62053680555255</v>
      </c>
      <c r="Y898" s="3" t="str">
        <f t="shared" ca="1" si="13"/>
        <v>Nợ quá hạn hơn 120 ngày có khả năng mất thanh toán</v>
      </c>
      <c r="Z898" s="3" t="str">
        <f>IF(MONTH(Table1[[#This Row],[Ngày tính CN]])&lt;10,"0"&amp;MONTH(Table1[[#This Row],[Ngày tính CN]]),MONTH(Table1[[#This Row],[Ngày tính CN]]))</f>
        <v>05</v>
      </c>
      <c r="AA89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98" s="3"/>
    </row>
    <row r="899" spans="1:28" ht="25.5" customHeight="1" x14ac:dyDescent="0.2">
      <c r="A899" s="4" t="s">
        <v>654</v>
      </c>
      <c r="B899" s="4" t="s">
        <v>2119</v>
      </c>
      <c r="E899" s="5">
        <v>45794</v>
      </c>
      <c r="F899" s="3" t="s">
        <v>1451</v>
      </c>
      <c r="G899" s="3" t="s">
        <v>936</v>
      </c>
      <c r="K899" s="8">
        <v>-49049</v>
      </c>
      <c r="L899" s="8" t="s">
        <v>637</v>
      </c>
      <c r="O899" s="20">
        <f>IF(Table1[[#This Row],[Phân loại]]="Tồn đầu kỳ",Table1[[#This Row],[Tổng giá trị]],0)</f>
        <v>0</v>
      </c>
      <c r="P899" s="8">
        <f>IF(Table1[[#This Row],[Số còn phải thu ĐK]]&gt;0,0,IF(Table1[[#This Row],[Phân loại]]="Bán hàng",Table1[[#This Row],[Tổng giá trị]],-Table1[[#This Row],[Tổng giá trị]]))</f>
        <v>49049</v>
      </c>
      <c r="Q899" s="20">
        <f>IF(Table1[[#This Row],[Ngày Thanh toán]]&lt;&gt;"",Table1[[#This Row],[Giá Trị HD sau CK]],0)</f>
        <v>0</v>
      </c>
      <c r="R899" s="8">
        <f>Table1[[#This Row],[Số còn phải thu ĐK]]+Table1[[#This Row],[Giá Trị HD sau CK]]-Table1[[#This Row],[Số tiền đã thu]]</f>
        <v>49049</v>
      </c>
      <c r="S899" s="7">
        <f>IF(Table1[[#This Row],[Ngày hóa đơn]]&lt;&gt;"",Table1[[#This Row],[Ngày hóa đơn]],Table1[[#This Row],[Ngày hạch toán]])</f>
        <v>45794</v>
      </c>
      <c r="T899" s="8">
        <v>55</v>
      </c>
      <c r="U899" s="7">
        <f>IF(Table1[[#This Row],[Ngày tính CN]]="","",S899+T899)</f>
        <v>45849</v>
      </c>
      <c r="V899" s="20">
        <f ca="1">IF(Table1[[#This Row],[Hạn thanh toán]]="","",IF((U899-NOW())&lt;0,0,(U899-NOW())))</f>
        <v>0</v>
      </c>
      <c r="W899" s="3"/>
      <c r="X899" s="20">
        <f ca="1">IF(Table1[[#This Row],[Hạn thanh toán]]="","",IF((U899-NOW())&lt;0,-(U899-NOW()),0))</f>
        <v>125.62053680555255</v>
      </c>
      <c r="Y899" s="3" t="str">
        <f t="shared" ca="1" si="13"/>
        <v>Nợ quá hạn hơn 120 ngày có khả năng mất thanh toán</v>
      </c>
      <c r="Z899" s="3" t="str">
        <f>IF(MONTH(Table1[[#This Row],[Ngày tính CN]])&lt;10,"0"&amp;MONTH(Table1[[#This Row],[Ngày tính CN]]),MONTH(Table1[[#This Row],[Ngày tính CN]]))</f>
        <v>05</v>
      </c>
      <c r="AA89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899" s="3"/>
    </row>
    <row r="900" spans="1:28" ht="25.5" customHeight="1" x14ac:dyDescent="0.2">
      <c r="A900" s="4" t="s">
        <v>654</v>
      </c>
      <c r="B900" s="4" t="s">
        <v>2119</v>
      </c>
      <c r="E900" s="5">
        <v>45794</v>
      </c>
      <c r="F900" s="3" t="s">
        <v>1452</v>
      </c>
      <c r="G900" s="3" t="s">
        <v>936</v>
      </c>
      <c r="K900" s="8">
        <v>-147148</v>
      </c>
      <c r="L900" s="8" t="s">
        <v>637</v>
      </c>
      <c r="O900" s="20">
        <f>IF(Table1[[#This Row],[Phân loại]]="Tồn đầu kỳ",Table1[[#This Row],[Tổng giá trị]],0)</f>
        <v>0</v>
      </c>
      <c r="P900" s="8">
        <f>IF(Table1[[#This Row],[Số còn phải thu ĐK]]&gt;0,0,IF(Table1[[#This Row],[Phân loại]]="Bán hàng",Table1[[#This Row],[Tổng giá trị]],-Table1[[#This Row],[Tổng giá trị]]))</f>
        <v>147148</v>
      </c>
      <c r="Q900" s="20">
        <f>IF(Table1[[#This Row],[Ngày Thanh toán]]&lt;&gt;"",Table1[[#This Row],[Giá Trị HD sau CK]],0)</f>
        <v>0</v>
      </c>
      <c r="R900" s="8">
        <f>Table1[[#This Row],[Số còn phải thu ĐK]]+Table1[[#This Row],[Giá Trị HD sau CK]]-Table1[[#This Row],[Số tiền đã thu]]</f>
        <v>147148</v>
      </c>
      <c r="S900" s="7">
        <f>IF(Table1[[#This Row],[Ngày hóa đơn]]&lt;&gt;"",Table1[[#This Row],[Ngày hóa đơn]],Table1[[#This Row],[Ngày hạch toán]])</f>
        <v>45794</v>
      </c>
      <c r="T900" s="8">
        <v>55</v>
      </c>
      <c r="U900" s="7">
        <f>IF(Table1[[#This Row],[Ngày tính CN]]="","",S900+T900)</f>
        <v>45849</v>
      </c>
      <c r="V900" s="20">
        <f ca="1">IF(Table1[[#This Row],[Hạn thanh toán]]="","",IF((U900-NOW())&lt;0,0,(U900-NOW())))</f>
        <v>0</v>
      </c>
      <c r="W900" s="3"/>
      <c r="X900" s="20">
        <f ca="1">IF(Table1[[#This Row],[Hạn thanh toán]]="","",IF((U900-NOW())&lt;0,-(U900-NOW()),0))</f>
        <v>125.62053680555255</v>
      </c>
      <c r="Y900" s="3" t="str">
        <f t="shared" ref="Y900:Y963" ca="1" si="14">IF(X900="","",IF(R900=0,"Đã thanh toán",IF(X900&lt;=0,"Chưa đến hạn thanh toán",IF(X900&lt;=30,"Nợ quá hạn 30 ngày",IF(X900&lt;=60,"Nợ quá hạn từ 30 ngày đến 60 ngày",IF(X900&lt;=90,"Nợ quá hạn từ 60 ngày đến 90 ngày",IF(X900&lt;=120,"Nợ quá hạn từ 90 ngày đến 120 ngày","Nợ quá hạn hơn 120 ngày có khả năng mất thanh toán")))))))</f>
        <v>Nợ quá hạn hơn 120 ngày có khả năng mất thanh toán</v>
      </c>
      <c r="Z900" s="3" t="str">
        <f>IF(MONTH(Table1[[#This Row],[Ngày tính CN]])&lt;10,"0"&amp;MONTH(Table1[[#This Row],[Ngày tính CN]]),MONTH(Table1[[#This Row],[Ngày tính CN]]))</f>
        <v>05</v>
      </c>
      <c r="AA90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00" s="3"/>
    </row>
    <row r="901" spans="1:28" ht="25.5" customHeight="1" x14ac:dyDescent="0.2">
      <c r="A901" s="4" t="s">
        <v>654</v>
      </c>
      <c r="B901" s="4" t="s">
        <v>2119</v>
      </c>
      <c r="E901" s="5">
        <v>45794</v>
      </c>
      <c r="F901" s="3" t="s">
        <v>1453</v>
      </c>
      <c r="G901" s="3" t="s">
        <v>936</v>
      </c>
      <c r="K901" s="8">
        <v>-49049</v>
      </c>
      <c r="L901" s="8" t="s">
        <v>637</v>
      </c>
      <c r="O901" s="20">
        <f>IF(Table1[[#This Row],[Phân loại]]="Tồn đầu kỳ",Table1[[#This Row],[Tổng giá trị]],0)</f>
        <v>0</v>
      </c>
      <c r="P901" s="8">
        <f>IF(Table1[[#This Row],[Số còn phải thu ĐK]]&gt;0,0,IF(Table1[[#This Row],[Phân loại]]="Bán hàng",Table1[[#This Row],[Tổng giá trị]],-Table1[[#This Row],[Tổng giá trị]]))</f>
        <v>49049</v>
      </c>
      <c r="Q901" s="20">
        <f>IF(Table1[[#This Row],[Ngày Thanh toán]]&lt;&gt;"",Table1[[#This Row],[Giá Trị HD sau CK]],0)</f>
        <v>0</v>
      </c>
      <c r="R901" s="8">
        <f>Table1[[#This Row],[Số còn phải thu ĐK]]+Table1[[#This Row],[Giá Trị HD sau CK]]-Table1[[#This Row],[Số tiền đã thu]]</f>
        <v>49049</v>
      </c>
      <c r="S901" s="7">
        <f>IF(Table1[[#This Row],[Ngày hóa đơn]]&lt;&gt;"",Table1[[#This Row],[Ngày hóa đơn]],Table1[[#This Row],[Ngày hạch toán]])</f>
        <v>45794</v>
      </c>
      <c r="T901" s="8">
        <v>55</v>
      </c>
      <c r="U901" s="7">
        <f>IF(Table1[[#This Row],[Ngày tính CN]]="","",S901+T901)</f>
        <v>45849</v>
      </c>
      <c r="V901" s="20">
        <f ca="1">IF(Table1[[#This Row],[Hạn thanh toán]]="","",IF((U901-NOW())&lt;0,0,(U901-NOW())))</f>
        <v>0</v>
      </c>
      <c r="W901" s="3"/>
      <c r="X901" s="20">
        <f ca="1">IF(Table1[[#This Row],[Hạn thanh toán]]="","",IF((U901-NOW())&lt;0,-(U901-NOW()),0))</f>
        <v>125.62053680555255</v>
      </c>
      <c r="Y901" s="3" t="str">
        <f t="shared" ca="1" si="14"/>
        <v>Nợ quá hạn hơn 120 ngày có khả năng mất thanh toán</v>
      </c>
      <c r="Z901" s="3" t="str">
        <f>IF(MONTH(Table1[[#This Row],[Ngày tính CN]])&lt;10,"0"&amp;MONTH(Table1[[#This Row],[Ngày tính CN]]),MONTH(Table1[[#This Row],[Ngày tính CN]]))</f>
        <v>05</v>
      </c>
      <c r="AA90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01" s="3"/>
    </row>
    <row r="902" spans="1:28" ht="25.5" customHeight="1" x14ac:dyDescent="0.2">
      <c r="A902" s="4" t="s">
        <v>654</v>
      </c>
      <c r="B902" s="4" t="s">
        <v>2119</v>
      </c>
      <c r="E902" s="5">
        <v>45794</v>
      </c>
      <c r="F902" s="3" t="s">
        <v>1454</v>
      </c>
      <c r="G902" s="3" t="s">
        <v>936</v>
      </c>
      <c r="K902" s="8">
        <v>-147148</v>
      </c>
      <c r="L902" s="8" t="s">
        <v>637</v>
      </c>
      <c r="O902" s="20">
        <f>IF(Table1[[#This Row],[Phân loại]]="Tồn đầu kỳ",Table1[[#This Row],[Tổng giá trị]],0)</f>
        <v>0</v>
      </c>
      <c r="P902" s="8">
        <f>IF(Table1[[#This Row],[Số còn phải thu ĐK]]&gt;0,0,IF(Table1[[#This Row],[Phân loại]]="Bán hàng",Table1[[#This Row],[Tổng giá trị]],-Table1[[#This Row],[Tổng giá trị]]))</f>
        <v>147148</v>
      </c>
      <c r="Q902" s="20">
        <f>IF(Table1[[#This Row],[Ngày Thanh toán]]&lt;&gt;"",Table1[[#This Row],[Giá Trị HD sau CK]],0)</f>
        <v>0</v>
      </c>
      <c r="R902" s="8">
        <f>Table1[[#This Row],[Số còn phải thu ĐK]]+Table1[[#This Row],[Giá Trị HD sau CK]]-Table1[[#This Row],[Số tiền đã thu]]</f>
        <v>147148</v>
      </c>
      <c r="S902" s="7">
        <f>IF(Table1[[#This Row],[Ngày hóa đơn]]&lt;&gt;"",Table1[[#This Row],[Ngày hóa đơn]],Table1[[#This Row],[Ngày hạch toán]])</f>
        <v>45794</v>
      </c>
      <c r="T902" s="8">
        <v>55</v>
      </c>
      <c r="U902" s="7">
        <f>IF(Table1[[#This Row],[Ngày tính CN]]="","",S902+T902)</f>
        <v>45849</v>
      </c>
      <c r="V902" s="20">
        <f ca="1">IF(Table1[[#This Row],[Hạn thanh toán]]="","",IF((U902-NOW())&lt;0,0,(U902-NOW())))</f>
        <v>0</v>
      </c>
      <c r="W902" s="3"/>
      <c r="X902" s="20">
        <f ca="1">IF(Table1[[#This Row],[Hạn thanh toán]]="","",IF((U902-NOW())&lt;0,-(U902-NOW()),0))</f>
        <v>125.62053680555255</v>
      </c>
      <c r="Y902" s="3" t="str">
        <f t="shared" ca="1" si="14"/>
        <v>Nợ quá hạn hơn 120 ngày có khả năng mất thanh toán</v>
      </c>
      <c r="Z902" s="3" t="str">
        <f>IF(MONTH(Table1[[#This Row],[Ngày tính CN]])&lt;10,"0"&amp;MONTH(Table1[[#This Row],[Ngày tính CN]]),MONTH(Table1[[#This Row],[Ngày tính CN]]))</f>
        <v>05</v>
      </c>
      <c r="AA90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02" s="3"/>
    </row>
    <row r="903" spans="1:28" ht="25.5" customHeight="1" x14ac:dyDescent="0.2">
      <c r="A903" s="4" t="s">
        <v>654</v>
      </c>
      <c r="B903" s="4" t="s">
        <v>2119</v>
      </c>
      <c r="E903" s="5">
        <v>45794</v>
      </c>
      <c r="F903" s="3" t="s">
        <v>1455</v>
      </c>
      <c r="G903" s="3" t="s">
        <v>936</v>
      </c>
      <c r="K903" s="8">
        <v>-49049</v>
      </c>
      <c r="L903" s="8" t="s">
        <v>637</v>
      </c>
      <c r="O903" s="20">
        <f>IF(Table1[[#This Row],[Phân loại]]="Tồn đầu kỳ",Table1[[#This Row],[Tổng giá trị]],0)</f>
        <v>0</v>
      </c>
      <c r="P903" s="8">
        <f>IF(Table1[[#This Row],[Số còn phải thu ĐK]]&gt;0,0,IF(Table1[[#This Row],[Phân loại]]="Bán hàng",Table1[[#This Row],[Tổng giá trị]],-Table1[[#This Row],[Tổng giá trị]]))</f>
        <v>49049</v>
      </c>
      <c r="Q903" s="20">
        <f>IF(Table1[[#This Row],[Ngày Thanh toán]]&lt;&gt;"",Table1[[#This Row],[Giá Trị HD sau CK]],0)</f>
        <v>0</v>
      </c>
      <c r="R903" s="8">
        <f>Table1[[#This Row],[Số còn phải thu ĐK]]+Table1[[#This Row],[Giá Trị HD sau CK]]-Table1[[#This Row],[Số tiền đã thu]]</f>
        <v>49049</v>
      </c>
      <c r="S903" s="7">
        <f>IF(Table1[[#This Row],[Ngày hóa đơn]]&lt;&gt;"",Table1[[#This Row],[Ngày hóa đơn]],Table1[[#This Row],[Ngày hạch toán]])</f>
        <v>45794</v>
      </c>
      <c r="T903" s="8">
        <v>55</v>
      </c>
      <c r="U903" s="7">
        <f>IF(Table1[[#This Row],[Ngày tính CN]]="","",S903+T903)</f>
        <v>45849</v>
      </c>
      <c r="V903" s="20">
        <f ca="1">IF(Table1[[#This Row],[Hạn thanh toán]]="","",IF((U903-NOW())&lt;0,0,(U903-NOW())))</f>
        <v>0</v>
      </c>
      <c r="W903" s="3"/>
      <c r="X903" s="20">
        <f ca="1">IF(Table1[[#This Row],[Hạn thanh toán]]="","",IF((U903-NOW())&lt;0,-(U903-NOW()),0))</f>
        <v>125.62053680555255</v>
      </c>
      <c r="Y903" s="3" t="str">
        <f t="shared" ca="1" si="14"/>
        <v>Nợ quá hạn hơn 120 ngày có khả năng mất thanh toán</v>
      </c>
      <c r="Z903" s="3" t="str">
        <f>IF(MONTH(Table1[[#This Row],[Ngày tính CN]])&lt;10,"0"&amp;MONTH(Table1[[#This Row],[Ngày tính CN]]),MONTH(Table1[[#This Row],[Ngày tính CN]]))</f>
        <v>05</v>
      </c>
      <c r="AA90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03" s="3"/>
    </row>
    <row r="904" spans="1:28" ht="25.5" customHeight="1" x14ac:dyDescent="0.2">
      <c r="A904" s="4" t="s">
        <v>654</v>
      </c>
      <c r="B904" s="4" t="s">
        <v>2119</v>
      </c>
      <c r="E904" s="5">
        <v>45794</v>
      </c>
      <c r="F904" s="3" t="s">
        <v>1456</v>
      </c>
      <c r="G904" s="3" t="s">
        <v>936</v>
      </c>
      <c r="K904" s="8">
        <v>-49049</v>
      </c>
      <c r="L904" s="8" t="s">
        <v>637</v>
      </c>
      <c r="O904" s="20">
        <f>IF(Table1[[#This Row],[Phân loại]]="Tồn đầu kỳ",Table1[[#This Row],[Tổng giá trị]],0)</f>
        <v>0</v>
      </c>
      <c r="P904" s="8">
        <f>IF(Table1[[#This Row],[Số còn phải thu ĐK]]&gt;0,0,IF(Table1[[#This Row],[Phân loại]]="Bán hàng",Table1[[#This Row],[Tổng giá trị]],-Table1[[#This Row],[Tổng giá trị]]))</f>
        <v>49049</v>
      </c>
      <c r="Q904" s="20">
        <f>IF(Table1[[#This Row],[Ngày Thanh toán]]&lt;&gt;"",Table1[[#This Row],[Giá Trị HD sau CK]],0)</f>
        <v>0</v>
      </c>
      <c r="R904" s="8">
        <f>Table1[[#This Row],[Số còn phải thu ĐK]]+Table1[[#This Row],[Giá Trị HD sau CK]]-Table1[[#This Row],[Số tiền đã thu]]</f>
        <v>49049</v>
      </c>
      <c r="S904" s="7">
        <f>IF(Table1[[#This Row],[Ngày hóa đơn]]&lt;&gt;"",Table1[[#This Row],[Ngày hóa đơn]],Table1[[#This Row],[Ngày hạch toán]])</f>
        <v>45794</v>
      </c>
      <c r="T904" s="8">
        <v>55</v>
      </c>
      <c r="U904" s="7">
        <f>IF(Table1[[#This Row],[Ngày tính CN]]="","",S904+T904)</f>
        <v>45849</v>
      </c>
      <c r="V904" s="20">
        <f ca="1">IF(Table1[[#This Row],[Hạn thanh toán]]="","",IF((U904-NOW())&lt;0,0,(U904-NOW())))</f>
        <v>0</v>
      </c>
      <c r="W904" s="3"/>
      <c r="X904" s="20">
        <f ca="1">IF(Table1[[#This Row],[Hạn thanh toán]]="","",IF((U904-NOW())&lt;0,-(U904-NOW()),0))</f>
        <v>125.62053680555255</v>
      </c>
      <c r="Y904" s="3" t="str">
        <f t="shared" ca="1" si="14"/>
        <v>Nợ quá hạn hơn 120 ngày có khả năng mất thanh toán</v>
      </c>
      <c r="Z904" s="3" t="str">
        <f>IF(MONTH(Table1[[#This Row],[Ngày tính CN]])&lt;10,"0"&amp;MONTH(Table1[[#This Row],[Ngày tính CN]]),MONTH(Table1[[#This Row],[Ngày tính CN]]))</f>
        <v>05</v>
      </c>
      <c r="AA90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04" s="3"/>
    </row>
    <row r="905" spans="1:28" ht="25.5" customHeight="1" x14ac:dyDescent="0.2">
      <c r="A905" s="4" t="s">
        <v>654</v>
      </c>
      <c r="B905" s="4" t="s">
        <v>2119</v>
      </c>
      <c r="E905" s="5">
        <v>45794</v>
      </c>
      <c r="F905" s="3" t="s">
        <v>1457</v>
      </c>
      <c r="G905" s="3" t="s">
        <v>936</v>
      </c>
      <c r="K905" s="8">
        <v>-49049</v>
      </c>
      <c r="L905" s="8" t="s">
        <v>637</v>
      </c>
      <c r="O905" s="20">
        <f>IF(Table1[[#This Row],[Phân loại]]="Tồn đầu kỳ",Table1[[#This Row],[Tổng giá trị]],0)</f>
        <v>0</v>
      </c>
      <c r="P905" s="8">
        <f>IF(Table1[[#This Row],[Số còn phải thu ĐK]]&gt;0,0,IF(Table1[[#This Row],[Phân loại]]="Bán hàng",Table1[[#This Row],[Tổng giá trị]],-Table1[[#This Row],[Tổng giá trị]]))</f>
        <v>49049</v>
      </c>
      <c r="Q905" s="20">
        <f>IF(Table1[[#This Row],[Ngày Thanh toán]]&lt;&gt;"",Table1[[#This Row],[Giá Trị HD sau CK]],0)</f>
        <v>0</v>
      </c>
      <c r="R905" s="8">
        <f>Table1[[#This Row],[Số còn phải thu ĐK]]+Table1[[#This Row],[Giá Trị HD sau CK]]-Table1[[#This Row],[Số tiền đã thu]]</f>
        <v>49049</v>
      </c>
      <c r="S905" s="7">
        <f>IF(Table1[[#This Row],[Ngày hóa đơn]]&lt;&gt;"",Table1[[#This Row],[Ngày hóa đơn]],Table1[[#This Row],[Ngày hạch toán]])</f>
        <v>45794</v>
      </c>
      <c r="T905" s="8">
        <v>55</v>
      </c>
      <c r="U905" s="7">
        <f>IF(Table1[[#This Row],[Ngày tính CN]]="","",S905+T905)</f>
        <v>45849</v>
      </c>
      <c r="V905" s="20">
        <f ca="1">IF(Table1[[#This Row],[Hạn thanh toán]]="","",IF((U905-NOW())&lt;0,0,(U905-NOW())))</f>
        <v>0</v>
      </c>
      <c r="W905" s="3"/>
      <c r="X905" s="20">
        <f ca="1">IF(Table1[[#This Row],[Hạn thanh toán]]="","",IF((U905-NOW())&lt;0,-(U905-NOW()),0))</f>
        <v>125.62053680555255</v>
      </c>
      <c r="Y905" s="3" t="str">
        <f t="shared" ca="1" si="14"/>
        <v>Nợ quá hạn hơn 120 ngày có khả năng mất thanh toán</v>
      </c>
      <c r="Z905" s="3" t="str">
        <f>IF(MONTH(Table1[[#This Row],[Ngày tính CN]])&lt;10,"0"&amp;MONTH(Table1[[#This Row],[Ngày tính CN]]),MONTH(Table1[[#This Row],[Ngày tính CN]]))</f>
        <v>05</v>
      </c>
      <c r="AA90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05" s="3"/>
    </row>
    <row r="906" spans="1:28" ht="25.5" customHeight="1" x14ac:dyDescent="0.2">
      <c r="A906" s="4" t="s">
        <v>654</v>
      </c>
      <c r="B906" s="4" t="s">
        <v>2119</v>
      </c>
      <c r="E906" s="5">
        <v>45794</v>
      </c>
      <c r="F906" s="3" t="s">
        <v>1458</v>
      </c>
      <c r="G906" s="3" t="s">
        <v>936</v>
      </c>
      <c r="K906" s="8">
        <v>-49049</v>
      </c>
      <c r="L906" s="8" t="s">
        <v>637</v>
      </c>
      <c r="O906" s="20">
        <f>IF(Table1[[#This Row],[Phân loại]]="Tồn đầu kỳ",Table1[[#This Row],[Tổng giá trị]],0)</f>
        <v>0</v>
      </c>
      <c r="P906" s="8">
        <f>IF(Table1[[#This Row],[Số còn phải thu ĐK]]&gt;0,0,IF(Table1[[#This Row],[Phân loại]]="Bán hàng",Table1[[#This Row],[Tổng giá trị]],-Table1[[#This Row],[Tổng giá trị]]))</f>
        <v>49049</v>
      </c>
      <c r="Q906" s="20">
        <f>IF(Table1[[#This Row],[Ngày Thanh toán]]&lt;&gt;"",Table1[[#This Row],[Giá Trị HD sau CK]],0)</f>
        <v>0</v>
      </c>
      <c r="R906" s="8">
        <f>Table1[[#This Row],[Số còn phải thu ĐK]]+Table1[[#This Row],[Giá Trị HD sau CK]]-Table1[[#This Row],[Số tiền đã thu]]</f>
        <v>49049</v>
      </c>
      <c r="S906" s="7">
        <f>IF(Table1[[#This Row],[Ngày hóa đơn]]&lt;&gt;"",Table1[[#This Row],[Ngày hóa đơn]],Table1[[#This Row],[Ngày hạch toán]])</f>
        <v>45794</v>
      </c>
      <c r="T906" s="8">
        <v>55</v>
      </c>
      <c r="U906" s="7">
        <f>IF(Table1[[#This Row],[Ngày tính CN]]="","",S906+T906)</f>
        <v>45849</v>
      </c>
      <c r="V906" s="20">
        <f ca="1">IF(Table1[[#This Row],[Hạn thanh toán]]="","",IF((U906-NOW())&lt;0,0,(U906-NOW())))</f>
        <v>0</v>
      </c>
      <c r="W906" s="3"/>
      <c r="X906" s="20">
        <f ca="1">IF(Table1[[#This Row],[Hạn thanh toán]]="","",IF((U906-NOW())&lt;0,-(U906-NOW()),0))</f>
        <v>125.62053680555255</v>
      </c>
      <c r="Y906" s="3" t="str">
        <f t="shared" ca="1" si="14"/>
        <v>Nợ quá hạn hơn 120 ngày có khả năng mất thanh toán</v>
      </c>
      <c r="Z906" s="3" t="str">
        <f>IF(MONTH(Table1[[#This Row],[Ngày tính CN]])&lt;10,"0"&amp;MONTH(Table1[[#This Row],[Ngày tính CN]]),MONTH(Table1[[#This Row],[Ngày tính CN]]))</f>
        <v>05</v>
      </c>
      <c r="AA90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06" s="3"/>
    </row>
    <row r="907" spans="1:28" ht="25.5" customHeight="1" x14ac:dyDescent="0.2">
      <c r="A907" s="4" t="s">
        <v>654</v>
      </c>
      <c r="B907" s="4" t="s">
        <v>2119</v>
      </c>
      <c r="E907" s="5">
        <v>45794</v>
      </c>
      <c r="F907" s="3" t="s">
        <v>1459</v>
      </c>
      <c r="G907" s="3" t="s">
        <v>936</v>
      </c>
      <c r="K907" s="8">
        <v>-71771</v>
      </c>
      <c r="L907" s="8" t="s">
        <v>637</v>
      </c>
      <c r="O907" s="20">
        <f>IF(Table1[[#This Row],[Phân loại]]="Tồn đầu kỳ",Table1[[#This Row],[Tổng giá trị]],0)</f>
        <v>0</v>
      </c>
      <c r="P907" s="8">
        <f>IF(Table1[[#This Row],[Số còn phải thu ĐK]]&gt;0,0,IF(Table1[[#This Row],[Phân loại]]="Bán hàng",Table1[[#This Row],[Tổng giá trị]],-Table1[[#This Row],[Tổng giá trị]]))</f>
        <v>71771</v>
      </c>
      <c r="Q907" s="20">
        <f>IF(Table1[[#This Row],[Ngày Thanh toán]]&lt;&gt;"",Table1[[#This Row],[Giá Trị HD sau CK]],0)</f>
        <v>0</v>
      </c>
      <c r="R907" s="8">
        <f>Table1[[#This Row],[Số còn phải thu ĐK]]+Table1[[#This Row],[Giá Trị HD sau CK]]-Table1[[#This Row],[Số tiền đã thu]]</f>
        <v>71771</v>
      </c>
      <c r="S907" s="7">
        <f>IF(Table1[[#This Row],[Ngày hóa đơn]]&lt;&gt;"",Table1[[#This Row],[Ngày hóa đơn]],Table1[[#This Row],[Ngày hạch toán]])</f>
        <v>45794</v>
      </c>
      <c r="T907" s="8">
        <v>55</v>
      </c>
      <c r="U907" s="7">
        <f>IF(Table1[[#This Row],[Ngày tính CN]]="","",S907+T907)</f>
        <v>45849</v>
      </c>
      <c r="V907" s="20">
        <f ca="1">IF(Table1[[#This Row],[Hạn thanh toán]]="","",IF((U907-NOW())&lt;0,0,(U907-NOW())))</f>
        <v>0</v>
      </c>
      <c r="W907" s="3"/>
      <c r="X907" s="20">
        <f ca="1">IF(Table1[[#This Row],[Hạn thanh toán]]="","",IF((U907-NOW())&lt;0,-(U907-NOW()),0))</f>
        <v>125.62053680555255</v>
      </c>
      <c r="Y907" s="3" t="str">
        <f t="shared" ca="1" si="14"/>
        <v>Nợ quá hạn hơn 120 ngày có khả năng mất thanh toán</v>
      </c>
      <c r="Z907" s="3" t="str">
        <f>IF(MONTH(Table1[[#This Row],[Ngày tính CN]])&lt;10,"0"&amp;MONTH(Table1[[#This Row],[Ngày tính CN]]),MONTH(Table1[[#This Row],[Ngày tính CN]]))</f>
        <v>05</v>
      </c>
      <c r="AA90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07" s="3"/>
    </row>
    <row r="908" spans="1:28" ht="25.5" customHeight="1" x14ac:dyDescent="0.2">
      <c r="A908" s="4" t="s">
        <v>654</v>
      </c>
      <c r="B908" s="4" t="s">
        <v>2119</v>
      </c>
      <c r="E908" s="5">
        <v>45794</v>
      </c>
      <c r="F908" s="3" t="s">
        <v>1460</v>
      </c>
      <c r="G908" s="3" t="s">
        <v>936</v>
      </c>
      <c r="K908" s="8">
        <v>-71771</v>
      </c>
      <c r="L908" s="8" t="s">
        <v>637</v>
      </c>
      <c r="O908" s="20">
        <f>IF(Table1[[#This Row],[Phân loại]]="Tồn đầu kỳ",Table1[[#This Row],[Tổng giá trị]],0)</f>
        <v>0</v>
      </c>
      <c r="P908" s="8">
        <f>IF(Table1[[#This Row],[Số còn phải thu ĐK]]&gt;0,0,IF(Table1[[#This Row],[Phân loại]]="Bán hàng",Table1[[#This Row],[Tổng giá trị]],-Table1[[#This Row],[Tổng giá trị]]))</f>
        <v>71771</v>
      </c>
      <c r="Q908" s="20">
        <f>IF(Table1[[#This Row],[Ngày Thanh toán]]&lt;&gt;"",Table1[[#This Row],[Giá Trị HD sau CK]],0)</f>
        <v>0</v>
      </c>
      <c r="R908" s="8">
        <f>Table1[[#This Row],[Số còn phải thu ĐK]]+Table1[[#This Row],[Giá Trị HD sau CK]]-Table1[[#This Row],[Số tiền đã thu]]</f>
        <v>71771</v>
      </c>
      <c r="S908" s="7">
        <f>IF(Table1[[#This Row],[Ngày hóa đơn]]&lt;&gt;"",Table1[[#This Row],[Ngày hóa đơn]],Table1[[#This Row],[Ngày hạch toán]])</f>
        <v>45794</v>
      </c>
      <c r="T908" s="8">
        <v>55</v>
      </c>
      <c r="U908" s="7">
        <f>IF(Table1[[#This Row],[Ngày tính CN]]="","",S908+T908)</f>
        <v>45849</v>
      </c>
      <c r="V908" s="20">
        <f ca="1">IF(Table1[[#This Row],[Hạn thanh toán]]="","",IF((U908-NOW())&lt;0,0,(U908-NOW())))</f>
        <v>0</v>
      </c>
      <c r="W908" s="3"/>
      <c r="X908" s="20">
        <f ca="1">IF(Table1[[#This Row],[Hạn thanh toán]]="","",IF((U908-NOW())&lt;0,-(U908-NOW()),0))</f>
        <v>125.62053680555255</v>
      </c>
      <c r="Y908" s="3" t="str">
        <f t="shared" ca="1" si="14"/>
        <v>Nợ quá hạn hơn 120 ngày có khả năng mất thanh toán</v>
      </c>
      <c r="Z908" s="3" t="str">
        <f>IF(MONTH(Table1[[#This Row],[Ngày tính CN]])&lt;10,"0"&amp;MONTH(Table1[[#This Row],[Ngày tính CN]]),MONTH(Table1[[#This Row],[Ngày tính CN]]))</f>
        <v>05</v>
      </c>
      <c r="AA90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08" s="3"/>
    </row>
    <row r="909" spans="1:28" ht="25.5" customHeight="1" x14ac:dyDescent="0.2">
      <c r="A909" s="4" t="s">
        <v>654</v>
      </c>
      <c r="B909" s="4" t="s">
        <v>2119</v>
      </c>
      <c r="E909" s="5">
        <v>45794</v>
      </c>
      <c r="F909" s="3" t="s">
        <v>1461</v>
      </c>
      <c r="G909" s="3" t="s">
        <v>936</v>
      </c>
      <c r="K909" s="8">
        <v>-71771</v>
      </c>
      <c r="L909" s="8" t="s">
        <v>637</v>
      </c>
      <c r="O909" s="20">
        <f>IF(Table1[[#This Row],[Phân loại]]="Tồn đầu kỳ",Table1[[#This Row],[Tổng giá trị]],0)</f>
        <v>0</v>
      </c>
      <c r="P909" s="8">
        <f>IF(Table1[[#This Row],[Số còn phải thu ĐK]]&gt;0,0,IF(Table1[[#This Row],[Phân loại]]="Bán hàng",Table1[[#This Row],[Tổng giá trị]],-Table1[[#This Row],[Tổng giá trị]]))</f>
        <v>71771</v>
      </c>
      <c r="Q909" s="20">
        <f>IF(Table1[[#This Row],[Ngày Thanh toán]]&lt;&gt;"",Table1[[#This Row],[Giá Trị HD sau CK]],0)</f>
        <v>0</v>
      </c>
      <c r="R909" s="8">
        <f>Table1[[#This Row],[Số còn phải thu ĐK]]+Table1[[#This Row],[Giá Trị HD sau CK]]-Table1[[#This Row],[Số tiền đã thu]]</f>
        <v>71771</v>
      </c>
      <c r="S909" s="7">
        <f>IF(Table1[[#This Row],[Ngày hóa đơn]]&lt;&gt;"",Table1[[#This Row],[Ngày hóa đơn]],Table1[[#This Row],[Ngày hạch toán]])</f>
        <v>45794</v>
      </c>
      <c r="T909" s="8">
        <v>55</v>
      </c>
      <c r="U909" s="7">
        <f>IF(Table1[[#This Row],[Ngày tính CN]]="","",S909+T909)</f>
        <v>45849</v>
      </c>
      <c r="V909" s="20">
        <f ca="1">IF(Table1[[#This Row],[Hạn thanh toán]]="","",IF((U909-NOW())&lt;0,0,(U909-NOW())))</f>
        <v>0</v>
      </c>
      <c r="W909" s="3"/>
      <c r="X909" s="20">
        <f ca="1">IF(Table1[[#This Row],[Hạn thanh toán]]="","",IF((U909-NOW())&lt;0,-(U909-NOW()),0))</f>
        <v>125.62053680555255</v>
      </c>
      <c r="Y909" s="3" t="str">
        <f t="shared" ca="1" si="14"/>
        <v>Nợ quá hạn hơn 120 ngày có khả năng mất thanh toán</v>
      </c>
      <c r="Z909" s="3" t="str">
        <f>IF(MONTH(Table1[[#This Row],[Ngày tính CN]])&lt;10,"0"&amp;MONTH(Table1[[#This Row],[Ngày tính CN]]),MONTH(Table1[[#This Row],[Ngày tính CN]]))</f>
        <v>05</v>
      </c>
      <c r="AA90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09" s="3"/>
    </row>
    <row r="910" spans="1:28" ht="25.5" customHeight="1" x14ac:dyDescent="0.2">
      <c r="A910" s="4" t="s">
        <v>654</v>
      </c>
      <c r="B910" s="4" t="s">
        <v>2119</v>
      </c>
      <c r="E910" s="5">
        <v>45794</v>
      </c>
      <c r="F910" s="3" t="s">
        <v>1462</v>
      </c>
      <c r="G910" s="3" t="s">
        <v>936</v>
      </c>
      <c r="K910" s="8">
        <v>-71771</v>
      </c>
      <c r="L910" s="8" t="s">
        <v>637</v>
      </c>
      <c r="O910" s="20">
        <f>IF(Table1[[#This Row],[Phân loại]]="Tồn đầu kỳ",Table1[[#This Row],[Tổng giá trị]],0)</f>
        <v>0</v>
      </c>
      <c r="P910" s="8">
        <f>IF(Table1[[#This Row],[Số còn phải thu ĐK]]&gt;0,0,IF(Table1[[#This Row],[Phân loại]]="Bán hàng",Table1[[#This Row],[Tổng giá trị]],-Table1[[#This Row],[Tổng giá trị]]))</f>
        <v>71771</v>
      </c>
      <c r="Q910" s="20">
        <f>IF(Table1[[#This Row],[Ngày Thanh toán]]&lt;&gt;"",Table1[[#This Row],[Giá Trị HD sau CK]],0)</f>
        <v>0</v>
      </c>
      <c r="R910" s="8">
        <f>Table1[[#This Row],[Số còn phải thu ĐK]]+Table1[[#This Row],[Giá Trị HD sau CK]]-Table1[[#This Row],[Số tiền đã thu]]</f>
        <v>71771</v>
      </c>
      <c r="S910" s="7">
        <f>IF(Table1[[#This Row],[Ngày hóa đơn]]&lt;&gt;"",Table1[[#This Row],[Ngày hóa đơn]],Table1[[#This Row],[Ngày hạch toán]])</f>
        <v>45794</v>
      </c>
      <c r="T910" s="8">
        <v>55</v>
      </c>
      <c r="U910" s="7">
        <f>IF(Table1[[#This Row],[Ngày tính CN]]="","",S910+T910)</f>
        <v>45849</v>
      </c>
      <c r="V910" s="20">
        <f ca="1">IF(Table1[[#This Row],[Hạn thanh toán]]="","",IF((U910-NOW())&lt;0,0,(U910-NOW())))</f>
        <v>0</v>
      </c>
      <c r="W910" s="3"/>
      <c r="X910" s="20">
        <f ca="1">IF(Table1[[#This Row],[Hạn thanh toán]]="","",IF((U910-NOW())&lt;0,-(U910-NOW()),0))</f>
        <v>125.62053680555255</v>
      </c>
      <c r="Y910" s="3" t="str">
        <f t="shared" ca="1" si="14"/>
        <v>Nợ quá hạn hơn 120 ngày có khả năng mất thanh toán</v>
      </c>
      <c r="Z910" s="3" t="str">
        <f>IF(MONTH(Table1[[#This Row],[Ngày tính CN]])&lt;10,"0"&amp;MONTH(Table1[[#This Row],[Ngày tính CN]]),MONTH(Table1[[#This Row],[Ngày tính CN]]))</f>
        <v>05</v>
      </c>
      <c r="AA91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10" s="3"/>
    </row>
    <row r="911" spans="1:28" ht="25.5" customHeight="1" x14ac:dyDescent="0.2">
      <c r="A911" s="4" t="s">
        <v>654</v>
      </c>
      <c r="B911" s="4" t="s">
        <v>2119</v>
      </c>
      <c r="E911" s="5">
        <v>45794</v>
      </c>
      <c r="F911" s="3" t="s">
        <v>1463</v>
      </c>
      <c r="G911" s="3" t="s">
        <v>936</v>
      </c>
      <c r="K911" s="8">
        <v>-143543</v>
      </c>
      <c r="L911" s="8" t="s">
        <v>637</v>
      </c>
      <c r="O911" s="20">
        <f>IF(Table1[[#This Row],[Phân loại]]="Tồn đầu kỳ",Table1[[#This Row],[Tổng giá trị]],0)</f>
        <v>0</v>
      </c>
      <c r="P911" s="8">
        <f>IF(Table1[[#This Row],[Số còn phải thu ĐK]]&gt;0,0,IF(Table1[[#This Row],[Phân loại]]="Bán hàng",Table1[[#This Row],[Tổng giá trị]],-Table1[[#This Row],[Tổng giá trị]]))</f>
        <v>143543</v>
      </c>
      <c r="Q911" s="20">
        <f>IF(Table1[[#This Row],[Ngày Thanh toán]]&lt;&gt;"",Table1[[#This Row],[Giá Trị HD sau CK]],0)</f>
        <v>0</v>
      </c>
      <c r="R911" s="8">
        <f>Table1[[#This Row],[Số còn phải thu ĐK]]+Table1[[#This Row],[Giá Trị HD sau CK]]-Table1[[#This Row],[Số tiền đã thu]]</f>
        <v>143543</v>
      </c>
      <c r="S911" s="7">
        <f>IF(Table1[[#This Row],[Ngày hóa đơn]]&lt;&gt;"",Table1[[#This Row],[Ngày hóa đơn]],Table1[[#This Row],[Ngày hạch toán]])</f>
        <v>45794</v>
      </c>
      <c r="T911" s="8">
        <v>55</v>
      </c>
      <c r="U911" s="7">
        <f>IF(Table1[[#This Row],[Ngày tính CN]]="","",S911+T911)</f>
        <v>45849</v>
      </c>
      <c r="V911" s="20">
        <f ca="1">IF(Table1[[#This Row],[Hạn thanh toán]]="","",IF((U911-NOW())&lt;0,0,(U911-NOW())))</f>
        <v>0</v>
      </c>
      <c r="W911" s="3"/>
      <c r="X911" s="20">
        <f ca="1">IF(Table1[[#This Row],[Hạn thanh toán]]="","",IF((U911-NOW())&lt;0,-(U911-NOW()),0))</f>
        <v>125.62053680555255</v>
      </c>
      <c r="Y911" s="3" t="str">
        <f t="shared" ca="1" si="14"/>
        <v>Nợ quá hạn hơn 120 ngày có khả năng mất thanh toán</v>
      </c>
      <c r="Z911" s="3" t="str">
        <f>IF(MONTH(Table1[[#This Row],[Ngày tính CN]])&lt;10,"0"&amp;MONTH(Table1[[#This Row],[Ngày tính CN]]),MONTH(Table1[[#This Row],[Ngày tính CN]]))</f>
        <v>05</v>
      </c>
      <c r="AA91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11" s="3"/>
    </row>
    <row r="912" spans="1:28" ht="25.5" customHeight="1" x14ac:dyDescent="0.2">
      <c r="A912" s="4" t="s">
        <v>654</v>
      </c>
      <c r="B912" s="4" t="s">
        <v>2119</v>
      </c>
      <c r="E912" s="5">
        <v>45794</v>
      </c>
      <c r="F912" s="3" t="s">
        <v>1464</v>
      </c>
      <c r="G912" s="3" t="s">
        <v>936</v>
      </c>
      <c r="K912" s="8">
        <v>-71771</v>
      </c>
      <c r="L912" s="8" t="s">
        <v>637</v>
      </c>
      <c r="O912" s="20">
        <f>IF(Table1[[#This Row],[Phân loại]]="Tồn đầu kỳ",Table1[[#This Row],[Tổng giá trị]],0)</f>
        <v>0</v>
      </c>
      <c r="P912" s="8">
        <f>IF(Table1[[#This Row],[Số còn phải thu ĐK]]&gt;0,0,IF(Table1[[#This Row],[Phân loại]]="Bán hàng",Table1[[#This Row],[Tổng giá trị]],-Table1[[#This Row],[Tổng giá trị]]))</f>
        <v>71771</v>
      </c>
      <c r="Q912" s="20">
        <f>IF(Table1[[#This Row],[Ngày Thanh toán]]&lt;&gt;"",Table1[[#This Row],[Giá Trị HD sau CK]],0)</f>
        <v>0</v>
      </c>
      <c r="R912" s="8">
        <f>Table1[[#This Row],[Số còn phải thu ĐK]]+Table1[[#This Row],[Giá Trị HD sau CK]]-Table1[[#This Row],[Số tiền đã thu]]</f>
        <v>71771</v>
      </c>
      <c r="S912" s="7">
        <f>IF(Table1[[#This Row],[Ngày hóa đơn]]&lt;&gt;"",Table1[[#This Row],[Ngày hóa đơn]],Table1[[#This Row],[Ngày hạch toán]])</f>
        <v>45794</v>
      </c>
      <c r="T912" s="8">
        <v>55</v>
      </c>
      <c r="U912" s="7">
        <f>IF(Table1[[#This Row],[Ngày tính CN]]="","",S912+T912)</f>
        <v>45849</v>
      </c>
      <c r="V912" s="20">
        <f ca="1">IF(Table1[[#This Row],[Hạn thanh toán]]="","",IF((U912-NOW())&lt;0,0,(U912-NOW())))</f>
        <v>0</v>
      </c>
      <c r="W912" s="3"/>
      <c r="X912" s="20">
        <f ca="1">IF(Table1[[#This Row],[Hạn thanh toán]]="","",IF((U912-NOW())&lt;0,-(U912-NOW()),0))</f>
        <v>125.62053680555255</v>
      </c>
      <c r="Y912" s="3" t="str">
        <f t="shared" ca="1" si="14"/>
        <v>Nợ quá hạn hơn 120 ngày có khả năng mất thanh toán</v>
      </c>
      <c r="Z912" s="3" t="str">
        <f>IF(MONTH(Table1[[#This Row],[Ngày tính CN]])&lt;10,"0"&amp;MONTH(Table1[[#This Row],[Ngày tính CN]]),MONTH(Table1[[#This Row],[Ngày tính CN]]))</f>
        <v>05</v>
      </c>
      <c r="AA91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12" s="3"/>
    </row>
    <row r="913" spans="1:28" ht="25.5" customHeight="1" x14ac:dyDescent="0.2">
      <c r="A913" s="4" t="s">
        <v>654</v>
      </c>
      <c r="B913" s="4" t="s">
        <v>2119</v>
      </c>
      <c r="E913" s="5">
        <v>45794</v>
      </c>
      <c r="F913" s="3" t="s">
        <v>1465</v>
      </c>
      <c r="G913" s="3" t="s">
        <v>936</v>
      </c>
      <c r="K913" s="8">
        <v>-143543</v>
      </c>
      <c r="L913" s="8" t="s">
        <v>637</v>
      </c>
      <c r="O913" s="20">
        <f>IF(Table1[[#This Row],[Phân loại]]="Tồn đầu kỳ",Table1[[#This Row],[Tổng giá trị]],0)</f>
        <v>0</v>
      </c>
      <c r="P913" s="8">
        <f>IF(Table1[[#This Row],[Số còn phải thu ĐK]]&gt;0,0,IF(Table1[[#This Row],[Phân loại]]="Bán hàng",Table1[[#This Row],[Tổng giá trị]],-Table1[[#This Row],[Tổng giá trị]]))</f>
        <v>143543</v>
      </c>
      <c r="Q913" s="20">
        <f>IF(Table1[[#This Row],[Ngày Thanh toán]]&lt;&gt;"",Table1[[#This Row],[Giá Trị HD sau CK]],0)</f>
        <v>0</v>
      </c>
      <c r="R913" s="8">
        <f>Table1[[#This Row],[Số còn phải thu ĐK]]+Table1[[#This Row],[Giá Trị HD sau CK]]-Table1[[#This Row],[Số tiền đã thu]]</f>
        <v>143543</v>
      </c>
      <c r="S913" s="7">
        <f>IF(Table1[[#This Row],[Ngày hóa đơn]]&lt;&gt;"",Table1[[#This Row],[Ngày hóa đơn]],Table1[[#This Row],[Ngày hạch toán]])</f>
        <v>45794</v>
      </c>
      <c r="T913" s="8">
        <v>55</v>
      </c>
      <c r="U913" s="7">
        <f>IF(Table1[[#This Row],[Ngày tính CN]]="","",S913+T913)</f>
        <v>45849</v>
      </c>
      <c r="V913" s="20">
        <f ca="1">IF(Table1[[#This Row],[Hạn thanh toán]]="","",IF((U913-NOW())&lt;0,0,(U913-NOW())))</f>
        <v>0</v>
      </c>
      <c r="W913" s="3"/>
      <c r="X913" s="20">
        <f ca="1">IF(Table1[[#This Row],[Hạn thanh toán]]="","",IF((U913-NOW())&lt;0,-(U913-NOW()),0))</f>
        <v>125.62053680555255</v>
      </c>
      <c r="Y913" s="3" t="str">
        <f t="shared" ca="1" si="14"/>
        <v>Nợ quá hạn hơn 120 ngày có khả năng mất thanh toán</v>
      </c>
      <c r="Z913" s="3" t="str">
        <f>IF(MONTH(Table1[[#This Row],[Ngày tính CN]])&lt;10,"0"&amp;MONTH(Table1[[#This Row],[Ngày tính CN]]),MONTH(Table1[[#This Row],[Ngày tính CN]]))</f>
        <v>05</v>
      </c>
      <c r="AA91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13" s="3"/>
    </row>
    <row r="914" spans="1:28" ht="25.5" customHeight="1" x14ac:dyDescent="0.2">
      <c r="A914" s="4" t="s">
        <v>654</v>
      </c>
      <c r="B914" s="4" t="s">
        <v>2119</v>
      </c>
      <c r="E914" s="5">
        <v>45794</v>
      </c>
      <c r="F914" s="3" t="s">
        <v>1466</v>
      </c>
      <c r="G914" s="3" t="s">
        <v>936</v>
      </c>
      <c r="K914" s="8">
        <v>-71771</v>
      </c>
      <c r="L914" s="8" t="s">
        <v>637</v>
      </c>
      <c r="O914" s="20">
        <f>IF(Table1[[#This Row],[Phân loại]]="Tồn đầu kỳ",Table1[[#This Row],[Tổng giá trị]],0)</f>
        <v>0</v>
      </c>
      <c r="P914" s="8">
        <f>IF(Table1[[#This Row],[Số còn phải thu ĐK]]&gt;0,0,IF(Table1[[#This Row],[Phân loại]]="Bán hàng",Table1[[#This Row],[Tổng giá trị]],-Table1[[#This Row],[Tổng giá trị]]))</f>
        <v>71771</v>
      </c>
      <c r="Q914" s="20">
        <f>IF(Table1[[#This Row],[Ngày Thanh toán]]&lt;&gt;"",Table1[[#This Row],[Giá Trị HD sau CK]],0)</f>
        <v>0</v>
      </c>
      <c r="R914" s="8">
        <f>Table1[[#This Row],[Số còn phải thu ĐK]]+Table1[[#This Row],[Giá Trị HD sau CK]]-Table1[[#This Row],[Số tiền đã thu]]</f>
        <v>71771</v>
      </c>
      <c r="S914" s="7">
        <f>IF(Table1[[#This Row],[Ngày hóa đơn]]&lt;&gt;"",Table1[[#This Row],[Ngày hóa đơn]],Table1[[#This Row],[Ngày hạch toán]])</f>
        <v>45794</v>
      </c>
      <c r="T914" s="8">
        <v>55</v>
      </c>
      <c r="U914" s="7">
        <f>IF(Table1[[#This Row],[Ngày tính CN]]="","",S914+T914)</f>
        <v>45849</v>
      </c>
      <c r="V914" s="20">
        <f ca="1">IF(Table1[[#This Row],[Hạn thanh toán]]="","",IF((U914-NOW())&lt;0,0,(U914-NOW())))</f>
        <v>0</v>
      </c>
      <c r="W914" s="3"/>
      <c r="X914" s="20">
        <f ca="1">IF(Table1[[#This Row],[Hạn thanh toán]]="","",IF((U914-NOW())&lt;0,-(U914-NOW()),0))</f>
        <v>125.62053680555255</v>
      </c>
      <c r="Y914" s="3" t="str">
        <f t="shared" ca="1" si="14"/>
        <v>Nợ quá hạn hơn 120 ngày có khả năng mất thanh toán</v>
      </c>
      <c r="Z914" s="3" t="str">
        <f>IF(MONTH(Table1[[#This Row],[Ngày tính CN]])&lt;10,"0"&amp;MONTH(Table1[[#This Row],[Ngày tính CN]]),MONTH(Table1[[#This Row],[Ngày tính CN]]))</f>
        <v>05</v>
      </c>
      <c r="AA91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14" s="3"/>
    </row>
    <row r="915" spans="1:28" ht="25.5" customHeight="1" x14ac:dyDescent="0.2">
      <c r="A915" s="4" t="s">
        <v>654</v>
      </c>
      <c r="B915" s="4" t="s">
        <v>2119</v>
      </c>
      <c r="E915" s="5">
        <v>45794</v>
      </c>
      <c r="F915" s="3" t="s">
        <v>1467</v>
      </c>
      <c r="G915" s="3" t="s">
        <v>936</v>
      </c>
      <c r="K915" s="8">
        <v>-71771</v>
      </c>
      <c r="L915" s="8" t="s">
        <v>637</v>
      </c>
      <c r="O915" s="20">
        <f>IF(Table1[[#This Row],[Phân loại]]="Tồn đầu kỳ",Table1[[#This Row],[Tổng giá trị]],0)</f>
        <v>0</v>
      </c>
      <c r="P915" s="8">
        <f>IF(Table1[[#This Row],[Số còn phải thu ĐK]]&gt;0,0,IF(Table1[[#This Row],[Phân loại]]="Bán hàng",Table1[[#This Row],[Tổng giá trị]],-Table1[[#This Row],[Tổng giá trị]]))</f>
        <v>71771</v>
      </c>
      <c r="Q915" s="20">
        <f>IF(Table1[[#This Row],[Ngày Thanh toán]]&lt;&gt;"",Table1[[#This Row],[Giá Trị HD sau CK]],0)</f>
        <v>0</v>
      </c>
      <c r="R915" s="8">
        <f>Table1[[#This Row],[Số còn phải thu ĐK]]+Table1[[#This Row],[Giá Trị HD sau CK]]-Table1[[#This Row],[Số tiền đã thu]]</f>
        <v>71771</v>
      </c>
      <c r="S915" s="7">
        <f>IF(Table1[[#This Row],[Ngày hóa đơn]]&lt;&gt;"",Table1[[#This Row],[Ngày hóa đơn]],Table1[[#This Row],[Ngày hạch toán]])</f>
        <v>45794</v>
      </c>
      <c r="T915" s="8">
        <v>55</v>
      </c>
      <c r="U915" s="7">
        <f>IF(Table1[[#This Row],[Ngày tính CN]]="","",S915+T915)</f>
        <v>45849</v>
      </c>
      <c r="V915" s="20">
        <f ca="1">IF(Table1[[#This Row],[Hạn thanh toán]]="","",IF((U915-NOW())&lt;0,0,(U915-NOW())))</f>
        <v>0</v>
      </c>
      <c r="W915" s="3"/>
      <c r="X915" s="20">
        <f ca="1">IF(Table1[[#This Row],[Hạn thanh toán]]="","",IF((U915-NOW())&lt;0,-(U915-NOW()),0))</f>
        <v>125.62053680555255</v>
      </c>
      <c r="Y915" s="3" t="str">
        <f t="shared" ca="1" si="14"/>
        <v>Nợ quá hạn hơn 120 ngày có khả năng mất thanh toán</v>
      </c>
      <c r="Z915" s="3" t="str">
        <f>IF(MONTH(Table1[[#This Row],[Ngày tính CN]])&lt;10,"0"&amp;MONTH(Table1[[#This Row],[Ngày tính CN]]),MONTH(Table1[[#This Row],[Ngày tính CN]]))</f>
        <v>05</v>
      </c>
      <c r="AA91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15" s="3"/>
    </row>
    <row r="916" spans="1:28" ht="25.5" customHeight="1" x14ac:dyDescent="0.2">
      <c r="A916" s="4" t="s">
        <v>654</v>
      </c>
      <c r="B916" s="4" t="s">
        <v>2119</v>
      </c>
      <c r="E916" s="5">
        <v>45794</v>
      </c>
      <c r="F916" s="3" t="s">
        <v>1468</v>
      </c>
      <c r="G916" s="3" t="s">
        <v>936</v>
      </c>
      <c r="K916" s="8">
        <v>-81813</v>
      </c>
      <c r="L916" s="8" t="s">
        <v>637</v>
      </c>
      <c r="O916" s="20">
        <f>IF(Table1[[#This Row],[Phân loại]]="Tồn đầu kỳ",Table1[[#This Row],[Tổng giá trị]],0)</f>
        <v>0</v>
      </c>
      <c r="P916" s="8">
        <f>IF(Table1[[#This Row],[Số còn phải thu ĐK]]&gt;0,0,IF(Table1[[#This Row],[Phân loại]]="Bán hàng",Table1[[#This Row],[Tổng giá trị]],-Table1[[#This Row],[Tổng giá trị]]))</f>
        <v>81813</v>
      </c>
      <c r="Q916" s="20">
        <f>IF(Table1[[#This Row],[Ngày Thanh toán]]&lt;&gt;"",Table1[[#This Row],[Giá Trị HD sau CK]],0)</f>
        <v>0</v>
      </c>
      <c r="R916" s="8">
        <f>Table1[[#This Row],[Số còn phải thu ĐK]]+Table1[[#This Row],[Giá Trị HD sau CK]]-Table1[[#This Row],[Số tiền đã thu]]</f>
        <v>81813</v>
      </c>
      <c r="S916" s="7">
        <f>IF(Table1[[#This Row],[Ngày hóa đơn]]&lt;&gt;"",Table1[[#This Row],[Ngày hóa đơn]],Table1[[#This Row],[Ngày hạch toán]])</f>
        <v>45794</v>
      </c>
      <c r="T916" s="8">
        <v>55</v>
      </c>
      <c r="U916" s="7">
        <f>IF(Table1[[#This Row],[Ngày tính CN]]="","",S916+T916)</f>
        <v>45849</v>
      </c>
      <c r="V916" s="20">
        <f ca="1">IF(Table1[[#This Row],[Hạn thanh toán]]="","",IF((U916-NOW())&lt;0,0,(U916-NOW())))</f>
        <v>0</v>
      </c>
      <c r="W916" s="3"/>
      <c r="X916" s="20">
        <f ca="1">IF(Table1[[#This Row],[Hạn thanh toán]]="","",IF((U916-NOW())&lt;0,-(U916-NOW()),0))</f>
        <v>125.62053680555255</v>
      </c>
      <c r="Y916" s="3" t="str">
        <f t="shared" ca="1" si="14"/>
        <v>Nợ quá hạn hơn 120 ngày có khả năng mất thanh toán</v>
      </c>
      <c r="Z916" s="3" t="str">
        <f>IF(MONTH(Table1[[#This Row],[Ngày tính CN]])&lt;10,"0"&amp;MONTH(Table1[[#This Row],[Ngày tính CN]]),MONTH(Table1[[#This Row],[Ngày tính CN]]))</f>
        <v>05</v>
      </c>
      <c r="AA91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16" s="3"/>
    </row>
    <row r="917" spans="1:28" ht="25.5" customHeight="1" x14ac:dyDescent="0.2">
      <c r="A917" s="4" t="s">
        <v>654</v>
      </c>
      <c r="B917" s="4" t="s">
        <v>2119</v>
      </c>
      <c r="E917" s="5">
        <v>45794</v>
      </c>
      <c r="F917" s="3" t="s">
        <v>1469</v>
      </c>
      <c r="G917" s="3" t="s">
        <v>936</v>
      </c>
      <c r="K917" s="8">
        <v>-81813</v>
      </c>
      <c r="L917" s="8" t="s">
        <v>637</v>
      </c>
      <c r="O917" s="20">
        <f>IF(Table1[[#This Row],[Phân loại]]="Tồn đầu kỳ",Table1[[#This Row],[Tổng giá trị]],0)</f>
        <v>0</v>
      </c>
      <c r="P917" s="8">
        <f>IF(Table1[[#This Row],[Số còn phải thu ĐK]]&gt;0,0,IF(Table1[[#This Row],[Phân loại]]="Bán hàng",Table1[[#This Row],[Tổng giá trị]],-Table1[[#This Row],[Tổng giá trị]]))</f>
        <v>81813</v>
      </c>
      <c r="Q917" s="20">
        <f>IF(Table1[[#This Row],[Ngày Thanh toán]]&lt;&gt;"",Table1[[#This Row],[Giá Trị HD sau CK]],0)</f>
        <v>0</v>
      </c>
      <c r="R917" s="8">
        <f>Table1[[#This Row],[Số còn phải thu ĐK]]+Table1[[#This Row],[Giá Trị HD sau CK]]-Table1[[#This Row],[Số tiền đã thu]]</f>
        <v>81813</v>
      </c>
      <c r="S917" s="7">
        <f>IF(Table1[[#This Row],[Ngày hóa đơn]]&lt;&gt;"",Table1[[#This Row],[Ngày hóa đơn]],Table1[[#This Row],[Ngày hạch toán]])</f>
        <v>45794</v>
      </c>
      <c r="T917" s="8">
        <v>55</v>
      </c>
      <c r="U917" s="7">
        <f>IF(Table1[[#This Row],[Ngày tính CN]]="","",S917+T917)</f>
        <v>45849</v>
      </c>
      <c r="V917" s="20">
        <f ca="1">IF(Table1[[#This Row],[Hạn thanh toán]]="","",IF((U917-NOW())&lt;0,0,(U917-NOW())))</f>
        <v>0</v>
      </c>
      <c r="W917" s="3"/>
      <c r="X917" s="20">
        <f ca="1">IF(Table1[[#This Row],[Hạn thanh toán]]="","",IF((U917-NOW())&lt;0,-(U917-NOW()),0))</f>
        <v>125.62053680555255</v>
      </c>
      <c r="Y917" s="3" t="str">
        <f t="shared" ca="1" si="14"/>
        <v>Nợ quá hạn hơn 120 ngày có khả năng mất thanh toán</v>
      </c>
      <c r="Z917" s="3" t="str">
        <f>IF(MONTH(Table1[[#This Row],[Ngày tính CN]])&lt;10,"0"&amp;MONTH(Table1[[#This Row],[Ngày tính CN]]),MONTH(Table1[[#This Row],[Ngày tính CN]]))</f>
        <v>05</v>
      </c>
      <c r="AA91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17" s="3"/>
    </row>
    <row r="918" spans="1:28" ht="25.5" customHeight="1" x14ac:dyDescent="0.2">
      <c r="A918" s="4" t="s">
        <v>654</v>
      </c>
      <c r="B918" s="4" t="s">
        <v>2119</v>
      </c>
      <c r="E918" s="5">
        <v>45794</v>
      </c>
      <c r="F918" s="3" t="s">
        <v>1470</v>
      </c>
      <c r="G918" s="3" t="s">
        <v>936</v>
      </c>
      <c r="K918" s="8">
        <v>-39239</v>
      </c>
      <c r="L918" s="8" t="s">
        <v>637</v>
      </c>
      <c r="O918" s="20">
        <f>IF(Table1[[#This Row],[Phân loại]]="Tồn đầu kỳ",Table1[[#This Row],[Tổng giá trị]],0)</f>
        <v>0</v>
      </c>
      <c r="P918" s="8">
        <f>IF(Table1[[#This Row],[Số còn phải thu ĐK]]&gt;0,0,IF(Table1[[#This Row],[Phân loại]]="Bán hàng",Table1[[#This Row],[Tổng giá trị]],-Table1[[#This Row],[Tổng giá trị]]))</f>
        <v>39239</v>
      </c>
      <c r="Q918" s="20">
        <f>IF(Table1[[#This Row],[Ngày Thanh toán]]&lt;&gt;"",Table1[[#This Row],[Giá Trị HD sau CK]],0)</f>
        <v>0</v>
      </c>
      <c r="R918" s="8">
        <f>Table1[[#This Row],[Số còn phải thu ĐK]]+Table1[[#This Row],[Giá Trị HD sau CK]]-Table1[[#This Row],[Số tiền đã thu]]</f>
        <v>39239</v>
      </c>
      <c r="S918" s="7">
        <f>IF(Table1[[#This Row],[Ngày hóa đơn]]&lt;&gt;"",Table1[[#This Row],[Ngày hóa đơn]],Table1[[#This Row],[Ngày hạch toán]])</f>
        <v>45794</v>
      </c>
      <c r="T918" s="8">
        <v>55</v>
      </c>
      <c r="U918" s="7">
        <f>IF(Table1[[#This Row],[Ngày tính CN]]="","",S918+T918)</f>
        <v>45849</v>
      </c>
      <c r="V918" s="20">
        <f ca="1">IF(Table1[[#This Row],[Hạn thanh toán]]="","",IF((U918-NOW())&lt;0,0,(U918-NOW())))</f>
        <v>0</v>
      </c>
      <c r="W918" s="3"/>
      <c r="X918" s="20">
        <f ca="1">IF(Table1[[#This Row],[Hạn thanh toán]]="","",IF((U918-NOW())&lt;0,-(U918-NOW()),0))</f>
        <v>125.62053680555255</v>
      </c>
      <c r="Y918" s="3" t="str">
        <f t="shared" ca="1" si="14"/>
        <v>Nợ quá hạn hơn 120 ngày có khả năng mất thanh toán</v>
      </c>
      <c r="Z918" s="3" t="str">
        <f>IF(MONTH(Table1[[#This Row],[Ngày tính CN]])&lt;10,"0"&amp;MONTH(Table1[[#This Row],[Ngày tính CN]]),MONTH(Table1[[#This Row],[Ngày tính CN]]))</f>
        <v>05</v>
      </c>
      <c r="AA91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18" s="3"/>
    </row>
    <row r="919" spans="1:28" ht="25.5" customHeight="1" x14ac:dyDescent="0.2">
      <c r="A919" s="4" t="s">
        <v>654</v>
      </c>
      <c r="B919" s="4" t="s">
        <v>2119</v>
      </c>
      <c r="E919" s="5">
        <v>45794</v>
      </c>
      <c r="F919" s="3" t="s">
        <v>1471</v>
      </c>
      <c r="G919" s="3" t="s">
        <v>936</v>
      </c>
      <c r="K919" s="8">
        <v>-109083</v>
      </c>
      <c r="L919" s="8" t="s">
        <v>637</v>
      </c>
      <c r="O919" s="20">
        <f>IF(Table1[[#This Row],[Phân loại]]="Tồn đầu kỳ",Table1[[#This Row],[Tổng giá trị]],0)</f>
        <v>0</v>
      </c>
      <c r="P919" s="8">
        <f>IF(Table1[[#This Row],[Số còn phải thu ĐK]]&gt;0,0,IF(Table1[[#This Row],[Phân loại]]="Bán hàng",Table1[[#This Row],[Tổng giá trị]],-Table1[[#This Row],[Tổng giá trị]]))</f>
        <v>109083</v>
      </c>
      <c r="Q919" s="20">
        <f>IF(Table1[[#This Row],[Ngày Thanh toán]]&lt;&gt;"",Table1[[#This Row],[Giá Trị HD sau CK]],0)</f>
        <v>0</v>
      </c>
      <c r="R919" s="8">
        <f>Table1[[#This Row],[Số còn phải thu ĐK]]+Table1[[#This Row],[Giá Trị HD sau CK]]-Table1[[#This Row],[Số tiền đã thu]]</f>
        <v>109083</v>
      </c>
      <c r="S919" s="7">
        <f>IF(Table1[[#This Row],[Ngày hóa đơn]]&lt;&gt;"",Table1[[#This Row],[Ngày hóa đơn]],Table1[[#This Row],[Ngày hạch toán]])</f>
        <v>45794</v>
      </c>
      <c r="T919" s="8">
        <v>55</v>
      </c>
      <c r="U919" s="7">
        <f>IF(Table1[[#This Row],[Ngày tính CN]]="","",S919+T919)</f>
        <v>45849</v>
      </c>
      <c r="V919" s="20">
        <f ca="1">IF(Table1[[#This Row],[Hạn thanh toán]]="","",IF((U919-NOW())&lt;0,0,(U919-NOW())))</f>
        <v>0</v>
      </c>
      <c r="W919" s="3"/>
      <c r="X919" s="20">
        <f ca="1">IF(Table1[[#This Row],[Hạn thanh toán]]="","",IF((U919-NOW())&lt;0,-(U919-NOW()),0))</f>
        <v>125.62053680555255</v>
      </c>
      <c r="Y919" s="3" t="str">
        <f t="shared" ca="1" si="14"/>
        <v>Nợ quá hạn hơn 120 ngày có khả năng mất thanh toán</v>
      </c>
      <c r="Z919" s="3" t="str">
        <f>IF(MONTH(Table1[[#This Row],[Ngày tính CN]])&lt;10,"0"&amp;MONTH(Table1[[#This Row],[Ngày tính CN]]),MONTH(Table1[[#This Row],[Ngày tính CN]]))</f>
        <v>05</v>
      </c>
      <c r="AA91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19" s="3"/>
    </row>
    <row r="920" spans="1:28" ht="25.5" customHeight="1" x14ac:dyDescent="0.2">
      <c r="A920" s="4" t="s">
        <v>654</v>
      </c>
      <c r="B920" s="4" t="s">
        <v>2119</v>
      </c>
      <c r="E920" s="5">
        <v>45794</v>
      </c>
      <c r="F920" s="3" t="s">
        <v>1472</v>
      </c>
      <c r="G920" s="3" t="s">
        <v>936</v>
      </c>
      <c r="K920" s="8">
        <v>-217095</v>
      </c>
      <c r="L920" s="8" t="s">
        <v>637</v>
      </c>
      <c r="O920" s="20">
        <f>IF(Table1[[#This Row],[Phân loại]]="Tồn đầu kỳ",Table1[[#This Row],[Tổng giá trị]],0)</f>
        <v>0</v>
      </c>
      <c r="P920" s="8">
        <f>IF(Table1[[#This Row],[Số còn phải thu ĐK]]&gt;0,0,IF(Table1[[#This Row],[Phân loại]]="Bán hàng",Table1[[#This Row],[Tổng giá trị]],-Table1[[#This Row],[Tổng giá trị]]))</f>
        <v>217095</v>
      </c>
      <c r="Q920" s="20">
        <f>IF(Table1[[#This Row],[Ngày Thanh toán]]&lt;&gt;"",Table1[[#This Row],[Giá Trị HD sau CK]],0)</f>
        <v>0</v>
      </c>
      <c r="R920" s="8">
        <f>Table1[[#This Row],[Số còn phải thu ĐK]]+Table1[[#This Row],[Giá Trị HD sau CK]]-Table1[[#This Row],[Số tiền đã thu]]</f>
        <v>217095</v>
      </c>
      <c r="S920" s="7">
        <f>IF(Table1[[#This Row],[Ngày hóa đơn]]&lt;&gt;"",Table1[[#This Row],[Ngày hóa đơn]],Table1[[#This Row],[Ngày hạch toán]])</f>
        <v>45794</v>
      </c>
      <c r="T920" s="8">
        <v>55</v>
      </c>
      <c r="U920" s="7">
        <f>IF(Table1[[#This Row],[Ngày tính CN]]="","",S920+T920)</f>
        <v>45849</v>
      </c>
      <c r="V920" s="20">
        <f ca="1">IF(Table1[[#This Row],[Hạn thanh toán]]="","",IF((U920-NOW())&lt;0,0,(U920-NOW())))</f>
        <v>0</v>
      </c>
      <c r="W920" s="3"/>
      <c r="X920" s="20">
        <f ca="1">IF(Table1[[#This Row],[Hạn thanh toán]]="","",IF((U920-NOW())&lt;0,-(U920-NOW()),0))</f>
        <v>125.62053680555255</v>
      </c>
      <c r="Y920" s="3" t="str">
        <f t="shared" ca="1" si="14"/>
        <v>Nợ quá hạn hơn 120 ngày có khả năng mất thanh toán</v>
      </c>
      <c r="Z920" s="3" t="str">
        <f>IF(MONTH(Table1[[#This Row],[Ngày tính CN]])&lt;10,"0"&amp;MONTH(Table1[[#This Row],[Ngày tính CN]]),MONTH(Table1[[#This Row],[Ngày tính CN]]))</f>
        <v>05</v>
      </c>
      <c r="AA92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20" s="3"/>
    </row>
    <row r="921" spans="1:28" ht="25.5" customHeight="1" x14ac:dyDescent="0.2">
      <c r="A921" s="4" t="s">
        <v>654</v>
      </c>
      <c r="B921" s="4" t="s">
        <v>2119</v>
      </c>
      <c r="E921" s="5">
        <v>45794</v>
      </c>
      <c r="F921" s="3" t="s">
        <v>1473</v>
      </c>
      <c r="G921" s="3" t="s">
        <v>936</v>
      </c>
      <c r="K921" s="8">
        <v>-108548</v>
      </c>
      <c r="L921" s="8" t="s">
        <v>637</v>
      </c>
      <c r="O921" s="20">
        <f>IF(Table1[[#This Row],[Phân loại]]="Tồn đầu kỳ",Table1[[#This Row],[Tổng giá trị]],0)</f>
        <v>0</v>
      </c>
      <c r="P921" s="8">
        <f>IF(Table1[[#This Row],[Số còn phải thu ĐK]]&gt;0,0,IF(Table1[[#This Row],[Phân loại]]="Bán hàng",Table1[[#This Row],[Tổng giá trị]],-Table1[[#This Row],[Tổng giá trị]]))</f>
        <v>108548</v>
      </c>
      <c r="Q921" s="20">
        <f>IF(Table1[[#This Row],[Ngày Thanh toán]]&lt;&gt;"",Table1[[#This Row],[Giá Trị HD sau CK]],0)</f>
        <v>0</v>
      </c>
      <c r="R921" s="8">
        <f>Table1[[#This Row],[Số còn phải thu ĐK]]+Table1[[#This Row],[Giá Trị HD sau CK]]-Table1[[#This Row],[Số tiền đã thu]]</f>
        <v>108548</v>
      </c>
      <c r="S921" s="7">
        <f>IF(Table1[[#This Row],[Ngày hóa đơn]]&lt;&gt;"",Table1[[#This Row],[Ngày hóa đơn]],Table1[[#This Row],[Ngày hạch toán]])</f>
        <v>45794</v>
      </c>
      <c r="T921" s="8">
        <v>55</v>
      </c>
      <c r="U921" s="7">
        <f>IF(Table1[[#This Row],[Ngày tính CN]]="","",S921+T921)</f>
        <v>45849</v>
      </c>
      <c r="V921" s="20">
        <f ca="1">IF(Table1[[#This Row],[Hạn thanh toán]]="","",IF((U921-NOW())&lt;0,0,(U921-NOW())))</f>
        <v>0</v>
      </c>
      <c r="W921" s="3"/>
      <c r="X921" s="20">
        <f ca="1">IF(Table1[[#This Row],[Hạn thanh toán]]="","",IF((U921-NOW())&lt;0,-(U921-NOW()),0))</f>
        <v>125.62053680555255</v>
      </c>
      <c r="Y921" s="3" t="str">
        <f t="shared" ca="1" si="14"/>
        <v>Nợ quá hạn hơn 120 ngày có khả năng mất thanh toán</v>
      </c>
      <c r="Z921" s="3" t="str">
        <f>IF(MONTH(Table1[[#This Row],[Ngày tính CN]])&lt;10,"0"&amp;MONTH(Table1[[#This Row],[Ngày tính CN]]),MONTH(Table1[[#This Row],[Ngày tính CN]]))</f>
        <v>05</v>
      </c>
      <c r="AA92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21" s="3"/>
    </row>
    <row r="922" spans="1:28" ht="25.5" customHeight="1" x14ac:dyDescent="0.2">
      <c r="A922" s="4" t="s">
        <v>654</v>
      </c>
      <c r="B922" s="4" t="s">
        <v>2119</v>
      </c>
      <c r="E922" s="5">
        <v>45794</v>
      </c>
      <c r="F922" s="3" t="s">
        <v>1474</v>
      </c>
      <c r="G922" s="3" t="s">
        <v>936</v>
      </c>
      <c r="K922" s="8">
        <v>-108548</v>
      </c>
      <c r="L922" s="8" t="s">
        <v>637</v>
      </c>
      <c r="O922" s="20">
        <f>IF(Table1[[#This Row],[Phân loại]]="Tồn đầu kỳ",Table1[[#This Row],[Tổng giá trị]],0)</f>
        <v>0</v>
      </c>
      <c r="P922" s="8">
        <f>IF(Table1[[#This Row],[Số còn phải thu ĐK]]&gt;0,0,IF(Table1[[#This Row],[Phân loại]]="Bán hàng",Table1[[#This Row],[Tổng giá trị]],-Table1[[#This Row],[Tổng giá trị]]))</f>
        <v>108548</v>
      </c>
      <c r="Q922" s="20">
        <f>IF(Table1[[#This Row],[Ngày Thanh toán]]&lt;&gt;"",Table1[[#This Row],[Giá Trị HD sau CK]],0)</f>
        <v>0</v>
      </c>
      <c r="R922" s="8">
        <f>Table1[[#This Row],[Số còn phải thu ĐK]]+Table1[[#This Row],[Giá Trị HD sau CK]]-Table1[[#This Row],[Số tiền đã thu]]</f>
        <v>108548</v>
      </c>
      <c r="S922" s="7">
        <f>IF(Table1[[#This Row],[Ngày hóa đơn]]&lt;&gt;"",Table1[[#This Row],[Ngày hóa đơn]],Table1[[#This Row],[Ngày hạch toán]])</f>
        <v>45794</v>
      </c>
      <c r="T922" s="8">
        <v>55</v>
      </c>
      <c r="U922" s="7">
        <f>IF(Table1[[#This Row],[Ngày tính CN]]="","",S922+T922)</f>
        <v>45849</v>
      </c>
      <c r="V922" s="20">
        <f ca="1">IF(Table1[[#This Row],[Hạn thanh toán]]="","",IF((U922-NOW())&lt;0,0,(U922-NOW())))</f>
        <v>0</v>
      </c>
      <c r="W922" s="3"/>
      <c r="X922" s="20">
        <f ca="1">IF(Table1[[#This Row],[Hạn thanh toán]]="","",IF((U922-NOW())&lt;0,-(U922-NOW()),0))</f>
        <v>125.62053680555255</v>
      </c>
      <c r="Y922" s="3" t="str">
        <f t="shared" ca="1" si="14"/>
        <v>Nợ quá hạn hơn 120 ngày có khả năng mất thanh toán</v>
      </c>
      <c r="Z922" s="3" t="str">
        <f>IF(MONTH(Table1[[#This Row],[Ngày tính CN]])&lt;10,"0"&amp;MONTH(Table1[[#This Row],[Ngày tính CN]]),MONTH(Table1[[#This Row],[Ngày tính CN]]))</f>
        <v>05</v>
      </c>
      <c r="AA92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22" s="3"/>
    </row>
    <row r="923" spans="1:28" ht="25.5" customHeight="1" x14ac:dyDescent="0.2">
      <c r="A923" s="4" t="s">
        <v>654</v>
      </c>
      <c r="B923" s="4" t="s">
        <v>2119</v>
      </c>
      <c r="E923" s="5">
        <v>45794</v>
      </c>
      <c r="F923" s="3" t="s">
        <v>1475</v>
      </c>
      <c r="G923" s="3" t="s">
        <v>936</v>
      </c>
      <c r="K923" s="8">
        <v>-108548</v>
      </c>
      <c r="L923" s="8" t="s">
        <v>637</v>
      </c>
      <c r="O923" s="20">
        <f>IF(Table1[[#This Row],[Phân loại]]="Tồn đầu kỳ",Table1[[#This Row],[Tổng giá trị]],0)</f>
        <v>0</v>
      </c>
      <c r="P923" s="8">
        <f>IF(Table1[[#This Row],[Số còn phải thu ĐK]]&gt;0,0,IF(Table1[[#This Row],[Phân loại]]="Bán hàng",Table1[[#This Row],[Tổng giá trị]],-Table1[[#This Row],[Tổng giá trị]]))</f>
        <v>108548</v>
      </c>
      <c r="Q923" s="20">
        <f>IF(Table1[[#This Row],[Ngày Thanh toán]]&lt;&gt;"",Table1[[#This Row],[Giá Trị HD sau CK]],0)</f>
        <v>0</v>
      </c>
      <c r="R923" s="8">
        <f>Table1[[#This Row],[Số còn phải thu ĐK]]+Table1[[#This Row],[Giá Trị HD sau CK]]-Table1[[#This Row],[Số tiền đã thu]]</f>
        <v>108548</v>
      </c>
      <c r="S923" s="7">
        <f>IF(Table1[[#This Row],[Ngày hóa đơn]]&lt;&gt;"",Table1[[#This Row],[Ngày hóa đơn]],Table1[[#This Row],[Ngày hạch toán]])</f>
        <v>45794</v>
      </c>
      <c r="T923" s="8">
        <v>55</v>
      </c>
      <c r="U923" s="7">
        <f>IF(Table1[[#This Row],[Ngày tính CN]]="","",S923+T923)</f>
        <v>45849</v>
      </c>
      <c r="V923" s="20">
        <f ca="1">IF(Table1[[#This Row],[Hạn thanh toán]]="","",IF((U923-NOW())&lt;0,0,(U923-NOW())))</f>
        <v>0</v>
      </c>
      <c r="W923" s="3"/>
      <c r="X923" s="20">
        <f ca="1">IF(Table1[[#This Row],[Hạn thanh toán]]="","",IF((U923-NOW())&lt;0,-(U923-NOW()),0))</f>
        <v>125.62053680555255</v>
      </c>
      <c r="Y923" s="3" t="str">
        <f t="shared" ca="1" si="14"/>
        <v>Nợ quá hạn hơn 120 ngày có khả năng mất thanh toán</v>
      </c>
      <c r="Z923" s="3" t="str">
        <f>IF(MONTH(Table1[[#This Row],[Ngày tính CN]])&lt;10,"0"&amp;MONTH(Table1[[#This Row],[Ngày tính CN]]),MONTH(Table1[[#This Row],[Ngày tính CN]]))</f>
        <v>05</v>
      </c>
      <c r="AA92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23" s="3"/>
    </row>
    <row r="924" spans="1:28" ht="25.5" customHeight="1" x14ac:dyDescent="0.2">
      <c r="A924" s="4" t="s">
        <v>654</v>
      </c>
      <c r="B924" s="4" t="s">
        <v>2119</v>
      </c>
      <c r="E924" s="5">
        <v>45794</v>
      </c>
      <c r="F924" s="3" t="s">
        <v>1476</v>
      </c>
      <c r="G924" s="3" t="s">
        <v>936</v>
      </c>
      <c r="K924" s="8">
        <v>-108548</v>
      </c>
      <c r="L924" s="8" t="s">
        <v>637</v>
      </c>
      <c r="O924" s="20">
        <f>IF(Table1[[#This Row],[Phân loại]]="Tồn đầu kỳ",Table1[[#This Row],[Tổng giá trị]],0)</f>
        <v>0</v>
      </c>
      <c r="P924" s="8">
        <f>IF(Table1[[#This Row],[Số còn phải thu ĐK]]&gt;0,0,IF(Table1[[#This Row],[Phân loại]]="Bán hàng",Table1[[#This Row],[Tổng giá trị]],-Table1[[#This Row],[Tổng giá trị]]))</f>
        <v>108548</v>
      </c>
      <c r="Q924" s="20">
        <f>IF(Table1[[#This Row],[Ngày Thanh toán]]&lt;&gt;"",Table1[[#This Row],[Giá Trị HD sau CK]],0)</f>
        <v>0</v>
      </c>
      <c r="R924" s="8">
        <f>Table1[[#This Row],[Số còn phải thu ĐK]]+Table1[[#This Row],[Giá Trị HD sau CK]]-Table1[[#This Row],[Số tiền đã thu]]</f>
        <v>108548</v>
      </c>
      <c r="S924" s="7">
        <f>IF(Table1[[#This Row],[Ngày hóa đơn]]&lt;&gt;"",Table1[[#This Row],[Ngày hóa đơn]],Table1[[#This Row],[Ngày hạch toán]])</f>
        <v>45794</v>
      </c>
      <c r="T924" s="8">
        <v>55</v>
      </c>
      <c r="U924" s="7">
        <f>IF(Table1[[#This Row],[Ngày tính CN]]="","",S924+T924)</f>
        <v>45849</v>
      </c>
      <c r="V924" s="20">
        <f ca="1">IF(Table1[[#This Row],[Hạn thanh toán]]="","",IF((U924-NOW())&lt;0,0,(U924-NOW())))</f>
        <v>0</v>
      </c>
      <c r="W924" s="3"/>
      <c r="X924" s="20">
        <f ca="1">IF(Table1[[#This Row],[Hạn thanh toán]]="","",IF((U924-NOW())&lt;0,-(U924-NOW()),0))</f>
        <v>125.62053680555255</v>
      </c>
      <c r="Y924" s="3" t="str">
        <f t="shared" ca="1" si="14"/>
        <v>Nợ quá hạn hơn 120 ngày có khả năng mất thanh toán</v>
      </c>
      <c r="Z924" s="3" t="str">
        <f>IF(MONTH(Table1[[#This Row],[Ngày tính CN]])&lt;10,"0"&amp;MONTH(Table1[[#This Row],[Ngày tính CN]]),MONTH(Table1[[#This Row],[Ngày tính CN]]))</f>
        <v>05</v>
      </c>
      <c r="AA92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24" s="3"/>
    </row>
    <row r="925" spans="1:28" ht="25.5" customHeight="1" x14ac:dyDescent="0.2">
      <c r="A925" s="4" t="s">
        <v>654</v>
      </c>
      <c r="B925" s="4" t="s">
        <v>2119</v>
      </c>
      <c r="E925" s="5">
        <v>45794</v>
      </c>
      <c r="F925" s="3" t="s">
        <v>1477</v>
      </c>
      <c r="G925" s="3" t="s">
        <v>936</v>
      </c>
      <c r="K925" s="8">
        <v>-108548</v>
      </c>
      <c r="L925" s="8" t="s">
        <v>637</v>
      </c>
      <c r="O925" s="20">
        <f>IF(Table1[[#This Row],[Phân loại]]="Tồn đầu kỳ",Table1[[#This Row],[Tổng giá trị]],0)</f>
        <v>0</v>
      </c>
      <c r="P925" s="8">
        <f>IF(Table1[[#This Row],[Số còn phải thu ĐK]]&gt;0,0,IF(Table1[[#This Row],[Phân loại]]="Bán hàng",Table1[[#This Row],[Tổng giá trị]],-Table1[[#This Row],[Tổng giá trị]]))</f>
        <v>108548</v>
      </c>
      <c r="Q925" s="20">
        <f>IF(Table1[[#This Row],[Ngày Thanh toán]]&lt;&gt;"",Table1[[#This Row],[Giá Trị HD sau CK]],0)</f>
        <v>0</v>
      </c>
      <c r="R925" s="8">
        <f>Table1[[#This Row],[Số còn phải thu ĐK]]+Table1[[#This Row],[Giá Trị HD sau CK]]-Table1[[#This Row],[Số tiền đã thu]]</f>
        <v>108548</v>
      </c>
      <c r="S925" s="7">
        <f>IF(Table1[[#This Row],[Ngày hóa đơn]]&lt;&gt;"",Table1[[#This Row],[Ngày hóa đơn]],Table1[[#This Row],[Ngày hạch toán]])</f>
        <v>45794</v>
      </c>
      <c r="T925" s="8">
        <v>55</v>
      </c>
      <c r="U925" s="7">
        <f>IF(Table1[[#This Row],[Ngày tính CN]]="","",S925+T925)</f>
        <v>45849</v>
      </c>
      <c r="V925" s="20">
        <f ca="1">IF(Table1[[#This Row],[Hạn thanh toán]]="","",IF((U925-NOW())&lt;0,0,(U925-NOW())))</f>
        <v>0</v>
      </c>
      <c r="W925" s="3"/>
      <c r="X925" s="20">
        <f ca="1">IF(Table1[[#This Row],[Hạn thanh toán]]="","",IF((U925-NOW())&lt;0,-(U925-NOW()),0))</f>
        <v>125.62053680555255</v>
      </c>
      <c r="Y925" s="3" t="str">
        <f t="shared" ca="1" si="14"/>
        <v>Nợ quá hạn hơn 120 ngày có khả năng mất thanh toán</v>
      </c>
      <c r="Z925" s="3" t="str">
        <f>IF(MONTH(Table1[[#This Row],[Ngày tính CN]])&lt;10,"0"&amp;MONTH(Table1[[#This Row],[Ngày tính CN]]),MONTH(Table1[[#This Row],[Ngày tính CN]]))</f>
        <v>05</v>
      </c>
      <c r="AA92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25" s="3"/>
    </row>
    <row r="926" spans="1:28" ht="25.5" customHeight="1" x14ac:dyDescent="0.2">
      <c r="A926" s="4" t="s">
        <v>654</v>
      </c>
      <c r="B926" s="4" t="s">
        <v>2119</v>
      </c>
      <c r="E926" s="5">
        <v>45794</v>
      </c>
      <c r="F926" s="3" t="s">
        <v>1478</v>
      </c>
      <c r="G926" s="3" t="s">
        <v>936</v>
      </c>
      <c r="K926" s="8">
        <v>-108548</v>
      </c>
      <c r="L926" s="8" t="s">
        <v>637</v>
      </c>
      <c r="O926" s="20">
        <f>IF(Table1[[#This Row],[Phân loại]]="Tồn đầu kỳ",Table1[[#This Row],[Tổng giá trị]],0)</f>
        <v>0</v>
      </c>
      <c r="P926" s="8">
        <f>IF(Table1[[#This Row],[Số còn phải thu ĐK]]&gt;0,0,IF(Table1[[#This Row],[Phân loại]]="Bán hàng",Table1[[#This Row],[Tổng giá trị]],-Table1[[#This Row],[Tổng giá trị]]))</f>
        <v>108548</v>
      </c>
      <c r="Q926" s="20">
        <f>IF(Table1[[#This Row],[Ngày Thanh toán]]&lt;&gt;"",Table1[[#This Row],[Giá Trị HD sau CK]],0)</f>
        <v>0</v>
      </c>
      <c r="R926" s="8">
        <f>Table1[[#This Row],[Số còn phải thu ĐK]]+Table1[[#This Row],[Giá Trị HD sau CK]]-Table1[[#This Row],[Số tiền đã thu]]</f>
        <v>108548</v>
      </c>
      <c r="S926" s="7">
        <f>IF(Table1[[#This Row],[Ngày hóa đơn]]&lt;&gt;"",Table1[[#This Row],[Ngày hóa đơn]],Table1[[#This Row],[Ngày hạch toán]])</f>
        <v>45794</v>
      </c>
      <c r="T926" s="8">
        <v>55</v>
      </c>
      <c r="U926" s="7">
        <f>IF(Table1[[#This Row],[Ngày tính CN]]="","",S926+T926)</f>
        <v>45849</v>
      </c>
      <c r="V926" s="20">
        <f ca="1">IF(Table1[[#This Row],[Hạn thanh toán]]="","",IF((U926-NOW())&lt;0,0,(U926-NOW())))</f>
        <v>0</v>
      </c>
      <c r="W926" s="3"/>
      <c r="X926" s="20">
        <f ca="1">IF(Table1[[#This Row],[Hạn thanh toán]]="","",IF((U926-NOW())&lt;0,-(U926-NOW()),0))</f>
        <v>125.62053680555255</v>
      </c>
      <c r="Y926" s="3" t="str">
        <f t="shared" ca="1" si="14"/>
        <v>Nợ quá hạn hơn 120 ngày có khả năng mất thanh toán</v>
      </c>
      <c r="Z926" s="3" t="str">
        <f>IF(MONTH(Table1[[#This Row],[Ngày tính CN]])&lt;10,"0"&amp;MONTH(Table1[[#This Row],[Ngày tính CN]]),MONTH(Table1[[#This Row],[Ngày tính CN]]))</f>
        <v>05</v>
      </c>
      <c r="AA92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26" s="3"/>
    </row>
    <row r="927" spans="1:28" ht="25.5" customHeight="1" x14ac:dyDescent="0.2">
      <c r="A927" s="4" t="s">
        <v>654</v>
      </c>
      <c r="B927" s="4" t="s">
        <v>2119</v>
      </c>
      <c r="E927" s="5">
        <v>45794</v>
      </c>
      <c r="F927" s="3" t="s">
        <v>1479</v>
      </c>
      <c r="G927" s="3" t="s">
        <v>936</v>
      </c>
      <c r="K927" s="8">
        <v>-108548</v>
      </c>
      <c r="L927" s="8" t="s">
        <v>637</v>
      </c>
      <c r="O927" s="20">
        <f>IF(Table1[[#This Row],[Phân loại]]="Tồn đầu kỳ",Table1[[#This Row],[Tổng giá trị]],0)</f>
        <v>0</v>
      </c>
      <c r="P927" s="8">
        <f>IF(Table1[[#This Row],[Số còn phải thu ĐK]]&gt;0,0,IF(Table1[[#This Row],[Phân loại]]="Bán hàng",Table1[[#This Row],[Tổng giá trị]],-Table1[[#This Row],[Tổng giá trị]]))</f>
        <v>108548</v>
      </c>
      <c r="Q927" s="20">
        <f>IF(Table1[[#This Row],[Ngày Thanh toán]]&lt;&gt;"",Table1[[#This Row],[Giá Trị HD sau CK]],0)</f>
        <v>0</v>
      </c>
      <c r="R927" s="8">
        <f>Table1[[#This Row],[Số còn phải thu ĐK]]+Table1[[#This Row],[Giá Trị HD sau CK]]-Table1[[#This Row],[Số tiền đã thu]]</f>
        <v>108548</v>
      </c>
      <c r="S927" s="7">
        <f>IF(Table1[[#This Row],[Ngày hóa đơn]]&lt;&gt;"",Table1[[#This Row],[Ngày hóa đơn]],Table1[[#This Row],[Ngày hạch toán]])</f>
        <v>45794</v>
      </c>
      <c r="T927" s="8">
        <v>55</v>
      </c>
      <c r="U927" s="7">
        <f>IF(Table1[[#This Row],[Ngày tính CN]]="","",S927+T927)</f>
        <v>45849</v>
      </c>
      <c r="V927" s="20">
        <f ca="1">IF(Table1[[#This Row],[Hạn thanh toán]]="","",IF((U927-NOW())&lt;0,0,(U927-NOW())))</f>
        <v>0</v>
      </c>
      <c r="W927" s="3"/>
      <c r="X927" s="20">
        <f ca="1">IF(Table1[[#This Row],[Hạn thanh toán]]="","",IF((U927-NOW())&lt;0,-(U927-NOW()),0))</f>
        <v>125.62053680555255</v>
      </c>
      <c r="Y927" s="3" t="str">
        <f t="shared" ca="1" si="14"/>
        <v>Nợ quá hạn hơn 120 ngày có khả năng mất thanh toán</v>
      </c>
      <c r="Z927" s="3" t="str">
        <f>IF(MONTH(Table1[[#This Row],[Ngày tính CN]])&lt;10,"0"&amp;MONTH(Table1[[#This Row],[Ngày tính CN]]),MONTH(Table1[[#This Row],[Ngày tính CN]]))</f>
        <v>05</v>
      </c>
      <c r="AA92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27" s="3"/>
    </row>
    <row r="928" spans="1:28" ht="25.5" customHeight="1" x14ac:dyDescent="0.2">
      <c r="A928" s="4" t="s">
        <v>654</v>
      </c>
      <c r="B928" s="4" t="s">
        <v>2119</v>
      </c>
      <c r="E928" s="5">
        <v>45794</v>
      </c>
      <c r="F928" s="3" t="s">
        <v>1480</v>
      </c>
      <c r="G928" s="3" t="s">
        <v>936</v>
      </c>
      <c r="K928" s="8">
        <v>-108548</v>
      </c>
      <c r="L928" s="8" t="s">
        <v>637</v>
      </c>
      <c r="O928" s="20">
        <f>IF(Table1[[#This Row],[Phân loại]]="Tồn đầu kỳ",Table1[[#This Row],[Tổng giá trị]],0)</f>
        <v>0</v>
      </c>
      <c r="P928" s="8">
        <f>IF(Table1[[#This Row],[Số còn phải thu ĐK]]&gt;0,0,IF(Table1[[#This Row],[Phân loại]]="Bán hàng",Table1[[#This Row],[Tổng giá trị]],-Table1[[#This Row],[Tổng giá trị]]))</f>
        <v>108548</v>
      </c>
      <c r="Q928" s="20">
        <f>IF(Table1[[#This Row],[Ngày Thanh toán]]&lt;&gt;"",Table1[[#This Row],[Giá Trị HD sau CK]],0)</f>
        <v>0</v>
      </c>
      <c r="R928" s="8">
        <f>Table1[[#This Row],[Số còn phải thu ĐK]]+Table1[[#This Row],[Giá Trị HD sau CK]]-Table1[[#This Row],[Số tiền đã thu]]</f>
        <v>108548</v>
      </c>
      <c r="S928" s="7">
        <f>IF(Table1[[#This Row],[Ngày hóa đơn]]&lt;&gt;"",Table1[[#This Row],[Ngày hóa đơn]],Table1[[#This Row],[Ngày hạch toán]])</f>
        <v>45794</v>
      </c>
      <c r="T928" s="8">
        <v>55</v>
      </c>
      <c r="U928" s="7">
        <f>IF(Table1[[#This Row],[Ngày tính CN]]="","",S928+T928)</f>
        <v>45849</v>
      </c>
      <c r="V928" s="20">
        <f ca="1">IF(Table1[[#This Row],[Hạn thanh toán]]="","",IF((U928-NOW())&lt;0,0,(U928-NOW())))</f>
        <v>0</v>
      </c>
      <c r="W928" s="3"/>
      <c r="X928" s="20">
        <f ca="1">IF(Table1[[#This Row],[Hạn thanh toán]]="","",IF((U928-NOW())&lt;0,-(U928-NOW()),0))</f>
        <v>125.62053680555255</v>
      </c>
      <c r="Y928" s="3" t="str">
        <f t="shared" ca="1" si="14"/>
        <v>Nợ quá hạn hơn 120 ngày có khả năng mất thanh toán</v>
      </c>
      <c r="Z928" s="3" t="str">
        <f>IF(MONTH(Table1[[#This Row],[Ngày tính CN]])&lt;10,"0"&amp;MONTH(Table1[[#This Row],[Ngày tính CN]]),MONTH(Table1[[#This Row],[Ngày tính CN]]))</f>
        <v>05</v>
      </c>
      <c r="AA92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28" s="3"/>
    </row>
    <row r="929" spans="1:28" ht="25.5" customHeight="1" x14ac:dyDescent="0.2">
      <c r="A929" s="4" t="s">
        <v>654</v>
      </c>
      <c r="B929" s="4" t="s">
        <v>2119</v>
      </c>
      <c r="E929" s="5">
        <v>45794</v>
      </c>
      <c r="F929" s="3" t="s">
        <v>1481</v>
      </c>
      <c r="G929" s="3" t="s">
        <v>936</v>
      </c>
      <c r="K929" s="8">
        <v>-217095</v>
      </c>
      <c r="L929" s="8" t="s">
        <v>637</v>
      </c>
      <c r="O929" s="20">
        <f>IF(Table1[[#This Row],[Phân loại]]="Tồn đầu kỳ",Table1[[#This Row],[Tổng giá trị]],0)</f>
        <v>0</v>
      </c>
      <c r="P929" s="8">
        <f>IF(Table1[[#This Row],[Số còn phải thu ĐK]]&gt;0,0,IF(Table1[[#This Row],[Phân loại]]="Bán hàng",Table1[[#This Row],[Tổng giá trị]],-Table1[[#This Row],[Tổng giá trị]]))</f>
        <v>217095</v>
      </c>
      <c r="Q929" s="20">
        <f>IF(Table1[[#This Row],[Ngày Thanh toán]]&lt;&gt;"",Table1[[#This Row],[Giá Trị HD sau CK]],0)</f>
        <v>0</v>
      </c>
      <c r="R929" s="8">
        <f>Table1[[#This Row],[Số còn phải thu ĐK]]+Table1[[#This Row],[Giá Trị HD sau CK]]-Table1[[#This Row],[Số tiền đã thu]]</f>
        <v>217095</v>
      </c>
      <c r="S929" s="7">
        <f>IF(Table1[[#This Row],[Ngày hóa đơn]]&lt;&gt;"",Table1[[#This Row],[Ngày hóa đơn]],Table1[[#This Row],[Ngày hạch toán]])</f>
        <v>45794</v>
      </c>
      <c r="T929" s="8">
        <v>55</v>
      </c>
      <c r="U929" s="7">
        <f>IF(Table1[[#This Row],[Ngày tính CN]]="","",S929+T929)</f>
        <v>45849</v>
      </c>
      <c r="V929" s="20">
        <f ca="1">IF(Table1[[#This Row],[Hạn thanh toán]]="","",IF((U929-NOW())&lt;0,0,(U929-NOW())))</f>
        <v>0</v>
      </c>
      <c r="W929" s="3"/>
      <c r="X929" s="20">
        <f ca="1">IF(Table1[[#This Row],[Hạn thanh toán]]="","",IF((U929-NOW())&lt;0,-(U929-NOW()),0))</f>
        <v>125.62053680555255</v>
      </c>
      <c r="Y929" s="3" t="str">
        <f t="shared" ca="1" si="14"/>
        <v>Nợ quá hạn hơn 120 ngày có khả năng mất thanh toán</v>
      </c>
      <c r="Z929" s="3" t="str">
        <f>IF(MONTH(Table1[[#This Row],[Ngày tính CN]])&lt;10,"0"&amp;MONTH(Table1[[#This Row],[Ngày tính CN]]),MONTH(Table1[[#This Row],[Ngày tính CN]]))</f>
        <v>05</v>
      </c>
      <c r="AA92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29" s="3"/>
    </row>
    <row r="930" spans="1:28" ht="25.5" customHeight="1" x14ac:dyDescent="0.2">
      <c r="A930" s="4" t="s">
        <v>654</v>
      </c>
      <c r="B930" s="4" t="s">
        <v>2119</v>
      </c>
      <c r="E930" s="5">
        <v>45794</v>
      </c>
      <c r="F930" s="3" t="s">
        <v>1482</v>
      </c>
      <c r="G930" s="3" t="s">
        <v>936</v>
      </c>
      <c r="K930" s="8">
        <v>-108548</v>
      </c>
      <c r="L930" s="8" t="s">
        <v>637</v>
      </c>
      <c r="O930" s="20">
        <f>IF(Table1[[#This Row],[Phân loại]]="Tồn đầu kỳ",Table1[[#This Row],[Tổng giá trị]],0)</f>
        <v>0</v>
      </c>
      <c r="P930" s="8">
        <f>IF(Table1[[#This Row],[Số còn phải thu ĐK]]&gt;0,0,IF(Table1[[#This Row],[Phân loại]]="Bán hàng",Table1[[#This Row],[Tổng giá trị]],-Table1[[#This Row],[Tổng giá trị]]))</f>
        <v>108548</v>
      </c>
      <c r="Q930" s="20">
        <f>IF(Table1[[#This Row],[Ngày Thanh toán]]&lt;&gt;"",Table1[[#This Row],[Giá Trị HD sau CK]],0)</f>
        <v>0</v>
      </c>
      <c r="R930" s="8">
        <f>Table1[[#This Row],[Số còn phải thu ĐK]]+Table1[[#This Row],[Giá Trị HD sau CK]]-Table1[[#This Row],[Số tiền đã thu]]</f>
        <v>108548</v>
      </c>
      <c r="S930" s="7">
        <f>IF(Table1[[#This Row],[Ngày hóa đơn]]&lt;&gt;"",Table1[[#This Row],[Ngày hóa đơn]],Table1[[#This Row],[Ngày hạch toán]])</f>
        <v>45794</v>
      </c>
      <c r="T930" s="8">
        <v>55</v>
      </c>
      <c r="U930" s="7">
        <f>IF(Table1[[#This Row],[Ngày tính CN]]="","",S930+T930)</f>
        <v>45849</v>
      </c>
      <c r="V930" s="20">
        <f ca="1">IF(Table1[[#This Row],[Hạn thanh toán]]="","",IF((U930-NOW())&lt;0,0,(U930-NOW())))</f>
        <v>0</v>
      </c>
      <c r="W930" s="3"/>
      <c r="X930" s="20">
        <f ca="1">IF(Table1[[#This Row],[Hạn thanh toán]]="","",IF((U930-NOW())&lt;0,-(U930-NOW()),0))</f>
        <v>125.62053680555255</v>
      </c>
      <c r="Y930" s="3" t="str">
        <f t="shared" ca="1" si="14"/>
        <v>Nợ quá hạn hơn 120 ngày có khả năng mất thanh toán</v>
      </c>
      <c r="Z930" s="3" t="str">
        <f>IF(MONTH(Table1[[#This Row],[Ngày tính CN]])&lt;10,"0"&amp;MONTH(Table1[[#This Row],[Ngày tính CN]]),MONTH(Table1[[#This Row],[Ngày tính CN]]))</f>
        <v>05</v>
      </c>
      <c r="AA93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30" s="3"/>
    </row>
    <row r="931" spans="1:28" ht="25.5" customHeight="1" x14ac:dyDescent="0.2">
      <c r="A931" s="4" t="s">
        <v>654</v>
      </c>
      <c r="B931" s="4" t="s">
        <v>2119</v>
      </c>
      <c r="E931" s="5">
        <v>45794</v>
      </c>
      <c r="F931" s="3" t="s">
        <v>1483</v>
      </c>
      <c r="G931" s="3" t="s">
        <v>936</v>
      </c>
      <c r="K931" s="8">
        <v>-108548</v>
      </c>
      <c r="L931" s="8" t="s">
        <v>637</v>
      </c>
      <c r="O931" s="20">
        <f>IF(Table1[[#This Row],[Phân loại]]="Tồn đầu kỳ",Table1[[#This Row],[Tổng giá trị]],0)</f>
        <v>0</v>
      </c>
      <c r="P931" s="8">
        <f>IF(Table1[[#This Row],[Số còn phải thu ĐK]]&gt;0,0,IF(Table1[[#This Row],[Phân loại]]="Bán hàng",Table1[[#This Row],[Tổng giá trị]],-Table1[[#This Row],[Tổng giá trị]]))</f>
        <v>108548</v>
      </c>
      <c r="Q931" s="20">
        <f>IF(Table1[[#This Row],[Ngày Thanh toán]]&lt;&gt;"",Table1[[#This Row],[Giá Trị HD sau CK]],0)</f>
        <v>0</v>
      </c>
      <c r="R931" s="8">
        <f>Table1[[#This Row],[Số còn phải thu ĐK]]+Table1[[#This Row],[Giá Trị HD sau CK]]-Table1[[#This Row],[Số tiền đã thu]]</f>
        <v>108548</v>
      </c>
      <c r="S931" s="7">
        <f>IF(Table1[[#This Row],[Ngày hóa đơn]]&lt;&gt;"",Table1[[#This Row],[Ngày hóa đơn]],Table1[[#This Row],[Ngày hạch toán]])</f>
        <v>45794</v>
      </c>
      <c r="T931" s="8">
        <v>55</v>
      </c>
      <c r="U931" s="7">
        <f>IF(Table1[[#This Row],[Ngày tính CN]]="","",S931+T931)</f>
        <v>45849</v>
      </c>
      <c r="V931" s="20">
        <f ca="1">IF(Table1[[#This Row],[Hạn thanh toán]]="","",IF((U931-NOW())&lt;0,0,(U931-NOW())))</f>
        <v>0</v>
      </c>
      <c r="W931" s="3"/>
      <c r="X931" s="20">
        <f ca="1">IF(Table1[[#This Row],[Hạn thanh toán]]="","",IF((U931-NOW())&lt;0,-(U931-NOW()),0))</f>
        <v>125.62053680555255</v>
      </c>
      <c r="Y931" s="3" t="str">
        <f t="shared" ca="1" si="14"/>
        <v>Nợ quá hạn hơn 120 ngày có khả năng mất thanh toán</v>
      </c>
      <c r="Z931" s="3" t="str">
        <f>IF(MONTH(Table1[[#This Row],[Ngày tính CN]])&lt;10,"0"&amp;MONTH(Table1[[#This Row],[Ngày tính CN]]),MONTH(Table1[[#This Row],[Ngày tính CN]]))</f>
        <v>05</v>
      </c>
      <c r="AA93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31" s="3"/>
    </row>
    <row r="932" spans="1:28" ht="25.5" customHeight="1" x14ac:dyDescent="0.2">
      <c r="A932" s="4" t="s">
        <v>654</v>
      </c>
      <c r="B932" s="4" t="s">
        <v>2119</v>
      </c>
      <c r="E932" s="5">
        <v>45794</v>
      </c>
      <c r="F932" s="3" t="s">
        <v>1484</v>
      </c>
      <c r="G932" s="3" t="s">
        <v>936</v>
      </c>
      <c r="K932" s="8">
        <v>-217095</v>
      </c>
      <c r="L932" s="8" t="s">
        <v>637</v>
      </c>
      <c r="O932" s="20">
        <f>IF(Table1[[#This Row],[Phân loại]]="Tồn đầu kỳ",Table1[[#This Row],[Tổng giá trị]],0)</f>
        <v>0</v>
      </c>
      <c r="P932" s="8">
        <f>IF(Table1[[#This Row],[Số còn phải thu ĐK]]&gt;0,0,IF(Table1[[#This Row],[Phân loại]]="Bán hàng",Table1[[#This Row],[Tổng giá trị]],-Table1[[#This Row],[Tổng giá trị]]))</f>
        <v>217095</v>
      </c>
      <c r="Q932" s="20">
        <f>IF(Table1[[#This Row],[Ngày Thanh toán]]&lt;&gt;"",Table1[[#This Row],[Giá Trị HD sau CK]],0)</f>
        <v>0</v>
      </c>
      <c r="R932" s="8">
        <f>Table1[[#This Row],[Số còn phải thu ĐK]]+Table1[[#This Row],[Giá Trị HD sau CK]]-Table1[[#This Row],[Số tiền đã thu]]</f>
        <v>217095</v>
      </c>
      <c r="S932" s="7">
        <f>IF(Table1[[#This Row],[Ngày hóa đơn]]&lt;&gt;"",Table1[[#This Row],[Ngày hóa đơn]],Table1[[#This Row],[Ngày hạch toán]])</f>
        <v>45794</v>
      </c>
      <c r="T932" s="8">
        <v>55</v>
      </c>
      <c r="U932" s="7">
        <f>IF(Table1[[#This Row],[Ngày tính CN]]="","",S932+T932)</f>
        <v>45849</v>
      </c>
      <c r="V932" s="20">
        <f ca="1">IF(Table1[[#This Row],[Hạn thanh toán]]="","",IF((U932-NOW())&lt;0,0,(U932-NOW())))</f>
        <v>0</v>
      </c>
      <c r="W932" s="3"/>
      <c r="X932" s="20">
        <f ca="1">IF(Table1[[#This Row],[Hạn thanh toán]]="","",IF((U932-NOW())&lt;0,-(U932-NOW()),0))</f>
        <v>125.62053680555255</v>
      </c>
      <c r="Y932" s="3" t="str">
        <f t="shared" ca="1" si="14"/>
        <v>Nợ quá hạn hơn 120 ngày có khả năng mất thanh toán</v>
      </c>
      <c r="Z932" s="3" t="str">
        <f>IF(MONTH(Table1[[#This Row],[Ngày tính CN]])&lt;10,"0"&amp;MONTH(Table1[[#This Row],[Ngày tính CN]]),MONTH(Table1[[#This Row],[Ngày tính CN]]))</f>
        <v>05</v>
      </c>
      <c r="AA93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32" s="3"/>
    </row>
    <row r="933" spans="1:28" ht="25.5" customHeight="1" x14ac:dyDescent="0.2">
      <c r="A933" s="4" t="s">
        <v>654</v>
      </c>
      <c r="B933" s="4" t="s">
        <v>2119</v>
      </c>
      <c r="E933" s="5">
        <v>45794</v>
      </c>
      <c r="F933" s="3" t="s">
        <v>1485</v>
      </c>
      <c r="G933" s="3" t="s">
        <v>936</v>
      </c>
      <c r="K933" s="8">
        <v>-108548</v>
      </c>
      <c r="L933" s="8" t="s">
        <v>637</v>
      </c>
      <c r="O933" s="20">
        <f>IF(Table1[[#This Row],[Phân loại]]="Tồn đầu kỳ",Table1[[#This Row],[Tổng giá trị]],0)</f>
        <v>0</v>
      </c>
      <c r="P933" s="8">
        <f>IF(Table1[[#This Row],[Số còn phải thu ĐK]]&gt;0,0,IF(Table1[[#This Row],[Phân loại]]="Bán hàng",Table1[[#This Row],[Tổng giá trị]],-Table1[[#This Row],[Tổng giá trị]]))</f>
        <v>108548</v>
      </c>
      <c r="Q933" s="20">
        <f>IF(Table1[[#This Row],[Ngày Thanh toán]]&lt;&gt;"",Table1[[#This Row],[Giá Trị HD sau CK]],0)</f>
        <v>0</v>
      </c>
      <c r="R933" s="8">
        <f>Table1[[#This Row],[Số còn phải thu ĐK]]+Table1[[#This Row],[Giá Trị HD sau CK]]-Table1[[#This Row],[Số tiền đã thu]]</f>
        <v>108548</v>
      </c>
      <c r="S933" s="7">
        <f>IF(Table1[[#This Row],[Ngày hóa đơn]]&lt;&gt;"",Table1[[#This Row],[Ngày hóa đơn]],Table1[[#This Row],[Ngày hạch toán]])</f>
        <v>45794</v>
      </c>
      <c r="T933" s="8">
        <v>55</v>
      </c>
      <c r="U933" s="7">
        <f>IF(Table1[[#This Row],[Ngày tính CN]]="","",S933+T933)</f>
        <v>45849</v>
      </c>
      <c r="V933" s="20">
        <f ca="1">IF(Table1[[#This Row],[Hạn thanh toán]]="","",IF((U933-NOW())&lt;0,0,(U933-NOW())))</f>
        <v>0</v>
      </c>
      <c r="W933" s="3"/>
      <c r="X933" s="20">
        <f ca="1">IF(Table1[[#This Row],[Hạn thanh toán]]="","",IF((U933-NOW())&lt;0,-(U933-NOW()),0))</f>
        <v>125.62053680555255</v>
      </c>
      <c r="Y933" s="3" t="str">
        <f t="shared" ca="1" si="14"/>
        <v>Nợ quá hạn hơn 120 ngày có khả năng mất thanh toán</v>
      </c>
      <c r="Z933" s="3" t="str">
        <f>IF(MONTH(Table1[[#This Row],[Ngày tính CN]])&lt;10,"0"&amp;MONTH(Table1[[#This Row],[Ngày tính CN]]),MONTH(Table1[[#This Row],[Ngày tính CN]]))</f>
        <v>05</v>
      </c>
      <c r="AA93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33" s="3"/>
    </row>
    <row r="934" spans="1:28" ht="25.5" customHeight="1" x14ac:dyDescent="0.2">
      <c r="A934" s="4" t="s">
        <v>654</v>
      </c>
      <c r="B934" s="4" t="s">
        <v>2119</v>
      </c>
      <c r="E934" s="5">
        <v>45794</v>
      </c>
      <c r="F934" s="3" t="s">
        <v>1486</v>
      </c>
      <c r="G934" s="3" t="s">
        <v>936</v>
      </c>
      <c r="K934" s="8">
        <v>-108548</v>
      </c>
      <c r="L934" s="8" t="s">
        <v>637</v>
      </c>
      <c r="O934" s="20">
        <f>IF(Table1[[#This Row],[Phân loại]]="Tồn đầu kỳ",Table1[[#This Row],[Tổng giá trị]],0)</f>
        <v>0</v>
      </c>
      <c r="P934" s="8">
        <f>IF(Table1[[#This Row],[Số còn phải thu ĐK]]&gt;0,0,IF(Table1[[#This Row],[Phân loại]]="Bán hàng",Table1[[#This Row],[Tổng giá trị]],-Table1[[#This Row],[Tổng giá trị]]))</f>
        <v>108548</v>
      </c>
      <c r="Q934" s="20">
        <f>IF(Table1[[#This Row],[Ngày Thanh toán]]&lt;&gt;"",Table1[[#This Row],[Giá Trị HD sau CK]],0)</f>
        <v>0</v>
      </c>
      <c r="R934" s="8">
        <f>Table1[[#This Row],[Số còn phải thu ĐK]]+Table1[[#This Row],[Giá Trị HD sau CK]]-Table1[[#This Row],[Số tiền đã thu]]</f>
        <v>108548</v>
      </c>
      <c r="S934" s="7">
        <f>IF(Table1[[#This Row],[Ngày hóa đơn]]&lt;&gt;"",Table1[[#This Row],[Ngày hóa đơn]],Table1[[#This Row],[Ngày hạch toán]])</f>
        <v>45794</v>
      </c>
      <c r="T934" s="8">
        <v>55</v>
      </c>
      <c r="U934" s="7">
        <f>IF(Table1[[#This Row],[Ngày tính CN]]="","",S934+T934)</f>
        <v>45849</v>
      </c>
      <c r="V934" s="20">
        <f ca="1">IF(Table1[[#This Row],[Hạn thanh toán]]="","",IF((U934-NOW())&lt;0,0,(U934-NOW())))</f>
        <v>0</v>
      </c>
      <c r="W934" s="3"/>
      <c r="X934" s="20">
        <f ca="1">IF(Table1[[#This Row],[Hạn thanh toán]]="","",IF((U934-NOW())&lt;0,-(U934-NOW()),0))</f>
        <v>125.62053680555255</v>
      </c>
      <c r="Y934" s="3" t="str">
        <f t="shared" ca="1" si="14"/>
        <v>Nợ quá hạn hơn 120 ngày có khả năng mất thanh toán</v>
      </c>
      <c r="Z934" s="3" t="str">
        <f>IF(MONTH(Table1[[#This Row],[Ngày tính CN]])&lt;10,"0"&amp;MONTH(Table1[[#This Row],[Ngày tính CN]]),MONTH(Table1[[#This Row],[Ngày tính CN]]))</f>
        <v>05</v>
      </c>
      <c r="AA93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34" s="3"/>
    </row>
    <row r="935" spans="1:28" ht="25.5" customHeight="1" x14ac:dyDescent="0.2">
      <c r="A935" s="4" t="s">
        <v>654</v>
      </c>
      <c r="B935" s="4" t="s">
        <v>2119</v>
      </c>
      <c r="E935" s="5">
        <v>45794</v>
      </c>
      <c r="F935" s="3" t="s">
        <v>1487</v>
      </c>
      <c r="G935" s="3" t="s">
        <v>936</v>
      </c>
      <c r="K935" s="8">
        <v>-323862</v>
      </c>
      <c r="L935" s="8" t="s">
        <v>637</v>
      </c>
      <c r="O935" s="20">
        <f>IF(Table1[[#This Row],[Phân loại]]="Tồn đầu kỳ",Table1[[#This Row],[Tổng giá trị]],0)</f>
        <v>0</v>
      </c>
      <c r="P935" s="8">
        <f>IF(Table1[[#This Row],[Số còn phải thu ĐK]]&gt;0,0,IF(Table1[[#This Row],[Phân loại]]="Bán hàng",Table1[[#This Row],[Tổng giá trị]],-Table1[[#This Row],[Tổng giá trị]]))</f>
        <v>323862</v>
      </c>
      <c r="Q935" s="20">
        <f>IF(Table1[[#This Row],[Ngày Thanh toán]]&lt;&gt;"",Table1[[#This Row],[Giá Trị HD sau CK]],0)</f>
        <v>0</v>
      </c>
      <c r="R935" s="8">
        <f>Table1[[#This Row],[Số còn phải thu ĐK]]+Table1[[#This Row],[Giá Trị HD sau CK]]-Table1[[#This Row],[Số tiền đã thu]]</f>
        <v>323862</v>
      </c>
      <c r="S935" s="7">
        <f>IF(Table1[[#This Row],[Ngày hóa đơn]]&lt;&gt;"",Table1[[#This Row],[Ngày hóa đơn]],Table1[[#This Row],[Ngày hạch toán]])</f>
        <v>45794</v>
      </c>
      <c r="T935" s="8">
        <v>55</v>
      </c>
      <c r="U935" s="7">
        <f>IF(Table1[[#This Row],[Ngày tính CN]]="","",S935+T935)</f>
        <v>45849</v>
      </c>
      <c r="V935" s="20">
        <f ca="1">IF(Table1[[#This Row],[Hạn thanh toán]]="","",IF((U935-NOW())&lt;0,0,(U935-NOW())))</f>
        <v>0</v>
      </c>
      <c r="W935" s="3"/>
      <c r="X935" s="20">
        <f ca="1">IF(Table1[[#This Row],[Hạn thanh toán]]="","",IF((U935-NOW())&lt;0,-(U935-NOW()),0))</f>
        <v>125.62053680555255</v>
      </c>
      <c r="Y935" s="3" t="str">
        <f t="shared" ca="1" si="14"/>
        <v>Nợ quá hạn hơn 120 ngày có khả năng mất thanh toán</v>
      </c>
      <c r="Z935" s="3" t="str">
        <f>IF(MONTH(Table1[[#This Row],[Ngày tính CN]])&lt;10,"0"&amp;MONTH(Table1[[#This Row],[Ngày tính CN]]),MONTH(Table1[[#This Row],[Ngày tính CN]]))</f>
        <v>05</v>
      </c>
      <c r="AA93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35" s="3"/>
    </row>
    <row r="936" spans="1:28" ht="25.5" customHeight="1" x14ac:dyDescent="0.2">
      <c r="A936" s="4" t="s">
        <v>654</v>
      </c>
      <c r="B936" s="4" t="s">
        <v>2119</v>
      </c>
      <c r="E936" s="5">
        <v>45794</v>
      </c>
      <c r="F936" s="3" t="s">
        <v>1488</v>
      </c>
      <c r="G936" s="3" t="s">
        <v>936</v>
      </c>
      <c r="K936" s="8">
        <v>-180319</v>
      </c>
      <c r="L936" s="8" t="s">
        <v>637</v>
      </c>
      <c r="O936" s="20">
        <f>IF(Table1[[#This Row],[Phân loại]]="Tồn đầu kỳ",Table1[[#This Row],[Tổng giá trị]],0)</f>
        <v>0</v>
      </c>
      <c r="P936" s="8">
        <f>IF(Table1[[#This Row],[Số còn phải thu ĐK]]&gt;0,0,IF(Table1[[#This Row],[Phân loại]]="Bán hàng",Table1[[#This Row],[Tổng giá trị]],-Table1[[#This Row],[Tổng giá trị]]))</f>
        <v>180319</v>
      </c>
      <c r="Q936" s="20">
        <f>IF(Table1[[#This Row],[Ngày Thanh toán]]&lt;&gt;"",Table1[[#This Row],[Giá Trị HD sau CK]],0)</f>
        <v>0</v>
      </c>
      <c r="R936" s="8">
        <f>Table1[[#This Row],[Số còn phải thu ĐK]]+Table1[[#This Row],[Giá Trị HD sau CK]]-Table1[[#This Row],[Số tiền đã thu]]</f>
        <v>180319</v>
      </c>
      <c r="S936" s="7">
        <f>IF(Table1[[#This Row],[Ngày hóa đơn]]&lt;&gt;"",Table1[[#This Row],[Ngày hóa đơn]],Table1[[#This Row],[Ngày hạch toán]])</f>
        <v>45794</v>
      </c>
      <c r="T936" s="8">
        <v>55</v>
      </c>
      <c r="U936" s="7">
        <f>IF(Table1[[#This Row],[Ngày tính CN]]="","",S936+T936)</f>
        <v>45849</v>
      </c>
      <c r="V936" s="20">
        <f ca="1">IF(Table1[[#This Row],[Hạn thanh toán]]="","",IF((U936-NOW())&lt;0,0,(U936-NOW())))</f>
        <v>0</v>
      </c>
      <c r="W936" s="3"/>
      <c r="X936" s="20">
        <f ca="1">IF(Table1[[#This Row],[Hạn thanh toán]]="","",IF((U936-NOW())&lt;0,-(U936-NOW()),0))</f>
        <v>125.62053680555255</v>
      </c>
      <c r="Y936" s="3" t="str">
        <f t="shared" ca="1" si="14"/>
        <v>Nợ quá hạn hơn 120 ngày có khả năng mất thanh toán</v>
      </c>
      <c r="Z936" s="3" t="str">
        <f>IF(MONTH(Table1[[#This Row],[Ngày tính CN]])&lt;10,"0"&amp;MONTH(Table1[[#This Row],[Ngày tính CN]]),MONTH(Table1[[#This Row],[Ngày tính CN]]))</f>
        <v>05</v>
      </c>
      <c r="AA93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36" s="3"/>
    </row>
    <row r="937" spans="1:28" ht="25.5" customHeight="1" x14ac:dyDescent="0.2">
      <c r="A937" s="4" t="s">
        <v>654</v>
      </c>
      <c r="B937" s="4" t="s">
        <v>2119</v>
      </c>
      <c r="E937" s="5">
        <v>45794</v>
      </c>
      <c r="F937" s="3" t="s">
        <v>1489</v>
      </c>
      <c r="G937" s="3" t="s">
        <v>936</v>
      </c>
      <c r="K937" s="8">
        <v>-95765</v>
      </c>
      <c r="L937" s="8" t="s">
        <v>637</v>
      </c>
      <c r="O937" s="20">
        <f>IF(Table1[[#This Row],[Phân loại]]="Tồn đầu kỳ",Table1[[#This Row],[Tổng giá trị]],0)</f>
        <v>0</v>
      </c>
      <c r="P937" s="8">
        <f>IF(Table1[[#This Row],[Số còn phải thu ĐK]]&gt;0,0,IF(Table1[[#This Row],[Phân loại]]="Bán hàng",Table1[[#This Row],[Tổng giá trị]],-Table1[[#This Row],[Tổng giá trị]]))</f>
        <v>95765</v>
      </c>
      <c r="Q937" s="20">
        <f>IF(Table1[[#This Row],[Ngày Thanh toán]]&lt;&gt;"",Table1[[#This Row],[Giá Trị HD sau CK]],0)</f>
        <v>0</v>
      </c>
      <c r="R937" s="8">
        <f>Table1[[#This Row],[Số còn phải thu ĐK]]+Table1[[#This Row],[Giá Trị HD sau CK]]-Table1[[#This Row],[Số tiền đã thu]]</f>
        <v>95765</v>
      </c>
      <c r="S937" s="7">
        <f>IF(Table1[[#This Row],[Ngày hóa đơn]]&lt;&gt;"",Table1[[#This Row],[Ngày hóa đơn]],Table1[[#This Row],[Ngày hạch toán]])</f>
        <v>45794</v>
      </c>
      <c r="T937" s="8">
        <v>55</v>
      </c>
      <c r="U937" s="7">
        <f>IF(Table1[[#This Row],[Ngày tính CN]]="","",S937+T937)</f>
        <v>45849</v>
      </c>
      <c r="V937" s="20">
        <f ca="1">IF(Table1[[#This Row],[Hạn thanh toán]]="","",IF((U937-NOW())&lt;0,0,(U937-NOW())))</f>
        <v>0</v>
      </c>
      <c r="W937" s="3"/>
      <c r="X937" s="20">
        <f ca="1">IF(Table1[[#This Row],[Hạn thanh toán]]="","",IF((U937-NOW())&lt;0,-(U937-NOW()),0))</f>
        <v>125.62053680555255</v>
      </c>
      <c r="Y937" s="3" t="str">
        <f t="shared" ca="1" si="14"/>
        <v>Nợ quá hạn hơn 120 ngày có khả năng mất thanh toán</v>
      </c>
      <c r="Z937" s="3" t="str">
        <f>IF(MONTH(Table1[[#This Row],[Ngày tính CN]])&lt;10,"0"&amp;MONTH(Table1[[#This Row],[Ngày tính CN]]),MONTH(Table1[[#This Row],[Ngày tính CN]]))</f>
        <v>05</v>
      </c>
      <c r="AA93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37" s="3"/>
    </row>
    <row r="938" spans="1:28" ht="25.5" customHeight="1" x14ac:dyDescent="0.2">
      <c r="A938" s="4" t="s">
        <v>654</v>
      </c>
      <c r="B938" s="4" t="s">
        <v>2119</v>
      </c>
      <c r="E938" s="5">
        <v>45794</v>
      </c>
      <c r="F938" s="3" t="s">
        <v>1490</v>
      </c>
      <c r="G938" s="3" t="s">
        <v>936</v>
      </c>
      <c r="K938" s="8">
        <v>-304745</v>
      </c>
      <c r="L938" s="8" t="s">
        <v>637</v>
      </c>
      <c r="O938" s="20">
        <f>IF(Table1[[#This Row],[Phân loại]]="Tồn đầu kỳ",Table1[[#This Row],[Tổng giá trị]],0)</f>
        <v>0</v>
      </c>
      <c r="P938" s="8">
        <f>IF(Table1[[#This Row],[Số còn phải thu ĐK]]&gt;0,0,IF(Table1[[#This Row],[Phân loại]]="Bán hàng",Table1[[#This Row],[Tổng giá trị]],-Table1[[#This Row],[Tổng giá trị]]))</f>
        <v>304745</v>
      </c>
      <c r="Q938" s="20">
        <f>IF(Table1[[#This Row],[Ngày Thanh toán]]&lt;&gt;"",Table1[[#This Row],[Giá Trị HD sau CK]],0)</f>
        <v>0</v>
      </c>
      <c r="R938" s="8">
        <f>Table1[[#This Row],[Số còn phải thu ĐK]]+Table1[[#This Row],[Giá Trị HD sau CK]]-Table1[[#This Row],[Số tiền đã thu]]</f>
        <v>304745</v>
      </c>
      <c r="S938" s="7">
        <f>IF(Table1[[#This Row],[Ngày hóa đơn]]&lt;&gt;"",Table1[[#This Row],[Ngày hóa đơn]],Table1[[#This Row],[Ngày hạch toán]])</f>
        <v>45794</v>
      </c>
      <c r="T938" s="8">
        <v>55</v>
      </c>
      <c r="U938" s="7">
        <f>IF(Table1[[#This Row],[Ngày tính CN]]="","",S938+T938)</f>
        <v>45849</v>
      </c>
      <c r="V938" s="20">
        <f ca="1">IF(Table1[[#This Row],[Hạn thanh toán]]="","",IF((U938-NOW())&lt;0,0,(U938-NOW())))</f>
        <v>0</v>
      </c>
      <c r="W938" s="3"/>
      <c r="X938" s="20">
        <f ca="1">IF(Table1[[#This Row],[Hạn thanh toán]]="","",IF((U938-NOW())&lt;0,-(U938-NOW()),0))</f>
        <v>125.62053680555255</v>
      </c>
      <c r="Y938" s="3" t="str">
        <f t="shared" ca="1" si="14"/>
        <v>Nợ quá hạn hơn 120 ngày có khả năng mất thanh toán</v>
      </c>
      <c r="Z938" s="3" t="str">
        <f>IF(MONTH(Table1[[#This Row],[Ngày tính CN]])&lt;10,"0"&amp;MONTH(Table1[[#This Row],[Ngày tính CN]]),MONTH(Table1[[#This Row],[Ngày tính CN]]))</f>
        <v>05</v>
      </c>
      <c r="AA93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38" s="3"/>
    </row>
    <row r="939" spans="1:28" ht="25.5" customHeight="1" x14ac:dyDescent="0.2">
      <c r="A939" s="4" t="s">
        <v>654</v>
      </c>
      <c r="B939" s="4" t="s">
        <v>2119</v>
      </c>
      <c r="E939" s="5">
        <v>45794</v>
      </c>
      <c r="F939" s="3" t="s">
        <v>1491</v>
      </c>
      <c r="G939" s="3" t="s">
        <v>936</v>
      </c>
      <c r="K939" s="8">
        <v>-316014</v>
      </c>
      <c r="L939" s="8" t="s">
        <v>637</v>
      </c>
      <c r="O939" s="20">
        <f>IF(Table1[[#This Row],[Phân loại]]="Tồn đầu kỳ",Table1[[#This Row],[Tổng giá trị]],0)</f>
        <v>0</v>
      </c>
      <c r="P939" s="8">
        <f>IF(Table1[[#This Row],[Số còn phải thu ĐK]]&gt;0,0,IF(Table1[[#This Row],[Phân loại]]="Bán hàng",Table1[[#This Row],[Tổng giá trị]],-Table1[[#This Row],[Tổng giá trị]]))</f>
        <v>316014</v>
      </c>
      <c r="Q939" s="20">
        <f>IF(Table1[[#This Row],[Ngày Thanh toán]]&lt;&gt;"",Table1[[#This Row],[Giá Trị HD sau CK]],0)</f>
        <v>0</v>
      </c>
      <c r="R939" s="8">
        <f>Table1[[#This Row],[Số còn phải thu ĐK]]+Table1[[#This Row],[Giá Trị HD sau CK]]-Table1[[#This Row],[Số tiền đã thu]]</f>
        <v>316014</v>
      </c>
      <c r="S939" s="7">
        <f>IF(Table1[[#This Row],[Ngày hóa đơn]]&lt;&gt;"",Table1[[#This Row],[Ngày hóa đơn]],Table1[[#This Row],[Ngày hạch toán]])</f>
        <v>45794</v>
      </c>
      <c r="T939" s="8">
        <v>55</v>
      </c>
      <c r="U939" s="7">
        <f>IF(Table1[[#This Row],[Ngày tính CN]]="","",S939+T939)</f>
        <v>45849</v>
      </c>
      <c r="V939" s="20">
        <f ca="1">IF(Table1[[#This Row],[Hạn thanh toán]]="","",IF((U939-NOW())&lt;0,0,(U939-NOW())))</f>
        <v>0</v>
      </c>
      <c r="W939" s="3"/>
      <c r="X939" s="20">
        <f ca="1">IF(Table1[[#This Row],[Hạn thanh toán]]="","",IF((U939-NOW())&lt;0,-(U939-NOW()),0))</f>
        <v>125.62053680555255</v>
      </c>
      <c r="Y939" s="3" t="str">
        <f t="shared" ca="1" si="14"/>
        <v>Nợ quá hạn hơn 120 ngày có khả năng mất thanh toán</v>
      </c>
      <c r="Z939" s="3" t="str">
        <f>IF(MONTH(Table1[[#This Row],[Ngày tính CN]])&lt;10,"0"&amp;MONTH(Table1[[#This Row],[Ngày tính CN]]),MONTH(Table1[[#This Row],[Ngày tính CN]]))</f>
        <v>05</v>
      </c>
      <c r="AA93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39" s="3"/>
    </row>
    <row r="940" spans="1:28" ht="25.5" customHeight="1" x14ac:dyDescent="0.2">
      <c r="A940" s="4" t="s">
        <v>654</v>
      </c>
      <c r="B940" s="4" t="s">
        <v>2119</v>
      </c>
      <c r="E940" s="5">
        <v>45794</v>
      </c>
      <c r="F940" s="3" t="s">
        <v>1492</v>
      </c>
      <c r="G940" s="3" t="s">
        <v>936</v>
      </c>
      <c r="K940" s="8">
        <v>-180732</v>
      </c>
      <c r="L940" s="8" t="s">
        <v>637</v>
      </c>
      <c r="O940" s="20">
        <f>IF(Table1[[#This Row],[Phân loại]]="Tồn đầu kỳ",Table1[[#This Row],[Tổng giá trị]],0)</f>
        <v>0</v>
      </c>
      <c r="P940" s="8">
        <f>IF(Table1[[#This Row],[Số còn phải thu ĐK]]&gt;0,0,IF(Table1[[#This Row],[Phân loại]]="Bán hàng",Table1[[#This Row],[Tổng giá trị]],-Table1[[#This Row],[Tổng giá trị]]))</f>
        <v>180732</v>
      </c>
      <c r="Q940" s="20">
        <f>IF(Table1[[#This Row],[Ngày Thanh toán]]&lt;&gt;"",Table1[[#This Row],[Giá Trị HD sau CK]],0)</f>
        <v>0</v>
      </c>
      <c r="R940" s="8">
        <f>Table1[[#This Row],[Số còn phải thu ĐK]]+Table1[[#This Row],[Giá Trị HD sau CK]]-Table1[[#This Row],[Số tiền đã thu]]</f>
        <v>180732</v>
      </c>
      <c r="S940" s="7">
        <f>IF(Table1[[#This Row],[Ngày hóa đơn]]&lt;&gt;"",Table1[[#This Row],[Ngày hóa đơn]],Table1[[#This Row],[Ngày hạch toán]])</f>
        <v>45794</v>
      </c>
      <c r="T940" s="8">
        <v>55</v>
      </c>
      <c r="U940" s="7">
        <f>IF(Table1[[#This Row],[Ngày tính CN]]="","",S940+T940)</f>
        <v>45849</v>
      </c>
      <c r="V940" s="20">
        <f ca="1">IF(Table1[[#This Row],[Hạn thanh toán]]="","",IF((U940-NOW())&lt;0,0,(U940-NOW())))</f>
        <v>0</v>
      </c>
      <c r="W940" s="3"/>
      <c r="X940" s="20">
        <f ca="1">IF(Table1[[#This Row],[Hạn thanh toán]]="","",IF((U940-NOW())&lt;0,-(U940-NOW()),0))</f>
        <v>125.62053680555255</v>
      </c>
      <c r="Y940" s="3" t="str">
        <f t="shared" ca="1" si="14"/>
        <v>Nợ quá hạn hơn 120 ngày có khả năng mất thanh toán</v>
      </c>
      <c r="Z940" s="3" t="str">
        <f>IF(MONTH(Table1[[#This Row],[Ngày tính CN]])&lt;10,"0"&amp;MONTH(Table1[[#This Row],[Ngày tính CN]]),MONTH(Table1[[#This Row],[Ngày tính CN]]))</f>
        <v>05</v>
      </c>
      <c r="AA94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40" s="3"/>
    </row>
    <row r="941" spans="1:28" ht="25.5" customHeight="1" x14ac:dyDescent="0.2">
      <c r="A941" s="4" t="s">
        <v>654</v>
      </c>
      <c r="B941" s="4" t="s">
        <v>2119</v>
      </c>
      <c r="E941" s="5">
        <v>45794</v>
      </c>
      <c r="F941" s="3" t="s">
        <v>1493</v>
      </c>
      <c r="G941" s="3" t="s">
        <v>936</v>
      </c>
      <c r="K941" s="8">
        <v>-98919</v>
      </c>
      <c r="L941" s="8" t="s">
        <v>637</v>
      </c>
      <c r="O941" s="20">
        <f>IF(Table1[[#This Row],[Phân loại]]="Tồn đầu kỳ",Table1[[#This Row],[Tổng giá trị]],0)</f>
        <v>0</v>
      </c>
      <c r="P941" s="8">
        <f>IF(Table1[[#This Row],[Số còn phải thu ĐK]]&gt;0,0,IF(Table1[[#This Row],[Phân loại]]="Bán hàng",Table1[[#This Row],[Tổng giá trị]],-Table1[[#This Row],[Tổng giá trị]]))</f>
        <v>98919</v>
      </c>
      <c r="Q941" s="20">
        <f>IF(Table1[[#This Row],[Ngày Thanh toán]]&lt;&gt;"",Table1[[#This Row],[Giá Trị HD sau CK]],0)</f>
        <v>0</v>
      </c>
      <c r="R941" s="8">
        <f>Table1[[#This Row],[Số còn phải thu ĐK]]+Table1[[#This Row],[Giá Trị HD sau CK]]-Table1[[#This Row],[Số tiền đã thu]]</f>
        <v>98919</v>
      </c>
      <c r="S941" s="7">
        <f>IF(Table1[[#This Row],[Ngày hóa đơn]]&lt;&gt;"",Table1[[#This Row],[Ngày hóa đơn]],Table1[[#This Row],[Ngày hạch toán]])</f>
        <v>45794</v>
      </c>
      <c r="T941" s="8">
        <v>55</v>
      </c>
      <c r="U941" s="7">
        <f>IF(Table1[[#This Row],[Ngày tính CN]]="","",S941+T941)</f>
        <v>45849</v>
      </c>
      <c r="V941" s="20">
        <f ca="1">IF(Table1[[#This Row],[Hạn thanh toán]]="","",IF((U941-NOW())&lt;0,0,(U941-NOW())))</f>
        <v>0</v>
      </c>
      <c r="W941" s="3"/>
      <c r="X941" s="20">
        <f ca="1">IF(Table1[[#This Row],[Hạn thanh toán]]="","",IF((U941-NOW())&lt;0,-(U941-NOW()),0))</f>
        <v>125.62053680555255</v>
      </c>
      <c r="Y941" s="3" t="str">
        <f t="shared" ca="1" si="14"/>
        <v>Nợ quá hạn hơn 120 ngày có khả năng mất thanh toán</v>
      </c>
      <c r="Z941" s="3" t="str">
        <f>IF(MONTH(Table1[[#This Row],[Ngày tính CN]])&lt;10,"0"&amp;MONTH(Table1[[#This Row],[Ngày tính CN]]),MONTH(Table1[[#This Row],[Ngày tính CN]]))</f>
        <v>05</v>
      </c>
      <c r="AA94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41" s="3"/>
    </row>
    <row r="942" spans="1:28" ht="25.5" customHeight="1" x14ac:dyDescent="0.2">
      <c r="A942" s="4" t="s">
        <v>654</v>
      </c>
      <c r="B942" s="4" t="s">
        <v>2119</v>
      </c>
      <c r="E942" s="5">
        <v>45794</v>
      </c>
      <c r="F942" s="3" t="s">
        <v>1494</v>
      </c>
      <c r="G942" s="3" t="s">
        <v>936</v>
      </c>
      <c r="K942" s="8">
        <v>-109083</v>
      </c>
      <c r="L942" s="8" t="s">
        <v>637</v>
      </c>
      <c r="O942" s="20">
        <f>IF(Table1[[#This Row],[Phân loại]]="Tồn đầu kỳ",Table1[[#This Row],[Tổng giá trị]],0)</f>
        <v>0</v>
      </c>
      <c r="P942" s="8">
        <f>IF(Table1[[#This Row],[Số còn phải thu ĐK]]&gt;0,0,IF(Table1[[#This Row],[Phân loại]]="Bán hàng",Table1[[#This Row],[Tổng giá trị]],-Table1[[#This Row],[Tổng giá trị]]))</f>
        <v>109083</v>
      </c>
      <c r="Q942" s="20">
        <f>IF(Table1[[#This Row],[Ngày Thanh toán]]&lt;&gt;"",Table1[[#This Row],[Giá Trị HD sau CK]],0)</f>
        <v>0</v>
      </c>
      <c r="R942" s="8">
        <f>Table1[[#This Row],[Số còn phải thu ĐK]]+Table1[[#This Row],[Giá Trị HD sau CK]]-Table1[[#This Row],[Số tiền đã thu]]</f>
        <v>109083</v>
      </c>
      <c r="S942" s="7">
        <f>IF(Table1[[#This Row],[Ngày hóa đơn]]&lt;&gt;"",Table1[[#This Row],[Ngày hóa đơn]],Table1[[#This Row],[Ngày hạch toán]])</f>
        <v>45794</v>
      </c>
      <c r="T942" s="8">
        <v>55</v>
      </c>
      <c r="U942" s="7">
        <f>IF(Table1[[#This Row],[Ngày tính CN]]="","",S942+T942)</f>
        <v>45849</v>
      </c>
      <c r="V942" s="20">
        <f ca="1">IF(Table1[[#This Row],[Hạn thanh toán]]="","",IF((U942-NOW())&lt;0,0,(U942-NOW())))</f>
        <v>0</v>
      </c>
      <c r="W942" s="3"/>
      <c r="X942" s="20">
        <f ca="1">IF(Table1[[#This Row],[Hạn thanh toán]]="","",IF((U942-NOW())&lt;0,-(U942-NOW()),0))</f>
        <v>125.62053680555255</v>
      </c>
      <c r="Y942" s="3" t="str">
        <f t="shared" ca="1" si="14"/>
        <v>Nợ quá hạn hơn 120 ngày có khả năng mất thanh toán</v>
      </c>
      <c r="Z942" s="3" t="str">
        <f>IF(MONTH(Table1[[#This Row],[Ngày tính CN]])&lt;10,"0"&amp;MONTH(Table1[[#This Row],[Ngày tính CN]]),MONTH(Table1[[#This Row],[Ngày tính CN]]))</f>
        <v>05</v>
      </c>
      <c r="AA94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42" s="3"/>
    </row>
    <row r="943" spans="1:28" ht="25.5" customHeight="1" x14ac:dyDescent="0.2">
      <c r="A943" s="4" t="s">
        <v>654</v>
      </c>
      <c r="B943" s="4" t="s">
        <v>2119</v>
      </c>
      <c r="E943" s="5">
        <v>45794</v>
      </c>
      <c r="F943" s="3" t="s">
        <v>1495</v>
      </c>
      <c r="G943" s="3" t="s">
        <v>936</v>
      </c>
      <c r="K943" s="8">
        <v>-190361</v>
      </c>
      <c r="L943" s="8" t="s">
        <v>637</v>
      </c>
      <c r="O943" s="20">
        <f>IF(Table1[[#This Row],[Phân loại]]="Tồn đầu kỳ",Table1[[#This Row],[Tổng giá trị]],0)</f>
        <v>0</v>
      </c>
      <c r="P943" s="8">
        <f>IF(Table1[[#This Row],[Số còn phải thu ĐK]]&gt;0,0,IF(Table1[[#This Row],[Phân loại]]="Bán hàng",Table1[[#This Row],[Tổng giá trị]],-Table1[[#This Row],[Tổng giá trị]]))</f>
        <v>190361</v>
      </c>
      <c r="Q943" s="20">
        <f>IF(Table1[[#This Row],[Ngày Thanh toán]]&lt;&gt;"",Table1[[#This Row],[Giá Trị HD sau CK]],0)</f>
        <v>0</v>
      </c>
      <c r="R943" s="8">
        <f>Table1[[#This Row],[Số còn phải thu ĐK]]+Table1[[#This Row],[Giá Trị HD sau CK]]-Table1[[#This Row],[Số tiền đã thu]]</f>
        <v>190361</v>
      </c>
      <c r="S943" s="7">
        <f>IF(Table1[[#This Row],[Ngày hóa đơn]]&lt;&gt;"",Table1[[#This Row],[Ngày hóa đơn]],Table1[[#This Row],[Ngày hạch toán]])</f>
        <v>45794</v>
      </c>
      <c r="T943" s="8">
        <v>55</v>
      </c>
      <c r="U943" s="7">
        <f>IF(Table1[[#This Row],[Ngày tính CN]]="","",S943+T943)</f>
        <v>45849</v>
      </c>
      <c r="V943" s="20">
        <f ca="1">IF(Table1[[#This Row],[Hạn thanh toán]]="","",IF((U943-NOW())&lt;0,0,(U943-NOW())))</f>
        <v>0</v>
      </c>
      <c r="W943" s="3"/>
      <c r="X943" s="20">
        <f ca="1">IF(Table1[[#This Row],[Hạn thanh toán]]="","",IF((U943-NOW())&lt;0,-(U943-NOW()),0))</f>
        <v>125.62053680555255</v>
      </c>
      <c r="Y943" s="3" t="str">
        <f t="shared" ca="1" si="14"/>
        <v>Nợ quá hạn hơn 120 ngày có khả năng mất thanh toán</v>
      </c>
      <c r="Z943" s="3" t="str">
        <f>IF(MONTH(Table1[[#This Row],[Ngày tính CN]])&lt;10,"0"&amp;MONTH(Table1[[#This Row],[Ngày tính CN]]),MONTH(Table1[[#This Row],[Ngày tính CN]]))</f>
        <v>05</v>
      </c>
      <c r="AA94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43" s="3"/>
    </row>
    <row r="944" spans="1:28" ht="25.5" customHeight="1" x14ac:dyDescent="0.2">
      <c r="A944" s="4" t="s">
        <v>654</v>
      </c>
      <c r="B944" s="4" t="s">
        <v>2119</v>
      </c>
      <c r="E944" s="5">
        <v>45794</v>
      </c>
      <c r="F944" s="3" t="s">
        <v>1496</v>
      </c>
      <c r="G944" s="3" t="s">
        <v>936</v>
      </c>
      <c r="K944" s="8">
        <v>-41691</v>
      </c>
      <c r="L944" s="8" t="s">
        <v>637</v>
      </c>
      <c r="O944" s="20">
        <f>IF(Table1[[#This Row],[Phân loại]]="Tồn đầu kỳ",Table1[[#This Row],[Tổng giá trị]],0)</f>
        <v>0</v>
      </c>
      <c r="P944" s="8">
        <f>IF(Table1[[#This Row],[Số còn phải thu ĐK]]&gt;0,0,IF(Table1[[#This Row],[Phân loại]]="Bán hàng",Table1[[#This Row],[Tổng giá trị]],-Table1[[#This Row],[Tổng giá trị]]))</f>
        <v>41691</v>
      </c>
      <c r="Q944" s="20">
        <f>IF(Table1[[#This Row],[Ngày Thanh toán]]&lt;&gt;"",Table1[[#This Row],[Giá Trị HD sau CK]],0)</f>
        <v>0</v>
      </c>
      <c r="R944" s="8">
        <f>Table1[[#This Row],[Số còn phải thu ĐK]]+Table1[[#This Row],[Giá Trị HD sau CK]]-Table1[[#This Row],[Số tiền đã thu]]</f>
        <v>41691</v>
      </c>
      <c r="S944" s="7">
        <f>IF(Table1[[#This Row],[Ngày hóa đơn]]&lt;&gt;"",Table1[[#This Row],[Ngày hóa đơn]],Table1[[#This Row],[Ngày hạch toán]])</f>
        <v>45794</v>
      </c>
      <c r="T944" s="8">
        <v>55</v>
      </c>
      <c r="U944" s="7">
        <f>IF(Table1[[#This Row],[Ngày tính CN]]="","",S944+T944)</f>
        <v>45849</v>
      </c>
      <c r="V944" s="20">
        <f ca="1">IF(Table1[[#This Row],[Hạn thanh toán]]="","",IF((U944-NOW())&lt;0,0,(U944-NOW())))</f>
        <v>0</v>
      </c>
      <c r="W944" s="3"/>
      <c r="X944" s="20">
        <f ca="1">IF(Table1[[#This Row],[Hạn thanh toán]]="","",IF((U944-NOW())&lt;0,-(U944-NOW()),0))</f>
        <v>125.62053680555255</v>
      </c>
      <c r="Y944" s="3" t="str">
        <f t="shared" ca="1" si="14"/>
        <v>Nợ quá hạn hơn 120 ngày có khả năng mất thanh toán</v>
      </c>
      <c r="Z944" s="3" t="str">
        <f>IF(MONTH(Table1[[#This Row],[Ngày tính CN]])&lt;10,"0"&amp;MONTH(Table1[[#This Row],[Ngày tính CN]]),MONTH(Table1[[#This Row],[Ngày tính CN]]))</f>
        <v>05</v>
      </c>
      <c r="AA94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44" s="3"/>
    </row>
    <row r="945" spans="1:28" ht="25.5" customHeight="1" x14ac:dyDescent="0.2">
      <c r="A945" s="4" t="s">
        <v>654</v>
      </c>
      <c r="B945" s="4" t="s">
        <v>2119</v>
      </c>
      <c r="E945" s="5">
        <v>45801</v>
      </c>
      <c r="F945" s="3" t="s">
        <v>1497</v>
      </c>
      <c r="G945" s="3" t="s">
        <v>936</v>
      </c>
      <c r="K945" s="8">
        <v>-49049</v>
      </c>
      <c r="L945" s="8" t="s">
        <v>637</v>
      </c>
      <c r="O945" s="20">
        <f>IF(Table1[[#This Row],[Phân loại]]="Tồn đầu kỳ",Table1[[#This Row],[Tổng giá trị]],0)</f>
        <v>0</v>
      </c>
      <c r="P945" s="8">
        <f>IF(Table1[[#This Row],[Số còn phải thu ĐK]]&gt;0,0,IF(Table1[[#This Row],[Phân loại]]="Bán hàng",Table1[[#This Row],[Tổng giá trị]],-Table1[[#This Row],[Tổng giá trị]]))</f>
        <v>49049</v>
      </c>
      <c r="Q945" s="20">
        <f>IF(Table1[[#This Row],[Ngày Thanh toán]]&lt;&gt;"",Table1[[#This Row],[Giá Trị HD sau CK]],0)</f>
        <v>0</v>
      </c>
      <c r="R945" s="8">
        <f>Table1[[#This Row],[Số còn phải thu ĐK]]+Table1[[#This Row],[Giá Trị HD sau CK]]-Table1[[#This Row],[Số tiền đã thu]]</f>
        <v>49049</v>
      </c>
      <c r="S945" s="7">
        <f>IF(Table1[[#This Row],[Ngày hóa đơn]]&lt;&gt;"",Table1[[#This Row],[Ngày hóa đơn]],Table1[[#This Row],[Ngày hạch toán]])</f>
        <v>45801</v>
      </c>
      <c r="T945" s="8">
        <v>55</v>
      </c>
      <c r="U945" s="7">
        <f>IF(Table1[[#This Row],[Ngày tính CN]]="","",S945+T945)</f>
        <v>45856</v>
      </c>
      <c r="V945" s="20">
        <f ca="1">IF(Table1[[#This Row],[Hạn thanh toán]]="","",IF((U945-NOW())&lt;0,0,(U945-NOW())))</f>
        <v>0</v>
      </c>
      <c r="W945" s="3"/>
      <c r="X945" s="20">
        <f ca="1">IF(Table1[[#This Row],[Hạn thanh toán]]="","",IF((U945-NOW())&lt;0,-(U945-NOW()),0))</f>
        <v>118.62053680555255</v>
      </c>
      <c r="Y945" s="3" t="str">
        <f t="shared" ca="1" si="14"/>
        <v>Nợ quá hạn từ 90 ngày đến 120 ngày</v>
      </c>
      <c r="Z945" s="3" t="str">
        <f>IF(MONTH(Table1[[#This Row],[Ngày tính CN]])&lt;10,"0"&amp;MONTH(Table1[[#This Row],[Ngày tính CN]]),MONTH(Table1[[#This Row],[Ngày tính CN]]))</f>
        <v>05</v>
      </c>
      <c r="AA94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45" s="3"/>
    </row>
    <row r="946" spans="1:28" ht="25.5" customHeight="1" x14ac:dyDescent="0.2">
      <c r="A946" s="4" t="s">
        <v>654</v>
      </c>
      <c r="B946" s="4" t="s">
        <v>2119</v>
      </c>
      <c r="E946" s="5">
        <v>45801</v>
      </c>
      <c r="F946" s="3" t="s">
        <v>1498</v>
      </c>
      <c r="G946" s="3" t="s">
        <v>936</v>
      </c>
      <c r="K946" s="8">
        <v>-196197</v>
      </c>
      <c r="L946" s="8" t="s">
        <v>637</v>
      </c>
      <c r="O946" s="20">
        <f>IF(Table1[[#This Row],[Phân loại]]="Tồn đầu kỳ",Table1[[#This Row],[Tổng giá trị]],0)</f>
        <v>0</v>
      </c>
      <c r="P946" s="8">
        <f>IF(Table1[[#This Row],[Số còn phải thu ĐK]]&gt;0,0,IF(Table1[[#This Row],[Phân loại]]="Bán hàng",Table1[[#This Row],[Tổng giá trị]],-Table1[[#This Row],[Tổng giá trị]]))</f>
        <v>196197</v>
      </c>
      <c r="Q946" s="20">
        <f>IF(Table1[[#This Row],[Ngày Thanh toán]]&lt;&gt;"",Table1[[#This Row],[Giá Trị HD sau CK]],0)</f>
        <v>0</v>
      </c>
      <c r="R946" s="8">
        <f>Table1[[#This Row],[Số còn phải thu ĐK]]+Table1[[#This Row],[Giá Trị HD sau CK]]-Table1[[#This Row],[Số tiền đã thu]]</f>
        <v>196197</v>
      </c>
      <c r="S946" s="7">
        <f>IF(Table1[[#This Row],[Ngày hóa đơn]]&lt;&gt;"",Table1[[#This Row],[Ngày hóa đơn]],Table1[[#This Row],[Ngày hạch toán]])</f>
        <v>45801</v>
      </c>
      <c r="T946" s="8">
        <v>55</v>
      </c>
      <c r="U946" s="7">
        <f>IF(Table1[[#This Row],[Ngày tính CN]]="","",S946+T946)</f>
        <v>45856</v>
      </c>
      <c r="V946" s="20">
        <f ca="1">IF(Table1[[#This Row],[Hạn thanh toán]]="","",IF((U946-NOW())&lt;0,0,(U946-NOW())))</f>
        <v>0</v>
      </c>
      <c r="W946" s="3"/>
      <c r="X946" s="20">
        <f ca="1">IF(Table1[[#This Row],[Hạn thanh toán]]="","",IF((U946-NOW())&lt;0,-(U946-NOW()),0))</f>
        <v>118.62053680555255</v>
      </c>
      <c r="Y946" s="3" t="str">
        <f t="shared" ca="1" si="14"/>
        <v>Nợ quá hạn từ 90 ngày đến 120 ngày</v>
      </c>
      <c r="Z946" s="3" t="str">
        <f>IF(MONTH(Table1[[#This Row],[Ngày tính CN]])&lt;10,"0"&amp;MONTH(Table1[[#This Row],[Ngày tính CN]]),MONTH(Table1[[#This Row],[Ngày tính CN]]))</f>
        <v>05</v>
      </c>
      <c r="AA94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46" s="3"/>
    </row>
    <row r="947" spans="1:28" ht="25.5" customHeight="1" x14ac:dyDescent="0.2">
      <c r="A947" s="4" t="s">
        <v>654</v>
      </c>
      <c r="B947" s="4" t="s">
        <v>2119</v>
      </c>
      <c r="E947" s="5">
        <v>45801</v>
      </c>
      <c r="F947" s="3" t="s">
        <v>1499</v>
      </c>
      <c r="G947" s="3" t="s">
        <v>936</v>
      </c>
      <c r="K947" s="8">
        <v>-49049</v>
      </c>
      <c r="L947" s="8" t="s">
        <v>637</v>
      </c>
      <c r="O947" s="20">
        <f>IF(Table1[[#This Row],[Phân loại]]="Tồn đầu kỳ",Table1[[#This Row],[Tổng giá trị]],0)</f>
        <v>0</v>
      </c>
      <c r="P947" s="8">
        <f>IF(Table1[[#This Row],[Số còn phải thu ĐK]]&gt;0,0,IF(Table1[[#This Row],[Phân loại]]="Bán hàng",Table1[[#This Row],[Tổng giá trị]],-Table1[[#This Row],[Tổng giá trị]]))</f>
        <v>49049</v>
      </c>
      <c r="Q947" s="20">
        <f>IF(Table1[[#This Row],[Ngày Thanh toán]]&lt;&gt;"",Table1[[#This Row],[Giá Trị HD sau CK]],0)</f>
        <v>0</v>
      </c>
      <c r="R947" s="8">
        <f>Table1[[#This Row],[Số còn phải thu ĐK]]+Table1[[#This Row],[Giá Trị HD sau CK]]-Table1[[#This Row],[Số tiền đã thu]]</f>
        <v>49049</v>
      </c>
      <c r="S947" s="7">
        <f>IF(Table1[[#This Row],[Ngày hóa đơn]]&lt;&gt;"",Table1[[#This Row],[Ngày hóa đơn]],Table1[[#This Row],[Ngày hạch toán]])</f>
        <v>45801</v>
      </c>
      <c r="T947" s="8">
        <v>55</v>
      </c>
      <c r="U947" s="7">
        <f>IF(Table1[[#This Row],[Ngày tính CN]]="","",S947+T947)</f>
        <v>45856</v>
      </c>
      <c r="V947" s="20">
        <f ca="1">IF(Table1[[#This Row],[Hạn thanh toán]]="","",IF((U947-NOW())&lt;0,0,(U947-NOW())))</f>
        <v>0</v>
      </c>
      <c r="W947" s="3"/>
      <c r="X947" s="20">
        <f ca="1">IF(Table1[[#This Row],[Hạn thanh toán]]="","",IF((U947-NOW())&lt;0,-(U947-NOW()),0))</f>
        <v>118.62053680555255</v>
      </c>
      <c r="Y947" s="3" t="str">
        <f t="shared" ca="1" si="14"/>
        <v>Nợ quá hạn từ 90 ngày đến 120 ngày</v>
      </c>
      <c r="Z947" s="3" t="str">
        <f>IF(MONTH(Table1[[#This Row],[Ngày tính CN]])&lt;10,"0"&amp;MONTH(Table1[[#This Row],[Ngày tính CN]]),MONTH(Table1[[#This Row],[Ngày tính CN]]))</f>
        <v>05</v>
      </c>
      <c r="AA94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47" s="3"/>
    </row>
    <row r="948" spans="1:28" ht="25.5" customHeight="1" x14ac:dyDescent="0.2">
      <c r="A948" s="4" t="s">
        <v>654</v>
      </c>
      <c r="B948" s="4" t="s">
        <v>2119</v>
      </c>
      <c r="E948" s="5">
        <v>45801</v>
      </c>
      <c r="F948" s="3" t="s">
        <v>1500</v>
      </c>
      <c r="G948" s="3" t="s">
        <v>936</v>
      </c>
      <c r="K948" s="8">
        <v>-39239</v>
      </c>
      <c r="L948" s="8" t="s">
        <v>637</v>
      </c>
      <c r="O948" s="20">
        <f>IF(Table1[[#This Row],[Phân loại]]="Tồn đầu kỳ",Table1[[#This Row],[Tổng giá trị]],0)</f>
        <v>0</v>
      </c>
      <c r="P948" s="8">
        <f>IF(Table1[[#This Row],[Số còn phải thu ĐK]]&gt;0,0,IF(Table1[[#This Row],[Phân loại]]="Bán hàng",Table1[[#This Row],[Tổng giá trị]],-Table1[[#This Row],[Tổng giá trị]]))</f>
        <v>39239</v>
      </c>
      <c r="Q948" s="20">
        <f>IF(Table1[[#This Row],[Ngày Thanh toán]]&lt;&gt;"",Table1[[#This Row],[Giá Trị HD sau CK]],0)</f>
        <v>0</v>
      </c>
      <c r="R948" s="8">
        <f>Table1[[#This Row],[Số còn phải thu ĐK]]+Table1[[#This Row],[Giá Trị HD sau CK]]-Table1[[#This Row],[Số tiền đã thu]]</f>
        <v>39239</v>
      </c>
      <c r="S948" s="7">
        <f>IF(Table1[[#This Row],[Ngày hóa đơn]]&lt;&gt;"",Table1[[#This Row],[Ngày hóa đơn]],Table1[[#This Row],[Ngày hạch toán]])</f>
        <v>45801</v>
      </c>
      <c r="T948" s="8">
        <v>55</v>
      </c>
      <c r="U948" s="7">
        <f>IF(Table1[[#This Row],[Ngày tính CN]]="","",S948+T948)</f>
        <v>45856</v>
      </c>
      <c r="V948" s="20">
        <f ca="1">IF(Table1[[#This Row],[Hạn thanh toán]]="","",IF((U948-NOW())&lt;0,0,(U948-NOW())))</f>
        <v>0</v>
      </c>
      <c r="W948" s="3"/>
      <c r="X948" s="20">
        <f ca="1">IF(Table1[[#This Row],[Hạn thanh toán]]="","",IF((U948-NOW())&lt;0,-(U948-NOW()),0))</f>
        <v>118.62053680555255</v>
      </c>
      <c r="Y948" s="3" t="str">
        <f t="shared" ca="1" si="14"/>
        <v>Nợ quá hạn từ 90 ngày đến 120 ngày</v>
      </c>
      <c r="Z948" s="3" t="str">
        <f>IF(MONTH(Table1[[#This Row],[Ngày tính CN]])&lt;10,"0"&amp;MONTH(Table1[[#This Row],[Ngày tính CN]]),MONTH(Table1[[#This Row],[Ngày tính CN]]))</f>
        <v>05</v>
      </c>
      <c r="AA94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48" s="3"/>
    </row>
    <row r="949" spans="1:28" ht="25.5" customHeight="1" x14ac:dyDescent="0.2">
      <c r="A949" s="4" t="s">
        <v>654</v>
      </c>
      <c r="B949" s="4" t="s">
        <v>2119</v>
      </c>
      <c r="E949" s="5">
        <v>45801</v>
      </c>
      <c r="F949" s="3" t="s">
        <v>1501</v>
      </c>
      <c r="G949" s="3" t="s">
        <v>936</v>
      </c>
      <c r="K949" s="8">
        <v>-39239</v>
      </c>
      <c r="L949" s="8" t="s">
        <v>637</v>
      </c>
      <c r="O949" s="20">
        <f>IF(Table1[[#This Row],[Phân loại]]="Tồn đầu kỳ",Table1[[#This Row],[Tổng giá trị]],0)</f>
        <v>0</v>
      </c>
      <c r="P949" s="8">
        <f>IF(Table1[[#This Row],[Số còn phải thu ĐK]]&gt;0,0,IF(Table1[[#This Row],[Phân loại]]="Bán hàng",Table1[[#This Row],[Tổng giá trị]],-Table1[[#This Row],[Tổng giá trị]]))</f>
        <v>39239</v>
      </c>
      <c r="Q949" s="20">
        <f>IF(Table1[[#This Row],[Ngày Thanh toán]]&lt;&gt;"",Table1[[#This Row],[Giá Trị HD sau CK]],0)</f>
        <v>0</v>
      </c>
      <c r="R949" s="8">
        <f>Table1[[#This Row],[Số còn phải thu ĐK]]+Table1[[#This Row],[Giá Trị HD sau CK]]-Table1[[#This Row],[Số tiền đã thu]]</f>
        <v>39239</v>
      </c>
      <c r="S949" s="7">
        <f>IF(Table1[[#This Row],[Ngày hóa đơn]]&lt;&gt;"",Table1[[#This Row],[Ngày hóa đơn]],Table1[[#This Row],[Ngày hạch toán]])</f>
        <v>45801</v>
      </c>
      <c r="T949" s="8">
        <v>55</v>
      </c>
      <c r="U949" s="7">
        <f>IF(Table1[[#This Row],[Ngày tính CN]]="","",S949+T949)</f>
        <v>45856</v>
      </c>
      <c r="V949" s="20">
        <f ca="1">IF(Table1[[#This Row],[Hạn thanh toán]]="","",IF((U949-NOW())&lt;0,0,(U949-NOW())))</f>
        <v>0</v>
      </c>
      <c r="W949" s="3"/>
      <c r="X949" s="20">
        <f ca="1">IF(Table1[[#This Row],[Hạn thanh toán]]="","",IF((U949-NOW())&lt;0,-(U949-NOW()),0))</f>
        <v>118.62053680555255</v>
      </c>
      <c r="Y949" s="3" t="str">
        <f t="shared" ca="1" si="14"/>
        <v>Nợ quá hạn từ 90 ngày đến 120 ngày</v>
      </c>
      <c r="Z949" s="3" t="str">
        <f>IF(MONTH(Table1[[#This Row],[Ngày tính CN]])&lt;10,"0"&amp;MONTH(Table1[[#This Row],[Ngày tính CN]]),MONTH(Table1[[#This Row],[Ngày tính CN]]))</f>
        <v>05</v>
      </c>
      <c r="AA94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49" s="3"/>
    </row>
    <row r="950" spans="1:28" ht="25.5" customHeight="1" x14ac:dyDescent="0.2">
      <c r="A950" s="4" t="s">
        <v>654</v>
      </c>
      <c r="B950" s="4" t="s">
        <v>2119</v>
      </c>
      <c r="E950" s="5">
        <v>45801</v>
      </c>
      <c r="F950" s="3" t="s">
        <v>1502</v>
      </c>
      <c r="G950" s="3" t="s">
        <v>936</v>
      </c>
      <c r="K950" s="8">
        <v>-78477</v>
      </c>
      <c r="L950" s="8" t="s">
        <v>637</v>
      </c>
      <c r="O950" s="20">
        <f>IF(Table1[[#This Row],[Phân loại]]="Tồn đầu kỳ",Table1[[#This Row],[Tổng giá trị]],0)</f>
        <v>0</v>
      </c>
      <c r="P950" s="8">
        <f>IF(Table1[[#This Row],[Số còn phải thu ĐK]]&gt;0,0,IF(Table1[[#This Row],[Phân loại]]="Bán hàng",Table1[[#This Row],[Tổng giá trị]],-Table1[[#This Row],[Tổng giá trị]]))</f>
        <v>78477</v>
      </c>
      <c r="Q950" s="20">
        <f>IF(Table1[[#This Row],[Ngày Thanh toán]]&lt;&gt;"",Table1[[#This Row],[Giá Trị HD sau CK]],0)</f>
        <v>0</v>
      </c>
      <c r="R950" s="8">
        <f>Table1[[#This Row],[Số còn phải thu ĐK]]+Table1[[#This Row],[Giá Trị HD sau CK]]-Table1[[#This Row],[Số tiền đã thu]]</f>
        <v>78477</v>
      </c>
      <c r="S950" s="7">
        <f>IF(Table1[[#This Row],[Ngày hóa đơn]]&lt;&gt;"",Table1[[#This Row],[Ngày hóa đơn]],Table1[[#This Row],[Ngày hạch toán]])</f>
        <v>45801</v>
      </c>
      <c r="T950" s="8">
        <v>55</v>
      </c>
      <c r="U950" s="7">
        <f>IF(Table1[[#This Row],[Ngày tính CN]]="","",S950+T950)</f>
        <v>45856</v>
      </c>
      <c r="V950" s="20">
        <f ca="1">IF(Table1[[#This Row],[Hạn thanh toán]]="","",IF((U950-NOW())&lt;0,0,(U950-NOW())))</f>
        <v>0</v>
      </c>
      <c r="W950" s="3"/>
      <c r="X950" s="20">
        <f ca="1">IF(Table1[[#This Row],[Hạn thanh toán]]="","",IF((U950-NOW())&lt;0,-(U950-NOW()),0))</f>
        <v>118.62053680555255</v>
      </c>
      <c r="Y950" s="3" t="str">
        <f t="shared" ca="1" si="14"/>
        <v>Nợ quá hạn từ 90 ngày đến 120 ngày</v>
      </c>
      <c r="Z950" s="3" t="str">
        <f>IF(MONTH(Table1[[#This Row],[Ngày tính CN]])&lt;10,"0"&amp;MONTH(Table1[[#This Row],[Ngày tính CN]]),MONTH(Table1[[#This Row],[Ngày tính CN]]))</f>
        <v>05</v>
      </c>
      <c r="AA95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50" s="3"/>
    </row>
    <row r="951" spans="1:28" ht="25.5" customHeight="1" x14ac:dyDescent="0.2">
      <c r="A951" s="4" t="s">
        <v>654</v>
      </c>
      <c r="B951" s="4" t="s">
        <v>2119</v>
      </c>
      <c r="E951" s="5">
        <v>45801</v>
      </c>
      <c r="F951" s="3" t="s">
        <v>1503</v>
      </c>
      <c r="G951" s="3" t="s">
        <v>936</v>
      </c>
      <c r="K951" s="8">
        <v>-39239</v>
      </c>
      <c r="L951" s="8" t="s">
        <v>637</v>
      </c>
      <c r="O951" s="20">
        <f>IF(Table1[[#This Row],[Phân loại]]="Tồn đầu kỳ",Table1[[#This Row],[Tổng giá trị]],0)</f>
        <v>0</v>
      </c>
      <c r="P951" s="8">
        <f>IF(Table1[[#This Row],[Số còn phải thu ĐK]]&gt;0,0,IF(Table1[[#This Row],[Phân loại]]="Bán hàng",Table1[[#This Row],[Tổng giá trị]],-Table1[[#This Row],[Tổng giá trị]]))</f>
        <v>39239</v>
      </c>
      <c r="Q951" s="20">
        <f>IF(Table1[[#This Row],[Ngày Thanh toán]]&lt;&gt;"",Table1[[#This Row],[Giá Trị HD sau CK]],0)</f>
        <v>0</v>
      </c>
      <c r="R951" s="8">
        <f>Table1[[#This Row],[Số còn phải thu ĐK]]+Table1[[#This Row],[Giá Trị HD sau CK]]-Table1[[#This Row],[Số tiền đã thu]]</f>
        <v>39239</v>
      </c>
      <c r="S951" s="7">
        <f>IF(Table1[[#This Row],[Ngày hóa đơn]]&lt;&gt;"",Table1[[#This Row],[Ngày hóa đơn]],Table1[[#This Row],[Ngày hạch toán]])</f>
        <v>45801</v>
      </c>
      <c r="T951" s="8">
        <v>55</v>
      </c>
      <c r="U951" s="7">
        <f>IF(Table1[[#This Row],[Ngày tính CN]]="","",S951+T951)</f>
        <v>45856</v>
      </c>
      <c r="V951" s="20">
        <f ca="1">IF(Table1[[#This Row],[Hạn thanh toán]]="","",IF((U951-NOW())&lt;0,0,(U951-NOW())))</f>
        <v>0</v>
      </c>
      <c r="W951" s="3"/>
      <c r="X951" s="20">
        <f ca="1">IF(Table1[[#This Row],[Hạn thanh toán]]="","",IF((U951-NOW())&lt;0,-(U951-NOW()),0))</f>
        <v>118.62053680555255</v>
      </c>
      <c r="Y951" s="3" t="str">
        <f t="shared" ca="1" si="14"/>
        <v>Nợ quá hạn từ 90 ngày đến 120 ngày</v>
      </c>
      <c r="Z951" s="3" t="str">
        <f>IF(MONTH(Table1[[#This Row],[Ngày tính CN]])&lt;10,"0"&amp;MONTH(Table1[[#This Row],[Ngày tính CN]]),MONTH(Table1[[#This Row],[Ngày tính CN]]))</f>
        <v>05</v>
      </c>
      <c r="AA95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51" s="3"/>
    </row>
    <row r="952" spans="1:28" ht="25.5" customHeight="1" x14ac:dyDescent="0.2">
      <c r="A952" s="4" t="s">
        <v>654</v>
      </c>
      <c r="B952" s="4" t="s">
        <v>2119</v>
      </c>
      <c r="E952" s="5">
        <v>45801</v>
      </c>
      <c r="F952" s="3" t="s">
        <v>1504</v>
      </c>
      <c r="G952" s="3" t="s">
        <v>936</v>
      </c>
      <c r="K952" s="8">
        <v>-71771</v>
      </c>
      <c r="L952" s="8" t="s">
        <v>637</v>
      </c>
      <c r="O952" s="20">
        <f>IF(Table1[[#This Row],[Phân loại]]="Tồn đầu kỳ",Table1[[#This Row],[Tổng giá trị]],0)</f>
        <v>0</v>
      </c>
      <c r="P952" s="8">
        <f>IF(Table1[[#This Row],[Số còn phải thu ĐK]]&gt;0,0,IF(Table1[[#This Row],[Phân loại]]="Bán hàng",Table1[[#This Row],[Tổng giá trị]],-Table1[[#This Row],[Tổng giá trị]]))</f>
        <v>71771</v>
      </c>
      <c r="Q952" s="20">
        <f>IF(Table1[[#This Row],[Ngày Thanh toán]]&lt;&gt;"",Table1[[#This Row],[Giá Trị HD sau CK]],0)</f>
        <v>0</v>
      </c>
      <c r="R952" s="8">
        <f>Table1[[#This Row],[Số còn phải thu ĐK]]+Table1[[#This Row],[Giá Trị HD sau CK]]-Table1[[#This Row],[Số tiền đã thu]]</f>
        <v>71771</v>
      </c>
      <c r="S952" s="7">
        <f>IF(Table1[[#This Row],[Ngày hóa đơn]]&lt;&gt;"",Table1[[#This Row],[Ngày hóa đơn]],Table1[[#This Row],[Ngày hạch toán]])</f>
        <v>45801</v>
      </c>
      <c r="T952" s="8">
        <v>55</v>
      </c>
      <c r="U952" s="7">
        <f>IF(Table1[[#This Row],[Ngày tính CN]]="","",S952+T952)</f>
        <v>45856</v>
      </c>
      <c r="V952" s="20">
        <f ca="1">IF(Table1[[#This Row],[Hạn thanh toán]]="","",IF((U952-NOW())&lt;0,0,(U952-NOW())))</f>
        <v>0</v>
      </c>
      <c r="W952" s="3"/>
      <c r="X952" s="20">
        <f ca="1">IF(Table1[[#This Row],[Hạn thanh toán]]="","",IF((U952-NOW())&lt;0,-(U952-NOW()),0))</f>
        <v>118.62053680555255</v>
      </c>
      <c r="Y952" s="3" t="str">
        <f t="shared" ca="1" si="14"/>
        <v>Nợ quá hạn từ 90 ngày đến 120 ngày</v>
      </c>
      <c r="Z952" s="3" t="str">
        <f>IF(MONTH(Table1[[#This Row],[Ngày tính CN]])&lt;10,"0"&amp;MONTH(Table1[[#This Row],[Ngày tính CN]]),MONTH(Table1[[#This Row],[Ngày tính CN]]))</f>
        <v>05</v>
      </c>
      <c r="AA95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52" s="3"/>
    </row>
    <row r="953" spans="1:28" ht="25.5" customHeight="1" x14ac:dyDescent="0.2">
      <c r="A953" s="4" t="s">
        <v>654</v>
      </c>
      <c r="B953" s="4" t="s">
        <v>2119</v>
      </c>
      <c r="E953" s="5">
        <v>45801</v>
      </c>
      <c r="F953" s="3" t="s">
        <v>1505</v>
      </c>
      <c r="G953" s="3" t="s">
        <v>936</v>
      </c>
      <c r="K953" s="8">
        <v>-143543</v>
      </c>
      <c r="L953" s="8" t="s">
        <v>637</v>
      </c>
      <c r="O953" s="20">
        <f>IF(Table1[[#This Row],[Phân loại]]="Tồn đầu kỳ",Table1[[#This Row],[Tổng giá trị]],0)</f>
        <v>0</v>
      </c>
      <c r="P953" s="8">
        <f>IF(Table1[[#This Row],[Số còn phải thu ĐK]]&gt;0,0,IF(Table1[[#This Row],[Phân loại]]="Bán hàng",Table1[[#This Row],[Tổng giá trị]],-Table1[[#This Row],[Tổng giá trị]]))</f>
        <v>143543</v>
      </c>
      <c r="Q953" s="20">
        <f>IF(Table1[[#This Row],[Ngày Thanh toán]]&lt;&gt;"",Table1[[#This Row],[Giá Trị HD sau CK]],0)</f>
        <v>0</v>
      </c>
      <c r="R953" s="8">
        <f>Table1[[#This Row],[Số còn phải thu ĐK]]+Table1[[#This Row],[Giá Trị HD sau CK]]-Table1[[#This Row],[Số tiền đã thu]]</f>
        <v>143543</v>
      </c>
      <c r="S953" s="7">
        <f>IF(Table1[[#This Row],[Ngày hóa đơn]]&lt;&gt;"",Table1[[#This Row],[Ngày hóa đơn]],Table1[[#This Row],[Ngày hạch toán]])</f>
        <v>45801</v>
      </c>
      <c r="T953" s="8">
        <v>55</v>
      </c>
      <c r="U953" s="7">
        <f>IF(Table1[[#This Row],[Ngày tính CN]]="","",S953+T953)</f>
        <v>45856</v>
      </c>
      <c r="V953" s="20">
        <f ca="1">IF(Table1[[#This Row],[Hạn thanh toán]]="","",IF((U953-NOW())&lt;0,0,(U953-NOW())))</f>
        <v>0</v>
      </c>
      <c r="W953" s="3"/>
      <c r="X953" s="20">
        <f ca="1">IF(Table1[[#This Row],[Hạn thanh toán]]="","",IF((U953-NOW())&lt;0,-(U953-NOW()),0))</f>
        <v>118.62053680555255</v>
      </c>
      <c r="Y953" s="3" t="str">
        <f t="shared" ca="1" si="14"/>
        <v>Nợ quá hạn từ 90 ngày đến 120 ngày</v>
      </c>
      <c r="Z953" s="3" t="str">
        <f>IF(MONTH(Table1[[#This Row],[Ngày tính CN]])&lt;10,"0"&amp;MONTH(Table1[[#This Row],[Ngày tính CN]]),MONTH(Table1[[#This Row],[Ngày tính CN]]))</f>
        <v>05</v>
      </c>
      <c r="AA95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53" s="3"/>
    </row>
    <row r="954" spans="1:28" ht="25.5" customHeight="1" x14ac:dyDescent="0.2">
      <c r="A954" s="4" t="s">
        <v>654</v>
      </c>
      <c r="B954" s="4" t="s">
        <v>2119</v>
      </c>
      <c r="E954" s="5">
        <v>45801</v>
      </c>
      <c r="F954" s="3" t="s">
        <v>1506</v>
      </c>
      <c r="G954" s="3" t="s">
        <v>936</v>
      </c>
      <c r="K954" s="8">
        <v>-71771</v>
      </c>
      <c r="L954" s="8" t="s">
        <v>637</v>
      </c>
      <c r="O954" s="20">
        <f>IF(Table1[[#This Row],[Phân loại]]="Tồn đầu kỳ",Table1[[#This Row],[Tổng giá trị]],0)</f>
        <v>0</v>
      </c>
      <c r="P954" s="8">
        <f>IF(Table1[[#This Row],[Số còn phải thu ĐK]]&gt;0,0,IF(Table1[[#This Row],[Phân loại]]="Bán hàng",Table1[[#This Row],[Tổng giá trị]],-Table1[[#This Row],[Tổng giá trị]]))</f>
        <v>71771</v>
      </c>
      <c r="Q954" s="20">
        <f>IF(Table1[[#This Row],[Ngày Thanh toán]]&lt;&gt;"",Table1[[#This Row],[Giá Trị HD sau CK]],0)</f>
        <v>0</v>
      </c>
      <c r="R954" s="8">
        <f>Table1[[#This Row],[Số còn phải thu ĐK]]+Table1[[#This Row],[Giá Trị HD sau CK]]-Table1[[#This Row],[Số tiền đã thu]]</f>
        <v>71771</v>
      </c>
      <c r="S954" s="7">
        <f>IF(Table1[[#This Row],[Ngày hóa đơn]]&lt;&gt;"",Table1[[#This Row],[Ngày hóa đơn]],Table1[[#This Row],[Ngày hạch toán]])</f>
        <v>45801</v>
      </c>
      <c r="T954" s="8">
        <v>55</v>
      </c>
      <c r="U954" s="7">
        <f>IF(Table1[[#This Row],[Ngày tính CN]]="","",S954+T954)</f>
        <v>45856</v>
      </c>
      <c r="V954" s="20">
        <f ca="1">IF(Table1[[#This Row],[Hạn thanh toán]]="","",IF((U954-NOW())&lt;0,0,(U954-NOW())))</f>
        <v>0</v>
      </c>
      <c r="W954" s="3"/>
      <c r="X954" s="20">
        <f ca="1">IF(Table1[[#This Row],[Hạn thanh toán]]="","",IF((U954-NOW())&lt;0,-(U954-NOW()),0))</f>
        <v>118.62053680555255</v>
      </c>
      <c r="Y954" s="3" t="str">
        <f t="shared" ca="1" si="14"/>
        <v>Nợ quá hạn từ 90 ngày đến 120 ngày</v>
      </c>
      <c r="Z954" s="3" t="str">
        <f>IF(MONTH(Table1[[#This Row],[Ngày tính CN]])&lt;10,"0"&amp;MONTH(Table1[[#This Row],[Ngày tính CN]]),MONTH(Table1[[#This Row],[Ngày tính CN]]))</f>
        <v>05</v>
      </c>
      <c r="AA95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54" s="3"/>
    </row>
    <row r="955" spans="1:28" ht="25.5" customHeight="1" x14ac:dyDescent="0.2">
      <c r="A955" s="4" t="s">
        <v>654</v>
      </c>
      <c r="B955" s="4" t="s">
        <v>2119</v>
      </c>
      <c r="E955" s="5">
        <v>45801</v>
      </c>
      <c r="F955" s="3" t="s">
        <v>1507</v>
      </c>
      <c r="G955" s="3" t="s">
        <v>936</v>
      </c>
      <c r="K955" s="8">
        <v>-71771</v>
      </c>
      <c r="L955" s="8" t="s">
        <v>637</v>
      </c>
      <c r="O955" s="20">
        <f>IF(Table1[[#This Row],[Phân loại]]="Tồn đầu kỳ",Table1[[#This Row],[Tổng giá trị]],0)</f>
        <v>0</v>
      </c>
      <c r="P955" s="8">
        <f>IF(Table1[[#This Row],[Số còn phải thu ĐK]]&gt;0,0,IF(Table1[[#This Row],[Phân loại]]="Bán hàng",Table1[[#This Row],[Tổng giá trị]],-Table1[[#This Row],[Tổng giá trị]]))</f>
        <v>71771</v>
      </c>
      <c r="Q955" s="20">
        <f>IF(Table1[[#This Row],[Ngày Thanh toán]]&lt;&gt;"",Table1[[#This Row],[Giá Trị HD sau CK]],0)</f>
        <v>0</v>
      </c>
      <c r="R955" s="8">
        <f>Table1[[#This Row],[Số còn phải thu ĐK]]+Table1[[#This Row],[Giá Trị HD sau CK]]-Table1[[#This Row],[Số tiền đã thu]]</f>
        <v>71771</v>
      </c>
      <c r="S955" s="7">
        <f>IF(Table1[[#This Row],[Ngày hóa đơn]]&lt;&gt;"",Table1[[#This Row],[Ngày hóa đơn]],Table1[[#This Row],[Ngày hạch toán]])</f>
        <v>45801</v>
      </c>
      <c r="T955" s="8">
        <v>55</v>
      </c>
      <c r="U955" s="7">
        <f>IF(Table1[[#This Row],[Ngày tính CN]]="","",S955+T955)</f>
        <v>45856</v>
      </c>
      <c r="V955" s="20">
        <f ca="1">IF(Table1[[#This Row],[Hạn thanh toán]]="","",IF((U955-NOW())&lt;0,0,(U955-NOW())))</f>
        <v>0</v>
      </c>
      <c r="W955" s="3"/>
      <c r="X955" s="20">
        <f ca="1">IF(Table1[[#This Row],[Hạn thanh toán]]="","",IF((U955-NOW())&lt;0,-(U955-NOW()),0))</f>
        <v>118.62053680555255</v>
      </c>
      <c r="Y955" s="3" t="str">
        <f t="shared" ca="1" si="14"/>
        <v>Nợ quá hạn từ 90 ngày đến 120 ngày</v>
      </c>
      <c r="Z955" s="3" t="str">
        <f>IF(MONTH(Table1[[#This Row],[Ngày tính CN]])&lt;10,"0"&amp;MONTH(Table1[[#This Row],[Ngày tính CN]]),MONTH(Table1[[#This Row],[Ngày tính CN]]))</f>
        <v>05</v>
      </c>
      <c r="AA95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55" s="3"/>
    </row>
    <row r="956" spans="1:28" ht="25.5" customHeight="1" x14ac:dyDescent="0.2">
      <c r="A956" s="4" t="s">
        <v>654</v>
      </c>
      <c r="B956" s="4" t="s">
        <v>2119</v>
      </c>
      <c r="E956" s="5">
        <v>45801</v>
      </c>
      <c r="F956" s="3" t="s">
        <v>1508</v>
      </c>
      <c r="G956" s="3" t="s">
        <v>936</v>
      </c>
      <c r="K956" s="8">
        <v>-71771</v>
      </c>
      <c r="L956" s="8" t="s">
        <v>637</v>
      </c>
      <c r="O956" s="20">
        <f>IF(Table1[[#This Row],[Phân loại]]="Tồn đầu kỳ",Table1[[#This Row],[Tổng giá trị]],0)</f>
        <v>0</v>
      </c>
      <c r="P956" s="8">
        <f>IF(Table1[[#This Row],[Số còn phải thu ĐK]]&gt;0,0,IF(Table1[[#This Row],[Phân loại]]="Bán hàng",Table1[[#This Row],[Tổng giá trị]],-Table1[[#This Row],[Tổng giá trị]]))</f>
        <v>71771</v>
      </c>
      <c r="Q956" s="20">
        <f>IF(Table1[[#This Row],[Ngày Thanh toán]]&lt;&gt;"",Table1[[#This Row],[Giá Trị HD sau CK]],0)</f>
        <v>0</v>
      </c>
      <c r="R956" s="8">
        <f>Table1[[#This Row],[Số còn phải thu ĐK]]+Table1[[#This Row],[Giá Trị HD sau CK]]-Table1[[#This Row],[Số tiền đã thu]]</f>
        <v>71771</v>
      </c>
      <c r="S956" s="7">
        <f>IF(Table1[[#This Row],[Ngày hóa đơn]]&lt;&gt;"",Table1[[#This Row],[Ngày hóa đơn]],Table1[[#This Row],[Ngày hạch toán]])</f>
        <v>45801</v>
      </c>
      <c r="T956" s="8">
        <v>55</v>
      </c>
      <c r="U956" s="7">
        <f>IF(Table1[[#This Row],[Ngày tính CN]]="","",S956+T956)</f>
        <v>45856</v>
      </c>
      <c r="V956" s="20">
        <f ca="1">IF(Table1[[#This Row],[Hạn thanh toán]]="","",IF((U956-NOW())&lt;0,0,(U956-NOW())))</f>
        <v>0</v>
      </c>
      <c r="W956" s="3"/>
      <c r="X956" s="20">
        <f ca="1">IF(Table1[[#This Row],[Hạn thanh toán]]="","",IF((U956-NOW())&lt;0,-(U956-NOW()),0))</f>
        <v>118.62053680555255</v>
      </c>
      <c r="Y956" s="3" t="str">
        <f t="shared" ca="1" si="14"/>
        <v>Nợ quá hạn từ 90 ngày đến 120 ngày</v>
      </c>
      <c r="Z956" s="3" t="str">
        <f>IF(MONTH(Table1[[#This Row],[Ngày tính CN]])&lt;10,"0"&amp;MONTH(Table1[[#This Row],[Ngày tính CN]]),MONTH(Table1[[#This Row],[Ngày tính CN]]))</f>
        <v>05</v>
      </c>
      <c r="AA95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56" s="3"/>
    </row>
    <row r="957" spans="1:28" ht="25.5" customHeight="1" x14ac:dyDescent="0.2">
      <c r="A957" s="4" t="s">
        <v>654</v>
      </c>
      <c r="B957" s="4" t="s">
        <v>2119</v>
      </c>
      <c r="E957" s="5">
        <v>45801</v>
      </c>
      <c r="F957" s="3" t="s">
        <v>1509</v>
      </c>
      <c r="G957" s="3" t="s">
        <v>936</v>
      </c>
      <c r="K957" s="8">
        <v>-71771</v>
      </c>
      <c r="L957" s="8" t="s">
        <v>637</v>
      </c>
      <c r="O957" s="20">
        <f>IF(Table1[[#This Row],[Phân loại]]="Tồn đầu kỳ",Table1[[#This Row],[Tổng giá trị]],0)</f>
        <v>0</v>
      </c>
      <c r="P957" s="8">
        <f>IF(Table1[[#This Row],[Số còn phải thu ĐK]]&gt;0,0,IF(Table1[[#This Row],[Phân loại]]="Bán hàng",Table1[[#This Row],[Tổng giá trị]],-Table1[[#This Row],[Tổng giá trị]]))</f>
        <v>71771</v>
      </c>
      <c r="Q957" s="20">
        <f>IF(Table1[[#This Row],[Ngày Thanh toán]]&lt;&gt;"",Table1[[#This Row],[Giá Trị HD sau CK]],0)</f>
        <v>0</v>
      </c>
      <c r="R957" s="8">
        <f>Table1[[#This Row],[Số còn phải thu ĐK]]+Table1[[#This Row],[Giá Trị HD sau CK]]-Table1[[#This Row],[Số tiền đã thu]]</f>
        <v>71771</v>
      </c>
      <c r="S957" s="7">
        <f>IF(Table1[[#This Row],[Ngày hóa đơn]]&lt;&gt;"",Table1[[#This Row],[Ngày hóa đơn]],Table1[[#This Row],[Ngày hạch toán]])</f>
        <v>45801</v>
      </c>
      <c r="T957" s="8">
        <v>55</v>
      </c>
      <c r="U957" s="7">
        <f>IF(Table1[[#This Row],[Ngày tính CN]]="","",S957+T957)</f>
        <v>45856</v>
      </c>
      <c r="V957" s="20">
        <f ca="1">IF(Table1[[#This Row],[Hạn thanh toán]]="","",IF((U957-NOW())&lt;0,0,(U957-NOW())))</f>
        <v>0</v>
      </c>
      <c r="W957" s="3"/>
      <c r="X957" s="20">
        <f ca="1">IF(Table1[[#This Row],[Hạn thanh toán]]="","",IF((U957-NOW())&lt;0,-(U957-NOW()),0))</f>
        <v>118.62053680555255</v>
      </c>
      <c r="Y957" s="3" t="str">
        <f t="shared" ca="1" si="14"/>
        <v>Nợ quá hạn từ 90 ngày đến 120 ngày</v>
      </c>
      <c r="Z957" s="3" t="str">
        <f>IF(MONTH(Table1[[#This Row],[Ngày tính CN]])&lt;10,"0"&amp;MONTH(Table1[[#This Row],[Ngày tính CN]]),MONTH(Table1[[#This Row],[Ngày tính CN]]))</f>
        <v>05</v>
      </c>
      <c r="AA95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57" s="3"/>
    </row>
    <row r="958" spans="1:28" ht="25.5" customHeight="1" x14ac:dyDescent="0.2">
      <c r="A958" s="4" t="s">
        <v>654</v>
      </c>
      <c r="B958" s="4" t="s">
        <v>2119</v>
      </c>
      <c r="E958" s="5">
        <v>45801</v>
      </c>
      <c r="F958" s="3" t="s">
        <v>1510</v>
      </c>
      <c r="G958" s="3" t="s">
        <v>936</v>
      </c>
      <c r="K958" s="8">
        <v>-71771</v>
      </c>
      <c r="L958" s="8" t="s">
        <v>637</v>
      </c>
      <c r="O958" s="20">
        <f>IF(Table1[[#This Row],[Phân loại]]="Tồn đầu kỳ",Table1[[#This Row],[Tổng giá trị]],0)</f>
        <v>0</v>
      </c>
      <c r="P958" s="8">
        <f>IF(Table1[[#This Row],[Số còn phải thu ĐK]]&gt;0,0,IF(Table1[[#This Row],[Phân loại]]="Bán hàng",Table1[[#This Row],[Tổng giá trị]],-Table1[[#This Row],[Tổng giá trị]]))</f>
        <v>71771</v>
      </c>
      <c r="Q958" s="20">
        <f>IF(Table1[[#This Row],[Ngày Thanh toán]]&lt;&gt;"",Table1[[#This Row],[Giá Trị HD sau CK]],0)</f>
        <v>0</v>
      </c>
      <c r="R958" s="8">
        <f>Table1[[#This Row],[Số còn phải thu ĐK]]+Table1[[#This Row],[Giá Trị HD sau CK]]-Table1[[#This Row],[Số tiền đã thu]]</f>
        <v>71771</v>
      </c>
      <c r="S958" s="7">
        <f>IF(Table1[[#This Row],[Ngày hóa đơn]]&lt;&gt;"",Table1[[#This Row],[Ngày hóa đơn]],Table1[[#This Row],[Ngày hạch toán]])</f>
        <v>45801</v>
      </c>
      <c r="T958" s="8">
        <v>55</v>
      </c>
      <c r="U958" s="7">
        <f>IF(Table1[[#This Row],[Ngày tính CN]]="","",S958+T958)</f>
        <v>45856</v>
      </c>
      <c r="V958" s="20">
        <f ca="1">IF(Table1[[#This Row],[Hạn thanh toán]]="","",IF((U958-NOW())&lt;0,0,(U958-NOW())))</f>
        <v>0</v>
      </c>
      <c r="W958" s="3"/>
      <c r="X958" s="20">
        <f ca="1">IF(Table1[[#This Row],[Hạn thanh toán]]="","",IF((U958-NOW())&lt;0,-(U958-NOW()),0))</f>
        <v>118.62053680555255</v>
      </c>
      <c r="Y958" s="3" t="str">
        <f t="shared" ca="1" si="14"/>
        <v>Nợ quá hạn từ 90 ngày đến 120 ngày</v>
      </c>
      <c r="Z958" s="3" t="str">
        <f>IF(MONTH(Table1[[#This Row],[Ngày tính CN]])&lt;10,"0"&amp;MONTH(Table1[[#This Row],[Ngày tính CN]]),MONTH(Table1[[#This Row],[Ngày tính CN]]))</f>
        <v>05</v>
      </c>
      <c r="AA95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58" s="3"/>
    </row>
    <row r="959" spans="1:28" ht="25.5" customHeight="1" x14ac:dyDescent="0.2">
      <c r="A959" s="4" t="s">
        <v>654</v>
      </c>
      <c r="B959" s="4" t="s">
        <v>2119</v>
      </c>
      <c r="E959" s="5">
        <v>45801</v>
      </c>
      <c r="F959" s="3" t="s">
        <v>1511</v>
      </c>
      <c r="G959" s="3" t="s">
        <v>936</v>
      </c>
      <c r="K959" s="8">
        <v>-108548</v>
      </c>
      <c r="L959" s="8" t="s">
        <v>637</v>
      </c>
      <c r="O959" s="20">
        <f>IF(Table1[[#This Row],[Phân loại]]="Tồn đầu kỳ",Table1[[#This Row],[Tổng giá trị]],0)</f>
        <v>0</v>
      </c>
      <c r="P959" s="8">
        <f>IF(Table1[[#This Row],[Số còn phải thu ĐK]]&gt;0,0,IF(Table1[[#This Row],[Phân loại]]="Bán hàng",Table1[[#This Row],[Tổng giá trị]],-Table1[[#This Row],[Tổng giá trị]]))</f>
        <v>108548</v>
      </c>
      <c r="Q959" s="20">
        <f>IF(Table1[[#This Row],[Ngày Thanh toán]]&lt;&gt;"",Table1[[#This Row],[Giá Trị HD sau CK]],0)</f>
        <v>0</v>
      </c>
      <c r="R959" s="8">
        <f>Table1[[#This Row],[Số còn phải thu ĐK]]+Table1[[#This Row],[Giá Trị HD sau CK]]-Table1[[#This Row],[Số tiền đã thu]]</f>
        <v>108548</v>
      </c>
      <c r="S959" s="7">
        <f>IF(Table1[[#This Row],[Ngày hóa đơn]]&lt;&gt;"",Table1[[#This Row],[Ngày hóa đơn]],Table1[[#This Row],[Ngày hạch toán]])</f>
        <v>45801</v>
      </c>
      <c r="T959" s="8">
        <v>55</v>
      </c>
      <c r="U959" s="7">
        <f>IF(Table1[[#This Row],[Ngày tính CN]]="","",S959+T959)</f>
        <v>45856</v>
      </c>
      <c r="V959" s="20">
        <f ca="1">IF(Table1[[#This Row],[Hạn thanh toán]]="","",IF((U959-NOW())&lt;0,0,(U959-NOW())))</f>
        <v>0</v>
      </c>
      <c r="W959" s="3"/>
      <c r="X959" s="20">
        <f ca="1">IF(Table1[[#This Row],[Hạn thanh toán]]="","",IF((U959-NOW())&lt;0,-(U959-NOW()),0))</f>
        <v>118.62053680555255</v>
      </c>
      <c r="Y959" s="3" t="str">
        <f t="shared" ca="1" si="14"/>
        <v>Nợ quá hạn từ 90 ngày đến 120 ngày</v>
      </c>
      <c r="Z959" s="3" t="str">
        <f>IF(MONTH(Table1[[#This Row],[Ngày tính CN]])&lt;10,"0"&amp;MONTH(Table1[[#This Row],[Ngày tính CN]]),MONTH(Table1[[#This Row],[Ngày tính CN]]))</f>
        <v>05</v>
      </c>
      <c r="AA95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59" s="3"/>
    </row>
    <row r="960" spans="1:28" ht="25.5" customHeight="1" x14ac:dyDescent="0.2">
      <c r="A960" s="4" t="s">
        <v>654</v>
      </c>
      <c r="B960" s="4" t="s">
        <v>2119</v>
      </c>
      <c r="E960" s="5">
        <v>45801</v>
      </c>
      <c r="F960" s="3" t="s">
        <v>1512</v>
      </c>
      <c r="G960" s="3" t="s">
        <v>936</v>
      </c>
      <c r="K960" s="8">
        <v>-108548</v>
      </c>
      <c r="L960" s="8" t="s">
        <v>637</v>
      </c>
      <c r="O960" s="20">
        <f>IF(Table1[[#This Row],[Phân loại]]="Tồn đầu kỳ",Table1[[#This Row],[Tổng giá trị]],0)</f>
        <v>0</v>
      </c>
      <c r="P960" s="8">
        <f>IF(Table1[[#This Row],[Số còn phải thu ĐK]]&gt;0,0,IF(Table1[[#This Row],[Phân loại]]="Bán hàng",Table1[[#This Row],[Tổng giá trị]],-Table1[[#This Row],[Tổng giá trị]]))</f>
        <v>108548</v>
      </c>
      <c r="Q960" s="20">
        <f>IF(Table1[[#This Row],[Ngày Thanh toán]]&lt;&gt;"",Table1[[#This Row],[Giá Trị HD sau CK]],0)</f>
        <v>0</v>
      </c>
      <c r="R960" s="8">
        <f>Table1[[#This Row],[Số còn phải thu ĐK]]+Table1[[#This Row],[Giá Trị HD sau CK]]-Table1[[#This Row],[Số tiền đã thu]]</f>
        <v>108548</v>
      </c>
      <c r="S960" s="7">
        <f>IF(Table1[[#This Row],[Ngày hóa đơn]]&lt;&gt;"",Table1[[#This Row],[Ngày hóa đơn]],Table1[[#This Row],[Ngày hạch toán]])</f>
        <v>45801</v>
      </c>
      <c r="T960" s="8">
        <v>55</v>
      </c>
      <c r="U960" s="7">
        <f>IF(Table1[[#This Row],[Ngày tính CN]]="","",S960+T960)</f>
        <v>45856</v>
      </c>
      <c r="V960" s="20">
        <f ca="1">IF(Table1[[#This Row],[Hạn thanh toán]]="","",IF((U960-NOW())&lt;0,0,(U960-NOW())))</f>
        <v>0</v>
      </c>
      <c r="W960" s="3"/>
      <c r="X960" s="20">
        <f ca="1">IF(Table1[[#This Row],[Hạn thanh toán]]="","",IF((U960-NOW())&lt;0,-(U960-NOW()),0))</f>
        <v>118.62053680555255</v>
      </c>
      <c r="Y960" s="3" t="str">
        <f t="shared" ca="1" si="14"/>
        <v>Nợ quá hạn từ 90 ngày đến 120 ngày</v>
      </c>
      <c r="Z960" s="3" t="str">
        <f>IF(MONTH(Table1[[#This Row],[Ngày tính CN]])&lt;10,"0"&amp;MONTH(Table1[[#This Row],[Ngày tính CN]]),MONTH(Table1[[#This Row],[Ngày tính CN]]))</f>
        <v>05</v>
      </c>
      <c r="AA96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60" s="3"/>
    </row>
    <row r="961" spans="1:28" ht="25.5" customHeight="1" x14ac:dyDescent="0.2">
      <c r="A961" s="4" t="s">
        <v>654</v>
      </c>
      <c r="B961" s="4" t="s">
        <v>2119</v>
      </c>
      <c r="E961" s="5">
        <v>45801</v>
      </c>
      <c r="F961" s="3" t="s">
        <v>1513</v>
      </c>
      <c r="G961" s="3" t="s">
        <v>936</v>
      </c>
      <c r="K961" s="8">
        <v>-108548</v>
      </c>
      <c r="L961" s="8" t="s">
        <v>637</v>
      </c>
      <c r="O961" s="20">
        <f>IF(Table1[[#This Row],[Phân loại]]="Tồn đầu kỳ",Table1[[#This Row],[Tổng giá trị]],0)</f>
        <v>0</v>
      </c>
      <c r="P961" s="8">
        <f>IF(Table1[[#This Row],[Số còn phải thu ĐK]]&gt;0,0,IF(Table1[[#This Row],[Phân loại]]="Bán hàng",Table1[[#This Row],[Tổng giá trị]],-Table1[[#This Row],[Tổng giá trị]]))</f>
        <v>108548</v>
      </c>
      <c r="Q961" s="20">
        <f>IF(Table1[[#This Row],[Ngày Thanh toán]]&lt;&gt;"",Table1[[#This Row],[Giá Trị HD sau CK]],0)</f>
        <v>0</v>
      </c>
      <c r="R961" s="8">
        <f>Table1[[#This Row],[Số còn phải thu ĐK]]+Table1[[#This Row],[Giá Trị HD sau CK]]-Table1[[#This Row],[Số tiền đã thu]]</f>
        <v>108548</v>
      </c>
      <c r="S961" s="7">
        <f>IF(Table1[[#This Row],[Ngày hóa đơn]]&lt;&gt;"",Table1[[#This Row],[Ngày hóa đơn]],Table1[[#This Row],[Ngày hạch toán]])</f>
        <v>45801</v>
      </c>
      <c r="T961" s="8">
        <v>55</v>
      </c>
      <c r="U961" s="7">
        <f>IF(Table1[[#This Row],[Ngày tính CN]]="","",S961+T961)</f>
        <v>45856</v>
      </c>
      <c r="V961" s="20">
        <f ca="1">IF(Table1[[#This Row],[Hạn thanh toán]]="","",IF((U961-NOW())&lt;0,0,(U961-NOW())))</f>
        <v>0</v>
      </c>
      <c r="W961" s="3"/>
      <c r="X961" s="20">
        <f ca="1">IF(Table1[[#This Row],[Hạn thanh toán]]="","",IF((U961-NOW())&lt;0,-(U961-NOW()),0))</f>
        <v>118.62053680555255</v>
      </c>
      <c r="Y961" s="3" t="str">
        <f t="shared" ca="1" si="14"/>
        <v>Nợ quá hạn từ 90 ngày đến 120 ngày</v>
      </c>
      <c r="Z961" s="3" t="str">
        <f>IF(MONTH(Table1[[#This Row],[Ngày tính CN]])&lt;10,"0"&amp;MONTH(Table1[[#This Row],[Ngày tính CN]]),MONTH(Table1[[#This Row],[Ngày tính CN]]))</f>
        <v>05</v>
      </c>
      <c r="AA96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61" s="3"/>
    </row>
    <row r="962" spans="1:28" ht="25.5" customHeight="1" x14ac:dyDescent="0.2">
      <c r="A962" s="4" t="s">
        <v>654</v>
      </c>
      <c r="B962" s="4" t="s">
        <v>2119</v>
      </c>
      <c r="E962" s="5">
        <v>45801</v>
      </c>
      <c r="F962" s="3" t="s">
        <v>1514</v>
      </c>
      <c r="G962" s="3" t="s">
        <v>936</v>
      </c>
      <c r="K962" s="8">
        <v>-108548</v>
      </c>
      <c r="L962" s="8" t="s">
        <v>637</v>
      </c>
      <c r="O962" s="20">
        <f>IF(Table1[[#This Row],[Phân loại]]="Tồn đầu kỳ",Table1[[#This Row],[Tổng giá trị]],0)</f>
        <v>0</v>
      </c>
      <c r="P962" s="8">
        <f>IF(Table1[[#This Row],[Số còn phải thu ĐK]]&gt;0,0,IF(Table1[[#This Row],[Phân loại]]="Bán hàng",Table1[[#This Row],[Tổng giá trị]],-Table1[[#This Row],[Tổng giá trị]]))</f>
        <v>108548</v>
      </c>
      <c r="Q962" s="20">
        <f>IF(Table1[[#This Row],[Ngày Thanh toán]]&lt;&gt;"",Table1[[#This Row],[Giá Trị HD sau CK]],0)</f>
        <v>0</v>
      </c>
      <c r="R962" s="8">
        <f>Table1[[#This Row],[Số còn phải thu ĐK]]+Table1[[#This Row],[Giá Trị HD sau CK]]-Table1[[#This Row],[Số tiền đã thu]]</f>
        <v>108548</v>
      </c>
      <c r="S962" s="7">
        <f>IF(Table1[[#This Row],[Ngày hóa đơn]]&lt;&gt;"",Table1[[#This Row],[Ngày hóa đơn]],Table1[[#This Row],[Ngày hạch toán]])</f>
        <v>45801</v>
      </c>
      <c r="T962" s="8">
        <v>55</v>
      </c>
      <c r="U962" s="7">
        <f>IF(Table1[[#This Row],[Ngày tính CN]]="","",S962+T962)</f>
        <v>45856</v>
      </c>
      <c r="V962" s="20">
        <f ca="1">IF(Table1[[#This Row],[Hạn thanh toán]]="","",IF((U962-NOW())&lt;0,0,(U962-NOW())))</f>
        <v>0</v>
      </c>
      <c r="W962" s="3"/>
      <c r="X962" s="20">
        <f ca="1">IF(Table1[[#This Row],[Hạn thanh toán]]="","",IF((U962-NOW())&lt;0,-(U962-NOW()),0))</f>
        <v>118.62053680555255</v>
      </c>
      <c r="Y962" s="3" t="str">
        <f t="shared" ca="1" si="14"/>
        <v>Nợ quá hạn từ 90 ngày đến 120 ngày</v>
      </c>
      <c r="Z962" s="3" t="str">
        <f>IF(MONTH(Table1[[#This Row],[Ngày tính CN]])&lt;10,"0"&amp;MONTH(Table1[[#This Row],[Ngày tính CN]]),MONTH(Table1[[#This Row],[Ngày tính CN]]))</f>
        <v>05</v>
      </c>
      <c r="AA96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62" s="3"/>
    </row>
    <row r="963" spans="1:28" ht="25.5" customHeight="1" x14ac:dyDescent="0.2">
      <c r="A963" s="4" t="s">
        <v>654</v>
      </c>
      <c r="B963" s="4" t="s">
        <v>2119</v>
      </c>
      <c r="E963" s="5">
        <v>45801</v>
      </c>
      <c r="F963" s="3" t="s">
        <v>1515</v>
      </c>
      <c r="G963" s="3" t="s">
        <v>936</v>
      </c>
      <c r="K963" s="8">
        <v>-108548</v>
      </c>
      <c r="L963" s="8" t="s">
        <v>637</v>
      </c>
      <c r="O963" s="20">
        <f>IF(Table1[[#This Row],[Phân loại]]="Tồn đầu kỳ",Table1[[#This Row],[Tổng giá trị]],0)</f>
        <v>0</v>
      </c>
      <c r="P963" s="8">
        <f>IF(Table1[[#This Row],[Số còn phải thu ĐK]]&gt;0,0,IF(Table1[[#This Row],[Phân loại]]="Bán hàng",Table1[[#This Row],[Tổng giá trị]],-Table1[[#This Row],[Tổng giá trị]]))</f>
        <v>108548</v>
      </c>
      <c r="Q963" s="20">
        <f>IF(Table1[[#This Row],[Ngày Thanh toán]]&lt;&gt;"",Table1[[#This Row],[Giá Trị HD sau CK]],0)</f>
        <v>0</v>
      </c>
      <c r="R963" s="8">
        <f>Table1[[#This Row],[Số còn phải thu ĐK]]+Table1[[#This Row],[Giá Trị HD sau CK]]-Table1[[#This Row],[Số tiền đã thu]]</f>
        <v>108548</v>
      </c>
      <c r="S963" s="7">
        <f>IF(Table1[[#This Row],[Ngày hóa đơn]]&lt;&gt;"",Table1[[#This Row],[Ngày hóa đơn]],Table1[[#This Row],[Ngày hạch toán]])</f>
        <v>45801</v>
      </c>
      <c r="T963" s="8">
        <v>55</v>
      </c>
      <c r="U963" s="7">
        <f>IF(Table1[[#This Row],[Ngày tính CN]]="","",S963+T963)</f>
        <v>45856</v>
      </c>
      <c r="V963" s="20">
        <f ca="1">IF(Table1[[#This Row],[Hạn thanh toán]]="","",IF((U963-NOW())&lt;0,0,(U963-NOW())))</f>
        <v>0</v>
      </c>
      <c r="W963" s="3"/>
      <c r="X963" s="20">
        <f ca="1">IF(Table1[[#This Row],[Hạn thanh toán]]="","",IF((U963-NOW())&lt;0,-(U963-NOW()),0))</f>
        <v>118.62053680555255</v>
      </c>
      <c r="Y963" s="3" t="str">
        <f t="shared" ca="1" si="14"/>
        <v>Nợ quá hạn từ 90 ngày đến 120 ngày</v>
      </c>
      <c r="Z963" s="3" t="str">
        <f>IF(MONTH(Table1[[#This Row],[Ngày tính CN]])&lt;10,"0"&amp;MONTH(Table1[[#This Row],[Ngày tính CN]]),MONTH(Table1[[#This Row],[Ngày tính CN]]))</f>
        <v>05</v>
      </c>
      <c r="AA96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63" s="3"/>
    </row>
    <row r="964" spans="1:28" ht="25.5" customHeight="1" x14ac:dyDescent="0.2">
      <c r="A964" s="4" t="s">
        <v>654</v>
      </c>
      <c r="B964" s="4" t="s">
        <v>2119</v>
      </c>
      <c r="E964" s="5">
        <v>45801</v>
      </c>
      <c r="F964" s="3" t="s">
        <v>1516</v>
      </c>
      <c r="G964" s="3" t="s">
        <v>936</v>
      </c>
      <c r="K964" s="8">
        <v>-217095</v>
      </c>
      <c r="L964" s="8" t="s">
        <v>637</v>
      </c>
      <c r="O964" s="20">
        <f>IF(Table1[[#This Row],[Phân loại]]="Tồn đầu kỳ",Table1[[#This Row],[Tổng giá trị]],0)</f>
        <v>0</v>
      </c>
      <c r="P964" s="8">
        <f>IF(Table1[[#This Row],[Số còn phải thu ĐK]]&gt;0,0,IF(Table1[[#This Row],[Phân loại]]="Bán hàng",Table1[[#This Row],[Tổng giá trị]],-Table1[[#This Row],[Tổng giá trị]]))</f>
        <v>217095</v>
      </c>
      <c r="Q964" s="20">
        <f>IF(Table1[[#This Row],[Ngày Thanh toán]]&lt;&gt;"",Table1[[#This Row],[Giá Trị HD sau CK]],0)</f>
        <v>0</v>
      </c>
      <c r="R964" s="8">
        <f>Table1[[#This Row],[Số còn phải thu ĐK]]+Table1[[#This Row],[Giá Trị HD sau CK]]-Table1[[#This Row],[Số tiền đã thu]]</f>
        <v>217095</v>
      </c>
      <c r="S964" s="7">
        <f>IF(Table1[[#This Row],[Ngày hóa đơn]]&lt;&gt;"",Table1[[#This Row],[Ngày hóa đơn]],Table1[[#This Row],[Ngày hạch toán]])</f>
        <v>45801</v>
      </c>
      <c r="T964" s="8">
        <v>55</v>
      </c>
      <c r="U964" s="7">
        <f>IF(Table1[[#This Row],[Ngày tính CN]]="","",S964+T964)</f>
        <v>45856</v>
      </c>
      <c r="V964" s="20">
        <f ca="1">IF(Table1[[#This Row],[Hạn thanh toán]]="","",IF((U964-NOW())&lt;0,0,(U964-NOW())))</f>
        <v>0</v>
      </c>
      <c r="W964" s="3"/>
      <c r="X964" s="20">
        <f ca="1">IF(Table1[[#This Row],[Hạn thanh toán]]="","",IF((U964-NOW())&lt;0,-(U964-NOW()),0))</f>
        <v>118.62053680555255</v>
      </c>
      <c r="Y964" s="3" t="str">
        <f t="shared" ref="Y964:Y1027" ca="1" si="15">IF(X964="","",IF(R964=0,"Đã thanh toán",IF(X964&lt;=0,"Chưa đến hạn thanh toán",IF(X964&lt;=30,"Nợ quá hạn 30 ngày",IF(X964&lt;=60,"Nợ quá hạn từ 30 ngày đến 60 ngày",IF(X964&lt;=90,"Nợ quá hạn từ 60 ngày đến 90 ngày",IF(X964&lt;=120,"Nợ quá hạn từ 90 ngày đến 120 ngày","Nợ quá hạn hơn 120 ngày có khả năng mất thanh toán")))))))</f>
        <v>Nợ quá hạn từ 90 ngày đến 120 ngày</v>
      </c>
      <c r="Z964" s="3" t="str">
        <f>IF(MONTH(Table1[[#This Row],[Ngày tính CN]])&lt;10,"0"&amp;MONTH(Table1[[#This Row],[Ngày tính CN]]),MONTH(Table1[[#This Row],[Ngày tính CN]]))</f>
        <v>05</v>
      </c>
      <c r="AA96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64" s="3"/>
    </row>
    <row r="965" spans="1:28" ht="25.5" customHeight="1" x14ac:dyDescent="0.2">
      <c r="A965" s="4" t="s">
        <v>654</v>
      </c>
      <c r="B965" s="4" t="s">
        <v>2119</v>
      </c>
      <c r="E965" s="5">
        <v>45801</v>
      </c>
      <c r="F965" s="3" t="s">
        <v>1517</v>
      </c>
      <c r="G965" s="3" t="s">
        <v>936</v>
      </c>
      <c r="K965" s="8">
        <v>-108548</v>
      </c>
      <c r="L965" s="8" t="s">
        <v>637</v>
      </c>
      <c r="O965" s="20">
        <f>IF(Table1[[#This Row],[Phân loại]]="Tồn đầu kỳ",Table1[[#This Row],[Tổng giá trị]],0)</f>
        <v>0</v>
      </c>
      <c r="P965" s="8">
        <f>IF(Table1[[#This Row],[Số còn phải thu ĐK]]&gt;0,0,IF(Table1[[#This Row],[Phân loại]]="Bán hàng",Table1[[#This Row],[Tổng giá trị]],-Table1[[#This Row],[Tổng giá trị]]))</f>
        <v>108548</v>
      </c>
      <c r="Q965" s="20">
        <f>IF(Table1[[#This Row],[Ngày Thanh toán]]&lt;&gt;"",Table1[[#This Row],[Giá Trị HD sau CK]],0)</f>
        <v>0</v>
      </c>
      <c r="R965" s="8">
        <f>Table1[[#This Row],[Số còn phải thu ĐK]]+Table1[[#This Row],[Giá Trị HD sau CK]]-Table1[[#This Row],[Số tiền đã thu]]</f>
        <v>108548</v>
      </c>
      <c r="S965" s="7">
        <f>IF(Table1[[#This Row],[Ngày hóa đơn]]&lt;&gt;"",Table1[[#This Row],[Ngày hóa đơn]],Table1[[#This Row],[Ngày hạch toán]])</f>
        <v>45801</v>
      </c>
      <c r="T965" s="8">
        <v>55</v>
      </c>
      <c r="U965" s="7">
        <f>IF(Table1[[#This Row],[Ngày tính CN]]="","",S965+T965)</f>
        <v>45856</v>
      </c>
      <c r="V965" s="20">
        <f ca="1">IF(Table1[[#This Row],[Hạn thanh toán]]="","",IF((U965-NOW())&lt;0,0,(U965-NOW())))</f>
        <v>0</v>
      </c>
      <c r="W965" s="3"/>
      <c r="X965" s="20">
        <f ca="1">IF(Table1[[#This Row],[Hạn thanh toán]]="","",IF((U965-NOW())&lt;0,-(U965-NOW()),0))</f>
        <v>118.62053680555255</v>
      </c>
      <c r="Y965" s="3" t="str">
        <f t="shared" ca="1" si="15"/>
        <v>Nợ quá hạn từ 90 ngày đến 120 ngày</v>
      </c>
      <c r="Z965" s="3" t="str">
        <f>IF(MONTH(Table1[[#This Row],[Ngày tính CN]])&lt;10,"0"&amp;MONTH(Table1[[#This Row],[Ngày tính CN]]),MONTH(Table1[[#This Row],[Ngày tính CN]]))</f>
        <v>05</v>
      </c>
      <c r="AA96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65" s="3"/>
    </row>
    <row r="966" spans="1:28" ht="25.5" customHeight="1" x14ac:dyDescent="0.2">
      <c r="A966" s="4" t="s">
        <v>654</v>
      </c>
      <c r="B966" s="4" t="s">
        <v>2119</v>
      </c>
      <c r="E966" s="5">
        <v>45801</v>
      </c>
      <c r="F966" s="3" t="s">
        <v>1518</v>
      </c>
      <c r="G966" s="3" t="s">
        <v>936</v>
      </c>
      <c r="K966" s="8">
        <v>-108548</v>
      </c>
      <c r="L966" s="8" t="s">
        <v>637</v>
      </c>
      <c r="O966" s="20">
        <f>IF(Table1[[#This Row],[Phân loại]]="Tồn đầu kỳ",Table1[[#This Row],[Tổng giá trị]],0)</f>
        <v>0</v>
      </c>
      <c r="P966" s="8">
        <f>IF(Table1[[#This Row],[Số còn phải thu ĐK]]&gt;0,0,IF(Table1[[#This Row],[Phân loại]]="Bán hàng",Table1[[#This Row],[Tổng giá trị]],-Table1[[#This Row],[Tổng giá trị]]))</f>
        <v>108548</v>
      </c>
      <c r="Q966" s="20">
        <f>IF(Table1[[#This Row],[Ngày Thanh toán]]&lt;&gt;"",Table1[[#This Row],[Giá Trị HD sau CK]],0)</f>
        <v>0</v>
      </c>
      <c r="R966" s="8">
        <f>Table1[[#This Row],[Số còn phải thu ĐK]]+Table1[[#This Row],[Giá Trị HD sau CK]]-Table1[[#This Row],[Số tiền đã thu]]</f>
        <v>108548</v>
      </c>
      <c r="S966" s="7">
        <f>IF(Table1[[#This Row],[Ngày hóa đơn]]&lt;&gt;"",Table1[[#This Row],[Ngày hóa đơn]],Table1[[#This Row],[Ngày hạch toán]])</f>
        <v>45801</v>
      </c>
      <c r="T966" s="8">
        <v>55</v>
      </c>
      <c r="U966" s="7">
        <f>IF(Table1[[#This Row],[Ngày tính CN]]="","",S966+T966)</f>
        <v>45856</v>
      </c>
      <c r="V966" s="20">
        <f ca="1">IF(Table1[[#This Row],[Hạn thanh toán]]="","",IF((U966-NOW())&lt;0,0,(U966-NOW())))</f>
        <v>0</v>
      </c>
      <c r="W966" s="3"/>
      <c r="X966" s="20">
        <f ca="1">IF(Table1[[#This Row],[Hạn thanh toán]]="","",IF((U966-NOW())&lt;0,-(U966-NOW()),0))</f>
        <v>118.62053680555255</v>
      </c>
      <c r="Y966" s="3" t="str">
        <f t="shared" ca="1" si="15"/>
        <v>Nợ quá hạn từ 90 ngày đến 120 ngày</v>
      </c>
      <c r="Z966" s="3" t="str">
        <f>IF(MONTH(Table1[[#This Row],[Ngày tính CN]])&lt;10,"0"&amp;MONTH(Table1[[#This Row],[Ngày tính CN]]),MONTH(Table1[[#This Row],[Ngày tính CN]]))</f>
        <v>05</v>
      </c>
      <c r="AA96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66" s="3"/>
    </row>
    <row r="967" spans="1:28" ht="25.5" customHeight="1" x14ac:dyDescent="0.2">
      <c r="A967" s="4" t="s">
        <v>654</v>
      </c>
      <c r="B967" s="4" t="s">
        <v>2119</v>
      </c>
      <c r="E967" s="5">
        <v>45801</v>
      </c>
      <c r="F967" s="3" t="s">
        <v>1519</v>
      </c>
      <c r="G967" s="3" t="s">
        <v>936</v>
      </c>
      <c r="K967" s="8">
        <v>-217095</v>
      </c>
      <c r="L967" s="8" t="s">
        <v>637</v>
      </c>
      <c r="O967" s="20">
        <f>IF(Table1[[#This Row],[Phân loại]]="Tồn đầu kỳ",Table1[[#This Row],[Tổng giá trị]],0)</f>
        <v>0</v>
      </c>
      <c r="P967" s="8">
        <f>IF(Table1[[#This Row],[Số còn phải thu ĐK]]&gt;0,0,IF(Table1[[#This Row],[Phân loại]]="Bán hàng",Table1[[#This Row],[Tổng giá trị]],-Table1[[#This Row],[Tổng giá trị]]))</f>
        <v>217095</v>
      </c>
      <c r="Q967" s="20">
        <f>IF(Table1[[#This Row],[Ngày Thanh toán]]&lt;&gt;"",Table1[[#This Row],[Giá Trị HD sau CK]],0)</f>
        <v>0</v>
      </c>
      <c r="R967" s="8">
        <f>Table1[[#This Row],[Số còn phải thu ĐK]]+Table1[[#This Row],[Giá Trị HD sau CK]]-Table1[[#This Row],[Số tiền đã thu]]</f>
        <v>217095</v>
      </c>
      <c r="S967" s="7">
        <f>IF(Table1[[#This Row],[Ngày hóa đơn]]&lt;&gt;"",Table1[[#This Row],[Ngày hóa đơn]],Table1[[#This Row],[Ngày hạch toán]])</f>
        <v>45801</v>
      </c>
      <c r="T967" s="8">
        <v>55</v>
      </c>
      <c r="U967" s="7">
        <f>IF(Table1[[#This Row],[Ngày tính CN]]="","",S967+T967)</f>
        <v>45856</v>
      </c>
      <c r="V967" s="20">
        <f ca="1">IF(Table1[[#This Row],[Hạn thanh toán]]="","",IF((U967-NOW())&lt;0,0,(U967-NOW())))</f>
        <v>0</v>
      </c>
      <c r="W967" s="3"/>
      <c r="X967" s="20">
        <f ca="1">IF(Table1[[#This Row],[Hạn thanh toán]]="","",IF((U967-NOW())&lt;0,-(U967-NOW()),0))</f>
        <v>118.62053680555255</v>
      </c>
      <c r="Y967" s="3" t="str">
        <f t="shared" ca="1" si="15"/>
        <v>Nợ quá hạn từ 90 ngày đến 120 ngày</v>
      </c>
      <c r="Z967" s="3" t="str">
        <f>IF(MONTH(Table1[[#This Row],[Ngày tính CN]])&lt;10,"0"&amp;MONTH(Table1[[#This Row],[Ngày tính CN]]),MONTH(Table1[[#This Row],[Ngày tính CN]]))</f>
        <v>05</v>
      </c>
      <c r="AA96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67" s="3"/>
    </row>
    <row r="968" spans="1:28" ht="25.5" customHeight="1" x14ac:dyDescent="0.2">
      <c r="A968" s="4" t="s">
        <v>654</v>
      </c>
      <c r="B968" s="4" t="s">
        <v>2119</v>
      </c>
      <c r="E968" s="5">
        <v>45801</v>
      </c>
      <c r="F968" s="3" t="s">
        <v>1520</v>
      </c>
      <c r="G968" s="3" t="s">
        <v>936</v>
      </c>
      <c r="K968" s="8">
        <v>-108548</v>
      </c>
      <c r="L968" s="8" t="s">
        <v>637</v>
      </c>
      <c r="O968" s="20">
        <f>IF(Table1[[#This Row],[Phân loại]]="Tồn đầu kỳ",Table1[[#This Row],[Tổng giá trị]],0)</f>
        <v>0</v>
      </c>
      <c r="P968" s="8">
        <f>IF(Table1[[#This Row],[Số còn phải thu ĐK]]&gt;0,0,IF(Table1[[#This Row],[Phân loại]]="Bán hàng",Table1[[#This Row],[Tổng giá trị]],-Table1[[#This Row],[Tổng giá trị]]))</f>
        <v>108548</v>
      </c>
      <c r="Q968" s="20">
        <f>IF(Table1[[#This Row],[Ngày Thanh toán]]&lt;&gt;"",Table1[[#This Row],[Giá Trị HD sau CK]],0)</f>
        <v>0</v>
      </c>
      <c r="R968" s="8">
        <f>Table1[[#This Row],[Số còn phải thu ĐK]]+Table1[[#This Row],[Giá Trị HD sau CK]]-Table1[[#This Row],[Số tiền đã thu]]</f>
        <v>108548</v>
      </c>
      <c r="S968" s="7">
        <f>IF(Table1[[#This Row],[Ngày hóa đơn]]&lt;&gt;"",Table1[[#This Row],[Ngày hóa đơn]],Table1[[#This Row],[Ngày hạch toán]])</f>
        <v>45801</v>
      </c>
      <c r="T968" s="8">
        <v>55</v>
      </c>
      <c r="U968" s="7">
        <f>IF(Table1[[#This Row],[Ngày tính CN]]="","",S968+T968)</f>
        <v>45856</v>
      </c>
      <c r="V968" s="20">
        <f ca="1">IF(Table1[[#This Row],[Hạn thanh toán]]="","",IF((U968-NOW())&lt;0,0,(U968-NOW())))</f>
        <v>0</v>
      </c>
      <c r="W968" s="3"/>
      <c r="X968" s="20">
        <f ca="1">IF(Table1[[#This Row],[Hạn thanh toán]]="","",IF((U968-NOW())&lt;0,-(U968-NOW()),0))</f>
        <v>118.62053680555255</v>
      </c>
      <c r="Y968" s="3" t="str">
        <f t="shared" ca="1" si="15"/>
        <v>Nợ quá hạn từ 90 ngày đến 120 ngày</v>
      </c>
      <c r="Z968" s="3" t="str">
        <f>IF(MONTH(Table1[[#This Row],[Ngày tính CN]])&lt;10,"0"&amp;MONTH(Table1[[#This Row],[Ngày tính CN]]),MONTH(Table1[[#This Row],[Ngày tính CN]]))</f>
        <v>05</v>
      </c>
      <c r="AA96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68" s="3"/>
    </row>
    <row r="969" spans="1:28" ht="25.5" customHeight="1" x14ac:dyDescent="0.2">
      <c r="A969" s="4" t="s">
        <v>654</v>
      </c>
      <c r="B969" s="4" t="s">
        <v>2119</v>
      </c>
      <c r="E969" s="5">
        <v>45801</v>
      </c>
      <c r="F969" s="3" t="s">
        <v>1521</v>
      </c>
      <c r="G969" s="3" t="s">
        <v>936</v>
      </c>
      <c r="K969" s="8">
        <v>-108548</v>
      </c>
      <c r="L969" s="8" t="s">
        <v>637</v>
      </c>
      <c r="O969" s="20">
        <f>IF(Table1[[#This Row],[Phân loại]]="Tồn đầu kỳ",Table1[[#This Row],[Tổng giá trị]],0)</f>
        <v>0</v>
      </c>
      <c r="P969" s="8">
        <f>IF(Table1[[#This Row],[Số còn phải thu ĐK]]&gt;0,0,IF(Table1[[#This Row],[Phân loại]]="Bán hàng",Table1[[#This Row],[Tổng giá trị]],-Table1[[#This Row],[Tổng giá trị]]))</f>
        <v>108548</v>
      </c>
      <c r="Q969" s="20">
        <f>IF(Table1[[#This Row],[Ngày Thanh toán]]&lt;&gt;"",Table1[[#This Row],[Giá Trị HD sau CK]],0)</f>
        <v>0</v>
      </c>
      <c r="R969" s="8">
        <f>Table1[[#This Row],[Số còn phải thu ĐK]]+Table1[[#This Row],[Giá Trị HD sau CK]]-Table1[[#This Row],[Số tiền đã thu]]</f>
        <v>108548</v>
      </c>
      <c r="S969" s="7">
        <f>IF(Table1[[#This Row],[Ngày hóa đơn]]&lt;&gt;"",Table1[[#This Row],[Ngày hóa đơn]],Table1[[#This Row],[Ngày hạch toán]])</f>
        <v>45801</v>
      </c>
      <c r="T969" s="8">
        <v>55</v>
      </c>
      <c r="U969" s="7">
        <f>IF(Table1[[#This Row],[Ngày tính CN]]="","",S969+T969)</f>
        <v>45856</v>
      </c>
      <c r="V969" s="20">
        <f ca="1">IF(Table1[[#This Row],[Hạn thanh toán]]="","",IF((U969-NOW())&lt;0,0,(U969-NOW())))</f>
        <v>0</v>
      </c>
      <c r="W969" s="3"/>
      <c r="X969" s="20">
        <f ca="1">IF(Table1[[#This Row],[Hạn thanh toán]]="","",IF((U969-NOW())&lt;0,-(U969-NOW()),0))</f>
        <v>118.62053680555255</v>
      </c>
      <c r="Y969" s="3" t="str">
        <f t="shared" ca="1" si="15"/>
        <v>Nợ quá hạn từ 90 ngày đến 120 ngày</v>
      </c>
      <c r="Z969" s="3" t="str">
        <f>IF(MONTH(Table1[[#This Row],[Ngày tính CN]])&lt;10,"0"&amp;MONTH(Table1[[#This Row],[Ngày tính CN]]),MONTH(Table1[[#This Row],[Ngày tính CN]]))</f>
        <v>05</v>
      </c>
      <c r="AA96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69" s="3"/>
    </row>
    <row r="970" spans="1:28" ht="25.5" customHeight="1" x14ac:dyDescent="0.2">
      <c r="A970" s="4" t="s">
        <v>654</v>
      </c>
      <c r="B970" s="4" t="s">
        <v>2119</v>
      </c>
      <c r="E970" s="5">
        <v>45801</v>
      </c>
      <c r="F970" s="3" t="s">
        <v>1522</v>
      </c>
      <c r="G970" s="3" t="s">
        <v>936</v>
      </c>
      <c r="K970" s="8">
        <v>-180319</v>
      </c>
      <c r="L970" s="8" t="s">
        <v>637</v>
      </c>
      <c r="O970" s="20">
        <f>IF(Table1[[#This Row],[Phân loại]]="Tồn đầu kỳ",Table1[[#This Row],[Tổng giá trị]],0)</f>
        <v>0</v>
      </c>
      <c r="P970" s="8">
        <f>IF(Table1[[#This Row],[Số còn phải thu ĐK]]&gt;0,0,IF(Table1[[#This Row],[Phân loại]]="Bán hàng",Table1[[#This Row],[Tổng giá trị]],-Table1[[#This Row],[Tổng giá trị]]))</f>
        <v>180319</v>
      </c>
      <c r="Q970" s="20">
        <f>IF(Table1[[#This Row],[Ngày Thanh toán]]&lt;&gt;"",Table1[[#This Row],[Giá Trị HD sau CK]],0)</f>
        <v>0</v>
      </c>
      <c r="R970" s="8">
        <f>Table1[[#This Row],[Số còn phải thu ĐK]]+Table1[[#This Row],[Giá Trị HD sau CK]]-Table1[[#This Row],[Số tiền đã thu]]</f>
        <v>180319</v>
      </c>
      <c r="S970" s="7">
        <f>IF(Table1[[#This Row],[Ngày hóa đơn]]&lt;&gt;"",Table1[[#This Row],[Ngày hóa đơn]],Table1[[#This Row],[Ngày hạch toán]])</f>
        <v>45801</v>
      </c>
      <c r="T970" s="8">
        <v>55</v>
      </c>
      <c r="U970" s="7">
        <f>IF(Table1[[#This Row],[Ngày tính CN]]="","",S970+T970)</f>
        <v>45856</v>
      </c>
      <c r="V970" s="20">
        <f ca="1">IF(Table1[[#This Row],[Hạn thanh toán]]="","",IF((U970-NOW())&lt;0,0,(U970-NOW())))</f>
        <v>0</v>
      </c>
      <c r="W970" s="3"/>
      <c r="X970" s="20">
        <f ca="1">IF(Table1[[#This Row],[Hạn thanh toán]]="","",IF((U970-NOW())&lt;0,-(U970-NOW()),0))</f>
        <v>118.62053680555255</v>
      </c>
      <c r="Y970" s="3" t="str">
        <f t="shared" ca="1" si="15"/>
        <v>Nợ quá hạn từ 90 ngày đến 120 ngày</v>
      </c>
      <c r="Z970" s="3" t="str">
        <f>IF(MONTH(Table1[[#This Row],[Ngày tính CN]])&lt;10,"0"&amp;MONTH(Table1[[#This Row],[Ngày tính CN]]),MONTH(Table1[[#This Row],[Ngày tính CN]]))</f>
        <v>05</v>
      </c>
      <c r="AA97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70" s="3"/>
    </row>
    <row r="971" spans="1:28" ht="25.5" customHeight="1" x14ac:dyDescent="0.2">
      <c r="A971" s="4" t="s">
        <v>654</v>
      </c>
      <c r="B971" s="4" t="s">
        <v>2119</v>
      </c>
      <c r="E971" s="5">
        <v>45801</v>
      </c>
      <c r="F971" s="3" t="s">
        <v>1523</v>
      </c>
      <c r="G971" s="3" t="s">
        <v>936</v>
      </c>
      <c r="K971" s="8">
        <v>-259918</v>
      </c>
      <c r="L971" s="8" t="s">
        <v>637</v>
      </c>
      <c r="O971" s="20">
        <f>IF(Table1[[#This Row],[Phân loại]]="Tồn đầu kỳ",Table1[[#This Row],[Tổng giá trị]],0)</f>
        <v>0</v>
      </c>
      <c r="P971" s="8">
        <f>IF(Table1[[#This Row],[Số còn phải thu ĐK]]&gt;0,0,IF(Table1[[#This Row],[Phân loại]]="Bán hàng",Table1[[#This Row],[Tổng giá trị]],-Table1[[#This Row],[Tổng giá trị]]))</f>
        <v>259918</v>
      </c>
      <c r="Q971" s="20">
        <f>IF(Table1[[#This Row],[Ngày Thanh toán]]&lt;&gt;"",Table1[[#This Row],[Giá Trị HD sau CK]],0)</f>
        <v>0</v>
      </c>
      <c r="R971" s="8">
        <f>Table1[[#This Row],[Số còn phải thu ĐK]]+Table1[[#This Row],[Giá Trị HD sau CK]]-Table1[[#This Row],[Số tiền đã thu]]</f>
        <v>259918</v>
      </c>
      <c r="S971" s="7">
        <f>IF(Table1[[#This Row],[Ngày hóa đơn]]&lt;&gt;"",Table1[[#This Row],[Ngày hóa đơn]],Table1[[#This Row],[Ngày hạch toán]])</f>
        <v>45801</v>
      </c>
      <c r="T971" s="8">
        <v>55</v>
      </c>
      <c r="U971" s="7">
        <f>IF(Table1[[#This Row],[Ngày tính CN]]="","",S971+T971)</f>
        <v>45856</v>
      </c>
      <c r="V971" s="20">
        <f ca="1">IF(Table1[[#This Row],[Hạn thanh toán]]="","",IF((U971-NOW())&lt;0,0,(U971-NOW())))</f>
        <v>0</v>
      </c>
      <c r="W971" s="3"/>
      <c r="X971" s="20">
        <f ca="1">IF(Table1[[#This Row],[Hạn thanh toán]]="","",IF((U971-NOW())&lt;0,-(U971-NOW()),0))</f>
        <v>118.62053680555255</v>
      </c>
      <c r="Y971" s="3" t="str">
        <f t="shared" ca="1" si="15"/>
        <v>Nợ quá hạn từ 90 ngày đến 120 ngày</v>
      </c>
      <c r="Z971" s="3" t="str">
        <f>IF(MONTH(Table1[[#This Row],[Ngày tính CN]])&lt;10,"0"&amp;MONTH(Table1[[#This Row],[Ngày tính CN]]),MONTH(Table1[[#This Row],[Ngày tính CN]]))</f>
        <v>05</v>
      </c>
      <c r="AA97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71" s="3"/>
    </row>
    <row r="972" spans="1:28" ht="25.5" customHeight="1" x14ac:dyDescent="0.2">
      <c r="A972" s="4" t="s">
        <v>654</v>
      </c>
      <c r="B972" s="4" t="s">
        <v>2119</v>
      </c>
      <c r="E972" s="5">
        <v>45801</v>
      </c>
      <c r="F972" s="3" t="s">
        <v>1524</v>
      </c>
      <c r="G972" s="3" t="s">
        <v>936</v>
      </c>
      <c r="K972" s="8">
        <v>-98919</v>
      </c>
      <c r="L972" s="8" t="s">
        <v>637</v>
      </c>
      <c r="O972" s="20">
        <f>IF(Table1[[#This Row],[Phân loại]]="Tồn đầu kỳ",Table1[[#This Row],[Tổng giá trị]],0)</f>
        <v>0</v>
      </c>
      <c r="P972" s="8">
        <f>IF(Table1[[#This Row],[Số còn phải thu ĐK]]&gt;0,0,IF(Table1[[#This Row],[Phân loại]]="Bán hàng",Table1[[#This Row],[Tổng giá trị]],-Table1[[#This Row],[Tổng giá trị]]))</f>
        <v>98919</v>
      </c>
      <c r="Q972" s="20">
        <f>IF(Table1[[#This Row],[Ngày Thanh toán]]&lt;&gt;"",Table1[[#This Row],[Giá Trị HD sau CK]],0)</f>
        <v>0</v>
      </c>
      <c r="R972" s="8">
        <f>Table1[[#This Row],[Số còn phải thu ĐK]]+Table1[[#This Row],[Giá Trị HD sau CK]]-Table1[[#This Row],[Số tiền đã thu]]</f>
        <v>98919</v>
      </c>
      <c r="S972" s="7">
        <f>IF(Table1[[#This Row],[Ngày hóa đơn]]&lt;&gt;"",Table1[[#This Row],[Ngày hóa đơn]],Table1[[#This Row],[Ngày hạch toán]])</f>
        <v>45801</v>
      </c>
      <c r="T972" s="8">
        <v>55</v>
      </c>
      <c r="U972" s="7">
        <f>IF(Table1[[#This Row],[Ngày tính CN]]="","",S972+T972)</f>
        <v>45856</v>
      </c>
      <c r="V972" s="20">
        <f ca="1">IF(Table1[[#This Row],[Hạn thanh toán]]="","",IF((U972-NOW())&lt;0,0,(U972-NOW())))</f>
        <v>0</v>
      </c>
      <c r="W972" s="3"/>
      <c r="X972" s="20">
        <f ca="1">IF(Table1[[#This Row],[Hạn thanh toán]]="","",IF((U972-NOW())&lt;0,-(U972-NOW()),0))</f>
        <v>118.62053680555255</v>
      </c>
      <c r="Y972" s="3" t="str">
        <f t="shared" ca="1" si="15"/>
        <v>Nợ quá hạn từ 90 ngày đến 120 ngày</v>
      </c>
      <c r="Z972" s="3" t="str">
        <f>IF(MONTH(Table1[[#This Row],[Ngày tính CN]])&lt;10,"0"&amp;MONTH(Table1[[#This Row],[Ngày tính CN]]),MONTH(Table1[[#This Row],[Ngày tính CN]]))</f>
        <v>05</v>
      </c>
      <c r="AA97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72" s="3"/>
    </row>
    <row r="973" spans="1:28" ht="25.5" customHeight="1" x14ac:dyDescent="0.2">
      <c r="A973" s="4" t="s">
        <v>654</v>
      </c>
      <c r="B973" s="4" t="s">
        <v>2119</v>
      </c>
      <c r="E973" s="5">
        <v>45808</v>
      </c>
      <c r="F973" s="3" t="s">
        <v>1525</v>
      </c>
      <c r="G973" s="3" t="s">
        <v>936</v>
      </c>
      <c r="K973" s="8">
        <v>-109083</v>
      </c>
      <c r="L973" s="8" t="s">
        <v>637</v>
      </c>
      <c r="O973" s="20">
        <f>IF(Table1[[#This Row],[Phân loại]]="Tồn đầu kỳ",Table1[[#This Row],[Tổng giá trị]],0)</f>
        <v>0</v>
      </c>
      <c r="P973" s="8">
        <f>IF(Table1[[#This Row],[Số còn phải thu ĐK]]&gt;0,0,IF(Table1[[#This Row],[Phân loại]]="Bán hàng",Table1[[#This Row],[Tổng giá trị]],-Table1[[#This Row],[Tổng giá trị]]))</f>
        <v>109083</v>
      </c>
      <c r="Q973" s="20">
        <f>IF(Table1[[#This Row],[Ngày Thanh toán]]&lt;&gt;"",Table1[[#This Row],[Giá Trị HD sau CK]],0)</f>
        <v>0</v>
      </c>
      <c r="R973" s="8">
        <f>Table1[[#This Row],[Số còn phải thu ĐK]]+Table1[[#This Row],[Giá Trị HD sau CK]]-Table1[[#This Row],[Số tiền đã thu]]</f>
        <v>109083</v>
      </c>
      <c r="S973" s="7">
        <f>IF(Table1[[#This Row],[Ngày hóa đơn]]&lt;&gt;"",Table1[[#This Row],[Ngày hóa đơn]],Table1[[#This Row],[Ngày hạch toán]])</f>
        <v>45808</v>
      </c>
      <c r="T973" s="8">
        <v>55</v>
      </c>
      <c r="U973" s="7">
        <f>IF(Table1[[#This Row],[Ngày tính CN]]="","",S973+T973)</f>
        <v>45863</v>
      </c>
      <c r="V973" s="20">
        <f ca="1">IF(Table1[[#This Row],[Hạn thanh toán]]="","",IF((U973-NOW())&lt;0,0,(U973-NOW())))</f>
        <v>0</v>
      </c>
      <c r="W973" s="3"/>
      <c r="X973" s="20">
        <f ca="1">IF(Table1[[#This Row],[Hạn thanh toán]]="","",IF((U973-NOW())&lt;0,-(U973-NOW()),0))</f>
        <v>111.62053680555255</v>
      </c>
      <c r="Y973" s="3" t="str">
        <f t="shared" ca="1" si="15"/>
        <v>Nợ quá hạn từ 90 ngày đến 120 ngày</v>
      </c>
      <c r="Z973" s="3" t="str">
        <f>IF(MONTH(Table1[[#This Row],[Ngày tính CN]])&lt;10,"0"&amp;MONTH(Table1[[#This Row],[Ngày tính CN]]),MONTH(Table1[[#This Row],[Ngày tính CN]]))</f>
        <v>05</v>
      </c>
      <c r="AA97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73" s="3"/>
    </row>
    <row r="974" spans="1:28" ht="25.5" customHeight="1" x14ac:dyDescent="0.2">
      <c r="A974" s="4" t="s">
        <v>654</v>
      </c>
      <c r="B974" s="4" t="s">
        <v>2119</v>
      </c>
      <c r="E974" s="5">
        <v>45808</v>
      </c>
      <c r="F974" s="3" t="s">
        <v>1526</v>
      </c>
      <c r="G974" s="3" t="s">
        <v>936</v>
      </c>
      <c r="K974" s="8">
        <v>-180319</v>
      </c>
      <c r="L974" s="8" t="s">
        <v>637</v>
      </c>
      <c r="O974" s="20">
        <f>IF(Table1[[#This Row],[Phân loại]]="Tồn đầu kỳ",Table1[[#This Row],[Tổng giá trị]],0)</f>
        <v>0</v>
      </c>
      <c r="P974" s="8">
        <f>IF(Table1[[#This Row],[Số còn phải thu ĐK]]&gt;0,0,IF(Table1[[#This Row],[Phân loại]]="Bán hàng",Table1[[#This Row],[Tổng giá trị]],-Table1[[#This Row],[Tổng giá trị]]))</f>
        <v>180319</v>
      </c>
      <c r="Q974" s="20">
        <f>IF(Table1[[#This Row],[Ngày Thanh toán]]&lt;&gt;"",Table1[[#This Row],[Giá Trị HD sau CK]],0)</f>
        <v>0</v>
      </c>
      <c r="R974" s="8">
        <f>Table1[[#This Row],[Số còn phải thu ĐK]]+Table1[[#This Row],[Giá Trị HD sau CK]]-Table1[[#This Row],[Số tiền đã thu]]</f>
        <v>180319</v>
      </c>
      <c r="S974" s="7">
        <f>IF(Table1[[#This Row],[Ngày hóa đơn]]&lt;&gt;"",Table1[[#This Row],[Ngày hóa đơn]],Table1[[#This Row],[Ngày hạch toán]])</f>
        <v>45808</v>
      </c>
      <c r="T974" s="8">
        <v>55</v>
      </c>
      <c r="U974" s="7">
        <f>IF(Table1[[#This Row],[Ngày tính CN]]="","",S974+T974)</f>
        <v>45863</v>
      </c>
      <c r="V974" s="20">
        <f ca="1">IF(Table1[[#This Row],[Hạn thanh toán]]="","",IF((U974-NOW())&lt;0,0,(U974-NOW())))</f>
        <v>0</v>
      </c>
      <c r="W974" s="3"/>
      <c r="X974" s="20">
        <f ca="1">IF(Table1[[#This Row],[Hạn thanh toán]]="","",IF((U974-NOW())&lt;0,-(U974-NOW()),0))</f>
        <v>111.62053680555255</v>
      </c>
      <c r="Y974" s="3" t="str">
        <f t="shared" ca="1" si="15"/>
        <v>Nợ quá hạn từ 90 ngày đến 120 ngày</v>
      </c>
      <c r="Z974" s="3" t="str">
        <f>IF(MONTH(Table1[[#This Row],[Ngày tính CN]])&lt;10,"0"&amp;MONTH(Table1[[#This Row],[Ngày tính CN]]),MONTH(Table1[[#This Row],[Ngày tính CN]]))</f>
        <v>05</v>
      </c>
      <c r="AA97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74" s="3"/>
    </row>
    <row r="975" spans="1:28" ht="25.5" customHeight="1" x14ac:dyDescent="0.2">
      <c r="A975" s="4" t="s">
        <v>654</v>
      </c>
      <c r="B975" s="4" t="s">
        <v>2119</v>
      </c>
      <c r="E975" s="5">
        <v>45808</v>
      </c>
      <c r="F975" s="3" t="s">
        <v>1527</v>
      </c>
      <c r="G975" s="3" t="s">
        <v>936</v>
      </c>
      <c r="K975" s="8">
        <v>-108548</v>
      </c>
      <c r="L975" s="8" t="s">
        <v>637</v>
      </c>
      <c r="O975" s="20">
        <f>IF(Table1[[#This Row],[Phân loại]]="Tồn đầu kỳ",Table1[[#This Row],[Tổng giá trị]],0)</f>
        <v>0</v>
      </c>
      <c r="P975" s="8">
        <f>IF(Table1[[#This Row],[Số còn phải thu ĐK]]&gt;0,0,IF(Table1[[#This Row],[Phân loại]]="Bán hàng",Table1[[#This Row],[Tổng giá trị]],-Table1[[#This Row],[Tổng giá trị]]))</f>
        <v>108548</v>
      </c>
      <c r="Q975" s="20">
        <f>IF(Table1[[#This Row],[Ngày Thanh toán]]&lt;&gt;"",Table1[[#This Row],[Giá Trị HD sau CK]],0)</f>
        <v>0</v>
      </c>
      <c r="R975" s="8">
        <f>Table1[[#This Row],[Số còn phải thu ĐK]]+Table1[[#This Row],[Giá Trị HD sau CK]]-Table1[[#This Row],[Số tiền đã thu]]</f>
        <v>108548</v>
      </c>
      <c r="S975" s="7">
        <f>IF(Table1[[#This Row],[Ngày hóa đơn]]&lt;&gt;"",Table1[[#This Row],[Ngày hóa đơn]],Table1[[#This Row],[Ngày hạch toán]])</f>
        <v>45808</v>
      </c>
      <c r="T975" s="8">
        <v>55</v>
      </c>
      <c r="U975" s="7">
        <f>IF(Table1[[#This Row],[Ngày tính CN]]="","",S975+T975)</f>
        <v>45863</v>
      </c>
      <c r="V975" s="20">
        <f ca="1">IF(Table1[[#This Row],[Hạn thanh toán]]="","",IF((U975-NOW())&lt;0,0,(U975-NOW())))</f>
        <v>0</v>
      </c>
      <c r="W975" s="3"/>
      <c r="X975" s="20">
        <f ca="1">IF(Table1[[#This Row],[Hạn thanh toán]]="","",IF((U975-NOW())&lt;0,-(U975-NOW()),0))</f>
        <v>111.62053680555255</v>
      </c>
      <c r="Y975" s="3" t="str">
        <f t="shared" ca="1" si="15"/>
        <v>Nợ quá hạn từ 90 ngày đến 120 ngày</v>
      </c>
      <c r="Z975" s="3" t="str">
        <f>IF(MONTH(Table1[[#This Row],[Ngày tính CN]])&lt;10,"0"&amp;MONTH(Table1[[#This Row],[Ngày tính CN]]),MONTH(Table1[[#This Row],[Ngày tính CN]]))</f>
        <v>05</v>
      </c>
      <c r="AA97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75" s="3"/>
    </row>
    <row r="976" spans="1:28" ht="25.5" customHeight="1" x14ac:dyDescent="0.2">
      <c r="A976" s="4" t="s">
        <v>654</v>
      </c>
      <c r="B976" s="4" t="s">
        <v>2119</v>
      </c>
      <c r="E976" s="5">
        <v>45801</v>
      </c>
      <c r="F976" s="3" t="s">
        <v>1528</v>
      </c>
      <c r="G976" s="3" t="s">
        <v>936</v>
      </c>
      <c r="K976" s="8">
        <v>-110947</v>
      </c>
      <c r="L976" s="8" t="s">
        <v>637</v>
      </c>
      <c r="O976" s="20">
        <f>IF(Table1[[#This Row],[Phân loại]]="Tồn đầu kỳ",Table1[[#This Row],[Tổng giá trị]],0)</f>
        <v>0</v>
      </c>
      <c r="P976" s="8">
        <f>IF(Table1[[#This Row],[Số còn phải thu ĐK]]&gt;0,0,IF(Table1[[#This Row],[Phân loại]]="Bán hàng",Table1[[#This Row],[Tổng giá trị]],-Table1[[#This Row],[Tổng giá trị]]))</f>
        <v>110947</v>
      </c>
      <c r="Q976" s="20">
        <f>IF(Table1[[#This Row],[Ngày Thanh toán]]&lt;&gt;"",Table1[[#This Row],[Giá Trị HD sau CK]],0)</f>
        <v>0</v>
      </c>
      <c r="R976" s="8">
        <f>Table1[[#This Row],[Số còn phải thu ĐK]]+Table1[[#This Row],[Giá Trị HD sau CK]]-Table1[[#This Row],[Số tiền đã thu]]</f>
        <v>110947</v>
      </c>
      <c r="S976" s="7">
        <f>IF(Table1[[#This Row],[Ngày hóa đơn]]&lt;&gt;"",Table1[[#This Row],[Ngày hóa đơn]],Table1[[#This Row],[Ngày hạch toán]])</f>
        <v>45801</v>
      </c>
      <c r="T976" s="8">
        <v>55</v>
      </c>
      <c r="U976" s="7">
        <f>IF(Table1[[#This Row],[Ngày tính CN]]="","",S976+T976)</f>
        <v>45856</v>
      </c>
      <c r="V976" s="20">
        <f ca="1">IF(Table1[[#This Row],[Hạn thanh toán]]="","",IF((U976-NOW())&lt;0,0,(U976-NOW())))</f>
        <v>0</v>
      </c>
      <c r="W976" s="3"/>
      <c r="X976" s="20">
        <f ca="1">IF(Table1[[#This Row],[Hạn thanh toán]]="","",IF((U976-NOW())&lt;0,-(U976-NOW()),0))</f>
        <v>118.62053680555255</v>
      </c>
      <c r="Y976" s="3" t="str">
        <f t="shared" ca="1" si="15"/>
        <v>Nợ quá hạn từ 90 ngày đến 120 ngày</v>
      </c>
      <c r="Z976" s="3" t="str">
        <f>IF(MONTH(Table1[[#This Row],[Ngày tính CN]])&lt;10,"0"&amp;MONTH(Table1[[#This Row],[Ngày tính CN]]),MONTH(Table1[[#This Row],[Ngày tính CN]]))</f>
        <v>05</v>
      </c>
      <c r="AA97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76" s="3"/>
    </row>
    <row r="977" spans="1:28" ht="25.5" customHeight="1" x14ac:dyDescent="0.2">
      <c r="A977" s="4" t="s">
        <v>654</v>
      </c>
      <c r="B977" s="4" t="s">
        <v>2119</v>
      </c>
      <c r="E977" s="5">
        <v>45801</v>
      </c>
      <c r="F977" s="3" t="s">
        <v>1529</v>
      </c>
      <c r="G977" s="3" t="s">
        <v>936</v>
      </c>
      <c r="K977" s="8">
        <v>-221895</v>
      </c>
      <c r="L977" s="8" t="s">
        <v>637</v>
      </c>
      <c r="O977" s="20">
        <f>IF(Table1[[#This Row],[Phân loại]]="Tồn đầu kỳ",Table1[[#This Row],[Tổng giá trị]],0)</f>
        <v>0</v>
      </c>
      <c r="P977" s="8">
        <f>IF(Table1[[#This Row],[Số còn phải thu ĐK]]&gt;0,0,IF(Table1[[#This Row],[Phân loại]]="Bán hàng",Table1[[#This Row],[Tổng giá trị]],-Table1[[#This Row],[Tổng giá trị]]))</f>
        <v>221895</v>
      </c>
      <c r="Q977" s="20">
        <f>IF(Table1[[#This Row],[Ngày Thanh toán]]&lt;&gt;"",Table1[[#This Row],[Giá Trị HD sau CK]],0)</f>
        <v>0</v>
      </c>
      <c r="R977" s="8">
        <f>Table1[[#This Row],[Số còn phải thu ĐK]]+Table1[[#This Row],[Giá Trị HD sau CK]]-Table1[[#This Row],[Số tiền đã thu]]</f>
        <v>221895</v>
      </c>
      <c r="S977" s="7">
        <f>IF(Table1[[#This Row],[Ngày hóa đơn]]&lt;&gt;"",Table1[[#This Row],[Ngày hóa đơn]],Table1[[#This Row],[Ngày hạch toán]])</f>
        <v>45801</v>
      </c>
      <c r="T977" s="8">
        <v>55</v>
      </c>
      <c r="U977" s="7">
        <f>IF(Table1[[#This Row],[Ngày tính CN]]="","",S977+T977)</f>
        <v>45856</v>
      </c>
      <c r="V977" s="20">
        <f ca="1">IF(Table1[[#This Row],[Hạn thanh toán]]="","",IF((U977-NOW())&lt;0,0,(U977-NOW())))</f>
        <v>0</v>
      </c>
      <c r="W977" s="3"/>
      <c r="X977" s="20">
        <f ca="1">IF(Table1[[#This Row],[Hạn thanh toán]]="","",IF((U977-NOW())&lt;0,-(U977-NOW()),0))</f>
        <v>118.62053680555255</v>
      </c>
      <c r="Y977" s="3" t="str">
        <f t="shared" ca="1" si="15"/>
        <v>Nợ quá hạn từ 90 ngày đến 120 ngày</v>
      </c>
      <c r="Z977" s="3" t="str">
        <f>IF(MONTH(Table1[[#This Row],[Ngày tính CN]])&lt;10,"0"&amp;MONTH(Table1[[#This Row],[Ngày tính CN]]),MONTH(Table1[[#This Row],[Ngày tính CN]]))</f>
        <v>05</v>
      </c>
      <c r="AA97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77" s="3"/>
    </row>
    <row r="978" spans="1:28" ht="25.5" customHeight="1" x14ac:dyDescent="0.2">
      <c r="A978" s="4" t="s">
        <v>654</v>
      </c>
      <c r="B978" s="4" t="s">
        <v>2119</v>
      </c>
      <c r="E978" s="5">
        <v>45786</v>
      </c>
      <c r="F978" s="3" t="s">
        <v>1530</v>
      </c>
      <c r="G978" s="3" t="s">
        <v>1531</v>
      </c>
      <c r="K978" s="8">
        <v>-986527</v>
      </c>
      <c r="L978" s="8" t="s">
        <v>2135</v>
      </c>
      <c r="O978" s="20">
        <f>IF(Table1[[#This Row],[Phân loại]]="Tồn đầu kỳ",Table1[[#This Row],[Tổng giá trị]],0)</f>
        <v>0</v>
      </c>
      <c r="P978" s="8">
        <f>IF(Table1[[#This Row],[Số còn phải thu ĐK]]&gt;0,0,IF(Table1[[#This Row],[Phân loại]]="Bán hàng",Table1[[#This Row],[Tổng giá trị]],-Table1[[#This Row],[Tổng giá trị]]))</f>
        <v>-986527</v>
      </c>
      <c r="Q978" s="20">
        <f>IF(Table1[[#This Row],[Ngày Thanh toán]]&lt;&gt;"",Table1[[#This Row],[Giá Trị HD sau CK]],0)</f>
        <v>0</v>
      </c>
      <c r="R978" s="8">
        <f>Table1[[#This Row],[Số còn phải thu ĐK]]+Table1[[#This Row],[Giá Trị HD sau CK]]-Table1[[#This Row],[Số tiền đã thu]]</f>
        <v>-986527</v>
      </c>
      <c r="S978" s="7">
        <f>IF(Table1[[#This Row],[Ngày hóa đơn]]&lt;&gt;"",Table1[[#This Row],[Ngày hóa đơn]],Table1[[#This Row],[Ngày hạch toán]])</f>
        <v>45786</v>
      </c>
      <c r="T978" s="8">
        <v>55</v>
      </c>
      <c r="U978" s="7">
        <f>IF(Table1[[#This Row],[Ngày tính CN]]="","",S978+T978)</f>
        <v>45841</v>
      </c>
      <c r="V978" s="20">
        <f ca="1">IF(Table1[[#This Row],[Hạn thanh toán]]="","",IF((U978-NOW())&lt;0,0,(U978-NOW())))</f>
        <v>0</v>
      </c>
      <c r="W978" s="3"/>
      <c r="X978" s="20">
        <f ca="1">IF(Table1[[#This Row],[Hạn thanh toán]]="","",IF((U978-NOW())&lt;0,-(U978-NOW()),0))</f>
        <v>133.62053680555255</v>
      </c>
      <c r="Y978" s="3" t="str">
        <f t="shared" ca="1" si="15"/>
        <v>Nợ quá hạn hơn 120 ngày có khả năng mất thanh toán</v>
      </c>
      <c r="Z978" s="3" t="str">
        <f>IF(MONTH(Table1[[#This Row],[Ngày tính CN]])&lt;10,"0"&amp;MONTH(Table1[[#This Row],[Ngày tính CN]]),MONTH(Table1[[#This Row],[Ngày tính CN]]))</f>
        <v>05</v>
      </c>
      <c r="AA97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78" s="3"/>
    </row>
    <row r="979" spans="1:28" ht="25.5" customHeight="1" x14ac:dyDescent="0.2">
      <c r="A979" s="4" t="s">
        <v>654</v>
      </c>
      <c r="B979" s="4" t="s">
        <v>2119</v>
      </c>
      <c r="E979" s="5">
        <v>45815</v>
      </c>
      <c r="F979" s="3" t="s">
        <v>1532</v>
      </c>
      <c r="G979" s="3" t="s">
        <v>936</v>
      </c>
      <c r="K979" s="8">
        <v>-49049</v>
      </c>
      <c r="L979" s="8" t="s">
        <v>637</v>
      </c>
      <c r="O979" s="20">
        <f>IF(Table1[[#This Row],[Phân loại]]="Tồn đầu kỳ",Table1[[#This Row],[Tổng giá trị]],0)</f>
        <v>0</v>
      </c>
      <c r="P979" s="8">
        <f>IF(Table1[[#This Row],[Số còn phải thu ĐK]]&gt;0,0,IF(Table1[[#This Row],[Phân loại]]="Bán hàng",Table1[[#This Row],[Tổng giá trị]],-Table1[[#This Row],[Tổng giá trị]]))</f>
        <v>49049</v>
      </c>
      <c r="Q979" s="20">
        <f>IF(Table1[[#This Row],[Ngày Thanh toán]]&lt;&gt;"",Table1[[#This Row],[Giá Trị HD sau CK]],0)</f>
        <v>0</v>
      </c>
      <c r="R979" s="8">
        <f>Table1[[#This Row],[Số còn phải thu ĐK]]+Table1[[#This Row],[Giá Trị HD sau CK]]-Table1[[#This Row],[Số tiền đã thu]]</f>
        <v>49049</v>
      </c>
      <c r="S979" s="7">
        <f>IF(Table1[[#This Row],[Ngày hóa đơn]]&lt;&gt;"",Table1[[#This Row],[Ngày hóa đơn]],Table1[[#This Row],[Ngày hạch toán]])</f>
        <v>45815</v>
      </c>
      <c r="T979" s="8">
        <v>55</v>
      </c>
      <c r="U979" s="7">
        <f>IF(Table1[[#This Row],[Ngày tính CN]]="","",S979+T979)</f>
        <v>45870</v>
      </c>
      <c r="V979" s="20">
        <f ca="1">IF(Table1[[#This Row],[Hạn thanh toán]]="","",IF((U979-NOW())&lt;0,0,(U979-NOW())))</f>
        <v>0</v>
      </c>
      <c r="W979" s="3"/>
      <c r="X979" s="20">
        <f ca="1">IF(Table1[[#This Row],[Hạn thanh toán]]="","",IF((U979-NOW())&lt;0,-(U979-NOW()),0))</f>
        <v>104.62053680555255</v>
      </c>
      <c r="Y979" s="3" t="str">
        <f t="shared" ca="1" si="15"/>
        <v>Nợ quá hạn từ 90 ngày đến 120 ngày</v>
      </c>
      <c r="Z979" s="3" t="str">
        <f>IF(MONTH(Table1[[#This Row],[Ngày tính CN]])&lt;10,"0"&amp;MONTH(Table1[[#This Row],[Ngày tính CN]]),MONTH(Table1[[#This Row],[Ngày tính CN]]))</f>
        <v>06</v>
      </c>
      <c r="AA97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79" s="3"/>
    </row>
    <row r="980" spans="1:28" ht="25.5" customHeight="1" x14ac:dyDescent="0.2">
      <c r="A980" s="4" t="s">
        <v>654</v>
      </c>
      <c r="B980" s="4" t="s">
        <v>2119</v>
      </c>
      <c r="E980" s="5">
        <v>45815</v>
      </c>
      <c r="F980" s="3" t="s">
        <v>1533</v>
      </c>
      <c r="G980" s="3" t="s">
        <v>936</v>
      </c>
      <c r="K980" s="8">
        <v>-23994</v>
      </c>
      <c r="L980" s="8" t="s">
        <v>637</v>
      </c>
      <c r="O980" s="20">
        <f>IF(Table1[[#This Row],[Phân loại]]="Tồn đầu kỳ",Table1[[#This Row],[Tổng giá trị]],0)</f>
        <v>0</v>
      </c>
      <c r="P980" s="8">
        <f>IF(Table1[[#This Row],[Số còn phải thu ĐK]]&gt;0,0,IF(Table1[[#This Row],[Phân loại]]="Bán hàng",Table1[[#This Row],[Tổng giá trị]],-Table1[[#This Row],[Tổng giá trị]]))</f>
        <v>23994</v>
      </c>
      <c r="Q980" s="20">
        <f>IF(Table1[[#This Row],[Ngày Thanh toán]]&lt;&gt;"",Table1[[#This Row],[Giá Trị HD sau CK]],0)</f>
        <v>0</v>
      </c>
      <c r="R980" s="8">
        <f>Table1[[#This Row],[Số còn phải thu ĐK]]+Table1[[#This Row],[Giá Trị HD sau CK]]-Table1[[#This Row],[Số tiền đã thu]]</f>
        <v>23994</v>
      </c>
      <c r="S980" s="7">
        <f>IF(Table1[[#This Row],[Ngày hóa đơn]]&lt;&gt;"",Table1[[#This Row],[Ngày hóa đơn]],Table1[[#This Row],[Ngày hạch toán]])</f>
        <v>45815</v>
      </c>
      <c r="T980" s="8">
        <v>55</v>
      </c>
      <c r="U980" s="7">
        <f>IF(Table1[[#This Row],[Ngày tính CN]]="","",S980+T980)</f>
        <v>45870</v>
      </c>
      <c r="V980" s="20">
        <f ca="1">IF(Table1[[#This Row],[Hạn thanh toán]]="","",IF((U980-NOW())&lt;0,0,(U980-NOW())))</f>
        <v>0</v>
      </c>
      <c r="W980" s="3"/>
      <c r="X980" s="20">
        <f ca="1">IF(Table1[[#This Row],[Hạn thanh toán]]="","",IF((U980-NOW())&lt;0,-(U980-NOW()),0))</f>
        <v>104.62053680555255</v>
      </c>
      <c r="Y980" s="3" t="str">
        <f t="shared" ca="1" si="15"/>
        <v>Nợ quá hạn từ 90 ngày đến 120 ngày</v>
      </c>
      <c r="Z980" s="3" t="str">
        <f>IF(MONTH(Table1[[#This Row],[Ngày tính CN]])&lt;10,"0"&amp;MONTH(Table1[[#This Row],[Ngày tính CN]]),MONTH(Table1[[#This Row],[Ngày tính CN]]))</f>
        <v>06</v>
      </c>
      <c r="AA98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80" s="3"/>
    </row>
    <row r="981" spans="1:28" ht="25.5" customHeight="1" x14ac:dyDescent="0.2">
      <c r="A981" s="4" t="s">
        <v>654</v>
      </c>
      <c r="B981" s="4" t="s">
        <v>2119</v>
      </c>
      <c r="E981" s="5">
        <v>45815</v>
      </c>
      <c r="F981" s="3" t="s">
        <v>1534</v>
      </c>
      <c r="G981" s="3" t="s">
        <v>936</v>
      </c>
      <c r="K981" s="8">
        <v>-71771</v>
      </c>
      <c r="L981" s="8" t="s">
        <v>637</v>
      </c>
      <c r="O981" s="20">
        <f>IF(Table1[[#This Row],[Phân loại]]="Tồn đầu kỳ",Table1[[#This Row],[Tổng giá trị]],0)</f>
        <v>0</v>
      </c>
      <c r="P981" s="8">
        <f>IF(Table1[[#This Row],[Số còn phải thu ĐK]]&gt;0,0,IF(Table1[[#This Row],[Phân loại]]="Bán hàng",Table1[[#This Row],[Tổng giá trị]],-Table1[[#This Row],[Tổng giá trị]]))</f>
        <v>71771</v>
      </c>
      <c r="Q981" s="20">
        <f>IF(Table1[[#This Row],[Ngày Thanh toán]]&lt;&gt;"",Table1[[#This Row],[Giá Trị HD sau CK]],0)</f>
        <v>0</v>
      </c>
      <c r="R981" s="8">
        <f>Table1[[#This Row],[Số còn phải thu ĐK]]+Table1[[#This Row],[Giá Trị HD sau CK]]-Table1[[#This Row],[Số tiền đã thu]]</f>
        <v>71771</v>
      </c>
      <c r="S981" s="7">
        <f>IF(Table1[[#This Row],[Ngày hóa đơn]]&lt;&gt;"",Table1[[#This Row],[Ngày hóa đơn]],Table1[[#This Row],[Ngày hạch toán]])</f>
        <v>45815</v>
      </c>
      <c r="T981" s="8">
        <v>55</v>
      </c>
      <c r="U981" s="7">
        <f>IF(Table1[[#This Row],[Ngày tính CN]]="","",S981+T981)</f>
        <v>45870</v>
      </c>
      <c r="V981" s="20">
        <f ca="1">IF(Table1[[#This Row],[Hạn thanh toán]]="","",IF((U981-NOW())&lt;0,0,(U981-NOW())))</f>
        <v>0</v>
      </c>
      <c r="W981" s="3"/>
      <c r="X981" s="20">
        <f ca="1">IF(Table1[[#This Row],[Hạn thanh toán]]="","",IF((U981-NOW())&lt;0,-(U981-NOW()),0))</f>
        <v>104.62053680555255</v>
      </c>
      <c r="Y981" s="3" t="str">
        <f t="shared" ca="1" si="15"/>
        <v>Nợ quá hạn từ 90 ngày đến 120 ngày</v>
      </c>
      <c r="Z981" s="3" t="str">
        <f>IF(MONTH(Table1[[#This Row],[Ngày tính CN]])&lt;10,"0"&amp;MONTH(Table1[[#This Row],[Ngày tính CN]]),MONTH(Table1[[#This Row],[Ngày tính CN]]))</f>
        <v>06</v>
      </c>
      <c r="AA98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81" s="3"/>
    </row>
    <row r="982" spans="1:28" ht="25.5" customHeight="1" x14ac:dyDescent="0.2">
      <c r="A982" s="4" t="s">
        <v>654</v>
      </c>
      <c r="B982" s="4" t="s">
        <v>2119</v>
      </c>
      <c r="E982" s="5">
        <v>45815</v>
      </c>
      <c r="F982" s="3" t="s">
        <v>1535</v>
      </c>
      <c r="G982" s="3" t="s">
        <v>936</v>
      </c>
      <c r="K982" s="8">
        <v>-71771</v>
      </c>
      <c r="L982" s="8" t="s">
        <v>637</v>
      </c>
      <c r="O982" s="20">
        <f>IF(Table1[[#This Row],[Phân loại]]="Tồn đầu kỳ",Table1[[#This Row],[Tổng giá trị]],0)</f>
        <v>0</v>
      </c>
      <c r="P982" s="8">
        <f>IF(Table1[[#This Row],[Số còn phải thu ĐK]]&gt;0,0,IF(Table1[[#This Row],[Phân loại]]="Bán hàng",Table1[[#This Row],[Tổng giá trị]],-Table1[[#This Row],[Tổng giá trị]]))</f>
        <v>71771</v>
      </c>
      <c r="Q982" s="20">
        <f>IF(Table1[[#This Row],[Ngày Thanh toán]]&lt;&gt;"",Table1[[#This Row],[Giá Trị HD sau CK]],0)</f>
        <v>0</v>
      </c>
      <c r="R982" s="8">
        <f>Table1[[#This Row],[Số còn phải thu ĐK]]+Table1[[#This Row],[Giá Trị HD sau CK]]-Table1[[#This Row],[Số tiền đã thu]]</f>
        <v>71771</v>
      </c>
      <c r="S982" s="7">
        <f>IF(Table1[[#This Row],[Ngày hóa đơn]]&lt;&gt;"",Table1[[#This Row],[Ngày hóa đơn]],Table1[[#This Row],[Ngày hạch toán]])</f>
        <v>45815</v>
      </c>
      <c r="T982" s="8">
        <v>55</v>
      </c>
      <c r="U982" s="7">
        <f>IF(Table1[[#This Row],[Ngày tính CN]]="","",S982+T982)</f>
        <v>45870</v>
      </c>
      <c r="V982" s="20">
        <f ca="1">IF(Table1[[#This Row],[Hạn thanh toán]]="","",IF((U982-NOW())&lt;0,0,(U982-NOW())))</f>
        <v>0</v>
      </c>
      <c r="W982" s="3"/>
      <c r="X982" s="20">
        <f ca="1">IF(Table1[[#This Row],[Hạn thanh toán]]="","",IF((U982-NOW())&lt;0,-(U982-NOW()),0))</f>
        <v>104.62053680555255</v>
      </c>
      <c r="Y982" s="3" t="str">
        <f t="shared" ca="1" si="15"/>
        <v>Nợ quá hạn từ 90 ngày đến 120 ngày</v>
      </c>
      <c r="Z982" s="3" t="str">
        <f>IF(MONTH(Table1[[#This Row],[Ngày tính CN]])&lt;10,"0"&amp;MONTH(Table1[[#This Row],[Ngày tính CN]]),MONTH(Table1[[#This Row],[Ngày tính CN]]))</f>
        <v>06</v>
      </c>
      <c r="AA98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82" s="3"/>
    </row>
    <row r="983" spans="1:28" ht="25.5" customHeight="1" x14ac:dyDescent="0.2">
      <c r="A983" s="4" t="s">
        <v>654</v>
      </c>
      <c r="B983" s="4" t="s">
        <v>2119</v>
      </c>
      <c r="E983" s="5">
        <v>45815</v>
      </c>
      <c r="F983" s="3" t="s">
        <v>1536</v>
      </c>
      <c r="G983" s="3" t="s">
        <v>936</v>
      </c>
      <c r="K983" s="8">
        <v>-71771</v>
      </c>
      <c r="L983" s="8" t="s">
        <v>637</v>
      </c>
      <c r="O983" s="20">
        <f>IF(Table1[[#This Row],[Phân loại]]="Tồn đầu kỳ",Table1[[#This Row],[Tổng giá trị]],0)</f>
        <v>0</v>
      </c>
      <c r="P983" s="8">
        <f>IF(Table1[[#This Row],[Số còn phải thu ĐK]]&gt;0,0,IF(Table1[[#This Row],[Phân loại]]="Bán hàng",Table1[[#This Row],[Tổng giá trị]],-Table1[[#This Row],[Tổng giá trị]]))</f>
        <v>71771</v>
      </c>
      <c r="Q983" s="20">
        <f>IF(Table1[[#This Row],[Ngày Thanh toán]]&lt;&gt;"",Table1[[#This Row],[Giá Trị HD sau CK]],0)</f>
        <v>0</v>
      </c>
      <c r="R983" s="8">
        <f>Table1[[#This Row],[Số còn phải thu ĐK]]+Table1[[#This Row],[Giá Trị HD sau CK]]-Table1[[#This Row],[Số tiền đã thu]]</f>
        <v>71771</v>
      </c>
      <c r="S983" s="7">
        <f>IF(Table1[[#This Row],[Ngày hóa đơn]]&lt;&gt;"",Table1[[#This Row],[Ngày hóa đơn]],Table1[[#This Row],[Ngày hạch toán]])</f>
        <v>45815</v>
      </c>
      <c r="T983" s="8">
        <v>55</v>
      </c>
      <c r="U983" s="7">
        <f>IF(Table1[[#This Row],[Ngày tính CN]]="","",S983+T983)</f>
        <v>45870</v>
      </c>
      <c r="V983" s="20">
        <f ca="1">IF(Table1[[#This Row],[Hạn thanh toán]]="","",IF((U983-NOW())&lt;0,0,(U983-NOW())))</f>
        <v>0</v>
      </c>
      <c r="W983" s="3"/>
      <c r="X983" s="20">
        <f ca="1">IF(Table1[[#This Row],[Hạn thanh toán]]="","",IF((U983-NOW())&lt;0,-(U983-NOW()),0))</f>
        <v>104.62053680555255</v>
      </c>
      <c r="Y983" s="3" t="str">
        <f t="shared" ca="1" si="15"/>
        <v>Nợ quá hạn từ 90 ngày đến 120 ngày</v>
      </c>
      <c r="Z983" s="3" t="str">
        <f>IF(MONTH(Table1[[#This Row],[Ngày tính CN]])&lt;10,"0"&amp;MONTH(Table1[[#This Row],[Ngày tính CN]]),MONTH(Table1[[#This Row],[Ngày tính CN]]))</f>
        <v>06</v>
      </c>
      <c r="AA98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83" s="3"/>
    </row>
    <row r="984" spans="1:28" ht="25.5" customHeight="1" x14ac:dyDescent="0.2">
      <c r="A984" s="4" t="s">
        <v>654</v>
      </c>
      <c r="B984" s="4" t="s">
        <v>2119</v>
      </c>
      <c r="E984" s="5">
        <v>45815</v>
      </c>
      <c r="F984" s="3" t="s">
        <v>1537</v>
      </c>
      <c r="G984" s="3" t="s">
        <v>936</v>
      </c>
      <c r="K984" s="8">
        <v>-71771</v>
      </c>
      <c r="L984" s="8" t="s">
        <v>637</v>
      </c>
      <c r="O984" s="20">
        <f>IF(Table1[[#This Row],[Phân loại]]="Tồn đầu kỳ",Table1[[#This Row],[Tổng giá trị]],0)</f>
        <v>0</v>
      </c>
      <c r="P984" s="8">
        <f>IF(Table1[[#This Row],[Số còn phải thu ĐK]]&gt;0,0,IF(Table1[[#This Row],[Phân loại]]="Bán hàng",Table1[[#This Row],[Tổng giá trị]],-Table1[[#This Row],[Tổng giá trị]]))</f>
        <v>71771</v>
      </c>
      <c r="Q984" s="20">
        <f>IF(Table1[[#This Row],[Ngày Thanh toán]]&lt;&gt;"",Table1[[#This Row],[Giá Trị HD sau CK]],0)</f>
        <v>0</v>
      </c>
      <c r="R984" s="8">
        <f>Table1[[#This Row],[Số còn phải thu ĐK]]+Table1[[#This Row],[Giá Trị HD sau CK]]-Table1[[#This Row],[Số tiền đã thu]]</f>
        <v>71771</v>
      </c>
      <c r="S984" s="7">
        <f>IF(Table1[[#This Row],[Ngày hóa đơn]]&lt;&gt;"",Table1[[#This Row],[Ngày hóa đơn]],Table1[[#This Row],[Ngày hạch toán]])</f>
        <v>45815</v>
      </c>
      <c r="T984" s="8">
        <v>55</v>
      </c>
      <c r="U984" s="7">
        <f>IF(Table1[[#This Row],[Ngày tính CN]]="","",S984+T984)</f>
        <v>45870</v>
      </c>
      <c r="V984" s="20">
        <f ca="1">IF(Table1[[#This Row],[Hạn thanh toán]]="","",IF((U984-NOW())&lt;0,0,(U984-NOW())))</f>
        <v>0</v>
      </c>
      <c r="W984" s="3"/>
      <c r="X984" s="20">
        <f ca="1">IF(Table1[[#This Row],[Hạn thanh toán]]="","",IF((U984-NOW())&lt;0,-(U984-NOW()),0))</f>
        <v>104.62053680555255</v>
      </c>
      <c r="Y984" s="3" t="str">
        <f t="shared" ca="1" si="15"/>
        <v>Nợ quá hạn từ 90 ngày đến 120 ngày</v>
      </c>
      <c r="Z984" s="3" t="str">
        <f>IF(MONTH(Table1[[#This Row],[Ngày tính CN]])&lt;10,"0"&amp;MONTH(Table1[[#This Row],[Ngày tính CN]]),MONTH(Table1[[#This Row],[Ngày tính CN]]))</f>
        <v>06</v>
      </c>
      <c r="AA98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84" s="3"/>
    </row>
    <row r="985" spans="1:28" ht="25.5" customHeight="1" x14ac:dyDescent="0.2">
      <c r="A985" s="4" t="s">
        <v>654</v>
      </c>
      <c r="B985" s="4" t="s">
        <v>2119</v>
      </c>
      <c r="E985" s="5">
        <v>45815</v>
      </c>
      <c r="F985" s="3" t="s">
        <v>1538</v>
      </c>
      <c r="G985" s="3" t="s">
        <v>936</v>
      </c>
      <c r="K985" s="8">
        <v>-71771</v>
      </c>
      <c r="L985" s="8" t="s">
        <v>637</v>
      </c>
      <c r="O985" s="20">
        <f>IF(Table1[[#This Row],[Phân loại]]="Tồn đầu kỳ",Table1[[#This Row],[Tổng giá trị]],0)</f>
        <v>0</v>
      </c>
      <c r="P985" s="8">
        <f>IF(Table1[[#This Row],[Số còn phải thu ĐK]]&gt;0,0,IF(Table1[[#This Row],[Phân loại]]="Bán hàng",Table1[[#This Row],[Tổng giá trị]],-Table1[[#This Row],[Tổng giá trị]]))</f>
        <v>71771</v>
      </c>
      <c r="Q985" s="20">
        <f>IF(Table1[[#This Row],[Ngày Thanh toán]]&lt;&gt;"",Table1[[#This Row],[Giá Trị HD sau CK]],0)</f>
        <v>0</v>
      </c>
      <c r="R985" s="8">
        <f>Table1[[#This Row],[Số còn phải thu ĐK]]+Table1[[#This Row],[Giá Trị HD sau CK]]-Table1[[#This Row],[Số tiền đã thu]]</f>
        <v>71771</v>
      </c>
      <c r="S985" s="7">
        <f>IF(Table1[[#This Row],[Ngày hóa đơn]]&lt;&gt;"",Table1[[#This Row],[Ngày hóa đơn]],Table1[[#This Row],[Ngày hạch toán]])</f>
        <v>45815</v>
      </c>
      <c r="T985" s="8">
        <v>55</v>
      </c>
      <c r="U985" s="7">
        <f>IF(Table1[[#This Row],[Ngày tính CN]]="","",S985+T985)</f>
        <v>45870</v>
      </c>
      <c r="V985" s="20">
        <f ca="1">IF(Table1[[#This Row],[Hạn thanh toán]]="","",IF((U985-NOW())&lt;0,0,(U985-NOW())))</f>
        <v>0</v>
      </c>
      <c r="W985" s="3"/>
      <c r="X985" s="20">
        <f ca="1">IF(Table1[[#This Row],[Hạn thanh toán]]="","",IF((U985-NOW())&lt;0,-(U985-NOW()),0))</f>
        <v>104.62053680555255</v>
      </c>
      <c r="Y985" s="3" t="str">
        <f t="shared" ca="1" si="15"/>
        <v>Nợ quá hạn từ 90 ngày đến 120 ngày</v>
      </c>
      <c r="Z985" s="3" t="str">
        <f>IF(MONTH(Table1[[#This Row],[Ngày tính CN]])&lt;10,"0"&amp;MONTH(Table1[[#This Row],[Ngày tính CN]]),MONTH(Table1[[#This Row],[Ngày tính CN]]))</f>
        <v>06</v>
      </c>
      <c r="AA98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85" s="3"/>
    </row>
    <row r="986" spans="1:28" ht="25.5" customHeight="1" x14ac:dyDescent="0.2">
      <c r="A986" s="4" t="s">
        <v>654</v>
      </c>
      <c r="B986" s="4" t="s">
        <v>2119</v>
      </c>
      <c r="E986" s="5">
        <v>45815</v>
      </c>
      <c r="F986" s="3" t="s">
        <v>1539</v>
      </c>
      <c r="G986" s="3" t="s">
        <v>936</v>
      </c>
      <c r="K986" s="8">
        <v>-39239</v>
      </c>
      <c r="L986" s="8" t="s">
        <v>637</v>
      </c>
      <c r="O986" s="20">
        <f>IF(Table1[[#This Row],[Phân loại]]="Tồn đầu kỳ",Table1[[#This Row],[Tổng giá trị]],0)</f>
        <v>0</v>
      </c>
      <c r="P986" s="8">
        <f>IF(Table1[[#This Row],[Số còn phải thu ĐK]]&gt;0,0,IF(Table1[[#This Row],[Phân loại]]="Bán hàng",Table1[[#This Row],[Tổng giá trị]],-Table1[[#This Row],[Tổng giá trị]]))</f>
        <v>39239</v>
      </c>
      <c r="Q986" s="20">
        <f>IF(Table1[[#This Row],[Ngày Thanh toán]]&lt;&gt;"",Table1[[#This Row],[Giá Trị HD sau CK]],0)</f>
        <v>0</v>
      </c>
      <c r="R986" s="8">
        <f>Table1[[#This Row],[Số còn phải thu ĐK]]+Table1[[#This Row],[Giá Trị HD sau CK]]-Table1[[#This Row],[Số tiền đã thu]]</f>
        <v>39239</v>
      </c>
      <c r="S986" s="7">
        <f>IF(Table1[[#This Row],[Ngày hóa đơn]]&lt;&gt;"",Table1[[#This Row],[Ngày hóa đơn]],Table1[[#This Row],[Ngày hạch toán]])</f>
        <v>45815</v>
      </c>
      <c r="T986" s="8">
        <v>55</v>
      </c>
      <c r="U986" s="7">
        <f>IF(Table1[[#This Row],[Ngày tính CN]]="","",S986+T986)</f>
        <v>45870</v>
      </c>
      <c r="V986" s="20">
        <f ca="1">IF(Table1[[#This Row],[Hạn thanh toán]]="","",IF((U986-NOW())&lt;0,0,(U986-NOW())))</f>
        <v>0</v>
      </c>
      <c r="W986" s="3"/>
      <c r="X986" s="20">
        <f ca="1">IF(Table1[[#This Row],[Hạn thanh toán]]="","",IF((U986-NOW())&lt;0,-(U986-NOW()),0))</f>
        <v>104.62053680555255</v>
      </c>
      <c r="Y986" s="3" t="str">
        <f t="shared" ca="1" si="15"/>
        <v>Nợ quá hạn từ 90 ngày đến 120 ngày</v>
      </c>
      <c r="Z986" s="3" t="str">
        <f>IF(MONTH(Table1[[#This Row],[Ngày tính CN]])&lt;10,"0"&amp;MONTH(Table1[[#This Row],[Ngày tính CN]]),MONTH(Table1[[#This Row],[Ngày tính CN]]))</f>
        <v>06</v>
      </c>
      <c r="AA98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86" s="3"/>
    </row>
    <row r="987" spans="1:28" ht="25.5" customHeight="1" x14ac:dyDescent="0.2">
      <c r="A987" s="4" t="s">
        <v>654</v>
      </c>
      <c r="B987" s="4" t="s">
        <v>2119</v>
      </c>
      <c r="E987" s="5">
        <v>45815</v>
      </c>
      <c r="F987" s="3" t="s">
        <v>1540</v>
      </c>
      <c r="G987" s="3" t="s">
        <v>936</v>
      </c>
      <c r="K987" s="8">
        <v>-39239</v>
      </c>
      <c r="L987" s="8" t="s">
        <v>637</v>
      </c>
      <c r="O987" s="20">
        <f>IF(Table1[[#This Row],[Phân loại]]="Tồn đầu kỳ",Table1[[#This Row],[Tổng giá trị]],0)</f>
        <v>0</v>
      </c>
      <c r="P987" s="8">
        <f>IF(Table1[[#This Row],[Số còn phải thu ĐK]]&gt;0,0,IF(Table1[[#This Row],[Phân loại]]="Bán hàng",Table1[[#This Row],[Tổng giá trị]],-Table1[[#This Row],[Tổng giá trị]]))</f>
        <v>39239</v>
      </c>
      <c r="Q987" s="20">
        <f>IF(Table1[[#This Row],[Ngày Thanh toán]]&lt;&gt;"",Table1[[#This Row],[Giá Trị HD sau CK]],0)</f>
        <v>0</v>
      </c>
      <c r="R987" s="8">
        <f>Table1[[#This Row],[Số còn phải thu ĐK]]+Table1[[#This Row],[Giá Trị HD sau CK]]-Table1[[#This Row],[Số tiền đã thu]]</f>
        <v>39239</v>
      </c>
      <c r="S987" s="7">
        <f>IF(Table1[[#This Row],[Ngày hóa đơn]]&lt;&gt;"",Table1[[#This Row],[Ngày hóa đơn]],Table1[[#This Row],[Ngày hạch toán]])</f>
        <v>45815</v>
      </c>
      <c r="T987" s="8">
        <v>55</v>
      </c>
      <c r="U987" s="7">
        <f>IF(Table1[[#This Row],[Ngày tính CN]]="","",S987+T987)</f>
        <v>45870</v>
      </c>
      <c r="V987" s="20">
        <f ca="1">IF(Table1[[#This Row],[Hạn thanh toán]]="","",IF((U987-NOW())&lt;0,0,(U987-NOW())))</f>
        <v>0</v>
      </c>
      <c r="W987" s="3"/>
      <c r="X987" s="20">
        <f ca="1">IF(Table1[[#This Row],[Hạn thanh toán]]="","",IF((U987-NOW())&lt;0,-(U987-NOW()),0))</f>
        <v>104.62053680555255</v>
      </c>
      <c r="Y987" s="3" t="str">
        <f t="shared" ca="1" si="15"/>
        <v>Nợ quá hạn từ 90 ngày đến 120 ngày</v>
      </c>
      <c r="Z987" s="3" t="str">
        <f>IF(MONTH(Table1[[#This Row],[Ngày tính CN]])&lt;10,"0"&amp;MONTH(Table1[[#This Row],[Ngày tính CN]]),MONTH(Table1[[#This Row],[Ngày tính CN]]))</f>
        <v>06</v>
      </c>
      <c r="AA98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87" s="3"/>
    </row>
    <row r="988" spans="1:28" ht="25.5" customHeight="1" x14ac:dyDescent="0.2">
      <c r="A988" s="4" t="s">
        <v>654</v>
      </c>
      <c r="B988" s="4" t="s">
        <v>2119</v>
      </c>
      <c r="E988" s="5">
        <v>45815</v>
      </c>
      <c r="F988" s="3" t="s">
        <v>1541</v>
      </c>
      <c r="G988" s="3" t="s">
        <v>936</v>
      </c>
      <c r="K988" s="8">
        <v>-39239</v>
      </c>
      <c r="L988" s="8" t="s">
        <v>637</v>
      </c>
      <c r="O988" s="20">
        <f>IF(Table1[[#This Row],[Phân loại]]="Tồn đầu kỳ",Table1[[#This Row],[Tổng giá trị]],0)</f>
        <v>0</v>
      </c>
      <c r="P988" s="8">
        <f>IF(Table1[[#This Row],[Số còn phải thu ĐK]]&gt;0,0,IF(Table1[[#This Row],[Phân loại]]="Bán hàng",Table1[[#This Row],[Tổng giá trị]],-Table1[[#This Row],[Tổng giá trị]]))</f>
        <v>39239</v>
      </c>
      <c r="Q988" s="20">
        <f>IF(Table1[[#This Row],[Ngày Thanh toán]]&lt;&gt;"",Table1[[#This Row],[Giá Trị HD sau CK]],0)</f>
        <v>0</v>
      </c>
      <c r="R988" s="8">
        <f>Table1[[#This Row],[Số còn phải thu ĐK]]+Table1[[#This Row],[Giá Trị HD sau CK]]-Table1[[#This Row],[Số tiền đã thu]]</f>
        <v>39239</v>
      </c>
      <c r="S988" s="7">
        <f>IF(Table1[[#This Row],[Ngày hóa đơn]]&lt;&gt;"",Table1[[#This Row],[Ngày hóa đơn]],Table1[[#This Row],[Ngày hạch toán]])</f>
        <v>45815</v>
      </c>
      <c r="T988" s="8">
        <v>55</v>
      </c>
      <c r="U988" s="7">
        <f>IF(Table1[[#This Row],[Ngày tính CN]]="","",S988+T988)</f>
        <v>45870</v>
      </c>
      <c r="V988" s="20">
        <f ca="1">IF(Table1[[#This Row],[Hạn thanh toán]]="","",IF((U988-NOW())&lt;0,0,(U988-NOW())))</f>
        <v>0</v>
      </c>
      <c r="W988" s="3"/>
      <c r="X988" s="20">
        <f ca="1">IF(Table1[[#This Row],[Hạn thanh toán]]="","",IF((U988-NOW())&lt;0,-(U988-NOW()),0))</f>
        <v>104.62053680555255</v>
      </c>
      <c r="Y988" s="3" t="str">
        <f t="shared" ca="1" si="15"/>
        <v>Nợ quá hạn từ 90 ngày đến 120 ngày</v>
      </c>
      <c r="Z988" s="3" t="str">
        <f>IF(MONTH(Table1[[#This Row],[Ngày tính CN]])&lt;10,"0"&amp;MONTH(Table1[[#This Row],[Ngày tính CN]]),MONTH(Table1[[#This Row],[Ngày tính CN]]))</f>
        <v>06</v>
      </c>
      <c r="AA98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88" s="3"/>
    </row>
    <row r="989" spans="1:28" ht="25.5" customHeight="1" x14ac:dyDescent="0.2">
      <c r="A989" s="4" t="s">
        <v>654</v>
      </c>
      <c r="B989" s="4" t="s">
        <v>2119</v>
      </c>
      <c r="E989" s="5">
        <v>45815</v>
      </c>
      <c r="F989" s="3" t="s">
        <v>1542</v>
      </c>
      <c r="G989" s="3" t="s">
        <v>936</v>
      </c>
      <c r="K989" s="8">
        <v>-39239</v>
      </c>
      <c r="L989" s="8" t="s">
        <v>637</v>
      </c>
      <c r="O989" s="20">
        <f>IF(Table1[[#This Row],[Phân loại]]="Tồn đầu kỳ",Table1[[#This Row],[Tổng giá trị]],0)</f>
        <v>0</v>
      </c>
      <c r="P989" s="8">
        <f>IF(Table1[[#This Row],[Số còn phải thu ĐK]]&gt;0,0,IF(Table1[[#This Row],[Phân loại]]="Bán hàng",Table1[[#This Row],[Tổng giá trị]],-Table1[[#This Row],[Tổng giá trị]]))</f>
        <v>39239</v>
      </c>
      <c r="Q989" s="20">
        <f>IF(Table1[[#This Row],[Ngày Thanh toán]]&lt;&gt;"",Table1[[#This Row],[Giá Trị HD sau CK]],0)</f>
        <v>0</v>
      </c>
      <c r="R989" s="8">
        <f>Table1[[#This Row],[Số còn phải thu ĐK]]+Table1[[#This Row],[Giá Trị HD sau CK]]-Table1[[#This Row],[Số tiền đã thu]]</f>
        <v>39239</v>
      </c>
      <c r="S989" s="7">
        <f>IF(Table1[[#This Row],[Ngày hóa đơn]]&lt;&gt;"",Table1[[#This Row],[Ngày hóa đơn]],Table1[[#This Row],[Ngày hạch toán]])</f>
        <v>45815</v>
      </c>
      <c r="T989" s="8">
        <v>55</v>
      </c>
      <c r="U989" s="7">
        <f>IF(Table1[[#This Row],[Ngày tính CN]]="","",S989+T989)</f>
        <v>45870</v>
      </c>
      <c r="V989" s="20">
        <f ca="1">IF(Table1[[#This Row],[Hạn thanh toán]]="","",IF((U989-NOW())&lt;0,0,(U989-NOW())))</f>
        <v>0</v>
      </c>
      <c r="W989" s="3"/>
      <c r="X989" s="20">
        <f ca="1">IF(Table1[[#This Row],[Hạn thanh toán]]="","",IF((U989-NOW())&lt;0,-(U989-NOW()),0))</f>
        <v>104.62053680555255</v>
      </c>
      <c r="Y989" s="3" t="str">
        <f t="shared" ca="1" si="15"/>
        <v>Nợ quá hạn từ 90 ngày đến 120 ngày</v>
      </c>
      <c r="Z989" s="3" t="str">
        <f>IF(MONTH(Table1[[#This Row],[Ngày tính CN]])&lt;10,"0"&amp;MONTH(Table1[[#This Row],[Ngày tính CN]]),MONTH(Table1[[#This Row],[Ngày tính CN]]))</f>
        <v>06</v>
      </c>
      <c r="AA98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89" s="3"/>
    </row>
    <row r="990" spans="1:28" ht="25.5" customHeight="1" x14ac:dyDescent="0.2">
      <c r="A990" s="4" t="s">
        <v>654</v>
      </c>
      <c r="B990" s="4" t="s">
        <v>2119</v>
      </c>
      <c r="E990" s="5">
        <v>45815</v>
      </c>
      <c r="F990" s="3" t="s">
        <v>1543</v>
      </c>
      <c r="G990" s="3" t="s">
        <v>936</v>
      </c>
      <c r="K990" s="8">
        <v>-156954</v>
      </c>
      <c r="L990" s="8" t="s">
        <v>637</v>
      </c>
      <c r="O990" s="20">
        <f>IF(Table1[[#This Row],[Phân loại]]="Tồn đầu kỳ",Table1[[#This Row],[Tổng giá trị]],0)</f>
        <v>0</v>
      </c>
      <c r="P990" s="8">
        <f>IF(Table1[[#This Row],[Số còn phải thu ĐK]]&gt;0,0,IF(Table1[[#This Row],[Phân loại]]="Bán hàng",Table1[[#This Row],[Tổng giá trị]],-Table1[[#This Row],[Tổng giá trị]]))</f>
        <v>156954</v>
      </c>
      <c r="Q990" s="20">
        <f>IF(Table1[[#This Row],[Ngày Thanh toán]]&lt;&gt;"",Table1[[#This Row],[Giá Trị HD sau CK]],0)</f>
        <v>0</v>
      </c>
      <c r="R990" s="8">
        <f>Table1[[#This Row],[Số còn phải thu ĐK]]+Table1[[#This Row],[Giá Trị HD sau CK]]-Table1[[#This Row],[Số tiền đã thu]]</f>
        <v>156954</v>
      </c>
      <c r="S990" s="7">
        <f>IF(Table1[[#This Row],[Ngày hóa đơn]]&lt;&gt;"",Table1[[#This Row],[Ngày hóa đơn]],Table1[[#This Row],[Ngày hạch toán]])</f>
        <v>45815</v>
      </c>
      <c r="T990" s="8">
        <v>55</v>
      </c>
      <c r="U990" s="7">
        <f>IF(Table1[[#This Row],[Ngày tính CN]]="","",S990+T990)</f>
        <v>45870</v>
      </c>
      <c r="V990" s="20">
        <f ca="1">IF(Table1[[#This Row],[Hạn thanh toán]]="","",IF((U990-NOW())&lt;0,0,(U990-NOW())))</f>
        <v>0</v>
      </c>
      <c r="W990" s="3"/>
      <c r="X990" s="20">
        <f ca="1">IF(Table1[[#This Row],[Hạn thanh toán]]="","",IF((U990-NOW())&lt;0,-(U990-NOW()),0))</f>
        <v>104.62053680555255</v>
      </c>
      <c r="Y990" s="3" t="str">
        <f t="shared" ca="1" si="15"/>
        <v>Nợ quá hạn từ 90 ngày đến 120 ngày</v>
      </c>
      <c r="Z990" s="3" t="str">
        <f>IF(MONTH(Table1[[#This Row],[Ngày tính CN]])&lt;10,"0"&amp;MONTH(Table1[[#This Row],[Ngày tính CN]]),MONTH(Table1[[#This Row],[Ngày tính CN]]))</f>
        <v>06</v>
      </c>
      <c r="AA99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90" s="3"/>
    </row>
    <row r="991" spans="1:28" ht="25.5" customHeight="1" x14ac:dyDescent="0.2">
      <c r="A991" s="4" t="s">
        <v>654</v>
      </c>
      <c r="B991" s="4" t="s">
        <v>2119</v>
      </c>
      <c r="E991" s="5">
        <v>45815</v>
      </c>
      <c r="F991" s="3" t="s">
        <v>1544</v>
      </c>
      <c r="G991" s="3" t="s">
        <v>936</v>
      </c>
      <c r="K991" s="8">
        <v>-39239</v>
      </c>
      <c r="L991" s="8" t="s">
        <v>637</v>
      </c>
      <c r="O991" s="20">
        <f>IF(Table1[[#This Row],[Phân loại]]="Tồn đầu kỳ",Table1[[#This Row],[Tổng giá trị]],0)</f>
        <v>0</v>
      </c>
      <c r="P991" s="8">
        <f>IF(Table1[[#This Row],[Số còn phải thu ĐK]]&gt;0,0,IF(Table1[[#This Row],[Phân loại]]="Bán hàng",Table1[[#This Row],[Tổng giá trị]],-Table1[[#This Row],[Tổng giá trị]]))</f>
        <v>39239</v>
      </c>
      <c r="Q991" s="20">
        <f>IF(Table1[[#This Row],[Ngày Thanh toán]]&lt;&gt;"",Table1[[#This Row],[Giá Trị HD sau CK]],0)</f>
        <v>0</v>
      </c>
      <c r="R991" s="8">
        <f>Table1[[#This Row],[Số còn phải thu ĐK]]+Table1[[#This Row],[Giá Trị HD sau CK]]-Table1[[#This Row],[Số tiền đã thu]]</f>
        <v>39239</v>
      </c>
      <c r="S991" s="7">
        <f>IF(Table1[[#This Row],[Ngày hóa đơn]]&lt;&gt;"",Table1[[#This Row],[Ngày hóa đơn]],Table1[[#This Row],[Ngày hạch toán]])</f>
        <v>45815</v>
      </c>
      <c r="T991" s="8">
        <v>55</v>
      </c>
      <c r="U991" s="7">
        <f>IF(Table1[[#This Row],[Ngày tính CN]]="","",S991+T991)</f>
        <v>45870</v>
      </c>
      <c r="V991" s="20">
        <f ca="1">IF(Table1[[#This Row],[Hạn thanh toán]]="","",IF((U991-NOW())&lt;0,0,(U991-NOW())))</f>
        <v>0</v>
      </c>
      <c r="W991" s="3"/>
      <c r="X991" s="20">
        <f ca="1">IF(Table1[[#This Row],[Hạn thanh toán]]="","",IF((U991-NOW())&lt;0,-(U991-NOW()),0))</f>
        <v>104.62053680555255</v>
      </c>
      <c r="Y991" s="3" t="str">
        <f t="shared" ca="1" si="15"/>
        <v>Nợ quá hạn từ 90 ngày đến 120 ngày</v>
      </c>
      <c r="Z991" s="3" t="str">
        <f>IF(MONTH(Table1[[#This Row],[Ngày tính CN]])&lt;10,"0"&amp;MONTH(Table1[[#This Row],[Ngày tính CN]]),MONTH(Table1[[#This Row],[Ngày tính CN]]))</f>
        <v>06</v>
      </c>
      <c r="AA99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91" s="3"/>
    </row>
    <row r="992" spans="1:28" ht="25.5" customHeight="1" x14ac:dyDescent="0.2">
      <c r="A992" s="4" t="s">
        <v>654</v>
      </c>
      <c r="B992" s="4" t="s">
        <v>2119</v>
      </c>
      <c r="E992" s="5">
        <v>45815</v>
      </c>
      <c r="F992" s="3" t="s">
        <v>1545</v>
      </c>
      <c r="G992" s="3" t="s">
        <v>936</v>
      </c>
      <c r="K992" s="8">
        <v>-39239</v>
      </c>
      <c r="L992" s="8" t="s">
        <v>637</v>
      </c>
      <c r="O992" s="20">
        <f>IF(Table1[[#This Row],[Phân loại]]="Tồn đầu kỳ",Table1[[#This Row],[Tổng giá trị]],0)</f>
        <v>0</v>
      </c>
      <c r="P992" s="8">
        <f>IF(Table1[[#This Row],[Số còn phải thu ĐK]]&gt;0,0,IF(Table1[[#This Row],[Phân loại]]="Bán hàng",Table1[[#This Row],[Tổng giá trị]],-Table1[[#This Row],[Tổng giá trị]]))</f>
        <v>39239</v>
      </c>
      <c r="Q992" s="20">
        <f>IF(Table1[[#This Row],[Ngày Thanh toán]]&lt;&gt;"",Table1[[#This Row],[Giá Trị HD sau CK]],0)</f>
        <v>0</v>
      </c>
      <c r="R992" s="8">
        <f>Table1[[#This Row],[Số còn phải thu ĐK]]+Table1[[#This Row],[Giá Trị HD sau CK]]-Table1[[#This Row],[Số tiền đã thu]]</f>
        <v>39239</v>
      </c>
      <c r="S992" s="7">
        <f>IF(Table1[[#This Row],[Ngày hóa đơn]]&lt;&gt;"",Table1[[#This Row],[Ngày hóa đơn]],Table1[[#This Row],[Ngày hạch toán]])</f>
        <v>45815</v>
      </c>
      <c r="T992" s="8">
        <v>55</v>
      </c>
      <c r="U992" s="7">
        <f>IF(Table1[[#This Row],[Ngày tính CN]]="","",S992+T992)</f>
        <v>45870</v>
      </c>
      <c r="V992" s="20">
        <f ca="1">IF(Table1[[#This Row],[Hạn thanh toán]]="","",IF((U992-NOW())&lt;0,0,(U992-NOW())))</f>
        <v>0</v>
      </c>
      <c r="W992" s="3"/>
      <c r="X992" s="20">
        <f ca="1">IF(Table1[[#This Row],[Hạn thanh toán]]="","",IF((U992-NOW())&lt;0,-(U992-NOW()),0))</f>
        <v>104.62053680555255</v>
      </c>
      <c r="Y992" s="3" t="str">
        <f t="shared" ca="1" si="15"/>
        <v>Nợ quá hạn từ 90 ngày đến 120 ngày</v>
      </c>
      <c r="Z992" s="3" t="str">
        <f>IF(MONTH(Table1[[#This Row],[Ngày tính CN]])&lt;10,"0"&amp;MONTH(Table1[[#This Row],[Ngày tính CN]]),MONTH(Table1[[#This Row],[Ngày tính CN]]))</f>
        <v>06</v>
      </c>
      <c r="AA99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92" s="3"/>
    </row>
    <row r="993" spans="1:28" ht="25.5" customHeight="1" x14ac:dyDescent="0.2">
      <c r="A993" s="4" t="s">
        <v>654</v>
      </c>
      <c r="B993" s="4" t="s">
        <v>2119</v>
      </c>
      <c r="E993" s="5">
        <v>45815</v>
      </c>
      <c r="F993" s="3" t="s">
        <v>1546</v>
      </c>
      <c r="G993" s="3" t="s">
        <v>936</v>
      </c>
      <c r="K993" s="8">
        <v>-111010</v>
      </c>
      <c r="L993" s="8" t="s">
        <v>637</v>
      </c>
      <c r="O993" s="20">
        <f>IF(Table1[[#This Row],[Phân loại]]="Tồn đầu kỳ",Table1[[#This Row],[Tổng giá trị]],0)</f>
        <v>0</v>
      </c>
      <c r="P993" s="8">
        <f>IF(Table1[[#This Row],[Số còn phải thu ĐK]]&gt;0,0,IF(Table1[[#This Row],[Phân loại]]="Bán hàng",Table1[[#This Row],[Tổng giá trị]],-Table1[[#This Row],[Tổng giá trị]]))</f>
        <v>111010</v>
      </c>
      <c r="Q993" s="20">
        <f>IF(Table1[[#This Row],[Ngày Thanh toán]]&lt;&gt;"",Table1[[#This Row],[Giá Trị HD sau CK]],0)</f>
        <v>0</v>
      </c>
      <c r="R993" s="8">
        <f>Table1[[#This Row],[Số còn phải thu ĐK]]+Table1[[#This Row],[Giá Trị HD sau CK]]-Table1[[#This Row],[Số tiền đã thu]]</f>
        <v>111010</v>
      </c>
      <c r="S993" s="7">
        <f>IF(Table1[[#This Row],[Ngày hóa đơn]]&lt;&gt;"",Table1[[#This Row],[Ngày hóa đơn]],Table1[[#This Row],[Ngày hạch toán]])</f>
        <v>45815</v>
      </c>
      <c r="T993" s="8">
        <v>55</v>
      </c>
      <c r="U993" s="7">
        <f>IF(Table1[[#This Row],[Ngày tính CN]]="","",S993+T993)</f>
        <v>45870</v>
      </c>
      <c r="V993" s="20">
        <f ca="1">IF(Table1[[#This Row],[Hạn thanh toán]]="","",IF((U993-NOW())&lt;0,0,(U993-NOW())))</f>
        <v>0</v>
      </c>
      <c r="W993" s="3"/>
      <c r="X993" s="20">
        <f ca="1">IF(Table1[[#This Row],[Hạn thanh toán]]="","",IF((U993-NOW())&lt;0,-(U993-NOW()),0))</f>
        <v>104.62053680555255</v>
      </c>
      <c r="Y993" s="3" t="str">
        <f t="shared" ca="1" si="15"/>
        <v>Nợ quá hạn từ 90 ngày đến 120 ngày</v>
      </c>
      <c r="Z993" s="3" t="str">
        <f>IF(MONTH(Table1[[#This Row],[Ngày tính CN]])&lt;10,"0"&amp;MONTH(Table1[[#This Row],[Ngày tính CN]]),MONTH(Table1[[#This Row],[Ngày tính CN]]))</f>
        <v>06</v>
      </c>
      <c r="AA99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93" s="3"/>
    </row>
    <row r="994" spans="1:28" ht="25.5" customHeight="1" x14ac:dyDescent="0.2">
      <c r="A994" s="4" t="s">
        <v>654</v>
      </c>
      <c r="B994" s="4" t="s">
        <v>2119</v>
      </c>
      <c r="E994" s="5">
        <v>45815</v>
      </c>
      <c r="F994" s="3" t="s">
        <v>1547</v>
      </c>
      <c r="G994" s="3" t="s">
        <v>936</v>
      </c>
      <c r="K994" s="8">
        <v>-108548</v>
      </c>
      <c r="L994" s="8" t="s">
        <v>637</v>
      </c>
      <c r="O994" s="20">
        <f>IF(Table1[[#This Row],[Phân loại]]="Tồn đầu kỳ",Table1[[#This Row],[Tổng giá trị]],0)</f>
        <v>0</v>
      </c>
      <c r="P994" s="8">
        <f>IF(Table1[[#This Row],[Số còn phải thu ĐK]]&gt;0,0,IF(Table1[[#This Row],[Phân loại]]="Bán hàng",Table1[[#This Row],[Tổng giá trị]],-Table1[[#This Row],[Tổng giá trị]]))</f>
        <v>108548</v>
      </c>
      <c r="Q994" s="20">
        <f>IF(Table1[[#This Row],[Ngày Thanh toán]]&lt;&gt;"",Table1[[#This Row],[Giá Trị HD sau CK]],0)</f>
        <v>0</v>
      </c>
      <c r="R994" s="8">
        <f>Table1[[#This Row],[Số còn phải thu ĐK]]+Table1[[#This Row],[Giá Trị HD sau CK]]-Table1[[#This Row],[Số tiền đã thu]]</f>
        <v>108548</v>
      </c>
      <c r="S994" s="7">
        <f>IF(Table1[[#This Row],[Ngày hóa đơn]]&lt;&gt;"",Table1[[#This Row],[Ngày hóa đơn]],Table1[[#This Row],[Ngày hạch toán]])</f>
        <v>45815</v>
      </c>
      <c r="T994" s="8">
        <v>55</v>
      </c>
      <c r="U994" s="7">
        <f>IF(Table1[[#This Row],[Ngày tính CN]]="","",S994+T994)</f>
        <v>45870</v>
      </c>
      <c r="V994" s="20">
        <f ca="1">IF(Table1[[#This Row],[Hạn thanh toán]]="","",IF((U994-NOW())&lt;0,0,(U994-NOW())))</f>
        <v>0</v>
      </c>
      <c r="W994" s="3"/>
      <c r="X994" s="20">
        <f ca="1">IF(Table1[[#This Row],[Hạn thanh toán]]="","",IF((U994-NOW())&lt;0,-(U994-NOW()),0))</f>
        <v>104.62053680555255</v>
      </c>
      <c r="Y994" s="3" t="str">
        <f t="shared" ca="1" si="15"/>
        <v>Nợ quá hạn từ 90 ngày đến 120 ngày</v>
      </c>
      <c r="Z994" s="3" t="str">
        <f>IF(MONTH(Table1[[#This Row],[Ngày tính CN]])&lt;10,"0"&amp;MONTH(Table1[[#This Row],[Ngày tính CN]]),MONTH(Table1[[#This Row],[Ngày tính CN]]))</f>
        <v>06</v>
      </c>
      <c r="AA99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94" s="3"/>
    </row>
    <row r="995" spans="1:28" ht="25.5" customHeight="1" x14ac:dyDescent="0.2">
      <c r="A995" s="4" t="s">
        <v>654</v>
      </c>
      <c r="B995" s="4" t="s">
        <v>2119</v>
      </c>
      <c r="E995" s="5">
        <v>45815</v>
      </c>
      <c r="F995" s="3" t="s">
        <v>1548</v>
      </c>
      <c r="G995" s="3" t="s">
        <v>936</v>
      </c>
      <c r="K995" s="8">
        <v>-108548</v>
      </c>
      <c r="L995" s="8" t="s">
        <v>637</v>
      </c>
      <c r="O995" s="20">
        <f>IF(Table1[[#This Row],[Phân loại]]="Tồn đầu kỳ",Table1[[#This Row],[Tổng giá trị]],0)</f>
        <v>0</v>
      </c>
      <c r="P995" s="8">
        <f>IF(Table1[[#This Row],[Số còn phải thu ĐK]]&gt;0,0,IF(Table1[[#This Row],[Phân loại]]="Bán hàng",Table1[[#This Row],[Tổng giá trị]],-Table1[[#This Row],[Tổng giá trị]]))</f>
        <v>108548</v>
      </c>
      <c r="Q995" s="20">
        <f>IF(Table1[[#This Row],[Ngày Thanh toán]]&lt;&gt;"",Table1[[#This Row],[Giá Trị HD sau CK]],0)</f>
        <v>0</v>
      </c>
      <c r="R995" s="8">
        <f>Table1[[#This Row],[Số còn phải thu ĐK]]+Table1[[#This Row],[Giá Trị HD sau CK]]-Table1[[#This Row],[Số tiền đã thu]]</f>
        <v>108548</v>
      </c>
      <c r="S995" s="7">
        <f>IF(Table1[[#This Row],[Ngày hóa đơn]]&lt;&gt;"",Table1[[#This Row],[Ngày hóa đơn]],Table1[[#This Row],[Ngày hạch toán]])</f>
        <v>45815</v>
      </c>
      <c r="T995" s="8">
        <v>55</v>
      </c>
      <c r="U995" s="7">
        <f>IF(Table1[[#This Row],[Ngày tính CN]]="","",S995+T995)</f>
        <v>45870</v>
      </c>
      <c r="V995" s="20">
        <f ca="1">IF(Table1[[#This Row],[Hạn thanh toán]]="","",IF((U995-NOW())&lt;0,0,(U995-NOW())))</f>
        <v>0</v>
      </c>
      <c r="W995" s="3"/>
      <c r="X995" s="20">
        <f ca="1">IF(Table1[[#This Row],[Hạn thanh toán]]="","",IF((U995-NOW())&lt;0,-(U995-NOW()),0))</f>
        <v>104.62053680555255</v>
      </c>
      <c r="Y995" s="3" t="str">
        <f t="shared" ca="1" si="15"/>
        <v>Nợ quá hạn từ 90 ngày đến 120 ngày</v>
      </c>
      <c r="Z995" s="3" t="str">
        <f>IF(MONTH(Table1[[#This Row],[Ngày tính CN]])&lt;10,"0"&amp;MONTH(Table1[[#This Row],[Ngày tính CN]]),MONTH(Table1[[#This Row],[Ngày tính CN]]))</f>
        <v>06</v>
      </c>
      <c r="AA99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95" s="3"/>
    </row>
    <row r="996" spans="1:28" ht="25.5" customHeight="1" x14ac:dyDescent="0.2">
      <c r="A996" s="4" t="s">
        <v>654</v>
      </c>
      <c r="B996" s="4" t="s">
        <v>2119</v>
      </c>
      <c r="E996" s="5">
        <v>45815</v>
      </c>
      <c r="F996" s="3" t="s">
        <v>1549</v>
      </c>
      <c r="G996" s="3" t="s">
        <v>936</v>
      </c>
      <c r="K996" s="8">
        <v>-217095</v>
      </c>
      <c r="L996" s="8" t="s">
        <v>637</v>
      </c>
      <c r="O996" s="20">
        <f>IF(Table1[[#This Row],[Phân loại]]="Tồn đầu kỳ",Table1[[#This Row],[Tổng giá trị]],0)</f>
        <v>0</v>
      </c>
      <c r="P996" s="8">
        <f>IF(Table1[[#This Row],[Số còn phải thu ĐK]]&gt;0,0,IF(Table1[[#This Row],[Phân loại]]="Bán hàng",Table1[[#This Row],[Tổng giá trị]],-Table1[[#This Row],[Tổng giá trị]]))</f>
        <v>217095</v>
      </c>
      <c r="Q996" s="20">
        <f>IF(Table1[[#This Row],[Ngày Thanh toán]]&lt;&gt;"",Table1[[#This Row],[Giá Trị HD sau CK]],0)</f>
        <v>0</v>
      </c>
      <c r="R996" s="8">
        <f>Table1[[#This Row],[Số còn phải thu ĐK]]+Table1[[#This Row],[Giá Trị HD sau CK]]-Table1[[#This Row],[Số tiền đã thu]]</f>
        <v>217095</v>
      </c>
      <c r="S996" s="7">
        <f>IF(Table1[[#This Row],[Ngày hóa đơn]]&lt;&gt;"",Table1[[#This Row],[Ngày hóa đơn]],Table1[[#This Row],[Ngày hạch toán]])</f>
        <v>45815</v>
      </c>
      <c r="T996" s="8">
        <v>55</v>
      </c>
      <c r="U996" s="7">
        <f>IF(Table1[[#This Row],[Ngày tính CN]]="","",S996+T996)</f>
        <v>45870</v>
      </c>
      <c r="V996" s="20">
        <f ca="1">IF(Table1[[#This Row],[Hạn thanh toán]]="","",IF((U996-NOW())&lt;0,0,(U996-NOW())))</f>
        <v>0</v>
      </c>
      <c r="W996" s="3"/>
      <c r="X996" s="20">
        <f ca="1">IF(Table1[[#This Row],[Hạn thanh toán]]="","",IF((U996-NOW())&lt;0,-(U996-NOW()),0))</f>
        <v>104.62053680555255</v>
      </c>
      <c r="Y996" s="3" t="str">
        <f t="shared" ca="1" si="15"/>
        <v>Nợ quá hạn từ 90 ngày đến 120 ngày</v>
      </c>
      <c r="Z996" s="3" t="str">
        <f>IF(MONTH(Table1[[#This Row],[Ngày tính CN]])&lt;10,"0"&amp;MONTH(Table1[[#This Row],[Ngày tính CN]]),MONTH(Table1[[#This Row],[Ngày tính CN]]))</f>
        <v>06</v>
      </c>
      <c r="AA99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96" s="3"/>
    </row>
    <row r="997" spans="1:28" ht="25.5" customHeight="1" x14ac:dyDescent="0.2">
      <c r="A997" s="4" t="s">
        <v>654</v>
      </c>
      <c r="B997" s="4" t="s">
        <v>2119</v>
      </c>
      <c r="E997" s="5">
        <v>45815</v>
      </c>
      <c r="F997" s="3" t="s">
        <v>1550</v>
      </c>
      <c r="G997" s="3" t="s">
        <v>936</v>
      </c>
      <c r="K997" s="8">
        <v>-108548</v>
      </c>
      <c r="L997" s="8" t="s">
        <v>637</v>
      </c>
      <c r="O997" s="20">
        <f>IF(Table1[[#This Row],[Phân loại]]="Tồn đầu kỳ",Table1[[#This Row],[Tổng giá trị]],0)</f>
        <v>0</v>
      </c>
      <c r="P997" s="8">
        <f>IF(Table1[[#This Row],[Số còn phải thu ĐK]]&gt;0,0,IF(Table1[[#This Row],[Phân loại]]="Bán hàng",Table1[[#This Row],[Tổng giá trị]],-Table1[[#This Row],[Tổng giá trị]]))</f>
        <v>108548</v>
      </c>
      <c r="Q997" s="20">
        <f>IF(Table1[[#This Row],[Ngày Thanh toán]]&lt;&gt;"",Table1[[#This Row],[Giá Trị HD sau CK]],0)</f>
        <v>0</v>
      </c>
      <c r="R997" s="8">
        <f>Table1[[#This Row],[Số còn phải thu ĐK]]+Table1[[#This Row],[Giá Trị HD sau CK]]-Table1[[#This Row],[Số tiền đã thu]]</f>
        <v>108548</v>
      </c>
      <c r="S997" s="7">
        <f>IF(Table1[[#This Row],[Ngày hóa đơn]]&lt;&gt;"",Table1[[#This Row],[Ngày hóa đơn]],Table1[[#This Row],[Ngày hạch toán]])</f>
        <v>45815</v>
      </c>
      <c r="T997" s="8">
        <v>55</v>
      </c>
      <c r="U997" s="7">
        <f>IF(Table1[[#This Row],[Ngày tính CN]]="","",S997+T997)</f>
        <v>45870</v>
      </c>
      <c r="V997" s="20">
        <f ca="1">IF(Table1[[#This Row],[Hạn thanh toán]]="","",IF((U997-NOW())&lt;0,0,(U997-NOW())))</f>
        <v>0</v>
      </c>
      <c r="W997" s="3"/>
      <c r="X997" s="20">
        <f ca="1">IF(Table1[[#This Row],[Hạn thanh toán]]="","",IF((U997-NOW())&lt;0,-(U997-NOW()),0))</f>
        <v>104.62053680555255</v>
      </c>
      <c r="Y997" s="3" t="str">
        <f t="shared" ca="1" si="15"/>
        <v>Nợ quá hạn từ 90 ngày đến 120 ngày</v>
      </c>
      <c r="Z997" s="3" t="str">
        <f>IF(MONTH(Table1[[#This Row],[Ngày tính CN]])&lt;10,"0"&amp;MONTH(Table1[[#This Row],[Ngày tính CN]]),MONTH(Table1[[#This Row],[Ngày tính CN]]))</f>
        <v>06</v>
      </c>
      <c r="AA99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97" s="3"/>
    </row>
    <row r="998" spans="1:28" ht="25.5" customHeight="1" x14ac:dyDescent="0.2">
      <c r="A998" s="4" t="s">
        <v>654</v>
      </c>
      <c r="B998" s="4" t="s">
        <v>2119</v>
      </c>
      <c r="E998" s="5">
        <v>45815</v>
      </c>
      <c r="F998" s="3" t="s">
        <v>1551</v>
      </c>
      <c r="G998" s="3" t="s">
        <v>936</v>
      </c>
      <c r="K998" s="8">
        <v>-108548</v>
      </c>
      <c r="L998" s="8" t="s">
        <v>637</v>
      </c>
      <c r="O998" s="20">
        <f>IF(Table1[[#This Row],[Phân loại]]="Tồn đầu kỳ",Table1[[#This Row],[Tổng giá trị]],0)</f>
        <v>0</v>
      </c>
      <c r="P998" s="8">
        <f>IF(Table1[[#This Row],[Số còn phải thu ĐK]]&gt;0,0,IF(Table1[[#This Row],[Phân loại]]="Bán hàng",Table1[[#This Row],[Tổng giá trị]],-Table1[[#This Row],[Tổng giá trị]]))</f>
        <v>108548</v>
      </c>
      <c r="Q998" s="20">
        <f>IF(Table1[[#This Row],[Ngày Thanh toán]]&lt;&gt;"",Table1[[#This Row],[Giá Trị HD sau CK]],0)</f>
        <v>0</v>
      </c>
      <c r="R998" s="8">
        <f>Table1[[#This Row],[Số còn phải thu ĐK]]+Table1[[#This Row],[Giá Trị HD sau CK]]-Table1[[#This Row],[Số tiền đã thu]]</f>
        <v>108548</v>
      </c>
      <c r="S998" s="7">
        <f>IF(Table1[[#This Row],[Ngày hóa đơn]]&lt;&gt;"",Table1[[#This Row],[Ngày hóa đơn]],Table1[[#This Row],[Ngày hạch toán]])</f>
        <v>45815</v>
      </c>
      <c r="T998" s="8">
        <v>55</v>
      </c>
      <c r="U998" s="7">
        <f>IF(Table1[[#This Row],[Ngày tính CN]]="","",S998+T998)</f>
        <v>45870</v>
      </c>
      <c r="V998" s="20">
        <f ca="1">IF(Table1[[#This Row],[Hạn thanh toán]]="","",IF((U998-NOW())&lt;0,0,(U998-NOW())))</f>
        <v>0</v>
      </c>
      <c r="W998" s="3"/>
      <c r="X998" s="20">
        <f ca="1">IF(Table1[[#This Row],[Hạn thanh toán]]="","",IF((U998-NOW())&lt;0,-(U998-NOW()),0))</f>
        <v>104.62053680555255</v>
      </c>
      <c r="Y998" s="3" t="str">
        <f t="shared" ca="1" si="15"/>
        <v>Nợ quá hạn từ 90 ngày đến 120 ngày</v>
      </c>
      <c r="Z998" s="3" t="str">
        <f>IF(MONTH(Table1[[#This Row],[Ngày tính CN]])&lt;10,"0"&amp;MONTH(Table1[[#This Row],[Ngày tính CN]]),MONTH(Table1[[#This Row],[Ngày tính CN]]))</f>
        <v>06</v>
      </c>
      <c r="AA99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98" s="3"/>
    </row>
    <row r="999" spans="1:28" ht="25.5" customHeight="1" x14ac:dyDescent="0.2">
      <c r="A999" s="4" t="s">
        <v>654</v>
      </c>
      <c r="B999" s="4" t="s">
        <v>2119</v>
      </c>
      <c r="E999" s="5">
        <v>45815</v>
      </c>
      <c r="F999" s="3" t="s">
        <v>1552</v>
      </c>
      <c r="G999" s="3" t="s">
        <v>936</v>
      </c>
      <c r="K999" s="8">
        <v>-108548</v>
      </c>
      <c r="L999" s="8" t="s">
        <v>637</v>
      </c>
      <c r="O999" s="20">
        <f>IF(Table1[[#This Row],[Phân loại]]="Tồn đầu kỳ",Table1[[#This Row],[Tổng giá trị]],0)</f>
        <v>0</v>
      </c>
      <c r="P999" s="8">
        <f>IF(Table1[[#This Row],[Số còn phải thu ĐK]]&gt;0,0,IF(Table1[[#This Row],[Phân loại]]="Bán hàng",Table1[[#This Row],[Tổng giá trị]],-Table1[[#This Row],[Tổng giá trị]]))</f>
        <v>108548</v>
      </c>
      <c r="Q999" s="20">
        <f>IF(Table1[[#This Row],[Ngày Thanh toán]]&lt;&gt;"",Table1[[#This Row],[Giá Trị HD sau CK]],0)</f>
        <v>0</v>
      </c>
      <c r="R999" s="8">
        <f>Table1[[#This Row],[Số còn phải thu ĐK]]+Table1[[#This Row],[Giá Trị HD sau CK]]-Table1[[#This Row],[Số tiền đã thu]]</f>
        <v>108548</v>
      </c>
      <c r="S999" s="7">
        <f>IF(Table1[[#This Row],[Ngày hóa đơn]]&lt;&gt;"",Table1[[#This Row],[Ngày hóa đơn]],Table1[[#This Row],[Ngày hạch toán]])</f>
        <v>45815</v>
      </c>
      <c r="T999" s="8">
        <v>55</v>
      </c>
      <c r="U999" s="7">
        <f>IF(Table1[[#This Row],[Ngày tính CN]]="","",S999+T999)</f>
        <v>45870</v>
      </c>
      <c r="V999" s="20">
        <f ca="1">IF(Table1[[#This Row],[Hạn thanh toán]]="","",IF((U999-NOW())&lt;0,0,(U999-NOW())))</f>
        <v>0</v>
      </c>
      <c r="W999" s="3"/>
      <c r="X999" s="20">
        <f ca="1">IF(Table1[[#This Row],[Hạn thanh toán]]="","",IF((U999-NOW())&lt;0,-(U999-NOW()),0))</f>
        <v>104.62053680555255</v>
      </c>
      <c r="Y999" s="3" t="str">
        <f t="shared" ca="1" si="15"/>
        <v>Nợ quá hạn từ 90 ngày đến 120 ngày</v>
      </c>
      <c r="Z999" s="3" t="str">
        <f>IF(MONTH(Table1[[#This Row],[Ngày tính CN]])&lt;10,"0"&amp;MONTH(Table1[[#This Row],[Ngày tính CN]]),MONTH(Table1[[#This Row],[Ngày tính CN]]))</f>
        <v>06</v>
      </c>
      <c r="AA99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999" s="3"/>
    </row>
    <row r="1000" spans="1:28" ht="25.5" customHeight="1" x14ac:dyDescent="0.2">
      <c r="A1000" s="4" t="s">
        <v>654</v>
      </c>
      <c r="B1000" s="4" t="s">
        <v>2119</v>
      </c>
      <c r="E1000" s="5">
        <v>45815</v>
      </c>
      <c r="F1000" s="3" t="s">
        <v>1553</v>
      </c>
      <c r="G1000" s="3" t="s">
        <v>936</v>
      </c>
      <c r="K1000" s="8">
        <v>-217095</v>
      </c>
      <c r="L1000" s="8" t="s">
        <v>637</v>
      </c>
      <c r="O1000" s="20">
        <f>IF(Table1[[#This Row],[Phân loại]]="Tồn đầu kỳ",Table1[[#This Row],[Tổng giá trị]],0)</f>
        <v>0</v>
      </c>
      <c r="P1000" s="8">
        <f>IF(Table1[[#This Row],[Số còn phải thu ĐK]]&gt;0,0,IF(Table1[[#This Row],[Phân loại]]="Bán hàng",Table1[[#This Row],[Tổng giá trị]],-Table1[[#This Row],[Tổng giá trị]]))</f>
        <v>217095</v>
      </c>
      <c r="Q1000" s="20">
        <f>IF(Table1[[#This Row],[Ngày Thanh toán]]&lt;&gt;"",Table1[[#This Row],[Giá Trị HD sau CK]],0)</f>
        <v>0</v>
      </c>
      <c r="R1000" s="8">
        <f>Table1[[#This Row],[Số còn phải thu ĐK]]+Table1[[#This Row],[Giá Trị HD sau CK]]-Table1[[#This Row],[Số tiền đã thu]]</f>
        <v>217095</v>
      </c>
      <c r="S1000" s="7">
        <f>IF(Table1[[#This Row],[Ngày hóa đơn]]&lt;&gt;"",Table1[[#This Row],[Ngày hóa đơn]],Table1[[#This Row],[Ngày hạch toán]])</f>
        <v>45815</v>
      </c>
      <c r="T1000" s="8">
        <v>55</v>
      </c>
      <c r="U1000" s="7">
        <f>IF(Table1[[#This Row],[Ngày tính CN]]="","",S1000+T1000)</f>
        <v>45870</v>
      </c>
      <c r="V1000" s="20">
        <f ca="1">IF(Table1[[#This Row],[Hạn thanh toán]]="","",IF((U1000-NOW())&lt;0,0,(U1000-NOW())))</f>
        <v>0</v>
      </c>
      <c r="W1000" s="3"/>
      <c r="X1000" s="20">
        <f ca="1">IF(Table1[[#This Row],[Hạn thanh toán]]="","",IF((U1000-NOW())&lt;0,-(U1000-NOW()),0))</f>
        <v>104.62053680555255</v>
      </c>
      <c r="Y1000" s="3" t="str">
        <f t="shared" ca="1" si="15"/>
        <v>Nợ quá hạn từ 90 ngày đến 120 ngày</v>
      </c>
      <c r="Z1000" s="3" t="str">
        <f>IF(MONTH(Table1[[#This Row],[Ngày tính CN]])&lt;10,"0"&amp;MONTH(Table1[[#This Row],[Ngày tính CN]]),MONTH(Table1[[#This Row],[Ngày tính CN]]))</f>
        <v>06</v>
      </c>
      <c r="AA100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00" s="3"/>
    </row>
    <row r="1001" spans="1:28" ht="25.5" customHeight="1" x14ac:dyDescent="0.2">
      <c r="A1001" s="4" t="s">
        <v>654</v>
      </c>
      <c r="B1001" s="4" t="s">
        <v>2119</v>
      </c>
      <c r="E1001" s="5">
        <v>45815</v>
      </c>
      <c r="F1001" s="3" t="s">
        <v>1554</v>
      </c>
      <c r="G1001" s="3" t="s">
        <v>936</v>
      </c>
      <c r="K1001" s="8">
        <v>-108548</v>
      </c>
      <c r="L1001" s="8" t="s">
        <v>637</v>
      </c>
      <c r="O1001" s="20">
        <f>IF(Table1[[#This Row],[Phân loại]]="Tồn đầu kỳ",Table1[[#This Row],[Tổng giá trị]],0)</f>
        <v>0</v>
      </c>
      <c r="P1001" s="8">
        <f>IF(Table1[[#This Row],[Số còn phải thu ĐK]]&gt;0,0,IF(Table1[[#This Row],[Phân loại]]="Bán hàng",Table1[[#This Row],[Tổng giá trị]],-Table1[[#This Row],[Tổng giá trị]]))</f>
        <v>108548</v>
      </c>
      <c r="Q1001" s="20">
        <f>IF(Table1[[#This Row],[Ngày Thanh toán]]&lt;&gt;"",Table1[[#This Row],[Giá Trị HD sau CK]],0)</f>
        <v>0</v>
      </c>
      <c r="R1001" s="8">
        <f>Table1[[#This Row],[Số còn phải thu ĐK]]+Table1[[#This Row],[Giá Trị HD sau CK]]-Table1[[#This Row],[Số tiền đã thu]]</f>
        <v>108548</v>
      </c>
      <c r="S1001" s="7">
        <f>IF(Table1[[#This Row],[Ngày hóa đơn]]&lt;&gt;"",Table1[[#This Row],[Ngày hóa đơn]],Table1[[#This Row],[Ngày hạch toán]])</f>
        <v>45815</v>
      </c>
      <c r="T1001" s="8">
        <v>55</v>
      </c>
      <c r="U1001" s="7">
        <f>IF(Table1[[#This Row],[Ngày tính CN]]="","",S1001+T1001)</f>
        <v>45870</v>
      </c>
      <c r="V1001" s="20">
        <f ca="1">IF(Table1[[#This Row],[Hạn thanh toán]]="","",IF((U1001-NOW())&lt;0,0,(U1001-NOW())))</f>
        <v>0</v>
      </c>
      <c r="W1001" s="3"/>
      <c r="X1001" s="20">
        <f ca="1">IF(Table1[[#This Row],[Hạn thanh toán]]="","",IF((U1001-NOW())&lt;0,-(U1001-NOW()),0))</f>
        <v>104.62053680555255</v>
      </c>
      <c r="Y1001" s="3" t="str">
        <f t="shared" ca="1" si="15"/>
        <v>Nợ quá hạn từ 90 ngày đến 120 ngày</v>
      </c>
      <c r="Z1001" s="3" t="str">
        <f>IF(MONTH(Table1[[#This Row],[Ngày tính CN]])&lt;10,"0"&amp;MONTH(Table1[[#This Row],[Ngày tính CN]]),MONTH(Table1[[#This Row],[Ngày tính CN]]))</f>
        <v>06</v>
      </c>
      <c r="AA100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01" s="3"/>
    </row>
    <row r="1002" spans="1:28" ht="25.5" customHeight="1" x14ac:dyDescent="0.2">
      <c r="A1002" s="4" t="s">
        <v>654</v>
      </c>
      <c r="B1002" s="4" t="s">
        <v>2119</v>
      </c>
      <c r="E1002" s="5">
        <v>45815</v>
      </c>
      <c r="F1002" s="3" t="s">
        <v>1555</v>
      </c>
      <c r="G1002" s="3" t="s">
        <v>936</v>
      </c>
      <c r="K1002" s="8">
        <v>-108548</v>
      </c>
      <c r="L1002" s="8" t="s">
        <v>637</v>
      </c>
      <c r="O1002" s="20">
        <f>IF(Table1[[#This Row],[Phân loại]]="Tồn đầu kỳ",Table1[[#This Row],[Tổng giá trị]],0)</f>
        <v>0</v>
      </c>
      <c r="P1002" s="8">
        <f>IF(Table1[[#This Row],[Số còn phải thu ĐK]]&gt;0,0,IF(Table1[[#This Row],[Phân loại]]="Bán hàng",Table1[[#This Row],[Tổng giá trị]],-Table1[[#This Row],[Tổng giá trị]]))</f>
        <v>108548</v>
      </c>
      <c r="Q1002" s="20">
        <f>IF(Table1[[#This Row],[Ngày Thanh toán]]&lt;&gt;"",Table1[[#This Row],[Giá Trị HD sau CK]],0)</f>
        <v>0</v>
      </c>
      <c r="R1002" s="8">
        <f>Table1[[#This Row],[Số còn phải thu ĐK]]+Table1[[#This Row],[Giá Trị HD sau CK]]-Table1[[#This Row],[Số tiền đã thu]]</f>
        <v>108548</v>
      </c>
      <c r="S1002" s="7">
        <f>IF(Table1[[#This Row],[Ngày hóa đơn]]&lt;&gt;"",Table1[[#This Row],[Ngày hóa đơn]],Table1[[#This Row],[Ngày hạch toán]])</f>
        <v>45815</v>
      </c>
      <c r="T1002" s="8">
        <v>55</v>
      </c>
      <c r="U1002" s="7">
        <f>IF(Table1[[#This Row],[Ngày tính CN]]="","",S1002+T1002)</f>
        <v>45870</v>
      </c>
      <c r="V1002" s="20">
        <f ca="1">IF(Table1[[#This Row],[Hạn thanh toán]]="","",IF((U1002-NOW())&lt;0,0,(U1002-NOW())))</f>
        <v>0</v>
      </c>
      <c r="W1002" s="3"/>
      <c r="X1002" s="20">
        <f ca="1">IF(Table1[[#This Row],[Hạn thanh toán]]="","",IF((U1002-NOW())&lt;0,-(U1002-NOW()),0))</f>
        <v>104.62053680555255</v>
      </c>
      <c r="Y1002" s="3" t="str">
        <f t="shared" ca="1" si="15"/>
        <v>Nợ quá hạn từ 90 ngày đến 120 ngày</v>
      </c>
      <c r="Z1002" s="3" t="str">
        <f>IF(MONTH(Table1[[#This Row],[Ngày tính CN]])&lt;10,"0"&amp;MONTH(Table1[[#This Row],[Ngày tính CN]]),MONTH(Table1[[#This Row],[Ngày tính CN]]))</f>
        <v>06</v>
      </c>
      <c r="AA100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02" s="3"/>
    </row>
    <row r="1003" spans="1:28" ht="25.5" customHeight="1" x14ac:dyDescent="0.2">
      <c r="A1003" s="4" t="s">
        <v>654</v>
      </c>
      <c r="B1003" s="4" t="s">
        <v>2119</v>
      </c>
      <c r="E1003" s="5">
        <v>45815</v>
      </c>
      <c r="F1003" s="3" t="s">
        <v>1556</v>
      </c>
      <c r="G1003" s="3" t="s">
        <v>936</v>
      </c>
      <c r="K1003" s="8">
        <v>-108548</v>
      </c>
      <c r="L1003" s="8" t="s">
        <v>637</v>
      </c>
      <c r="O1003" s="20">
        <f>IF(Table1[[#This Row],[Phân loại]]="Tồn đầu kỳ",Table1[[#This Row],[Tổng giá trị]],0)</f>
        <v>0</v>
      </c>
      <c r="P1003" s="8">
        <f>IF(Table1[[#This Row],[Số còn phải thu ĐK]]&gt;0,0,IF(Table1[[#This Row],[Phân loại]]="Bán hàng",Table1[[#This Row],[Tổng giá trị]],-Table1[[#This Row],[Tổng giá trị]]))</f>
        <v>108548</v>
      </c>
      <c r="Q1003" s="20">
        <f>IF(Table1[[#This Row],[Ngày Thanh toán]]&lt;&gt;"",Table1[[#This Row],[Giá Trị HD sau CK]],0)</f>
        <v>0</v>
      </c>
      <c r="R1003" s="8">
        <f>Table1[[#This Row],[Số còn phải thu ĐK]]+Table1[[#This Row],[Giá Trị HD sau CK]]-Table1[[#This Row],[Số tiền đã thu]]</f>
        <v>108548</v>
      </c>
      <c r="S1003" s="7">
        <f>IF(Table1[[#This Row],[Ngày hóa đơn]]&lt;&gt;"",Table1[[#This Row],[Ngày hóa đơn]],Table1[[#This Row],[Ngày hạch toán]])</f>
        <v>45815</v>
      </c>
      <c r="T1003" s="8">
        <v>55</v>
      </c>
      <c r="U1003" s="7">
        <f>IF(Table1[[#This Row],[Ngày tính CN]]="","",S1003+T1003)</f>
        <v>45870</v>
      </c>
      <c r="V1003" s="20">
        <f ca="1">IF(Table1[[#This Row],[Hạn thanh toán]]="","",IF((U1003-NOW())&lt;0,0,(U1003-NOW())))</f>
        <v>0</v>
      </c>
      <c r="W1003" s="3"/>
      <c r="X1003" s="20">
        <f ca="1">IF(Table1[[#This Row],[Hạn thanh toán]]="","",IF((U1003-NOW())&lt;0,-(U1003-NOW()),0))</f>
        <v>104.62053680555255</v>
      </c>
      <c r="Y1003" s="3" t="str">
        <f t="shared" ca="1" si="15"/>
        <v>Nợ quá hạn từ 90 ngày đến 120 ngày</v>
      </c>
      <c r="Z1003" s="3" t="str">
        <f>IF(MONTH(Table1[[#This Row],[Ngày tính CN]])&lt;10,"0"&amp;MONTH(Table1[[#This Row],[Ngày tính CN]]),MONTH(Table1[[#This Row],[Ngày tính CN]]))</f>
        <v>06</v>
      </c>
      <c r="AA100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03" s="3"/>
    </row>
    <row r="1004" spans="1:28" ht="25.5" customHeight="1" x14ac:dyDescent="0.2">
      <c r="A1004" s="4" t="s">
        <v>654</v>
      </c>
      <c r="B1004" s="4" t="s">
        <v>2119</v>
      </c>
      <c r="E1004" s="5">
        <v>45815</v>
      </c>
      <c r="F1004" s="3" t="s">
        <v>1557</v>
      </c>
      <c r="G1004" s="3" t="s">
        <v>936</v>
      </c>
      <c r="K1004" s="8">
        <v>-108548</v>
      </c>
      <c r="L1004" s="8" t="s">
        <v>637</v>
      </c>
      <c r="O1004" s="20">
        <f>IF(Table1[[#This Row],[Phân loại]]="Tồn đầu kỳ",Table1[[#This Row],[Tổng giá trị]],0)</f>
        <v>0</v>
      </c>
      <c r="P1004" s="8">
        <f>IF(Table1[[#This Row],[Số còn phải thu ĐK]]&gt;0,0,IF(Table1[[#This Row],[Phân loại]]="Bán hàng",Table1[[#This Row],[Tổng giá trị]],-Table1[[#This Row],[Tổng giá trị]]))</f>
        <v>108548</v>
      </c>
      <c r="Q1004" s="20">
        <f>IF(Table1[[#This Row],[Ngày Thanh toán]]&lt;&gt;"",Table1[[#This Row],[Giá Trị HD sau CK]],0)</f>
        <v>0</v>
      </c>
      <c r="R1004" s="8">
        <f>Table1[[#This Row],[Số còn phải thu ĐK]]+Table1[[#This Row],[Giá Trị HD sau CK]]-Table1[[#This Row],[Số tiền đã thu]]</f>
        <v>108548</v>
      </c>
      <c r="S1004" s="7">
        <f>IF(Table1[[#This Row],[Ngày hóa đơn]]&lt;&gt;"",Table1[[#This Row],[Ngày hóa đơn]],Table1[[#This Row],[Ngày hạch toán]])</f>
        <v>45815</v>
      </c>
      <c r="T1004" s="8">
        <v>55</v>
      </c>
      <c r="U1004" s="7">
        <f>IF(Table1[[#This Row],[Ngày tính CN]]="","",S1004+T1004)</f>
        <v>45870</v>
      </c>
      <c r="V1004" s="20">
        <f ca="1">IF(Table1[[#This Row],[Hạn thanh toán]]="","",IF((U1004-NOW())&lt;0,0,(U1004-NOW())))</f>
        <v>0</v>
      </c>
      <c r="W1004" s="3"/>
      <c r="X1004" s="20">
        <f ca="1">IF(Table1[[#This Row],[Hạn thanh toán]]="","",IF((U1004-NOW())&lt;0,-(U1004-NOW()),0))</f>
        <v>104.62053680555255</v>
      </c>
      <c r="Y1004" s="3" t="str">
        <f t="shared" ca="1" si="15"/>
        <v>Nợ quá hạn từ 90 ngày đến 120 ngày</v>
      </c>
      <c r="Z1004" s="3" t="str">
        <f>IF(MONTH(Table1[[#This Row],[Ngày tính CN]])&lt;10,"0"&amp;MONTH(Table1[[#This Row],[Ngày tính CN]]),MONTH(Table1[[#This Row],[Ngày tính CN]]))</f>
        <v>06</v>
      </c>
      <c r="AA100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04" s="3"/>
    </row>
    <row r="1005" spans="1:28" ht="25.5" customHeight="1" x14ac:dyDescent="0.2">
      <c r="A1005" s="4" t="s">
        <v>654</v>
      </c>
      <c r="B1005" s="4" t="s">
        <v>2119</v>
      </c>
      <c r="E1005" s="5">
        <v>45815</v>
      </c>
      <c r="F1005" s="3" t="s">
        <v>1558</v>
      </c>
      <c r="G1005" s="3" t="s">
        <v>936</v>
      </c>
      <c r="K1005" s="8">
        <v>-108548</v>
      </c>
      <c r="L1005" s="8" t="s">
        <v>637</v>
      </c>
      <c r="O1005" s="20">
        <f>IF(Table1[[#This Row],[Phân loại]]="Tồn đầu kỳ",Table1[[#This Row],[Tổng giá trị]],0)</f>
        <v>0</v>
      </c>
      <c r="P1005" s="8">
        <f>IF(Table1[[#This Row],[Số còn phải thu ĐK]]&gt;0,0,IF(Table1[[#This Row],[Phân loại]]="Bán hàng",Table1[[#This Row],[Tổng giá trị]],-Table1[[#This Row],[Tổng giá trị]]))</f>
        <v>108548</v>
      </c>
      <c r="Q1005" s="20">
        <f>IF(Table1[[#This Row],[Ngày Thanh toán]]&lt;&gt;"",Table1[[#This Row],[Giá Trị HD sau CK]],0)</f>
        <v>0</v>
      </c>
      <c r="R1005" s="8">
        <f>Table1[[#This Row],[Số còn phải thu ĐK]]+Table1[[#This Row],[Giá Trị HD sau CK]]-Table1[[#This Row],[Số tiền đã thu]]</f>
        <v>108548</v>
      </c>
      <c r="S1005" s="7">
        <f>IF(Table1[[#This Row],[Ngày hóa đơn]]&lt;&gt;"",Table1[[#This Row],[Ngày hóa đơn]],Table1[[#This Row],[Ngày hạch toán]])</f>
        <v>45815</v>
      </c>
      <c r="T1005" s="8">
        <v>55</v>
      </c>
      <c r="U1005" s="7">
        <f>IF(Table1[[#This Row],[Ngày tính CN]]="","",S1005+T1005)</f>
        <v>45870</v>
      </c>
      <c r="V1005" s="20">
        <f ca="1">IF(Table1[[#This Row],[Hạn thanh toán]]="","",IF((U1005-NOW())&lt;0,0,(U1005-NOW())))</f>
        <v>0</v>
      </c>
      <c r="W1005" s="3"/>
      <c r="X1005" s="20">
        <f ca="1">IF(Table1[[#This Row],[Hạn thanh toán]]="","",IF((U1005-NOW())&lt;0,-(U1005-NOW()),0))</f>
        <v>104.62053680555255</v>
      </c>
      <c r="Y1005" s="3" t="str">
        <f t="shared" ca="1" si="15"/>
        <v>Nợ quá hạn từ 90 ngày đến 120 ngày</v>
      </c>
      <c r="Z1005" s="3" t="str">
        <f>IF(MONTH(Table1[[#This Row],[Ngày tính CN]])&lt;10,"0"&amp;MONTH(Table1[[#This Row],[Ngày tính CN]]),MONTH(Table1[[#This Row],[Ngày tính CN]]))</f>
        <v>06</v>
      </c>
      <c r="AA100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05" s="3"/>
    </row>
    <row r="1006" spans="1:28" ht="25.5" customHeight="1" x14ac:dyDescent="0.2">
      <c r="A1006" s="4" t="s">
        <v>654</v>
      </c>
      <c r="B1006" s="4" t="s">
        <v>2119</v>
      </c>
      <c r="E1006" s="5">
        <v>45815</v>
      </c>
      <c r="F1006" s="3" t="s">
        <v>1559</v>
      </c>
      <c r="G1006" s="3" t="s">
        <v>936</v>
      </c>
      <c r="K1006" s="8">
        <v>-108548</v>
      </c>
      <c r="L1006" s="8" t="s">
        <v>637</v>
      </c>
      <c r="O1006" s="20">
        <f>IF(Table1[[#This Row],[Phân loại]]="Tồn đầu kỳ",Table1[[#This Row],[Tổng giá trị]],0)</f>
        <v>0</v>
      </c>
      <c r="P1006" s="8">
        <f>IF(Table1[[#This Row],[Số còn phải thu ĐK]]&gt;0,0,IF(Table1[[#This Row],[Phân loại]]="Bán hàng",Table1[[#This Row],[Tổng giá trị]],-Table1[[#This Row],[Tổng giá trị]]))</f>
        <v>108548</v>
      </c>
      <c r="Q1006" s="20">
        <f>IF(Table1[[#This Row],[Ngày Thanh toán]]&lt;&gt;"",Table1[[#This Row],[Giá Trị HD sau CK]],0)</f>
        <v>0</v>
      </c>
      <c r="R1006" s="8">
        <f>Table1[[#This Row],[Số còn phải thu ĐK]]+Table1[[#This Row],[Giá Trị HD sau CK]]-Table1[[#This Row],[Số tiền đã thu]]</f>
        <v>108548</v>
      </c>
      <c r="S1006" s="7">
        <f>IF(Table1[[#This Row],[Ngày hóa đơn]]&lt;&gt;"",Table1[[#This Row],[Ngày hóa đơn]],Table1[[#This Row],[Ngày hạch toán]])</f>
        <v>45815</v>
      </c>
      <c r="T1006" s="8">
        <v>55</v>
      </c>
      <c r="U1006" s="7">
        <f>IF(Table1[[#This Row],[Ngày tính CN]]="","",S1006+T1006)</f>
        <v>45870</v>
      </c>
      <c r="V1006" s="20">
        <f ca="1">IF(Table1[[#This Row],[Hạn thanh toán]]="","",IF((U1006-NOW())&lt;0,0,(U1006-NOW())))</f>
        <v>0</v>
      </c>
      <c r="W1006" s="3"/>
      <c r="X1006" s="20">
        <f ca="1">IF(Table1[[#This Row],[Hạn thanh toán]]="","",IF((U1006-NOW())&lt;0,-(U1006-NOW()),0))</f>
        <v>104.62053680555255</v>
      </c>
      <c r="Y1006" s="3" t="str">
        <f t="shared" ca="1" si="15"/>
        <v>Nợ quá hạn từ 90 ngày đến 120 ngày</v>
      </c>
      <c r="Z1006" s="3" t="str">
        <f>IF(MONTH(Table1[[#This Row],[Ngày tính CN]])&lt;10,"0"&amp;MONTH(Table1[[#This Row],[Ngày tính CN]]),MONTH(Table1[[#This Row],[Ngày tính CN]]))</f>
        <v>06</v>
      </c>
      <c r="AA100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06" s="3"/>
    </row>
    <row r="1007" spans="1:28" ht="25.5" customHeight="1" x14ac:dyDescent="0.2">
      <c r="A1007" s="4" t="s">
        <v>654</v>
      </c>
      <c r="B1007" s="4" t="s">
        <v>2119</v>
      </c>
      <c r="E1007" s="5">
        <v>45815</v>
      </c>
      <c r="F1007" s="3" t="s">
        <v>1560</v>
      </c>
      <c r="G1007" s="3" t="s">
        <v>936</v>
      </c>
      <c r="K1007" s="8">
        <v>-108548</v>
      </c>
      <c r="L1007" s="8" t="s">
        <v>637</v>
      </c>
      <c r="O1007" s="20">
        <f>IF(Table1[[#This Row],[Phân loại]]="Tồn đầu kỳ",Table1[[#This Row],[Tổng giá trị]],0)</f>
        <v>0</v>
      </c>
      <c r="P1007" s="8">
        <f>IF(Table1[[#This Row],[Số còn phải thu ĐK]]&gt;0,0,IF(Table1[[#This Row],[Phân loại]]="Bán hàng",Table1[[#This Row],[Tổng giá trị]],-Table1[[#This Row],[Tổng giá trị]]))</f>
        <v>108548</v>
      </c>
      <c r="Q1007" s="20">
        <f>IF(Table1[[#This Row],[Ngày Thanh toán]]&lt;&gt;"",Table1[[#This Row],[Giá Trị HD sau CK]],0)</f>
        <v>0</v>
      </c>
      <c r="R1007" s="8">
        <f>Table1[[#This Row],[Số còn phải thu ĐK]]+Table1[[#This Row],[Giá Trị HD sau CK]]-Table1[[#This Row],[Số tiền đã thu]]</f>
        <v>108548</v>
      </c>
      <c r="S1007" s="7">
        <f>IF(Table1[[#This Row],[Ngày hóa đơn]]&lt;&gt;"",Table1[[#This Row],[Ngày hóa đơn]],Table1[[#This Row],[Ngày hạch toán]])</f>
        <v>45815</v>
      </c>
      <c r="T1007" s="8">
        <v>55</v>
      </c>
      <c r="U1007" s="7">
        <f>IF(Table1[[#This Row],[Ngày tính CN]]="","",S1007+T1007)</f>
        <v>45870</v>
      </c>
      <c r="V1007" s="20">
        <f ca="1">IF(Table1[[#This Row],[Hạn thanh toán]]="","",IF((U1007-NOW())&lt;0,0,(U1007-NOW())))</f>
        <v>0</v>
      </c>
      <c r="W1007" s="3"/>
      <c r="X1007" s="20">
        <f ca="1">IF(Table1[[#This Row],[Hạn thanh toán]]="","",IF((U1007-NOW())&lt;0,-(U1007-NOW()),0))</f>
        <v>104.62053680555255</v>
      </c>
      <c r="Y1007" s="3" t="str">
        <f t="shared" ca="1" si="15"/>
        <v>Nợ quá hạn từ 90 ngày đến 120 ngày</v>
      </c>
      <c r="Z1007" s="3" t="str">
        <f>IF(MONTH(Table1[[#This Row],[Ngày tính CN]])&lt;10,"0"&amp;MONTH(Table1[[#This Row],[Ngày tính CN]]),MONTH(Table1[[#This Row],[Ngày tính CN]]))</f>
        <v>06</v>
      </c>
      <c r="AA100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07" s="3"/>
    </row>
    <row r="1008" spans="1:28" ht="25.5" customHeight="1" x14ac:dyDescent="0.2">
      <c r="A1008" s="4" t="s">
        <v>654</v>
      </c>
      <c r="B1008" s="4" t="s">
        <v>2119</v>
      </c>
      <c r="E1008" s="5">
        <v>45815</v>
      </c>
      <c r="F1008" s="3" t="s">
        <v>640</v>
      </c>
      <c r="G1008" s="3" t="s">
        <v>936</v>
      </c>
      <c r="K1008" s="8">
        <v>-108548</v>
      </c>
      <c r="L1008" s="8" t="s">
        <v>637</v>
      </c>
      <c r="O1008" s="20">
        <f>IF(Table1[[#This Row],[Phân loại]]="Tồn đầu kỳ",Table1[[#This Row],[Tổng giá trị]],0)</f>
        <v>0</v>
      </c>
      <c r="P1008" s="8">
        <f>IF(Table1[[#This Row],[Số còn phải thu ĐK]]&gt;0,0,IF(Table1[[#This Row],[Phân loại]]="Bán hàng",Table1[[#This Row],[Tổng giá trị]],-Table1[[#This Row],[Tổng giá trị]]))</f>
        <v>108548</v>
      </c>
      <c r="Q1008" s="20">
        <f>IF(Table1[[#This Row],[Ngày Thanh toán]]&lt;&gt;"",Table1[[#This Row],[Giá Trị HD sau CK]],0)</f>
        <v>0</v>
      </c>
      <c r="R1008" s="8">
        <f>Table1[[#This Row],[Số còn phải thu ĐK]]+Table1[[#This Row],[Giá Trị HD sau CK]]-Table1[[#This Row],[Số tiền đã thu]]</f>
        <v>108548</v>
      </c>
      <c r="S1008" s="7">
        <f>IF(Table1[[#This Row],[Ngày hóa đơn]]&lt;&gt;"",Table1[[#This Row],[Ngày hóa đơn]],Table1[[#This Row],[Ngày hạch toán]])</f>
        <v>45815</v>
      </c>
      <c r="T1008" s="8">
        <v>55</v>
      </c>
      <c r="U1008" s="7">
        <f>IF(Table1[[#This Row],[Ngày tính CN]]="","",S1008+T1008)</f>
        <v>45870</v>
      </c>
      <c r="V1008" s="20">
        <f ca="1">IF(Table1[[#This Row],[Hạn thanh toán]]="","",IF((U1008-NOW())&lt;0,0,(U1008-NOW())))</f>
        <v>0</v>
      </c>
      <c r="W1008" s="3"/>
      <c r="X1008" s="20">
        <f ca="1">IF(Table1[[#This Row],[Hạn thanh toán]]="","",IF((U1008-NOW())&lt;0,-(U1008-NOW()),0))</f>
        <v>104.62053680555255</v>
      </c>
      <c r="Y1008" s="3" t="str">
        <f t="shared" ca="1" si="15"/>
        <v>Nợ quá hạn từ 90 ngày đến 120 ngày</v>
      </c>
      <c r="Z1008" s="3" t="str">
        <f>IF(MONTH(Table1[[#This Row],[Ngày tính CN]])&lt;10,"0"&amp;MONTH(Table1[[#This Row],[Ngày tính CN]]),MONTH(Table1[[#This Row],[Ngày tính CN]]))</f>
        <v>06</v>
      </c>
      <c r="AA100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08" s="3"/>
    </row>
    <row r="1009" spans="1:28" ht="25.5" customHeight="1" x14ac:dyDescent="0.2">
      <c r="A1009" s="4" t="s">
        <v>654</v>
      </c>
      <c r="B1009" s="4" t="s">
        <v>2119</v>
      </c>
      <c r="E1009" s="5">
        <v>45815</v>
      </c>
      <c r="F1009" s="3" t="s">
        <v>1561</v>
      </c>
      <c r="G1009" s="3" t="s">
        <v>936</v>
      </c>
      <c r="K1009" s="8">
        <v>-288866</v>
      </c>
      <c r="L1009" s="8" t="s">
        <v>637</v>
      </c>
      <c r="O1009" s="20">
        <f>IF(Table1[[#This Row],[Phân loại]]="Tồn đầu kỳ",Table1[[#This Row],[Tổng giá trị]],0)</f>
        <v>0</v>
      </c>
      <c r="P1009" s="8">
        <f>IF(Table1[[#This Row],[Số còn phải thu ĐK]]&gt;0,0,IF(Table1[[#This Row],[Phân loại]]="Bán hàng",Table1[[#This Row],[Tổng giá trị]],-Table1[[#This Row],[Tổng giá trị]]))</f>
        <v>288866</v>
      </c>
      <c r="Q1009" s="20">
        <f>IF(Table1[[#This Row],[Ngày Thanh toán]]&lt;&gt;"",Table1[[#This Row],[Giá Trị HD sau CK]],0)</f>
        <v>0</v>
      </c>
      <c r="R1009" s="8">
        <f>Table1[[#This Row],[Số còn phải thu ĐK]]+Table1[[#This Row],[Giá Trị HD sau CK]]-Table1[[#This Row],[Số tiền đã thu]]</f>
        <v>288866</v>
      </c>
      <c r="S1009" s="7">
        <f>IF(Table1[[#This Row],[Ngày hóa đơn]]&lt;&gt;"",Table1[[#This Row],[Ngày hóa đơn]],Table1[[#This Row],[Ngày hạch toán]])</f>
        <v>45815</v>
      </c>
      <c r="T1009" s="8">
        <v>55</v>
      </c>
      <c r="U1009" s="7">
        <f>IF(Table1[[#This Row],[Ngày tính CN]]="","",S1009+T1009)</f>
        <v>45870</v>
      </c>
      <c r="V1009" s="20">
        <f ca="1">IF(Table1[[#This Row],[Hạn thanh toán]]="","",IF((U1009-NOW())&lt;0,0,(U1009-NOW())))</f>
        <v>0</v>
      </c>
      <c r="W1009" s="3"/>
      <c r="X1009" s="20">
        <f ca="1">IF(Table1[[#This Row],[Hạn thanh toán]]="","",IF((U1009-NOW())&lt;0,-(U1009-NOW()),0))</f>
        <v>104.62053680555255</v>
      </c>
      <c r="Y1009" s="3" t="str">
        <f t="shared" ca="1" si="15"/>
        <v>Nợ quá hạn từ 90 ngày đến 120 ngày</v>
      </c>
      <c r="Z1009" s="3" t="str">
        <f>IF(MONTH(Table1[[#This Row],[Ngày tính CN]])&lt;10,"0"&amp;MONTH(Table1[[#This Row],[Ngày tính CN]]),MONTH(Table1[[#This Row],[Ngày tính CN]]))</f>
        <v>06</v>
      </c>
      <c r="AA100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09" s="3"/>
    </row>
    <row r="1010" spans="1:28" ht="25.5" customHeight="1" x14ac:dyDescent="0.2">
      <c r="A1010" s="4" t="s">
        <v>654</v>
      </c>
      <c r="B1010" s="4" t="s">
        <v>2119</v>
      </c>
      <c r="E1010" s="5">
        <v>45815</v>
      </c>
      <c r="F1010" s="3" t="s">
        <v>1562</v>
      </c>
      <c r="G1010" s="3" t="s">
        <v>936</v>
      </c>
      <c r="K1010" s="8">
        <v>-241089</v>
      </c>
      <c r="L1010" s="8" t="s">
        <v>637</v>
      </c>
      <c r="O1010" s="20">
        <f>IF(Table1[[#This Row],[Phân loại]]="Tồn đầu kỳ",Table1[[#This Row],[Tổng giá trị]],0)</f>
        <v>0</v>
      </c>
      <c r="P1010" s="8">
        <f>IF(Table1[[#This Row],[Số còn phải thu ĐK]]&gt;0,0,IF(Table1[[#This Row],[Phân loại]]="Bán hàng",Table1[[#This Row],[Tổng giá trị]],-Table1[[#This Row],[Tổng giá trị]]))</f>
        <v>241089</v>
      </c>
      <c r="Q1010" s="20">
        <f>IF(Table1[[#This Row],[Ngày Thanh toán]]&lt;&gt;"",Table1[[#This Row],[Giá Trị HD sau CK]],0)</f>
        <v>0</v>
      </c>
      <c r="R1010" s="8">
        <f>Table1[[#This Row],[Số còn phải thu ĐK]]+Table1[[#This Row],[Giá Trị HD sau CK]]-Table1[[#This Row],[Số tiền đã thu]]</f>
        <v>241089</v>
      </c>
      <c r="S1010" s="7">
        <f>IF(Table1[[#This Row],[Ngày hóa đơn]]&lt;&gt;"",Table1[[#This Row],[Ngày hóa đơn]],Table1[[#This Row],[Ngày hạch toán]])</f>
        <v>45815</v>
      </c>
      <c r="T1010" s="8">
        <v>55</v>
      </c>
      <c r="U1010" s="7">
        <f>IF(Table1[[#This Row],[Ngày tính CN]]="","",S1010+T1010)</f>
        <v>45870</v>
      </c>
      <c r="V1010" s="20">
        <f ca="1">IF(Table1[[#This Row],[Hạn thanh toán]]="","",IF((U1010-NOW())&lt;0,0,(U1010-NOW())))</f>
        <v>0</v>
      </c>
      <c r="W1010" s="3"/>
      <c r="X1010" s="20">
        <f ca="1">IF(Table1[[#This Row],[Hạn thanh toán]]="","",IF((U1010-NOW())&lt;0,-(U1010-NOW()),0))</f>
        <v>104.62053680555255</v>
      </c>
      <c r="Y1010" s="3" t="str">
        <f t="shared" ca="1" si="15"/>
        <v>Nợ quá hạn từ 90 ngày đến 120 ngày</v>
      </c>
      <c r="Z1010" s="3" t="str">
        <f>IF(MONTH(Table1[[#This Row],[Ngày tính CN]])&lt;10,"0"&amp;MONTH(Table1[[#This Row],[Ngày tính CN]]),MONTH(Table1[[#This Row],[Ngày tính CN]]))</f>
        <v>06</v>
      </c>
      <c r="AA101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10" s="3"/>
    </row>
    <row r="1011" spans="1:28" ht="25.5" customHeight="1" x14ac:dyDescent="0.2">
      <c r="A1011" s="4" t="s">
        <v>654</v>
      </c>
      <c r="B1011" s="4" t="s">
        <v>2119</v>
      </c>
      <c r="E1011" s="5">
        <v>45815</v>
      </c>
      <c r="F1011" s="3" t="s">
        <v>1563</v>
      </c>
      <c r="G1011" s="3" t="s">
        <v>936</v>
      </c>
      <c r="K1011" s="8">
        <v>-298908</v>
      </c>
      <c r="L1011" s="8" t="s">
        <v>637</v>
      </c>
      <c r="O1011" s="20">
        <f>IF(Table1[[#This Row],[Phân loại]]="Tồn đầu kỳ",Table1[[#This Row],[Tổng giá trị]],0)</f>
        <v>0</v>
      </c>
      <c r="P1011" s="8">
        <f>IF(Table1[[#This Row],[Số còn phải thu ĐK]]&gt;0,0,IF(Table1[[#This Row],[Phân loại]]="Bán hàng",Table1[[#This Row],[Tổng giá trị]],-Table1[[#This Row],[Tổng giá trị]]))</f>
        <v>298908</v>
      </c>
      <c r="Q1011" s="20">
        <f>IF(Table1[[#This Row],[Ngày Thanh toán]]&lt;&gt;"",Table1[[#This Row],[Giá Trị HD sau CK]],0)</f>
        <v>0</v>
      </c>
      <c r="R1011" s="8">
        <f>Table1[[#This Row],[Số còn phải thu ĐK]]+Table1[[#This Row],[Giá Trị HD sau CK]]-Table1[[#This Row],[Số tiền đã thu]]</f>
        <v>298908</v>
      </c>
      <c r="S1011" s="7">
        <f>IF(Table1[[#This Row],[Ngày hóa đơn]]&lt;&gt;"",Table1[[#This Row],[Ngày hóa đơn]],Table1[[#This Row],[Ngày hạch toán]])</f>
        <v>45815</v>
      </c>
      <c r="T1011" s="8">
        <v>55</v>
      </c>
      <c r="U1011" s="7">
        <f>IF(Table1[[#This Row],[Ngày tính CN]]="","",S1011+T1011)</f>
        <v>45870</v>
      </c>
      <c r="V1011" s="20">
        <f ca="1">IF(Table1[[#This Row],[Hạn thanh toán]]="","",IF((U1011-NOW())&lt;0,0,(U1011-NOW())))</f>
        <v>0</v>
      </c>
      <c r="W1011" s="3"/>
      <c r="X1011" s="20">
        <f ca="1">IF(Table1[[#This Row],[Hạn thanh toán]]="","",IF((U1011-NOW())&lt;0,-(U1011-NOW()),0))</f>
        <v>104.62053680555255</v>
      </c>
      <c r="Y1011" s="3" t="str">
        <f t="shared" ca="1" si="15"/>
        <v>Nợ quá hạn từ 90 ngày đến 120 ngày</v>
      </c>
      <c r="Z1011" s="3" t="str">
        <f>IF(MONTH(Table1[[#This Row],[Ngày tính CN]])&lt;10,"0"&amp;MONTH(Table1[[#This Row],[Ngày tính CN]]),MONTH(Table1[[#This Row],[Ngày tính CN]]))</f>
        <v>06</v>
      </c>
      <c r="AA101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11" s="3"/>
    </row>
    <row r="1012" spans="1:28" ht="25.5" customHeight="1" x14ac:dyDescent="0.2">
      <c r="A1012" s="4" t="s">
        <v>654</v>
      </c>
      <c r="B1012" s="4" t="s">
        <v>2119</v>
      </c>
      <c r="E1012" s="5">
        <v>45815</v>
      </c>
      <c r="F1012" s="3" t="s">
        <v>1564</v>
      </c>
      <c r="G1012" s="3" t="s">
        <v>936</v>
      </c>
      <c r="K1012" s="8">
        <v>-150239</v>
      </c>
      <c r="L1012" s="8" t="s">
        <v>637</v>
      </c>
      <c r="O1012" s="20">
        <f>IF(Table1[[#This Row],[Phân loại]]="Tồn đầu kỳ",Table1[[#This Row],[Tổng giá trị]],0)</f>
        <v>0</v>
      </c>
      <c r="P1012" s="8">
        <f>IF(Table1[[#This Row],[Số còn phải thu ĐK]]&gt;0,0,IF(Table1[[#This Row],[Phân loại]]="Bán hàng",Table1[[#This Row],[Tổng giá trị]],-Table1[[#This Row],[Tổng giá trị]]))</f>
        <v>150239</v>
      </c>
      <c r="Q1012" s="20">
        <f>IF(Table1[[#This Row],[Ngày Thanh toán]]&lt;&gt;"",Table1[[#This Row],[Giá Trị HD sau CK]],0)</f>
        <v>0</v>
      </c>
      <c r="R1012" s="8">
        <f>Table1[[#This Row],[Số còn phải thu ĐK]]+Table1[[#This Row],[Giá Trị HD sau CK]]-Table1[[#This Row],[Số tiền đã thu]]</f>
        <v>150239</v>
      </c>
      <c r="S1012" s="7">
        <f>IF(Table1[[#This Row],[Ngày hóa đơn]]&lt;&gt;"",Table1[[#This Row],[Ngày hóa đơn]],Table1[[#This Row],[Ngày hạch toán]])</f>
        <v>45815</v>
      </c>
      <c r="T1012" s="8">
        <v>55</v>
      </c>
      <c r="U1012" s="7">
        <f>IF(Table1[[#This Row],[Ngày tính CN]]="","",S1012+T1012)</f>
        <v>45870</v>
      </c>
      <c r="V1012" s="20">
        <f ca="1">IF(Table1[[#This Row],[Hạn thanh toán]]="","",IF((U1012-NOW())&lt;0,0,(U1012-NOW())))</f>
        <v>0</v>
      </c>
      <c r="W1012" s="3"/>
      <c r="X1012" s="20">
        <f ca="1">IF(Table1[[#This Row],[Hạn thanh toán]]="","",IF((U1012-NOW())&lt;0,-(U1012-NOW()),0))</f>
        <v>104.62053680555255</v>
      </c>
      <c r="Y1012" s="3" t="str">
        <f t="shared" ca="1" si="15"/>
        <v>Nợ quá hạn từ 90 ngày đến 120 ngày</v>
      </c>
      <c r="Z1012" s="3" t="str">
        <f>IF(MONTH(Table1[[#This Row],[Ngày tính CN]])&lt;10,"0"&amp;MONTH(Table1[[#This Row],[Ngày tính CN]]),MONTH(Table1[[#This Row],[Ngày tính CN]]))</f>
        <v>06</v>
      </c>
      <c r="AA101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12" s="3"/>
    </row>
    <row r="1013" spans="1:28" ht="25.5" customHeight="1" x14ac:dyDescent="0.2">
      <c r="A1013" s="4" t="s">
        <v>654</v>
      </c>
      <c r="B1013" s="4" t="s">
        <v>2119</v>
      </c>
      <c r="E1013" s="5">
        <v>45815</v>
      </c>
      <c r="F1013" s="3" t="s">
        <v>1565</v>
      </c>
      <c r="G1013" s="3" t="s">
        <v>936</v>
      </c>
      <c r="K1013" s="8">
        <v>-41691</v>
      </c>
      <c r="L1013" s="8" t="s">
        <v>637</v>
      </c>
      <c r="O1013" s="20">
        <f>IF(Table1[[#This Row],[Phân loại]]="Tồn đầu kỳ",Table1[[#This Row],[Tổng giá trị]],0)</f>
        <v>0</v>
      </c>
      <c r="P1013" s="8">
        <f>IF(Table1[[#This Row],[Số còn phải thu ĐK]]&gt;0,0,IF(Table1[[#This Row],[Phân loại]]="Bán hàng",Table1[[#This Row],[Tổng giá trị]],-Table1[[#This Row],[Tổng giá trị]]))</f>
        <v>41691</v>
      </c>
      <c r="Q1013" s="20">
        <f>IF(Table1[[#This Row],[Ngày Thanh toán]]&lt;&gt;"",Table1[[#This Row],[Giá Trị HD sau CK]],0)</f>
        <v>0</v>
      </c>
      <c r="R1013" s="8">
        <f>Table1[[#This Row],[Số còn phải thu ĐK]]+Table1[[#This Row],[Giá Trị HD sau CK]]-Table1[[#This Row],[Số tiền đã thu]]</f>
        <v>41691</v>
      </c>
      <c r="S1013" s="7">
        <f>IF(Table1[[#This Row],[Ngày hóa đơn]]&lt;&gt;"",Table1[[#This Row],[Ngày hóa đơn]],Table1[[#This Row],[Ngày hạch toán]])</f>
        <v>45815</v>
      </c>
      <c r="T1013" s="8">
        <v>55</v>
      </c>
      <c r="U1013" s="7">
        <f>IF(Table1[[#This Row],[Ngày tính CN]]="","",S1013+T1013)</f>
        <v>45870</v>
      </c>
      <c r="V1013" s="20">
        <f ca="1">IF(Table1[[#This Row],[Hạn thanh toán]]="","",IF((U1013-NOW())&lt;0,0,(U1013-NOW())))</f>
        <v>0</v>
      </c>
      <c r="W1013" s="3"/>
      <c r="X1013" s="20">
        <f ca="1">IF(Table1[[#This Row],[Hạn thanh toán]]="","",IF((U1013-NOW())&lt;0,-(U1013-NOW()),0))</f>
        <v>104.62053680555255</v>
      </c>
      <c r="Y1013" s="3" t="str">
        <f t="shared" ca="1" si="15"/>
        <v>Nợ quá hạn từ 90 ngày đến 120 ngày</v>
      </c>
      <c r="Z1013" s="3" t="str">
        <f>IF(MONTH(Table1[[#This Row],[Ngày tính CN]])&lt;10,"0"&amp;MONTH(Table1[[#This Row],[Ngày tính CN]]),MONTH(Table1[[#This Row],[Ngày tính CN]]))</f>
        <v>06</v>
      </c>
      <c r="AA101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13" s="3"/>
    </row>
    <row r="1014" spans="1:28" ht="25.5" customHeight="1" x14ac:dyDescent="0.2">
      <c r="A1014" s="4" t="s">
        <v>654</v>
      </c>
      <c r="B1014" s="4" t="s">
        <v>2119</v>
      </c>
      <c r="E1014" s="5">
        <v>45822</v>
      </c>
      <c r="F1014" s="3" t="s">
        <v>1566</v>
      </c>
      <c r="G1014" s="3" t="s">
        <v>936</v>
      </c>
      <c r="K1014" s="8">
        <v>-71771</v>
      </c>
      <c r="L1014" s="8" t="s">
        <v>637</v>
      </c>
      <c r="O1014" s="20">
        <f>IF(Table1[[#This Row],[Phân loại]]="Tồn đầu kỳ",Table1[[#This Row],[Tổng giá trị]],0)</f>
        <v>0</v>
      </c>
      <c r="P1014" s="8">
        <f>IF(Table1[[#This Row],[Số còn phải thu ĐK]]&gt;0,0,IF(Table1[[#This Row],[Phân loại]]="Bán hàng",Table1[[#This Row],[Tổng giá trị]],-Table1[[#This Row],[Tổng giá trị]]))</f>
        <v>71771</v>
      </c>
      <c r="Q1014" s="20">
        <f>IF(Table1[[#This Row],[Ngày Thanh toán]]&lt;&gt;"",Table1[[#This Row],[Giá Trị HD sau CK]],0)</f>
        <v>0</v>
      </c>
      <c r="R1014" s="8">
        <f>Table1[[#This Row],[Số còn phải thu ĐK]]+Table1[[#This Row],[Giá Trị HD sau CK]]-Table1[[#This Row],[Số tiền đã thu]]</f>
        <v>71771</v>
      </c>
      <c r="S1014" s="7">
        <f>IF(Table1[[#This Row],[Ngày hóa đơn]]&lt;&gt;"",Table1[[#This Row],[Ngày hóa đơn]],Table1[[#This Row],[Ngày hạch toán]])</f>
        <v>45822</v>
      </c>
      <c r="T1014" s="8">
        <v>55</v>
      </c>
      <c r="U1014" s="7">
        <f>IF(Table1[[#This Row],[Ngày tính CN]]="","",S1014+T1014)</f>
        <v>45877</v>
      </c>
      <c r="V1014" s="20">
        <f ca="1">IF(Table1[[#This Row],[Hạn thanh toán]]="","",IF((U1014-NOW())&lt;0,0,(U1014-NOW())))</f>
        <v>0</v>
      </c>
      <c r="W1014" s="3"/>
      <c r="X1014" s="20">
        <f ca="1">IF(Table1[[#This Row],[Hạn thanh toán]]="","",IF((U1014-NOW())&lt;0,-(U1014-NOW()),0))</f>
        <v>97.620536805552547</v>
      </c>
      <c r="Y1014" s="3" t="str">
        <f t="shared" ca="1" si="15"/>
        <v>Nợ quá hạn từ 90 ngày đến 120 ngày</v>
      </c>
      <c r="Z1014" s="3" t="str">
        <f>IF(MONTH(Table1[[#This Row],[Ngày tính CN]])&lt;10,"0"&amp;MONTH(Table1[[#This Row],[Ngày tính CN]]),MONTH(Table1[[#This Row],[Ngày tính CN]]))</f>
        <v>06</v>
      </c>
      <c r="AA101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14" s="3"/>
    </row>
    <row r="1015" spans="1:28" ht="25.5" customHeight="1" x14ac:dyDescent="0.2">
      <c r="A1015" s="4" t="s">
        <v>654</v>
      </c>
      <c r="B1015" s="4" t="s">
        <v>2119</v>
      </c>
      <c r="E1015" s="5">
        <v>45822</v>
      </c>
      <c r="F1015" s="3" t="s">
        <v>1567</v>
      </c>
      <c r="G1015" s="3" t="s">
        <v>936</v>
      </c>
      <c r="K1015" s="8">
        <v>-325643</v>
      </c>
      <c r="L1015" s="8" t="s">
        <v>637</v>
      </c>
      <c r="O1015" s="20">
        <f>IF(Table1[[#This Row],[Phân loại]]="Tồn đầu kỳ",Table1[[#This Row],[Tổng giá trị]],0)</f>
        <v>0</v>
      </c>
      <c r="P1015" s="8">
        <f>IF(Table1[[#This Row],[Số còn phải thu ĐK]]&gt;0,0,IF(Table1[[#This Row],[Phân loại]]="Bán hàng",Table1[[#This Row],[Tổng giá trị]],-Table1[[#This Row],[Tổng giá trị]]))</f>
        <v>325643</v>
      </c>
      <c r="Q1015" s="20">
        <f>IF(Table1[[#This Row],[Ngày Thanh toán]]&lt;&gt;"",Table1[[#This Row],[Giá Trị HD sau CK]],0)</f>
        <v>0</v>
      </c>
      <c r="R1015" s="8">
        <f>Table1[[#This Row],[Số còn phải thu ĐK]]+Table1[[#This Row],[Giá Trị HD sau CK]]-Table1[[#This Row],[Số tiền đã thu]]</f>
        <v>325643</v>
      </c>
      <c r="S1015" s="7">
        <f>IF(Table1[[#This Row],[Ngày hóa đơn]]&lt;&gt;"",Table1[[#This Row],[Ngày hóa đơn]],Table1[[#This Row],[Ngày hạch toán]])</f>
        <v>45822</v>
      </c>
      <c r="T1015" s="8">
        <v>55</v>
      </c>
      <c r="U1015" s="7">
        <f>IF(Table1[[#This Row],[Ngày tính CN]]="","",S1015+T1015)</f>
        <v>45877</v>
      </c>
      <c r="V1015" s="20">
        <f ca="1">IF(Table1[[#This Row],[Hạn thanh toán]]="","",IF((U1015-NOW())&lt;0,0,(U1015-NOW())))</f>
        <v>0</v>
      </c>
      <c r="W1015" s="3"/>
      <c r="X1015" s="20">
        <f ca="1">IF(Table1[[#This Row],[Hạn thanh toán]]="","",IF((U1015-NOW())&lt;0,-(U1015-NOW()),0))</f>
        <v>97.620536805552547</v>
      </c>
      <c r="Y1015" s="3" t="str">
        <f t="shared" ca="1" si="15"/>
        <v>Nợ quá hạn từ 90 ngày đến 120 ngày</v>
      </c>
      <c r="Z1015" s="3" t="str">
        <f>IF(MONTH(Table1[[#This Row],[Ngày tính CN]])&lt;10,"0"&amp;MONTH(Table1[[#This Row],[Ngày tính CN]]),MONTH(Table1[[#This Row],[Ngày tính CN]]))</f>
        <v>06</v>
      </c>
      <c r="AA101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15" s="3"/>
    </row>
    <row r="1016" spans="1:28" ht="25.5" customHeight="1" x14ac:dyDescent="0.2">
      <c r="A1016" s="4" t="s">
        <v>654</v>
      </c>
      <c r="B1016" s="4" t="s">
        <v>2119</v>
      </c>
      <c r="E1016" s="5">
        <v>45822</v>
      </c>
      <c r="F1016" s="3" t="s">
        <v>1568</v>
      </c>
      <c r="G1016" s="3" t="s">
        <v>936</v>
      </c>
      <c r="K1016" s="8">
        <v>-163626</v>
      </c>
      <c r="L1016" s="8" t="s">
        <v>637</v>
      </c>
      <c r="O1016" s="20">
        <f>IF(Table1[[#This Row],[Phân loại]]="Tồn đầu kỳ",Table1[[#This Row],[Tổng giá trị]],0)</f>
        <v>0</v>
      </c>
      <c r="P1016" s="8">
        <f>IF(Table1[[#This Row],[Số còn phải thu ĐK]]&gt;0,0,IF(Table1[[#This Row],[Phân loại]]="Bán hàng",Table1[[#This Row],[Tổng giá trị]],-Table1[[#This Row],[Tổng giá trị]]))</f>
        <v>163626</v>
      </c>
      <c r="Q1016" s="20">
        <f>IF(Table1[[#This Row],[Ngày Thanh toán]]&lt;&gt;"",Table1[[#This Row],[Giá Trị HD sau CK]],0)</f>
        <v>0</v>
      </c>
      <c r="R1016" s="8">
        <f>Table1[[#This Row],[Số còn phải thu ĐK]]+Table1[[#This Row],[Giá Trị HD sau CK]]-Table1[[#This Row],[Số tiền đã thu]]</f>
        <v>163626</v>
      </c>
      <c r="S1016" s="7">
        <f>IF(Table1[[#This Row],[Ngày hóa đơn]]&lt;&gt;"",Table1[[#This Row],[Ngày hóa đơn]],Table1[[#This Row],[Ngày hạch toán]])</f>
        <v>45822</v>
      </c>
      <c r="T1016" s="8">
        <v>55</v>
      </c>
      <c r="U1016" s="7">
        <f>IF(Table1[[#This Row],[Ngày tính CN]]="","",S1016+T1016)</f>
        <v>45877</v>
      </c>
      <c r="V1016" s="20">
        <f ca="1">IF(Table1[[#This Row],[Hạn thanh toán]]="","",IF((U1016-NOW())&lt;0,0,(U1016-NOW())))</f>
        <v>0</v>
      </c>
      <c r="W1016" s="3"/>
      <c r="X1016" s="20">
        <f ca="1">IF(Table1[[#This Row],[Hạn thanh toán]]="","",IF((U1016-NOW())&lt;0,-(U1016-NOW()),0))</f>
        <v>97.620536805552547</v>
      </c>
      <c r="Y1016" s="3" t="str">
        <f t="shared" ca="1" si="15"/>
        <v>Nợ quá hạn từ 90 ngày đến 120 ngày</v>
      </c>
      <c r="Z1016" s="3" t="str">
        <f>IF(MONTH(Table1[[#This Row],[Ngày tính CN]])&lt;10,"0"&amp;MONTH(Table1[[#This Row],[Ngày tính CN]]),MONTH(Table1[[#This Row],[Ngày tính CN]]))</f>
        <v>06</v>
      </c>
      <c r="AA101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16" s="3"/>
    </row>
    <row r="1017" spans="1:28" ht="25.5" customHeight="1" x14ac:dyDescent="0.2">
      <c r="A1017" s="4" t="s">
        <v>654</v>
      </c>
      <c r="B1017" s="4" t="s">
        <v>2119</v>
      </c>
      <c r="E1017" s="5">
        <v>45829</v>
      </c>
      <c r="F1017" s="3" t="s">
        <v>1569</v>
      </c>
      <c r="G1017" s="3" t="s">
        <v>936</v>
      </c>
      <c r="K1017" s="8">
        <v>-108548</v>
      </c>
      <c r="L1017" s="8" t="s">
        <v>637</v>
      </c>
      <c r="O1017" s="20">
        <f>IF(Table1[[#This Row],[Phân loại]]="Tồn đầu kỳ",Table1[[#This Row],[Tổng giá trị]],0)</f>
        <v>0</v>
      </c>
      <c r="P1017" s="8">
        <f>IF(Table1[[#This Row],[Số còn phải thu ĐK]]&gt;0,0,IF(Table1[[#This Row],[Phân loại]]="Bán hàng",Table1[[#This Row],[Tổng giá trị]],-Table1[[#This Row],[Tổng giá trị]]))</f>
        <v>108548</v>
      </c>
      <c r="Q1017" s="20">
        <f>IF(Table1[[#This Row],[Ngày Thanh toán]]&lt;&gt;"",Table1[[#This Row],[Giá Trị HD sau CK]],0)</f>
        <v>0</v>
      </c>
      <c r="R1017" s="8">
        <f>Table1[[#This Row],[Số còn phải thu ĐK]]+Table1[[#This Row],[Giá Trị HD sau CK]]-Table1[[#This Row],[Số tiền đã thu]]</f>
        <v>108548</v>
      </c>
      <c r="S1017" s="7">
        <f>IF(Table1[[#This Row],[Ngày hóa đơn]]&lt;&gt;"",Table1[[#This Row],[Ngày hóa đơn]],Table1[[#This Row],[Ngày hạch toán]])</f>
        <v>45829</v>
      </c>
      <c r="T1017" s="8">
        <v>55</v>
      </c>
      <c r="U1017" s="7">
        <f>IF(Table1[[#This Row],[Ngày tính CN]]="","",S1017+T1017)</f>
        <v>45884</v>
      </c>
      <c r="V1017" s="20">
        <f ca="1">IF(Table1[[#This Row],[Hạn thanh toán]]="","",IF((U1017-NOW())&lt;0,0,(U1017-NOW())))</f>
        <v>0</v>
      </c>
      <c r="W1017" s="3"/>
      <c r="X1017" s="20">
        <f ca="1">IF(Table1[[#This Row],[Hạn thanh toán]]="","",IF((U1017-NOW())&lt;0,-(U1017-NOW()),0))</f>
        <v>90.620536805552547</v>
      </c>
      <c r="Y1017" s="3" t="str">
        <f t="shared" ca="1" si="15"/>
        <v>Nợ quá hạn từ 90 ngày đến 120 ngày</v>
      </c>
      <c r="Z1017" s="3" t="str">
        <f>IF(MONTH(Table1[[#This Row],[Ngày tính CN]])&lt;10,"0"&amp;MONTH(Table1[[#This Row],[Ngày tính CN]]),MONTH(Table1[[#This Row],[Ngày tính CN]]))</f>
        <v>06</v>
      </c>
      <c r="AA101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17" s="3"/>
    </row>
    <row r="1018" spans="1:28" ht="25.5" customHeight="1" x14ac:dyDescent="0.2">
      <c r="A1018" s="4" t="s">
        <v>654</v>
      </c>
      <c r="B1018" s="4" t="s">
        <v>2119</v>
      </c>
      <c r="E1018" s="5">
        <v>45836</v>
      </c>
      <c r="F1018" s="3" t="s">
        <v>1570</v>
      </c>
      <c r="G1018" s="3" t="s">
        <v>936</v>
      </c>
      <c r="K1018" s="8">
        <v>-98099</v>
      </c>
      <c r="L1018" s="8" t="s">
        <v>637</v>
      </c>
      <c r="O1018" s="20">
        <f>IF(Table1[[#This Row],[Phân loại]]="Tồn đầu kỳ",Table1[[#This Row],[Tổng giá trị]],0)</f>
        <v>0</v>
      </c>
      <c r="P1018" s="8">
        <f>IF(Table1[[#This Row],[Số còn phải thu ĐK]]&gt;0,0,IF(Table1[[#This Row],[Phân loại]]="Bán hàng",Table1[[#This Row],[Tổng giá trị]],-Table1[[#This Row],[Tổng giá trị]]))</f>
        <v>98099</v>
      </c>
      <c r="Q1018" s="20">
        <f>IF(Table1[[#This Row],[Ngày Thanh toán]]&lt;&gt;"",Table1[[#This Row],[Giá Trị HD sau CK]],0)</f>
        <v>0</v>
      </c>
      <c r="R1018" s="8">
        <f>Table1[[#This Row],[Số còn phải thu ĐK]]+Table1[[#This Row],[Giá Trị HD sau CK]]-Table1[[#This Row],[Số tiền đã thu]]</f>
        <v>98099</v>
      </c>
      <c r="S1018" s="7">
        <f>IF(Table1[[#This Row],[Ngày hóa đơn]]&lt;&gt;"",Table1[[#This Row],[Ngày hóa đơn]],Table1[[#This Row],[Ngày hạch toán]])</f>
        <v>45836</v>
      </c>
      <c r="T1018" s="8">
        <v>55</v>
      </c>
      <c r="U1018" s="7">
        <f>IF(Table1[[#This Row],[Ngày tính CN]]="","",S1018+T1018)</f>
        <v>45891</v>
      </c>
      <c r="V1018" s="20">
        <f ca="1">IF(Table1[[#This Row],[Hạn thanh toán]]="","",IF((U1018-NOW())&lt;0,0,(U1018-NOW())))</f>
        <v>0</v>
      </c>
      <c r="W1018" s="3"/>
      <c r="X1018" s="20">
        <f ca="1">IF(Table1[[#This Row],[Hạn thanh toán]]="","",IF((U1018-NOW())&lt;0,-(U1018-NOW()),0))</f>
        <v>83.620536805552547</v>
      </c>
      <c r="Y1018" s="3" t="str">
        <f t="shared" ca="1" si="15"/>
        <v>Nợ quá hạn từ 60 ngày đến 90 ngày</v>
      </c>
      <c r="Z1018" s="3" t="str">
        <f>IF(MONTH(Table1[[#This Row],[Ngày tính CN]])&lt;10,"0"&amp;MONTH(Table1[[#This Row],[Ngày tính CN]]),MONTH(Table1[[#This Row],[Ngày tính CN]]))</f>
        <v>06</v>
      </c>
      <c r="AA101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18" s="3"/>
    </row>
    <row r="1019" spans="1:28" ht="25.5" customHeight="1" x14ac:dyDescent="0.2">
      <c r="A1019" s="4" t="s">
        <v>654</v>
      </c>
      <c r="B1019" s="4" t="s">
        <v>2119</v>
      </c>
      <c r="E1019" s="5">
        <v>45836</v>
      </c>
      <c r="F1019" s="3" t="s">
        <v>1571</v>
      </c>
      <c r="G1019" s="3" t="s">
        <v>936</v>
      </c>
      <c r="K1019" s="8">
        <v>-49049</v>
      </c>
      <c r="L1019" s="8" t="s">
        <v>637</v>
      </c>
      <c r="O1019" s="20">
        <f>IF(Table1[[#This Row],[Phân loại]]="Tồn đầu kỳ",Table1[[#This Row],[Tổng giá trị]],0)</f>
        <v>0</v>
      </c>
      <c r="P1019" s="8">
        <f>IF(Table1[[#This Row],[Số còn phải thu ĐK]]&gt;0,0,IF(Table1[[#This Row],[Phân loại]]="Bán hàng",Table1[[#This Row],[Tổng giá trị]],-Table1[[#This Row],[Tổng giá trị]]))</f>
        <v>49049</v>
      </c>
      <c r="Q1019" s="20">
        <f>IF(Table1[[#This Row],[Ngày Thanh toán]]&lt;&gt;"",Table1[[#This Row],[Giá Trị HD sau CK]],0)</f>
        <v>0</v>
      </c>
      <c r="R1019" s="8">
        <f>Table1[[#This Row],[Số còn phải thu ĐK]]+Table1[[#This Row],[Giá Trị HD sau CK]]-Table1[[#This Row],[Số tiền đã thu]]</f>
        <v>49049</v>
      </c>
      <c r="S1019" s="7">
        <f>IF(Table1[[#This Row],[Ngày hóa đơn]]&lt;&gt;"",Table1[[#This Row],[Ngày hóa đơn]],Table1[[#This Row],[Ngày hạch toán]])</f>
        <v>45836</v>
      </c>
      <c r="T1019" s="8">
        <v>55</v>
      </c>
      <c r="U1019" s="7">
        <f>IF(Table1[[#This Row],[Ngày tính CN]]="","",S1019+T1019)</f>
        <v>45891</v>
      </c>
      <c r="V1019" s="20">
        <f ca="1">IF(Table1[[#This Row],[Hạn thanh toán]]="","",IF((U1019-NOW())&lt;0,0,(U1019-NOW())))</f>
        <v>0</v>
      </c>
      <c r="W1019" s="3"/>
      <c r="X1019" s="20">
        <f ca="1">IF(Table1[[#This Row],[Hạn thanh toán]]="","",IF((U1019-NOW())&lt;0,-(U1019-NOW()),0))</f>
        <v>83.620536805552547</v>
      </c>
      <c r="Y1019" s="3" t="str">
        <f t="shared" ca="1" si="15"/>
        <v>Nợ quá hạn từ 60 ngày đến 90 ngày</v>
      </c>
      <c r="Z1019" s="3" t="str">
        <f>IF(MONTH(Table1[[#This Row],[Ngày tính CN]])&lt;10,"0"&amp;MONTH(Table1[[#This Row],[Ngày tính CN]]),MONTH(Table1[[#This Row],[Ngày tính CN]]))</f>
        <v>06</v>
      </c>
      <c r="AA101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19" s="3"/>
    </row>
    <row r="1020" spans="1:28" ht="25.5" customHeight="1" x14ac:dyDescent="0.2">
      <c r="A1020" s="4" t="s">
        <v>654</v>
      </c>
      <c r="B1020" s="4" t="s">
        <v>2119</v>
      </c>
      <c r="E1020" s="5">
        <v>45836</v>
      </c>
      <c r="F1020" s="3" t="s">
        <v>1572</v>
      </c>
      <c r="G1020" s="3" t="s">
        <v>936</v>
      </c>
      <c r="K1020" s="8">
        <v>-49049</v>
      </c>
      <c r="L1020" s="8" t="s">
        <v>637</v>
      </c>
      <c r="O1020" s="20">
        <f>IF(Table1[[#This Row],[Phân loại]]="Tồn đầu kỳ",Table1[[#This Row],[Tổng giá trị]],0)</f>
        <v>0</v>
      </c>
      <c r="P1020" s="8">
        <f>IF(Table1[[#This Row],[Số còn phải thu ĐK]]&gt;0,0,IF(Table1[[#This Row],[Phân loại]]="Bán hàng",Table1[[#This Row],[Tổng giá trị]],-Table1[[#This Row],[Tổng giá trị]]))</f>
        <v>49049</v>
      </c>
      <c r="Q1020" s="20">
        <f>IF(Table1[[#This Row],[Ngày Thanh toán]]&lt;&gt;"",Table1[[#This Row],[Giá Trị HD sau CK]],0)</f>
        <v>0</v>
      </c>
      <c r="R1020" s="8">
        <f>Table1[[#This Row],[Số còn phải thu ĐK]]+Table1[[#This Row],[Giá Trị HD sau CK]]-Table1[[#This Row],[Số tiền đã thu]]</f>
        <v>49049</v>
      </c>
      <c r="S1020" s="7">
        <f>IF(Table1[[#This Row],[Ngày hóa đơn]]&lt;&gt;"",Table1[[#This Row],[Ngày hóa đơn]],Table1[[#This Row],[Ngày hạch toán]])</f>
        <v>45836</v>
      </c>
      <c r="T1020" s="8">
        <v>55</v>
      </c>
      <c r="U1020" s="7">
        <f>IF(Table1[[#This Row],[Ngày tính CN]]="","",S1020+T1020)</f>
        <v>45891</v>
      </c>
      <c r="V1020" s="20">
        <f ca="1">IF(Table1[[#This Row],[Hạn thanh toán]]="","",IF((U1020-NOW())&lt;0,0,(U1020-NOW())))</f>
        <v>0</v>
      </c>
      <c r="W1020" s="3"/>
      <c r="X1020" s="20">
        <f ca="1">IF(Table1[[#This Row],[Hạn thanh toán]]="","",IF((U1020-NOW())&lt;0,-(U1020-NOW()),0))</f>
        <v>83.620536805552547</v>
      </c>
      <c r="Y1020" s="3" t="str">
        <f t="shared" ca="1" si="15"/>
        <v>Nợ quá hạn từ 60 ngày đến 90 ngày</v>
      </c>
      <c r="Z1020" s="3" t="str">
        <f>IF(MONTH(Table1[[#This Row],[Ngày tính CN]])&lt;10,"0"&amp;MONTH(Table1[[#This Row],[Ngày tính CN]]),MONTH(Table1[[#This Row],[Ngày tính CN]]))</f>
        <v>06</v>
      </c>
      <c r="AA102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20" s="3"/>
    </row>
    <row r="1021" spans="1:28" ht="25.5" customHeight="1" x14ac:dyDescent="0.2">
      <c r="A1021" s="4" t="s">
        <v>654</v>
      </c>
      <c r="B1021" s="4" t="s">
        <v>2119</v>
      </c>
      <c r="E1021" s="5">
        <v>45836</v>
      </c>
      <c r="F1021" s="3" t="s">
        <v>1573</v>
      </c>
      <c r="G1021" s="3" t="s">
        <v>936</v>
      </c>
      <c r="K1021" s="8">
        <v>-317017</v>
      </c>
      <c r="L1021" s="8" t="s">
        <v>637</v>
      </c>
      <c r="O1021" s="20">
        <f>IF(Table1[[#This Row],[Phân loại]]="Tồn đầu kỳ",Table1[[#This Row],[Tổng giá trị]],0)</f>
        <v>0</v>
      </c>
      <c r="P1021" s="8">
        <f>IF(Table1[[#This Row],[Số còn phải thu ĐK]]&gt;0,0,IF(Table1[[#This Row],[Phân loại]]="Bán hàng",Table1[[#This Row],[Tổng giá trị]],-Table1[[#This Row],[Tổng giá trị]]))</f>
        <v>317017</v>
      </c>
      <c r="Q1021" s="20">
        <f>IF(Table1[[#This Row],[Ngày Thanh toán]]&lt;&gt;"",Table1[[#This Row],[Giá Trị HD sau CK]],0)</f>
        <v>0</v>
      </c>
      <c r="R1021" s="8">
        <f>Table1[[#This Row],[Số còn phải thu ĐK]]+Table1[[#This Row],[Giá Trị HD sau CK]]-Table1[[#This Row],[Số tiền đã thu]]</f>
        <v>317017</v>
      </c>
      <c r="S1021" s="7">
        <f>IF(Table1[[#This Row],[Ngày hóa đơn]]&lt;&gt;"",Table1[[#This Row],[Ngày hóa đơn]],Table1[[#This Row],[Ngày hạch toán]])</f>
        <v>45836</v>
      </c>
      <c r="T1021" s="8">
        <v>55</v>
      </c>
      <c r="U1021" s="7">
        <f>IF(Table1[[#This Row],[Ngày tính CN]]="","",S1021+T1021)</f>
        <v>45891</v>
      </c>
      <c r="V1021" s="20">
        <f ca="1">IF(Table1[[#This Row],[Hạn thanh toán]]="","",IF((U1021-NOW())&lt;0,0,(U1021-NOW())))</f>
        <v>0</v>
      </c>
      <c r="W1021" s="3"/>
      <c r="X1021" s="20">
        <f ca="1">IF(Table1[[#This Row],[Hạn thanh toán]]="","",IF((U1021-NOW())&lt;0,-(U1021-NOW()),0))</f>
        <v>83.620536805552547</v>
      </c>
      <c r="Y1021" s="3" t="str">
        <f t="shared" ca="1" si="15"/>
        <v>Nợ quá hạn từ 60 ngày đến 90 ngày</v>
      </c>
      <c r="Z1021" s="3" t="str">
        <f>IF(MONTH(Table1[[#This Row],[Ngày tính CN]])&lt;10,"0"&amp;MONTH(Table1[[#This Row],[Ngày tính CN]]),MONTH(Table1[[#This Row],[Ngày tính CN]]))</f>
        <v>06</v>
      </c>
      <c r="AA102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21" s="3"/>
    </row>
    <row r="1022" spans="1:28" ht="25.5" customHeight="1" x14ac:dyDescent="0.2">
      <c r="A1022" s="4" t="s">
        <v>654</v>
      </c>
      <c r="B1022" s="4" t="s">
        <v>2119</v>
      </c>
      <c r="E1022" s="5">
        <v>45836</v>
      </c>
      <c r="F1022" s="3" t="s">
        <v>1574</v>
      </c>
      <c r="G1022" s="3" t="s">
        <v>936</v>
      </c>
      <c r="K1022" s="8">
        <v>-108548</v>
      </c>
      <c r="L1022" s="8" t="s">
        <v>637</v>
      </c>
      <c r="O1022" s="20">
        <f>IF(Table1[[#This Row],[Phân loại]]="Tồn đầu kỳ",Table1[[#This Row],[Tổng giá trị]],0)</f>
        <v>0</v>
      </c>
      <c r="P1022" s="8">
        <f>IF(Table1[[#This Row],[Số còn phải thu ĐK]]&gt;0,0,IF(Table1[[#This Row],[Phân loại]]="Bán hàng",Table1[[#This Row],[Tổng giá trị]],-Table1[[#This Row],[Tổng giá trị]]))</f>
        <v>108548</v>
      </c>
      <c r="Q1022" s="20">
        <f>IF(Table1[[#This Row],[Ngày Thanh toán]]&lt;&gt;"",Table1[[#This Row],[Giá Trị HD sau CK]],0)</f>
        <v>0</v>
      </c>
      <c r="R1022" s="8">
        <f>Table1[[#This Row],[Số còn phải thu ĐK]]+Table1[[#This Row],[Giá Trị HD sau CK]]-Table1[[#This Row],[Số tiền đã thu]]</f>
        <v>108548</v>
      </c>
      <c r="S1022" s="7">
        <f>IF(Table1[[#This Row],[Ngày hóa đơn]]&lt;&gt;"",Table1[[#This Row],[Ngày hóa đơn]],Table1[[#This Row],[Ngày hạch toán]])</f>
        <v>45836</v>
      </c>
      <c r="T1022" s="8">
        <v>55</v>
      </c>
      <c r="U1022" s="7">
        <f>IF(Table1[[#This Row],[Ngày tính CN]]="","",S1022+T1022)</f>
        <v>45891</v>
      </c>
      <c r="V1022" s="20">
        <f ca="1">IF(Table1[[#This Row],[Hạn thanh toán]]="","",IF((U1022-NOW())&lt;0,0,(U1022-NOW())))</f>
        <v>0</v>
      </c>
      <c r="W1022" s="3"/>
      <c r="X1022" s="20">
        <f ca="1">IF(Table1[[#This Row],[Hạn thanh toán]]="","",IF((U1022-NOW())&lt;0,-(U1022-NOW()),0))</f>
        <v>83.620536805552547</v>
      </c>
      <c r="Y1022" s="3" t="str">
        <f t="shared" ca="1" si="15"/>
        <v>Nợ quá hạn từ 60 ngày đến 90 ngày</v>
      </c>
      <c r="Z1022" s="3" t="str">
        <f>IF(MONTH(Table1[[#This Row],[Ngày tính CN]])&lt;10,"0"&amp;MONTH(Table1[[#This Row],[Ngày tính CN]]),MONTH(Table1[[#This Row],[Ngày tính CN]]))</f>
        <v>06</v>
      </c>
      <c r="AA102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22" s="3"/>
    </row>
    <row r="1023" spans="1:28" ht="25.5" customHeight="1" x14ac:dyDescent="0.2">
      <c r="A1023" s="4" t="s">
        <v>654</v>
      </c>
      <c r="B1023" s="4" t="s">
        <v>2119</v>
      </c>
      <c r="E1023" s="5">
        <v>45836</v>
      </c>
      <c r="F1023" s="3" t="s">
        <v>1575</v>
      </c>
      <c r="G1023" s="3" t="s">
        <v>936</v>
      </c>
      <c r="K1023" s="8">
        <v>-108548</v>
      </c>
      <c r="L1023" s="8" t="s">
        <v>637</v>
      </c>
      <c r="O1023" s="20">
        <f>IF(Table1[[#This Row],[Phân loại]]="Tồn đầu kỳ",Table1[[#This Row],[Tổng giá trị]],0)</f>
        <v>0</v>
      </c>
      <c r="P1023" s="8">
        <f>IF(Table1[[#This Row],[Số còn phải thu ĐK]]&gt;0,0,IF(Table1[[#This Row],[Phân loại]]="Bán hàng",Table1[[#This Row],[Tổng giá trị]],-Table1[[#This Row],[Tổng giá trị]]))</f>
        <v>108548</v>
      </c>
      <c r="Q1023" s="20">
        <f>IF(Table1[[#This Row],[Ngày Thanh toán]]&lt;&gt;"",Table1[[#This Row],[Giá Trị HD sau CK]],0)</f>
        <v>0</v>
      </c>
      <c r="R1023" s="8">
        <f>Table1[[#This Row],[Số còn phải thu ĐK]]+Table1[[#This Row],[Giá Trị HD sau CK]]-Table1[[#This Row],[Số tiền đã thu]]</f>
        <v>108548</v>
      </c>
      <c r="S1023" s="7">
        <f>IF(Table1[[#This Row],[Ngày hóa đơn]]&lt;&gt;"",Table1[[#This Row],[Ngày hóa đơn]],Table1[[#This Row],[Ngày hạch toán]])</f>
        <v>45836</v>
      </c>
      <c r="T1023" s="8">
        <v>55</v>
      </c>
      <c r="U1023" s="7">
        <f>IF(Table1[[#This Row],[Ngày tính CN]]="","",S1023+T1023)</f>
        <v>45891</v>
      </c>
      <c r="V1023" s="20">
        <f ca="1">IF(Table1[[#This Row],[Hạn thanh toán]]="","",IF((U1023-NOW())&lt;0,0,(U1023-NOW())))</f>
        <v>0</v>
      </c>
      <c r="W1023" s="3"/>
      <c r="X1023" s="20">
        <f ca="1">IF(Table1[[#This Row],[Hạn thanh toán]]="","",IF((U1023-NOW())&lt;0,-(U1023-NOW()),0))</f>
        <v>83.620536805552547</v>
      </c>
      <c r="Y1023" s="3" t="str">
        <f t="shared" ca="1" si="15"/>
        <v>Nợ quá hạn từ 60 ngày đến 90 ngày</v>
      </c>
      <c r="Z1023" s="3" t="str">
        <f>IF(MONTH(Table1[[#This Row],[Ngày tính CN]])&lt;10,"0"&amp;MONTH(Table1[[#This Row],[Ngày tính CN]]),MONTH(Table1[[#This Row],[Ngày tính CN]]))</f>
        <v>06</v>
      </c>
      <c r="AA102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23" s="3"/>
    </row>
    <row r="1024" spans="1:28" ht="25.5" customHeight="1" x14ac:dyDescent="0.2">
      <c r="A1024" s="4" t="s">
        <v>654</v>
      </c>
      <c r="B1024" s="4" t="s">
        <v>2119</v>
      </c>
      <c r="E1024" s="5">
        <v>45836</v>
      </c>
      <c r="F1024" s="3" t="s">
        <v>1576</v>
      </c>
      <c r="G1024" s="3" t="s">
        <v>936</v>
      </c>
      <c r="K1024" s="8">
        <v>-108548</v>
      </c>
      <c r="L1024" s="8" t="s">
        <v>637</v>
      </c>
      <c r="O1024" s="20">
        <f>IF(Table1[[#This Row],[Phân loại]]="Tồn đầu kỳ",Table1[[#This Row],[Tổng giá trị]],0)</f>
        <v>0</v>
      </c>
      <c r="P1024" s="8">
        <f>IF(Table1[[#This Row],[Số còn phải thu ĐK]]&gt;0,0,IF(Table1[[#This Row],[Phân loại]]="Bán hàng",Table1[[#This Row],[Tổng giá trị]],-Table1[[#This Row],[Tổng giá trị]]))</f>
        <v>108548</v>
      </c>
      <c r="Q1024" s="20">
        <f>IF(Table1[[#This Row],[Ngày Thanh toán]]&lt;&gt;"",Table1[[#This Row],[Giá Trị HD sau CK]],0)</f>
        <v>0</v>
      </c>
      <c r="R1024" s="8">
        <f>Table1[[#This Row],[Số còn phải thu ĐK]]+Table1[[#This Row],[Giá Trị HD sau CK]]-Table1[[#This Row],[Số tiền đã thu]]</f>
        <v>108548</v>
      </c>
      <c r="S1024" s="7">
        <f>IF(Table1[[#This Row],[Ngày hóa đơn]]&lt;&gt;"",Table1[[#This Row],[Ngày hóa đơn]],Table1[[#This Row],[Ngày hạch toán]])</f>
        <v>45836</v>
      </c>
      <c r="T1024" s="8">
        <v>55</v>
      </c>
      <c r="U1024" s="7">
        <f>IF(Table1[[#This Row],[Ngày tính CN]]="","",S1024+T1024)</f>
        <v>45891</v>
      </c>
      <c r="V1024" s="20">
        <f ca="1">IF(Table1[[#This Row],[Hạn thanh toán]]="","",IF((U1024-NOW())&lt;0,0,(U1024-NOW())))</f>
        <v>0</v>
      </c>
      <c r="W1024" s="3"/>
      <c r="X1024" s="20">
        <f ca="1">IF(Table1[[#This Row],[Hạn thanh toán]]="","",IF((U1024-NOW())&lt;0,-(U1024-NOW()),0))</f>
        <v>83.620536805552547</v>
      </c>
      <c r="Y1024" s="3" t="str">
        <f t="shared" ca="1" si="15"/>
        <v>Nợ quá hạn từ 60 ngày đến 90 ngày</v>
      </c>
      <c r="Z1024" s="3" t="str">
        <f>IF(MONTH(Table1[[#This Row],[Ngày tính CN]])&lt;10,"0"&amp;MONTH(Table1[[#This Row],[Ngày tính CN]]),MONTH(Table1[[#This Row],[Ngày tính CN]]))</f>
        <v>06</v>
      </c>
      <c r="AA102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24" s="3"/>
    </row>
    <row r="1025" spans="1:28" ht="25.5" customHeight="1" x14ac:dyDescent="0.2">
      <c r="A1025" s="4" t="s">
        <v>654</v>
      </c>
      <c r="B1025" s="4" t="s">
        <v>2119</v>
      </c>
      <c r="E1025" s="5">
        <v>45836</v>
      </c>
      <c r="F1025" s="3" t="s">
        <v>1577</v>
      </c>
      <c r="G1025" s="3" t="s">
        <v>936</v>
      </c>
      <c r="K1025" s="8">
        <v>-378158</v>
      </c>
      <c r="L1025" s="8" t="s">
        <v>637</v>
      </c>
      <c r="O1025" s="20">
        <f>IF(Table1[[#This Row],[Phân loại]]="Tồn đầu kỳ",Table1[[#This Row],[Tổng giá trị]],0)</f>
        <v>0</v>
      </c>
      <c r="P1025" s="8">
        <f>IF(Table1[[#This Row],[Số còn phải thu ĐK]]&gt;0,0,IF(Table1[[#This Row],[Phân loại]]="Bán hàng",Table1[[#This Row],[Tổng giá trị]],-Table1[[#This Row],[Tổng giá trị]]))</f>
        <v>378158</v>
      </c>
      <c r="Q1025" s="20">
        <f>IF(Table1[[#This Row],[Ngày Thanh toán]]&lt;&gt;"",Table1[[#This Row],[Giá Trị HD sau CK]],0)</f>
        <v>0</v>
      </c>
      <c r="R1025" s="8">
        <f>Table1[[#This Row],[Số còn phải thu ĐK]]+Table1[[#This Row],[Giá Trị HD sau CK]]-Table1[[#This Row],[Số tiền đã thu]]</f>
        <v>378158</v>
      </c>
      <c r="S1025" s="7">
        <f>IF(Table1[[#This Row],[Ngày hóa đơn]]&lt;&gt;"",Table1[[#This Row],[Ngày hóa đơn]],Table1[[#This Row],[Ngày hạch toán]])</f>
        <v>45836</v>
      </c>
      <c r="T1025" s="8">
        <v>55</v>
      </c>
      <c r="U1025" s="7">
        <f>IF(Table1[[#This Row],[Ngày tính CN]]="","",S1025+T1025)</f>
        <v>45891</v>
      </c>
      <c r="V1025" s="20">
        <f ca="1">IF(Table1[[#This Row],[Hạn thanh toán]]="","",IF((U1025-NOW())&lt;0,0,(U1025-NOW())))</f>
        <v>0</v>
      </c>
      <c r="W1025" s="3"/>
      <c r="X1025" s="20">
        <f ca="1">IF(Table1[[#This Row],[Hạn thanh toán]]="","",IF((U1025-NOW())&lt;0,-(U1025-NOW()),0))</f>
        <v>83.620536805552547</v>
      </c>
      <c r="Y1025" s="3" t="str">
        <f t="shared" ca="1" si="15"/>
        <v>Nợ quá hạn từ 60 ngày đến 90 ngày</v>
      </c>
      <c r="Z1025" s="3" t="str">
        <f>IF(MONTH(Table1[[#This Row],[Ngày tính CN]])&lt;10,"0"&amp;MONTH(Table1[[#This Row],[Ngày tính CN]]),MONTH(Table1[[#This Row],[Ngày tính CN]]))</f>
        <v>06</v>
      </c>
      <c r="AA102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25" s="3"/>
    </row>
    <row r="1026" spans="1:28" ht="25.5" customHeight="1" x14ac:dyDescent="0.2">
      <c r="A1026" s="4" t="s">
        <v>654</v>
      </c>
      <c r="B1026" s="4" t="s">
        <v>2119</v>
      </c>
      <c r="E1026" s="5">
        <v>45850</v>
      </c>
      <c r="F1026" s="3" t="s">
        <v>1578</v>
      </c>
      <c r="G1026" s="3" t="s">
        <v>936</v>
      </c>
      <c r="K1026" s="8">
        <v>-81813</v>
      </c>
      <c r="L1026" s="8" t="s">
        <v>637</v>
      </c>
      <c r="O1026" s="20">
        <f>IF(Table1[[#This Row],[Phân loại]]="Tồn đầu kỳ",Table1[[#This Row],[Tổng giá trị]],0)</f>
        <v>0</v>
      </c>
      <c r="P1026" s="8">
        <f>IF(Table1[[#This Row],[Số còn phải thu ĐK]]&gt;0,0,IF(Table1[[#This Row],[Phân loại]]="Bán hàng",Table1[[#This Row],[Tổng giá trị]],-Table1[[#This Row],[Tổng giá trị]]))</f>
        <v>81813</v>
      </c>
      <c r="Q1026" s="20">
        <f>IF(Table1[[#This Row],[Ngày Thanh toán]]&lt;&gt;"",Table1[[#This Row],[Giá Trị HD sau CK]],0)</f>
        <v>0</v>
      </c>
      <c r="R1026" s="8">
        <f>Table1[[#This Row],[Số còn phải thu ĐK]]+Table1[[#This Row],[Giá Trị HD sau CK]]-Table1[[#This Row],[Số tiền đã thu]]</f>
        <v>81813</v>
      </c>
      <c r="S1026" s="7">
        <f>IF(Table1[[#This Row],[Ngày hóa đơn]]&lt;&gt;"",Table1[[#This Row],[Ngày hóa đơn]],Table1[[#This Row],[Ngày hạch toán]])</f>
        <v>45850</v>
      </c>
      <c r="T1026" s="8">
        <v>55</v>
      </c>
      <c r="U1026" s="7">
        <f>IF(Table1[[#This Row],[Ngày tính CN]]="","",S1026+T1026)</f>
        <v>45905</v>
      </c>
      <c r="V1026" s="20">
        <f ca="1">IF(Table1[[#This Row],[Hạn thanh toán]]="","",IF((U1026-NOW())&lt;0,0,(U1026-NOW())))</f>
        <v>0</v>
      </c>
      <c r="W1026" s="3"/>
      <c r="X1026" s="20">
        <f ca="1">IF(Table1[[#This Row],[Hạn thanh toán]]="","",IF((U1026-NOW())&lt;0,-(U1026-NOW()),0))</f>
        <v>69.620536805552547</v>
      </c>
      <c r="Y1026" s="3" t="str">
        <f t="shared" ca="1" si="15"/>
        <v>Nợ quá hạn từ 60 ngày đến 90 ngày</v>
      </c>
      <c r="Z1026" s="3" t="str">
        <f>IF(MONTH(Table1[[#This Row],[Ngày tính CN]])&lt;10,"0"&amp;MONTH(Table1[[#This Row],[Ngày tính CN]]),MONTH(Table1[[#This Row],[Ngày tính CN]]))</f>
        <v>07</v>
      </c>
      <c r="AA102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26" s="3"/>
    </row>
    <row r="1027" spans="1:28" ht="25.5" customHeight="1" x14ac:dyDescent="0.2">
      <c r="A1027" s="4" t="s">
        <v>654</v>
      </c>
      <c r="B1027" s="4" t="s">
        <v>2119</v>
      </c>
      <c r="E1027" s="5">
        <v>45850</v>
      </c>
      <c r="F1027" s="3" t="s">
        <v>1579</v>
      </c>
      <c r="G1027" s="3" t="s">
        <v>936</v>
      </c>
      <c r="K1027" s="8">
        <v>-108548</v>
      </c>
      <c r="L1027" s="8" t="s">
        <v>637</v>
      </c>
      <c r="O1027" s="20">
        <f>IF(Table1[[#This Row],[Phân loại]]="Tồn đầu kỳ",Table1[[#This Row],[Tổng giá trị]],0)</f>
        <v>0</v>
      </c>
      <c r="P1027" s="8">
        <f>IF(Table1[[#This Row],[Số còn phải thu ĐK]]&gt;0,0,IF(Table1[[#This Row],[Phân loại]]="Bán hàng",Table1[[#This Row],[Tổng giá trị]],-Table1[[#This Row],[Tổng giá trị]]))</f>
        <v>108548</v>
      </c>
      <c r="Q1027" s="20">
        <f>IF(Table1[[#This Row],[Ngày Thanh toán]]&lt;&gt;"",Table1[[#This Row],[Giá Trị HD sau CK]],0)</f>
        <v>0</v>
      </c>
      <c r="R1027" s="8">
        <f>Table1[[#This Row],[Số còn phải thu ĐK]]+Table1[[#This Row],[Giá Trị HD sau CK]]-Table1[[#This Row],[Số tiền đã thu]]</f>
        <v>108548</v>
      </c>
      <c r="S1027" s="7">
        <f>IF(Table1[[#This Row],[Ngày hóa đơn]]&lt;&gt;"",Table1[[#This Row],[Ngày hóa đơn]],Table1[[#This Row],[Ngày hạch toán]])</f>
        <v>45850</v>
      </c>
      <c r="T1027" s="8">
        <v>55</v>
      </c>
      <c r="U1027" s="7">
        <f>IF(Table1[[#This Row],[Ngày tính CN]]="","",S1027+T1027)</f>
        <v>45905</v>
      </c>
      <c r="V1027" s="20">
        <f ca="1">IF(Table1[[#This Row],[Hạn thanh toán]]="","",IF((U1027-NOW())&lt;0,0,(U1027-NOW())))</f>
        <v>0</v>
      </c>
      <c r="W1027" s="3"/>
      <c r="X1027" s="20">
        <f ca="1">IF(Table1[[#This Row],[Hạn thanh toán]]="","",IF((U1027-NOW())&lt;0,-(U1027-NOW()),0))</f>
        <v>69.620536805552547</v>
      </c>
      <c r="Y1027" s="3" t="str">
        <f t="shared" ca="1" si="15"/>
        <v>Nợ quá hạn từ 60 ngày đến 90 ngày</v>
      </c>
      <c r="Z1027" s="3" t="str">
        <f>IF(MONTH(Table1[[#This Row],[Ngày tính CN]])&lt;10,"0"&amp;MONTH(Table1[[#This Row],[Ngày tính CN]]),MONTH(Table1[[#This Row],[Ngày tính CN]]))</f>
        <v>07</v>
      </c>
      <c r="AA102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27" s="3"/>
    </row>
    <row r="1028" spans="1:28" ht="25.5" customHeight="1" x14ac:dyDescent="0.2">
      <c r="A1028" s="4" t="s">
        <v>654</v>
      </c>
      <c r="B1028" s="4" t="s">
        <v>2119</v>
      </c>
      <c r="E1028" s="5">
        <v>45850</v>
      </c>
      <c r="F1028" s="3" t="s">
        <v>1580</v>
      </c>
      <c r="G1028" s="3" t="s">
        <v>936</v>
      </c>
      <c r="K1028" s="8">
        <v>-49049</v>
      </c>
      <c r="L1028" s="8" t="s">
        <v>637</v>
      </c>
      <c r="O1028" s="20">
        <f>IF(Table1[[#This Row],[Phân loại]]="Tồn đầu kỳ",Table1[[#This Row],[Tổng giá trị]],0)</f>
        <v>0</v>
      </c>
      <c r="P1028" s="8">
        <f>IF(Table1[[#This Row],[Số còn phải thu ĐK]]&gt;0,0,IF(Table1[[#This Row],[Phân loại]]="Bán hàng",Table1[[#This Row],[Tổng giá trị]],-Table1[[#This Row],[Tổng giá trị]]))</f>
        <v>49049</v>
      </c>
      <c r="Q1028" s="20">
        <f>IF(Table1[[#This Row],[Ngày Thanh toán]]&lt;&gt;"",Table1[[#This Row],[Giá Trị HD sau CK]],0)</f>
        <v>0</v>
      </c>
      <c r="R1028" s="8">
        <f>Table1[[#This Row],[Số còn phải thu ĐK]]+Table1[[#This Row],[Giá Trị HD sau CK]]-Table1[[#This Row],[Số tiền đã thu]]</f>
        <v>49049</v>
      </c>
      <c r="S1028" s="7">
        <f>IF(Table1[[#This Row],[Ngày hóa đơn]]&lt;&gt;"",Table1[[#This Row],[Ngày hóa đơn]],Table1[[#This Row],[Ngày hạch toán]])</f>
        <v>45850</v>
      </c>
      <c r="T1028" s="8">
        <v>55</v>
      </c>
      <c r="U1028" s="7">
        <f>IF(Table1[[#This Row],[Ngày tính CN]]="","",S1028+T1028)</f>
        <v>45905</v>
      </c>
      <c r="V1028" s="20">
        <f ca="1">IF(Table1[[#This Row],[Hạn thanh toán]]="","",IF((U1028-NOW())&lt;0,0,(U1028-NOW())))</f>
        <v>0</v>
      </c>
      <c r="W1028" s="3"/>
      <c r="X1028" s="20">
        <f ca="1">IF(Table1[[#This Row],[Hạn thanh toán]]="","",IF((U1028-NOW())&lt;0,-(U1028-NOW()),0))</f>
        <v>69.620536805552547</v>
      </c>
      <c r="Y1028" s="3" t="str">
        <f t="shared" ref="Y1028:Y1091" ca="1" si="16">IF(X1028="","",IF(R1028=0,"Đã thanh toán",IF(X1028&lt;=0,"Chưa đến hạn thanh toán",IF(X1028&lt;=30,"Nợ quá hạn 30 ngày",IF(X1028&lt;=60,"Nợ quá hạn từ 30 ngày đến 60 ngày",IF(X1028&lt;=90,"Nợ quá hạn từ 60 ngày đến 90 ngày",IF(X1028&lt;=120,"Nợ quá hạn từ 90 ngày đến 120 ngày","Nợ quá hạn hơn 120 ngày có khả năng mất thanh toán")))))))</f>
        <v>Nợ quá hạn từ 60 ngày đến 90 ngày</v>
      </c>
      <c r="Z1028" s="3" t="str">
        <f>IF(MONTH(Table1[[#This Row],[Ngày tính CN]])&lt;10,"0"&amp;MONTH(Table1[[#This Row],[Ngày tính CN]]),MONTH(Table1[[#This Row],[Ngày tính CN]]))</f>
        <v>07</v>
      </c>
      <c r="AA102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28" s="3"/>
    </row>
    <row r="1029" spans="1:28" ht="25.5" customHeight="1" x14ac:dyDescent="0.2">
      <c r="A1029" s="4" t="s">
        <v>654</v>
      </c>
      <c r="B1029" s="4" t="s">
        <v>2119</v>
      </c>
      <c r="E1029" s="5">
        <v>45850</v>
      </c>
      <c r="F1029" s="3" t="s">
        <v>1581</v>
      </c>
      <c r="G1029" s="3" t="s">
        <v>936</v>
      </c>
      <c r="K1029" s="8">
        <v>-49049</v>
      </c>
      <c r="L1029" s="8" t="s">
        <v>637</v>
      </c>
      <c r="O1029" s="20">
        <f>IF(Table1[[#This Row],[Phân loại]]="Tồn đầu kỳ",Table1[[#This Row],[Tổng giá trị]],0)</f>
        <v>0</v>
      </c>
      <c r="P1029" s="8">
        <f>IF(Table1[[#This Row],[Số còn phải thu ĐK]]&gt;0,0,IF(Table1[[#This Row],[Phân loại]]="Bán hàng",Table1[[#This Row],[Tổng giá trị]],-Table1[[#This Row],[Tổng giá trị]]))</f>
        <v>49049</v>
      </c>
      <c r="Q1029" s="20">
        <f>IF(Table1[[#This Row],[Ngày Thanh toán]]&lt;&gt;"",Table1[[#This Row],[Giá Trị HD sau CK]],0)</f>
        <v>0</v>
      </c>
      <c r="R1029" s="8">
        <f>Table1[[#This Row],[Số còn phải thu ĐK]]+Table1[[#This Row],[Giá Trị HD sau CK]]-Table1[[#This Row],[Số tiền đã thu]]</f>
        <v>49049</v>
      </c>
      <c r="S1029" s="7">
        <f>IF(Table1[[#This Row],[Ngày hóa đơn]]&lt;&gt;"",Table1[[#This Row],[Ngày hóa đơn]],Table1[[#This Row],[Ngày hạch toán]])</f>
        <v>45850</v>
      </c>
      <c r="T1029" s="8">
        <v>55</v>
      </c>
      <c r="U1029" s="7">
        <f>IF(Table1[[#This Row],[Ngày tính CN]]="","",S1029+T1029)</f>
        <v>45905</v>
      </c>
      <c r="V1029" s="20">
        <f ca="1">IF(Table1[[#This Row],[Hạn thanh toán]]="","",IF((U1029-NOW())&lt;0,0,(U1029-NOW())))</f>
        <v>0</v>
      </c>
      <c r="W1029" s="3"/>
      <c r="X1029" s="20">
        <f ca="1">IF(Table1[[#This Row],[Hạn thanh toán]]="","",IF((U1029-NOW())&lt;0,-(U1029-NOW()),0))</f>
        <v>69.620536805552547</v>
      </c>
      <c r="Y1029" s="3" t="str">
        <f t="shared" ca="1" si="16"/>
        <v>Nợ quá hạn từ 60 ngày đến 90 ngày</v>
      </c>
      <c r="Z1029" s="3" t="str">
        <f>IF(MONTH(Table1[[#This Row],[Ngày tính CN]])&lt;10,"0"&amp;MONTH(Table1[[#This Row],[Ngày tính CN]]),MONTH(Table1[[#This Row],[Ngày tính CN]]))</f>
        <v>07</v>
      </c>
      <c r="AA102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29" s="3"/>
    </row>
    <row r="1030" spans="1:28" ht="25.5" customHeight="1" x14ac:dyDescent="0.2">
      <c r="A1030" s="4" t="s">
        <v>654</v>
      </c>
      <c r="B1030" s="4" t="s">
        <v>2119</v>
      </c>
      <c r="E1030" s="5">
        <v>45850</v>
      </c>
      <c r="F1030" s="3" t="s">
        <v>1582</v>
      </c>
      <c r="G1030" s="3" t="s">
        <v>936</v>
      </c>
      <c r="K1030" s="8">
        <v>-71771</v>
      </c>
      <c r="L1030" s="8" t="s">
        <v>637</v>
      </c>
      <c r="O1030" s="20">
        <f>IF(Table1[[#This Row],[Phân loại]]="Tồn đầu kỳ",Table1[[#This Row],[Tổng giá trị]],0)</f>
        <v>0</v>
      </c>
      <c r="P1030" s="8">
        <f>IF(Table1[[#This Row],[Số còn phải thu ĐK]]&gt;0,0,IF(Table1[[#This Row],[Phân loại]]="Bán hàng",Table1[[#This Row],[Tổng giá trị]],-Table1[[#This Row],[Tổng giá trị]]))</f>
        <v>71771</v>
      </c>
      <c r="Q1030" s="20">
        <f>IF(Table1[[#This Row],[Ngày Thanh toán]]&lt;&gt;"",Table1[[#This Row],[Giá Trị HD sau CK]],0)</f>
        <v>0</v>
      </c>
      <c r="R1030" s="8">
        <f>Table1[[#This Row],[Số còn phải thu ĐK]]+Table1[[#This Row],[Giá Trị HD sau CK]]-Table1[[#This Row],[Số tiền đã thu]]</f>
        <v>71771</v>
      </c>
      <c r="S1030" s="7">
        <f>IF(Table1[[#This Row],[Ngày hóa đơn]]&lt;&gt;"",Table1[[#This Row],[Ngày hóa đơn]],Table1[[#This Row],[Ngày hạch toán]])</f>
        <v>45850</v>
      </c>
      <c r="T1030" s="8">
        <v>55</v>
      </c>
      <c r="U1030" s="7">
        <f>IF(Table1[[#This Row],[Ngày tính CN]]="","",S1030+T1030)</f>
        <v>45905</v>
      </c>
      <c r="V1030" s="20">
        <f ca="1">IF(Table1[[#This Row],[Hạn thanh toán]]="","",IF((U1030-NOW())&lt;0,0,(U1030-NOW())))</f>
        <v>0</v>
      </c>
      <c r="W1030" s="3"/>
      <c r="X1030" s="20">
        <f ca="1">IF(Table1[[#This Row],[Hạn thanh toán]]="","",IF((U1030-NOW())&lt;0,-(U1030-NOW()),0))</f>
        <v>69.620536805552547</v>
      </c>
      <c r="Y1030" s="3" t="str">
        <f t="shared" ca="1" si="16"/>
        <v>Nợ quá hạn từ 60 ngày đến 90 ngày</v>
      </c>
      <c r="Z1030" s="3" t="str">
        <f>IF(MONTH(Table1[[#This Row],[Ngày tính CN]])&lt;10,"0"&amp;MONTH(Table1[[#This Row],[Ngày tính CN]]),MONTH(Table1[[#This Row],[Ngày tính CN]]))</f>
        <v>07</v>
      </c>
      <c r="AA103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30" s="3"/>
    </row>
    <row r="1031" spans="1:28" ht="25.5" customHeight="1" x14ac:dyDescent="0.2">
      <c r="A1031" s="4" t="s">
        <v>654</v>
      </c>
      <c r="B1031" s="4" t="s">
        <v>2119</v>
      </c>
      <c r="E1031" s="5">
        <v>45850</v>
      </c>
      <c r="F1031" s="3" t="s">
        <v>1583</v>
      </c>
      <c r="G1031" s="3" t="s">
        <v>936</v>
      </c>
      <c r="K1031" s="8">
        <v>-71771</v>
      </c>
      <c r="L1031" s="8" t="s">
        <v>637</v>
      </c>
      <c r="O1031" s="20">
        <f>IF(Table1[[#This Row],[Phân loại]]="Tồn đầu kỳ",Table1[[#This Row],[Tổng giá trị]],0)</f>
        <v>0</v>
      </c>
      <c r="P1031" s="8">
        <f>IF(Table1[[#This Row],[Số còn phải thu ĐK]]&gt;0,0,IF(Table1[[#This Row],[Phân loại]]="Bán hàng",Table1[[#This Row],[Tổng giá trị]],-Table1[[#This Row],[Tổng giá trị]]))</f>
        <v>71771</v>
      </c>
      <c r="Q1031" s="20">
        <f>IF(Table1[[#This Row],[Ngày Thanh toán]]&lt;&gt;"",Table1[[#This Row],[Giá Trị HD sau CK]],0)</f>
        <v>0</v>
      </c>
      <c r="R1031" s="8">
        <f>Table1[[#This Row],[Số còn phải thu ĐK]]+Table1[[#This Row],[Giá Trị HD sau CK]]-Table1[[#This Row],[Số tiền đã thu]]</f>
        <v>71771</v>
      </c>
      <c r="S1031" s="7">
        <f>IF(Table1[[#This Row],[Ngày hóa đơn]]&lt;&gt;"",Table1[[#This Row],[Ngày hóa đơn]],Table1[[#This Row],[Ngày hạch toán]])</f>
        <v>45850</v>
      </c>
      <c r="T1031" s="8">
        <v>55</v>
      </c>
      <c r="U1031" s="7">
        <f>IF(Table1[[#This Row],[Ngày tính CN]]="","",S1031+T1031)</f>
        <v>45905</v>
      </c>
      <c r="V1031" s="20">
        <f ca="1">IF(Table1[[#This Row],[Hạn thanh toán]]="","",IF((U1031-NOW())&lt;0,0,(U1031-NOW())))</f>
        <v>0</v>
      </c>
      <c r="W1031" s="3"/>
      <c r="X1031" s="20">
        <f ca="1">IF(Table1[[#This Row],[Hạn thanh toán]]="","",IF((U1031-NOW())&lt;0,-(U1031-NOW()),0))</f>
        <v>69.620536805552547</v>
      </c>
      <c r="Y1031" s="3" t="str">
        <f t="shared" ca="1" si="16"/>
        <v>Nợ quá hạn từ 60 ngày đến 90 ngày</v>
      </c>
      <c r="Z1031" s="3" t="str">
        <f>IF(MONTH(Table1[[#This Row],[Ngày tính CN]])&lt;10,"0"&amp;MONTH(Table1[[#This Row],[Ngày tính CN]]),MONTH(Table1[[#This Row],[Ngày tính CN]]))</f>
        <v>07</v>
      </c>
      <c r="AA103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31" s="3"/>
    </row>
    <row r="1032" spans="1:28" ht="25.5" customHeight="1" x14ac:dyDescent="0.2">
      <c r="A1032" s="4" t="s">
        <v>654</v>
      </c>
      <c r="B1032" s="4" t="s">
        <v>2119</v>
      </c>
      <c r="E1032" s="5">
        <v>45857</v>
      </c>
      <c r="F1032" s="3" t="s">
        <v>1584</v>
      </c>
      <c r="G1032" s="3" t="s">
        <v>936</v>
      </c>
      <c r="K1032" s="8">
        <v>-49049</v>
      </c>
      <c r="L1032" s="8" t="s">
        <v>637</v>
      </c>
      <c r="O1032" s="20">
        <f>IF(Table1[[#This Row],[Phân loại]]="Tồn đầu kỳ",Table1[[#This Row],[Tổng giá trị]],0)</f>
        <v>0</v>
      </c>
      <c r="P1032" s="8">
        <f>IF(Table1[[#This Row],[Số còn phải thu ĐK]]&gt;0,0,IF(Table1[[#This Row],[Phân loại]]="Bán hàng",Table1[[#This Row],[Tổng giá trị]],-Table1[[#This Row],[Tổng giá trị]]))</f>
        <v>49049</v>
      </c>
      <c r="Q1032" s="20">
        <f>IF(Table1[[#This Row],[Ngày Thanh toán]]&lt;&gt;"",Table1[[#This Row],[Giá Trị HD sau CK]],0)</f>
        <v>0</v>
      </c>
      <c r="R1032" s="8">
        <f>Table1[[#This Row],[Số còn phải thu ĐK]]+Table1[[#This Row],[Giá Trị HD sau CK]]-Table1[[#This Row],[Số tiền đã thu]]</f>
        <v>49049</v>
      </c>
      <c r="S1032" s="7">
        <f>IF(Table1[[#This Row],[Ngày hóa đơn]]&lt;&gt;"",Table1[[#This Row],[Ngày hóa đơn]],Table1[[#This Row],[Ngày hạch toán]])</f>
        <v>45857</v>
      </c>
      <c r="T1032" s="8">
        <v>55</v>
      </c>
      <c r="U1032" s="7">
        <f>IF(Table1[[#This Row],[Ngày tính CN]]="","",S1032+T1032)</f>
        <v>45912</v>
      </c>
      <c r="V1032" s="20">
        <f ca="1">IF(Table1[[#This Row],[Hạn thanh toán]]="","",IF((U1032-NOW())&lt;0,0,(U1032-NOW())))</f>
        <v>0</v>
      </c>
      <c r="W1032" s="3"/>
      <c r="X1032" s="20">
        <f ca="1">IF(Table1[[#This Row],[Hạn thanh toán]]="","",IF((U1032-NOW())&lt;0,-(U1032-NOW()),0))</f>
        <v>62.620536805552547</v>
      </c>
      <c r="Y1032" s="3" t="str">
        <f t="shared" ca="1" si="16"/>
        <v>Nợ quá hạn từ 60 ngày đến 90 ngày</v>
      </c>
      <c r="Z1032" s="3" t="str">
        <f>IF(MONTH(Table1[[#This Row],[Ngày tính CN]])&lt;10,"0"&amp;MONTH(Table1[[#This Row],[Ngày tính CN]]),MONTH(Table1[[#This Row],[Ngày tính CN]]))</f>
        <v>07</v>
      </c>
      <c r="AA103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32" s="3"/>
    </row>
    <row r="1033" spans="1:28" ht="25.5" customHeight="1" x14ac:dyDescent="0.2">
      <c r="A1033" s="4" t="s">
        <v>654</v>
      </c>
      <c r="B1033" s="4" t="s">
        <v>2119</v>
      </c>
      <c r="E1033" s="5">
        <v>45857</v>
      </c>
      <c r="F1033" s="3" t="s">
        <v>1585</v>
      </c>
      <c r="G1033" s="3" t="s">
        <v>936</v>
      </c>
      <c r="K1033" s="8">
        <v>-49049</v>
      </c>
      <c r="L1033" s="8" t="s">
        <v>637</v>
      </c>
      <c r="O1033" s="20">
        <f>IF(Table1[[#This Row],[Phân loại]]="Tồn đầu kỳ",Table1[[#This Row],[Tổng giá trị]],0)</f>
        <v>0</v>
      </c>
      <c r="P1033" s="8">
        <f>IF(Table1[[#This Row],[Số còn phải thu ĐK]]&gt;0,0,IF(Table1[[#This Row],[Phân loại]]="Bán hàng",Table1[[#This Row],[Tổng giá trị]],-Table1[[#This Row],[Tổng giá trị]]))</f>
        <v>49049</v>
      </c>
      <c r="Q1033" s="20">
        <f>IF(Table1[[#This Row],[Ngày Thanh toán]]&lt;&gt;"",Table1[[#This Row],[Giá Trị HD sau CK]],0)</f>
        <v>0</v>
      </c>
      <c r="R1033" s="8">
        <f>Table1[[#This Row],[Số còn phải thu ĐK]]+Table1[[#This Row],[Giá Trị HD sau CK]]-Table1[[#This Row],[Số tiền đã thu]]</f>
        <v>49049</v>
      </c>
      <c r="S1033" s="7">
        <f>IF(Table1[[#This Row],[Ngày hóa đơn]]&lt;&gt;"",Table1[[#This Row],[Ngày hóa đơn]],Table1[[#This Row],[Ngày hạch toán]])</f>
        <v>45857</v>
      </c>
      <c r="T1033" s="8">
        <v>55</v>
      </c>
      <c r="U1033" s="7">
        <f>IF(Table1[[#This Row],[Ngày tính CN]]="","",S1033+T1033)</f>
        <v>45912</v>
      </c>
      <c r="V1033" s="20">
        <f ca="1">IF(Table1[[#This Row],[Hạn thanh toán]]="","",IF((U1033-NOW())&lt;0,0,(U1033-NOW())))</f>
        <v>0</v>
      </c>
      <c r="W1033" s="3"/>
      <c r="X1033" s="20">
        <f ca="1">IF(Table1[[#This Row],[Hạn thanh toán]]="","",IF((U1033-NOW())&lt;0,-(U1033-NOW()),0))</f>
        <v>62.620536805552547</v>
      </c>
      <c r="Y1033" s="3" t="str">
        <f t="shared" ca="1" si="16"/>
        <v>Nợ quá hạn từ 60 ngày đến 90 ngày</v>
      </c>
      <c r="Z1033" s="3" t="str">
        <f>IF(MONTH(Table1[[#This Row],[Ngày tính CN]])&lt;10,"0"&amp;MONTH(Table1[[#This Row],[Ngày tính CN]]),MONTH(Table1[[#This Row],[Ngày tính CN]]))</f>
        <v>07</v>
      </c>
      <c r="AA103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33" s="3"/>
    </row>
    <row r="1034" spans="1:28" ht="25.5" customHeight="1" x14ac:dyDescent="0.2">
      <c r="A1034" s="4" t="s">
        <v>654</v>
      </c>
      <c r="B1034" s="4" t="s">
        <v>2119</v>
      </c>
      <c r="E1034" s="5">
        <v>45857</v>
      </c>
      <c r="F1034" s="3" t="s">
        <v>1586</v>
      </c>
      <c r="G1034" s="3" t="s">
        <v>936</v>
      </c>
      <c r="K1034" s="8">
        <v>-98099</v>
      </c>
      <c r="L1034" s="8" t="s">
        <v>637</v>
      </c>
      <c r="O1034" s="20">
        <f>IF(Table1[[#This Row],[Phân loại]]="Tồn đầu kỳ",Table1[[#This Row],[Tổng giá trị]],0)</f>
        <v>0</v>
      </c>
      <c r="P1034" s="8">
        <f>IF(Table1[[#This Row],[Số còn phải thu ĐK]]&gt;0,0,IF(Table1[[#This Row],[Phân loại]]="Bán hàng",Table1[[#This Row],[Tổng giá trị]],-Table1[[#This Row],[Tổng giá trị]]))</f>
        <v>98099</v>
      </c>
      <c r="Q1034" s="20">
        <f>IF(Table1[[#This Row],[Ngày Thanh toán]]&lt;&gt;"",Table1[[#This Row],[Giá Trị HD sau CK]],0)</f>
        <v>0</v>
      </c>
      <c r="R1034" s="8">
        <f>Table1[[#This Row],[Số còn phải thu ĐK]]+Table1[[#This Row],[Giá Trị HD sau CK]]-Table1[[#This Row],[Số tiền đã thu]]</f>
        <v>98099</v>
      </c>
      <c r="S1034" s="7">
        <f>IF(Table1[[#This Row],[Ngày hóa đơn]]&lt;&gt;"",Table1[[#This Row],[Ngày hóa đơn]],Table1[[#This Row],[Ngày hạch toán]])</f>
        <v>45857</v>
      </c>
      <c r="T1034" s="8">
        <v>55</v>
      </c>
      <c r="U1034" s="7">
        <f>IF(Table1[[#This Row],[Ngày tính CN]]="","",S1034+T1034)</f>
        <v>45912</v>
      </c>
      <c r="V1034" s="20">
        <f ca="1">IF(Table1[[#This Row],[Hạn thanh toán]]="","",IF((U1034-NOW())&lt;0,0,(U1034-NOW())))</f>
        <v>0</v>
      </c>
      <c r="W1034" s="3"/>
      <c r="X1034" s="20">
        <f ca="1">IF(Table1[[#This Row],[Hạn thanh toán]]="","",IF((U1034-NOW())&lt;0,-(U1034-NOW()),0))</f>
        <v>62.620536805552547</v>
      </c>
      <c r="Y1034" s="3" t="str">
        <f t="shared" ca="1" si="16"/>
        <v>Nợ quá hạn từ 60 ngày đến 90 ngày</v>
      </c>
      <c r="Z1034" s="3" t="str">
        <f>IF(MONTH(Table1[[#This Row],[Ngày tính CN]])&lt;10,"0"&amp;MONTH(Table1[[#This Row],[Ngày tính CN]]),MONTH(Table1[[#This Row],[Ngày tính CN]]))</f>
        <v>07</v>
      </c>
      <c r="AA103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34" s="3"/>
    </row>
    <row r="1035" spans="1:28" ht="25.5" customHeight="1" x14ac:dyDescent="0.2">
      <c r="A1035" s="4" t="s">
        <v>654</v>
      </c>
      <c r="B1035" s="4" t="s">
        <v>2119</v>
      </c>
      <c r="E1035" s="5">
        <v>45857</v>
      </c>
      <c r="F1035" s="3" t="s">
        <v>1587</v>
      </c>
      <c r="G1035" s="3" t="s">
        <v>936</v>
      </c>
      <c r="K1035" s="8">
        <v>-245246</v>
      </c>
      <c r="L1035" s="8" t="s">
        <v>637</v>
      </c>
      <c r="O1035" s="20">
        <f>IF(Table1[[#This Row],[Phân loại]]="Tồn đầu kỳ",Table1[[#This Row],[Tổng giá trị]],0)</f>
        <v>0</v>
      </c>
      <c r="P1035" s="8">
        <f>IF(Table1[[#This Row],[Số còn phải thu ĐK]]&gt;0,0,IF(Table1[[#This Row],[Phân loại]]="Bán hàng",Table1[[#This Row],[Tổng giá trị]],-Table1[[#This Row],[Tổng giá trị]]))</f>
        <v>245246</v>
      </c>
      <c r="Q1035" s="20">
        <f>IF(Table1[[#This Row],[Ngày Thanh toán]]&lt;&gt;"",Table1[[#This Row],[Giá Trị HD sau CK]],0)</f>
        <v>0</v>
      </c>
      <c r="R1035" s="8">
        <f>Table1[[#This Row],[Số còn phải thu ĐK]]+Table1[[#This Row],[Giá Trị HD sau CK]]-Table1[[#This Row],[Số tiền đã thu]]</f>
        <v>245246</v>
      </c>
      <c r="S1035" s="7">
        <f>IF(Table1[[#This Row],[Ngày hóa đơn]]&lt;&gt;"",Table1[[#This Row],[Ngày hóa đơn]],Table1[[#This Row],[Ngày hạch toán]])</f>
        <v>45857</v>
      </c>
      <c r="T1035" s="8">
        <v>55</v>
      </c>
      <c r="U1035" s="7">
        <f>IF(Table1[[#This Row],[Ngày tính CN]]="","",S1035+T1035)</f>
        <v>45912</v>
      </c>
      <c r="V1035" s="20">
        <f ca="1">IF(Table1[[#This Row],[Hạn thanh toán]]="","",IF((U1035-NOW())&lt;0,0,(U1035-NOW())))</f>
        <v>0</v>
      </c>
      <c r="W1035" s="3"/>
      <c r="X1035" s="20">
        <f ca="1">IF(Table1[[#This Row],[Hạn thanh toán]]="","",IF((U1035-NOW())&lt;0,-(U1035-NOW()),0))</f>
        <v>62.620536805552547</v>
      </c>
      <c r="Y1035" s="3" t="str">
        <f t="shared" ca="1" si="16"/>
        <v>Nợ quá hạn từ 60 ngày đến 90 ngày</v>
      </c>
      <c r="Z1035" s="3" t="str">
        <f>IF(MONTH(Table1[[#This Row],[Ngày tính CN]])&lt;10,"0"&amp;MONTH(Table1[[#This Row],[Ngày tính CN]]),MONTH(Table1[[#This Row],[Ngày tính CN]]))</f>
        <v>07</v>
      </c>
      <c r="AA103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35" s="3"/>
    </row>
    <row r="1036" spans="1:28" ht="25.5" customHeight="1" x14ac:dyDescent="0.2">
      <c r="A1036" s="4" t="s">
        <v>654</v>
      </c>
      <c r="B1036" s="4" t="s">
        <v>2119</v>
      </c>
      <c r="E1036" s="5">
        <v>45857</v>
      </c>
      <c r="F1036" s="3" t="s">
        <v>1588</v>
      </c>
      <c r="G1036" s="3" t="s">
        <v>936</v>
      </c>
      <c r="K1036" s="8">
        <v>-71771</v>
      </c>
      <c r="L1036" s="8" t="s">
        <v>637</v>
      </c>
      <c r="O1036" s="20">
        <f>IF(Table1[[#This Row],[Phân loại]]="Tồn đầu kỳ",Table1[[#This Row],[Tổng giá trị]],0)</f>
        <v>0</v>
      </c>
      <c r="P1036" s="8">
        <f>IF(Table1[[#This Row],[Số còn phải thu ĐK]]&gt;0,0,IF(Table1[[#This Row],[Phân loại]]="Bán hàng",Table1[[#This Row],[Tổng giá trị]],-Table1[[#This Row],[Tổng giá trị]]))</f>
        <v>71771</v>
      </c>
      <c r="Q1036" s="20">
        <f>IF(Table1[[#This Row],[Ngày Thanh toán]]&lt;&gt;"",Table1[[#This Row],[Giá Trị HD sau CK]],0)</f>
        <v>0</v>
      </c>
      <c r="R1036" s="8">
        <f>Table1[[#This Row],[Số còn phải thu ĐK]]+Table1[[#This Row],[Giá Trị HD sau CK]]-Table1[[#This Row],[Số tiền đã thu]]</f>
        <v>71771</v>
      </c>
      <c r="S1036" s="7">
        <f>IF(Table1[[#This Row],[Ngày hóa đơn]]&lt;&gt;"",Table1[[#This Row],[Ngày hóa đơn]],Table1[[#This Row],[Ngày hạch toán]])</f>
        <v>45857</v>
      </c>
      <c r="T1036" s="8">
        <v>55</v>
      </c>
      <c r="U1036" s="7">
        <f>IF(Table1[[#This Row],[Ngày tính CN]]="","",S1036+T1036)</f>
        <v>45912</v>
      </c>
      <c r="V1036" s="20">
        <f ca="1">IF(Table1[[#This Row],[Hạn thanh toán]]="","",IF((U1036-NOW())&lt;0,0,(U1036-NOW())))</f>
        <v>0</v>
      </c>
      <c r="W1036" s="3"/>
      <c r="X1036" s="20">
        <f ca="1">IF(Table1[[#This Row],[Hạn thanh toán]]="","",IF((U1036-NOW())&lt;0,-(U1036-NOW()),0))</f>
        <v>62.620536805552547</v>
      </c>
      <c r="Y1036" s="3" t="str">
        <f t="shared" ca="1" si="16"/>
        <v>Nợ quá hạn từ 60 ngày đến 90 ngày</v>
      </c>
      <c r="Z1036" s="3" t="str">
        <f>IF(MONTH(Table1[[#This Row],[Ngày tính CN]])&lt;10,"0"&amp;MONTH(Table1[[#This Row],[Ngày tính CN]]),MONTH(Table1[[#This Row],[Ngày tính CN]]))</f>
        <v>07</v>
      </c>
      <c r="AA103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36" s="3"/>
    </row>
    <row r="1037" spans="1:28" ht="25.5" customHeight="1" x14ac:dyDescent="0.2">
      <c r="A1037" s="4" t="s">
        <v>654</v>
      </c>
      <c r="B1037" s="4" t="s">
        <v>2119</v>
      </c>
      <c r="E1037" s="5">
        <v>45857</v>
      </c>
      <c r="F1037" s="3" t="s">
        <v>1589</v>
      </c>
      <c r="G1037" s="3" t="s">
        <v>936</v>
      </c>
      <c r="K1037" s="8">
        <v>-71771</v>
      </c>
      <c r="L1037" s="8" t="s">
        <v>637</v>
      </c>
      <c r="O1037" s="20">
        <f>IF(Table1[[#This Row],[Phân loại]]="Tồn đầu kỳ",Table1[[#This Row],[Tổng giá trị]],0)</f>
        <v>0</v>
      </c>
      <c r="P1037" s="8">
        <f>IF(Table1[[#This Row],[Số còn phải thu ĐK]]&gt;0,0,IF(Table1[[#This Row],[Phân loại]]="Bán hàng",Table1[[#This Row],[Tổng giá trị]],-Table1[[#This Row],[Tổng giá trị]]))</f>
        <v>71771</v>
      </c>
      <c r="Q1037" s="20">
        <f>IF(Table1[[#This Row],[Ngày Thanh toán]]&lt;&gt;"",Table1[[#This Row],[Giá Trị HD sau CK]],0)</f>
        <v>0</v>
      </c>
      <c r="R1037" s="8">
        <f>Table1[[#This Row],[Số còn phải thu ĐK]]+Table1[[#This Row],[Giá Trị HD sau CK]]-Table1[[#This Row],[Số tiền đã thu]]</f>
        <v>71771</v>
      </c>
      <c r="S1037" s="7">
        <f>IF(Table1[[#This Row],[Ngày hóa đơn]]&lt;&gt;"",Table1[[#This Row],[Ngày hóa đơn]],Table1[[#This Row],[Ngày hạch toán]])</f>
        <v>45857</v>
      </c>
      <c r="T1037" s="8">
        <v>55</v>
      </c>
      <c r="U1037" s="7">
        <f>IF(Table1[[#This Row],[Ngày tính CN]]="","",S1037+T1037)</f>
        <v>45912</v>
      </c>
      <c r="V1037" s="20">
        <f ca="1">IF(Table1[[#This Row],[Hạn thanh toán]]="","",IF((U1037-NOW())&lt;0,0,(U1037-NOW())))</f>
        <v>0</v>
      </c>
      <c r="W1037" s="3"/>
      <c r="X1037" s="20">
        <f ca="1">IF(Table1[[#This Row],[Hạn thanh toán]]="","",IF((U1037-NOW())&lt;0,-(U1037-NOW()),0))</f>
        <v>62.620536805552547</v>
      </c>
      <c r="Y1037" s="3" t="str">
        <f t="shared" ca="1" si="16"/>
        <v>Nợ quá hạn từ 60 ngày đến 90 ngày</v>
      </c>
      <c r="Z1037" s="3" t="str">
        <f>IF(MONTH(Table1[[#This Row],[Ngày tính CN]])&lt;10,"0"&amp;MONTH(Table1[[#This Row],[Ngày tính CN]]),MONTH(Table1[[#This Row],[Ngày tính CN]]))</f>
        <v>07</v>
      </c>
      <c r="AA103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37" s="3"/>
    </row>
    <row r="1038" spans="1:28" ht="25.5" customHeight="1" x14ac:dyDescent="0.2">
      <c r="A1038" s="4" t="s">
        <v>654</v>
      </c>
      <c r="B1038" s="4" t="s">
        <v>2119</v>
      </c>
      <c r="E1038" s="5">
        <v>45857</v>
      </c>
      <c r="F1038" s="3" t="s">
        <v>1590</v>
      </c>
      <c r="G1038" s="3" t="s">
        <v>936</v>
      </c>
      <c r="K1038" s="8">
        <v>-71771</v>
      </c>
      <c r="L1038" s="8" t="s">
        <v>637</v>
      </c>
      <c r="O1038" s="20">
        <f>IF(Table1[[#This Row],[Phân loại]]="Tồn đầu kỳ",Table1[[#This Row],[Tổng giá trị]],0)</f>
        <v>0</v>
      </c>
      <c r="P1038" s="8">
        <f>IF(Table1[[#This Row],[Số còn phải thu ĐK]]&gt;0,0,IF(Table1[[#This Row],[Phân loại]]="Bán hàng",Table1[[#This Row],[Tổng giá trị]],-Table1[[#This Row],[Tổng giá trị]]))</f>
        <v>71771</v>
      </c>
      <c r="Q1038" s="20">
        <f>IF(Table1[[#This Row],[Ngày Thanh toán]]&lt;&gt;"",Table1[[#This Row],[Giá Trị HD sau CK]],0)</f>
        <v>0</v>
      </c>
      <c r="R1038" s="8">
        <f>Table1[[#This Row],[Số còn phải thu ĐK]]+Table1[[#This Row],[Giá Trị HD sau CK]]-Table1[[#This Row],[Số tiền đã thu]]</f>
        <v>71771</v>
      </c>
      <c r="S1038" s="7">
        <f>IF(Table1[[#This Row],[Ngày hóa đơn]]&lt;&gt;"",Table1[[#This Row],[Ngày hóa đơn]],Table1[[#This Row],[Ngày hạch toán]])</f>
        <v>45857</v>
      </c>
      <c r="T1038" s="8">
        <v>55</v>
      </c>
      <c r="U1038" s="7">
        <f>IF(Table1[[#This Row],[Ngày tính CN]]="","",S1038+T1038)</f>
        <v>45912</v>
      </c>
      <c r="V1038" s="20">
        <f ca="1">IF(Table1[[#This Row],[Hạn thanh toán]]="","",IF((U1038-NOW())&lt;0,0,(U1038-NOW())))</f>
        <v>0</v>
      </c>
      <c r="W1038" s="3"/>
      <c r="X1038" s="20">
        <f ca="1">IF(Table1[[#This Row],[Hạn thanh toán]]="","",IF((U1038-NOW())&lt;0,-(U1038-NOW()),0))</f>
        <v>62.620536805552547</v>
      </c>
      <c r="Y1038" s="3" t="str">
        <f t="shared" ca="1" si="16"/>
        <v>Nợ quá hạn từ 60 ngày đến 90 ngày</v>
      </c>
      <c r="Z1038" s="3" t="str">
        <f>IF(MONTH(Table1[[#This Row],[Ngày tính CN]])&lt;10,"0"&amp;MONTH(Table1[[#This Row],[Ngày tính CN]]),MONTH(Table1[[#This Row],[Ngày tính CN]]))</f>
        <v>07</v>
      </c>
      <c r="AA103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38" s="3"/>
    </row>
    <row r="1039" spans="1:28" ht="25.5" customHeight="1" x14ac:dyDescent="0.2">
      <c r="A1039" s="4" t="s">
        <v>654</v>
      </c>
      <c r="B1039" s="4" t="s">
        <v>2119</v>
      </c>
      <c r="E1039" s="5">
        <v>45857</v>
      </c>
      <c r="F1039" s="3" t="s">
        <v>1591</v>
      </c>
      <c r="G1039" s="3" t="s">
        <v>936</v>
      </c>
      <c r="K1039" s="8">
        <v>-71771</v>
      </c>
      <c r="L1039" s="8" t="s">
        <v>637</v>
      </c>
      <c r="O1039" s="20">
        <f>IF(Table1[[#This Row],[Phân loại]]="Tồn đầu kỳ",Table1[[#This Row],[Tổng giá trị]],0)</f>
        <v>0</v>
      </c>
      <c r="P1039" s="8">
        <f>IF(Table1[[#This Row],[Số còn phải thu ĐK]]&gt;0,0,IF(Table1[[#This Row],[Phân loại]]="Bán hàng",Table1[[#This Row],[Tổng giá trị]],-Table1[[#This Row],[Tổng giá trị]]))</f>
        <v>71771</v>
      </c>
      <c r="Q1039" s="20">
        <f>IF(Table1[[#This Row],[Ngày Thanh toán]]&lt;&gt;"",Table1[[#This Row],[Giá Trị HD sau CK]],0)</f>
        <v>0</v>
      </c>
      <c r="R1039" s="8">
        <f>Table1[[#This Row],[Số còn phải thu ĐK]]+Table1[[#This Row],[Giá Trị HD sau CK]]-Table1[[#This Row],[Số tiền đã thu]]</f>
        <v>71771</v>
      </c>
      <c r="S1039" s="7">
        <f>IF(Table1[[#This Row],[Ngày hóa đơn]]&lt;&gt;"",Table1[[#This Row],[Ngày hóa đơn]],Table1[[#This Row],[Ngày hạch toán]])</f>
        <v>45857</v>
      </c>
      <c r="T1039" s="8">
        <v>55</v>
      </c>
      <c r="U1039" s="7">
        <f>IF(Table1[[#This Row],[Ngày tính CN]]="","",S1039+T1039)</f>
        <v>45912</v>
      </c>
      <c r="V1039" s="20">
        <f ca="1">IF(Table1[[#This Row],[Hạn thanh toán]]="","",IF((U1039-NOW())&lt;0,0,(U1039-NOW())))</f>
        <v>0</v>
      </c>
      <c r="W1039" s="3"/>
      <c r="X1039" s="20">
        <f ca="1">IF(Table1[[#This Row],[Hạn thanh toán]]="","",IF((U1039-NOW())&lt;0,-(U1039-NOW()),0))</f>
        <v>62.620536805552547</v>
      </c>
      <c r="Y1039" s="3" t="str">
        <f t="shared" ca="1" si="16"/>
        <v>Nợ quá hạn từ 60 ngày đến 90 ngày</v>
      </c>
      <c r="Z1039" s="3" t="str">
        <f>IF(MONTH(Table1[[#This Row],[Ngày tính CN]])&lt;10,"0"&amp;MONTH(Table1[[#This Row],[Ngày tính CN]]),MONTH(Table1[[#This Row],[Ngày tính CN]]))</f>
        <v>07</v>
      </c>
      <c r="AA103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39" s="3"/>
    </row>
    <row r="1040" spans="1:28" ht="25.5" customHeight="1" x14ac:dyDescent="0.2">
      <c r="A1040" s="4" t="s">
        <v>654</v>
      </c>
      <c r="B1040" s="4" t="s">
        <v>2119</v>
      </c>
      <c r="E1040" s="5">
        <v>45857</v>
      </c>
      <c r="F1040" s="3" t="s">
        <v>1592</v>
      </c>
      <c r="G1040" s="3" t="s">
        <v>936</v>
      </c>
      <c r="K1040" s="8">
        <v>-217095</v>
      </c>
      <c r="L1040" s="8" t="s">
        <v>637</v>
      </c>
      <c r="O1040" s="20">
        <f>IF(Table1[[#This Row],[Phân loại]]="Tồn đầu kỳ",Table1[[#This Row],[Tổng giá trị]],0)</f>
        <v>0</v>
      </c>
      <c r="P1040" s="8">
        <f>IF(Table1[[#This Row],[Số còn phải thu ĐK]]&gt;0,0,IF(Table1[[#This Row],[Phân loại]]="Bán hàng",Table1[[#This Row],[Tổng giá trị]],-Table1[[#This Row],[Tổng giá trị]]))</f>
        <v>217095</v>
      </c>
      <c r="Q1040" s="20">
        <f>IF(Table1[[#This Row],[Ngày Thanh toán]]&lt;&gt;"",Table1[[#This Row],[Giá Trị HD sau CK]],0)</f>
        <v>0</v>
      </c>
      <c r="R1040" s="8">
        <f>Table1[[#This Row],[Số còn phải thu ĐK]]+Table1[[#This Row],[Giá Trị HD sau CK]]-Table1[[#This Row],[Số tiền đã thu]]</f>
        <v>217095</v>
      </c>
      <c r="S1040" s="7">
        <f>IF(Table1[[#This Row],[Ngày hóa đơn]]&lt;&gt;"",Table1[[#This Row],[Ngày hóa đơn]],Table1[[#This Row],[Ngày hạch toán]])</f>
        <v>45857</v>
      </c>
      <c r="T1040" s="8">
        <v>55</v>
      </c>
      <c r="U1040" s="7">
        <f>IF(Table1[[#This Row],[Ngày tính CN]]="","",S1040+T1040)</f>
        <v>45912</v>
      </c>
      <c r="V1040" s="20">
        <f ca="1">IF(Table1[[#This Row],[Hạn thanh toán]]="","",IF((U1040-NOW())&lt;0,0,(U1040-NOW())))</f>
        <v>0</v>
      </c>
      <c r="W1040" s="3"/>
      <c r="X1040" s="20">
        <f ca="1">IF(Table1[[#This Row],[Hạn thanh toán]]="","",IF((U1040-NOW())&lt;0,-(U1040-NOW()),0))</f>
        <v>62.620536805552547</v>
      </c>
      <c r="Y1040" s="3" t="str">
        <f t="shared" ca="1" si="16"/>
        <v>Nợ quá hạn từ 60 ngày đến 90 ngày</v>
      </c>
      <c r="Z1040" s="3" t="str">
        <f>IF(MONTH(Table1[[#This Row],[Ngày tính CN]])&lt;10,"0"&amp;MONTH(Table1[[#This Row],[Ngày tính CN]]),MONTH(Table1[[#This Row],[Ngày tính CN]]))</f>
        <v>07</v>
      </c>
      <c r="AA104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40" s="3"/>
    </row>
    <row r="1041" spans="1:28" ht="25.5" customHeight="1" x14ac:dyDescent="0.2">
      <c r="A1041" s="4" t="s">
        <v>654</v>
      </c>
      <c r="B1041" s="4" t="s">
        <v>2119</v>
      </c>
      <c r="E1041" s="5">
        <v>45857</v>
      </c>
      <c r="F1041" s="3" t="s">
        <v>1593</v>
      </c>
      <c r="G1041" s="3" t="s">
        <v>936</v>
      </c>
      <c r="K1041" s="8">
        <v>-108548</v>
      </c>
      <c r="L1041" s="8" t="s">
        <v>637</v>
      </c>
      <c r="O1041" s="20">
        <f>IF(Table1[[#This Row],[Phân loại]]="Tồn đầu kỳ",Table1[[#This Row],[Tổng giá trị]],0)</f>
        <v>0</v>
      </c>
      <c r="P1041" s="8">
        <f>IF(Table1[[#This Row],[Số còn phải thu ĐK]]&gt;0,0,IF(Table1[[#This Row],[Phân loại]]="Bán hàng",Table1[[#This Row],[Tổng giá trị]],-Table1[[#This Row],[Tổng giá trị]]))</f>
        <v>108548</v>
      </c>
      <c r="Q1041" s="20">
        <f>IF(Table1[[#This Row],[Ngày Thanh toán]]&lt;&gt;"",Table1[[#This Row],[Giá Trị HD sau CK]],0)</f>
        <v>0</v>
      </c>
      <c r="R1041" s="8">
        <f>Table1[[#This Row],[Số còn phải thu ĐK]]+Table1[[#This Row],[Giá Trị HD sau CK]]-Table1[[#This Row],[Số tiền đã thu]]</f>
        <v>108548</v>
      </c>
      <c r="S1041" s="7">
        <f>IF(Table1[[#This Row],[Ngày hóa đơn]]&lt;&gt;"",Table1[[#This Row],[Ngày hóa đơn]],Table1[[#This Row],[Ngày hạch toán]])</f>
        <v>45857</v>
      </c>
      <c r="T1041" s="8">
        <v>55</v>
      </c>
      <c r="U1041" s="7">
        <f>IF(Table1[[#This Row],[Ngày tính CN]]="","",S1041+T1041)</f>
        <v>45912</v>
      </c>
      <c r="V1041" s="20">
        <f ca="1">IF(Table1[[#This Row],[Hạn thanh toán]]="","",IF((U1041-NOW())&lt;0,0,(U1041-NOW())))</f>
        <v>0</v>
      </c>
      <c r="W1041" s="3"/>
      <c r="X1041" s="20">
        <f ca="1">IF(Table1[[#This Row],[Hạn thanh toán]]="","",IF((U1041-NOW())&lt;0,-(U1041-NOW()),0))</f>
        <v>62.620536805552547</v>
      </c>
      <c r="Y1041" s="3" t="str">
        <f t="shared" ca="1" si="16"/>
        <v>Nợ quá hạn từ 60 ngày đến 90 ngày</v>
      </c>
      <c r="Z1041" s="3" t="str">
        <f>IF(MONTH(Table1[[#This Row],[Ngày tính CN]])&lt;10,"0"&amp;MONTH(Table1[[#This Row],[Ngày tính CN]]),MONTH(Table1[[#This Row],[Ngày tính CN]]))</f>
        <v>07</v>
      </c>
      <c r="AA104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41" s="3"/>
    </row>
    <row r="1042" spans="1:28" ht="25.5" customHeight="1" x14ac:dyDescent="0.2">
      <c r="A1042" s="4" t="s">
        <v>654</v>
      </c>
      <c r="B1042" s="4" t="s">
        <v>2119</v>
      </c>
      <c r="E1042" s="5">
        <v>45857</v>
      </c>
      <c r="F1042" s="3" t="s">
        <v>1594</v>
      </c>
      <c r="G1042" s="3" t="s">
        <v>936</v>
      </c>
      <c r="K1042" s="8">
        <v>-217095</v>
      </c>
      <c r="L1042" s="8" t="s">
        <v>637</v>
      </c>
      <c r="O1042" s="20">
        <f>IF(Table1[[#This Row],[Phân loại]]="Tồn đầu kỳ",Table1[[#This Row],[Tổng giá trị]],0)</f>
        <v>0</v>
      </c>
      <c r="P1042" s="8">
        <f>IF(Table1[[#This Row],[Số còn phải thu ĐK]]&gt;0,0,IF(Table1[[#This Row],[Phân loại]]="Bán hàng",Table1[[#This Row],[Tổng giá trị]],-Table1[[#This Row],[Tổng giá trị]]))</f>
        <v>217095</v>
      </c>
      <c r="Q1042" s="20">
        <f>IF(Table1[[#This Row],[Ngày Thanh toán]]&lt;&gt;"",Table1[[#This Row],[Giá Trị HD sau CK]],0)</f>
        <v>0</v>
      </c>
      <c r="R1042" s="8">
        <f>Table1[[#This Row],[Số còn phải thu ĐK]]+Table1[[#This Row],[Giá Trị HD sau CK]]-Table1[[#This Row],[Số tiền đã thu]]</f>
        <v>217095</v>
      </c>
      <c r="S1042" s="7">
        <f>IF(Table1[[#This Row],[Ngày hóa đơn]]&lt;&gt;"",Table1[[#This Row],[Ngày hóa đơn]],Table1[[#This Row],[Ngày hạch toán]])</f>
        <v>45857</v>
      </c>
      <c r="T1042" s="8">
        <v>55</v>
      </c>
      <c r="U1042" s="7">
        <f>IF(Table1[[#This Row],[Ngày tính CN]]="","",S1042+T1042)</f>
        <v>45912</v>
      </c>
      <c r="V1042" s="20">
        <f ca="1">IF(Table1[[#This Row],[Hạn thanh toán]]="","",IF((U1042-NOW())&lt;0,0,(U1042-NOW())))</f>
        <v>0</v>
      </c>
      <c r="W1042" s="3"/>
      <c r="X1042" s="20">
        <f ca="1">IF(Table1[[#This Row],[Hạn thanh toán]]="","",IF((U1042-NOW())&lt;0,-(U1042-NOW()),0))</f>
        <v>62.620536805552547</v>
      </c>
      <c r="Y1042" s="3" t="str">
        <f t="shared" ca="1" si="16"/>
        <v>Nợ quá hạn từ 60 ngày đến 90 ngày</v>
      </c>
      <c r="Z1042" s="3" t="str">
        <f>IF(MONTH(Table1[[#This Row],[Ngày tính CN]])&lt;10,"0"&amp;MONTH(Table1[[#This Row],[Ngày tính CN]]),MONTH(Table1[[#This Row],[Ngày tính CN]]))</f>
        <v>07</v>
      </c>
      <c r="AA104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42" s="3"/>
    </row>
    <row r="1043" spans="1:28" ht="25.5" customHeight="1" x14ac:dyDescent="0.2">
      <c r="A1043" s="4" t="s">
        <v>654</v>
      </c>
      <c r="B1043" s="4" t="s">
        <v>2119</v>
      </c>
      <c r="E1043" s="5">
        <v>45857</v>
      </c>
      <c r="F1043" s="3" t="s">
        <v>1595</v>
      </c>
      <c r="G1043" s="3" t="s">
        <v>936</v>
      </c>
      <c r="K1043" s="8">
        <v>-217095</v>
      </c>
      <c r="L1043" s="8" t="s">
        <v>637</v>
      </c>
      <c r="O1043" s="20">
        <f>IF(Table1[[#This Row],[Phân loại]]="Tồn đầu kỳ",Table1[[#This Row],[Tổng giá trị]],0)</f>
        <v>0</v>
      </c>
      <c r="P1043" s="8">
        <f>IF(Table1[[#This Row],[Số còn phải thu ĐK]]&gt;0,0,IF(Table1[[#This Row],[Phân loại]]="Bán hàng",Table1[[#This Row],[Tổng giá trị]],-Table1[[#This Row],[Tổng giá trị]]))</f>
        <v>217095</v>
      </c>
      <c r="Q1043" s="20">
        <f>IF(Table1[[#This Row],[Ngày Thanh toán]]&lt;&gt;"",Table1[[#This Row],[Giá Trị HD sau CK]],0)</f>
        <v>0</v>
      </c>
      <c r="R1043" s="8">
        <f>Table1[[#This Row],[Số còn phải thu ĐK]]+Table1[[#This Row],[Giá Trị HD sau CK]]-Table1[[#This Row],[Số tiền đã thu]]</f>
        <v>217095</v>
      </c>
      <c r="S1043" s="7">
        <f>IF(Table1[[#This Row],[Ngày hóa đơn]]&lt;&gt;"",Table1[[#This Row],[Ngày hóa đơn]],Table1[[#This Row],[Ngày hạch toán]])</f>
        <v>45857</v>
      </c>
      <c r="T1043" s="8">
        <v>55</v>
      </c>
      <c r="U1043" s="7">
        <f>IF(Table1[[#This Row],[Ngày tính CN]]="","",S1043+T1043)</f>
        <v>45912</v>
      </c>
      <c r="V1043" s="20">
        <f ca="1">IF(Table1[[#This Row],[Hạn thanh toán]]="","",IF((U1043-NOW())&lt;0,0,(U1043-NOW())))</f>
        <v>0</v>
      </c>
      <c r="W1043" s="3"/>
      <c r="X1043" s="20">
        <f ca="1">IF(Table1[[#This Row],[Hạn thanh toán]]="","",IF((U1043-NOW())&lt;0,-(U1043-NOW()),0))</f>
        <v>62.620536805552547</v>
      </c>
      <c r="Y1043" s="3" t="str">
        <f t="shared" ca="1" si="16"/>
        <v>Nợ quá hạn từ 60 ngày đến 90 ngày</v>
      </c>
      <c r="Z1043" s="3" t="str">
        <f>IF(MONTH(Table1[[#This Row],[Ngày tính CN]])&lt;10,"0"&amp;MONTH(Table1[[#This Row],[Ngày tính CN]]),MONTH(Table1[[#This Row],[Ngày tính CN]]))</f>
        <v>07</v>
      </c>
      <c r="AA104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43" s="3"/>
    </row>
    <row r="1044" spans="1:28" ht="25.5" customHeight="1" x14ac:dyDescent="0.2">
      <c r="A1044" s="4" t="s">
        <v>654</v>
      </c>
      <c r="B1044" s="4" t="s">
        <v>2119</v>
      </c>
      <c r="E1044" s="5">
        <v>45857</v>
      </c>
      <c r="F1044" s="3" t="s">
        <v>1596</v>
      </c>
      <c r="G1044" s="3" t="s">
        <v>936</v>
      </c>
      <c r="K1044" s="8">
        <v>-108548</v>
      </c>
      <c r="L1044" s="8" t="s">
        <v>637</v>
      </c>
      <c r="O1044" s="20">
        <f>IF(Table1[[#This Row],[Phân loại]]="Tồn đầu kỳ",Table1[[#This Row],[Tổng giá trị]],0)</f>
        <v>0</v>
      </c>
      <c r="P1044" s="8">
        <f>IF(Table1[[#This Row],[Số còn phải thu ĐK]]&gt;0,0,IF(Table1[[#This Row],[Phân loại]]="Bán hàng",Table1[[#This Row],[Tổng giá trị]],-Table1[[#This Row],[Tổng giá trị]]))</f>
        <v>108548</v>
      </c>
      <c r="Q1044" s="20">
        <f>IF(Table1[[#This Row],[Ngày Thanh toán]]&lt;&gt;"",Table1[[#This Row],[Giá Trị HD sau CK]],0)</f>
        <v>0</v>
      </c>
      <c r="R1044" s="8">
        <f>Table1[[#This Row],[Số còn phải thu ĐK]]+Table1[[#This Row],[Giá Trị HD sau CK]]-Table1[[#This Row],[Số tiền đã thu]]</f>
        <v>108548</v>
      </c>
      <c r="S1044" s="7">
        <f>IF(Table1[[#This Row],[Ngày hóa đơn]]&lt;&gt;"",Table1[[#This Row],[Ngày hóa đơn]],Table1[[#This Row],[Ngày hạch toán]])</f>
        <v>45857</v>
      </c>
      <c r="T1044" s="8">
        <v>55</v>
      </c>
      <c r="U1044" s="7">
        <f>IF(Table1[[#This Row],[Ngày tính CN]]="","",S1044+T1044)</f>
        <v>45912</v>
      </c>
      <c r="V1044" s="20">
        <f ca="1">IF(Table1[[#This Row],[Hạn thanh toán]]="","",IF((U1044-NOW())&lt;0,0,(U1044-NOW())))</f>
        <v>0</v>
      </c>
      <c r="W1044" s="3"/>
      <c r="X1044" s="20">
        <f ca="1">IF(Table1[[#This Row],[Hạn thanh toán]]="","",IF((U1044-NOW())&lt;0,-(U1044-NOW()),0))</f>
        <v>62.620536805552547</v>
      </c>
      <c r="Y1044" s="3" t="str">
        <f t="shared" ca="1" si="16"/>
        <v>Nợ quá hạn từ 60 ngày đến 90 ngày</v>
      </c>
      <c r="Z1044" s="3" t="str">
        <f>IF(MONTH(Table1[[#This Row],[Ngày tính CN]])&lt;10,"0"&amp;MONTH(Table1[[#This Row],[Ngày tính CN]]),MONTH(Table1[[#This Row],[Ngày tính CN]]))</f>
        <v>07</v>
      </c>
      <c r="AA104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44" s="3"/>
    </row>
    <row r="1045" spans="1:28" ht="25.5" customHeight="1" x14ac:dyDescent="0.2">
      <c r="A1045" s="4" t="s">
        <v>654</v>
      </c>
      <c r="B1045" s="4" t="s">
        <v>2119</v>
      </c>
      <c r="E1045" s="5">
        <v>45857</v>
      </c>
      <c r="F1045" s="3" t="s">
        <v>1597</v>
      </c>
      <c r="G1045" s="3" t="s">
        <v>936</v>
      </c>
      <c r="K1045" s="8">
        <v>-108548</v>
      </c>
      <c r="L1045" s="8" t="s">
        <v>637</v>
      </c>
      <c r="O1045" s="20">
        <f>IF(Table1[[#This Row],[Phân loại]]="Tồn đầu kỳ",Table1[[#This Row],[Tổng giá trị]],0)</f>
        <v>0</v>
      </c>
      <c r="P1045" s="8">
        <f>IF(Table1[[#This Row],[Số còn phải thu ĐK]]&gt;0,0,IF(Table1[[#This Row],[Phân loại]]="Bán hàng",Table1[[#This Row],[Tổng giá trị]],-Table1[[#This Row],[Tổng giá trị]]))</f>
        <v>108548</v>
      </c>
      <c r="Q1045" s="20">
        <f>IF(Table1[[#This Row],[Ngày Thanh toán]]&lt;&gt;"",Table1[[#This Row],[Giá Trị HD sau CK]],0)</f>
        <v>0</v>
      </c>
      <c r="R1045" s="8">
        <f>Table1[[#This Row],[Số còn phải thu ĐK]]+Table1[[#This Row],[Giá Trị HD sau CK]]-Table1[[#This Row],[Số tiền đã thu]]</f>
        <v>108548</v>
      </c>
      <c r="S1045" s="7">
        <f>IF(Table1[[#This Row],[Ngày hóa đơn]]&lt;&gt;"",Table1[[#This Row],[Ngày hóa đơn]],Table1[[#This Row],[Ngày hạch toán]])</f>
        <v>45857</v>
      </c>
      <c r="T1045" s="8">
        <v>55</v>
      </c>
      <c r="U1045" s="7">
        <f>IF(Table1[[#This Row],[Ngày tính CN]]="","",S1045+T1045)</f>
        <v>45912</v>
      </c>
      <c r="V1045" s="20">
        <f ca="1">IF(Table1[[#This Row],[Hạn thanh toán]]="","",IF((U1045-NOW())&lt;0,0,(U1045-NOW())))</f>
        <v>0</v>
      </c>
      <c r="W1045" s="3"/>
      <c r="X1045" s="20">
        <f ca="1">IF(Table1[[#This Row],[Hạn thanh toán]]="","",IF((U1045-NOW())&lt;0,-(U1045-NOW()),0))</f>
        <v>62.620536805552547</v>
      </c>
      <c r="Y1045" s="3" t="str">
        <f t="shared" ca="1" si="16"/>
        <v>Nợ quá hạn từ 60 ngày đến 90 ngày</v>
      </c>
      <c r="Z1045" s="3" t="str">
        <f>IF(MONTH(Table1[[#This Row],[Ngày tính CN]])&lt;10,"0"&amp;MONTH(Table1[[#This Row],[Ngày tính CN]]),MONTH(Table1[[#This Row],[Ngày tính CN]]))</f>
        <v>07</v>
      </c>
      <c r="AA104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45" s="3"/>
    </row>
    <row r="1046" spans="1:28" ht="25.5" customHeight="1" x14ac:dyDescent="0.2">
      <c r="A1046" s="4" t="s">
        <v>654</v>
      </c>
      <c r="B1046" s="4" t="s">
        <v>2119</v>
      </c>
      <c r="E1046" s="5">
        <v>45857</v>
      </c>
      <c r="F1046" s="3" t="s">
        <v>1598</v>
      </c>
      <c r="G1046" s="3" t="s">
        <v>936</v>
      </c>
      <c r="K1046" s="8">
        <v>-108548</v>
      </c>
      <c r="L1046" s="8" t="s">
        <v>637</v>
      </c>
      <c r="O1046" s="20">
        <f>IF(Table1[[#This Row],[Phân loại]]="Tồn đầu kỳ",Table1[[#This Row],[Tổng giá trị]],0)</f>
        <v>0</v>
      </c>
      <c r="P1046" s="8">
        <f>IF(Table1[[#This Row],[Số còn phải thu ĐK]]&gt;0,0,IF(Table1[[#This Row],[Phân loại]]="Bán hàng",Table1[[#This Row],[Tổng giá trị]],-Table1[[#This Row],[Tổng giá trị]]))</f>
        <v>108548</v>
      </c>
      <c r="Q1046" s="20">
        <f>IF(Table1[[#This Row],[Ngày Thanh toán]]&lt;&gt;"",Table1[[#This Row],[Giá Trị HD sau CK]],0)</f>
        <v>0</v>
      </c>
      <c r="R1046" s="8">
        <f>Table1[[#This Row],[Số còn phải thu ĐK]]+Table1[[#This Row],[Giá Trị HD sau CK]]-Table1[[#This Row],[Số tiền đã thu]]</f>
        <v>108548</v>
      </c>
      <c r="S1046" s="7">
        <f>IF(Table1[[#This Row],[Ngày hóa đơn]]&lt;&gt;"",Table1[[#This Row],[Ngày hóa đơn]],Table1[[#This Row],[Ngày hạch toán]])</f>
        <v>45857</v>
      </c>
      <c r="T1046" s="8">
        <v>55</v>
      </c>
      <c r="U1046" s="7">
        <f>IF(Table1[[#This Row],[Ngày tính CN]]="","",S1046+T1046)</f>
        <v>45912</v>
      </c>
      <c r="V1046" s="20">
        <f ca="1">IF(Table1[[#This Row],[Hạn thanh toán]]="","",IF((U1046-NOW())&lt;0,0,(U1046-NOW())))</f>
        <v>0</v>
      </c>
      <c r="W1046" s="3"/>
      <c r="X1046" s="20">
        <f ca="1">IF(Table1[[#This Row],[Hạn thanh toán]]="","",IF((U1046-NOW())&lt;0,-(U1046-NOW()),0))</f>
        <v>62.620536805552547</v>
      </c>
      <c r="Y1046" s="3" t="str">
        <f t="shared" ca="1" si="16"/>
        <v>Nợ quá hạn từ 60 ngày đến 90 ngày</v>
      </c>
      <c r="Z1046" s="3" t="str">
        <f>IF(MONTH(Table1[[#This Row],[Ngày tính CN]])&lt;10,"0"&amp;MONTH(Table1[[#This Row],[Ngày tính CN]]),MONTH(Table1[[#This Row],[Ngày tính CN]]))</f>
        <v>07</v>
      </c>
      <c r="AA104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46" s="3"/>
    </row>
    <row r="1047" spans="1:28" ht="25.5" customHeight="1" x14ac:dyDescent="0.2">
      <c r="A1047" s="4" t="s">
        <v>654</v>
      </c>
      <c r="B1047" s="4" t="s">
        <v>2119</v>
      </c>
      <c r="E1047" s="5">
        <v>45857</v>
      </c>
      <c r="F1047" s="3" t="s">
        <v>1599</v>
      </c>
      <c r="G1047" s="3" t="s">
        <v>936</v>
      </c>
      <c r="K1047" s="8">
        <v>-108548</v>
      </c>
      <c r="L1047" s="8" t="s">
        <v>637</v>
      </c>
      <c r="O1047" s="20">
        <f>IF(Table1[[#This Row],[Phân loại]]="Tồn đầu kỳ",Table1[[#This Row],[Tổng giá trị]],0)</f>
        <v>0</v>
      </c>
      <c r="P1047" s="8">
        <f>IF(Table1[[#This Row],[Số còn phải thu ĐK]]&gt;0,0,IF(Table1[[#This Row],[Phân loại]]="Bán hàng",Table1[[#This Row],[Tổng giá trị]],-Table1[[#This Row],[Tổng giá trị]]))</f>
        <v>108548</v>
      </c>
      <c r="Q1047" s="20">
        <f>IF(Table1[[#This Row],[Ngày Thanh toán]]&lt;&gt;"",Table1[[#This Row],[Giá Trị HD sau CK]],0)</f>
        <v>0</v>
      </c>
      <c r="R1047" s="8">
        <f>Table1[[#This Row],[Số còn phải thu ĐK]]+Table1[[#This Row],[Giá Trị HD sau CK]]-Table1[[#This Row],[Số tiền đã thu]]</f>
        <v>108548</v>
      </c>
      <c r="S1047" s="7">
        <f>IF(Table1[[#This Row],[Ngày hóa đơn]]&lt;&gt;"",Table1[[#This Row],[Ngày hóa đơn]],Table1[[#This Row],[Ngày hạch toán]])</f>
        <v>45857</v>
      </c>
      <c r="T1047" s="8">
        <v>55</v>
      </c>
      <c r="U1047" s="7">
        <f>IF(Table1[[#This Row],[Ngày tính CN]]="","",S1047+T1047)</f>
        <v>45912</v>
      </c>
      <c r="V1047" s="20">
        <f ca="1">IF(Table1[[#This Row],[Hạn thanh toán]]="","",IF((U1047-NOW())&lt;0,0,(U1047-NOW())))</f>
        <v>0</v>
      </c>
      <c r="W1047" s="3"/>
      <c r="X1047" s="20">
        <f ca="1">IF(Table1[[#This Row],[Hạn thanh toán]]="","",IF((U1047-NOW())&lt;0,-(U1047-NOW()),0))</f>
        <v>62.620536805552547</v>
      </c>
      <c r="Y1047" s="3" t="str">
        <f t="shared" ca="1" si="16"/>
        <v>Nợ quá hạn từ 60 ngày đến 90 ngày</v>
      </c>
      <c r="Z1047" s="3" t="str">
        <f>IF(MONTH(Table1[[#This Row],[Ngày tính CN]])&lt;10,"0"&amp;MONTH(Table1[[#This Row],[Ngày tính CN]]),MONTH(Table1[[#This Row],[Ngày tính CN]]))</f>
        <v>07</v>
      </c>
      <c r="AA104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47" s="3"/>
    </row>
    <row r="1048" spans="1:28" ht="25.5" customHeight="1" x14ac:dyDescent="0.2">
      <c r="A1048" s="4" t="s">
        <v>654</v>
      </c>
      <c r="B1048" s="4" t="s">
        <v>2119</v>
      </c>
      <c r="E1048" s="5">
        <v>45857</v>
      </c>
      <c r="F1048" s="3" t="s">
        <v>1600</v>
      </c>
      <c r="G1048" s="3" t="s">
        <v>936</v>
      </c>
      <c r="K1048" s="8">
        <v>-180319</v>
      </c>
      <c r="L1048" s="8" t="s">
        <v>637</v>
      </c>
      <c r="O1048" s="20">
        <f>IF(Table1[[#This Row],[Phân loại]]="Tồn đầu kỳ",Table1[[#This Row],[Tổng giá trị]],0)</f>
        <v>0</v>
      </c>
      <c r="P1048" s="8">
        <f>IF(Table1[[#This Row],[Số còn phải thu ĐK]]&gt;0,0,IF(Table1[[#This Row],[Phân loại]]="Bán hàng",Table1[[#This Row],[Tổng giá trị]],-Table1[[#This Row],[Tổng giá trị]]))</f>
        <v>180319</v>
      </c>
      <c r="Q1048" s="20">
        <f>IF(Table1[[#This Row],[Ngày Thanh toán]]&lt;&gt;"",Table1[[#This Row],[Giá Trị HD sau CK]],0)</f>
        <v>0</v>
      </c>
      <c r="R1048" s="8">
        <f>Table1[[#This Row],[Số còn phải thu ĐK]]+Table1[[#This Row],[Giá Trị HD sau CK]]-Table1[[#This Row],[Số tiền đã thu]]</f>
        <v>180319</v>
      </c>
      <c r="S1048" s="7">
        <f>IF(Table1[[#This Row],[Ngày hóa đơn]]&lt;&gt;"",Table1[[#This Row],[Ngày hóa đơn]],Table1[[#This Row],[Ngày hạch toán]])</f>
        <v>45857</v>
      </c>
      <c r="T1048" s="8">
        <v>55</v>
      </c>
      <c r="U1048" s="7">
        <f>IF(Table1[[#This Row],[Ngày tính CN]]="","",S1048+T1048)</f>
        <v>45912</v>
      </c>
      <c r="V1048" s="20">
        <f ca="1">IF(Table1[[#This Row],[Hạn thanh toán]]="","",IF((U1048-NOW())&lt;0,0,(U1048-NOW())))</f>
        <v>0</v>
      </c>
      <c r="W1048" s="3"/>
      <c r="X1048" s="20">
        <f ca="1">IF(Table1[[#This Row],[Hạn thanh toán]]="","",IF((U1048-NOW())&lt;0,-(U1048-NOW()),0))</f>
        <v>62.620536805552547</v>
      </c>
      <c r="Y1048" s="3" t="str">
        <f t="shared" ca="1" si="16"/>
        <v>Nợ quá hạn từ 60 ngày đến 90 ngày</v>
      </c>
      <c r="Z1048" s="3" t="str">
        <f>IF(MONTH(Table1[[#This Row],[Ngày tính CN]])&lt;10,"0"&amp;MONTH(Table1[[#This Row],[Ngày tính CN]]),MONTH(Table1[[#This Row],[Ngày tính CN]]))</f>
        <v>07</v>
      </c>
      <c r="AA104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48" s="3"/>
    </row>
    <row r="1049" spans="1:28" ht="25.5" customHeight="1" x14ac:dyDescent="0.2">
      <c r="A1049" s="4" t="s">
        <v>654</v>
      </c>
      <c r="B1049" s="4" t="s">
        <v>2119</v>
      </c>
      <c r="E1049" s="5">
        <v>45864</v>
      </c>
      <c r="F1049" s="3" t="s">
        <v>1601</v>
      </c>
      <c r="G1049" s="3" t="s">
        <v>936</v>
      </c>
      <c r="K1049" s="8">
        <v>-49049</v>
      </c>
      <c r="L1049" s="8" t="s">
        <v>637</v>
      </c>
      <c r="O1049" s="20">
        <f>IF(Table1[[#This Row],[Phân loại]]="Tồn đầu kỳ",Table1[[#This Row],[Tổng giá trị]],0)</f>
        <v>0</v>
      </c>
      <c r="P1049" s="8">
        <f>IF(Table1[[#This Row],[Số còn phải thu ĐK]]&gt;0,0,IF(Table1[[#This Row],[Phân loại]]="Bán hàng",Table1[[#This Row],[Tổng giá trị]],-Table1[[#This Row],[Tổng giá trị]]))</f>
        <v>49049</v>
      </c>
      <c r="Q1049" s="20">
        <f>IF(Table1[[#This Row],[Ngày Thanh toán]]&lt;&gt;"",Table1[[#This Row],[Giá Trị HD sau CK]],0)</f>
        <v>0</v>
      </c>
      <c r="R1049" s="8">
        <f>Table1[[#This Row],[Số còn phải thu ĐK]]+Table1[[#This Row],[Giá Trị HD sau CK]]-Table1[[#This Row],[Số tiền đã thu]]</f>
        <v>49049</v>
      </c>
      <c r="S1049" s="7">
        <f>IF(Table1[[#This Row],[Ngày hóa đơn]]&lt;&gt;"",Table1[[#This Row],[Ngày hóa đơn]],Table1[[#This Row],[Ngày hạch toán]])</f>
        <v>45864</v>
      </c>
      <c r="T1049" s="8">
        <v>55</v>
      </c>
      <c r="U1049" s="7">
        <f>IF(Table1[[#This Row],[Ngày tính CN]]="","",S1049+T1049)</f>
        <v>45919</v>
      </c>
      <c r="V1049" s="20">
        <f ca="1">IF(Table1[[#This Row],[Hạn thanh toán]]="","",IF((U1049-NOW())&lt;0,0,(U1049-NOW())))</f>
        <v>0</v>
      </c>
      <c r="W1049" s="3"/>
      <c r="X1049" s="20">
        <f ca="1">IF(Table1[[#This Row],[Hạn thanh toán]]="","",IF((U1049-NOW())&lt;0,-(U1049-NOW()),0))</f>
        <v>55.620536805552547</v>
      </c>
      <c r="Y1049" s="3" t="str">
        <f t="shared" ca="1" si="16"/>
        <v>Nợ quá hạn từ 30 ngày đến 60 ngày</v>
      </c>
      <c r="Z1049" s="3" t="str">
        <f>IF(MONTH(Table1[[#This Row],[Ngày tính CN]])&lt;10,"0"&amp;MONTH(Table1[[#This Row],[Ngày tính CN]]),MONTH(Table1[[#This Row],[Ngày tính CN]]))</f>
        <v>07</v>
      </c>
      <c r="AA104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49" s="3"/>
    </row>
    <row r="1050" spans="1:28" ht="25.5" customHeight="1" x14ac:dyDescent="0.2">
      <c r="A1050" s="4" t="s">
        <v>654</v>
      </c>
      <c r="B1050" s="4" t="s">
        <v>2119</v>
      </c>
      <c r="E1050" s="5">
        <v>45864</v>
      </c>
      <c r="F1050" s="3" t="s">
        <v>1602</v>
      </c>
      <c r="G1050" s="3" t="s">
        <v>936</v>
      </c>
      <c r="K1050" s="8">
        <v>-108548</v>
      </c>
      <c r="L1050" s="8" t="s">
        <v>637</v>
      </c>
      <c r="O1050" s="20">
        <f>IF(Table1[[#This Row],[Phân loại]]="Tồn đầu kỳ",Table1[[#This Row],[Tổng giá trị]],0)</f>
        <v>0</v>
      </c>
      <c r="P1050" s="8">
        <f>IF(Table1[[#This Row],[Số còn phải thu ĐK]]&gt;0,0,IF(Table1[[#This Row],[Phân loại]]="Bán hàng",Table1[[#This Row],[Tổng giá trị]],-Table1[[#This Row],[Tổng giá trị]]))</f>
        <v>108548</v>
      </c>
      <c r="Q1050" s="20">
        <f>IF(Table1[[#This Row],[Ngày Thanh toán]]&lt;&gt;"",Table1[[#This Row],[Giá Trị HD sau CK]],0)</f>
        <v>0</v>
      </c>
      <c r="R1050" s="8">
        <f>Table1[[#This Row],[Số còn phải thu ĐK]]+Table1[[#This Row],[Giá Trị HD sau CK]]-Table1[[#This Row],[Số tiền đã thu]]</f>
        <v>108548</v>
      </c>
      <c r="S1050" s="7">
        <f>IF(Table1[[#This Row],[Ngày hóa đơn]]&lt;&gt;"",Table1[[#This Row],[Ngày hóa đơn]],Table1[[#This Row],[Ngày hạch toán]])</f>
        <v>45864</v>
      </c>
      <c r="T1050" s="8">
        <v>55</v>
      </c>
      <c r="U1050" s="7">
        <f>IF(Table1[[#This Row],[Ngày tính CN]]="","",S1050+T1050)</f>
        <v>45919</v>
      </c>
      <c r="V1050" s="20">
        <f ca="1">IF(Table1[[#This Row],[Hạn thanh toán]]="","",IF((U1050-NOW())&lt;0,0,(U1050-NOW())))</f>
        <v>0</v>
      </c>
      <c r="W1050" s="3"/>
      <c r="X1050" s="20">
        <f ca="1">IF(Table1[[#This Row],[Hạn thanh toán]]="","",IF((U1050-NOW())&lt;0,-(U1050-NOW()),0))</f>
        <v>55.620536805552547</v>
      </c>
      <c r="Y1050" s="3" t="str">
        <f t="shared" ca="1" si="16"/>
        <v>Nợ quá hạn từ 30 ngày đến 60 ngày</v>
      </c>
      <c r="Z1050" s="3" t="str">
        <f>IF(MONTH(Table1[[#This Row],[Ngày tính CN]])&lt;10,"0"&amp;MONTH(Table1[[#This Row],[Ngày tính CN]]),MONTH(Table1[[#This Row],[Ngày tính CN]]))</f>
        <v>07</v>
      </c>
      <c r="AA105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50" s="3"/>
    </row>
    <row r="1051" spans="1:28" ht="25.5" customHeight="1" x14ac:dyDescent="0.2">
      <c r="A1051" s="4" t="s">
        <v>654</v>
      </c>
      <c r="B1051" s="4" t="s">
        <v>2119</v>
      </c>
      <c r="E1051" s="5">
        <v>45864</v>
      </c>
      <c r="F1051" s="3" t="s">
        <v>1603</v>
      </c>
      <c r="G1051" s="3" t="s">
        <v>936</v>
      </c>
      <c r="K1051" s="8">
        <v>-71771</v>
      </c>
      <c r="L1051" s="8" t="s">
        <v>637</v>
      </c>
      <c r="O1051" s="20">
        <f>IF(Table1[[#This Row],[Phân loại]]="Tồn đầu kỳ",Table1[[#This Row],[Tổng giá trị]],0)</f>
        <v>0</v>
      </c>
      <c r="P1051" s="8">
        <f>IF(Table1[[#This Row],[Số còn phải thu ĐK]]&gt;0,0,IF(Table1[[#This Row],[Phân loại]]="Bán hàng",Table1[[#This Row],[Tổng giá trị]],-Table1[[#This Row],[Tổng giá trị]]))</f>
        <v>71771</v>
      </c>
      <c r="Q1051" s="20">
        <f>IF(Table1[[#This Row],[Ngày Thanh toán]]&lt;&gt;"",Table1[[#This Row],[Giá Trị HD sau CK]],0)</f>
        <v>0</v>
      </c>
      <c r="R1051" s="8">
        <f>Table1[[#This Row],[Số còn phải thu ĐK]]+Table1[[#This Row],[Giá Trị HD sau CK]]-Table1[[#This Row],[Số tiền đã thu]]</f>
        <v>71771</v>
      </c>
      <c r="S1051" s="7">
        <f>IF(Table1[[#This Row],[Ngày hóa đơn]]&lt;&gt;"",Table1[[#This Row],[Ngày hóa đơn]],Table1[[#This Row],[Ngày hạch toán]])</f>
        <v>45864</v>
      </c>
      <c r="T1051" s="8">
        <v>55</v>
      </c>
      <c r="U1051" s="7">
        <f>IF(Table1[[#This Row],[Ngày tính CN]]="","",S1051+T1051)</f>
        <v>45919</v>
      </c>
      <c r="V1051" s="20">
        <f ca="1">IF(Table1[[#This Row],[Hạn thanh toán]]="","",IF((U1051-NOW())&lt;0,0,(U1051-NOW())))</f>
        <v>0</v>
      </c>
      <c r="W1051" s="3"/>
      <c r="X1051" s="20">
        <f ca="1">IF(Table1[[#This Row],[Hạn thanh toán]]="","",IF((U1051-NOW())&lt;0,-(U1051-NOW()),0))</f>
        <v>55.620536805552547</v>
      </c>
      <c r="Y1051" s="3" t="str">
        <f t="shared" ca="1" si="16"/>
        <v>Nợ quá hạn từ 30 ngày đến 60 ngày</v>
      </c>
      <c r="Z1051" s="3" t="str">
        <f>IF(MONTH(Table1[[#This Row],[Ngày tính CN]])&lt;10,"0"&amp;MONTH(Table1[[#This Row],[Ngày tính CN]]),MONTH(Table1[[#This Row],[Ngày tính CN]]))</f>
        <v>07</v>
      </c>
      <c r="AA105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51" s="3"/>
    </row>
    <row r="1052" spans="1:28" ht="25.5" customHeight="1" x14ac:dyDescent="0.2">
      <c r="A1052" s="4" t="s">
        <v>654</v>
      </c>
      <c r="B1052" s="4" t="s">
        <v>2119</v>
      </c>
      <c r="E1052" s="5">
        <v>45864</v>
      </c>
      <c r="F1052" s="3" t="s">
        <v>1604</v>
      </c>
      <c r="G1052" s="3" t="s">
        <v>936</v>
      </c>
      <c r="K1052" s="8">
        <v>-71771</v>
      </c>
      <c r="L1052" s="8" t="s">
        <v>637</v>
      </c>
      <c r="O1052" s="20">
        <f>IF(Table1[[#This Row],[Phân loại]]="Tồn đầu kỳ",Table1[[#This Row],[Tổng giá trị]],0)</f>
        <v>0</v>
      </c>
      <c r="P1052" s="8">
        <f>IF(Table1[[#This Row],[Số còn phải thu ĐK]]&gt;0,0,IF(Table1[[#This Row],[Phân loại]]="Bán hàng",Table1[[#This Row],[Tổng giá trị]],-Table1[[#This Row],[Tổng giá trị]]))</f>
        <v>71771</v>
      </c>
      <c r="Q1052" s="20">
        <f>IF(Table1[[#This Row],[Ngày Thanh toán]]&lt;&gt;"",Table1[[#This Row],[Giá Trị HD sau CK]],0)</f>
        <v>0</v>
      </c>
      <c r="R1052" s="8">
        <f>Table1[[#This Row],[Số còn phải thu ĐK]]+Table1[[#This Row],[Giá Trị HD sau CK]]-Table1[[#This Row],[Số tiền đã thu]]</f>
        <v>71771</v>
      </c>
      <c r="S1052" s="7">
        <f>IF(Table1[[#This Row],[Ngày hóa đơn]]&lt;&gt;"",Table1[[#This Row],[Ngày hóa đơn]],Table1[[#This Row],[Ngày hạch toán]])</f>
        <v>45864</v>
      </c>
      <c r="T1052" s="8">
        <v>55</v>
      </c>
      <c r="U1052" s="7">
        <f>IF(Table1[[#This Row],[Ngày tính CN]]="","",S1052+T1052)</f>
        <v>45919</v>
      </c>
      <c r="V1052" s="20">
        <f ca="1">IF(Table1[[#This Row],[Hạn thanh toán]]="","",IF((U1052-NOW())&lt;0,0,(U1052-NOW())))</f>
        <v>0</v>
      </c>
      <c r="W1052" s="3"/>
      <c r="X1052" s="20">
        <f ca="1">IF(Table1[[#This Row],[Hạn thanh toán]]="","",IF((U1052-NOW())&lt;0,-(U1052-NOW()),0))</f>
        <v>55.620536805552547</v>
      </c>
      <c r="Y1052" s="3" t="str">
        <f t="shared" ca="1" si="16"/>
        <v>Nợ quá hạn từ 30 ngày đến 60 ngày</v>
      </c>
      <c r="Z1052" s="3" t="str">
        <f>IF(MONTH(Table1[[#This Row],[Ngày tính CN]])&lt;10,"0"&amp;MONTH(Table1[[#This Row],[Ngày tính CN]]),MONTH(Table1[[#This Row],[Ngày tính CN]]))</f>
        <v>07</v>
      </c>
      <c r="AA105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52" s="3"/>
    </row>
    <row r="1053" spans="1:28" ht="25.5" customHeight="1" x14ac:dyDescent="0.2">
      <c r="A1053" s="4" t="s">
        <v>654</v>
      </c>
      <c r="B1053" s="4" t="s">
        <v>2119</v>
      </c>
      <c r="E1053" s="5">
        <v>45864</v>
      </c>
      <c r="F1053" s="3" t="s">
        <v>1605</v>
      </c>
      <c r="G1053" s="3" t="s">
        <v>936</v>
      </c>
      <c r="K1053" s="8">
        <v>-180319</v>
      </c>
      <c r="L1053" s="8" t="s">
        <v>637</v>
      </c>
      <c r="O1053" s="20">
        <f>IF(Table1[[#This Row],[Phân loại]]="Tồn đầu kỳ",Table1[[#This Row],[Tổng giá trị]],0)</f>
        <v>0</v>
      </c>
      <c r="P1053" s="8">
        <f>IF(Table1[[#This Row],[Số còn phải thu ĐK]]&gt;0,0,IF(Table1[[#This Row],[Phân loại]]="Bán hàng",Table1[[#This Row],[Tổng giá trị]],-Table1[[#This Row],[Tổng giá trị]]))</f>
        <v>180319</v>
      </c>
      <c r="Q1053" s="20">
        <f>IF(Table1[[#This Row],[Ngày Thanh toán]]&lt;&gt;"",Table1[[#This Row],[Giá Trị HD sau CK]],0)</f>
        <v>0</v>
      </c>
      <c r="R1053" s="8">
        <f>Table1[[#This Row],[Số còn phải thu ĐK]]+Table1[[#This Row],[Giá Trị HD sau CK]]-Table1[[#This Row],[Số tiền đã thu]]</f>
        <v>180319</v>
      </c>
      <c r="S1053" s="7">
        <f>IF(Table1[[#This Row],[Ngày hóa đơn]]&lt;&gt;"",Table1[[#This Row],[Ngày hóa đơn]],Table1[[#This Row],[Ngày hạch toán]])</f>
        <v>45864</v>
      </c>
      <c r="T1053" s="8">
        <v>55</v>
      </c>
      <c r="U1053" s="7">
        <f>IF(Table1[[#This Row],[Ngày tính CN]]="","",S1053+T1053)</f>
        <v>45919</v>
      </c>
      <c r="V1053" s="20">
        <f ca="1">IF(Table1[[#This Row],[Hạn thanh toán]]="","",IF((U1053-NOW())&lt;0,0,(U1053-NOW())))</f>
        <v>0</v>
      </c>
      <c r="W1053" s="3"/>
      <c r="X1053" s="20">
        <f ca="1">IF(Table1[[#This Row],[Hạn thanh toán]]="","",IF((U1053-NOW())&lt;0,-(U1053-NOW()),0))</f>
        <v>55.620536805552547</v>
      </c>
      <c r="Y1053" s="3" t="str">
        <f t="shared" ca="1" si="16"/>
        <v>Nợ quá hạn từ 30 ngày đến 60 ngày</v>
      </c>
      <c r="Z1053" s="3" t="str">
        <f>IF(MONTH(Table1[[#This Row],[Ngày tính CN]])&lt;10,"0"&amp;MONTH(Table1[[#This Row],[Ngày tính CN]]),MONTH(Table1[[#This Row],[Ngày tính CN]]))</f>
        <v>07</v>
      </c>
      <c r="AA105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53" s="3"/>
    </row>
    <row r="1054" spans="1:28" ht="25.5" customHeight="1" x14ac:dyDescent="0.2">
      <c r="A1054" s="4" t="s">
        <v>654</v>
      </c>
      <c r="B1054" s="4" t="s">
        <v>2119</v>
      </c>
      <c r="E1054" s="5">
        <v>45864</v>
      </c>
      <c r="F1054" s="3" t="s">
        <v>1606</v>
      </c>
      <c r="G1054" s="3" t="s">
        <v>936</v>
      </c>
      <c r="K1054" s="8">
        <v>-276796</v>
      </c>
      <c r="L1054" s="8" t="s">
        <v>637</v>
      </c>
      <c r="O1054" s="20">
        <f>IF(Table1[[#This Row],[Phân loại]]="Tồn đầu kỳ",Table1[[#This Row],[Tổng giá trị]],0)</f>
        <v>0</v>
      </c>
      <c r="P1054" s="8">
        <f>IF(Table1[[#This Row],[Số còn phải thu ĐK]]&gt;0,0,IF(Table1[[#This Row],[Phân loại]]="Bán hàng",Table1[[#This Row],[Tổng giá trị]],-Table1[[#This Row],[Tổng giá trị]]))</f>
        <v>276796</v>
      </c>
      <c r="Q1054" s="20">
        <f>IF(Table1[[#This Row],[Ngày Thanh toán]]&lt;&gt;"",Table1[[#This Row],[Giá Trị HD sau CK]],0)</f>
        <v>0</v>
      </c>
      <c r="R1054" s="8">
        <f>Table1[[#This Row],[Số còn phải thu ĐK]]+Table1[[#This Row],[Giá Trị HD sau CK]]-Table1[[#This Row],[Số tiền đã thu]]</f>
        <v>276796</v>
      </c>
      <c r="S1054" s="7">
        <f>IF(Table1[[#This Row],[Ngày hóa đơn]]&lt;&gt;"",Table1[[#This Row],[Ngày hóa đơn]],Table1[[#This Row],[Ngày hạch toán]])</f>
        <v>45864</v>
      </c>
      <c r="T1054" s="8">
        <v>55</v>
      </c>
      <c r="U1054" s="7">
        <f>IF(Table1[[#This Row],[Ngày tính CN]]="","",S1054+T1054)</f>
        <v>45919</v>
      </c>
      <c r="V1054" s="20">
        <f ca="1">IF(Table1[[#This Row],[Hạn thanh toán]]="","",IF((U1054-NOW())&lt;0,0,(U1054-NOW())))</f>
        <v>0</v>
      </c>
      <c r="W1054" s="3"/>
      <c r="X1054" s="20">
        <f ca="1">IF(Table1[[#This Row],[Hạn thanh toán]]="","",IF((U1054-NOW())&lt;0,-(U1054-NOW()),0))</f>
        <v>55.620536805552547</v>
      </c>
      <c r="Y1054" s="3" t="str">
        <f t="shared" ca="1" si="16"/>
        <v>Nợ quá hạn từ 30 ngày đến 60 ngày</v>
      </c>
      <c r="Z1054" s="3" t="str">
        <f>IF(MONTH(Table1[[#This Row],[Ngày tính CN]])&lt;10,"0"&amp;MONTH(Table1[[#This Row],[Ngày tính CN]]),MONTH(Table1[[#This Row],[Ngày tính CN]]))</f>
        <v>07</v>
      </c>
      <c r="AA105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54" s="3"/>
    </row>
    <row r="1055" spans="1:28" ht="25.5" customHeight="1" x14ac:dyDescent="0.2">
      <c r="A1055" s="4" t="s">
        <v>654</v>
      </c>
      <c r="B1055" s="4" t="s">
        <v>2119</v>
      </c>
      <c r="E1055" s="5">
        <v>45866</v>
      </c>
      <c r="F1055" s="3" t="s">
        <v>1607</v>
      </c>
      <c r="G1055" s="3" t="s">
        <v>936</v>
      </c>
      <c r="K1055" s="8">
        <v>-92265</v>
      </c>
      <c r="L1055" s="8" t="s">
        <v>637</v>
      </c>
      <c r="O1055" s="20">
        <f>IF(Table1[[#This Row],[Phân loại]]="Tồn đầu kỳ",Table1[[#This Row],[Tổng giá trị]],0)</f>
        <v>0</v>
      </c>
      <c r="P1055" s="8">
        <f>IF(Table1[[#This Row],[Số còn phải thu ĐK]]&gt;0,0,IF(Table1[[#This Row],[Phân loại]]="Bán hàng",Table1[[#This Row],[Tổng giá trị]],-Table1[[#This Row],[Tổng giá trị]]))</f>
        <v>92265</v>
      </c>
      <c r="Q1055" s="20">
        <f>IF(Table1[[#This Row],[Ngày Thanh toán]]&lt;&gt;"",Table1[[#This Row],[Giá Trị HD sau CK]],0)</f>
        <v>0</v>
      </c>
      <c r="R1055" s="8">
        <f>Table1[[#This Row],[Số còn phải thu ĐK]]+Table1[[#This Row],[Giá Trị HD sau CK]]-Table1[[#This Row],[Số tiền đã thu]]</f>
        <v>92265</v>
      </c>
      <c r="S1055" s="7">
        <f>IF(Table1[[#This Row],[Ngày hóa đơn]]&lt;&gt;"",Table1[[#This Row],[Ngày hóa đơn]],Table1[[#This Row],[Ngày hạch toán]])</f>
        <v>45866</v>
      </c>
      <c r="T1055" s="8">
        <v>55</v>
      </c>
      <c r="U1055" s="7">
        <f>IF(Table1[[#This Row],[Ngày tính CN]]="","",S1055+T1055)</f>
        <v>45921</v>
      </c>
      <c r="V1055" s="20">
        <f ca="1">IF(Table1[[#This Row],[Hạn thanh toán]]="","",IF((U1055-NOW())&lt;0,0,(U1055-NOW())))</f>
        <v>0</v>
      </c>
      <c r="W1055" s="3"/>
      <c r="X1055" s="20">
        <f ca="1">IF(Table1[[#This Row],[Hạn thanh toán]]="","",IF((U1055-NOW())&lt;0,-(U1055-NOW()),0))</f>
        <v>53.620536805552547</v>
      </c>
      <c r="Y1055" s="3" t="str">
        <f t="shared" ca="1" si="16"/>
        <v>Nợ quá hạn từ 30 ngày đến 60 ngày</v>
      </c>
      <c r="Z1055" s="3" t="str">
        <f>IF(MONTH(Table1[[#This Row],[Ngày tính CN]])&lt;10,"0"&amp;MONTH(Table1[[#This Row],[Ngày tính CN]]),MONTH(Table1[[#This Row],[Ngày tính CN]]))</f>
        <v>07</v>
      </c>
      <c r="AA105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55" s="3"/>
    </row>
    <row r="1056" spans="1:28" ht="25.5" customHeight="1" x14ac:dyDescent="0.2">
      <c r="A1056" s="4" t="s">
        <v>654</v>
      </c>
      <c r="B1056" s="4" t="s">
        <v>2119</v>
      </c>
      <c r="E1056" s="5">
        <v>45868</v>
      </c>
      <c r="F1056" s="3" t="s">
        <v>1608</v>
      </c>
      <c r="G1056" s="3" t="s">
        <v>936</v>
      </c>
      <c r="K1056" s="8">
        <v>-86838</v>
      </c>
      <c r="L1056" s="8" t="s">
        <v>637</v>
      </c>
      <c r="O1056" s="20">
        <f>IF(Table1[[#This Row],[Phân loại]]="Tồn đầu kỳ",Table1[[#This Row],[Tổng giá trị]],0)</f>
        <v>0</v>
      </c>
      <c r="P1056" s="8">
        <f>IF(Table1[[#This Row],[Số còn phải thu ĐK]]&gt;0,0,IF(Table1[[#This Row],[Phân loại]]="Bán hàng",Table1[[#This Row],[Tổng giá trị]],-Table1[[#This Row],[Tổng giá trị]]))</f>
        <v>86838</v>
      </c>
      <c r="Q1056" s="20">
        <f>IF(Table1[[#This Row],[Ngày Thanh toán]]&lt;&gt;"",Table1[[#This Row],[Giá Trị HD sau CK]],0)</f>
        <v>0</v>
      </c>
      <c r="R1056" s="8">
        <f>Table1[[#This Row],[Số còn phải thu ĐK]]+Table1[[#This Row],[Giá Trị HD sau CK]]-Table1[[#This Row],[Số tiền đã thu]]</f>
        <v>86838</v>
      </c>
      <c r="S1056" s="7">
        <f>IF(Table1[[#This Row],[Ngày hóa đơn]]&lt;&gt;"",Table1[[#This Row],[Ngày hóa đơn]],Table1[[#This Row],[Ngày hạch toán]])</f>
        <v>45868</v>
      </c>
      <c r="T1056" s="8">
        <v>55</v>
      </c>
      <c r="U1056" s="7">
        <f>IF(Table1[[#This Row],[Ngày tính CN]]="","",S1056+T1056)</f>
        <v>45923</v>
      </c>
      <c r="V1056" s="20">
        <f ca="1">IF(Table1[[#This Row],[Hạn thanh toán]]="","",IF((U1056-NOW())&lt;0,0,(U1056-NOW())))</f>
        <v>0</v>
      </c>
      <c r="W1056" s="3"/>
      <c r="X1056" s="20">
        <f ca="1">IF(Table1[[#This Row],[Hạn thanh toán]]="","",IF((U1056-NOW())&lt;0,-(U1056-NOW()),0))</f>
        <v>51.620536805552547</v>
      </c>
      <c r="Y1056" s="3" t="str">
        <f t="shared" ca="1" si="16"/>
        <v>Nợ quá hạn từ 30 ngày đến 60 ngày</v>
      </c>
      <c r="Z1056" s="3" t="str">
        <f>IF(MONTH(Table1[[#This Row],[Ngày tính CN]])&lt;10,"0"&amp;MONTH(Table1[[#This Row],[Ngày tính CN]]),MONTH(Table1[[#This Row],[Ngày tính CN]]))</f>
        <v>07</v>
      </c>
      <c r="AA105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56" s="3"/>
    </row>
    <row r="1057" spans="1:28" ht="25.5" customHeight="1" x14ac:dyDescent="0.2">
      <c r="A1057" s="4" t="s">
        <v>654</v>
      </c>
      <c r="B1057" s="4" t="s">
        <v>2119</v>
      </c>
      <c r="E1057" s="5">
        <v>45868</v>
      </c>
      <c r="F1057" s="3" t="s">
        <v>1609</v>
      </c>
      <c r="G1057" s="3" t="s">
        <v>936</v>
      </c>
      <c r="K1057" s="8">
        <v>-108548</v>
      </c>
      <c r="L1057" s="8" t="s">
        <v>637</v>
      </c>
      <c r="O1057" s="20">
        <f>IF(Table1[[#This Row],[Phân loại]]="Tồn đầu kỳ",Table1[[#This Row],[Tổng giá trị]],0)</f>
        <v>0</v>
      </c>
      <c r="P1057" s="8">
        <f>IF(Table1[[#This Row],[Số còn phải thu ĐK]]&gt;0,0,IF(Table1[[#This Row],[Phân loại]]="Bán hàng",Table1[[#This Row],[Tổng giá trị]],-Table1[[#This Row],[Tổng giá trị]]))</f>
        <v>108548</v>
      </c>
      <c r="Q1057" s="20">
        <f>IF(Table1[[#This Row],[Ngày Thanh toán]]&lt;&gt;"",Table1[[#This Row],[Giá Trị HD sau CK]],0)</f>
        <v>0</v>
      </c>
      <c r="R1057" s="8">
        <f>Table1[[#This Row],[Số còn phải thu ĐK]]+Table1[[#This Row],[Giá Trị HD sau CK]]-Table1[[#This Row],[Số tiền đã thu]]</f>
        <v>108548</v>
      </c>
      <c r="S1057" s="7">
        <f>IF(Table1[[#This Row],[Ngày hóa đơn]]&lt;&gt;"",Table1[[#This Row],[Ngày hóa đơn]],Table1[[#This Row],[Ngày hạch toán]])</f>
        <v>45868</v>
      </c>
      <c r="T1057" s="8">
        <v>55</v>
      </c>
      <c r="U1057" s="7">
        <f>IF(Table1[[#This Row],[Ngày tính CN]]="","",S1057+T1057)</f>
        <v>45923</v>
      </c>
      <c r="V1057" s="20">
        <f ca="1">IF(Table1[[#This Row],[Hạn thanh toán]]="","",IF((U1057-NOW())&lt;0,0,(U1057-NOW())))</f>
        <v>0</v>
      </c>
      <c r="W1057" s="3"/>
      <c r="X1057" s="20">
        <f ca="1">IF(Table1[[#This Row],[Hạn thanh toán]]="","",IF((U1057-NOW())&lt;0,-(U1057-NOW()),0))</f>
        <v>51.620536805552547</v>
      </c>
      <c r="Y1057" s="3" t="str">
        <f t="shared" ca="1" si="16"/>
        <v>Nợ quá hạn từ 30 ngày đến 60 ngày</v>
      </c>
      <c r="Z1057" s="3" t="str">
        <f>IF(MONTH(Table1[[#This Row],[Ngày tính CN]])&lt;10,"0"&amp;MONTH(Table1[[#This Row],[Ngày tính CN]]),MONTH(Table1[[#This Row],[Ngày tính CN]]))</f>
        <v>07</v>
      </c>
      <c r="AA105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57" s="3"/>
    </row>
    <row r="1058" spans="1:28" ht="25.5" customHeight="1" x14ac:dyDescent="0.2">
      <c r="A1058" s="4" t="s">
        <v>654</v>
      </c>
      <c r="B1058" s="4" t="s">
        <v>2119</v>
      </c>
      <c r="E1058" s="5">
        <v>45868</v>
      </c>
      <c r="F1058" s="3" t="s">
        <v>1610</v>
      </c>
      <c r="G1058" s="3" t="s">
        <v>936</v>
      </c>
      <c r="K1058" s="8">
        <v>-108548</v>
      </c>
      <c r="L1058" s="8" t="s">
        <v>637</v>
      </c>
      <c r="O1058" s="20">
        <f>IF(Table1[[#This Row],[Phân loại]]="Tồn đầu kỳ",Table1[[#This Row],[Tổng giá trị]],0)</f>
        <v>0</v>
      </c>
      <c r="P1058" s="8">
        <f>IF(Table1[[#This Row],[Số còn phải thu ĐK]]&gt;0,0,IF(Table1[[#This Row],[Phân loại]]="Bán hàng",Table1[[#This Row],[Tổng giá trị]],-Table1[[#This Row],[Tổng giá trị]]))</f>
        <v>108548</v>
      </c>
      <c r="Q1058" s="20">
        <f>IF(Table1[[#This Row],[Ngày Thanh toán]]&lt;&gt;"",Table1[[#This Row],[Giá Trị HD sau CK]],0)</f>
        <v>0</v>
      </c>
      <c r="R1058" s="8">
        <f>Table1[[#This Row],[Số còn phải thu ĐK]]+Table1[[#This Row],[Giá Trị HD sau CK]]-Table1[[#This Row],[Số tiền đã thu]]</f>
        <v>108548</v>
      </c>
      <c r="S1058" s="7">
        <f>IF(Table1[[#This Row],[Ngày hóa đơn]]&lt;&gt;"",Table1[[#This Row],[Ngày hóa đơn]],Table1[[#This Row],[Ngày hạch toán]])</f>
        <v>45868</v>
      </c>
      <c r="T1058" s="8">
        <v>55</v>
      </c>
      <c r="U1058" s="7">
        <f>IF(Table1[[#This Row],[Ngày tính CN]]="","",S1058+T1058)</f>
        <v>45923</v>
      </c>
      <c r="V1058" s="20">
        <f ca="1">IF(Table1[[#This Row],[Hạn thanh toán]]="","",IF((U1058-NOW())&lt;0,0,(U1058-NOW())))</f>
        <v>0</v>
      </c>
      <c r="W1058" s="3"/>
      <c r="X1058" s="20">
        <f ca="1">IF(Table1[[#This Row],[Hạn thanh toán]]="","",IF((U1058-NOW())&lt;0,-(U1058-NOW()),0))</f>
        <v>51.620536805552547</v>
      </c>
      <c r="Y1058" s="3" t="str">
        <f t="shared" ca="1" si="16"/>
        <v>Nợ quá hạn từ 30 ngày đến 60 ngày</v>
      </c>
      <c r="Z1058" s="3" t="str">
        <f>IF(MONTH(Table1[[#This Row],[Ngày tính CN]])&lt;10,"0"&amp;MONTH(Table1[[#This Row],[Ngày tính CN]]),MONTH(Table1[[#This Row],[Ngày tính CN]]))</f>
        <v>07</v>
      </c>
      <c r="AA105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58" s="3"/>
    </row>
    <row r="1059" spans="1:28" ht="25.5" customHeight="1" x14ac:dyDescent="0.2">
      <c r="A1059" s="4" t="s">
        <v>654</v>
      </c>
      <c r="B1059" s="4" t="s">
        <v>2119</v>
      </c>
      <c r="E1059" s="5">
        <v>45868</v>
      </c>
      <c r="F1059" s="3" t="s">
        <v>1611</v>
      </c>
      <c r="G1059" s="3" t="s">
        <v>936</v>
      </c>
      <c r="K1059" s="8">
        <v>-108548</v>
      </c>
      <c r="L1059" s="8" t="s">
        <v>637</v>
      </c>
      <c r="O1059" s="20">
        <f>IF(Table1[[#This Row],[Phân loại]]="Tồn đầu kỳ",Table1[[#This Row],[Tổng giá trị]],0)</f>
        <v>0</v>
      </c>
      <c r="P1059" s="8">
        <f>IF(Table1[[#This Row],[Số còn phải thu ĐK]]&gt;0,0,IF(Table1[[#This Row],[Phân loại]]="Bán hàng",Table1[[#This Row],[Tổng giá trị]],-Table1[[#This Row],[Tổng giá trị]]))</f>
        <v>108548</v>
      </c>
      <c r="Q1059" s="20">
        <f>IF(Table1[[#This Row],[Ngày Thanh toán]]&lt;&gt;"",Table1[[#This Row],[Giá Trị HD sau CK]],0)</f>
        <v>0</v>
      </c>
      <c r="R1059" s="8">
        <f>Table1[[#This Row],[Số còn phải thu ĐK]]+Table1[[#This Row],[Giá Trị HD sau CK]]-Table1[[#This Row],[Số tiền đã thu]]</f>
        <v>108548</v>
      </c>
      <c r="S1059" s="7">
        <f>IF(Table1[[#This Row],[Ngày hóa đơn]]&lt;&gt;"",Table1[[#This Row],[Ngày hóa đơn]],Table1[[#This Row],[Ngày hạch toán]])</f>
        <v>45868</v>
      </c>
      <c r="T1059" s="8">
        <v>55</v>
      </c>
      <c r="U1059" s="7">
        <f>IF(Table1[[#This Row],[Ngày tính CN]]="","",S1059+T1059)</f>
        <v>45923</v>
      </c>
      <c r="V1059" s="20">
        <f ca="1">IF(Table1[[#This Row],[Hạn thanh toán]]="","",IF((U1059-NOW())&lt;0,0,(U1059-NOW())))</f>
        <v>0</v>
      </c>
      <c r="W1059" s="3"/>
      <c r="X1059" s="20">
        <f ca="1">IF(Table1[[#This Row],[Hạn thanh toán]]="","",IF((U1059-NOW())&lt;0,-(U1059-NOW()),0))</f>
        <v>51.620536805552547</v>
      </c>
      <c r="Y1059" s="3" t="str">
        <f t="shared" ca="1" si="16"/>
        <v>Nợ quá hạn từ 30 ngày đến 60 ngày</v>
      </c>
      <c r="Z1059" s="3" t="str">
        <f>IF(MONTH(Table1[[#This Row],[Ngày tính CN]])&lt;10,"0"&amp;MONTH(Table1[[#This Row],[Ngày tính CN]]),MONTH(Table1[[#This Row],[Ngày tính CN]]))</f>
        <v>07</v>
      </c>
      <c r="AA105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59" s="3"/>
    </row>
    <row r="1060" spans="1:28" ht="25.5" customHeight="1" x14ac:dyDescent="0.2">
      <c r="A1060" s="4" t="s">
        <v>654</v>
      </c>
      <c r="B1060" s="4" t="s">
        <v>2119</v>
      </c>
      <c r="E1060" s="5">
        <v>45868</v>
      </c>
      <c r="F1060" s="3" t="s">
        <v>1612</v>
      </c>
      <c r="G1060" s="3" t="s">
        <v>936</v>
      </c>
      <c r="K1060" s="8">
        <v>-108548</v>
      </c>
      <c r="L1060" s="8" t="s">
        <v>637</v>
      </c>
      <c r="O1060" s="20">
        <f>IF(Table1[[#This Row],[Phân loại]]="Tồn đầu kỳ",Table1[[#This Row],[Tổng giá trị]],0)</f>
        <v>0</v>
      </c>
      <c r="P1060" s="8">
        <f>IF(Table1[[#This Row],[Số còn phải thu ĐK]]&gt;0,0,IF(Table1[[#This Row],[Phân loại]]="Bán hàng",Table1[[#This Row],[Tổng giá trị]],-Table1[[#This Row],[Tổng giá trị]]))</f>
        <v>108548</v>
      </c>
      <c r="Q1060" s="20">
        <f>IF(Table1[[#This Row],[Ngày Thanh toán]]&lt;&gt;"",Table1[[#This Row],[Giá Trị HD sau CK]],0)</f>
        <v>0</v>
      </c>
      <c r="R1060" s="8">
        <f>Table1[[#This Row],[Số còn phải thu ĐK]]+Table1[[#This Row],[Giá Trị HD sau CK]]-Table1[[#This Row],[Số tiền đã thu]]</f>
        <v>108548</v>
      </c>
      <c r="S1060" s="7">
        <f>IF(Table1[[#This Row],[Ngày hóa đơn]]&lt;&gt;"",Table1[[#This Row],[Ngày hóa đơn]],Table1[[#This Row],[Ngày hạch toán]])</f>
        <v>45868</v>
      </c>
      <c r="T1060" s="8">
        <v>55</v>
      </c>
      <c r="U1060" s="7">
        <f>IF(Table1[[#This Row],[Ngày tính CN]]="","",S1060+T1060)</f>
        <v>45923</v>
      </c>
      <c r="V1060" s="20">
        <f ca="1">IF(Table1[[#This Row],[Hạn thanh toán]]="","",IF((U1060-NOW())&lt;0,0,(U1060-NOW())))</f>
        <v>0</v>
      </c>
      <c r="W1060" s="3"/>
      <c r="X1060" s="20">
        <f ca="1">IF(Table1[[#This Row],[Hạn thanh toán]]="","",IF((U1060-NOW())&lt;0,-(U1060-NOW()),0))</f>
        <v>51.620536805552547</v>
      </c>
      <c r="Y1060" s="3" t="str">
        <f t="shared" ca="1" si="16"/>
        <v>Nợ quá hạn từ 30 ngày đến 60 ngày</v>
      </c>
      <c r="Z1060" s="3" t="str">
        <f>IF(MONTH(Table1[[#This Row],[Ngày tính CN]])&lt;10,"0"&amp;MONTH(Table1[[#This Row],[Ngày tính CN]]),MONTH(Table1[[#This Row],[Ngày tính CN]]))</f>
        <v>07</v>
      </c>
      <c r="AA106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60" s="3"/>
    </row>
    <row r="1061" spans="1:28" ht="25.5" customHeight="1" x14ac:dyDescent="0.2">
      <c r="A1061" s="4" t="s">
        <v>654</v>
      </c>
      <c r="B1061" s="4" t="s">
        <v>2119</v>
      </c>
      <c r="E1061" s="5">
        <v>45868</v>
      </c>
      <c r="F1061" s="3" t="s">
        <v>1613</v>
      </c>
      <c r="G1061" s="3" t="s">
        <v>936</v>
      </c>
      <c r="K1061" s="8">
        <v>-108548</v>
      </c>
      <c r="L1061" s="8" t="s">
        <v>637</v>
      </c>
      <c r="O1061" s="20">
        <f>IF(Table1[[#This Row],[Phân loại]]="Tồn đầu kỳ",Table1[[#This Row],[Tổng giá trị]],0)</f>
        <v>0</v>
      </c>
      <c r="P1061" s="8">
        <f>IF(Table1[[#This Row],[Số còn phải thu ĐK]]&gt;0,0,IF(Table1[[#This Row],[Phân loại]]="Bán hàng",Table1[[#This Row],[Tổng giá trị]],-Table1[[#This Row],[Tổng giá trị]]))</f>
        <v>108548</v>
      </c>
      <c r="Q1061" s="20">
        <f>IF(Table1[[#This Row],[Ngày Thanh toán]]&lt;&gt;"",Table1[[#This Row],[Giá Trị HD sau CK]],0)</f>
        <v>0</v>
      </c>
      <c r="R1061" s="8">
        <f>Table1[[#This Row],[Số còn phải thu ĐK]]+Table1[[#This Row],[Giá Trị HD sau CK]]-Table1[[#This Row],[Số tiền đã thu]]</f>
        <v>108548</v>
      </c>
      <c r="S1061" s="7">
        <f>IF(Table1[[#This Row],[Ngày hóa đơn]]&lt;&gt;"",Table1[[#This Row],[Ngày hóa đơn]],Table1[[#This Row],[Ngày hạch toán]])</f>
        <v>45868</v>
      </c>
      <c r="T1061" s="8">
        <v>55</v>
      </c>
      <c r="U1061" s="7">
        <f>IF(Table1[[#This Row],[Ngày tính CN]]="","",S1061+T1061)</f>
        <v>45923</v>
      </c>
      <c r="V1061" s="20">
        <f ca="1">IF(Table1[[#This Row],[Hạn thanh toán]]="","",IF((U1061-NOW())&lt;0,0,(U1061-NOW())))</f>
        <v>0</v>
      </c>
      <c r="W1061" s="3"/>
      <c r="X1061" s="20">
        <f ca="1">IF(Table1[[#This Row],[Hạn thanh toán]]="","",IF((U1061-NOW())&lt;0,-(U1061-NOW()),0))</f>
        <v>51.620536805552547</v>
      </c>
      <c r="Y1061" s="3" t="str">
        <f t="shared" ca="1" si="16"/>
        <v>Nợ quá hạn từ 30 ngày đến 60 ngày</v>
      </c>
      <c r="Z1061" s="3" t="str">
        <f>IF(MONTH(Table1[[#This Row],[Ngày tính CN]])&lt;10,"0"&amp;MONTH(Table1[[#This Row],[Ngày tính CN]]),MONTH(Table1[[#This Row],[Ngày tính CN]]))</f>
        <v>07</v>
      </c>
      <c r="AA106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61" s="3"/>
    </row>
    <row r="1062" spans="1:28" ht="25.5" customHeight="1" x14ac:dyDescent="0.2">
      <c r="A1062" s="4" t="s">
        <v>654</v>
      </c>
      <c r="B1062" s="4" t="s">
        <v>2119</v>
      </c>
      <c r="E1062" s="5">
        <v>45868</v>
      </c>
      <c r="F1062" s="3" t="s">
        <v>1614</v>
      </c>
      <c r="G1062" s="3" t="s">
        <v>936</v>
      </c>
      <c r="K1062" s="8">
        <v>-49049</v>
      </c>
      <c r="L1062" s="8" t="s">
        <v>637</v>
      </c>
      <c r="O1062" s="20">
        <f>IF(Table1[[#This Row],[Phân loại]]="Tồn đầu kỳ",Table1[[#This Row],[Tổng giá trị]],0)</f>
        <v>0</v>
      </c>
      <c r="P1062" s="8">
        <f>IF(Table1[[#This Row],[Số còn phải thu ĐK]]&gt;0,0,IF(Table1[[#This Row],[Phân loại]]="Bán hàng",Table1[[#This Row],[Tổng giá trị]],-Table1[[#This Row],[Tổng giá trị]]))</f>
        <v>49049</v>
      </c>
      <c r="Q1062" s="20">
        <f>IF(Table1[[#This Row],[Ngày Thanh toán]]&lt;&gt;"",Table1[[#This Row],[Giá Trị HD sau CK]],0)</f>
        <v>0</v>
      </c>
      <c r="R1062" s="8">
        <f>Table1[[#This Row],[Số còn phải thu ĐK]]+Table1[[#This Row],[Giá Trị HD sau CK]]-Table1[[#This Row],[Số tiền đã thu]]</f>
        <v>49049</v>
      </c>
      <c r="S1062" s="7">
        <f>IF(Table1[[#This Row],[Ngày hóa đơn]]&lt;&gt;"",Table1[[#This Row],[Ngày hóa đơn]],Table1[[#This Row],[Ngày hạch toán]])</f>
        <v>45868</v>
      </c>
      <c r="T1062" s="8">
        <v>55</v>
      </c>
      <c r="U1062" s="7">
        <f>IF(Table1[[#This Row],[Ngày tính CN]]="","",S1062+T1062)</f>
        <v>45923</v>
      </c>
      <c r="V1062" s="20">
        <f ca="1">IF(Table1[[#This Row],[Hạn thanh toán]]="","",IF((U1062-NOW())&lt;0,0,(U1062-NOW())))</f>
        <v>0</v>
      </c>
      <c r="W1062" s="3"/>
      <c r="X1062" s="20">
        <f ca="1">IF(Table1[[#This Row],[Hạn thanh toán]]="","",IF((U1062-NOW())&lt;0,-(U1062-NOW()),0))</f>
        <v>51.620536805552547</v>
      </c>
      <c r="Y1062" s="3" t="str">
        <f t="shared" ca="1" si="16"/>
        <v>Nợ quá hạn từ 30 ngày đến 60 ngày</v>
      </c>
      <c r="Z1062" s="3" t="str">
        <f>IF(MONTH(Table1[[#This Row],[Ngày tính CN]])&lt;10,"0"&amp;MONTH(Table1[[#This Row],[Ngày tính CN]]),MONTH(Table1[[#This Row],[Ngày tính CN]]))</f>
        <v>07</v>
      </c>
      <c r="AA106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62" s="3"/>
    </row>
    <row r="1063" spans="1:28" ht="25.5" customHeight="1" x14ac:dyDescent="0.2">
      <c r="A1063" s="4" t="s">
        <v>654</v>
      </c>
      <c r="B1063" s="4" t="s">
        <v>2119</v>
      </c>
      <c r="E1063" s="5">
        <v>45868</v>
      </c>
      <c r="F1063" s="3" t="s">
        <v>1615</v>
      </c>
      <c r="G1063" s="3" t="s">
        <v>936</v>
      </c>
      <c r="K1063" s="8">
        <v>-49049</v>
      </c>
      <c r="L1063" s="8" t="s">
        <v>637</v>
      </c>
      <c r="O1063" s="20">
        <f>IF(Table1[[#This Row],[Phân loại]]="Tồn đầu kỳ",Table1[[#This Row],[Tổng giá trị]],0)</f>
        <v>0</v>
      </c>
      <c r="P1063" s="8">
        <f>IF(Table1[[#This Row],[Số còn phải thu ĐK]]&gt;0,0,IF(Table1[[#This Row],[Phân loại]]="Bán hàng",Table1[[#This Row],[Tổng giá trị]],-Table1[[#This Row],[Tổng giá trị]]))</f>
        <v>49049</v>
      </c>
      <c r="Q1063" s="20">
        <f>IF(Table1[[#This Row],[Ngày Thanh toán]]&lt;&gt;"",Table1[[#This Row],[Giá Trị HD sau CK]],0)</f>
        <v>0</v>
      </c>
      <c r="R1063" s="8">
        <f>Table1[[#This Row],[Số còn phải thu ĐK]]+Table1[[#This Row],[Giá Trị HD sau CK]]-Table1[[#This Row],[Số tiền đã thu]]</f>
        <v>49049</v>
      </c>
      <c r="S1063" s="7">
        <f>IF(Table1[[#This Row],[Ngày hóa đơn]]&lt;&gt;"",Table1[[#This Row],[Ngày hóa đơn]],Table1[[#This Row],[Ngày hạch toán]])</f>
        <v>45868</v>
      </c>
      <c r="T1063" s="8">
        <v>55</v>
      </c>
      <c r="U1063" s="7">
        <f>IF(Table1[[#This Row],[Ngày tính CN]]="","",S1063+T1063)</f>
        <v>45923</v>
      </c>
      <c r="V1063" s="20">
        <f ca="1">IF(Table1[[#This Row],[Hạn thanh toán]]="","",IF((U1063-NOW())&lt;0,0,(U1063-NOW())))</f>
        <v>0</v>
      </c>
      <c r="W1063" s="3"/>
      <c r="X1063" s="20">
        <f ca="1">IF(Table1[[#This Row],[Hạn thanh toán]]="","",IF((U1063-NOW())&lt;0,-(U1063-NOW()),0))</f>
        <v>51.620536805552547</v>
      </c>
      <c r="Y1063" s="3" t="str">
        <f t="shared" ca="1" si="16"/>
        <v>Nợ quá hạn từ 30 ngày đến 60 ngày</v>
      </c>
      <c r="Z1063" s="3" t="str">
        <f>IF(MONTH(Table1[[#This Row],[Ngày tính CN]])&lt;10,"0"&amp;MONTH(Table1[[#This Row],[Ngày tính CN]]),MONTH(Table1[[#This Row],[Ngày tính CN]]))</f>
        <v>07</v>
      </c>
      <c r="AA106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63" s="3"/>
    </row>
    <row r="1064" spans="1:28" ht="25.5" customHeight="1" x14ac:dyDescent="0.2">
      <c r="A1064" s="4" t="s">
        <v>654</v>
      </c>
      <c r="B1064" s="4" t="s">
        <v>2119</v>
      </c>
      <c r="E1064" s="5">
        <v>45868</v>
      </c>
      <c r="F1064" s="3" t="s">
        <v>1616</v>
      </c>
      <c r="G1064" s="3" t="s">
        <v>936</v>
      </c>
      <c r="K1064" s="8">
        <v>-49049</v>
      </c>
      <c r="L1064" s="8" t="s">
        <v>637</v>
      </c>
      <c r="O1064" s="20">
        <f>IF(Table1[[#This Row],[Phân loại]]="Tồn đầu kỳ",Table1[[#This Row],[Tổng giá trị]],0)</f>
        <v>0</v>
      </c>
      <c r="P1064" s="8">
        <f>IF(Table1[[#This Row],[Số còn phải thu ĐK]]&gt;0,0,IF(Table1[[#This Row],[Phân loại]]="Bán hàng",Table1[[#This Row],[Tổng giá trị]],-Table1[[#This Row],[Tổng giá trị]]))</f>
        <v>49049</v>
      </c>
      <c r="Q1064" s="20">
        <f>IF(Table1[[#This Row],[Ngày Thanh toán]]&lt;&gt;"",Table1[[#This Row],[Giá Trị HD sau CK]],0)</f>
        <v>0</v>
      </c>
      <c r="R1064" s="8">
        <f>Table1[[#This Row],[Số còn phải thu ĐK]]+Table1[[#This Row],[Giá Trị HD sau CK]]-Table1[[#This Row],[Số tiền đã thu]]</f>
        <v>49049</v>
      </c>
      <c r="S1064" s="7">
        <f>IF(Table1[[#This Row],[Ngày hóa đơn]]&lt;&gt;"",Table1[[#This Row],[Ngày hóa đơn]],Table1[[#This Row],[Ngày hạch toán]])</f>
        <v>45868</v>
      </c>
      <c r="T1064" s="8">
        <v>55</v>
      </c>
      <c r="U1064" s="7">
        <f>IF(Table1[[#This Row],[Ngày tính CN]]="","",S1064+T1064)</f>
        <v>45923</v>
      </c>
      <c r="V1064" s="20">
        <f ca="1">IF(Table1[[#This Row],[Hạn thanh toán]]="","",IF((U1064-NOW())&lt;0,0,(U1064-NOW())))</f>
        <v>0</v>
      </c>
      <c r="W1064" s="3"/>
      <c r="X1064" s="20">
        <f ca="1">IF(Table1[[#This Row],[Hạn thanh toán]]="","",IF((U1064-NOW())&lt;0,-(U1064-NOW()),0))</f>
        <v>51.620536805552547</v>
      </c>
      <c r="Y1064" s="3" t="str">
        <f t="shared" ca="1" si="16"/>
        <v>Nợ quá hạn từ 30 ngày đến 60 ngày</v>
      </c>
      <c r="Z1064" s="3" t="str">
        <f>IF(MONTH(Table1[[#This Row],[Ngày tính CN]])&lt;10,"0"&amp;MONTH(Table1[[#This Row],[Ngày tính CN]]),MONTH(Table1[[#This Row],[Ngày tính CN]]))</f>
        <v>07</v>
      </c>
      <c r="AA106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64" s="3"/>
    </row>
    <row r="1065" spans="1:28" ht="25.5" customHeight="1" x14ac:dyDescent="0.2">
      <c r="A1065" s="4" t="s">
        <v>654</v>
      </c>
      <c r="B1065" s="4" t="s">
        <v>2119</v>
      </c>
      <c r="E1065" s="5">
        <v>45868</v>
      </c>
      <c r="F1065" s="3" t="s">
        <v>1617</v>
      </c>
      <c r="G1065" s="3" t="s">
        <v>936</v>
      </c>
      <c r="K1065" s="8">
        <v>-98099</v>
      </c>
      <c r="L1065" s="8" t="s">
        <v>637</v>
      </c>
      <c r="O1065" s="20">
        <f>IF(Table1[[#This Row],[Phân loại]]="Tồn đầu kỳ",Table1[[#This Row],[Tổng giá trị]],0)</f>
        <v>0</v>
      </c>
      <c r="P1065" s="8">
        <f>IF(Table1[[#This Row],[Số còn phải thu ĐK]]&gt;0,0,IF(Table1[[#This Row],[Phân loại]]="Bán hàng",Table1[[#This Row],[Tổng giá trị]],-Table1[[#This Row],[Tổng giá trị]]))</f>
        <v>98099</v>
      </c>
      <c r="Q1065" s="20">
        <f>IF(Table1[[#This Row],[Ngày Thanh toán]]&lt;&gt;"",Table1[[#This Row],[Giá Trị HD sau CK]],0)</f>
        <v>0</v>
      </c>
      <c r="R1065" s="8">
        <f>Table1[[#This Row],[Số còn phải thu ĐK]]+Table1[[#This Row],[Giá Trị HD sau CK]]-Table1[[#This Row],[Số tiền đã thu]]</f>
        <v>98099</v>
      </c>
      <c r="S1065" s="7">
        <f>IF(Table1[[#This Row],[Ngày hóa đơn]]&lt;&gt;"",Table1[[#This Row],[Ngày hóa đơn]],Table1[[#This Row],[Ngày hạch toán]])</f>
        <v>45868</v>
      </c>
      <c r="T1065" s="8">
        <v>55</v>
      </c>
      <c r="U1065" s="7">
        <f>IF(Table1[[#This Row],[Ngày tính CN]]="","",S1065+T1065)</f>
        <v>45923</v>
      </c>
      <c r="V1065" s="20">
        <f ca="1">IF(Table1[[#This Row],[Hạn thanh toán]]="","",IF((U1065-NOW())&lt;0,0,(U1065-NOW())))</f>
        <v>0</v>
      </c>
      <c r="W1065" s="3"/>
      <c r="X1065" s="20">
        <f ca="1">IF(Table1[[#This Row],[Hạn thanh toán]]="","",IF((U1065-NOW())&lt;0,-(U1065-NOW()),0))</f>
        <v>51.620536805552547</v>
      </c>
      <c r="Y1065" s="3" t="str">
        <f t="shared" ca="1" si="16"/>
        <v>Nợ quá hạn từ 30 ngày đến 60 ngày</v>
      </c>
      <c r="Z1065" s="3" t="str">
        <f>IF(MONTH(Table1[[#This Row],[Ngày tính CN]])&lt;10,"0"&amp;MONTH(Table1[[#This Row],[Ngày tính CN]]),MONTH(Table1[[#This Row],[Ngày tính CN]]))</f>
        <v>07</v>
      </c>
      <c r="AA106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65" s="3"/>
    </row>
    <row r="1066" spans="1:28" ht="25.5" customHeight="1" x14ac:dyDescent="0.2">
      <c r="A1066" s="4" t="s">
        <v>654</v>
      </c>
      <c r="B1066" s="4" t="s">
        <v>2119</v>
      </c>
      <c r="E1066" s="5">
        <v>45868</v>
      </c>
      <c r="F1066" s="3" t="s">
        <v>1618</v>
      </c>
      <c r="G1066" s="3" t="s">
        <v>936</v>
      </c>
      <c r="K1066" s="8">
        <v>-49049</v>
      </c>
      <c r="L1066" s="8" t="s">
        <v>637</v>
      </c>
      <c r="O1066" s="20">
        <f>IF(Table1[[#This Row],[Phân loại]]="Tồn đầu kỳ",Table1[[#This Row],[Tổng giá trị]],0)</f>
        <v>0</v>
      </c>
      <c r="P1066" s="8">
        <f>IF(Table1[[#This Row],[Số còn phải thu ĐK]]&gt;0,0,IF(Table1[[#This Row],[Phân loại]]="Bán hàng",Table1[[#This Row],[Tổng giá trị]],-Table1[[#This Row],[Tổng giá trị]]))</f>
        <v>49049</v>
      </c>
      <c r="Q1066" s="20">
        <f>IF(Table1[[#This Row],[Ngày Thanh toán]]&lt;&gt;"",Table1[[#This Row],[Giá Trị HD sau CK]],0)</f>
        <v>0</v>
      </c>
      <c r="R1066" s="8">
        <f>Table1[[#This Row],[Số còn phải thu ĐK]]+Table1[[#This Row],[Giá Trị HD sau CK]]-Table1[[#This Row],[Số tiền đã thu]]</f>
        <v>49049</v>
      </c>
      <c r="S1066" s="7">
        <f>IF(Table1[[#This Row],[Ngày hóa đơn]]&lt;&gt;"",Table1[[#This Row],[Ngày hóa đơn]],Table1[[#This Row],[Ngày hạch toán]])</f>
        <v>45868</v>
      </c>
      <c r="T1066" s="8">
        <v>55</v>
      </c>
      <c r="U1066" s="7">
        <f>IF(Table1[[#This Row],[Ngày tính CN]]="","",S1066+T1066)</f>
        <v>45923</v>
      </c>
      <c r="V1066" s="20">
        <f ca="1">IF(Table1[[#This Row],[Hạn thanh toán]]="","",IF((U1066-NOW())&lt;0,0,(U1066-NOW())))</f>
        <v>0</v>
      </c>
      <c r="W1066" s="3"/>
      <c r="X1066" s="20">
        <f ca="1">IF(Table1[[#This Row],[Hạn thanh toán]]="","",IF((U1066-NOW())&lt;0,-(U1066-NOW()),0))</f>
        <v>51.620536805552547</v>
      </c>
      <c r="Y1066" s="3" t="str">
        <f t="shared" ca="1" si="16"/>
        <v>Nợ quá hạn từ 30 ngày đến 60 ngày</v>
      </c>
      <c r="Z1066" s="3" t="str">
        <f>IF(MONTH(Table1[[#This Row],[Ngày tính CN]])&lt;10,"0"&amp;MONTH(Table1[[#This Row],[Ngày tính CN]]),MONTH(Table1[[#This Row],[Ngày tính CN]]))</f>
        <v>07</v>
      </c>
      <c r="AA106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66" s="3"/>
    </row>
    <row r="1067" spans="1:28" ht="25.5" customHeight="1" x14ac:dyDescent="0.2">
      <c r="A1067" s="4" t="s">
        <v>654</v>
      </c>
      <c r="B1067" s="4" t="s">
        <v>2119</v>
      </c>
      <c r="E1067" s="5">
        <v>45868</v>
      </c>
      <c r="F1067" s="3" t="s">
        <v>1619</v>
      </c>
      <c r="G1067" s="3" t="s">
        <v>936</v>
      </c>
      <c r="K1067" s="8">
        <v>-49049</v>
      </c>
      <c r="L1067" s="8" t="s">
        <v>637</v>
      </c>
      <c r="O1067" s="20">
        <f>IF(Table1[[#This Row],[Phân loại]]="Tồn đầu kỳ",Table1[[#This Row],[Tổng giá trị]],0)</f>
        <v>0</v>
      </c>
      <c r="P1067" s="8">
        <f>IF(Table1[[#This Row],[Số còn phải thu ĐK]]&gt;0,0,IF(Table1[[#This Row],[Phân loại]]="Bán hàng",Table1[[#This Row],[Tổng giá trị]],-Table1[[#This Row],[Tổng giá trị]]))</f>
        <v>49049</v>
      </c>
      <c r="Q1067" s="20">
        <f>IF(Table1[[#This Row],[Ngày Thanh toán]]&lt;&gt;"",Table1[[#This Row],[Giá Trị HD sau CK]],0)</f>
        <v>0</v>
      </c>
      <c r="R1067" s="8">
        <f>Table1[[#This Row],[Số còn phải thu ĐK]]+Table1[[#This Row],[Giá Trị HD sau CK]]-Table1[[#This Row],[Số tiền đã thu]]</f>
        <v>49049</v>
      </c>
      <c r="S1067" s="7">
        <f>IF(Table1[[#This Row],[Ngày hóa đơn]]&lt;&gt;"",Table1[[#This Row],[Ngày hóa đơn]],Table1[[#This Row],[Ngày hạch toán]])</f>
        <v>45868</v>
      </c>
      <c r="T1067" s="8">
        <v>55</v>
      </c>
      <c r="U1067" s="7">
        <f>IF(Table1[[#This Row],[Ngày tính CN]]="","",S1067+T1067)</f>
        <v>45923</v>
      </c>
      <c r="V1067" s="20">
        <f ca="1">IF(Table1[[#This Row],[Hạn thanh toán]]="","",IF((U1067-NOW())&lt;0,0,(U1067-NOW())))</f>
        <v>0</v>
      </c>
      <c r="W1067" s="3"/>
      <c r="X1067" s="20">
        <f ca="1">IF(Table1[[#This Row],[Hạn thanh toán]]="","",IF((U1067-NOW())&lt;0,-(U1067-NOW()),0))</f>
        <v>51.620536805552547</v>
      </c>
      <c r="Y1067" s="3" t="str">
        <f t="shared" ca="1" si="16"/>
        <v>Nợ quá hạn từ 30 ngày đến 60 ngày</v>
      </c>
      <c r="Z1067" s="3" t="str">
        <f>IF(MONTH(Table1[[#This Row],[Ngày tính CN]])&lt;10,"0"&amp;MONTH(Table1[[#This Row],[Ngày tính CN]]),MONTH(Table1[[#This Row],[Ngày tính CN]]))</f>
        <v>07</v>
      </c>
      <c r="AA106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67" s="3"/>
    </row>
    <row r="1068" spans="1:28" ht="25.5" customHeight="1" x14ac:dyDescent="0.2">
      <c r="A1068" s="4" t="s">
        <v>654</v>
      </c>
      <c r="B1068" s="4" t="s">
        <v>2119</v>
      </c>
      <c r="E1068" s="5">
        <v>45868</v>
      </c>
      <c r="F1068" s="3" t="s">
        <v>1620</v>
      </c>
      <c r="G1068" s="3" t="s">
        <v>936</v>
      </c>
      <c r="K1068" s="8">
        <v>-98099</v>
      </c>
      <c r="L1068" s="8" t="s">
        <v>637</v>
      </c>
      <c r="O1068" s="20">
        <f>IF(Table1[[#This Row],[Phân loại]]="Tồn đầu kỳ",Table1[[#This Row],[Tổng giá trị]],0)</f>
        <v>0</v>
      </c>
      <c r="P1068" s="8">
        <f>IF(Table1[[#This Row],[Số còn phải thu ĐK]]&gt;0,0,IF(Table1[[#This Row],[Phân loại]]="Bán hàng",Table1[[#This Row],[Tổng giá trị]],-Table1[[#This Row],[Tổng giá trị]]))</f>
        <v>98099</v>
      </c>
      <c r="Q1068" s="20">
        <f>IF(Table1[[#This Row],[Ngày Thanh toán]]&lt;&gt;"",Table1[[#This Row],[Giá Trị HD sau CK]],0)</f>
        <v>0</v>
      </c>
      <c r="R1068" s="8">
        <f>Table1[[#This Row],[Số còn phải thu ĐK]]+Table1[[#This Row],[Giá Trị HD sau CK]]-Table1[[#This Row],[Số tiền đã thu]]</f>
        <v>98099</v>
      </c>
      <c r="S1068" s="7">
        <f>IF(Table1[[#This Row],[Ngày hóa đơn]]&lt;&gt;"",Table1[[#This Row],[Ngày hóa đơn]],Table1[[#This Row],[Ngày hạch toán]])</f>
        <v>45868</v>
      </c>
      <c r="T1068" s="8">
        <v>55</v>
      </c>
      <c r="U1068" s="7">
        <f>IF(Table1[[#This Row],[Ngày tính CN]]="","",S1068+T1068)</f>
        <v>45923</v>
      </c>
      <c r="V1068" s="20">
        <f ca="1">IF(Table1[[#This Row],[Hạn thanh toán]]="","",IF((U1068-NOW())&lt;0,0,(U1068-NOW())))</f>
        <v>0</v>
      </c>
      <c r="W1068" s="3"/>
      <c r="X1068" s="20">
        <f ca="1">IF(Table1[[#This Row],[Hạn thanh toán]]="","",IF((U1068-NOW())&lt;0,-(U1068-NOW()),0))</f>
        <v>51.620536805552547</v>
      </c>
      <c r="Y1068" s="3" t="str">
        <f t="shared" ca="1" si="16"/>
        <v>Nợ quá hạn từ 30 ngày đến 60 ngày</v>
      </c>
      <c r="Z1068" s="3" t="str">
        <f>IF(MONTH(Table1[[#This Row],[Ngày tính CN]])&lt;10,"0"&amp;MONTH(Table1[[#This Row],[Ngày tính CN]]),MONTH(Table1[[#This Row],[Ngày tính CN]]))</f>
        <v>07</v>
      </c>
      <c r="AA106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68" s="3"/>
    </row>
    <row r="1069" spans="1:28" ht="25.5" customHeight="1" x14ac:dyDescent="0.2">
      <c r="A1069" s="4" t="s">
        <v>654</v>
      </c>
      <c r="B1069" s="4" t="s">
        <v>2119</v>
      </c>
      <c r="E1069" s="5">
        <v>45868</v>
      </c>
      <c r="F1069" s="3" t="s">
        <v>1621</v>
      </c>
      <c r="G1069" s="3" t="s">
        <v>936</v>
      </c>
      <c r="K1069" s="8">
        <v>-71771</v>
      </c>
      <c r="L1069" s="8" t="s">
        <v>637</v>
      </c>
      <c r="O1069" s="20">
        <f>IF(Table1[[#This Row],[Phân loại]]="Tồn đầu kỳ",Table1[[#This Row],[Tổng giá trị]],0)</f>
        <v>0</v>
      </c>
      <c r="P1069" s="8">
        <f>IF(Table1[[#This Row],[Số còn phải thu ĐK]]&gt;0,0,IF(Table1[[#This Row],[Phân loại]]="Bán hàng",Table1[[#This Row],[Tổng giá trị]],-Table1[[#This Row],[Tổng giá trị]]))</f>
        <v>71771</v>
      </c>
      <c r="Q1069" s="20">
        <f>IF(Table1[[#This Row],[Ngày Thanh toán]]&lt;&gt;"",Table1[[#This Row],[Giá Trị HD sau CK]],0)</f>
        <v>0</v>
      </c>
      <c r="R1069" s="8">
        <f>Table1[[#This Row],[Số còn phải thu ĐK]]+Table1[[#This Row],[Giá Trị HD sau CK]]-Table1[[#This Row],[Số tiền đã thu]]</f>
        <v>71771</v>
      </c>
      <c r="S1069" s="7">
        <f>IF(Table1[[#This Row],[Ngày hóa đơn]]&lt;&gt;"",Table1[[#This Row],[Ngày hóa đơn]],Table1[[#This Row],[Ngày hạch toán]])</f>
        <v>45868</v>
      </c>
      <c r="T1069" s="8">
        <v>55</v>
      </c>
      <c r="U1069" s="7">
        <f>IF(Table1[[#This Row],[Ngày tính CN]]="","",S1069+T1069)</f>
        <v>45923</v>
      </c>
      <c r="V1069" s="20">
        <f ca="1">IF(Table1[[#This Row],[Hạn thanh toán]]="","",IF((U1069-NOW())&lt;0,0,(U1069-NOW())))</f>
        <v>0</v>
      </c>
      <c r="W1069" s="3"/>
      <c r="X1069" s="20">
        <f ca="1">IF(Table1[[#This Row],[Hạn thanh toán]]="","",IF((U1069-NOW())&lt;0,-(U1069-NOW()),0))</f>
        <v>51.620536805552547</v>
      </c>
      <c r="Y1069" s="3" t="str">
        <f t="shared" ca="1" si="16"/>
        <v>Nợ quá hạn từ 30 ngày đến 60 ngày</v>
      </c>
      <c r="Z1069" s="3" t="str">
        <f>IF(MONTH(Table1[[#This Row],[Ngày tính CN]])&lt;10,"0"&amp;MONTH(Table1[[#This Row],[Ngày tính CN]]),MONTH(Table1[[#This Row],[Ngày tính CN]]))</f>
        <v>07</v>
      </c>
      <c r="AA106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69" s="3"/>
    </row>
    <row r="1070" spans="1:28" ht="25.5" customHeight="1" x14ac:dyDescent="0.2">
      <c r="A1070" s="4" t="s">
        <v>654</v>
      </c>
      <c r="B1070" s="4" t="s">
        <v>2119</v>
      </c>
      <c r="E1070" s="5">
        <v>45868</v>
      </c>
      <c r="F1070" s="3" t="s">
        <v>1622</v>
      </c>
      <c r="G1070" s="3" t="s">
        <v>936</v>
      </c>
      <c r="K1070" s="8">
        <v>-71771</v>
      </c>
      <c r="L1070" s="8" t="s">
        <v>637</v>
      </c>
      <c r="O1070" s="20">
        <f>IF(Table1[[#This Row],[Phân loại]]="Tồn đầu kỳ",Table1[[#This Row],[Tổng giá trị]],0)</f>
        <v>0</v>
      </c>
      <c r="P1070" s="8">
        <f>IF(Table1[[#This Row],[Số còn phải thu ĐK]]&gt;0,0,IF(Table1[[#This Row],[Phân loại]]="Bán hàng",Table1[[#This Row],[Tổng giá trị]],-Table1[[#This Row],[Tổng giá trị]]))</f>
        <v>71771</v>
      </c>
      <c r="Q1070" s="20">
        <f>IF(Table1[[#This Row],[Ngày Thanh toán]]&lt;&gt;"",Table1[[#This Row],[Giá Trị HD sau CK]],0)</f>
        <v>0</v>
      </c>
      <c r="R1070" s="8">
        <f>Table1[[#This Row],[Số còn phải thu ĐK]]+Table1[[#This Row],[Giá Trị HD sau CK]]-Table1[[#This Row],[Số tiền đã thu]]</f>
        <v>71771</v>
      </c>
      <c r="S1070" s="7">
        <f>IF(Table1[[#This Row],[Ngày hóa đơn]]&lt;&gt;"",Table1[[#This Row],[Ngày hóa đơn]],Table1[[#This Row],[Ngày hạch toán]])</f>
        <v>45868</v>
      </c>
      <c r="T1070" s="8">
        <v>55</v>
      </c>
      <c r="U1070" s="7">
        <f>IF(Table1[[#This Row],[Ngày tính CN]]="","",S1070+T1070)</f>
        <v>45923</v>
      </c>
      <c r="V1070" s="20">
        <f ca="1">IF(Table1[[#This Row],[Hạn thanh toán]]="","",IF((U1070-NOW())&lt;0,0,(U1070-NOW())))</f>
        <v>0</v>
      </c>
      <c r="W1070" s="3"/>
      <c r="X1070" s="20">
        <f ca="1">IF(Table1[[#This Row],[Hạn thanh toán]]="","",IF((U1070-NOW())&lt;0,-(U1070-NOW()),0))</f>
        <v>51.620536805552547</v>
      </c>
      <c r="Y1070" s="3" t="str">
        <f t="shared" ca="1" si="16"/>
        <v>Nợ quá hạn từ 30 ngày đến 60 ngày</v>
      </c>
      <c r="Z1070" s="3" t="str">
        <f>IF(MONTH(Table1[[#This Row],[Ngày tính CN]])&lt;10,"0"&amp;MONTH(Table1[[#This Row],[Ngày tính CN]]),MONTH(Table1[[#This Row],[Ngày tính CN]]))</f>
        <v>07</v>
      </c>
      <c r="AA107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70" s="3"/>
    </row>
    <row r="1071" spans="1:28" ht="25.5" customHeight="1" x14ac:dyDescent="0.2">
      <c r="A1071" s="4" t="s">
        <v>654</v>
      </c>
      <c r="B1071" s="4" t="s">
        <v>2119</v>
      </c>
      <c r="E1071" s="5">
        <v>45868</v>
      </c>
      <c r="F1071" s="3" t="s">
        <v>1623</v>
      </c>
      <c r="G1071" s="3" t="s">
        <v>936</v>
      </c>
      <c r="K1071" s="8">
        <v>-71771</v>
      </c>
      <c r="L1071" s="8" t="s">
        <v>637</v>
      </c>
      <c r="O1071" s="20">
        <f>IF(Table1[[#This Row],[Phân loại]]="Tồn đầu kỳ",Table1[[#This Row],[Tổng giá trị]],0)</f>
        <v>0</v>
      </c>
      <c r="P1071" s="8">
        <f>IF(Table1[[#This Row],[Số còn phải thu ĐK]]&gt;0,0,IF(Table1[[#This Row],[Phân loại]]="Bán hàng",Table1[[#This Row],[Tổng giá trị]],-Table1[[#This Row],[Tổng giá trị]]))</f>
        <v>71771</v>
      </c>
      <c r="Q1071" s="20">
        <f>IF(Table1[[#This Row],[Ngày Thanh toán]]&lt;&gt;"",Table1[[#This Row],[Giá Trị HD sau CK]],0)</f>
        <v>0</v>
      </c>
      <c r="R1071" s="8">
        <f>Table1[[#This Row],[Số còn phải thu ĐK]]+Table1[[#This Row],[Giá Trị HD sau CK]]-Table1[[#This Row],[Số tiền đã thu]]</f>
        <v>71771</v>
      </c>
      <c r="S1071" s="7">
        <f>IF(Table1[[#This Row],[Ngày hóa đơn]]&lt;&gt;"",Table1[[#This Row],[Ngày hóa đơn]],Table1[[#This Row],[Ngày hạch toán]])</f>
        <v>45868</v>
      </c>
      <c r="T1071" s="8">
        <v>55</v>
      </c>
      <c r="U1071" s="7">
        <f>IF(Table1[[#This Row],[Ngày tính CN]]="","",S1071+T1071)</f>
        <v>45923</v>
      </c>
      <c r="V1071" s="20">
        <f ca="1">IF(Table1[[#This Row],[Hạn thanh toán]]="","",IF((U1071-NOW())&lt;0,0,(U1071-NOW())))</f>
        <v>0</v>
      </c>
      <c r="W1071" s="3"/>
      <c r="X1071" s="20">
        <f ca="1">IF(Table1[[#This Row],[Hạn thanh toán]]="","",IF((U1071-NOW())&lt;0,-(U1071-NOW()),0))</f>
        <v>51.620536805552547</v>
      </c>
      <c r="Y1071" s="3" t="str">
        <f t="shared" ca="1" si="16"/>
        <v>Nợ quá hạn từ 30 ngày đến 60 ngày</v>
      </c>
      <c r="Z1071" s="3" t="str">
        <f>IF(MONTH(Table1[[#This Row],[Ngày tính CN]])&lt;10,"0"&amp;MONTH(Table1[[#This Row],[Ngày tính CN]]),MONTH(Table1[[#This Row],[Ngày tính CN]]))</f>
        <v>07</v>
      </c>
      <c r="AA107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71" s="3"/>
    </row>
    <row r="1072" spans="1:28" ht="25.5" customHeight="1" x14ac:dyDescent="0.2">
      <c r="A1072" s="4" t="s">
        <v>654</v>
      </c>
      <c r="B1072" s="4" t="s">
        <v>2119</v>
      </c>
      <c r="E1072" s="5">
        <v>45868</v>
      </c>
      <c r="F1072" s="3" t="s">
        <v>1624</v>
      </c>
      <c r="G1072" s="3" t="s">
        <v>936</v>
      </c>
      <c r="K1072" s="8">
        <v>-71771</v>
      </c>
      <c r="L1072" s="8" t="s">
        <v>637</v>
      </c>
      <c r="O1072" s="20">
        <f>IF(Table1[[#This Row],[Phân loại]]="Tồn đầu kỳ",Table1[[#This Row],[Tổng giá trị]],0)</f>
        <v>0</v>
      </c>
      <c r="P1072" s="8">
        <f>IF(Table1[[#This Row],[Số còn phải thu ĐK]]&gt;0,0,IF(Table1[[#This Row],[Phân loại]]="Bán hàng",Table1[[#This Row],[Tổng giá trị]],-Table1[[#This Row],[Tổng giá trị]]))</f>
        <v>71771</v>
      </c>
      <c r="Q1072" s="20">
        <f>IF(Table1[[#This Row],[Ngày Thanh toán]]&lt;&gt;"",Table1[[#This Row],[Giá Trị HD sau CK]],0)</f>
        <v>0</v>
      </c>
      <c r="R1072" s="8">
        <f>Table1[[#This Row],[Số còn phải thu ĐK]]+Table1[[#This Row],[Giá Trị HD sau CK]]-Table1[[#This Row],[Số tiền đã thu]]</f>
        <v>71771</v>
      </c>
      <c r="S1072" s="7">
        <f>IF(Table1[[#This Row],[Ngày hóa đơn]]&lt;&gt;"",Table1[[#This Row],[Ngày hóa đơn]],Table1[[#This Row],[Ngày hạch toán]])</f>
        <v>45868</v>
      </c>
      <c r="T1072" s="8">
        <v>55</v>
      </c>
      <c r="U1072" s="7">
        <f>IF(Table1[[#This Row],[Ngày tính CN]]="","",S1072+T1072)</f>
        <v>45923</v>
      </c>
      <c r="V1072" s="20">
        <f ca="1">IF(Table1[[#This Row],[Hạn thanh toán]]="","",IF((U1072-NOW())&lt;0,0,(U1072-NOW())))</f>
        <v>0</v>
      </c>
      <c r="W1072" s="3"/>
      <c r="X1072" s="20">
        <f ca="1">IF(Table1[[#This Row],[Hạn thanh toán]]="","",IF((U1072-NOW())&lt;0,-(U1072-NOW()),0))</f>
        <v>51.620536805552547</v>
      </c>
      <c r="Y1072" s="3" t="str">
        <f t="shared" ca="1" si="16"/>
        <v>Nợ quá hạn từ 30 ngày đến 60 ngày</v>
      </c>
      <c r="Z1072" s="3" t="str">
        <f>IF(MONTH(Table1[[#This Row],[Ngày tính CN]])&lt;10,"0"&amp;MONTH(Table1[[#This Row],[Ngày tính CN]]),MONTH(Table1[[#This Row],[Ngày tính CN]]))</f>
        <v>07</v>
      </c>
      <c r="AA107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72" s="3"/>
    </row>
    <row r="1073" spans="1:28" ht="25.5" customHeight="1" x14ac:dyDescent="0.2">
      <c r="A1073" s="4" t="s">
        <v>654</v>
      </c>
      <c r="B1073" s="4" t="s">
        <v>2119</v>
      </c>
      <c r="E1073" s="5">
        <v>45868</v>
      </c>
      <c r="F1073" s="3" t="s">
        <v>1625</v>
      </c>
      <c r="G1073" s="3" t="s">
        <v>936</v>
      </c>
      <c r="K1073" s="8">
        <v>-92265</v>
      </c>
      <c r="L1073" s="8" t="s">
        <v>637</v>
      </c>
      <c r="O1073" s="20">
        <f>IF(Table1[[#This Row],[Phân loại]]="Tồn đầu kỳ",Table1[[#This Row],[Tổng giá trị]],0)</f>
        <v>0</v>
      </c>
      <c r="P1073" s="8">
        <f>IF(Table1[[#This Row],[Số còn phải thu ĐK]]&gt;0,0,IF(Table1[[#This Row],[Phân loại]]="Bán hàng",Table1[[#This Row],[Tổng giá trị]],-Table1[[#This Row],[Tổng giá trị]]))</f>
        <v>92265</v>
      </c>
      <c r="Q1073" s="20">
        <f>IF(Table1[[#This Row],[Ngày Thanh toán]]&lt;&gt;"",Table1[[#This Row],[Giá Trị HD sau CK]],0)</f>
        <v>0</v>
      </c>
      <c r="R1073" s="8">
        <f>Table1[[#This Row],[Số còn phải thu ĐK]]+Table1[[#This Row],[Giá Trị HD sau CK]]-Table1[[#This Row],[Số tiền đã thu]]</f>
        <v>92265</v>
      </c>
      <c r="S1073" s="7">
        <f>IF(Table1[[#This Row],[Ngày hóa đơn]]&lt;&gt;"",Table1[[#This Row],[Ngày hóa đơn]],Table1[[#This Row],[Ngày hạch toán]])</f>
        <v>45868</v>
      </c>
      <c r="T1073" s="8">
        <v>55</v>
      </c>
      <c r="U1073" s="7">
        <f>IF(Table1[[#This Row],[Ngày tính CN]]="","",S1073+T1073)</f>
        <v>45923</v>
      </c>
      <c r="V1073" s="20">
        <f ca="1">IF(Table1[[#This Row],[Hạn thanh toán]]="","",IF((U1073-NOW())&lt;0,0,(U1073-NOW())))</f>
        <v>0</v>
      </c>
      <c r="W1073" s="3"/>
      <c r="X1073" s="20">
        <f ca="1">IF(Table1[[#This Row],[Hạn thanh toán]]="","",IF((U1073-NOW())&lt;0,-(U1073-NOW()),0))</f>
        <v>51.620536805552547</v>
      </c>
      <c r="Y1073" s="3" t="str">
        <f t="shared" ca="1" si="16"/>
        <v>Nợ quá hạn từ 30 ngày đến 60 ngày</v>
      </c>
      <c r="Z1073" s="3" t="str">
        <f>IF(MONTH(Table1[[#This Row],[Ngày tính CN]])&lt;10,"0"&amp;MONTH(Table1[[#This Row],[Ngày tính CN]]),MONTH(Table1[[#This Row],[Ngày tính CN]]))</f>
        <v>07</v>
      </c>
      <c r="AA107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73" s="3"/>
    </row>
    <row r="1074" spans="1:28" ht="25.5" customHeight="1" x14ac:dyDescent="0.2">
      <c r="A1074" s="4" t="s">
        <v>654</v>
      </c>
      <c r="B1074" s="4" t="s">
        <v>2119</v>
      </c>
      <c r="E1074" s="5">
        <v>45868</v>
      </c>
      <c r="F1074" s="3" t="s">
        <v>1626</v>
      </c>
      <c r="G1074" s="3" t="s">
        <v>936</v>
      </c>
      <c r="K1074" s="8">
        <v>-92265</v>
      </c>
      <c r="L1074" s="8" t="s">
        <v>637</v>
      </c>
      <c r="O1074" s="20">
        <f>IF(Table1[[#This Row],[Phân loại]]="Tồn đầu kỳ",Table1[[#This Row],[Tổng giá trị]],0)</f>
        <v>0</v>
      </c>
      <c r="P1074" s="8">
        <f>IF(Table1[[#This Row],[Số còn phải thu ĐK]]&gt;0,0,IF(Table1[[#This Row],[Phân loại]]="Bán hàng",Table1[[#This Row],[Tổng giá trị]],-Table1[[#This Row],[Tổng giá trị]]))</f>
        <v>92265</v>
      </c>
      <c r="Q1074" s="20">
        <f>IF(Table1[[#This Row],[Ngày Thanh toán]]&lt;&gt;"",Table1[[#This Row],[Giá Trị HD sau CK]],0)</f>
        <v>0</v>
      </c>
      <c r="R1074" s="8">
        <f>Table1[[#This Row],[Số còn phải thu ĐK]]+Table1[[#This Row],[Giá Trị HD sau CK]]-Table1[[#This Row],[Số tiền đã thu]]</f>
        <v>92265</v>
      </c>
      <c r="S1074" s="7">
        <f>IF(Table1[[#This Row],[Ngày hóa đơn]]&lt;&gt;"",Table1[[#This Row],[Ngày hóa đơn]],Table1[[#This Row],[Ngày hạch toán]])</f>
        <v>45868</v>
      </c>
      <c r="T1074" s="8">
        <v>55</v>
      </c>
      <c r="U1074" s="7">
        <f>IF(Table1[[#This Row],[Ngày tính CN]]="","",S1074+T1074)</f>
        <v>45923</v>
      </c>
      <c r="V1074" s="20">
        <f ca="1">IF(Table1[[#This Row],[Hạn thanh toán]]="","",IF((U1074-NOW())&lt;0,0,(U1074-NOW())))</f>
        <v>0</v>
      </c>
      <c r="W1074" s="3"/>
      <c r="X1074" s="20">
        <f ca="1">IF(Table1[[#This Row],[Hạn thanh toán]]="","",IF((U1074-NOW())&lt;0,-(U1074-NOW()),0))</f>
        <v>51.620536805552547</v>
      </c>
      <c r="Y1074" s="3" t="str">
        <f t="shared" ca="1" si="16"/>
        <v>Nợ quá hạn từ 30 ngày đến 60 ngày</v>
      </c>
      <c r="Z1074" s="3" t="str">
        <f>IF(MONTH(Table1[[#This Row],[Ngày tính CN]])&lt;10,"0"&amp;MONTH(Table1[[#This Row],[Ngày tính CN]]),MONTH(Table1[[#This Row],[Ngày tính CN]]))</f>
        <v>07</v>
      </c>
      <c r="AA107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74" s="3"/>
    </row>
    <row r="1075" spans="1:28" ht="25.5" customHeight="1" x14ac:dyDescent="0.2">
      <c r="A1075" s="4" t="s">
        <v>654</v>
      </c>
      <c r="B1075" s="4" t="s">
        <v>2119</v>
      </c>
      <c r="E1075" s="5">
        <v>45868</v>
      </c>
      <c r="F1075" s="3" t="s">
        <v>1627</v>
      </c>
      <c r="G1075" s="3" t="s">
        <v>936</v>
      </c>
      <c r="K1075" s="8">
        <v>-92265</v>
      </c>
      <c r="L1075" s="8" t="s">
        <v>637</v>
      </c>
      <c r="O1075" s="20">
        <f>IF(Table1[[#This Row],[Phân loại]]="Tồn đầu kỳ",Table1[[#This Row],[Tổng giá trị]],0)</f>
        <v>0</v>
      </c>
      <c r="P1075" s="8">
        <f>IF(Table1[[#This Row],[Số còn phải thu ĐK]]&gt;0,0,IF(Table1[[#This Row],[Phân loại]]="Bán hàng",Table1[[#This Row],[Tổng giá trị]],-Table1[[#This Row],[Tổng giá trị]]))</f>
        <v>92265</v>
      </c>
      <c r="Q1075" s="20">
        <f>IF(Table1[[#This Row],[Ngày Thanh toán]]&lt;&gt;"",Table1[[#This Row],[Giá Trị HD sau CK]],0)</f>
        <v>0</v>
      </c>
      <c r="R1075" s="8">
        <f>Table1[[#This Row],[Số còn phải thu ĐK]]+Table1[[#This Row],[Giá Trị HD sau CK]]-Table1[[#This Row],[Số tiền đã thu]]</f>
        <v>92265</v>
      </c>
      <c r="S1075" s="7">
        <f>IF(Table1[[#This Row],[Ngày hóa đơn]]&lt;&gt;"",Table1[[#This Row],[Ngày hóa đơn]],Table1[[#This Row],[Ngày hạch toán]])</f>
        <v>45868</v>
      </c>
      <c r="T1075" s="8">
        <v>55</v>
      </c>
      <c r="U1075" s="7">
        <f>IF(Table1[[#This Row],[Ngày tính CN]]="","",S1075+T1075)</f>
        <v>45923</v>
      </c>
      <c r="V1075" s="20">
        <f ca="1">IF(Table1[[#This Row],[Hạn thanh toán]]="","",IF((U1075-NOW())&lt;0,0,(U1075-NOW())))</f>
        <v>0</v>
      </c>
      <c r="W1075" s="3"/>
      <c r="X1075" s="20">
        <f ca="1">IF(Table1[[#This Row],[Hạn thanh toán]]="","",IF((U1075-NOW())&lt;0,-(U1075-NOW()),0))</f>
        <v>51.620536805552547</v>
      </c>
      <c r="Y1075" s="3" t="str">
        <f t="shared" ca="1" si="16"/>
        <v>Nợ quá hạn từ 30 ngày đến 60 ngày</v>
      </c>
      <c r="Z1075" s="3" t="str">
        <f>IF(MONTH(Table1[[#This Row],[Ngày tính CN]])&lt;10,"0"&amp;MONTH(Table1[[#This Row],[Ngày tính CN]]),MONTH(Table1[[#This Row],[Ngày tính CN]]))</f>
        <v>07</v>
      </c>
      <c r="AA107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75" s="3"/>
    </row>
    <row r="1076" spans="1:28" ht="25.5" customHeight="1" x14ac:dyDescent="0.2">
      <c r="A1076" s="4" t="s">
        <v>654</v>
      </c>
      <c r="B1076" s="4" t="s">
        <v>2119</v>
      </c>
      <c r="E1076" s="5">
        <v>45868</v>
      </c>
      <c r="F1076" s="3" t="s">
        <v>1628</v>
      </c>
      <c r="G1076" s="3" t="s">
        <v>936</v>
      </c>
      <c r="K1076" s="8">
        <v>-92265</v>
      </c>
      <c r="L1076" s="8" t="s">
        <v>637</v>
      </c>
      <c r="O1076" s="20">
        <f>IF(Table1[[#This Row],[Phân loại]]="Tồn đầu kỳ",Table1[[#This Row],[Tổng giá trị]],0)</f>
        <v>0</v>
      </c>
      <c r="P1076" s="8">
        <f>IF(Table1[[#This Row],[Số còn phải thu ĐK]]&gt;0,0,IF(Table1[[#This Row],[Phân loại]]="Bán hàng",Table1[[#This Row],[Tổng giá trị]],-Table1[[#This Row],[Tổng giá trị]]))</f>
        <v>92265</v>
      </c>
      <c r="Q1076" s="20">
        <f>IF(Table1[[#This Row],[Ngày Thanh toán]]&lt;&gt;"",Table1[[#This Row],[Giá Trị HD sau CK]],0)</f>
        <v>0</v>
      </c>
      <c r="R1076" s="8">
        <f>Table1[[#This Row],[Số còn phải thu ĐK]]+Table1[[#This Row],[Giá Trị HD sau CK]]-Table1[[#This Row],[Số tiền đã thu]]</f>
        <v>92265</v>
      </c>
      <c r="S1076" s="7">
        <f>IF(Table1[[#This Row],[Ngày hóa đơn]]&lt;&gt;"",Table1[[#This Row],[Ngày hóa đơn]],Table1[[#This Row],[Ngày hạch toán]])</f>
        <v>45868</v>
      </c>
      <c r="T1076" s="8">
        <v>55</v>
      </c>
      <c r="U1076" s="7">
        <f>IF(Table1[[#This Row],[Ngày tính CN]]="","",S1076+T1076)</f>
        <v>45923</v>
      </c>
      <c r="V1076" s="20">
        <f ca="1">IF(Table1[[#This Row],[Hạn thanh toán]]="","",IF((U1076-NOW())&lt;0,0,(U1076-NOW())))</f>
        <v>0</v>
      </c>
      <c r="W1076" s="3"/>
      <c r="X1076" s="20">
        <f ca="1">IF(Table1[[#This Row],[Hạn thanh toán]]="","",IF((U1076-NOW())&lt;0,-(U1076-NOW()),0))</f>
        <v>51.620536805552547</v>
      </c>
      <c r="Y1076" s="3" t="str">
        <f t="shared" ca="1" si="16"/>
        <v>Nợ quá hạn từ 30 ngày đến 60 ngày</v>
      </c>
      <c r="Z1076" s="3" t="str">
        <f>IF(MONTH(Table1[[#This Row],[Ngày tính CN]])&lt;10,"0"&amp;MONTH(Table1[[#This Row],[Ngày tính CN]]),MONTH(Table1[[#This Row],[Ngày tính CN]]))</f>
        <v>07</v>
      </c>
      <c r="AA107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76" s="3"/>
    </row>
    <row r="1077" spans="1:28" ht="25.5" customHeight="1" x14ac:dyDescent="0.2">
      <c r="A1077" s="4" t="s">
        <v>654</v>
      </c>
      <c r="B1077" s="4" t="s">
        <v>2119</v>
      </c>
      <c r="E1077" s="5">
        <v>45868</v>
      </c>
      <c r="F1077" s="3" t="s">
        <v>1629</v>
      </c>
      <c r="G1077" s="3" t="s">
        <v>936</v>
      </c>
      <c r="K1077" s="8">
        <v>-92265</v>
      </c>
      <c r="L1077" s="8" t="s">
        <v>637</v>
      </c>
      <c r="O1077" s="20">
        <f>IF(Table1[[#This Row],[Phân loại]]="Tồn đầu kỳ",Table1[[#This Row],[Tổng giá trị]],0)</f>
        <v>0</v>
      </c>
      <c r="P1077" s="8">
        <f>IF(Table1[[#This Row],[Số còn phải thu ĐK]]&gt;0,0,IF(Table1[[#This Row],[Phân loại]]="Bán hàng",Table1[[#This Row],[Tổng giá trị]],-Table1[[#This Row],[Tổng giá trị]]))</f>
        <v>92265</v>
      </c>
      <c r="Q1077" s="20">
        <f>IF(Table1[[#This Row],[Ngày Thanh toán]]&lt;&gt;"",Table1[[#This Row],[Giá Trị HD sau CK]],0)</f>
        <v>0</v>
      </c>
      <c r="R1077" s="8">
        <f>Table1[[#This Row],[Số còn phải thu ĐK]]+Table1[[#This Row],[Giá Trị HD sau CK]]-Table1[[#This Row],[Số tiền đã thu]]</f>
        <v>92265</v>
      </c>
      <c r="S1077" s="7">
        <f>IF(Table1[[#This Row],[Ngày hóa đơn]]&lt;&gt;"",Table1[[#This Row],[Ngày hóa đơn]],Table1[[#This Row],[Ngày hạch toán]])</f>
        <v>45868</v>
      </c>
      <c r="T1077" s="8">
        <v>55</v>
      </c>
      <c r="U1077" s="7">
        <f>IF(Table1[[#This Row],[Ngày tính CN]]="","",S1077+T1077)</f>
        <v>45923</v>
      </c>
      <c r="V1077" s="20">
        <f ca="1">IF(Table1[[#This Row],[Hạn thanh toán]]="","",IF((U1077-NOW())&lt;0,0,(U1077-NOW())))</f>
        <v>0</v>
      </c>
      <c r="W1077" s="3"/>
      <c r="X1077" s="20">
        <f ca="1">IF(Table1[[#This Row],[Hạn thanh toán]]="","",IF((U1077-NOW())&lt;0,-(U1077-NOW()),0))</f>
        <v>51.620536805552547</v>
      </c>
      <c r="Y1077" s="3" t="str">
        <f t="shared" ca="1" si="16"/>
        <v>Nợ quá hạn từ 30 ngày đến 60 ngày</v>
      </c>
      <c r="Z1077" s="3" t="str">
        <f>IF(MONTH(Table1[[#This Row],[Ngày tính CN]])&lt;10,"0"&amp;MONTH(Table1[[#This Row],[Ngày tính CN]]),MONTH(Table1[[#This Row],[Ngày tính CN]]))</f>
        <v>07</v>
      </c>
      <c r="AA107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77" s="3"/>
    </row>
    <row r="1078" spans="1:28" ht="25.5" customHeight="1" x14ac:dyDescent="0.2">
      <c r="A1078" s="4" t="s">
        <v>654</v>
      </c>
      <c r="B1078" s="4" t="s">
        <v>2119</v>
      </c>
      <c r="E1078" s="5">
        <v>45868</v>
      </c>
      <c r="F1078" s="3" t="s">
        <v>1630</v>
      </c>
      <c r="G1078" s="3" t="s">
        <v>936</v>
      </c>
      <c r="K1078" s="8">
        <v>-92265</v>
      </c>
      <c r="L1078" s="8" t="s">
        <v>637</v>
      </c>
      <c r="O1078" s="20">
        <f>IF(Table1[[#This Row],[Phân loại]]="Tồn đầu kỳ",Table1[[#This Row],[Tổng giá trị]],0)</f>
        <v>0</v>
      </c>
      <c r="P1078" s="8">
        <f>IF(Table1[[#This Row],[Số còn phải thu ĐK]]&gt;0,0,IF(Table1[[#This Row],[Phân loại]]="Bán hàng",Table1[[#This Row],[Tổng giá trị]],-Table1[[#This Row],[Tổng giá trị]]))</f>
        <v>92265</v>
      </c>
      <c r="Q1078" s="20">
        <f>IF(Table1[[#This Row],[Ngày Thanh toán]]&lt;&gt;"",Table1[[#This Row],[Giá Trị HD sau CK]],0)</f>
        <v>0</v>
      </c>
      <c r="R1078" s="8">
        <f>Table1[[#This Row],[Số còn phải thu ĐK]]+Table1[[#This Row],[Giá Trị HD sau CK]]-Table1[[#This Row],[Số tiền đã thu]]</f>
        <v>92265</v>
      </c>
      <c r="S1078" s="7">
        <f>IF(Table1[[#This Row],[Ngày hóa đơn]]&lt;&gt;"",Table1[[#This Row],[Ngày hóa đơn]],Table1[[#This Row],[Ngày hạch toán]])</f>
        <v>45868</v>
      </c>
      <c r="T1078" s="8">
        <v>55</v>
      </c>
      <c r="U1078" s="7">
        <f>IF(Table1[[#This Row],[Ngày tính CN]]="","",S1078+T1078)</f>
        <v>45923</v>
      </c>
      <c r="V1078" s="20">
        <f ca="1">IF(Table1[[#This Row],[Hạn thanh toán]]="","",IF((U1078-NOW())&lt;0,0,(U1078-NOW())))</f>
        <v>0</v>
      </c>
      <c r="W1078" s="3"/>
      <c r="X1078" s="20">
        <f ca="1">IF(Table1[[#This Row],[Hạn thanh toán]]="","",IF((U1078-NOW())&lt;0,-(U1078-NOW()),0))</f>
        <v>51.620536805552547</v>
      </c>
      <c r="Y1078" s="3" t="str">
        <f t="shared" ca="1" si="16"/>
        <v>Nợ quá hạn từ 30 ngày đến 60 ngày</v>
      </c>
      <c r="Z1078" s="3" t="str">
        <f>IF(MONTH(Table1[[#This Row],[Ngày tính CN]])&lt;10,"0"&amp;MONTH(Table1[[#This Row],[Ngày tính CN]]),MONTH(Table1[[#This Row],[Ngày tính CN]]))</f>
        <v>07</v>
      </c>
      <c r="AA107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78" s="3"/>
    </row>
    <row r="1079" spans="1:28" ht="25.5" customHeight="1" x14ac:dyDescent="0.2">
      <c r="A1079" s="4" t="s">
        <v>654</v>
      </c>
      <c r="B1079" s="4" t="s">
        <v>2119</v>
      </c>
      <c r="E1079" s="5">
        <v>45868</v>
      </c>
      <c r="F1079" s="3" t="s">
        <v>1631</v>
      </c>
      <c r="G1079" s="3" t="s">
        <v>936</v>
      </c>
      <c r="K1079" s="8">
        <v>-92265</v>
      </c>
      <c r="L1079" s="8" t="s">
        <v>637</v>
      </c>
      <c r="O1079" s="20">
        <f>IF(Table1[[#This Row],[Phân loại]]="Tồn đầu kỳ",Table1[[#This Row],[Tổng giá trị]],0)</f>
        <v>0</v>
      </c>
      <c r="P1079" s="8">
        <f>IF(Table1[[#This Row],[Số còn phải thu ĐK]]&gt;0,0,IF(Table1[[#This Row],[Phân loại]]="Bán hàng",Table1[[#This Row],[Tổng giá trị]],-Table1[[#This Row],[Tổng giá trị]]))</f>
        <v>92265</v>
      </c>
      <c r="Q1079" s="20">
        <f>IF(Table1[[#This Row],[Ngày Thanh toán]]&lt;&gt;"",Table1[[#This Row],[Giá Trị HD sau CK]],0)</f>
        <v>0</v>
      </c>
      <c r="R1079" s="8">
        <f>Table1[[#This Row],[Số còn phải thu ĐK]]+Table1[[#This Row],[Giá Trị HD sau CK]]-Table1[[#This Row],[Số tiền đã thu]]</f>
        <v>92265</v>
      </c>
      <c r="S1079" s="7">
        <f>IF(Table1[[#This Row],[Ngày hóa đơn]]&lt;&gt;"",Table1[[#This Row],[Ngày hóa đơn]],Table1[[#This Row],[Ngày hạch toán]])</f>
        <v>45868</v>
      </c>
      <c r="T1079" s="8">
        <v>55</v>
      </c>
      <c r="U1079" s="7">
        <f>IF(Table1[[#This Row],[Ngày tính CN]]="","",S1079+T1079)</f>
        <v>45923</v>
      </c>
      <c r="V1079" s="20">
        <f ca="1">IF(Table1[[#This Row],[Hạn thanh toán]]="","",IF((U1079-NOW())&lt;0,0,(U1079-NOW())))</f>
        <v>0</v>
      </c>
      <c r="W1079" s="3"/>
      <c r="X1079" s="20">
        <f ca="1">IF(Table1[[#This Row],[Hạn thanh toán]]="","",IF((U1079-NOW())&lt;0,-(U1079-NOW()),0))</f>
        <v>51.620536805552547</v>
      </c>
      <c r="Y1079" s="3" t="str">
        <f t="shared" ca="1" si="16"/>
        <v>Nợ quá hạn từ 30 ngày đến 60 ngày</v>
      </c>
      <c r="Z1079" s="3" t="str">
        <f>IF(MONTH(Table1[[#This Row],[Ngày tính CN]])&lt;10,"0"&amp;MONTH(Table1[[#This Row],[Ngày tính CN]]),MONTH(Table1[[#This Row],[Ngày tính CN]]))</f>
        <v>07</v>
      </c>
      <c r="AA107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79" s="3"/>
    </row>
    <row r="1080" spans="1:28" ht="25.5" customHeight="1" x14ac:dyDescent="0.2">
      <c r="A1080" s="4" t="s">
        <v>654</v>
      </c>
      <c r="B1080" s="4" t="s">
        <v>2119</v>
      </c>
      <c r="E1080" s="5">
        <v>45868</v>
      </c>
      <c r="F1080" s="3" t="s">
        <v>1632</v>
      </c>
      <c r="G1080" s="3" t="s">
        <v>936</v>
      </c>
      <c r="K1080" s="8">
        <v>-120820</v>
      </c>
      <c r="L1080" s="8" t="s">
        <v>637</v>
      </c>
      <c r="O1080" s="20">
        <f>IF(Table1[[#This Row],[Phân loại]]="Tồn đầu kỳ",Table1[[#This Row],[Tổng giá trị]],0)</f>
        <v>0</v>
      </c>
      <c r="P1080" s="8">
        <f>IF(Table1[[#This Row],[Số còn phải thu ĐK]]&gt;0,0,IF(Table1[[#This Row],[Phân loại]]="Bán hàng",Table1[[#This Row],[Tổng giá trị]],-Table1[[#This Row],[Tổng giá trị]]))</f>
        <v>120820</v>
      </c>
      <c r="Q1080" s="20">
        <f>IF(Table1[[#This Row],[Ngày Thanh toán]]&lt;&gt;"",Table1[[#This Row],[Giá Trị HD sau CK]],0)</f>
        <v>0</v>
      </c>
      <c r="R1080" s="8">
        <f>Table1[[#This Row],[Số còn phải thu ĐK]]+Table1[[#This Row],[Giá Trị HD sau CK]]-Table1[[#This Row],[Số tiền đã thu]]</f>
        <v>120820</v>
      </c>
      <c r="S1080" s="7">
        <f>IF(Table1[[#This Row],[Ngày hóa đơn]]&lt;&gt;"",Table1[[#This Row],[Ngày hóa đơn]],Table1[[#This Row],[Ngày hạch toán]])</f>
        <v>45868</v>
      </c>
      <c r="T1080" s="8">
        <v>55</v>
      </c>
      <c r="U1080" s="7">
        <f>IF(Table1[[#This Row],[Ngày tính CN]]="","",S1080+T1080)</f>
        <v>45923</v>
      </c>
      <c r="V1080" s="20">
        <f ca="1">IF(Table1[[#This Row],[Hạn thanh toán]]="","",IF((U1080-NOW())&lt;0,0,(U1080-NOW())))</f>
        <v>0</v>
      </c>
      <c r="W1080" s="3"/>
      <c r="X1080" s="20">
        <f ca="1">IF(Table1[[#This Row],[Hạn thanh toán]]="","",IF((U1080-NOW())&lt;0,-(U1080-NOW()),0))</f>
        <v>51.620536805552547</v>
      </c>
      <c r="Y1080" s="3" t="str">
        <f t="shared" ca="1" si="16"/>
        <v>Nợ quá hạn từ 30 ngày đến 60 ngày</v>
      </c>
      <c r="Z1080" s="3" t="str">
        <f>IF(MONTH(Table1[[#This Row],[Ngày tính CN]])&lt;10,"0"&amp;MONTH(Table1[[#This Row],[Ngày tính CN]]),MONTH(Table1[[#This Row],[Ngày tính CN]]))</f>
        <v>07</v>
      </c>
      <c r="AA108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80" s="3"/>
    </row>
    <row r="1081" spans="1:28" ht="25.5" customHeight="1" x14ac:dyDescent="0.2">
      <c r="A1081" s="4" t="s">
        <v>654</v>
      </c>
      <c r="B1081" s="4" t="s">
        <v>2119</v>
      </c>
      <c r="E1081" s="5">
        <v>45868</v>
      </c>
      <c r="F1081" s="3" t="s">
        <v>1633</v>
      </c>
      <c r="G1081" s="3" t="s">
        <v>936</v>
      </c>
      <c r="K1081" s="8">
        <v>-164036</v>
      </c>
      <c r="L1081" s="8" t="s">
        <v>637</v>
      </c>
      <c r="O1081" s="20">
        <f>IF(Table1[[#This Row],[Phân loại]]="Tồn đầu kỳ",Table1[[#This Row],[Tổng giá trị]],0)</f>
        <v>0</v>
      </c>
      <c r="P1081" s="8">
        <f>IF(Table1[[#This Row],[Số còn phải thu ĐK]]&gt;0,0,IF(Table1[[#This Row],[Phân loại]]="Bán hàng",Table1[[#This Row],[Tổng giá trị]],-Table1[[#This Row],[Tổng giá trị]]))</f>
        <v>164036</v>
      </c>
      <c r="Q1081" s="20">
        <f>IF(Table1[[#This Row],[Ngày Thanh toán]]&lt;&gt;"",Table1[[#This Row],[Giá Trị HD sau CK]],0)</f>
        <v>0</v>
      </c>
      <c r="R1081" s="8">
        <f>Table1[[#This Row],[Số còn phải thu ĐK]]+Table1[[#This Row],[Giá Trị HD sau CK]]-Table1[[#This Row],[Số tiền đã thu]]</f>
        <v>164036</v>
      </c>
      <c r="S1081" s="7">
        <f>IF(Table1[[#This Row],[Ngày hóa đơn]]&lt;&gt;"",Table1[[#This Row],[Ngày hóa đơn]],Table1[[#This Row],[Ngày hạch toán]])</f>
        <v>45868</v>
      </c>
      <c r="T1081" s="8">
        <v>55</v>
      </c>
      <c r="U1081" s="7">
        <f>IF(Table1[[#This Row],[Ngày tính CN]]="","",S1081+T1081)</f>
        <v>45923</v>
      </c>
      <c r="V1081" s="20">
        <f ca="1">IF(Table1[[#This Row],[Hạn thanh toán]]="","",IF((U1081-NOW())&lt;0,0,(U1081-NOW())))</f>
        <v>0</v>
      </c>
      <c r="W1081" s="3"/>
      <c r="X1081" s="20">
        <f ca="1">IF(Table1[[#This Row],[Hạn thanh toán]]="","",IF((U1081-NOW())&lt;0,-(U1081-NOW()),0))</f>
        <v>51.620536805552547</v>
      </c>
      <c r="Y1081" s="3" t="str">
        <f t="shared" ca="1" si="16"/>
        <v>Nợ quá hạn từ 30 ngày đến 60 ngày</v>
      </c>
      <c r="Z1081" s="3" t="str">
        <f>IF(MONTH(Table1[[#This Row],[Ngày tính CN]])&lt;10,"0"&amp;MONTH(Table1[[#This Row],[Ngày tính CN]]),MONTH(Table1[[#This Row],[Ngày tính CN]]))</f>
        <v>07</v>
      </c>
      <c r="AA108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81" s="3"/>
    </row>
    <row r="1082" spans="1:28" ht="16.5" customHeight="1" x14ac:dyDescent="0.2">
      <c r="A1082" s="4" t="s">
        <v>654</v>
      </c>
      <c r="B1082" s="4" t="s">
        <v>2119</v>
      </c>
      <c r="E1082" s="5">
        <v>45871</v>
      </c>
      <c r="F1082" s="3" t="s">
        <v>1634</v>
      </c>
      <c r="G1082" s="3" t="s">
        <v>936</v>
      </c>
      <c r="K1082" s="8">
        <v>-49049</v>
      </c>
      <c r="L1082" s="8" t="s">
        <v>637</v>
      </c>
      <c r="O1082" s="20">
        <f>IF(Table1[[#This Row],[Phân loại]]="Tồn đầu kỳ",Table1[[#This Row],[Tổng giá trị]],0)</f>
        <v>0</v>
      </c>
      <c r="P1082" s="8">
        <f>IF(Table1[[#This Row],[Số còn phải thu ĐK]]&gt;0,0,IF(Table1[[#This Row],[Phân loại]]="Bán hàng",Table1[[#This Row],[Tổng giá trị]],-Table1[[#This Row],[Tổng giá trị]]))</f>
        <v>49049</v>
      </c>
      <c r="Q1082" s="20">
        <f>IF(Table1[[#This Row],[Ngày Thanh toán]]&lt;&gt;"",Table1[[#This Row],[Giá Trị HD sau CK]],0)</f>
        <v>0</v>
      </c>
      <c r="R1082" s="8">
        <f>Table1[[#This Row],[Số còn phải thu ĐK]]+Table1[[#This Row],[Giá Trị HD sau CK]]-Table1[[#This Row],[Số tiền đã thu]]</f>
        <v>49049</v>
      </c>
      <c r="S1082" s="7">
        <f>IF(Table1[[#This Row],[Ngày hóa đơn]]&lt;&gt;"",Table1[[#This Row],[Ngày hóa đơn]],Table1[[#This Row],[Ngày hạch toán]])</f>
        <v>45871</v>
      </c>
      <c r="T1082" s="8">
        <v>55</v>
      </c>
      <c r="U1082" s="7">
        <f>IF(Table1[[#This Row],[Ngày tính CN]]="","",S1082+T1082)</f>
        <v>45926</v>
      </c>
      <c r="V1082" s="20">
        <f ca="1">IF(Table1[[#This Row],[Hạn thanh toán]]="","",IF((U1082-NOW())&lt;0,0,(U1082-NOW())))</f>
        <v>0</v>
      </c>
      <c r="W1082" s="3"/>
      <c r="X1082" s="20">
        <f ca="1">IF(Table1[[#This Row],[Hạn thanh toán]]="","",IF((U1082-NOW())&lt;0,-(U1082-NOW()),0))</f>
        <v>48.620536805552547</v>
      </c>
      <c r="Y1082" s="3" t="str">
        <f t="shared" ca="1" si="16"/>
        <v>Nợ quá hạn từ 30 ngày đến 60 ngày</v>
      </c>
      <c r="Z1082" s="3" t="str">
        <f>IF(MONTH(Table1[[#This Row],[Ngày tính CN]])&lt;10,"0"&amp;MONTH(Table1[[#This Row],[Ngày tính CN]]),MONTH(Table1[[#This Row],[Ngày tính CN]]))</f>
        <v>08</v>
      </c>
      <c r="AA108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82" s="3"/>
    </row>
    <row r="1083" spans="1:28" ht="16.5" customHeight="1" x14ac:dyDescent="0.2">
      <c r="A1083" s="4" t="s">
        <v>654</v>
      </c>
      <c r="B1083" s="4" t="s">
        <v>2119</v>
      </c>
      <c r="E1083" s="5">
        <v>45871</v>
      </c>
      <c r="F1083" s="3" t="s">
        <v>1635</v>
      </c>
      <c r="G1083" s="3" t="s">
        <v>936</v>
      </c>
      <c r="K1083" s="8">
        <v>-49049</v>
      </c>
      <c r="L1083" s="8" t="s">
        <v>637</v>
      </c>
      <c r="O1083" s="20">
        <f>IF(Table1[[#This Row],[Phân loại]]="Tồn đầu kỳ",Table1[[#This Row],[Tổng giá trị]],0)</f>
        <v>0</v>
      </c>
      <c r="P1083" s="8">
        <f>IF(Table1[[#This Row],[Số còn phải thu ĐK]]&gt;0,0,IF(Table1[[#This Row],[Phân loại]]="Bán hàng",Table1[[#This Row],[Tổng giá trị]],-Table1[[#This Row],[Tổng giá trị]]))</f>
        <v>49049</v>
      </c>
      <c r="Q1083" s="20">
        <f>IF(Table1[[#This Row],[Ngày Thanh toán]]&lt;&gt;"",Table1[[#This Row],[Giá Trị HD sau CK]],0)</f>
        <v>0</v>
      </c>
      <c r="R1083" s="8">
        <f>Table1[[#This Row],[Số còn phải thu ĐK]]+Table1[[#This Row],[Giá Trị HD sau CK]]-Table1[[#This Row],[Số tiền đã thu]]</f>
        <v>49049</v>
      </c>
      <c r="S1083" s="7">
        <f>IF(Table1[[#This Row],[Ngày hóa đơn]]&lt;&gt;"",Table1[[#This Row],[Ngày hóa đơn]],Table1[[#This Row],[Ngày hạch toán]])</f>
        <v>45871</v>
      </c>
      <c r="T1083" s="8">
        <v>55</v>
      </c>
      <c r="U1083" s="7">
        <f>IF(Table1[[#This Row],[Ngày tính CN]]="","",S1083+T1083)</f>
        <v>45926</v>
      </c>
      <c r="V1083" s="20">
        <f ca="1">IF(Table1[[#This Row],[Hạn thanh toán]]="","",IF((U1083-NOW())&lt;0,0,(U1083-NOW())))</f>
        <v>0</v>
      </c>
      <c r="W1083" s="3"/>
      <c r="X1083" s="20">
        <f ca="1">IF(Table1[[#This Row],[Hạn thanh toán]]="","",IF((U1083-NOW())&lt;0,-(U1083-NOW()),0))</f>
        <v>48.620536805552547</v>
      </c>
      <c r="Y1083" s="3" t="str">
        <f t="shared" ca="1" si="16"/>
        <v>Nợ quá hạn từ 30 ngày đến 60 ngày</v>
      </c>
      <c r="Z1083" s="3" t="str">
        <f>IF(MONTH(Table1[[#This Row],[Ngày tính CN]])&lt;10,"0"&amp;MONTH(Table1[[#This Row],[Ngày tính CN]]),MONTH(Table1[[#This Row],[Ngày tính CN]]))</f>
        <v>08</v>
      </c>
      <c r="AA108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83" s="3"/>
    </row>
    <row r="1084" spans="1:28" ht="16.5" customHeight="1" x14ac:dyDescent="0.2">
      <c r="A1084" s="4" t="s">
        <v>654</v>
      </c>
      <c r="B1084" s="4" t="s">
        <v>2119</v>
      </c>
      <c r="E1084" s="5">
        <v>45871</v>
      </c>
      <c r="F1084" s="3" t="s">
        <v>1636</v>
      </c>
      <c r="G1084" s="3" t="s">
        <v>936</v>
      </c>
      <c r="K1084" s="8">
        <v>-49049</v>
      </c>
      <c r="L1084" s="8" t="s">
        <v>637</v>
      </c>
      <c r="O1084" s="20">
        <f>IF(Table1[[#This Row],[Phân loại]]="Tồn đầu kỳ",Table1[[#This Row],[Tổng giá trị]],0)</f>
        <v>0</v>
      </c>
      <c r="P1084" s="8">
        <f>IF(Table1[[#This Row],[Số còn phải thu ĐK]]&gt;0,0,IF(Table1[[#This Row],[Phân loại]]="Bán hàng",Table1[[#This Row],[Tổng giá trị]],-Table1[[#This Row],[Tổng giá trị]]))</f>
        <v>49049</v>
      </c>
      <c r="Q1084" s="20">
        <f>IF(Table1[[#This Row],[Ngày Thanh toán]]&lt;&gt;"",Table1[[#This Row],[Giá Trị HD sau CK]],0)</f>
        <v>0</v>
      </c>
      <c r="R1084" s="8">
        <f>Table1[[#This Row],[Số còn phải thu ĐK]]+Table1[[#This Row],[Giá Trị HD sau CK]]-Table1[[#This Row],[Số tiền đã thu]]</f>
        <v>49049</v>
      </c>
      <c r="S1084" s="7">
        <f>IF(Table1[[#This Row],[Ngày hóa đơn]]&lt;&gt;"",Table1[[#This Row],[Ngày hóa đơn]],Table1[[#This Row],[Ngày hạch toán]])</f>
        <v>45871</v>
      </c>
      <c r="T1084" s="8">
        <v>55</v>
      </c>
      <c r="U1084" s="7">
        <f>IF(Table1[[#This Row],[Ngày tính CN]]="","",S1084+T1084)</f>
        <v>45926</v>
      </c>
      <c r="V1084" s="20">
        <f ca="1">IF(Table1[[#This Row],[Hạn thanh toán]]="","",IF((U1084-NOW())&lt;0,0,(U1084-NOW())))</f>
        <v>0</v>
      </c>
      <c r="W1084" s="3"/>
      <c r="X1084" s="20">
        <f ca="1">IF(Table1[[#This Row],[Hạn thanh toán]]="","",IF((U1084-NOW())&lt;0,-(U1084-NOW()),0))</f>
        <v>48.620536805552547</v>
      </c>
      <c r="Y1084" s="3" t="str">
        <f t="shared" ca="1" si="16"/>
        <v>Nợ quá hạn từ 30 ngày đến 60 ngày</v>
      </c>
      <c r="Z1084" s="3" t="str">
        <f>IF(MONTH(Table1[[#This Row],[Ngày tính CN]])&lt;10,"0"&amp;MONTH(Table1[[#This Row],[Ngày tính CN]]),MONTH(Table1[[#This Row],[Ngày tính CN]]))</f>
        <v>08</v>
      </c>
      <c r="AA108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84" s="3"/>
    </row>
    <row r="1085" spans="1:28" ht="16.5" customHeight="1" x14ac:dyDescent="0.2">
      <c r="A1085" s="4" t="s">
        <v>654</v>
      </c>
      <c r="B1085" s="4" t="s">
        <v>2119</v>
      </c>
      <c r="E1085" s="5">
        <v>45871</v>
      </c>
      <c r="F1085" s="3" t="s">
        <v>1637</v>
      </c>
      <c r="G1085" s="3" t="s">
        <v>936</v>
      </c>
      <c r="K1085" s="8">
        <v>-49049</v>
      </c>
      <c r="L1085" s="8" t="s">
        <v>637</v>
      </c>
      <c r="O1085" s="20">
        <f>IF(Table1[[#This Row],[Phân loại]]="Tồn đầu kỳ",Table1[[#This Row],[Tổng giá trị]],0)</f>
        <v>0</v>
      </c>
      <c r="P1085" s="8">
        <f>IF(Table1[[#This Row],[Số còn phải thu ĐK]]&gt;0,0,IF(Table1[[#This Row],[Phân loại]]="Bán hàng",Table1[[#This Row],[Tổng giá trị]],-Table1[[#This Row],[Tổng giá trị]]))</f>
        <v>49049</v>
      </c>
      <c r="Q1085" s="20">
        <f>IF(Table1[[#This Row],[Ngày Thanh toán]]&lt;&gt;"",Table1[[#This Row],[Giá Trị HD sau CK]],0)</f>
        <v>0</v>
      </c>
      <c r="R1085" s="8">
        <f>Table1[[#This Row],[Số còn phải thu ĐK]]+Table1[[#This Row],[Giá Trị HD sau CK]]-Table1[[#This Row],[Số tiền đã thu]]</f>
        <v>49049</v>
      </c>
      <c r="S1085" s="7">
        <f>IF(Table1[[#This Row],[Ngày hóa đơn]]&lt;&gt;"",Table1[[#This Row],[Ngày hóa đơn]],Table1[[#This Row],[Ngày hạch toán]])</f>
        <v>45871</v>
      </c>
      <c r="T1085" s="8">
        <v>55</v>
      </c>
      <c r="U1085" s="7">
        <f>IF(Table1[[#This Row],[Ngày tính CN]]="","",S1085+T1085)</f>
        <v>45926</v>
      </c>
      <c r="V1085" s="20">
        <f ca="1">IF(Table1[[#This Row],[Hạn thanh toán]]="","",IF((U1085-NOW())&lt;0,0,(U1085-NOW())))</f>
        <v>0</v>
      </c>
      <c r="W1085" s="3"/>
      <c r="X1085" s="20">
        <f ca="1">IF(Table1[[#This Row],[Hạn thanh toán]]="","",IF((U1085-NOW())&lt;0,-(U1085-NOW()),0))</f>
        <v>48.620536805552547</v>
      </c>
      <c r="Y1085" s="3" t="str">
        <f t="shared" ca="1" si="16"/>
        <v>Nợ quá hạn từ 30 ngày đến 60 ngày</v>
      </c>
      <c r="Z1085" s="3" t="str">
        <f>IF(MONTH(Table1[[#This Row],[Ngày tính CN]])&lt;10,"0"&amp;MONTH(Table1[[#This Row],[Ngày tính CN]]),MONTH(Table1[[#This Row],[Ngày tính CN]]))</f>
        <v>08</v>
      </c>
      <c r="AA108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85" s="3"/>
    </row>
    <row r="1086" spans="1:28" ht="16.5" customHeight="1" x14ac:dyDescent="0.2">
      <c r="A1086" s="4" t="s">
        <v>654</v>
      </c>
      <c r="B1086" s="4" t="s">
        <v>2119</v>
      </c>
      <c r="E1086" s="5">
        <v>45871</v>
      </c>
      <c r="F1086" s="3" t="s">
        <v>1638</v>
      </c>
      <c r="G1086" s="3" t="s">
        <v>936</v>
      </c>
      <c r="K1086" s="8">
        <v>-49049</v>
      </c>
      <c r="L1086" s="8" t="s">
        <v>637</v>
      </c>
      <c r="O1086" s="20">
        <f>IF(Table1[[#This Row],[Phân loại]]="Tồn đầu kỳ",Table1[[#This Row],[Tổng giá trị]],0)</f>
        <v>0</v>
      </c>
      <c r="P1086" s="8">
        <f>IF(Table1[[#This Row],[Số còn phải thu ĐK]]&gt;0,0,IF(Table1[[#This Row],[Phân loại]]="Bán hàng",Table1[[#This Row],[Tổng giá trị]],-Table1[[#This Row],[Tổng giá trị]]))</f>
        <v>49049</v>
      </c>
      <c r="Q1086" s="20">
        <f>IF(Table1[[#This Row],[Ngày Thanh toán]]&lt;&gt;"",Table1[[#This Row],[Giá Trị HD sau CK]],0)</f>
        <v>0</v>
      </c>
      <c r="R1086" s="8">
        <f>Table1[[#This Row],[Số còn phải thu ĐK]]+Table1[[#This Row],[Giá Trị HD sau CK]]-Table1[[#This Row],[Số tiền đã thu]]</f>
        <v>49049</v>
      </c>
      <c r="S1086" s="7">
        <f>IF(Table1[[#This Row],[Ngày hóa đơn]]&lt;&gt;"",Table1[[#This Row],[Ngày hóa đơn]],Table1[[#This Row],[Ngày hạch toán]])</f>
        <v>45871</v>
      </c>
      <c r="T1086" s="8">
        <v>55</v>
      </c>
      <c r="U1086" s="7">
        <f>IF(Table1[[#This Row],[Ngày tính CN]]="","",S1086+T1086)</f>
        <v>45926</v>
      </c>
      <c r="V1086" s="20">
        <f ca="1">IF(Table1[[#This Row],[Hạn thanh toán]]="","",IF((U1086-NOW())&lt;0,0,(U1086-NOW())))</f>
        <v>0</v>
      </c>
      <c r="W1086" s="3"/>
      <c r="X1086" s="20">
        <f ca="1">IF(Table1[[#This Row],[Hạn thanh toán]]="","",IF((U1086-NOW())&lt;0,-(U1086-NOW()),0))</f>
        <v>48.620536805552547</v>
      </c>
      <c r="Y1086" s="3" t="str">
        <f t="shared" ca="1" si="16"/>
        <v>Nợ quá hạn từ 30 ngày đến 60 ngày</v>
      </c>
      <c r="Z1086" s="3" t="str">
        <f>IF(MONTH(Table1[[#This Row],[Ngày tính CN]])&lt;10,"0"&amp;MONTH(Table1[[#This Row],[Ngày tính CN]]),MONTH(Table1[[#This Row],[Ngày tính CN]]))</f>
        <v>08</v>
      </c>
      <c r="AA108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86" s="3"/>
    </row>
    <row r="1087" spans="1:28" ht="16.5" customHeight="1" x14ac:dyDescent="0.2">
      <c r="A1087" s="4" t="s">
        <v>654</v>
      </c>
      <c r="B1087" s="4" t="s">
        <v>2119</v>
      </c>
      <c r="E1087" s="5">
        <v>45871</v>
      </c>
      <c r="F1087" s="3" t="s">
        <v>1639</v>
      </c>
      <c r="G1087" s="3" t="s">
        <v>936</v>
      </c>
      <c r="K1087" s="8">
        <v>-86838</v>
      </c>
      <c r="L1087" s="8" t="s">
        <v>637</v>
      </c>
      <c r="O1087" s="20">
        <f>IF(Table1[[#This Row],[Phân loại]]="Tồn đầu kỳ",Table1[[#This Row],[Tổng giá trị]],0)</f>
        <v>0</v>
      </c>
      <c r="P1087" s="8">
        <f>IF(Table1[[#This Row],[Số còn phải thu ĐK]]&gt;0,0,IF(Table1[[#This Row],[Phân loại]]="Bán hàng",Table1[[#This Row],[Tổng giá trị]],-Table1[[#This Row],[Tổng giá trị]]))</f>
        <v>86838</v>
      </c>
      <c r="Q1087" s="20">
        <f>IF(Table1[[#This Row],[Ngày Thanh toán]]&lt;&gt;"",Table1[[#This Row],[Giá Trị HD sau CK]],0)</f>
        <v>0</v>
      </c>
      <c r="R1087" s="8">
        <f>Table1[[#This Row],[Số còn phải thu ĐK]]+Table1[[#This Row],[Giá Trị HD sau CK]]-Table1[[#This Row],[Số tiền đã thu]]</f>
        <v>86838</v>
      </c>
      <c r="S1087" s="7">
        <f>IF(Table1[[#This Row],[Ngày hóa đơn]]&lt;&gt;"",Table1[[#This Row],[Ngày hóa đơn]],Table1[[#This Row],[Ngày hạch toán]])</f>
        <v>45871</v>
      </c>
      <c r="T1087" s="8">
        <v>55</v>
      </c>
      <c r="U1087" s="7">
        <f>IF(Table1[[#This Row],[Ngày tính CN]]="","",S1087+T1087)</f>
        <v>45926</v>
      </c>
      <c r="V1087" s="20">
        <f ca="1">IF(Table1[[#This Row],[Hạn thanh toán]]="","",IF((U1087-NOW())&lt;0,0,(U1087-NOW())))</f>
        <v>0</v>
      </c>
      <c r="W1087" s="3"/>
      <c r="X1087" s="20">
        <f ca="1">IF(Table1[[#This Row],[Hạn thanh toán]]="","",IF((U1087-NOW())&lt;0,-(U1087-NOW()),0))</f>
        <v>48.620536805552547</v>
      </c>
      <c r="Y1087" s="3" t="str">
        <f t="shared" ca="1" si="16"/>
        <v>Nợ quá hạn từ 30 ngày đến 60 ngày</v>
      </c>
      <c r="Z1087" s="3" t="str">
        <f>IF(MONTH(Table1[[#This Row],[Ngày tính CN]])&lt;10,"0"&amp;MONTH(Table1[[#This Row],[Ngày tính CN]]),MONTH(Table1[[#This Row],[Ngày tính CN]]))</f>
        <v>08</v>
      </c>
      <c r="AA108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87" s="3"/>
    </row>
    <row r="1088" spans="1:28" ht="16.5" customHeight="1" x14ac:dyDescent="0.2">
      <c r="A1088" s="4" t="s">
        <v>654</v>
      </c>
      <c r="B1088" s="4" t="s">
        <v>2119</v>
      </c>
      <c r="E1088" s="5">
        <v>45871</v>
      </c>
      <c r="F1088" s="3" t="s">
        <v>1640</v>
      </c>
      <c r="G1088" s="3" t="s">
        <v>936</v>
      </c>
      <c r="K1088" s="8">
        <v>-86838</v>
      </c>
      <c r="L1088" s="8" t="s">
        <v>637</v>
      </c>
      <c r="O1088" s="20">
        <f>IF(Table1[[#This Row],[Phân loại]]="Tồn đầu kỳ",Table1[[#This Row],[Tổng giá trị]],0)</f>
        <v>0</v>
      </c>
      <c r="P1088" s="8">
        <f>IF(Table1[[#This Row],[Số còn phải thu ĐK]]&gt;0,0,IF(Table1[[#This Row],[Phân loại]]="Bán hàng",Table1[[#This Row],[Tổng giá trị]],-Table1[[#This Row],[Tổng giá trị]]))</f>
        <v>86838</v>
      </c>
      <c r="Q1088" s="20">
        <f>IF(Table1[[#This Row],[Ngày Thanh toán]]&lt;&gt;"",Table1[[#This Row],[Giá Trị HD sau CK]],0)</f>
        <v>0</v>
      </c>
      <c r="R1088" s="8">
        <f>Table1[[#This Row],[Số còn phải thu ĐK]]+Table1[[#This Row],[Giá Trị HD sau CK]]-Table1[[#This Row],[Số tiền đã thu]]</f>
        <v>86838</v>
      </c>
      <c r="S1088" s="7">
        <f>IF(Table1[[#This Row],[Ngày hóa đơn]]&lt;&gt;"",Table1[[#This Row],[Ngày hóa đơn]],Table1[[#This Row],[Ngày hạch toán]])</f>
        <v>45871</v>
      </c>
      <c r="T1088" s="8">
        <v>55</v>
      </c>
      <c r="U1088" s="7">
        <f>IF(Table1[[#This Row],[Ngày tính CN]]="","",S1088+T1088)</f>
        <v>45926</v>
      </c>
      <c r="V1088" s="20">
        <f ca="1">IF(Table1[[#This Row],[Hạn thanh toán]]="","",IF((U1088-NOW())&lt;0,0,(U1088-NOW())))</f>
        <v>0</v>
      </c>
      <c r="W1088" s="3"/>
      <c r="X1088" s="20">
        <f ca="1">IF(Table1[[#This Row],[Hạn thanh toán]]="","",IF((U1088-NOW())&lt;0,-(U1088-NOW()),0))</f>
        <v>48.620536805552547</v>
      </c>
      <c r="Y1088" s="3" t="str">
        <f t="shared" ca="1" si="16"/>
        <v>Nợ quá hạn từ 30 ngày đến 60 ngày</v>
      </c>
      <c r="Z1088" s="3" t="str">
        <f>IF(MONTH(Table1[[#This Row],[Ngày tính CN]])&lt;10,"0"&amp;MONTH(Table1[[#This Row],[Ngày tính CN]]),MONTH(Table1[[#This Row],[Ngày tính CN]]))</f>
        <v>08</v>
      </c>
      <c r="AA108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88" s="3"/>
    </row>
    <row r="1089" spans="1:28" ht="16.5" customHeight="1" x14ac:dyDescent="0.2">
      <c r="A1089" s="4" t="s">
        <v>654</v>
      </c>
      <c r="B1089" s="4" t="s">
        <v>2119</v>
      </c>
      <c r="E1089" s="5">
        <v>45871</v>
      </c>
      <c r="F1089" s="3" t="s">
        <v>1641</v>
      </c>
      <c r="G1089" s="3" t="s">
        <v>936</v>
      </c>
      <c r="K1089" s="8">
        <v>-86838</v>
      </c>
      <c r="L1089" s="8" t="s">
        <v>637</v>
      </c>
      <c r="O1089" s="20">
        <f>IF(Table1[[#This Row],[Phân loại]]="Tồn đầu kỳ",Table1[[#This Row],[Tổng giá trị]],0)</f>
        <v>0</v>
      </c>
      <c r="P1089" s="8">
        <f>IF(Table1[[#This Row],[Số còn phải thu ĐK]]&gt;0,0,IF(Table1[[#This Row],[Phân loại]]="Bán hàng",Table1[[#This Row],[Tổng giá trị]],-Table1[[#This Row],[Tổng giá trị]]))</f>
        <v>86838</v>
      </c>
      <c r="Q1089" s="20">
        <f>IF(Table1[[#This Row],[Ngày Thanh toán]]&lt;&gt;"",Table1[[#This Row],[Giá Trị HD sau CK]],0)</f>
        <v>0</v>
      </c>
      <c r="R1089" s="8">
        <f>Table1[[#This Row],[Số còn phải thu ĐK]]+Table1[[#This Row],[Giá Trị HD sau CK]]-Table1[[#This Row],[Số tiền đã thu]]</f>
        <v>86838</v>
      </c>
      <c r="S1089" s="7">
        <f>IF(Table1[[#This Row],[Ngày hóa đơn]]&lt;&gt;"",Table1[[#This Row],[Ngày hóa đơn]],Table1[[#This Row],[Ngày hạch toán]])</f>
        <v>45871</v>
      </c>
      <c r="T1089" s="8">
        <v>55</v>
      </c>
      <c r="U1089" s="7">
        <f>IF(Table1[[#This Row],[Ngày tính CN]]="","",S1089+T1089)</f>
        <v>45926</v>
      </c>
      <c r="V1089" s="20">
        <f ca="1">IF(Table1[[#This Row],[Hạn thanh toán]]="","",IF((U1089-NOW())&lt;0,0,(U1089-NOW())))</f>
        <v>0</v>
      </c>
      <c r="W1089" s="3"/>
      <c r="X1089" s="20">
        <f ca="1">IF(Table1[[#This Row],[Hạn thanh toán]]="","",IF((U1089-NOW())&lt;0,-(U1089-NOW()),0))</f>
        <v>48.620536805552547</v>
      </c>
      <c r="Y1089" s="3" t="str">
        <f t="shared" ca="1" si="16"/>
        <v>Nợ quá hạn từ 30 ngày đến 60 ngày</v>
      </c>
      <c r="Z1089" s="3" t="str">
        <f>IF(MONTH(Table1[[#This Row],[Ngày tính CN]])&lt;10,"0"&amp;MONTH(Table1[[#This Row],[Ngày tính CN]]),MONTH(Table1[[#This Row],[Ngày tính CN]]))</f>
        <v>08</v>
      </c>
      <c r="AA108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89" s="3"/>
    </row>
    <row r="1090" spans="1:28" ht="16.5" customHeight="1" x14ac:dyDescent="0.2">
      <c r="A1090" s="4" t="s">
        <v>654</v>
      </c>
      <c r="B1090" s="4" t="s">
        <v>2119</v>
      </c>
      <c r="E1090" s="5">
        <v>45871</v>
      </c>
      <c r="F1090" s="3" t="s">
        <v>1642</v>
      </c>
      <c r="G1090" s="3" t="s">
        <v>936</v>
      </c>
      <c r="K1090" s="8">
        <v>-86838</v>
      </c>
      <c r="L1090" s="8" t="s">
        <v>637</v>
      </c>
      <c r="O1090" s="20">
        <f>IF(Table1[[#This Row],[Phân loại]]="Tồn đầu kỳ",Table1[[#This Row],[Tổng giá trị]],0)</f>
        <v>0</v>
      </c>
      <c r="P1090" s="8">
        <f>IF(Table1[[#This Row],[Số còn phải thu ĐK]]&gt;0,0,IF(Table1[[#This Row],[Phân loại]]="Bán hàng",Table1[[#This Row],[Tổng giá trị]],-Table1[[#This Row],[Tổng giá trị]]))</f>
        <v>86838</v>
      </c>
      <c r="Q1090" s="20">
        <f>IF(Table1[[#This Row],[Ngày Thanh toán]]&lt;&gt;"",Table1[[#This Row],[Giá Trị HD sau CK]],0)</f>
        <v>0</v>
      </c>
      <c r="R1090" s="8">
        <f>Table1[[#This Row],[Số còn phải thu ĐK]]+Table1[[#This Row],[Giá Trị HD sau CK]]-Table1[[#This Row],[Số tiền đã thu]]</f>
        <v>86838</v>
      </c>
      <c r="S1090" s="7">
        <f>IF(Table1[[#This Row],[Ngày hóa đơn]]&lt;&gt;"",Table1[[#This Row],[Ngày hóa đơn]],Table1[[#This Row],[Ngày hạch toán]])</f>
        <v>45871</v>
      </c>
      <c r="T1090" s="8">
        <v>55</v>
      </c>
      <c r="U1090" s="7">
        <f>IF(Table1[[#This Row],[Ngày tính CN]]="","",S1090+T1090)</f>
        <v>45926</v>
      </c>
      <c r="V1090" s="20">
        <f ca="1">IF(Table1[[#This Row],[Hạn thanh toán]]="","",IF((U1090-NOW())&lt;0,0,(U1090-NOW())))</f>
        <v>0</v>
      </c>
      <c r="W1090" s="3"/>
      <c r="X1090" s="20">
        <f ca="1">IF(Table1[[#This Row],[Hạn thanh toán]]="","",IF((U1090-NOW())&lt;0,-(U1090-NOW()),0))</f>
        <v>48.620536805552547</v>
      </c>
      <c r="Y1090" s="3" t="str">
        <f t="shared" ca="1" si="16"/>
        <v>Nợ quá hạn từ 30 ngày đến 60 ngày</v>
      </c>
      <c r="Z1090" s="3" t="str">
        <f>IF(MONTH(Table1[[#This Row],[Ngày tính CN]])&lt;10,"0"&amp;MONTH(Table1[[#This Row],[Ngày tính CN]]),MONTH(Table1[[#This Row],[Ngày tính CN]]))</f>
        <v>08</v>
      </c>
      <c r="AA109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90" s="3"/>
    </row>
    <row r="1091" spans="1:28" ht="16.5" customHeight="1" x14ac:dyDescent="0.2">
      <c r="A1091" s="4" t="s">
        <v>654</v>
      </c>
      <c r="B1091" s="4" t="s">
        <v>2119</v>
      </c>
      <c r="E1091" s="5">
        <v>45871</v>
      </c>
      <c r="F1091" s="3" t="s">
        <v>1643</v>
      </c>
      <c r="G1091" s="3" t="s">
        <v>936</v>
      </c>
      <c r="K1091" s="8">
        <v>-173677</v>
      </c>
      <c r="L1091" s="8" t="s">
        <v>637</v>
      </c>
      <c r="O1091" s="20">
        <f>IF(Table1[[#This Row],[Phân loại]]="Tồn đầu kỳ",Table1[[#This Row],[Tổng giá trị]],0)</f>
        <v>0</v>
      </c>
      <c r="P1091" s="8">
        <f>IF(Table1[[#This Row],[Số còn phải thu ĐK]]&gt;0,0,IF(Table1[[#This Row],[Phân loại]]="Bán hàng",Table1[[#This Row],[Tổng giá trị]],-Table1[[#This Row],[Tổng giá trị]]))</f>
        <v>173677</v>
      </c>
      <c r="Q1091" s="20">
        <f>IF(Table1[[#This Row],[Ngày Thanh toán]]&lt;&gt;"",Table1[[#This Row],[Giá Trị HD sau CK]],0)</f>
        <v>0</v>
      </c>
      <c r="R1091" s="8">
        <f>Table1[[#This Row],[Số còn phải thu ĐK]]+Table1[[#This Row],[Giá Trị HD sau CK]]-Table1[[#This Row],[Số tiền đã thu]]</f>
        <v>173677</v>
      </c>
      <c r="S1091" s="7">
        <f>IF(Table1[[#This Row],[Ngày hóa đơn]]&lt;&gt;"",Table1[[#This Row],[Ngày hóa đơn]],Table1[[#This Row],[Ngày hạch toán]])</f>
        <v>45871</v>
      </c>
      <c r="T1091" s="8">
        <v>55</v>
      </c>
      <c r="U1091" s="7">
        <f>IF(Table1[[#This Row],[Ngày tính CN]]="","",S1091+T1091)</f>
        <v>45926</v>
      </c>
      <c r="V1091" s="20">
        <f ca="1">IF(Table1[[#This Row],[Hạn thanh toán]]="","",IF((U1091-NOW())&lt;0,0,(U1091-NOW())))</f>
        <v>0</v>
      </c>
      <c r="W1091" s="3"/>
      <c r="X1091" s="20">
        <f ca="1">IF(Table1[[#This Row],[Hạn thanh toán]]="","",IF((U1091-NOW())&lt;0,-(U1091-NOW()),0))</f>
        <v>48.620536805552547</v>
      </c>
      <c r="Y1091" s="3" t="str">
        <f t="shared" ca="1" si="16"/>
        <v>Nợ quá hạn từ 30 ngày đến 60 ngày</v>
      </c>
      <c r="Z1091" s="3" t="str">
        <f>IF(MONTH(Table1[[#This Row],[Ngày tính CN]])&lt;10,"0"&amp;MONTH(Table1[[#This Row],[Ngày tính CN]]),MONTH(Table1[[#This Row],[Ngày tính CN]]))</f>
        <v>08</v>
      </c>
      <c r="AA109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91" s="3"/>
    </row>
    <row r="1092" spans="1:28" ht="16.5" customHeight="1" x14ac:dyDescent="0.2">
      <c r="A1092" s="4" t="s">
        <v>654</v>
      </c>
      <c r="B1092" s="4" t="s">
        <v>2119</v>
      </c>
      <c r="E1092" s="5">
        <v>45871</v>
      </c>
      <c r="F1092" s="3" t="s">
        <v>1644</v>
      </c>
      <c r="G1092" s="3" t="s">
        <v>936</v>
      </c>
      <c r="K1092" s="8">
        <v>-86838</v>
      </c>
      <c r="L1092" s="8" t="s">
        <v>637</v>
      </c>
      <c r="O1092" s="20">
        <f>IF(Table1[[#This Row],[Phân loại]]="Tồn đầu kỳ",Table1[[#This Row],[Tổng giá trị]],0)</f>
        <v>0</v>
      </c>
      <c r="P1092" s="8">
        <f>IF(Table1[[#This Row],[Số còn phải thu ĐK]]&gt;0,0,IF(Table1[[#This Row],[Phân loại]]="Bán hàng",Table1[[#This Row],[Tổng giá trị]],-Table1[[#This Row],[Tổng giá trị]]))</f>
        <v>86838</v>
      </c>
      <c r="Q1092" s="20">
        <f>IF(Table1[[#This Row],[Ngày Thanh toán]]&lt;&gt;"",Table1[[#This Row],[Giá Trị HD sau CK]],0)</f>
        <v>0</v>
      </c>
      <c r="R1092" s="8">
        <f>Table1[[#This Row],[Số còn phải thu ĐK]]+Table1[[#This Row],[Giá Trị HD sau CK]]-Table1[[#This Row],[Số tiền đã thu]]</f>
        <v>86838</v>
      </c>
      <c r="S1092" s="7">
        <f>IF(Table1[[#This Row],[Ngày hóa đơn]]&lt;&gt;"",Table1[[#This Row],[Ngày hóa đơn]],Table1[[#This Row],[Ngày hạch toán]])</f>
        <v>45871</v>
      </c>
      <c r="T1092" s="8">
        <v>55</v>
      </c>
      <c r="U1092" s="7">
        <f>IF(Table1[[#This Row],[Ngày tính CN]]="","",S1092+T1092)</f>
        <v>45926</v>
      </c>
      <c r="V1092" s="20">
        <f ca="1">IF(Table1[[#This Row],[Hạn thanh toán]]="","",IF((U1092-NOW())&lt;0,0,(U1092-NOW())))</f>
        <v>0</v>
      </c>
      <c r="W1092" s="3"/>
      <c r="X1092" s="20">
        <f ca="1">IF(Table1[[#This Row],[Hạn thanh toán]]="","",IF((U1092-NOW())&lt;0,-(U1092-NOW()),0))</f>
        <v>48.620536805552547</v>
      </c>
      <c r="Y1092" s="3" t="str">
        <f t="shared" ref="Y1092:Y1155" ca="1" si="17">IF(X1092="","",IF(R1092=0,"Đã thanh toán",IF(X1092&lt;=0,"Chưa đến hạn thanh toán",IF(X1092&lt;=30,"Nợ quá hạn 30 ngày",IF(X1092&lt;=60,"Nợ quá hạn từ 30 ngày đến 60 ngày",IF(X1092&lt;=90,"Nợ quá hạn từ 60 ngày đến 90 ngày",IF(X1092&lt;=120,"Nợ quá hạn từ 90 ngày đến 120 ngày","Nợ quá hạn hơn 120 ngày có khả năng mất thanh toán")))))))</f>
        <v>Nợ quá hạn từ 30 ngày đến 60 ngày</v>
      </c>
      <c r="Z1092" s="3" t="str">
        <f>IF(MONTH(Table1[[#This Row],[Ngày tính CN]])&lt;10,"0"&amp;MONTH(Table1[[#This Row],[Ngày tính CN]]),MONTH(Table1[[#This Row],[Ngày tính CN]]))</f>
        <v>08</v>
      </c>
      <c r="AA109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92" s="3"/>
    </row>
    <row r="1093" spans="1:28" ht="16.5" customHeight="1" x14ac:dyDescent="0.2">
      <c r="A1093" s="4" t="s">
        <v>654</v>
      </c>
      <c r="B1093" s="4" t="s">
        <v>2119</v>
      </c>
      <c r="E1093" s="5">
        <v>45871</v>
      </c>
      <c r="F1093" s="3" t="s">
        <v>1645</v>
      </c>
      <c r="G1093" s="3" t="s">
        <v>936</v>
      </c>
      <c r="K1093" s="8">
        <v>-71771</v>
      </c>
      <c r="L1093" s="8" t="s">
        <v>637</v>
      </c>
      <c r="O1093" s="20">
        <f>IF(Table1[[#This Row],[Phân loại]]="Tồn đầu kỳ",Table1[[#This Row],[Tổng giá trị]],0)</f>
        <v>0</v>
      </c>
      <c r="P1093" s="8">
        <f>IF(Table1[[#This Row],[Số còn phải thu ĐK]]&gt;0,0,IF(Table1[[#This Row],[Phân loại]]="Bán hàng",Table1[[#This Row],[Tổng giá trị]],-Table1[[#This Row],[Tổng giá trị]]))</f>
        <v>71771</v>
      </c>
      <c r="Q1093" s="20">
        <f>IF(Table1[[#This Row],[Ngày Thanh toán]]&lt;&gt;"",Table1[[#This Row],[Giá Trị HD sau CK]],0)</f>
        <v>0</v>
      </c>
      <c r="R1093" s="8">
        <f>Table1[[#This Row],[Số còn phải thu ĐK]]+Table1[[#This Row],[Giá Trị HD sau CK]]-Table1[[#This Row],[Số tiền đã thu]]</f>
        <v>71771</v>
      </c>
      <c r="S1093" s="7">
        <f>IF(Table1[[#This Row],[Ngày hóa đơn]]&lt;&gt;"",Table1[[#This Row],[Ngày hóa đơn]],Table1[[#This Row],[Ngày hạch toán]])</f>
        <v>45871</v>
      </c>
      <c r="T1093" s="8">
        <v>55</v>
      </c>
      <c r="U1093" s="7">
        <f>IF(Table1[[#This Row],[Ngày tính CN]]="","",S1093+T1093)</f>
        <v>45926</v>
      </c>
      <c r="V1093" s="20">
        <f ca="1">IF(Table1[[#This Row],[Hạn thanh toán]]="","",IF((U1093-NOW())&lt;0,0,(U1093-NOW())))</f>
        <v>0</v>
      </c>
      <c r="W1093" s="3"/>
      <c r="X1093" s="20">
        <f ca="1">IF(Table1[[#This Row],[Hạn thanh toán]]="","",IF((U1093-NOW())&lt;0,-(U1093-NOW()),0))</f>
        <v>48.620536805552547</v>
      </c>
      <c r="Y1093" s="3" t="str">
        <f t="shared" ca="1" si="17"/>
        <v>Nợ quá hạn từ 30 ngày đến 60 ngày</v>
      </c>
      <c r="Z1093" s="3" t="str">
        <f>IF(MONTH(Table1[[#This Row],[Ngày tính CN]])&lt;10,"0"&amp;MONTH(Table1[[#This Row],[Ngày tính CN]]),MONTH(Table1[[#This Row],[Ngày tính CN]]))</f>
        <v>08</v>
      </c>
      <c r="AA109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93" s="3"/>
    </row>
    <row r="1094" spans="1:28" ht="16.5" customHeight="1" x14ac:dyDescent="0.2">
      <c r="A1094" s="4" t="s">
        <v>654</v>
      </c>
      <c r="B1094" s="4" t="s">
        <v>2119</v>
      </c>
      <c r="E1094" s="5">
        <v>45871</v>
      </c>
      <c r="F1094" s="3" t="s">
        <v>1646</v>
      </c>
      <c r="G1094" s="3" t="s">
        <v>936</v>
      </c>
      <c r="K1094" s="8">
        <v>-71771</v>
      </c>
      <c r="L1094" s="8" t="s">
        <v>637</v>
      </c>
      <c r="O1094" s="20">
        <f>IF(Table1[[#This Row],[Phân loại]]="Tồn đầu kỳ",Table1[[#This Row],[Tổng giá trị]],0)</f>
        <v>0</v>
      </c>
      <c r="P1094" s="8">
        <f>IF(Table1[[#This Row],[Số còn phải thu ĐK]]&gt;0,0,IF(Table1[[#This Row],[Phân loại]]="Bán hàng",Table1[[#This Row],[Tổng giá trị]],-Table1[[#This Row],[Tổng giá trị]]))</f>
        <v>71771</v>
      </c>
      <c r="Q1094" s="20">
        <f>IF(Table1[[#This Row],[Ngày Thanh toán]]&lt;&gt;"",Table1[[#This Row],[Giá Trị HD sau CK]],0)</f>
        <v>0</v>
      </c>
      <c r="R1094" s="8">
        <f>Table1[[#This Row],[Số còn phải thu ĐK]]+Table1[[#This Row],[Giá Trị HD sau CK]]-Table1[[#This Row],[Số tiền đã thu]]</f>
        <v>71771</v>
      </c>
      <c r="S1094" s="7">
        <f>IF(Table1[[#This Row],[Ngày hóa đơn]]&lt;&gt;"",Table1[[#This Row],[Ngày hóa đơn]],Table1[[#This Row],[Ngày hạch toán]])</f>
        <v>45871</v>
      </c>
      <c r="T1094" s="8">
        <v>55</v>
      </c>
      <c r="U1094" s="7">
        <f>IF(Table1[[#This Row],[Ngày tính CN]]="","",S1094+T1094)</f>
        <v>45926</v>
      </c>
      <c r="V1094" s="20">
        <f ca="1">IF(Table1[[#This Row],[Hạn thanh toán]]="","",IF((U1094-NOW())&lt;0,0,(U1094-NOW())))</f>
        <v>0</v>
      </c>
      <c r="W1094" s="3"/>
      <c r="X1094" s="20">
        <f ca="1">IF(Table1[[#This Row],[Hạn thanh toán]]="","",IF((U1094-NOW())&lt;0,-(U1094-NOW()),0))</f>
        <v>48.620536805552547</v>
      </c>
      <c r="Y1094" s="3" t="str">
        <f t="shared" ca="1" si="17"/>
        <v>Nợ quá hạn từ 30 ngày đến 60 ngày</v>
      </c>
      <c r="Z1094" s="3" t="str">
        <f>IF(MONTH(Table1[[#This Row],[Ngày tính CN]])&lt;10,"0"&amp;MONTH(Table1[[#This Row],[Ngày tính CN]]),MONTH(Table1[[#This Row],[Ngày tính CN]]))</f>
        <v>08</v>
      </c>
      <c r="AA109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94" s="3"/>
    </row>
    <row r="1095" spans="1:28" ht="16.5" customHeight="1" x14ac:dyDescent="0.2">
      <c r="A1095" s="4" t="s">
        <v>654</v>
      </c>
      <c r="B1095" s="4" t="s">
        <v>2119</v>
      </c>
      <c r="E1095" s="5">
        <v>45871</v>
      </c>
      <c r="F1095" s="3" t="s">
        <v>1647</v>
      </c>
      <c r="G1095" s="3" t="s">
        <v>936</v>
      </c>
      <c r="K1095" s="8">
        <v>-71771</v>
      </c>
      <c r="L1095" s="8" t="s">
        <v>637</v>
      </c>
      <c r="O1095" s="20">
        <f>IF(Table1[[#This Row],[Phân loại]]="Tồn đầu kỳ",Table1[[#This Row],[Tổng giá trị]],0)</f>
        <v>0</v>
      </c>
      <c r="P1095" s="8">
        <f>IF(Table1[[#This Row],[Số còn phải thu ĐK]]&gt;0,0,IF(Table1[[#This Row],[Phân loại]]="Bán hàng",Table1[[#This Row],[Tổng giá trị]],-Table1[[#This Row],[Tổng giá trị]]))</f>
        <v>71771</v>
      </c>
      <c r="Q1095" s="20">
        <f>IF(Table1[[#This Row],[Ngày Thanh toán]]&lt;&gt;"",Table1[[#This Row],[Giá Trị HD sau CK]],0)</f>
        <v>0</v>
      </c>
      <c r="R1095" s="8">
        <f>Table1[[#This Row],[Số còn phải thu ĐK]]+Table1[[#This Row],[Giá Trị HD sau CK]]-Table1[[#This Row],[Số tiền đã thu]]</f>
        <v>71771</v>
      </c>
      <c r="S1095" s="7">
        <f>IF(Table1[[#This Row],[Ngày hóa đơn]]&lt;&gt;"",Table1[[#This Row],[Ngày hóa đơn]],Table1[[#This Row],[Ngày hạch toán]])</f>
        <v>45871</v>
      </c>
      <c r="T1095" s="8">
        <v>55</v>
      </c>
      <c r="U1095" s="7">
        <f>IF(Table1[[#This Row],[Ngày tính CN]]="","",S1095+T1095)</f>
        <v>45926</v>
      </c>
      <c r="V1095" s="20">
        <f ca="1">IF(Table1[[#This Row],[Hạn thanh toán]]="","",IF((U1095-NOW())&lt;0,0,(U1095-NOW())))</f>
        <v>0</v>
      </c>
      <c r="W1095" s="3"/>
      <c r="X1095" s="20">
        <f ca="1">IF(Table1[[#This Row],[Hạn thanh toán]]="","",IF((U1095-NOW())&lt;0,-(U1095-NOW()),0))</f>
        <v>48.620536805552547</v>
      </c>
      <c r="Y1095" s="3" t="str">
        <f t="shared" ca="1" si="17"/>
        <v>Nợ quá hạn từ 30 ngày đến 60 ngày</v>
      </c>
      <c r="Z1095" s="3" t="str">
        <f>IF(MONTH(Table1[[#This Row],[Ngày tính CN]])&lt;10,"0"&amp;MONTH(Table1[[#This Row],[Ngày tính CN]]),MONTH(Table1[[#This Row],[Ngày tính CN]]))</f>
        <v>08</v>
      </c>
      <c r="AA109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95" s="3"/>
    </row>
    <row r="1096" spans="1:28" ht="16.5" customHeight="1" x14ac:dyDescent="0.2">
      <c r="A1096" s="4" t="s">
        <v>654</v>
      </c>
      <c r="B1096" s="4" t="s">
        <v>2119</v>
      </c>
      <c r="E1096" s="5">
        <v>45871</v>
      </c>
      <c r="F1096" s="3" t="s">
        <v>1648</v>
      </c>
      <c r="G1096" s="3" t="s">
        <v>936</v>
      </c>
      <c r="K1096" s="8">
        <v>-71771</v>
      </c>
      <c r="L1096" s="8" t="s">
        <v>637</v>
      </c>
      <c r="O1096" s="20">
        <f>IF(Table1[[#This Row],[Phân loại]]="Tồn đầu kỳ",Table1[[#This Row],[Tổng giá trị]],0)</f>
        <v>0</v>
      </c>
      <c r="P1096" s="8">
        <f>IF(Table1[[#This Row],[Số còn phải thu ĐK]]&gt;0,0,IF(Table1[[#This Row],[Phân loại]]="Bán hàng",Table1[[#This Row],[Tổng giá trị]],-Table1[[#This Row],[Tổng giá trị]]))</f>
        <v>71771</v>
      </c>
      <c r="Q1096" s="20">
        <f>IF(Table1[[#This Row],[Ngày Thanh toán]]&lt;&gt;"",Table1[[#This Row],[Giá Trị HD sau CK]],0)</f>
        <v>0</v>
      </c>
      <c r="R1096" s="8">
        <f>Table1[[#This Row],[Số còn phải thu ĐK]]+Table1[[#This Row],[Giá Trị HD sau CK]]-Table1[[#This Row],[Số tiền đã thu]]</f>
        <v>71771</v>
      </c>
      <c r="S1096" s="7">
        <f>IF(Table1[[#This Row],[Ngày hóa đơn]]&lt;&gt;"",Table1[[#This Row],[Ngày hóa đơn]],Table1[[#This Row],[Ngày hạch toán]])</f>
        <v>45871</v>
      </c>
      <c r="T1096" s="8">
        <v>55</v>
      </c>
      <c r="U1096" s="7">
        <f>IF(Table1[[#This Row],[Ngày tính CN]]="","",S1096+T1096)</f>
        <v>45926</v>
      </c>
      <c r="V1096" s="20">
        <f ca="1">IF(Table1[[#This Row],[Hạn thanh toán]]="","",IF((U1096-NOW())&lt;0,0,(U1096-NOW())))</f>
        <v>0</v>
      </c>
      <c r="W1096" s="3"/>
      <c r="X1096" s="20">
        <f ca="1">IF(Table1[[#This Row],[Hạn thanh toán]]="","",IF((U1096-NOW())&lt;0,-(U1096-NOW()),0))</f>
        <v>48.620536805552547</v>
      </c>
      <c r="Y1096" s="3" t="str">
        <f t="shared" ca="1" si="17"/>
        <v>Nợ quá hạn từ 30 ngày đến 60 ngày</v>
      </c>
      <c r="Z1096" s="3" t="str">
        <f>IF(MONTH(Table1[[#This Row],[Ngày tính CN]])&lt;10,"0"&amp;MONTH(Table1[[#This Row],[Ngày tính CN]]),MONTH(Table1[[#This Row],[Ngày tính CN]]))</f>
        <v>08</v>
      </c>
      <c r="AA109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96" s="3"/>
    </row>
    <row r="1097" spans="1:28" ht="16.5" customHeight="1" x14ac:dyDescent="0.2">
      <c r="A1097" s="4" t="s">
        <v>654</v>
      </c>
      <c r="B1097" s="4" t="s">
        <v>2119</v>
      </c>
      <c r="E1097" s="5">
        <v>45871</v>
      </c>
      <c r="F1097" s="3" t="s">
        <v>1649</v>
      </c>
      <c r="G1097" s="3" t="s">
        <v>936</v>
      </c>
      <c r="K1097" s="8">
        <v>-71771</v>
      </c>
      <c r="L1097" s="8" t="s">
        <v>637</v>
      </c>
      <c r="O1097" s="20">
        <f>IF(Table1[[#This Row],[Phân loại]]="Tồn đầu kỳ",Table1[[#This Row],[Tổng giá trị]],0)</f>
        <v>0</v>
      </c>
      <c r="P1097" s="8">
        <f>IF(Table1[[#This Row],[Số còn phải thu ĐK]]&gt;0,0,IF(Table1[[#This Row],[Phân loại]]="Bán hàng",Table1[[#This Row],[Tổng giá trị]],-Table1[[#This Row],[Tổng giá trị]]))</f>
        <v>71771</v>
      </c>
      <c r="Q1097" s="20">
        <f>IF(Table1[[#This Row],[Ngày Thanh toán]]&lt;&gt;"",Table1[[#This Row],[Giá Trị HD sau CK]],0)</f>
        <v>0</v>
      </c>
      <c r="R1097" s="8">
        <f>Table1[[#This Row],[Số còn phải thu ĐK]]+Table1[[#This Row],[Giá Trị HD sau CK]]-Table1[[#This Row],[Số tiền đã thu]]</f>
        <v>71771</v>
      </c>
      <c r="S1097" s="7">
        <f>IF(Table1[[#This Row],[Ngày hóa đơn]]&lt;&gt;"",Table1[[#This Row],[Ngày hóa đơn]],Table1[[#This Row],[Ngày hạch toán]])</f>
        <v>45871</v>
      </c>
      <c r="T1097" s="8">
        <v>55</v>
      </c>
      <c r="U1097" s="7">
        <f>IF(Table1[[#This Row],[Ngày tính CN]]="","",S1097+T1097)</f>
        <v>45926</v>
      </c>
      <c r="V1097" s="20">
        <f ca="1">IF(Table1[[#This Row],[Hạn thanh toán]]="","",IF((U1097-NOW())&lt;0,0,(U1097-NOW())))</f>
        <v>0</v>
      </c>
      <c r="W1097" s="3"/>
      <c r="X1097" s="20">
        <f ca="1">IF(Table1[[#This Row],[Hạn thanh toán]]="","",IF((U1097-NOW())&lt;0,-(U1097-NOW()),0))</f>
        <v>48.620536805552547</v>
      </c>
      <c r="Y1097" s="3" t="str">
        <f t="shared" ca="1" si="17"/>
        <v>Nợ quá hạn từ 30 ngày đến 60 ngày</v>
      </c>
      <c r="Z1097" s="3" t="str">
        <f>IF(MONTH(Table1[[#This Row],[Ngày tính CN]])&lt;10,"0"&amp;MONTH(Table1[[#This Row],[Ngày tính CN]]),MONTH(Table1[[#This Row],[Ngày tính CN]]))</f>
        <v>08</v>
      </c>
      <c r="AA109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97" s="3"/>
    </row>
    <row r="1098" spans="1:28" ht="16.5" customHeight="1" x14ac:dyDescent="0.2">
      <c r="A1098" s="4" t="s">
        <v>654</v>
      </c>
      <c r="B1098" s="4" t="s">
        <v>2119</v>
      </c>
      <c r="E1098" s="5">
        <v>45871</v>
      </c>
      <c r="F1098" s="3" t="s">
        <v>1650</v>
      </c>
      <c r="G1098" s="3" t="s">
        <v>936</v>
      </c>
      <c r="K1098" s="8">
        <v>-71771</v>
      </c>
      <c r="L1098" s="8" t="s">
        <v>637</v>
      </c>
      <c r="O1098" s="20">
        <f>IF(Table1[[#This Row],[Phân loại]]="Tồn đầu kỳ",Table1[[#This Row],[Tổng giá trị]],0)</f>
        <v>0</v>
      </c>
      <c r="P1098" s="8">
        <f>IF(Table1[[#This Row],[Số còn phải thu ĐK]]&gt;0,0,IF(Table1[[#This Row],[Phân loại]]="Bán hàng",Table1[[#This Row],[Tổng giá trị]],-Table1[[#This Row],[Tổng giá trị]]))</f>
        <v>71771</v>
      </c>
      <c r="Q1098" s="20">
        <f>IF(Table1[[#This Row],[Ngày Thanh toán]]&lt;&gt;"",Table1[[#This Row],[Giá Trị HD sau CK]],0)</f>
        <v>0</v>
      </c>
      <c r="R1098" s="8">
        <f>Table1[[#This Row],[Số còn phải thu ĐK]]+Table1[[#This Row],[Giá Trị HD sau CK]]-Table1[[#This Row],[Số tiền đã thu]]</f>
        <v>71771</v>
      </c>
      <c r="S1098" s="7">
        <f>IF(Table1[[#This Row],[Ngày hóa đơn]]&lt;&gt;"",Table1[[#This Row],[Ngày hóa đơn]],Table1[[#This Row],[Ngày hạch toán]])</f>
        <v>45871</v>
      </c>
      <c r="T1098" s="8">
        <v>55</v>
      </c>
      <c r="U1098" s="7">
        <f>IF(Table1[[#This Row],[Ngày tính CN]]="","",S1098+T1098)</f>
        <v>45926</v>
      </c>
      <c r="V1098" s="20">
        <f ca="1">IF(Table1[[#This Row],[Hạn thanh toán]]="","",IF((U1098-NOW())&lt;0,0,(U1098-NOW())))</f>
        <v>0</v>
      </c>
      <c r="W1098" s="3"/>
      <c r="X1098" s="20">
        <f ca="1">IF(Table1[[#This Row],[Hạn thanh toán]]="","",IF((U1098-NOW())&lt;0,-(U1098-NOW()),0))</f>
        <v>48.620536805552547</v>
      </c>
      <c r="Y1098" s="3" t="str">
        <f t="shared" ca="1" si="17"/>
        <v>Nợ quá hạn từ 30 ngày đến 60 ngày</v>
      </c>
      <c r="Z1098" s="3" t="str">
        <f>IF(MONTH(Table1[[#This Row],[Ngày tính CN]])&lt;10,"0"&amp;MONTH(Table1[[#This Row],[Ngày tính CN]]),MONTH(Table1[[#This Row],[Ngày tính CN]]))</f>
        <v>08</v>
      </c>
      <c r="AA109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98" s="3"/>
    </row>
    <row r="1099" spans="1:28" ht="16.5" customHeight="1" x14ac:dyDescent="0.2">
      <c r="A1099" s="4" t="s">
        <v>654</v>
      </c>
      <c r="B1099" s="4" t="s">
        <v>2119</v>
      </c>
      <c r="E1099" s="5">
        <v>45871</v>
      </c>
      <c r="F1099" s="3" t="s">
        <v>1651</v>
      </c>
      <c r="G1099" s="3" t="s">
        <v>936</v>
      </c>
      <c r="K1099" s="8">
        <v>-120820</v>
      </c>
      <c r="L1099" s="8" t="s">
        <v>637</v>
      </c>
      <c r="O1099" s="20">
        <f>IF(Table1[[#This Row],[Phân loại]]="Tồn đầu kỳ",Table1[[#This Row],[Tổng giá trị]],0)</f>
        <v>0</v>
      </c>
      <c r="P1099" s="8">
        <f>IF(Table1[[#This Row],[Số còn phải thu ĐK]]&gt;0,0,IF(Table1[[#This Row],[Phân loại]]="Bán hàng",Table1[[#This Row],[Tổng giá trị]],-Table1[[#This Row],[Tổng giá trị]]))</f>
        <v>120820</v>
      </c>
      <c r="Q1099" s="20">
        <f>IF(Table1[[#This Row],[Ngày Thanh toán]]&lt;&gt;"",Table1[[#This Row],[Giá Trị HD sau CK]],0)</f>
        <v>0</v>
      </c>
      <c r="R1099" s="8">
        <f>Table1[[#This Row],[Số còn phải thu ĐK]]+Table1[[#This Row],[Giá Trị HD sau CK]]-Table1[[#This Row],[Số tiền đã thu]]</f>
        <v>120820</v>
      </c>
      <c r="S1099" s="7">
        <f>IF(Table1[[#This Row],[Ngày hóa đơn]]&lt;&gt;"",Table1[[#This Row],[Ngày hóa đơn]],Table1[[#This Row],[Ngày hạch toán]])</f>
        <v>45871</v>
      </c>
      <c r="T1099" s="8">
        <v>55</v>
      </c>
      <c r="U1099" s="7">
        <f>IF(Table1[[#This Row],[Ngày tính CN]]="","",S1099+T1099)</f>
        <v>45926</v>
      </c>
      <c r="V1099" s="20">
        <f ca="1">IF(Table1[[#This Row],[Hạn thanh toán]]="","",IF((U1099-NOW())&lt;0,0,(U1099-NOW())))</f>
        <v>0</v>
      </c>
      <c r="W1099" s="3"/>
      <c r="X1099" s="20">
        <f ca="1">IF(Table1[[#This Row],[Hạn thanh toán]]="","",IF((U1099-NOW())&lt;0,-(U1099-NOW()),0))</f>
        <v>48.620536805552547</v>
      </c>
      <c r="Y1099" s="3" t="str">
        <f t="shared" ca="1" si="17"/>
        <v>Nợ quá hạn từ 30 ngày đến 60 ngày</v>
      </c>
      <c r="Z1099" s="3" t="str">
        <f>IF(MONTH(Table1[[#This Row],[Ngày tính CN]])&lt;10,"0"&amp;MONTH(Table1[[#This Row],[Ngày tính CN]]),MONTH(Table1[[#This Row],[Ngày tính CN]]))</f>
        <v>08</v>
      </c>
      <c r="AA109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099" s="3"/>
    </row>
    <row r="1100" spans="1:28" ht="16.5" customHeight="1" x14ac:dyDescent="0.2">
      <c r="A1100" s="4" t="s">
        <v>654</v>
      </c>
      <c r="B1100" s="4" t="s">
        <v>2119</v>
      </c>
      <c r="E1100" s="5">
        <v>45871</v>
      </c>
      <c r="F1100" s="3" t="s">
        <v>1652</v>
      </c>
      <c r="G1100" s="3" t="s">
        <v>936</v>
      </c>
      <c r="K1100" s="8">
        <v>-92265</v>
      </c>
      <c r="L1100" s="8" t="s">
        <v>637</v>
      </c>
      <c r="O1100" s="20">
        <f>IF(Table1[[#This Row],[Phân loại]]="Tồn đầu kỳ",Table1[[#This Row],[Tổng giá trị]],0)</f>
        <v>0</v>
      </c>
      <c r="P1100" s="8">
        <f>IF(Table1[[#This Row],[Số còn phải thu ĐK]]&gt;0,0,IF(Table1[[#This Row],[Phân loại]]="Bán hàng",Table1[[#This Row],[Tổng giá trị]],-Table1[[#This Row],[Tổng giá trị]]))</f>
        <v>92265</v>
      </c>
      <c r="Q1100" s="20">
        <f>IF(Table1[[#This Row],[Ngày Thanh toán]]&lt;&gt;"",Table1[[#This Row],[Giá Trị HD sau CK]],0)</f>
        <v>0</v>
      </c>
      <c r="R1100" s="8">
        <f>Table1[[#This Row],[Số còn phải thu ĐK]]+Table1[[#This Row],[Giá Trị HD sau CK]]-Table1[[#This Row],[Số tiền đã thu]]</f>
        <v>92265</v>
      </c>
      <c r="S1100" s="7">
        <f>IF(Table1[[#This Row],[Ngày hóa đơn]]&lt;&gt;"",Table1[[#This Row],[Ngày hóa đơn]],Table1[[#This Row],[Ngày hạch toán]])</f>
        <v>45871</v>
      </c>
      <c r="T1100" s="8">
        <v>55</v>
      </c>
      <c r="U1100" s="7">
        <f>IF(Table1[[#This Row],[Ngày tính CN]]="","",S1100+T1100)</f>
        <v>45926</v>
      </c>
      <c r="V1100" s="20">
        <f ca="1">IF(Table1[[#This Row],[Hạn thanh toán]]="","",IF((U1100-NOW())&lt;0,0,(U1100-NOW())))</f>
        <v>0</v>
      </c>
      <c r="W1100" s="3"/>
      <c r="X1100" s="20">
        <f ca="1">IF(Table1[[#This Row],[Hạn thanh toán]]="","",IF((U1100-NOW())&lt;0,-(U1100-NOW()),0))</f>
        <v>48.620536805552547</v>
      </c>
      <c r="Y1100" s="3" t="str">
        <f t="shared" ca="1" si="17"/>
        <v>Nợ quá hạn từ 30 ngày đến 60 ngày</v>
      </c>
      <c r="Z1100" s="3" t="str">
        <f>IF(MONTH(Table1[[#This Row],[Ngày tính CN]])&lt;10,"0"&amp;MONTH(Table1[[#This Row],[Ngày tính CN]]),MONTH(Table1[[#This Row],[Ngày tính CN]]))</f>
        <v>08</v>
      </c>
      <c r="AA110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00" s="3"/>
    </row>
    <row r="1101" spans="1:28" ht="16.5" customHeight="1" x14ac:dyDescent="0.2">
      <c r="A1101" s="4" t="s">
        <v>654</v>
      </c>
      <c r="B1101" s="4" t="s">
        <v>2119</v>
      </c>
      <c r="E1101" s="5">
        <v>45871</v>
      </c>
      <c r="F1101" s="3" t="s">
        <v>1653</v>
      </c>
      <c r="G1101" s="3" t="s">
        <v>936</v>
      </c>
      <c r="K1101" s="8">
        <v>-245448</v>
      </c>
      <c r="L1101" s="8" t="s">
        <v>637</v>
      </c>
      <c r="O1101" s="20">
        <f>IF(Table1[[#This Row],[Phân loại]]="Tồn đầu kỳ",Table1[[#This Row],[Tổng giá trị]],0)</f>
        <v>0</v>
      </c>
      <c r="P1101" s="8">
        <f>IF(Table1[[#This Row],[Số còn phải thu ĐK]]&gt;0,0,IF(Table1[[#This Row],[Phân loại]]="Bán hàng",Table1[[#This Row],[Tổng giá trị]],-Table1[[#This Row],[Tổng giá trị]]))</f>
        <v>245448</v>
      </c>
      <c r="Q1101" s="20">
        <f>IF(Table1[[#This Row],[Ngày Thanh toán]]&lt;&gt;"",Table1[[#This Row],[Giá Trị HD sau CK]],0)</f>
        <v>0</v>
      </c>
      <c r="R1101" s="8">
        <f>Table1[[#This Row],[Số còn phải thu ĐK]]+Table1[[#This Row],[Giá Trị HD sau CK]]-Table1[[#This Row],[Số tiền đã thu]]</f>
        <v>245448</v>
      </c>
      <c r="S1101" s="7">
        <f>IF(Table1[[#This Row],[Ngày hóa đơn]]&lt;&gt;"",Table1[[#This Row],[Ngày hóa đơn]],Table1[[#This Row],[Ngày hạch toán]])</f>
        <v>45871</v>
      </c>
      <c r="T1101" s="8">
        <v>55</v>
      </c>
      <c r="U1101" s="7">
        <f>IF(Table1[[#This Row],[Ngày tính CN]]="","",S1101+T1101)</f>
        <v>45926</v>
      </c>
      <c r="V1101" s="20">
        <f ca="1">IF(Table1[[#This Row],[Hạn thanh toán]]="","",IF((U1101-NOW())&lt;0,0,(U1101-NOW())))</f>
        <v>0</v>
      </c>
      <c r="W1101" s="3"/>
      <c r="X1101" s="20">
        <f ca="1">IF(Table1[[#This Row],[Hạn thanh toán]]="","",IF((U1101-NOW())&lt;0,-(U1101-NOW()),0))</f>
        <v>48.620536805552547</v>
      </c>
      <c r="Y1101" s="3" t="str">
        <f t="shared" ca="1" si="17"/>
        <v>Nợ quá hạn từ 30 ngày đến 60 ngày</v>
      </c>
      <c r="Z1101" s="3" t="str">
        <f>IF(MONTH(Table1[[#This Row],[Ngày tính CN]])&lt;10,"0"&amp;MONTH(Table1[[#This Row],[Ngày tính CN]]),MONTH(Table1[[#This Row],[Ngày tính CN]]))</f>
        <v>08</v>
      </c>
      <c r="AA110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01" s="3"/>
    </row>
    <row r="1102" spans="1:28" ht="16.5" customHeight="1" x14ac:dyDescent="0.2">
      <c r="A1102" s="4" t="s">
        <v>654</v>
      </c>
      <c r="B1102" s="4" t="s">
        <v>2119</v>
      </c>
      <c r="E1102" s="5">
        <v>45871</v>
      </c>
      <c r="F1102" s="3" t="s">
        <v>1654</v>
      </c>
      <c r="G1102" s="3" t="s">
        <v>936</v>
      </c>
      <c r="K1102" s="8">
        <v>-230381</v>
      </c>
      <c r="L1102" s="8" t="s">
        <v>637</v>
      </c>
      <c r="O1102" s="20">
        <f>IF(Table1[[#This Row],[Phân loại]]="Tồn đầu kỳ",Table1[[#This Row],[Tổng giá trị]],0)</f>
        <v>0</v>
      </c>
      <c r="P1102" s="8">
        <f>IF(Table1[[#This Row],[Số còn phải thu ĐK]]&gt;0,0,IF(Table1[[#This Row],[Phân loại]]="Bán hàng",Table1[[#This Row],[Tổng giá trị]],-Table1[[#This Row],[Tổng giá trị]]))</f>
        <v>230381</v>
      </c>
      <c r="Q1102" s="20">
        <f>IF(Table1[[#This Row],[Ngày Thanh toán]]&lt;&gt;"",Table1[[#This Row],[Giá Trị HD sau CK]],0)</f>
        <v>0</v>
      </c>
      <c r="R1102" s="8">
        <f>Table1[[#This Row],[Số còn phải thu ĐK]]+Table1[[#This Row],[Giá Trị HD sau CK]]-Table1[[#This Row],[Số tiền đã thu]]</f>
        <v>230381</v>
      </c>
      <c r="S1102" s="7">
        <f>IF(Table1[[#This Row],[Ngày hóa đơn]]&lt;&gt;"",Table1[[#This Row],[Ngày hóa đơn]],Table1[[#This Row],[Ngày hạch toán]])</f>
        <v>45871</v>
      </c>
      <c r="T1102" s="8">
        <v>55</v>
      </c>
      <c r="U1102" s="7">
        <f>IF(Table1[[#This Row],[Ngày tính CN]]="","",S1102+T1102)</f>
        <v>45926</v>
      </c>
      <c r="V1102" s="20">
        <f ca="1">IF(Table1[[#This Row],[Hạn thanh toán]]="","",IF((U1102-NOW())&lt;0,0,(U1102-NOW())))</f>
        <v>0</v>
      </c>
      <c r="W1102" s="3"/>
      <c r="X1102" s="20">
        <f ca="1">IF(Table1[[#This Row],[Hạn thanh toán]]="","",IF((U1102-NOW())&lt;0,-(U1102-NOW()),0))</f>
        <v>48.620536805552547</v>
      </c>
      <c r="Y1102" s="3" t="str">
        <f t="shared" ca="1" si="17"/>
        <v>Nợ quá hạn từ 30 ngày đến 60 ngày</v>
      </c>
      <c r="Z1102" s="3" t="str">
        <f>IF(MONTH(Table1[[#This Row],[Ngày tính CN]])&lt;10,"0"&amp;MONTH(Table1[[#This Row],[Ngày tính CN]]),MONTH(Table1[[#This Row],[Ngày tính CN]]))</f>
        <v>08</v>
      </c>
      <c r="AA110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02" s="3"/>
    </row>
    <row r="1103" spans="1:28" ht="16.5" customHeight="1" x14ac:dyDescent="0.2">
      <c r="A1103" s="4" t="s">
        <v>654</v>
      </c>
      <c r="B1103" s="4" t="s">
        <v>2119</v>
      </c>
      <c r="E1103" s="5">
        <v>45885</v>
      </c>
      <c r="F1103" s="3" t="s">
        <v>1655</v>
      </c>
      <c r="G1103" s="3" t="s">
        <v>936</v>
      </c>
      <c r="K1103" s="8">
        <v>-173677</v>
      </c>
      <c r="L1103" s="8" t="s">
        <v>637</v>
      </c>
      <c r="O1103" s="20">
        <f>IF(Table1[[#This Row],[Phân loại]]="Tồn đầu kỳ",Table1[[#This Row],[Tổng giá trị]],0)</f>
        <v>0</v>
      </c>
      <c r="P1103" s="8">
        <f>IF(Table1[[#This Row],[Số còn phải thu ĐK]]&gt;0,0,IF(Table1[[#This Row],[Phân loại]]="Bán hàng",Table1[[#This Row],[Tổng giá trị]],-Table1[[#This Row],[Tổng giá trị]]))</f>
        <v>173677</v>
      </c>
      <c r="Q1103" s="20">
        <f>IF(Table1[[#This Row],[Ngày Thanh toán]]&lt;&gt;"",Table1[[#This Row],[Giá Trị HD sau CK]],0)</f>
        <v>0</v>
      </c>
      <c r="R1103" s="8">
        <f>Table1[[#This Row],[Số còn phải thu ĐK]]+Table1[[#This Row],[Giá Trị HD sau CK]]-Table1[[#This Row],[Số tiền đã thu]]</f>
        <v>173677</v>
      </c>
      <c r="S1103" s="7">
        <f>IF(Table1[[#This Row],[Ngày hóa đơn]]&lt;&gt;"",Table1[[#This Row],[Ngày hóa đơn]],Table1[[#This Row],[Ngày hạch toán]])</f>
        <v>45885</v>
      </c>
      <c r="T1103" s="8">
        <v>55</v>
      </c>
      <c r="U1103" s="7">
        <f>IF(Table1[[#This Row],[Ngày tính CN]]="","",S1103+T1103)</f>
        <v>45940</v>
      </c>
      <c r="V1103" s="20">
        <f ca="1">IF(Table1[[#This Row],[Hạn thanh toán]]="","",IF((U1103-NOW())&lt;0,0,(U1103-NOW())))</f>
        <v>0</v>
      </c>
      <c r="W1103" s="3"/>
      <c r="X1103" s="20">
        <f ca="1">IF(Table1[[#This Row],[Hạn thanh toán]]="","",IF((U1103-NOW())&lt;0,-(U1103-NOW()),0))</f>
        <v>34.620536805552547</v>
      </c>
      <c r="Y1103" s="3" t="str">
        <f t="shared" ca="1" si="17"/>
        <v>Nợ quá hạn từ 30 ngày đến 60 ngày</v>
      </c>
      <c r="Z1103" s="3" t="str">
        <f>IF(MONTH(Table1[[#This Row],[Ngày tính CN]])&lt;10,"0"&amp;MONTH(Table1[[#This Row],[Ngày tính CN]]),MONTH(Table1[[#This Row],[Ngày tính CN]]))</f>
        <v>08</v>
      </c>
      <c r="AA110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03" s="3"/>
    </row>
    <row r="1104" spans="1:28" ht="16.5" customHeight="1" x14ac:dyDescent="0.2">
      <c r="A1104" s="4" t="s">
        <v>654</v>
      </c>
      <c r="B1104" s="4" t="s">
        <v>2119</v>
      </c>
      <c r="E1104" s="5">
        <v>45892</v>
      </c>
      <c r="F1104" s="3" t="s">
        <v>1656</v>
      </c>
      <c r="G1104" s="3" t="s">
        <v>936</v>
      </c>
      <c r="K1104" s="8">
        <v>-49049</v>
      </c>
      <c r="L1104" s="8" t="s">
        <v>637</v>
      </c>
      <c r="O1104" s="20">
        <f>IF(Table1[[#This Row],[Phân loại]]="Tồn đầu kỳ",Table1[[#This Row],[Tổng giá trị]],0)</f>
        <v>0</v>
      </c>
      <c r="P1104" s="8">
        <f>IF(Table1[[#This Row],[Số còn phải thu ĐK]]&gt;0,0,IF(Table1[[#This Row],[Phân loại]]="Bán hàng",Table1[[#This Row],[Tổng giá trị]],-Table1[[#This Row],[Tổng giá trị]]))</f>
        <v>49049</v>
      </c>
      <c r="Q1104" s="20">
        <f>IF(Table1[[#This Row],[Ngày Thanh toán]]&lt;&gt;"",Table1[[#This Row],[Giá Trị HD sau CK]],0)</f>
        <v>0</v>
      </c>
      <c r="R1104" s="8">
        <f>Table1[[#This Row],[Số còn phải thu ĐK]]+Table1[[#This Row],[Giá Trị HD sau CK]]-Table1[[#This Row],[Số tiền đã thu]]</f>
        <v>49049</v>
      </c>
      <c r="S1104" s="7">
        <f>IF(Table1[[#This Row],[Ngày hóa đơn]]&lt;&gt;"",Table1[[#This Row],[Ngày hóa đơn]],Table1[[#This Row],[Ngày hạch toán]])</f>
        <v>45892</v>
      </c>
      <c r="T1104" s="8">
        <v>55</v>
      </c>
      <c r="U1104" s="7">
        <f>IF(Table1[[#This Row],[Ngày tính CN]]="","",S1104+T1104)</f>
        <v>45947</v>
      </c>
      <c r="V1104" s="20">
        <f ca="1">IF(Table1[[#This Row],[Hạn thanh toán]]="","",IF((U1104-NOW())&lt;0,0,(U1104-NOW())))</f>
        <v>0</v>
      </c>
      <c r="W1104" s="3"/>
      <c r="X1104" s="20">
        <f ca="1">IF(Table1[[#This Row],[Hạn thanh toán]]="","",IF((U1104-NOW())&lt;0,-(U1104-NOW()),0))</f>
        <v>27.620536805552547</v>
      </c>
      <c r="Y1104" s="3" t="str">
        <f t="shared" ca="1" si="17"/>
        <v>Nợ quá hạn 30 ngày</v>
      </c>
      <c r="Z1104" s="3" t="str">
        <f>IF(MONTH(Table1[[#This Row],[Ngày tính CN]])&lt;10,"0"&amp;MONTH(Table1[[#This Row],[Ngày tính CN]]),MONTH(Table1[[#This Row],[Ngày tính CN]]))</f>
        <v>08</v>
      </c>
      <c r="AA110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04" s="3"/>
    </row>
    <row r="1105" spans="1:28" ht="16.5" customHeight="1" x14ac:dyDescent="0.2">
      <c r="A1105" s="4" t="s">
        <v>654</v>
      </c>
      <c r="B1105" s="4" t="s">
        <v>2119</v>
      </c>
      <c r="E1105" s="5">
        <v>45892</v>
      </c>
      <c r="F1105" s="3" t="s">
        <v>1657</v>
      </c>
      <c r="G1105" s="3" t="s">
        <v>936</v>
      </c>
      <c r="K1105" s="8">
        <v>-49049</v>
      </c>
      <c r="L1105" s="8" t="s">
        <v>637</v>
      </c>
      <c r="O1105" s="20">
        <f>IF(Table1[[#This Row],[Phân loại]]="Tồn đầu kỳ",Table1[[#This Row],[Tổng giá trị]],0)</f>
        <v>0</v>
      </c>
      <c r="P1105" s="8">
        <f>IF(Table1[[#This Row],[Số còn phải thu ĐK]]&gt;0,0,IF(Table1[[#This Row],[Phân loại]]="Bán hàng",Table1[[#This Row],[Tổng giá trị]],-Table1[[#This Row],[Tổng giá trị]]))</f>
        <v>49049</v>
      </c>
      <c r="Q1105" s="20">
        <f>IF(Table1[[#This Row],[Ngày Thanh toán]]&lt;&gt;"",Table1[[#This Row],[Giá Trị HD sau CK]],0)</f>
        <v>0</v>
      </c>
      <c r="R1105" s="8">
        <f>Table1[[#This Row],[Số còn phải thu ĐK]]+Table1[[#This Row],[Giá Trị HD sau CK]]-Table1[[#This Row],[Số tiền đã thu]]</f>
        <v>49049</v>
      </c>
      <c r="S1105" s="7">
        <f>IF(Table1[[#This Row],[Ngày hóa đơn]]&lt;&gt;"",Table1[[#This Row],[Ngày hóa đơn]],Table1[[#This Row],[Ngày hạch toán]])</f>
        <v>45892</v>
      </c>
      <c r="T1105" s="8">
        <v>55</v>
      </c>
      <c r="U1105" s="7">
        <f>IF(Table1[[#This Row],[Ngày tính CN]]="","",S1105+T1105)</f>
        <v>45947</v>
      </c>
      <c r="V1105" s="20">
        <f ca="1">IF(Table1[[#This Row],[Hạn thanh toán]]="","",IF((U1105-NOW())&lt;0,0,(U1105-NOW())))</f>
        <v>0</v>
      </c>
      <c r="W1105" s="3"/>
      <c r="X1105" s="20">
        <f ca="1">IF(Table1[[#This Row],[Hạn thanh toán]]="","",IF((U1105-NOW())&lt;0,-(U1105-NOW()),0))</f>
        <v>27.620536805552547</v>
      </c>
      <c r="Y1105" s="3" t="str">
        <f t="shared" ca="1" si="17"/>
        <v>Nợ quá hạn 30 ngày</v>
      </c>
      <c r="Z1105" s="3" t="str">
        <f>IF(MONTH(Table1[[#This Row],[Ngày tính CN]])&lt;10,"0"&amp;MONTH(Table1[[#This Row],[Ngày tính CN]]),MONTH(Table1[[#This Row],[Ngày tính CN]]))</f>
        <v>08</v>
      </c>
      <c r="AA110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05" s="3"/>
    </row>
    <row r="1106" spans="1:28" ht="16.5" customHeight="1" x14ac:dyDescent="0.2">
      <c r="A1106" s="4" t="s">
        <v>654</v>
      </c>
      <c r="B1106" s="4" t="s">
        <v>2119</v>
      </c>
      <c r="E1106" s="5">
        <v>45892</v>
      </c>
      <c r="F1106" s="3" t="s">
        <v>1658</v>
      </c>
      <c r="G1106" s="3" t="s">
        <v>936</v>
      </c>
      <c r="K1106" s="8">
        <v>-98099</v>
      </c>
      <c r="L1106" s="8" t="s">
        <v>637</v>
      </c>
      <c r="O1106" s="20">
        <f>IF(Table1[[#This Row],[Phân loại]]="Tồn đầu kỳ",Table1[[#This Row],[Tổng giá trị]],0)</f>
        <v>0</v>
      </c>
      <c r="P1106" s="8">
        <f>IF(Table1[[#This Row],[Số còn phải thu ĐK]]&gt;0,0,IF(Table1[[#This Row],[Phân loại]]="Bán hàng",Table1[[#This Row],[Tổng giá trị]],-Table1[[#This Row],[Tổng giá trị]]))</f>
        <v>98099</v>
      </c>
      <c r="Q1106" s="20">
        <f>IF(Table1[[#This Row],[Ngày Thanh toán]]&lt;&gt;"",Table1[[#This Row],[Giá Trị HD sau CK]],0)</f>
        <v>0</v>
      </c>
      <c r="R1106" s="8">
        <f>Table1[[#This Row],[Số còn phải thu ĐK]]+Table1[[#This Row],[Giá Trị HD sau CK]]-Table1[[#This Row],[Số tiền đã thu]]</f>
        <v>98099</v>
      </c>
      <c r="S1106" s="7">
        <f>IF(Table1[[#This Row],[Ngày hóa đơn]]&lt;&gt;"",Table1[[#This Row],[Ngày hóa đơn]],Table1[[#This Row],[Ngày hạch toán]])</f>
        <v>45892</v>
      </c>
      <c r="T1106" s="8">
        <v>55</v>
      </c>
      <c r="U1106" s="7">
        <f>IF(Table1[[#This Row],[Ngày tính CN]]="","",S1106+T1106)</f>
        <v>45947</v>
      </c>
      <c r="V1106" s="20">
        <f ca="1">IF(Table1[[#This Row],[Hạn thanh toán]]="","",IF((U1106-NOW())&lt;0,0,(U1106-NOW())))</f>
        <v>0</v>
      </c>
      <c r="W1106" s="3"/>
      <c r="X1106" s="20">
        <f ca="1">IF(Table1[[#This Row],[Hạn thanh toán]]="","",IF((U1106-NOW())&lt;0,-(U1106-NOW()),0))</f>
        <v>27.620536805552547</v>
      </c>
      <c r="Y1106" s="3" t="str">
        <f t="shared" ca="1" si="17"/>
        <v>Nợ quá hạn 30 ngày</v>
      </c>
      <c r="Z1106" s="3" t="str">
        <f>IF(MONTH(Table1[[#This Row],[Ngày tính CN]])&lt;10,"0"&amp;MONTH(Table1[[#This Row],[Ngày tính CN]]),MONTH(Table1[[#This Row],[Ngày tính CN]]))</f>
        <v>08</v>
      </c>
      <c r="AA110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06" s="3"/>
    </row>
    <row r="1107" spans="1:28" ht="16.5" customHeight="1" x14ac:dyDescent="0.2">
      <c r="A1107" s="4" t="s">
        <v>654</v>
      </c>
      <c r="B1107" s="4" t="s">
        <v>2119</v>
      </c>
      <c r="E1107" s="5">
        <v>45892</v>
      </c>
      <c r="F1107" s="3" t="s">
        <v>1659</v>
      </c>
      <c r="G1107" s="3" t="s">
        <v>936</v>
      </c>
      <c r="K1107" s="8">
        <v>-49049</v>
      </c>
      <c r="L1107" s="8" t="s">
        <v>637</v>
      </c>
      <c r="O1107" s="20">
        <f>IF(Table1[[#This Row],[Phân loại]]="Tồn đầu kỳ",Table1[[#This Row],[Tổng giá trị]],0)</f>
        <v>0</v>
      </c>
      <c r="P1107" s="8">
        <f>IF(Table1[[#This Row],[Số còn phải thu ĐK]]&gt;0,0,IF(Table1[[#This Row],[Phân loại]]="Bán hàng",Table1[[#This Row],[Tổng giá trị]],-Table1[[#This Row],[Tổng giá trị]]))</f>
        <v>49049</v>
      </c>
      <c r="Q1107" s="20">
        <f>IF(Table1[[#This Row],[Ngày Thanh toán]]&lt;&gt;"",Table1[[#This Row],[Giá Trị HD sau CK]],0)</f>
        <v>0</v>
      </c>
      <c r="R1107" s="8">
        <f>Table1[[#This Row],[Số còn phải thu ĐK]]+Table1[[#This Row],[Giá Trị HD sau CK]]-Table1[[#This Row],[Số tiền đã thu]]</f>
        <v>49049</v>
      </c>
      <c r="S1107" s="7">
        <f>IF(Table1[[#This Row],[Ngày hóa đơn]]&lt;&gt;"",Table1[[#This Row],[Ngày hóa đơn]],Table1[[#This Row],[Ngày hạch toán]])</f>
        <v>45892</v>
      </c>
      <c r="T1107" s="8">
        <v>55</v>
      </c>
      <c r="U1107" s="7">
        <f>IF(Table1[[#This Row],[Ngày tính CN]]="","",S1107+T1107)</f>
        <v>45947</v>
      </c>
      <c r="V1107" s="20">
        <f ca="1">IF(Table1[[#This Row],[Hạn thanh toán]]="","",IF((U1107-NOW())&lt;0,0,(U1107-NOW())))</f>
        <v>0</v>
      </c>
      <c r="W1107" s="3"/>
      <c r="X1107" s="20">
        <f ca="1">IF(Table1[[#This Row],[Hạn thanh toán]]="","",IF((U1107-NOW())&lt;0,-(U1107-NOW()),0))</f>
        <v>27.620536805552547</v>
      </c>
      <c r="Y1107" s="3" t="str">
        <f t="shared" ca="1" si="17"/>
        <v>Nợ quá hạn 30 ngày</v>
      </c>
      <c r="Z1107" s="3" t="str">
        <f>IF(MONTH(Table1[[#This Row],[Ngày tính CN]])&lt;10,"0"&amp;MONTH(Table1[[#This Row],[Ngày tính CN]]),MONTH(Table1[[#This Row],[Ngày tính CN]]))</f>
        <v>08</v>
      </c>
      <c r="AA110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07" s="3"/>
    </row>
    <row r="1108" spans="1:28" ht="16.5" customHeight="1" x14ac:dyDescent="0.2">
      <c r="A1108" s="4" t="s">
        <v>654</v>
      </c>
      <c r="B1108" s="4" t="s">
        <v>2119</v>
      </c>
      <c r="E1108" s="5">
        <v>45892</v>
      </c>
      <c r="F1108" s="3" t="s">
        <v>1660</v>
      </c>
      <c r="G1108" s="3" t="s">
        <v>936</v>
      </c>
      <c r="K1108" s="8">
        <v>-49049</v>
      </c>
      <c r="L1108" s="8" t="s">
        <v>637</v>
      </c>
      <c r="O1108" s="20">
        <f>IF(Table1[[#This Row],[Phân loại]]="Tồn đầu kỳ",Table1[[#This Row],[Tổng giá trị]],0)</f>
        <v>0</v>
      </c>
      <c r="P1108" s="8">
        <f>IF(Table1[[#This Row],[Số còn phải thu ĐK]]&gt;0,0,IF(Table1[[#This Row],[Phân loại]]="Bán hàng",Table1[[#This Row],[Tổng giá trị]],-Table1[[#This Row],[Tổng giá trị]]))</f>
        <v>49049</v>
      </c>
      <c r="Q1108" s="20">
        <f>IF(Table1[[#This Row],[Ngày Thanh toán]]&lt;&gt;"",Table1[[#This Row],[Giá Trị HD sau CK]],0)</f>
        <v>0</v>
      </c>
      <c r="R1108" s="8">
        <f>Table1[[#This Row],[Số còn phải thu ĐK]]+Table1[[#This Row],[Giá Trị HD sau CK]]-Table1[[#This Row],[Số tiền đã thu]]</f>
        <v>49049</v>
      </c>
      <c r="S1108" s="7">
        <f>IF(Table1[[#This Row],[Ngày hóa đơn]]&lt;&gt;"",Table1[[#This Row],[Ngày hóa đơn]],Table1[[#This Row],[Ngày hạch toán]])</f>
        <v>45892</v>
      </c>
      <c r="T1108" s="8">
        <v>55</v>
      </c>
      <c r="U1108" s="7">
        <f>IF(Table1[[#This Row],[Ngày tính CN]]="","",S1108+T1108)</f>
        <v>45947</v>
      </c>
      <c r="V1108" s="20">
        <f ca="1">IF(Table1[[#This Row],[Hạn thanh toán]]="","",IF((U1108-NOW())&lt;0,0,(U1108-NOW())))</f>
        <v>0</v>
      </c>
      <c r="W1108" s="3"/>
      <c r="X1108" s="20">
        <f ca="1">IF(Table1[[#This Row],[Hạn thanh toán]]="","",IF((U1108-NOW())&lt;0,-(U1108-NOW()),0))</f>
        <v>27.620536805552547</v>
      </c>
      <c r="Y1108" s="3" t="str">
        <f t="shared" ca="1" si="17"/>
        <v>Nợ quá hạn 30 ngày</v>
      </c>
      <c r="Z1108" s="3" t="str">
        <f>IF(MONTH(Table1[[#This Row],[Ngày tính CN]])&lt;10,"0"&amp;MONTH(Table1[[#This Row],[Ngày tính CN]]),MONTH(Table1[[#This Row],[Ngày tính CN]]))</f>
        <v>08</v>
      </c>
      <c r="AA110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08" s="3"/>
    </row>
    <row r="1109" spans="1:28" ht="16.5" customHeight="1" x14ac:dyDescent="0.2">
      <c r="A1109" s="4" t="s">
        <v>654</v>
      </c>
      <c r="B1109" s="4" t="s">
        <v>2119</v>
      </c>
      <c r="E1109" s="5">
        <v>45892</v>
      </c>
      <c r="F1109" s="3" t="s">
        <v>1661</v>
      </c>
      <c r="G1109" s="3" t="s">
        <v>936</v>
      </c>
      <c r="K1109" s="8">
        <v>-108548</v>
      </c>
      <c r="L1109" s="8" t="s">
        <v>637</v>
      </c>
      <c r="O1109" s="20">
        <f>IF(Table1[[#This Row],[Phân loại]]="Tồn đầu kỳ",Table1[[#This Row],[Tổng giá trị]],0)</f>
        <v>0</v>
      </c>
      <c r="P1109" s="8">
        <f>IF(Table1[[#This Row],[Số còn phải thu ĐK]]&gt;0,0,IF(Table1[[#This Row],[Phân loại]]="Bán hàng",Table1[[#This Row],[Tổng giá trị]],-Table1[[#This Row],[Tổng giá trị]]))</f>
        <v>108548</v>
      </c>
      <c r="Q1109" s="20">
        <f>IF(Table1[[#This Row],[Ngày Thanh toán]]&lt;&gt;"",Table1[[#This Row],[Giá Trị HD sau CK]],0)</f>
        <v>0</v>
      </c>
      <c r="R1109" s="8">
        <f>Table1[[#This Row],[Số còn phải thu ĐK]]+Table1[[#This Row],[Giá Trị HD sau CK]]-Table1[[#This Row],[Số tiền đã thu]]</f>
        <v>108548</v>
      </c>
      <c r="S1109" s="7">
        <f>IF(Table1[[#This Row],[Ngày hóa đơn]]&lt;&gt;"",Table1[[#This Row],[Ngày hóa đơn]],Table1[[#This Row],[Ngày hạch toán]])</f>
        <v>45892</v>
      </c>
      <c r="T1109" s="8">
        <v>55</v>
      </c>
      <c r="U1109" s="7">
        <f>IF(Table1[[#This Row],[Ngày tính CN]]="","",S1109+T1109)</f>
        <v>45947</v>
      </c>
      <c r="V1109" s="20">
        <f ca="1">IF(Table1[[#This Row],[Hạn thanh toán]]="","",IF((U1109-NOW())&lt;0,0,(U1109-NOW())))</f>
        <v>0</v>
      </c>
      <c r="W1109" s="3"/>
      <c r="X1109" s="20">
        <f ca="1">IF(Table1[[#This Row],[Hạn thanh toán]]="","",IF((U1109-NOW())&lt;0,-(U1109-NOW()),0))</f>
        <v>27.620536805552547</v>
      </c>
      <c r="Y1109" s="3" t="str">
        <f t="shared" ca="1" si="17"/>
        <v>Nợ quá hạn 30 ngày</v>
      </c>
      <c r="Z1109" s="3" t="str">
        <f>IF(MONTH(Table1[[#This Row],[Ngày tính CN]])&lt;10,"0"&amp;MONTH(Table1[[#This Row],[Ngày tính CN]]),MONTH(Table1[[#This Row],[Ngày tính CN]]))</f>
        <v>08</v>
      </c>
      <c r="AA110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09" s="3"/>
    </row>
    <row r="1110" spans="1:28" ht="16.5" customHeight="1" x14ac:dyDescent="0.2">
      <c r="A1110" s="4" t="s">
        <v>654</v>
      </c>
      <c r="B1110" s="4" t="s">
        <v>2119</v>
      </c>
      <c r="E1110" s="5">
        <v>45892</v>
      </c>
      <c r="F1110" s="3" t="s">
        <v>1662</v>
      </c>
      <c r="G1110" s="3" t="s">
        <v>936</v>
      </c>
      <c r="K1110" s="8">
        <v>-217095</v>
      </c>
      <c r="L1110" s="8" t="s">
        <v>637</v>
      </c>
      <c r="O1110" s="20">
        <f>IF(Table1[[#This Row],[Phân loại]]="Tồn đầu kỳ",Table1[[#This Row],[Tổng giá trị]],0)</f>
        <v>0</v>
      </c>
      <c r="P1110" s="8">
        <f>IF(Table1[[#This Row],[Số còn phải thu ĐK]]&gt;0,0,IF(Table1[[#This Row],[Phân loại]]="Bán hàng",Table1[[#This Row],[Tổng giá trị]],-Table1[[#This Row],[Tổng giá trị]]))</f>
        <v>217095</v>
      </c>
      <c r="Q1110" s="20">
        <f>IF(Table1[[#This Row],[Ngày Thanh toán]]&lt;&gt;"",Table1[[#This Row],[Giá Trị HD sau CK]],0)</f>
        <v>0</v>
      </c>
      <c r="R1110" s="8">
        <f>Table1[[#This Row],[Số còn phải thu ĐK]]+Table1[[#This Row],[Giá Trị HD sau CK]]-Table1[[#This Row],[Số tiền đã thu]]</f>
        <v>217095</v>
      </c>
      <c r="S1110" s="7">
        <f>IF(Table1[[#This Row],[Ngày hóa đơn]]&lt;&gt;"",Table1[[#This Row],[Ngày hóa đơn]],Table1[[#This Row],[Ngày hạch toán]])</f>
        <v>45892</v>
      </c>
      <c r="T1110" s="8">
        <v>55</v>
      </c>
      <c r="U1110" s="7">
        <f>IF(Table1[[#This Row],[Ngày tính CN]]="","",S1110+T1110)</f>
        <v>45947</v>
      </c>
      <c r="V1110" s="20">
        <f ca="1">IF(Table1[[#This Row],[Hạn thanh toán]]="","",IF((U1110-NOW())&lt;0,0,(U1110-NOW())))</f>
        <v>0</v>
      </c>
      <c r="W1110" s="3"/>
      <c r="X1110" s="20">
        <f ca="1">IF(Table1[[#This Row],[Hạn thanh toán]]="","",IF((U1110-NOW())&lt;0,-(U1110-NOW()),0))</f>
        <v>27.620536805552547</v>
      </c>
      <c r="Y1110" s="3" t="str">
        <f t="shared" ca="1" si="17"/>
        <v>Nợ quá hạn 30 ngày</v>
      </c>
      <c r="Z1110" s="3" t="str">
        <f>IF(MONTH(Table1[[#This Row],[Ngày tính CN]])&lt;10,"0"&amp;MONTH(Table1[[#This Row],[Ngày tính CN]]),MONTH(Table1[[#This Row],[Ngày tính CN]]))</f>
        <v>08</v>
      </c>
      <c r="AA111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10" s="3"/>
    </row>
    <row r="1111" spans="1:28" ht="16.5" customHeight="1" x14ac:dyDescent="0.2">
      <c r="A1111" s="4" t="s">
        <v>654</v>
      </c>
      <c r="B1111" s="4" t="s">
        <v>2119</v>
      </c>
      <c r="E1111" s="5">
        <v>45892</v>
      </c>
      <c r="F1111" s="3" t="s">
        <v>1663</v>
      </c>
      <c r="G1111" s="3" t="s">
        <v>936</v>
      </c>
      <c r="K1111" s="8">
        <v>-108548</v>
      </c>
      <c r="L1111" s="8" t="s">
        <v>637</v>
      </c>
      <c r="O1111" s="20">
        <f>IF(Table1[[#This Row],[Phân loại]]="Tồn đầu kỳ",Table1[[#This Row],[Tổng giá trị]],0)</f>
        <v>0</v>
      </c>
      <c r="P1111" s="8">
        <f>IF(Table1[[#This Row],[Số còn phải thu ĐK]]&gt;0,0,IF(Table1[[#This Row],[Phân loại]]="Bán hàng",Table1[[#This Row],[Tổng giá trị]],-Table1[[#This Row],[Tổng giá trị]]))</f>
        <v>108548</v>
      </c>
      <c r="Q1111" s="20">
        <f>IF(Table1[[#This Row],[Ngày Thanh toán]]&lt;&gt;"",Table1[[#This Row],[Giá Trị HD sau CK]],0)</f>
        <v>0</v>
      </c>
      <c r="R1111" s="8">
        <f>Table1[[#This Row],[Số còn phải thu ĐK]]+Table1[[#This Row],[Giá Trị HD sau CK]]-Table1[[#This Row],[Số tiền đã thu]]</f>
        <v>108548</v>
      </c>
      <c r="S1111" s="7">
        <f>IF(Table1[[#This Row],[Ngày hóa đơn]]&lt;&gt;"",Table1[[#This Row],[Ngày hóa đơn]],Table1[[#This Row],[Ngày hạch toán]])</f>
        <v>45892</v>
      </c>
      <c r="T1111" s="8">
        <v>55</v>
      </c>
      <c r="U1111" s="7">
        <f>IF(Table1[[#This Row],[Ngày tính CN]]="","",S1111+T1111)</f>
        <v>45947</v>
      </c>
      <c r="V1111" s="20">
        <f ca="1">IF(Table1[[#This Row],[Hạn thanh toán]]="","",IF((U1111-NOW())&lt;0,0,(U1111-NOW())))</f>
        <v>0</v>
      </c>
      <c r="W1111" s="3"/>
      <c r="X1111" s="20">
        <f ca="1">IF(Table1[[#This Row],[Hạn thanh toán]]="","",IF((U1111-NOW())&lt;0,-(U1111-NOW()),0))</f>
        <v>27.620536805552547</v>
      </c>
      <c r="Y1111" s="3" t="str">
        <f t="shared" ca="1" si="17"/>
        <v>Nợ quá hạn 30 ngày</v>
      </c>
      <c r="Z1111" s="3" t="str">
        <f>IF(MONTH(Table1[[#This Row],[Ngày tính CN]])&lt;10,"0"&amp;MONTH(Table1[[#This Row],[Ngày tính CN]]),MONTH(Table1[[#This Row],[Ngày tính CN]]))</f>
        <v>08</v>
      </c>
      <c r="AA111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11" s="3"/>
    </row>
    <row r="1112" spans="1:28" ht="16.5" customHeight="1" x14ac:dyDescent="0.2">
      <c r="A1112" s="4" t="s">
        <v>654</v>
      </c>
      <c r="B1112" s="4" t="s">
        <v>2119</v>
      </c>
      <c r="E1112" s="5">
        <v>45892</v>
      </c>
      <c r="F1112" s="3" t="s">
        <v>1664</v>
      </c>
      <c r="G1112" s="3" t="s">
        <v>936</v>
      </c>
      <c r="K1112" s="8">
        <v>-98919</v>
      </c>
      <c r="L1112" s="8" t="s">
        <v>637</v>
      </c>
      <c r="O1112" s="20">
        <f>IF(Table1[[#This Row],[Phân loại]]="Tồn đầu kỳ",Table1[[#This Row],[Tổng giá trị]],0)</f>
        <v>0</v>
      </c>
      <c r="P1112" s="8">
        <f>IF(Table1[[#This Row],[Số còn phải thu ĐK]]&gt;0,0,IF(Table1[[#This Row],[Phân loại]]="Bán hàng",Table1[[#This Row],[Tổng giá trị]],-Table1[[#This Row],[Tổng giá trị]]))</f>
        <v>98919</v>
      </c>
      <c r="Q1112" s="20">
        <f>IF(Table1[[#This Row],[Ngày Thanh toán]]&lt;&gt;"",Table1[[#This Row],[Giá Trị HD sau CK]],0)</f>
        <v>0</v>
      </c>
      <c r="R1112" s="8">
        <f>Table1[[#This Row],[Số còn phải thu ĐK]]+Table1[[#This Row],[Giá Trị HD sau CK]]-Table1[[#This Row],[Số tiền đã thu]]</f>
        <v>98919</v>
      </c>
      <c r="S1112" s="7">
        <f>IF(Table1[[#This Row],[Ngày hóa đơn]]&lt;&gt;"",Table1[[#This Row],[Ngày hóa đơn]],Table1[[#This Row],[Ngày hạch toán]])</f>
        <v>45892</v>
      </c>
      <c r="T1112" s="8">
        <v>55</v>
      </c>
      <c r="U1112" s="7">
        <f>IF(Table1[[#This Row],[Ngày tính CN]]="","",S1112+T1112)</f>
        <v>45947</v>
      </c>
      <c r="V1112" s="20">
        <f ca="1">IF(Table1[[#This Row],[Hạn thanh toán]]="","",IF((U1112-NOW())&lt;0,0,(U1112-NOW())))</f>
        <v>0</v>
      </c>
      <c r="W1112" s="3"/>
      <c r="X1112" s="20">
        <f ca="1">IF(Table1[[#This Row],[Hạn thanh toán]]="","",IF((U1112-NOW())&lt;0,-(U1112-NOW()),0))</f>
        <v>27.620536805552547</v>
      </c>
      <c r="Y1112" s="3" t="str">
        <f t="shared" ca="1" si="17"/>
        <v>Nợ quá hạn 30 ngày</v>
      </c>
      <c r="Z1112" s="3" t="str">
        <f>IF(MONTH(Table1[[#This Row],[Ngày tính CN]])&lt;10,"0"&amp;MONTH(Table1[[#This Row],[Ngày tính CN]]),MONTH(Table1[[#This Row],[Ngày tính CN]]))</f>
        <v>08</v>
      </c>
      <c r="AA111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12" s="3"/>
    </row>
    <row r="1113" spans="1:28" ht="16.5" customHeight="1" x14ac:dyDescent="0.2">
      <c r="A1113" s="4" t="s">
        <v>654</v>
      </c>
      <c r="B1113" s="4" t="s">
        <v>2119</v>
      </c>
      <c r="E1113" s="5">
        <v>45892</v>
      </c>
      <c r="F1113" s="3" t="s">
        <v>1665</v>
      </c>
      <c r="G1113" s="3" t="s">
        <v>936</v>
      </c>
      <c r="K1113" s="8">
        <v>-197839</v>
      </c>
      <c r="L1113" s="8" t="s">
        <v>637</v>
      </c>
      <c r="O1113" s="20">
        <f>IF(Table1[[#This Row],[Phân loại]]="Tồn đầu kỳ",Table1[[#This Row],[Tổng giá trị]],0)</f>
        <v>0</v>
      </c>
      <c r="P1113" s="8">
        <f>IF(Table1[[#This Row],[Số còn phải thu ĐK]]&gt;0,0,IF(Table1[[#This Row],[Phân loại]]="Bán hàng",Table1[[#This Row],[Tổng giá trị]],-Table1[[#This Row],[Tổng giá trị]]))</f>
        <v>197839</v>
      </c>
      <c r="Q1113" s="20">
        <f>IF(Table1[[#This Row],[Ngày Thanh toán]]&lt;&gt;"",Table1[[#This Row],[Giá Trị HD sau CK]],0)</f>
        <v>0</v>
      </c>
      <c r="R1113" s="8">
        <f>Table1[[#This Row],[Số còn phải thu ĐK]]+Table1[[#This Row],[Giá Trị HD sau CK]]-Table1[[#This Row],[Số tiền đã thu]]</f>
        <v>197839</v>
      </c>
      <c r="S1113" s="7">
        <f>IF(Table1[[#This Row],[Ngày hóa đơn]]&lt;&gt;"",Table1[[#This Row],[Ngày hóa đơn]],Table1[[#This Row],[Ngày hạch toán]])</f>
        <v>45892</v>
      </c>
      <c r="T1113" s="8">
        <v>55</v>
      </c>
      <c r="U1113" s="7">
        <f>IF(Table1[[#This Row],[Ngày tính CN]]="","",S1113+T1113)</f>
        <v>45947</v>
      </c>
      <c r="V1113" s="20">
        <f ca="1">IF(Table1[[#This Row],[Hạn thanh toán]]="","",IF((U1113-NOW())&lt;0,0,(U1113-NOW())))</f>
        <v>0</v>
      </c>
      <c r="W1113" s="3"/>
      <c r="X1113" s="20">
        <f ca="1">IF(Table1[[#This Row],[Hạn thanh toán]]="","",IF((U1113-NOW())&lt;0,-(U1113-NOW()),0))</f>
        <v>27.620536805552547</v>
      </c>
      <c r="Y1113" s="3" t="str">
        <f t="shared" ca="1" si="17"/>
        <v>Nợ quá hạn 30 ngày</v>
      </c>
      <c r="Z1113" s="3" t="str">
        <f>IF(MONTH(Table1[[#This Row],[Ngày tính CN]])&lt;10,"0"&amp;MONTH(Table1[[#This Row],[Ngày tính CN]]),MONTH(Table1[[#This Row],[Ngày tính CN]]))</f>
        <v>08</v>
      </c>
      <c r="AA111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13" s="3"/>
    </row>
    <row r="1114" spans="1:28" ht="16.5" customHeight="1" x14ac:dyDescent="0.2">
      <c r="A1114" s="4" t="s">
        <v>654</v>
      </c>
      <c r="B1114" s="4" t="s">
        <v>2119</v>
      </c>
      <c r="E1114" s="5">
        <v>45892</v>
      </c>
      <c r="F1114" s="3" t="s">
        <v>1666</v>
      </c>
      <c r="G1114" s="3" t="s">
        <v>936</v>
      </c>
      <c r="K1114" s="8">
        <v>-98919</v>
      </c>
      <c r="L1114" s="8" t="s">
        <v>637</v>
      </c>
      <c r="O1114" s="20">
        <f>IF(Table1[[#This Row],[Phân loại]]="Tồn đầu kỳ",Table1[[#This Row],[Tổng giá trị]],0)</f>
        <v>0</v>
      </c>
      <c r="P1114" s="8">
        <f>IF(Table1[[#This Row],[Số còn phải thu ĐK]]&gt;0,0,IF(Table1[[#This Row],[Phân loại]]="Bán hàng",Table1[[#This Row],[Tổng giá trị]],-Table1[[#This Row],[Tổng giá trị]]))</f>
        <v>98919</v>
      </c>
      <c r="Q1114" s="20">
        <f>IF(Table1[[#This Row],[Ngày Thanh toán]]&lt;&gt;"",Table1[[#This Row],[Giá Trị HD sau CK]],0)</f>
        <v>0</v>
      </c>
      <c r="R1114" s="8">
        <f>Table1[[#This Row],[Số còn phải thu ĐK]]+Table1[[#This Row],[Giá Trị HD sau CK]]-Table1[[#This Row],[Số tiền đã thu]]</f>
        <v>98919</v>
      </c>
      <c r="S1114" s="7">
        <f>IF(Table1[[#This Row],[Ngày hóa đơn]]&lt;&gt;"",Table1[[#This Row],[Ngày hóa đơn]],Table1[[#This Row],[Ngày hạch toán]])</f>
        <v>45892</v>
      </c>
      <c r="T1114" s="8">
        <v>55</v>
      </c>
      <c r="U1114" s="7">
        <f>IF(Table1[[#This Row],[Ngày tính CN]]="","",S1114+T1114)</f>
        <v>45947</v>
      </c>
      <c r="V1114" s="20">
        <f ca="1">IF(Table1[[#This Row],[Hạn thanh toán]]="","",IF((U1114-NOW())&lt;0,0,(U1114-NOW())))</f>
        <v>0</v>
      </c>
      <c r="W1114" s="3"/>
      <c r="X1114" s="20">
        <f ca="1">IF(Table1[[#This Row],[Hạn thanh toán]]="","",IF((U1114-NOW())&lt;0,-(U1114-NOW()),0))</f>
        <v>27.620536805552547</v>
      </c>
      <c r="Y1114" s="3" t="str">
        <f t="shared" ca="1" si="17"/>
        <v>Nợ quá hạn 30 ngày</v>
      </c>
      <c r="Z1114" s="3" t="str">
        <f>IF(MONTH(Table1[[#This Row],[Ngày tính CN]])&lt;10,"0"&amp;MONTH(Table1[[#This Row],[Ngày tính CN]]),MONTH(Table1[[#This Row],[Ngày tính CN]]))</f>
        <v>08</v>
      </c>
      <c r="AA111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14" s="3"/>
    </row>
    <row r="1115" spans="1:28" ht="16.5" customHeight="1" x14ac:dyDescent="0.2">
      <c r="A1115" s="4" t="s">
        <v>654</v>
      </c>
      <c r="B1115" s="4" t="s">
        <v>2119</v>
      </c>
      <c r="E1115" s="5">
        <v>45892</v>
      </c>
      <c r="F1115" s="3" t="s">
        <v>1667</v>
      </c>
      <c r="G1115" s="3" t="s">
        <v>936</v>
      </c>
      <c r="K1115" s="8">
        <v>-71771</v>
      </c>
      <c r="L1115" s="8" t="s">
        <v>637</v>
      </c>
      <c r="O1115" s="20">
        <f>IF(Table1[[#This Row],[Phân loại]]="Tồn đầu kỳ",Table1[[#This Row],[Tổng giá trị]],0)</f>
        <v>0</v>
      </c>
      <c r="P1115" s="8">
        <f>IF(Table1[[#This Row],[Số còn phải thu ĐK]]&gt;0,0,IF(Table1[[#This Row],[Phân loại]]="Bán hàng",Table1[[#This Row],[Tổng giá trị]],-Table1[[#This Row],[Tổng giá trị]]))</f>
        <v>71771</v>
      </c>
      <c r="Q1115" s="20">
        <f>IF(Table1[[#This Row],[Ngày Thanh toán]]&lt;&gt;"",Table1[[#This Row],[Giá Trị HD sau CK]],0)</f>
        <v>0</v>
      </c>
      <c r="R1115" s="8">
        <f>Table1[[#This Row],[Số còn phải thu ĐK]]+Table1[[#This Row],[Giá Trị HD sau CK]]-Table1[[#This Row],[Số tiền đã thu]]</f>
        <v>71771</v>
      </c>
      <c r="S1115" s="7">
        <f>IF(Table1[[#This Row],[Ngày hóa đơn]]&lt;&gt;"",Table1[[#This Row],[Ngày hóa đơn]],Table1[[#This Row],[Ngày hạch toán]])</f>
        <v>45892</v>
      </c>
      <c r="T1115" s="8">
        <v>55</v>
      </c>
      <c r="U1115" s="7">
        <f>IF(Table1[[#This Row],[Ngày tính CN]]="","",S1115+T1115)</f>
        <v>45947</v>
      </c>
      <c r="V1115" s="20">
        <f ca="1">IF(Table1[[#This Row],[Hạn thanh toán]]="","",IF((U1115-NOW())&lt;0,0,(U1115-NOW())))</f>
        <v>0</v>
      </c>
      <c r="W1115" s="3"/>
      <c r="X1115" s="20">
        <f ca="1">IF(Table1[[#This Row],[Hạn thanh toán]]="","",IF((U1115-NOW())&lt;0,-(U1115-NOW()),0))</f>
        <v>27.620536805552547</v>
      </c>
      <c r="Y1115" s="3" t="str">
        <f t="shared" ca="1" si="17"/>
        <v>Nợ quá hạn 30 ngày</v>
      </c>
      <c r="Z1115" s="3" t="str">
        <f>IF(MONTH(Table1[[#This Row],[Ngày tính CN]])&lt;10,"0"&amp;MONTH(Table1[[#This Row],[Ngày tính CN]]),MONTH(Table1[[#This Row],[Ngày tính CN]]))</f>
        <v>08</v>
      </c>
      <c r="AA111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15" s="3"/>
    </row>
    <row r="1116" spans="1:28" ht="16.5" customHeight="1" x14ac:dyDescent="0.2">
      <c r="A1116" s="4" t="s">
        <v>654</v>
      </c>
      <c r="B1116" s="4" t="s">
        <v>2119</v>
      </c>
      <c r="E1116" s="5">
        <v>45892</v>
      </c>
      <c r="F1116" s="3" t="s">
        <v>1668</v>
      </c>
      <c r="G1116" s="3" t="s">
        <v>936</v>
      </c>
      <c r="K1116" s="8">
        <v>-215314</v>
      </c>
      <c r="L1116" s="8" t="s">
        <v>637</v>
      </c>
      <c r="O1116" s="20">
        <f>IF(Table1[[#This Row],[Phân loại]]="Tồn đầu kỳ",Table1[[#This Row],[Tổng giá trị]],0)</f>
        <v>0</v>
      </c>
      <c r="P1116" s="8">
        <f>IF(Table1[[#This Row],[Số còn phải thu ĐK]]&gt;0,0,IF(Table1[[#This Row],[Phân loại]]="Bán hàng",Table1[[#This Row],[Tổng giá trị]],-Table1[[#This Row],[Tổng giá trị]]))</f>
        <v>215314</v>
      </c>
      <c r="Q1116" s="20">
        <f>IF(Table1[[#This Row],[Ngày Thanh toán]]&lt;&gt;"",Table1[[#This Row],[Giá Trị HD sau CK]],0)</f>
        <v>0</v>
      </c>
      <c r="R1116" s="8">
        <f>Table1[[#This Row],[Số còn phải thu ĐK]]+Table1[[#This Row],[Giá Trị HD sau CK]]-Table1[[#This Row],[Số tiền đã thu]]</f>
        <v>215314</v>
      </c>
      <c r="S1116" s="7">
        <f>IF(Table1[[#This Row],[Ngày hóa đơn]]&lt;&gt;"",Table1[[#This Row],[Ngày hóa đơn]],Table1[[#This Row],[Ngày hạch toán]])</f>
        <v>45892</v>
      </c>
      <c r="T1116" s="8">
        <v>55</v>
      </c>
      <c r="U1116" s="7">
        <f>IF(Table1[[#This Row],[Ngày tính CN]]="","",S1116+T1116)</f>
        <v>45947</v>
      </c>
      <c r="V1116" s="20">
        <f ca="1">IF(Table1[[#This Row],[Hạn thanh toán]]="","",IF((U1116-NOW())&lt;0,0,(U1116-NOW())))</f>
        <v>0</v>
      </c>
      <c r="W1116" s="3"/>
      <c r="X1116" s="20">
        <f ca="1">IF(Table1[[#This Row],[Hạn thanh toán]]="","",IF((U1116-NOW())&lt;0,-(U1116-NOW()),0))</f>
        <v>27.620536805552547</v>
      </c>
      <c r="Y1116" s="3" t="str">
        <f t="shared" ca="1" si="17"/>
        <v>Nợ quá hạn 30 ngày</v>
      </c>
      <c r="Z1116" s="3" t="str">
        <f>IF(MONTH(Table1[[#This Row],[Ngày tính CN]])&lt;10,"0"&amp;MONTH(Table1[[#This Row],[Ngày tính CN]]),MONTH(Table1[[#This Row],[Ngày tính CN]]))</f>
        <v>08</v>
      </c>
      <c r="AA111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16" s="3"/>
    </row>
    <row r="1117" spans="1:28" ht="16.5" customHeight="1" x14ac:dyDescent="0.2">
      <c r="A1117" s="4" t="s">
        <v>654</v>
      </c>
      <c r="B1117" s="4" t="s">
        <v>2119</v>
      </c>
      <c r="E1117" s="5">
        <v>45892</v>
      </c>
      <c r="F1117" s="3" t="s">
        <v>1669</v>
      </c>
      <c r="G1117" s="3" t="s">
        <v>936</v>
      </c>
      <c r="K1117" s="8">
        <v>-143543</v>
      </c>
      <c r="L1117" s="8" t="s">
        <v>637</v>
      </c>
      <c r="O1117" s="20">
        <f>IF(Table1[[#This Row],[Phân loại]]="Tồn đầu kỳ",Table1[[#This Row],[Tổng giá trị]],0)</f>
        <v>0</v>
      </c>
      <c r="P1117" s="8">
        <f>IF(Table1[[#This Row],[Số còn phải thu ĐK]]&gt;0,0,IF(Table1[[#This Row],[Phân loại]]="Bán hàng",Table1[[#This Row],[Tổng giá trị]],-Table1[[#This Row],[Tổng giá trị]]))</f>
        <v>143543</v>
      </c>
      <c r="Q1117" s="20">
        <f>IF(Table1[[#This Row],[Ngày Thanh toán]]&lt;&gt;"",Table1[[#This Row],[Giá Trị HD sau CK]],0)</f>
        <v>0</v>
      </c>
      <c r="R1117" s="8">
        <f>Table1[[#This Row],[Số còn phải thu ĐK]]+Table1[[#This Row],[Giá Trị HD sau CK]]-Table1[[#This Row],[Số tiền đã thu]]</f>
        <v>143543</v>
      </c>
      <c r="S1117" s="7">
        <f>IF(Table1[[#This Row],[Ngày hóa đơn]]&lt;&gt;"",Table1[[#This Row],[Ngày hóa đơn]],Table1[[#This Row],[Ngày hạch toán]])</f>
        <v>45892</v>
      </c>
      <c r="T1117" s="8">
        <v>55</v>
      </c>
      <c r="U1117" s="7">
        <f>IF(Table1[[#This Row],[Ngày tính CN]]="","",S1117+T1117)</f>
        <v>45947</v>
      </c>
      <c r="V1117" s="20">
        <f ca="1">IF(Table1[[#This Row],[Hạn thanh toán]]="","",IF((U1117-NOW())&lt;0,0,(U1117-NOW())))</f>
        <v>0</v>
      </c>
      <c r="W1117" s="3"/>
      <c r="X1117" s="20">
        <f ca="1">IF(Table1[[#This Row],[Hạn thanh toán]]="","",IF((U1117-NOW())&lt;0,-(U1117-NOW()),0))</f>
        <v>27.620536805552547</v>
      </c>
      <c r="Y1117" s="3" t="str">
        <f t="shared" ca="1" si="17"/>
        <v>Nợ quá hạn 30 ngày</v>
      </c>
      <c r="Z1117" s="3" t="str">
        <f>IF(MONTH(Table1[[#This Row],[Ngày tính CN]])&lt;10,"0"&amp;MONTH(Table1[[#This Row],[Ngày tính CN]]),MONTH(Table1[[#This Row],[Ngày tính CN]]))</f>
        <v>08</v>
      </c>
      <c r="AA111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17" s="3"/>
    </row>
    <row r="1118" spans="1:28" ht="16.5" customHeight="1" x14ac:dyDescent="0.2">
      <c r="A1118" s="4" t="s">
        <v>654</v>
      </c>
      <c r="B1118" s="4" t="s">
        <v>2119</v>
      </c>
      <c r="E1118" s="5">
        <v>45892</v>
      </c>
      <c r="F1118" s="3" t="s">
        <v>1670</v>
      </c>
      <c r="G1118" s="3" t="s">
        <v>936</v>
      </c>
      <c r="K1118" s="8">
        <v>-71771</v>
      </c>
      <c r="L1118" s="8" t="s">
        <v>637</v>
      </c>
      <c r="O1118" s="20">
        <f>IF(Table1[[#This Row],[Phân loại]]="Tồn đầu kỳ",Table1[[#This Row],[Tổng giá trị]],0)</f>
        <v>0</v>
      </c>
      <c r="P1118" s="8">
        <f>IF(Table1[[#This Row],[Số còn phải thu ĐK]]&gt;0,0,IF(Table1[[#This Row],[Phân loại]]="Bán hàng",Table1[[#This Row],[Tổng giá trị]],-Table1[[#This Row],[Tổng giá trị]]))</f>
        <v>71771</v>
      </c>
      <c r="Q1118" s="20">
        <f>IF(Table1[[#This Row],[Ngày Thanh toán]]&lt;&gt;"",Table1[[#This Row],[Giá Trị HD sau CK]],0)</f>
        <v>0</v>
      </c>
      <c r="R1118" s="8">
        <f>Table1[[#This Row],[Số còn phải thu ĐK]]+Table1[[#This Row],[Giá Trị HD sau CK]]-Table1[[#This Row],[Số tiền đã thu]]</f>
        <v>71771</v>
      </c>
      <c r="S1118" s="7">
        <f>IF(Table1[[#This Row],[Ngày hóa đơn]]&lt;&gt;"",Table1[[#This Row],[Ngày hóa đơn]],Table1[[#This Row],[Ngày hạch toán]])</f>
        <v>45892</v>
      </c>
      <c r="T1118" s="8">
        <v>55</v>
      </c>
      <c r="U1118" s="7">
        <f>IF(Table1[[#This Row],[Ngày tính CN]]="","",S1118+T1118)</f>
        <v>45947</v>
      </c>
      <c r="V1118" s="20">
        <f ca="1">IF(Table1[[#This Row],[Hạn thanh toán]]="","",IF((U1118-NOW())&lt;0,0,(U1118-NOW())))</f>
        <v>0</v>
      </c>
      <c r="W1118" s="3"/>
      <c r="X1118" s="20">
        <f ca="1">IF(Table1[[#This Row],[Hạn thanh toán]]="","",IF((U1118-NOW())&lt;0,-(U1118-NOW()),0))</f>
        <v>27.620536805552547</v>
      </c>
      <c r="Y1118" s="3" t="str">
        <f t="shared" ca="1" si="17"/>
        <v>Nợ quá hạn 30 ngày</v>
      </c>
      <c r="Z1118" s="3" t="str">
        <f>IF(MONTH(Table1[[#This Row],[Ngày tính CN]])&lt;10,"0"&amp;MONTH(Table1[[#This Row],[Ngày tính CN]]),MONTH(Table1[[#This Row],[Ngày tính CN]]))</f>
        <v>08</v>
      </c>
      <c r="AA111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18" s="3"/>
    </row>
    <row r="1119" spans="1:28" ht="16.5" customHeight="1" x14ac:dyDescent="0.2">
      <c r="A1119" s="4" t="s">
        <v>654</v>
      </c>
      <c r="B1119" s="4" t="s">
        <v>2119</v>
      </c>
      <c r="E1119" s="5">
        <v>45892</v>
      </c>
      <c r="F1119" s="3" t="s">
        <v>1671</v>
      </c>
      <c r="G1119" s="3" t="s">
        <v>936</v>
      </c>
      <c r="K1119" s="8">
        <v>-71771</v>
      </c>
      <c r="L1119" s="8" t="s">
        <v>637</v>
      </c>
      <c r="O1119" s="20">
        <f>IF(Table1[[#This Row],[Phân loại]]="Tồn đầu kỳ",Table1[[#This Row],[Tổng giá trị]],0)</f>
        <v>0</v>
      </c>
      <c r="P1119" s="8">
        <f>IF(Table1[[#This Row],[Số còn phải thu ĐK]]&gt;0,0,IF(Table1[[#This Row],[Phân loại]]="Bán hàng",Table1[[#This Row],[Tổng giá trị]],-Table1[[#This Row],[Tổng giá trị]]))</f>
        <v>71771</v>
      </c>
      <c r="Q1119" s="20">
        <f>IF(Table1[[#This Row],[Ngày Thanh toán]]&lt;&gt;"",Table1[[#This Row],[Giá Trị HD sau CK]],0)</f>
        <v>0</v>
      </c>
      <c r="R1119" s="8">
        <f>Table1[[#This Row],[Số còn phải thu ĐK]]+Table1[[#This Row],[Giá Trị HD sau CK]]-Table1[[#This Row],[Số tiền đã thu]]</f>
        <v>71771</v>
      </c>
      <c r="S1119" s="7">
        <f>IF(Table1[[#This Row],[Ngày hóa đơn]]&lt;&gt;"",Table1[[#This Row],[Ngày hóa đơn]],Table1[[#This Row],[Ngày hạch toán]])</f>
        <v>45892</v>
      </c>
      <c r="T1119" s="8">
        <v>55</v>
      </c>
      <c r="U1119" s="7">
        <f>IF(Table1[[#This Row],[Ngày tính CN]]="","",S1119+T1119)</f>
        <v>45947</v>
      </c>
      <c r="V1119" s="20">
        <f ca="1">IF(Table1[[#This Row],[Hạn thanh toán]]="","",IF((U1119-NOW())&lt;0,0,(U1119-NOW())))</f>
        <v>0</v>
      </c>
      <c r="W1119" s="3"/>
      <c r="X1119" s="20">
        <f ca="1">IF(Table1[[#This Row],[Hạn thanh toán]]="","",IF((U1119-NOW())&lt;0,-(U1119-NOW()),0))</f>
        <v>27.620536805552547</v>
      </c>
      <c r="Y1119" s="3" t="str">
        <f t="shared" ca="1" si="17"/>
        <v>Nợ quá hạn 30 ngày</v>
      </c>
      <c r="Z1119" s="3" t="str">
        <f>IF(MONTH(Table1[[#This Row],[Ngày tính CN]])&lt;10,"0"&amp;MONTH(Table1[[#This Row],[Ngày tính CN]]),MONTH(Table1[[#This Row],[Ngày tính CN]]))</f>
        <v>08</v>
      </c>
      <c r="AA111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19" s="3"/>
    </row>
    <row r="1120" spans="1:28" ht="16.5" customHeight="1" x14ac:dyDescent="0.2">
      <c r="A1120" s="4" t="s">
        <v>654</v>
      </c>
      <c r="B1120" s="4" t="s">
        <v>2119</v>
      </c>
      <c r="E1120" s="5">
        <v>45892</v>
      </c>
      <c r="F1120" s="3" t="s">
        <v>1672</v>
      </c>
      <c r="G1120" s="3" t="s">
        <v>936</v>
      </c>
      <c r="K1120" s="8">
        <v>-71771</v>
      </c>
      <c r="L1120" s="8" t="s">
        <v>637</v>
      </c>
      <c r="O1120" s="20">
        <f>IF(Table1[[#This Row],[Phân loại]]="Tồn đầu kỳ",Table1[[#This Row],[Tổng giá trị]],0)</f>
        <v>0</v>
      </c>
      <c r="P1120" s="8">
        <f>IF(Table1[[#This Row],[Số còn phải thu ĐK]]&gt;0,0,IF(Table1[[#This Row],[Phân loại]]="Bán hàng",Table1[[#This Row],[Tổng giá trị]],-Table1[[#This Row],[Tổng giá trị]]))</f>
        <v>71771</v>
      </c>
      <c r="Q1120" s="20">
        <f>IF(Table1[[#This Row],[Ngày Thanh toán]]&lt;&gt;"",Table1[[#This Row],[Giá Trị HD sau CK]],0)</f>
        <v>0</v>
      </c>
      <c r="R1120" s="8">
        <f>Table1[[#This Row],[Số còn phải thu ĐK]]+Table1[[#This Row],[Giá Trị HD sau CK]]-Table1[[#This Row],[Số tiền đã thu]]</f>
        <v>71771</v>
      </c>
      <c r="S1120" s="7">
        <f>IF(Table1[[#This Row],[Ngày hóa đơn]]&lt;&gt;"",Table1[[#This Row],[Ngày hóa đơn]],Table1[[#This Row],[Ngày hạch toán]])</f>
        <v>45892</v>
      </c>
      <c r="T1120" s="8">
        <v>55</v>
      </c>
      <c r="U1120" s="7">
        <f>IF(Table1[[#This Row],[Ngày tính CN]]="","",S1120+T1120)</f>
        <v>45947</v>
      </c>
      <c r="V1120" s="20">
        <f ca="1">IF(Table1[[#This Row],[Hạn thanh toán]]="","",IF((U1120-NOW())&lt;0,0,(U1120-NOW())))</f>
        <v>0</v>
      </c>
      <c r="W1120" s="3"/>
      <c r="X1120" s="20">
        <f ca="1">IF(Table1[[#This Row],[Hạn thanh toán]]="","",IF((U1120-NOW())&lt;0,-(U1120-NOW()),0))</f>
        <v>27.620536805552547</v>
      </c>
      <c r="Y1120" s="3" t="str">
        <f t="shared" ca="1" si="17"/>
        <v>Nợ quá hạn 30 ngày</v>
      </c>
      <c r="Z1120" s="3" t="str">
        <f>IF(MONTH(Table1[[#This Row],[Ngày tính CN]])&lt;10,"0"&amp;MONTH(Table1[[#This Row],[Ngày tính CN]]),MONTH(Table1[[#This Row],[Ngày tính CN]]))</f>
        <v>08</v>
      </c>
      <c r="AA112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20" s="3"/>
    </row>
    <row r="1121" spans="1:28" ht="16.5" customHeight="1" x14ac:dyDescent="0.2">
      <c r="A1121" s="4" t="s">
        <v>654</v>
      </c>
      <c r="B1121" s="4" t="s">
        <v>2119</v>
      </c>
      <c r="E1121" s="5">
        <v>45892</v>
      </c>
      <c r="F1121" s="3" t="s">
        <v>1673</v>
      </c>
      <c r="G1121" s="3" t="s">
        <v>936</v>
      </c>
      <c r="K1121" s="8">
        <v>-255696</v>
      </c>
      <c r="L1121" s="8" t="s">
        <v>637</v>
      </c>
      <c r="O1121" s="20">
        <f>IF(Table1[[#This Row],[Phân loại]]="Tồn đầu kỳ",Table1[[#This Row],[Tổng giá trị]],0)</f>
        <v>0</v>
      </c>
      <c r="P1121" s="8">
        <f>IF(Table1[[#This Row],[Số còn phải thu ĐK]]&gt;0,0,IF(Table1[[#This Row],[Phân loại]]="Bán hàng",Table1[[#This Row],[Tổng giá trị]],-Table1[[#This Row],[Tổng giá trị]]))</f>
        <v>255696</v>
      </c>
      <c r="Q1121" s="20">
        <f>IF(Table1[[#This Row],[Ngày Thanh toán]]&lt;&gt;"",Table1[[#This Row],[Giá Trị HD sau CK]],0)</f>
        <v>0</v>
      </c>
      <c r="R1121" s="8">
        <f>Table1[[#This Row],[Số còn phải thu ĐK]]+Table1[[#This Row],[Giá Trị HD sau CK]]-Table1[[#This Row],[Số tiền đã thu]]</f>
        <v>255696</v>
      </c>
      <c r="S1121" s="7">
        <f>IF(Table1[[#This Row],[Ngày hóa đơn]]&lt;&gt;"",Table1[[#This Row],[Ngày hóa đơn]],Table1[[#This Row],[Ngày hạch toán]])</f>
        <v>45892</v>
      </c>
      <c r="T1121" s="8">
        <v>55</v>
      </c>
      <c r="U1121" s="7">
        <f>IF(Table1[[#This Row],[Ngày tính CN]]="","",S1121+T1121)</f>
        <v>45947</v>
      </c>
      <c r="V1121" s="20">
        <f ca="1">IF(Table1[[#This Row],[Hạn thanh toán]]="","",IF((U1121-NOW())&lt;0,0,(U1121-NOW())))</f>
        <v>0</v>
      </c>
      <c r="W1121" s="3"/>
      <c r="X1121" s="20">
        <f ca="1">IF(Table1[[#This Row],[Hạn thanh toán]]="","",IF((U1121-NOW())&lt;0,-(U1121-NOW()),0))</f>
        <v>27.620536805552547</v>
      </c>
      <c r="Y1121" s="3" t="str">
        <f t="shared" ca="1" si="17"/>
        <v>Nợ quá hạn 30 ngày</v>
      </c>
      <c r="Z1121" s="3" t="str">
        <f>IF(MONTH(Table1[[#This Row],[Ngày tính CN]])&lt;10,"0"&amp;MONTH(Table1[[#This Row],[Ngày tính CN]]),MONTH(Table1[[#This Row],[Ngày tính CN]]))</f>
        <v>08</v>
      </c>
      <c r="AA112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21" s="3"/>
    </row>
    <row r="1122" spans="1:28" ht="16.5" customHeight="1" x14ac:dyDescent="0.2">
      <c r="A1122" s="4" t="s">
        <v>654</v>
      </c>
      <c r="B1122" s="4" t="s">
        <v>2119</v>
      </c>
      <c r="E1122" s="5">
        <v>45892</v>
      </c>
      <c r="F1122" s="3" t="s">
        <v>1674</v>
      </c>
      <c r="G1122" s="3" t="s">
        <v>936</v>
      </c>
      <c r="K1122" s="8">
        <v>-92265</v>
      </c>
      <c r="L1122" s="8" t="s">
        <v>637</v>
      </c>
      <c r="O1122" s="20">
        <f>IF(Table1[[#This Row],[Phân loại]]="Tồn đầu kỳ",Table1[[#This Row],[Tổng giá trị]],0)</f>
        <v>0</v>
      </c>
      <c r="P1122" s="8">
        <f>IF(Table1[[#This Row],[Số còn phải thu ĐK]]&gt;0,0,IF(Table1[[#This Row],[Phân loại]]="Bán hàng",Table1[[#This Row],[Tổng giá trị]],-Table1[[#This Row],[Tổng giá trị]]))</f>
        <v>92265</v>
      </c>
      <c r="Q1122" s="20">
        <f>IF(Table1[[#This Row],[Ngày Thanh toán]]&lt;&gt;"",Table1[[#This Row],[Giá Trị HD sau CK]],0)</f>
        <v>0</v>
      </c>
      <c r="R1122" s="8">
        <f>Table1[[#This Row],[Số còn phải thu ĐK]]+Table1[[#This Row],[Giá Trị HD sau CK]]-Table1[[#This Row],[Số tiền đã thu]]</f>
        <v>92265</v>
      </c>
      <c r="S1122" s="7">
        <f>IF(Table1[[#This Row],[Ngày hóa đơn]]&lt;&gt;"",Table1[[#This Row],[Ngày hóa đơn]],Table1[[#This Row],[Ngày hạch toán]])</f>
        <v>45892</v>
      </c>
      <c r="T1122" s="8">
        <v>55</v>
      </c>
      <c r="U1122" s="7">
        <f>IF(Table1[[#This Row],[Ngày tính CN]]="","",S1122+T1122)</f>
        <v>45947</v>
      </c>
      <c r="V1122" s="20">
        <f ca="1">IF(Table1[[#This Row],[Hạn thanh toán]]="","",IF((U1122-NOW())&lt;0,0,(U1122-NOW())))</f>
        <v>0</v>
      </c>
      <c r="W1122" s="3"/>
      <c r="X1122" s="20">
        <f ca="1">IF(Table1[[#This Row],[Hạn thanh toán]]="","",IF((U1122-NOW())&lt;0,-(U1122-NOW()),0))</f>
        <v>27.620536805552547</v>
      </c>
      <c r="Y1122" s="3" t="str">
        <f t="shared" ca="1" si="17"/>
        <v>Nợ quá hạn 30 ngày</v>
      </c>
      <c r="Z1122" s="3" t="str">
        <f>IF(MONTH(Table1[[#This Row],[Ngày tính CN]])&lt;10,"0"&amp;MONTH(Table1[[#This Row],[Ngày tính CN]]),MONTH(Table1[[#This Row],[Ngày tính CN]]))</f>
        <v>08</v>
      </c>
      <c r="AA112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22" s="3"/>
    </row>
    <row r="1123" spans="1:28" ht="16.5" customHeight="1" x14ac:dyDescent="0.2">
      <c r="A1123" s="4" t="s">
        <v>654</v>
      </c>
      <c r="B1123" s="4" t="s">
        <v>2119</v>
      </c>
      <c r="E1123" s="5">
        <v>45892</v>
      </c>
      <c r="F1123" s="3" t="s">
        <v>1675</v>
      </c>
      <c r="G1123" s="3" t="s">
        <v>936</v>
      </c>
      <c r="K1123" s="8">
        <v>-92265</v>
      </c>
      <c r="L1123" s="8" t="s">
        <v>637</v>
      </c>
      <c r="O1123" s="20">
        <f>IF(Table1[[#This Row],[Phân loại]]="Tồn đầu kỳ",Table1[[#This Row],[Tổng giá trị]],0)</f>
        <v>0</v>
      </c>
      <c r="P1123" s="8">
        <f>IF(Table1[[#This Row],[Số còn phải thu ĐK]]&gt;0,0,IF(Table1[[#This Row],[Phân loại]]="Bán hàng",Table1[[#This Row],[Tổng giá trị]],-Table1[[#This Row],[Tổng giá trị]]))</f>
        <v>92265</v>
      </c>
      <c r="Q1123" s="20">
        <f>IF(Table1[[#This Row],[Ngày Thanh toán]]&lt;&gt;"",Table1[[#This Row],[Giá Trị HD sau CK]],0)</f>
        <v>0</v>
      </c>
      <c r="R1123" s="8">
        <f>Table1[[#This Row],[Số còn phải thu ĐK]]+Table1[[#This Row],[Giá Trị HD sau CK]]-Table1[[#This Row],[Số tiền đã thu]]</f>
        <v>92265</v>
      </c>
      <c r="S1123" s="7">
        <f>IF(Table1[[#This Row],[Ngày hóa đơn]]&lt;&gt;"",Table1[[#This Row],[Ngày hóa đơn]],Table1[[#This Row],[Ngày hạch toán]])</f>
        <v>45892</v>
      </c>
      <c r="T1123" s="8">
        <v>55</v>
      </c>
      <c r="U1123" s="7">
        <f>IF(Table1[[#This Row],[Ngày tính CN]]="","",S1123+T1123)</f>
        <v>45947</v>
      </c>
      <c r="V1123" s="20">
        <f ca="1">IF(Table1[[#This Row],[Hạn thanh toán]]="","",IF((U1123-NOW())&lt;0,0,(U1123-NOW())))</f>
        <v>0</v>
      </c>
      <c r="W1123" s="3"/>
      <c r="X1123" s="20">
        <f ca="1">IF(Table1[[#This Row],[Hạn thanh toán]]="","",IF((U1123-NOW())&lt;0,-(U1123-NOW()),0))</f>
        <v>27.620536805552547</v>
      </c>
      <c r="Y1123" s="3" t="str">
        <f t="shared" ca="1" si="17"/>
        <v>Nợ quá hạn 30 ngày</v>
      </c>
      <c r="Z1123" s="3" t="str">
        <f>IF(MONTH(Table1[[#This Row],[Ngày tính CN]])&lt;10,"0"&amp;MONTH(Table1[[#This Row],[Ngày tính CN]]),MONTH(Table1[[#This Row],[Ngày tính CN]]))</f>
        <v>08</v>
      </c>
      <c r="AA112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23" s="3"/>
    </row>
    <row r="1124" spans="1:28" ht="16.5" customHeight="1" x14ac:dyDescent="0.2">
      <c r="A1124" s="4" t="s">
        <v>654</v>
      </c>
      <c r="B1124" s="4" t="s">
        <v>2119</v>
      </c>
      <c r="E1124" s="5">
        <v>45892</v>
      </c>
      <c r="F1124" s="3" t="s">
        <v>1676</v>
      </c>
      <c r="G1124" s="3" t="s">
        <v>936</v>
      </c>
      <c r="K1124" s="8">
        <v>-86838</v>
      </c>
      <c r="L1124" s="8" t="s">
        <v>637</v>
      </c>
      <c r="O1124" s="20">
        <f>IF(Table1[[#This Row],[Phân loại]]="Tồn đầu kỳ",Table1[[#This Row],[Tổng giá trị]],0)</f>
        <v>0</v>
      </c>
      <c r="P1124" s="8">
        <f>IF(Table1[[#This Row],[Số còn phải thu ĐK]]&gt;0,0,IF(Table1[[#This Row],[Phân loại]]="Bán hàng",Table1[[#This Row],[Tổng giá trị]],-Table1[[#This Row],[Tổng giá trị]]))</f>
        <v>86838</v>
      </c>
      <c r="Q1124" s="20">
        <f>IF(Table1[[#This Row],[Ngày Thanh toán]]&lt;&gt;"",Table1[[#This Row],[Giá Trị HD sau CK]],0)</f>
        <v>0</v>
      </c>
      <c r="R1124" s="8">
        <f>Table1[[#This Row],[Số còn phải thu ĐK]]+Table1[[#This Row],[Giá Trị HD sau CK]]-Table1[[#This Row],[Số tiền đã thu]]</f>
        <v>86838</v>
      </c>
      <c r="S1124" s="7">
        <f>IF(Table1[[#This Row],[Ngày hóa đơn]]&lt;&gt;"",Table1[[#This Row],[Ngày hóa đơn]],Table1[[#This Row],[Ngày hạch toán]])</f>
        <v>45892</v>
      </c>
      <c r="T1124" s="8">
        <v>55</v>
      </c>
      <c r="U1124" s="7">
        <f>IF(Table1[[#This Row],[Ngày tính CN]]="","",S1124+T1124)</f>
        <v>45947</v>
      </c>
      <c r="V1124" s="20">
        <f ca="1">IF(Table1[[#This Row],[Hạn thanh toán]]="","",IF((U1124-NOW())&lt;0,0,(U1124-NOW())))</f>
        <v>0</v>
      </c>
      <c r="W1124" s="3"/>
      <c r="X1124" s="20">
        <f ca="1">IF(Table1[[#This Row],[Hạn thanh toán]]="","",IF((U1124-NOW())&lt;0,-(U1124-NOW()),0))</f>
        <v>27.620536805552547</v>
      </c>
      <c r="Y1124" s="3" t="str">
        <f t="shared" ca="1" si="17"/>
        <v>Nợ quá hạn 30 ngày</v>
      </c>
      <c r="Z1124" s="3" t="str">
        <f>IF(MONTH(Table1[[#This Row],[Ngày tính CN]])&lt;10,"0"&amp;MONTH(Table1[[#This Row],[Ngày tính CN]]),MONTH(Table1[[#This Row],[Ngày tính CN]]))</f>
        <v>08</v>
      </c>
      <c r="AA112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24" s="3"/>
    </row>
    <row r="1125" spans="1:28" ht="16.5" customHeight="1" x14ac:dyDescent="0.2">
      <c r="A1125" s="4" t="s">
        <v>654</v>
      </c>
      <c r="B1125" s="4" t="s">
        <v>2119</v>
      </c>
      <c r="E1125" s="5">
        <v>45892</v>
      </c>
      <c r="F1125" s="3" t="s">
        <v>1677</v>
      </c>
      <c r="G1125" s="3" t="s">
        <v>936</v>
      </c>
      <c r="K1125" s="8">
        <v>-86838</v>
      </c>
      <c r="L1125" s="8" t="s">
        <v>637</v>
      </c>
      <c r="O1125" s="20">
        <f>IF(Table1[[#This Row],[Phân loại]]="Tồn đầu kỳ",Table1[[#This Row],[Tổng giá trị]],0)</f>
        <v>0</v>
      </c>
      <c r="P1125" s="8">
        <f>IF(Table1[[#This Row],[Số còn phải thu ĐK]]&gt;0,0,IF(Table1[[#This Row],[Phân loại]]="Bán hàng",Table1[[#This Row],[Tổng giá trị]],-Table1[[#This Row],[Tổng giá trị]]))</f>
        <v>86838</v>
      </c>
      <c r="Q1125" s="20">
        <f>IF(Table1[[#This Row],[Ngày Thanh toán]]&lt;&gt;"",Table1[[#This Row],[Giá Trị HD sau CK]],0)</f>
        <v>0</v>
      </c>
      <c r="R1125" s="8">
        <f>Table1[[#This Row],[Số còn phải thu ĐK]]+Table1[[#This Row],[Giá Trị HD sau CK]]-Table1[[#This Row],[Số tiền đã thu]]</f>
        <v>86838</v>
      </c>
      <c r="S1125" s="7">
        <f>IF(Table1[[#This Row],[Ngày hóa đơn]]&lt;&gt;"",Table1[[#This Row],[Ngày hóa đơn]],Table1[[#This Row],[Ngày hạch toán]])</f>
        <v>45892</v>
      </c>
      <c r="T1125" s="8">
        <v>55</v>
      </c>
      <c r="U1125" s="7">
        <f>IF(Table1[[#This Row],[Ngày tính CN]]="","",S1125+T1125)</f>
        <v>45947</v>
      </c>
      <c r="V1125" s="20">
        <f ca="1">IF(Table1[[#This Row],[Hạn thanh toán]]="","",IF((U1125-NOW())&lt;0,0,(U1125-NOW())))</f>
        <v>0</v>
      </c>
      <c r="W1125" s="3"/>
      <c r="X1125" s="20">
        <f ca="1">IF(Table1[[#This Row],[Hạn thanh toán]]="","",IF((U1125-NOW())&lt;0,-(U1125-NOW()),0))</f>
        <v>27.620536805552547</v>
      </c>
      <c r="Y1125" s="3" t="str">
        <f t="shared" ca="1" si="17"/>
        <v>Nợ quá hạn 30 ngày</v>
      </c>
      <c r="Z1125" s="3" t="str">
        <f>IF(MONTH(Table1[[#This Row],[Ngày tính CN]])&lt;10,"0"&amp;MONTH(Table1[[#This Row],[Ngày tính CN]]),MONTH(Table1[[#This Row],[Ngày tính CN]]))</f>
        <v>08</v>
      </c>
      <c r="AA112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25" s="3"/>
    </row>
    <row r="1126" spans="1:28" ht="16.5" customHeight="1" x14ac:dyDescent="0.2">
      <c r="A1126" s="4" t="s">
        <v>654</v>
      </c>
      <c r="B1126" s="4" t="s">
        <v>2119</v>
      </c>
      <c r="E1126" s="5">
        <v>45892</v>
      </c>
      <c r="F1126" s="3" t="s">
        <v>1678</v>
      </c>
      <c r="G1126" s="3" t="s">
        <v>936</v>
      </c>
      <c r="K1126" s="8">
        <v>-173677</v>
      </c>
      <c r="L1126" s="8" t="s">
        <v>637</v>
      </c>
      <c r="O1126" s="20">
        <f>IF(Table1[[#This Row],[Phân loại]]="Tồn đầu kỳ",Table1[[#This Row],[Tổng giá trị]],0)</f>
        <v>0</v>
      </c>
      <c r="P1126" s="8">
        <f>IF(Table1[[#This Row],[Số còn phải thu ĐK]]&gt;0,0,IF(Table1[[#This Row],[Phân loại]]="Bán hàng",Table1[[#This Row],[Tổng giá trị]],-Table1[[#This Row],[Tổng giá trị]]))</f>
        <v>173677</v>
      </c>
      <c r="Q1126" s="20">
        <f>IF(Table1[[#This Row],[Ngày Thanh toán]]&lt;&gt;"",Table1[[#This Row],[Giá Trị HD sau CK]],0)</f>
        <v>0</v>
      </c>
      <c r="R1126" s="8">
        <f>Table1[[#This Row],[Số còn phải thu ĐK]]+Table1[[#This Row],[Giá Trị HD sau CK]]-Table1[[#This Row],[Số tiền đã thu]]</f>
        <v>173677</v>
      </c>
      <c r="S1126" s="7">
        <f>IF(Table1[[#This Row],[Ngày hóa đơn]]&lt;&gt;"",Table1[[#This Row],[Ngày hóa đơn]],Table1[[#This Row],[Ngày hạch toán]])</f>
        <v>45892</v>
      </c>
      <c r="T1126" s="8">
        <v>55</v>
      </c>
      <c r="U1126" s="7">
        <f>IF(Table1[[#This Row],[Ngày tính CN]]="","",S1126+T1126)</f>
        <v>45947</v>
      </c>
      <c r="V1126" s="20">
        <f ca="1">IF(Table1[[#This Row],[Hạn thanh toán]]="","",IF((U1126-NOW())&lt;0,0,(U1126-NOW())))</f>
        <v>0</v>
      </c>
      <c r="W1126" s="3"/>
      <c r="X1126" s="20">
        <f ca="1">IF(Table1[[#This Row],[Hạn thanh toán]]="","",IF((U1126-NOW())&lt;0,-(U1126-NOW()),0))</f>
        <v>27.620536805552547</v>
      </c>
      <c r="Y1126" s="3" t="str">
        <f t="shared" ca="1" si="17"/>
        <v>Nợ quá hạn 30 ngày</v>
      </c>
      <c r="Z1126" s="3" t="str">
        <f>IF(MONTH(Table1[[#This Row],[Ngày tính CN]])&lt;10,"0"&amp;MONTH(Table1[[#This Row],[Ngày tính CN]]),MONTH(Table1[[#This Row],[Ngày tính CN]]))</f>
        <v>08</v>
      </c>
      <c r="AA112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26" s="3"/>
    </row>
    <row r="1127" spans="1:28" ht="16.5" customHeight="1" x14ac:dyDescent="0.2">
      <c r="A1127" s="4" t="s">
        <v>654</v>
      </c>
      <c r="B1127" s="4" t="s">
        <v>2119</v>
      </c>
      <c r="E1127" s="5">
        <v>45892</v>
      </c>
      <c r="F1127" s="3" t="s">
        <v>1679</v>
      </c>
      <c r="G1127" s="3" t="s">
        <v>936</v>
      </c>
      <c r="K1127" s="8">
        <v>-86838</v>
      </c>
      <c r="L1127" s="8" t="s">
        <v>637</v>
      </c>
      <c r="O1127" s="20">
        <f>IF(Table1[[#This Row],[Phân loại]]="Tồn đầu kỳ",Table1[[#This Row],[Tổng giá trị]],0)</f>
        <v>0</v>
      </c>
      <c r="P1127" s="8">
        <f>IF(Table1[[#This Row],[Số còn phải thu ĐK]]&gt;0,0,IF(Table1[[#This Row],[Phân loại]]="Bán hàng",Table1[[#This Row],[Tổng giá trị]],-Table1[[#This Row],[Tổng giá trị]]))</f>
        <v>86838</v>
      </c>
      <c r="Q1127" s="20">
        <f>IF(Table1[[#This Row],[Ngày Thanh toán]]&lt;&gt;"",Table1[[#This Row],[Giá Trị HD sau CK]],0)</f>
        <v>0</v>
      </c>
      <c r="R1127" s="8">
        <f>Table1[[#This Row],[Số còn phải thu ĐK]]+Table1[[#This Row],[Giá Trị HD sau CK]]-Table1[[#This Row],[Số tiền đã thu]]</f>
        <v>86838</v>
      </c>
      <c r="S1127" s="7">
        <f>IF(Table1[[#This Row],[Ngày hóa đơn]]&lt;&gt;"",Table1[[#This Row],[Ngày hóa đơn]],Table1[[#This Row],[Ngày hạch toán]])</f>
        <v>45892</v>
      </c>
      <c r="T1127" s="8">
        <v>55</v>
      </c>
      <c r="U1127" s="7">
        <f>IF(Table1[[#This Row],[Ngày tính CN]]="","",S1127+T1127)</f>
        <v>45947</v>
      </c>
      <c r="V1127" s="20">
        <f ca="1">IF(Table1[[#This Row],[Hạn thanh toán]]="","",IF((U1127-NOW())&lt;0,0,(U1127-NOW())))</f>
        <v>0</v>
      </c>
      <c r="W1127" s="3"/>
      <c r="X1127" s="20">
        <f ca="1">IF(Table1[[#This Row],[Hạn thanh toán]]="","",IF((U1127-NOW())&lt;0,-(U1127-NOW()),0))</f>
        <v>27.620536805552547</v>
      </c>
      <c r="Y1127" s="3" t="str">
        <f t="shared" ca="1" si="17"/>
        <v>Nợ quá hạn 30 ngày</v>
      </c>
      <c r="Z1127" s="3" t="str">
        <f>IF(MONTH(Table1[[#This Row],[Ngày tính CN]])&lt;10,"0"&amp;MONTH(Table1[[#This Row],[Ngày tính CN]]),MONTH(Table1[[#This Row],[Ngày tính CN]]))</f>
        <v>08</v>
      </c>
      <c r="AA112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27" s="3"/>
    </row>
    <row r="1128" spans="1:28" ht="16.5" customHeight="1" x14ac:dyDescent="0.2">
      <c r="A1128" s="4" t="s">
        <v>654</v>
      </c>
      <c r="B1128" s="4" t="s">
        <v>2119</v>
      </c>
      <c r="E1128" s="5">
        <v>45892</v>
      </c>
      <c r="F1128" s="3" t="s">
        <v>1680</v>
      </c>
      <c r="G1128" s="3" t="s">
        <v>936</v>
      </c>
      <c r="K1128" s="8">
        <v>-86838</v>
      </c>
      <c r="L1128" s="8" t="s">
        <v>637</v>
      </c>
      <c r="O1128" s="20">
        <f>IF(Table1[[#This Row],[Phân loại]]="Tồn đầu kỳ",Table1[[#This Row],[Tổng giá trị]],0)</f>
        <v>0</v>
      </c>
      <c r="P1128" s="8">
        <f>IF(Table1[[#This Row],[Số còn phải thu ĐK]]&gt;0,0,IF(Table1[[#This Row],[Phân loại]]="Bán hàng",Table1[[#This Row],[Tổng giá trị]],-Table1[[#This Row],[Tổng giá trị]]))</f>
        <v>86838</v>
      </c>
      <c r="Q1128" s="20">
        <f>IF(Table1[[#This Row],[Ngày Thanh toán]]&lt;&gt;"",Table1[[#This Row],[Giá Trị HD sau CK]],0)</f>
        <v>0</v>
      </c>
      <c r="R1128" s="8">
        <f>Table1[[#This Row],[Số còn phải thu ĐK]]+Table1[[#This Row],[Giá Trị HD sau CK]]-Table1[[#This Row],[Số tiền đã thu]]</f>
        <v>86838</v>
      </c>
      <c r="S1128" s="7">
        <f>IF(Table1[[#This Row],[Ngày hóa đơn]]&lt;&gt;"",Table1[[#This Row],[Ngày hóa đơn]],Table1[[#This Row],[Ngày hạch toán]])</f>
        <v>45892</v>
      </c>
      <c r="T1128" s="8">
        <v>55</v>
      </c>
      <c r="U1128" s="7">
        <f>IF(Table1[[#This Row],[Ngày tính CN]]="","",S1128+T1128)</f>
        <v>45947</v>
      </c>
      <c r="V1128" s="20">
        <f ca="1">IF(Table1[[#This Row],[Hạn thanh toán]]="","",IF((U1128-NOW())&lt;0,0,(U1128-NOW())))</f>
        <v>0</v>
      </c>
      <c r="W1128" s="3"/>
      <c r="X1128" s="20">
        <f ca="1">IF(Table1[[#This Row],[Hạn thanh toán]]="","",IF((U1128-NOW())&lt;0,-(U1128-NOW()),0))</f>
        <v>27.620536805552547</v>
      </c>
      <c r="Y1128" s="3" t="str">
        <f t="shared" ca="1" si="17"/>
        <v>Nợ quá hạn 30 ngày</v>
      </c>
      <c r="Z1128" s="3" t="str">
        <f>IF(MONTH(Table1[[#This Row],[Ngày tính CN]])&lt;10,"0"&amp;MONTH(Table1[[#This Row],[Ngày tính CN]]),MONTH(Table1[[#This Row],[Ngày tính CN]]))</f>
        <v>08</v>
      </c>
      <c r="AA112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28" s="3"/>
    </row>
    <row r="1129" spans="1:28" ht="16.5" customHeight="1" x14ac:dyDescent="0.2">
      <c r="A1129" s="4" t="s">
        <v>654</v>
      </c>
      <c r="B1129" s="4" t="s">
        <v>2119</v>
      </c>
      <c r="E1129" s="5">
        <v>45892</v>
      </c>
      <c r="F1129" s="3" t="s">
        <v>1681</v>
      </c>
      <c r="G1129" s="3" t="s">
        <v>936</v>
      </c>
      <c r="K1129" s="8">
        <v>-86838</v>
      </c>
      <c r="L1129" s="8" t="s">
        <v>637</v>
      </c>
      <c r="O1129" s="20">
        <f>IF(Table1[[#This Row],[Phân loại]]="Tồn đầu kỳ",Table1[[#This Row],[Tổng giá trị]],0)</f>
        <v>0</v>
      </c>
      <c r="P1129" s="8">
        <f>IF(Table1[[#This Row],[Số còn phải thu ĐK]]&gt;0,0,IF(Table1[[#This Row],[Phân loại]]="Bán hàng",Table1[[#This Row],[Tổng giá trị]],-Table1[[#This Row],[Tổng giá trị]]))</f>
        <v>86838</v>
      </c>
      <c r="Q1129" s="20">
        <f>IF(Table1[[#This Row],[Ngày Thanh toán]]&lt;&gt;"",Table1[[#This Row],[Giá Trị HD sau CK]],0)</f>
        <v>0</v>
      </c>
      <c r="R1129" s="8">
        <f>Table1[[#This Row],[Số còn phải thu ĐK]]+Table1[[#This Row],[Giá Trị HD sau CK]]-Table1[[#This Row],[Số tiền đã thu]]</f>
        <v>86838</v>
      </c>
      <c r="S1129" s="7">
        <f>IF(Table1[[#This Row],[Ngày hóa đơn]]&lt;&gt;"",Table1[[#This Row],[Ngày hóa đơn]],Table1[[#This Row],[Ngày hạch toán]])</f>
        <v>45892</v>
      </c>
      <c r="T1129" s="8">
        <v>55</v>
      </c>
      <c r="U1129" s="7">
        <f>IF(Table1[[#This Row],[Ngày tính CN]]="","",S1129+T1129)</f>
        <v>45947</v>
      </c>
      <c r="V1129" s="20">
        <f ca="1">IF(Table1[[#This Row],[Hạn thanh toán]]="","",IF((U1129-NOW())&lt;0,0,(U1129-NOW())))</f>
        <v>0</v>
      </c>
      <c r="W1129" s="3"/>
      <c r="X1129" s="20">
        <f ca="1">IF(Table1[[#This Row],[Hạn thanh toán]]="","",IF((U1129-NOW())&lt;0,-(U1129-NOW()),0))</f>
        <v>27.620536805552547</v>
      </c>
      <c r="Y1129" s="3" t="str">
        <f t="shared" ca="1" si="17"/>
        <v>Nợ quá hạn 30 ngày</v>
      </c>
      <c r="Z1129" s="3" t="str">
        <f>IF(MONTH(Table1[[#This Row],[Ngày tính CN]])&lt;10,"0"&amp;MONTH(Table1[[#This Row],[Ngày tính CN]]),MONTH(Table1[[#This Row],[Ngày tính CN]]))</f>
        <v>08</v>
      </c>
      <c r="AA112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29" s="3"/>
    </row>
    <row r="1130" spans="1:28" ht="16.5" customHeight="1" x14ac:dyDescent="0.2">
      <c r="A1130" s="4" t="s">
        <v>654</v>
      </c>
      <c r="B1130" s="4" t="s">
        <v>2119</v>
      </c>
      <c r="E1130" s="5">
        <v>45892</v>
      </c>
      <c r="F1130" s="3" t="s">
        <v>1682</v>
      </c>
      <c r="G1130" s="3" t="s">
        <v>936</v>
      </c>
      <c r="K1130" s="8">
        <v>-86838</v>
      </c>
      <c r="L1130" s="8" t="s">
        <v>637</v>
      </c>
      <c r="O1130" s="20">
        <f>IF(Table1[[#This Row],[Phân loại]]="Tồn đầu kỳ",Table1[[#This Row],[Tổng giá trị]],0)</f>
        <v>0</v>
      </c>
      <c r="P1130" s="8">
        <f>IF(Table1[[#This Row],[Số còn phải thu ĐK]]&gt;0,0,IF(Table1[[#This Row],[Phân loại]]="Bán hàng",Table1[[#This Row],[Tổng giá trị]],-Table1[[#This Row],[Tổng giá trị]]))</f>
        <v>86838</v>
      </c>
      <c r="Q1130" s="20">
        <f>IF(Table1[[#This Row],[Ngày Thanh toán]]&lt;&gt;"",Table1[[#This Row],[Giá Trị HD sau CK]],0)</f>
        <v>0</v>
      </c>
      <c r="R1130" s="8">
        <f>Table1[[#This Row],[Số còn phải thu ĐK]]+Table1[[#This Row],[Giá Trị HD sau CK]]-Table1[[#This Row],[Số tiền đã thu]]</f>
        <v>86838</v>
      </c>
      <c r="S1130" s="7">
        <f>IF(Table1[[#This Row],[Ngày hóa đơn]]&lt;&gt;"",Table1[[#This Row],[Ngày hóa đơn]],Table1[[#This Row],[Ngày hạch toán]])</f>
        <v>45892</v>
      </c>
      <c r="T1130" s="8">
        <v>55</v>
      </c>
      <c r="U1130" s="7">
        <f>IF(Table1[[#This Row],[Ngày tính CN]]="","",S1130+T1130)</f>
        <v>45947</v>
      </c>
      <c r="V1130" s="20">
        <f ca="1">IF(Table1[[#This Row],[Hạn thanh toán]]="","",IF((U1130-NOW())&lt;0,0,(U1130-NOW())))</f>
        <v>0</v>
      </c>
      <c r="W1130" s="3"/>
      <c r="X1130" s="20">
        <f ca="1">IF(Table1[[#This Row],[Hạn thanh toán]]="","",IF((U1130-NOW())&lt;0,-(U1130-NOW()),0))</f>
        <v>27.620536805552547</v>
      </c>
      <c r="Y1130" s="3" t="str">
        <f t="shared" ca="1" si="17"/>
        <v>Nợ quá hạn 30 ngày</v>
      </c>
      <c r="Z1130" s="3" t="str">
        <f>IF(MONTH(Table1[[#This Row],[Ngày tính CN]])&lt;10,"0"&amp;MONTH(Table1[[#This Row],[Ngày tính CN]]),MONTH(Table1[[#This Row],[Ngày tính CN]]))</f>
        <v>08</v>
      </c>
      <c r="AA113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30" s="3"/>
    </row>
    <row r="1131" spans="1:28" ht="16.5" customHeight="1" x14ac:dyDescent="0.2">
      <c r="A1131" s="4" t="s">
        <v>654</v>
      </c>
      <c r="B1131" s="4" t="s">
        <v>2119</v>
      </c>
      <c r="E1131" s="5">
        <v>45892</v>
      </c>
      <c r="F1131" s="3" t="s">
        <v>1683</v>
      </c>
      <c r="G1131" s="3" t="s">
        <v>936</v>
      </c>
      <c r="K1131" s="8">
        <v>-434192</v>
      </c>
      <c r="L1131" s="8" t="s">
        <v>637</v>
      </c>
      <c r="O1131" s="20">
        <f>IF(Table1[[#This Row],[Phân loại]]="Tồn đầu kỳ",Table1[[#This Row],[Tổng giá trị]],0)</f>
        <v>0</v>
      </c>
      <c r="P1131" s="8">
        <f>IF(Table1[[#This Row],[Số còn phải thu ĐK]]&gt;0,0,IF(Table1[[#This Row],[Phân loại]]="Bán hàng",Table1[[#This Row],[Tổng giá trị]],-Table1[[#This Row],[Tổng giá trị]]))</f>
        <v>434192</v>
      </c>
      <c r="Q1131" s="20">
        <f>IF(Table1[[#This Row],[Ngày Thanh toán]]&lt;&gt;"",Table1[[#This Row],[Giá Trị HD sau CK]],0)</f>
        <v>0</v>
      </c>
      <c r="R1131" s="8">
        <f>Table1[[#This Row],[Số còn phải thu ĐK]]+Table1[[#This Row],[Giá Trị HD sau CK]]-Table1[[#This Row],[Số tiền đã thu]]</f>
        <v>434192</v>
      </c>
      <c r="S1131" s="7">
        <f>IF(Table1[[#This Row],[Ngày hóa đơn]]&lt;&gt;"",Table1[[#This Row],[Ngày hóa đơn]],Table1[[#This Row],[Ngày hạch toán]])</f>
        <v>45892</v>
      </c>
      <c r="T1131" s="8">
        <v>55</v>
      </c>
      <c r="U1131" s="7">
        <f>IF(Table1[[#This Row],[Ngày tính CN]]="","",S1131+T1131)</f>
        <v>45947</v>
      </c>
      <c r="V1131" s="20">
        <f ca="1">IF(Table1[[#This Row],[Hạn thanh toán]]="","",IF((U1131-NOW())&lt;0,0,(U1131-NOW())))</f>
        <v>0</v>
      </c>
      <c r="W1131" s="3"/>
      <c r="X1131" s="20">
        <f ca="1">IF(Table1[[#This Row],[Hạn thanh toán]]="","",IF((U1131-NOW())&lt;0,-(U1131-NOW()),0))</f>
        <v>27.620536805552547</v>
      </c>
      <c r="Y1131" s="3" t="str">
        <f t="shared" ca="1" si="17"/>
        <v>Nợ quá hạn 30 ngày</v>
      </c>
      <c r="Z1131" s="3" t="str">
        <f>IF(MONTH(Table1[[#This Row],[Ngày tính CN]])&lt;10,"0"&amp;MONTH(Table1[[#This Row],[Ngày tính CN]]),MONTH(Table1[[#This Row],[Ngày tính CN]]))</f>
        <v>08</v>
      </c>
      <c r="AA113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31" s="3"/>
    </row>
    <row r="1132" spans="1:28" ht="16.5" customHeight="1" x14ac:dyDescent="0.2">
      <c r="A1132" s="4" t="s">
        <v>654</v>
      </c>
      <c r="B1132" s="4" t="s">
        <v>2119</v>
      </c>
      <c r="E1132" s="5">
        <v>45892</v>
      </c>
      <c r="F1132" s="3" t="s">
        <v>1684</v>
      </c>
      <c r="G1132" s="3" t="s">
        <v>936</v>
      </c>
      <c r="K1132" s="8">
        <v>-86838</v>
      </c>
      <c r="L1132" s="8" t="s">
        <v>637</v>
      </c>
      <c r="O1132" s="20">
        <f>IF(Table1[[#This Row],[Phân loại]]="Tồn đầu kỳ",Table1[[#This Row],[Tổng giá trị]],0)</f>
        <v>0</v>
      </c>
      <c r="P1132" s="8">
        <f>IF(Table1[[#This Row],[Số còn phải thu ĐK]]&gt;0,0,IF(Table1[[#This Row],[Phân loại]]="Bán hàng",Table1[[#This Row],[Tổng giá trị]],-Table1[[#This Row],[Tổng giá trị]]))</f>
        <v>86838</v>
      </c>
      <c r="Q1132" s="20">
        <f>IF(Table1[[#This Row],[Ngày Thanh toán]]&lt;&gt;"",Table1[[#This Row],[Giá Trị HD sau CK]],0)</f>
        <v>0</v>
      </c>
      <c r="R1132" s="8">
        <f>Table1[[#This Row],[Số còn phải thu ĐK]]+Table1[[#This Row],[Giá Trị HD sau CK]]-Table1[[#This Row],[Số tiền đã thu]]</f>
        <v>86838</v>
      </c>
      <c r="S1132" s="7">
        <f>IF(Table1[[#This Row],[Ngày hóa đơn]]&lt;&gt;"",Table1[[#This Row],[Ngày hóa đơn]],Table1[[#This Row],[Ngày hạch toán]])</f>
        <v>45892</v>
      </c>
      <c r="T1132" s="8">
        <v>55</v>
      </c>
      <c r="U1132" s="7">
        <f>IF(Table1[[#This Row],[Ngày tính CN]]="","",S1132+T1132)</f>
        <v>45947</v>
      </c>
      <c r="V1132" s="20">
        <f ca="1">IF(Table1[[#This Row],[Hạn thanh toán]]="","",IF((U1132-NOW())&lt;0,0,(U1132-NOW())))</f>
        <v>0</v>
      </c>
      <c r="W1132" s="3"/>
      <c r="X1132" s="20">
        <f ca="1">IF(Table1[[#This Row],[Hạn thanh toán]]="","",IF((U1132-NOW())&lt;0,-(U1132-NOW()),0))</f>
        <v>27.620536805552547</v>
      </c>
      <c r="Y1132" s="3" t="str">
        <f t="shared" ca="1" si="17"/>
        <v>Nợ quá hạn 30 ngày</v>
      </c>
      <c r="Z1132" s="3" t="str">
        <f>IF(MONTH(Table1[[#This Row],[Ngày tính CN]])&lt;10,"0"&amp;MONTH(Table1[[#This Row],[Ngày tính CN]]),MONTH(Table1[[#This Row],[Ngày tính CN]]))</f>
        <v>08</v>
      </c>
      <c r="AA113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32" s="3"/>
    </row>
    <row r="1133" spans="1:28" ht="16.5" customHeight="1" x14ac:dyDescent="0.2">
      <c r="A1133" s="4" t="s">
        <v>654</v>
      </c>
      <c r="B1133" s="4" t="s">
        <v>2119</v>
      </c>
      <c r="E1133" s="5">
        <v>45892</v>
      </c>
      <c r="F1133" s="3" t="s">
        <v>1685</v>
      </c>
      <c r="G1133" s="3" t="s">
        <v>936</v>
      </c>
      <c r="K1133" s="8">
        <v>-86838</v>
      </c>
      <c r="L1133" s="8" t="s">
        <v>637</v>
      </c>
      <c r="O1133" s="20">
        <f>IF(Table1[[#This Row],[Phân loại]]="Tồn đầu kỳ",Table1[[#This Row],[Tổng giá trị]],0)</f>
        <v>0</v>
      </c>
      <c r="P1133" s="8">
        <f>IF(Table1[[#This Row],[Số còn phải thu ĐK]]&gt;0,0,IF(Table1[[#This Row],[Phân loại]]="Bán hàng",Table1[[#This Row],[Tổng giá trị]],-Table1[[#This Row],[Tổng giá trị]]))</f>
        <v>86838</v>
      </c>
      <c r="Q1133" s="20">
        <f>IF(Table1[[#This Row],[Ngày Thanh toán]]&lt;&gt;"",Table1[[#This Row],[Giá Trị HD sau CK]],0)</f>
        <v>0</v>
      </c>
      <c r="R1133" s="8">
        <f>Table1[[#This Row],[Số còn phải thu ĐK]]+Table1[[#This Row],[Giá Trị HD sau CK]]-Table1[[#This Row],[Số tiền đã thu]]</f>
        <v>86838</v>
      </c>
      <c r="S1133" s="7">
        <f>IF(Table1[[#This Row],[Ngày hóa đơn]]&lt;&gt;"",Table1[[#This Row],[Ngày hóa đơn]],Table1[[#This Row],[Ngày hạch toán]])</f>
        <v>45892</v>
      </c>
      <c r="T1133" s="8">
        <v>55</v>
      </c>
      <c r="U1133" s="7">
        <f>IF(Table1[[#This Row],[Ngày tính CN]]="","",S1133+T1133)</f>
        <v>45947</v>
      </c>
      <c r="V1133" s="20">
        <f ca="1">IF(Table1[[#This Row],[Hạn thanh toán]]="","",IF((U1133-NOW())&lt;0,0,(U1133-NOW())))</f>
        <v>0</v>
      </c>
      <c r="W1133" s="3"/>
      <c r="X1133" s="20">
        <f ca="1">IF(Table1[[#This Row],[Hạn thanh toán]]="","",IF((U1133-NOW())&lt;0,-(U1133-NOW()),0))</f>
        <v>27.620536805552547</v>
      </c>
      <c r="Y1133" s="3" t="str">
        <f t="shared" ca="1" si="17"/>
        <v>Nợ quá hạn 30 ngày</v>
      </c>
      <c r="Z1133" s="3" t="str">
        <f>IF(MONTH(Table1[[#This Row],[Ngày tính CN]])&lt;10,"0"&amp;MONTH(Table1[[#This Row],[Ngày tính CN]]),MONTH(Table1[[#This Row],[Ngày tính CN]]))</f>
        <v>08</v>
      </c>
      <c r="AA113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33" s="3"/>
    </row>
    <row r="1134" spans="1:28" ht="16.5" customHeight="1" x14ac:dyDescent="0.2">
      <c r="A1134" s="4" t="s">
        <v>654</v>
      </c>
      <c r="B1134" s="4" t="s">
        <v>2119</v>
      </c>
      <c r="E1134" s="5">
        <v>45892</v>
      </c>
      <c r="F1134" s="3" t="s">
        <v>1686</v>
      </c>
      <c r="G1134" s="3" t="s">
        <v>936</v>
      </c>
      <c r="K1134" s="8">
        <v>-173677</v>
      </c>
      <c r="L1134" s="8" t="s">
        <v>637</v>
      </c>
      <c r="O1134" s="20">
        <f>IF(Table1[[#This Row],[Phân loại]]="Tồn đầu kỳ",Table1[[#This Row],[Tổng giá trị]],0)</f>
        <v>0</v>
      </c>
      <c r="P1134" s="8">
        <f>IF(Table1[[#This Row],[Số còn phải thu ĐK]]&gt;0,0,IF(Table1[[#This Row],[Phân loại]]="Bán hàng",Table1[[#This Row],[Tổng giá trị]],-Table1[[#This Row],[Tổng giá trị]]))</f>
        <v>173677</v>
      </c>
      <c r="Q1134" s="20">
        <f>IF(Table1[[#This Row],[Ngày Thanh toán]]&lt;&gt;"",Table1[[#This Row],[Giá Trị HD sau CK]],0)</f>
        <v>0</v>
      </c>
      <c r="R1134" s="8">
        <f>Table1[[#This Row],[Số còn phải thu ĐK]]+Table1[[#This Row],[Giá Trị HD sau CK]]-Table1[[#This Row],[Số tiền đã thu]]</f>
        <v>173677</v>
      </c>
      <c r="S1134" s="7">
        <f>IF(Table1[[#This Row],[Ngày hóa đơn]]&lt;&gt;"",Table1[[#This Row],[Ngày hóa đơn]],Table1[[#This Row],[Ngày hạch toán]])</f>
        <v>45892</v>
      </c>
      <c r="T1134" s="8">
        <v>55</v>
      </c>
      <c r="U1134" s="7">
        <f>IF(Table1[[#This Row],[Ngày tính CN]]="","",S1134+T1134)</f>
        <v>45947</v>
      </c>
      <c r="V1134" s="20">
        <f ca="1">IF(Table1[[#This Row],[Hạn thanh toán]]="","",IF((U1134-NOW())&lt;0,0,(U1134-NOW())))</f>
        <v>0</v>
      </c>
      <c r="W1134" s="3"/>
      <c r="X1134" s="20">
        <f ca="1">IF(Table1[[#This Row],[Hạn thanh toán]]="","",IF((U1134-NOW())&lt;0,-(U1134-NOW()),0))</f>
        <v>27.620536805552547</v>
      </c>
      <c r="Y1134" s="3" t="str">
        <f t="shared" ca="1" si="17"/>
        <v>Nợ quá hạn 30 ngày</v>
      </c>
      <c r="Z1134" s="3" t="str">
        <f>IF(MONTH(Table1[[#This Row],[Ngày tính CN]])&lt;10,"0"&amp;MONTH(Table1[[#This Row],[Ngày tính CN]]),MONTH(Table1[[#This Row],[Ngày tính CN]]))</f>
        <v>08</v>
      </c>
      <c r="AA113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34" s="3"/>
    </row>
    <row r="1135" spans="1:28" ht="16.5" customHeight="1" x14ac:dyDescent="0.2">
      <c r="A1135" s="4" t="s">
        <v>654</v>
      </c>
      <c r="B1135" s="4" t="s">
        <v>2119</v>
      </c>
      <c r="E1135" s="5">
        <v>45892</v>
      </c>
      <c r="F1135" s="3" t="s">
        <v>1687</v>
      </c>
      <c r="G1135" s="3" t="s">
        <v>936</v>
      </c>
      <c r="K1135" s="8">
        <v>-86838</v>
      </c>
      <c r="L1135" s="8" t="s">
        <v>637</v>
      </c>
      <c r="O1135" s="20">
        <f>IF(Table1[[#This Row],[Phân loại]]="Tồn đầu kỳ",Table1[[#This Row],[Tổng giá trị]],0)</f>
        <v>0</v>
      </c>
      <c r="P1135" s="8">
        <f>IF(Table1[[#This Row],[Số còn phải thu ĐK]]&gt;0,0,IF(Table1[[#This Row],[Phân loại]]="Bán hàng",Table1[[#This Row],[Tổng giá trị]],-Table1[[#This Row],[Tổng giá trị]]))</f>
        <v>86838</v>
      </c>
      <c r="Q1135" s="20">
        <f>IF(Table1[[#This Row],[Ngày Thanh toán]]&lt;&gt;"",Table1[[#This Row],[Giá Trị HD sau CK]],0)</f>
        <v>0</v>
      </c>
      <c r="R1135" s="8">
        <f>Table1[[#This Row],[Số còn phải thu ĐK]]+Table1[[#This Row],[Giá Trị HD sau CK]]-Table1[[#This Row],[Số tiền đã thu]]</f>
        <v>86838</v>
      </c>
      <c r="S1135" s="7">
        <f>IF(Table1[[#This Row],[Ngày hóa đơn]]&lt;&gt;"",Table1[[#This Row],[Ngày hóa đơn]],Table1[[#This Row],[Ngày hạch toán]])</f>
        <v>45892</v>
      </c>
      <c r="T1135" s="8">
        <v>55</v>
      </c>
      <c r="U1135" s="7">
        <f>IF(Table1[[#This Row],[Ngày tính CN]]="","",S1135+T1135)</f>
        <v>45947</v>
      </c>
      <c r="V1135" s="20">
        <f ca="1">IF(Table1[[#This Row],[Hạn thanh toán]]="","",IF((U1135-NOW())&lt;0,0,(U1135-NOW())))</f>
        <v>0</v>
      </c>
      <c r="W1135" s="3"/>
      <c r="X1135" s="20">
        <f ca="1">IF(Table1[[#This Row],[Hạn thanh toán]]="","",IF((U1135-NOW())&lt;0,-(U1135-NOW()),0))</f>
        <v>27.620536805552547</v>
      </c>
      <c r="Y1135" s="3" t="str">
        <f t="shared" ca="1" si="17"/>
        <v>Nợ quá hạn 30 ngày</v>
      </c>
      <c r="Z1135" s="3" t="str">
        <f>IF(MONTH(Table1[[#This Row],[Ngày tính CN]])&lt;10,"0"&amp;MONTH(Table1[[#This Row],[Ngày tính CN]]),MONTH(Table1[[#This Row],[Ngày tính CN]]))</f>
        <v>08</v>
      </c>
      <c r="AA113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35" s="3"/>
    </row>
    <row r="1136" spans="1:28" ht="16.5" customHeight="1" x14ac:dyDescent="0.2">
      <c r="A1136" s="4" t="s">
        <v>654</v>
      </c>
      <c r="B1136" s="4" t="s">
        <v>2119</v>
      </c>
      <c r="E1136" s="5">
        <v>45892</v>
      </c>
      <c r="F1136" s="3" t="s">
        <v>1688</v>
      </c>
      <c r="G1136" s="3" t="s">
        <v>936</v>
      </c>
      <c r="K1136" s="8">
        <v>-86838</v>
      </c>
      <c r="L1136" s="8" t="s">
        <v>637</v>
      </c>
      <c r="O1136" s="20">
        <f>IF(Table1[[#This Row],[Phân loại]]="Tồn đầu kỳ",Table1[[#This Row],[Tổng giá trị]],0)</f>
        <v>0</v>
      </c>
      <c r="P1136" s="8">
        <f>IF(Table1[[#This Row],[Số còn phải thu ĐK]]&gt;0,0,IF(Table1[[#This Row],[Phân loại]]="Bán hàng",Table1[[#This Row],[Tổng giá trị]],-Table1[[#This Row],[Tổng giá trị]]))</f>
        <v>86838</v>
      </c>
      <c r="Q1136" s="20">
        <f>IF(Table1[[#This Row],[Ngày Thanh toán]]&lt;&gt;"",Table1[[#This Row],[Giá Trị HD sau CK]],0)</f>
        <v>0</v>
      </c>
      <c r="R1136" s="8">
        <f>Table1[[#This Row],[Số còn phải thu ĐK]]+Table1[[#This Row],[Giá Trị HD sau CK]]-Table1[[#This Row],[Số tiền đã thu]]</f>
        <v>86838</v>
      </c>
      <c r="S1136" s="7">
        <f>IF(Table1[[#This Row],[Ngày hóa đơn]]&lt;&gt;"",Table1[[#This Row],[Ngày hóa đơn]],Table1[[#This Row],[Ngày hạch toán]])</f>
        <v>45892</v>
      </c>
      <c r="T1136" s="8">
        <v>55</v>
      </c>
      <c r="U1136" s="7">
        <f>IF(Table1[[#This Row],[Ngày tính CN]]="","",S1136+T1136)</f>
        <v>45947</v>
      </c>
      <c r="V1136" s="20">
        <f ca="1">IF(Table1[[#This Row],[Hạn thanh toán]]="","",IF((U1136-NOW())&lt;0,0,(U1136-NOW())))</f>
        <v>0</v>
      </c>
      <c r="W1136" s="3"/>
      <c r="X1136" s="20">
        <f ca="1">IF(Table1[[#This Row],[Hạn thanh toán]]="","",IF((U1136-NOW())&lt;0,-(U1136-NOW()),0))</f>
        <v>27.620536805552547</v>
      </c>
      <c r="Y1136" s="3" t="str">
        <f t="shared" ca="1" si="17"/>
        <v>Nợ quá hạn 30 ngày</v>
      </c>
      <c r="Z1136" s="3" t="str">
        <f>IF(MONTH(Table1[[#This Row],[Ngày tính CN]])&lt;10,"0"&amp;MONTH(Table1[[#This Row],[Ngày tính CN]]),MONTH(Table1[[#This Row],[Ngày tính CN]]))</f>
        <v>08</v>
      </c>
      <c r="AA113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36" s="3"/>
    </row>
    <row r="1137" spans="1:28" ht="16.5" customHeight="1" x14ac:dyDescent="0.2">
      <c r="A1137" s="4" t="s">
        <v>654</v>
      </c>
      <c r="B1137" s="4" t="s">
        <v>2119</v>
      </c>
      <c r="E1137" s="5">
        <v>45892</v>
      </c>
      <c r="F1137" s="3" t="s">
        <v>1689</v>
      </c>
      <c r="G1137" s="3" t="s">
        <v>936</v>
      </c>
      <c r="K1137" s="8">
        <v>-173677</v>
      </c>
      <c r="L1137" s="8" t="s">
        <v>637</v>
      </c>
      <c r="O1137" s="20">
        <f>IF(Table1[[#This Row],[Phân loại]]="Tồn đầu kỳ",Table1[[#This Row],[Tổng giá trị]],0)</f>
        <v>0</v>
      </c>
      <c r="P1137" s="8">
        <f>IF(Table1[[#This Row],[Số còn phải thu ĐK]]&gt;0,0,IF(Table1[[#This Row],[Phân loại]]="Bán hàng",Table1[[#This Row],[Tổng giá trị]],-Table1[[#This Row],[Tổng giá trị]]))</f>
        <v>173677</v>
      </c>
      <c r="Q1137" s="20">
        <f>IF(Table1[[#This Row],[Ngày Thanh toán]]&lt;&gt;"",Table1[[#This Row],[Giá Trị HD sau CK]],0)</f>
        <v>0</v>
      </c>
      <c r="R1137" s="8">
        <f>Table1[[#This Row],[Số còn phải thu ĐK]]+Table1[[#This Row],[Giá Trị HD sau CK]]-Table1[[#This Row],[Số tiền đã thu]]</f>
        <v>173677</v>
      </c>
      <c r="S1137" s="7">
        <f>IF(Table1[[#This Row],[Ngày hóa đơn]]&lt;&gt;"",Table1[[#This Row],[Ngày hóa đơn]],Table1[[#This Row],[Ngày hạch toán]])</f>
        <v>45892</v>
      </c>
      <c r="T1137" s="8">
        <v>55</v>
      </c>
      <c r="U1137" s="7">
        <f>IF(Table1[[#This Row],[Ngày tính CN]]="","",S1137+T1137)</f>
        <v>45947</v>
      </c>
      <c r="V1137" s="20">
        <f ca="1">IF(Table1[[#This Row],[Hạn thanh toán]]="","",IF((U1137-NOW())&lt;0,0,(U1137-NOW())))</f>
        <v>0</v>
      </c>
      <c r="W1137" s="3"/>
      <c r="X1137" s="20">
        <f ca="1">IF(Table1[[#This Row],[Hạn thanh toán]]="","",IF((U1137-NOW())&lt;0,-(U1137-NOW()),0))</f>
        <v>27.620536805552547</v>
      </c>
      <c r="Y1137" s="3" t="str">
        <f t="shared" ca="1" si="17"/>
        <v>Nợ quá hạn 30 ngày</v>
      </c>
      <c r="Z1137" s="3" t="str">
        <f>IF(MONTH(Table1[[#This Row],[Ngày tính CN]])&lt;10,"0"&amp;MONTH(Table1[[#This Row],[Ngày tính CN]]),MONTH(Table1[[#This Row],[Ngày tính CN]]))</f>
        <v>08</v>
      </c>
      <c r="AA113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37" s="3"/>
    </row>
    <row r="1138" spans="1:28" ht="16.5" customHeight="1" x14ac:dyDescent="0.2">
      <c r="A1138" s="4" t="s">
        <v>654</v>
      </c>
      <c r="B1138" s="4" t="s">
        <v>2119</v>
      </c>
      <c r="E1138" s="5">
        <v>45892</v>
      </c>
      <c r="F1138" s="3" t="s">
        <v>1690</v>
      </c>
      <c r="G1138" s="3" t="s">
        <v>936</v>
      </c>
      <c r="K1138" s="8">
        <v>-86838</v>
      </c>
      <c r="L1138" s="8" t="s">
        <v>637</v>
      </c>
      <c r="O1138" s="20">
        <f>IF(Table1[[#This Row],[Phân loại]]="Tồn đầu kỳ",Table1[[#This Row],[Tổng giá trị]],0)</f>
        <v>0</v>
      </c>
      <c r="P1138" s="8">
        <f>IF(Table1[[#This Row],[Số còn phải thu ĐK]]&gt;0,0,IF(Table1[[#This Row],[Phân loại]]="Bán hàng",Table1[[#This Row],[Tổng giá trị]],-Table1[[#This Row],[Tổng giá trị]]))</f>
        <v>86838</v>
      </c>
      <c r="Q1138" s="20">
        <f>IF(Table1[[#This Row],[Ngày Thanh toán]]&lt;&gt;"",Table1[[#This Row],[Giá Trị HD sau CK]],0)</f>
        <v>0</v>
      </c>
      <c r="R1138" s="8">
        <f>Table1[[#This Row],[Số còn phải thu ĐK]]+Table1[[#This Row],[Giá Trị HD sau CK]]-Table1[[#This Row],[Số tiền đã thu]]</f>
        <v>86838</v>
      </c>
      <c r="S1138" s="7">
        <f>IF(Table1[[#This Row],[Ngày hóa đơn]]&lt;&gt;"",Table1[[#This Row],[Ngày hóa đơn]],Table1[[#This Row],[Ngày hạch toán]])</f>
        <v>45892</v>
      </c>
      <c r="T1138" s="8">
        <v>55</v>
      </c>
      <c r="U1138" s="7">
        <f>IF(Table1[[#This Row],[Ngày tính CN]]="","",S1138+T1138)</f>
        <v>45947</v>
      </c>
      <c r="V1138" s="20">
        <f ca="1">IF(Table1[[#This Row],[Hạn thanh toán]]="","",IF((U1138-NOW())&lt;0,0,(U1138-NOW())))</f>
        <v>0</v>
      </c>
      <c r="W1138" s="3"/>
      <c r="X1138" s="20">
        <f ca="1">IF(Table1[[#This Row],[Hạn thanh toán]]="","",IF((U1138-NOW())&lt;0,-(U1138-NOW()),0))</f>
        <v>27.620536805552547</v>
      </c>
      <c r="Y1138" s="3" t="str">
        <f t="shared" ca="1" si="17"/>
        <v>Nợ quá hạn 30 ngày</v>
      </c>
      <c r="Z1138" s="3" t="str">
        <f>IF(MONTH(Table1[[#This Row],[Ngày tính CN]])&lt;10,"0"&amp;MONTH(Table1[[#This Row],[Ngày tính CN]]),MONTH(Table1[[#This Row],[Ngày tính CN]]))</f>
        <v>08</v>
      </c>
      <c r="AA113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38" s="3"/>
    </row>
    <row r="1139" spans="1:28" ht="16.5" customHeight="1" x14ac:dyDescent="0.2">
      <c r="A1139" s="4" t="s">
        <v>654</v>
      </c>
      <c r="B1139" s="4" t="s">
        <v>2119</v>
      </c>
      <c r="E1139" s="5">
        <v>45892</v>
      </c>
      <c r="F1139" s="3" t="s">
        <v>1691</v>
      </c>
      <c r="G1139" s="3" t="s">
        <v>936</v>
      </c>
      <c r="K1139" s="8">
        <v>-86838</v>
      </c>
      <c r="L1139" s="8" t="s">
        <v>637</v>
      </c>
      <c r="O1139" s="20">
        <f>IF(Table1[[#This Row],[Phân loại]]="Tồn đầu kỳ",Table1[[#This Row],[Tổng giá trị]],0)</f>
        <v>0</v>
      </c>
      <c r="P1139" s="8">
        <f>IF(Table1[[#This Row],[Số còn phải thu ĐK]]&gt;0,0,IF(Table1[[#This Row],[Phân loại]]="Bán hàng",Table1[[#This Row],[Tổng giá trị]],-Table1[[#This Row],[Tổng giá trị]]))</f>
        <v>86838</v>
      </c>
      <c r="Q1139" s="20">
        <f>IF(Table1[[#This Row],[Ngày Thanh toán]]&lt;&gt;"",Table1[[#This Row],[Giá Trị HD sau CK]],0)</f>
        <v>0</v>
      </c>
      <c r="R1139" s="8">
        <f>Table1[[#This Row],[Số còn phải thu ĐK]]+Table1[[#This Row],[Giá Trị HD sau CK]]-Table1[[#This Row],[Số tiền đã thu]]</f>
        <v>86838</v>
      </c>
      <c r="S1139" s="7">
        <f>IF(Table1[[#This Row],[Ngày hóa đơn]]&lt;&gt;"",Table1[[#This Row],[Ngày hóa đơn]],Table1[[#This Row],[Ngày hạch toán]])</f>
        <v>45892</v>
      </c>
      <c r="T1139" s="8">
        <v>55</v>
      </c>
      <c r="U1139" s="7">
        <f>IF(Table1[[#This Row],[Ngày tính CN]]="","",S1139+T1139)</f>
        <v>45947</v>
      </c>
      <c r="V1139" s="20">
        <f ca="1">IF(Table1[[#This Row],[Hạn thanh toán]]="","",IF((U1139-NOW())&lt;0,0,(U1139-NOW())))</f>
        <v>0</v>
      </c>
      <c r="W1139" s="3"/>
      <c r="X1139" s="20">
        <f ca="1">IF(Table1[[#This Row],[Hạn thanh toán]]="","",IF((U1139-NOW())&lt;0,-(U1139-NOW()),0))</f>
        <v>27.620536805552547</v>
      </c>
      <c r="Y1139" s="3" t="str">
        <f t="shared" ca="1" si="17"/>
        <v>Nợ quá hạn 30 ngày</v>
      </c>
      <c r="Z1139" s="3" t="str">
        <f>IF(MONTH(Table1[[#This Row],[Ngày tính CN]])&lt;10,"0"&amp;MONTH(Table1[[#This Row],[Ngày tính CN]]),MONTH(Table1[[#This Row],[Ngày tính CN]]))</f>
        <v>08</v>
      </c>
      <c r="AA113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39" s="3"/>
    </row>
    <row r="1140" spans="1:28" ht="16.5" customHeight="1" x14ac:dyDescent="0.2">
      <c r="A1140" s="4" t="s">
        <v>654</v>
      </c>
      <c r="B1140" s="4" t="s">
        <v>2119</v>
      </c>
      <c r="E1140" s="5">
        <v>45892</v>
      </c>
      <c r="F1140" s="3" t="s">
        <v>1692</v>
      </c>
      <c r="G1140" s="3" t="s">
        <v>936</v>
      </c>
      <c r="K1140" s="8">
        <v>-86838</v>
      </c>
      <c r="L1140" s="8" t="s">
        <v>637</v>
      </c>
      <c r="O1140" s="20">
        <f>IF(Table1[[#This Row],[Phân loại]]="Tồn đầu kỳ",Table1[[#This Row],[Tổng giá trị]],0)</f>
        <v>0</v>
      </c>
      <c r="P1140" s="8">
        <f>IF(Table1[[#This Row],[Số còn phải thu ĐK]]&gt;0,0,IF(Table1[[#This Row],[Phân loại]]="Bán hàng",Table1[[#This Row],[Tổng giá trị]],-Table1[[#This Row],[Tổng giá trị]]))</f>
        <v>86838</v>
      </c>
      <c r="Q1140" s="20">
        <f>IF(Table1[[#This Row],[Ngày Thanh toán]]&lt;&gt;"",Table1[[#This Row],[Giá Trị HD sau CK]],0)</f>
        <v>0</v>
      </c>
      <c r="R1140" s="8">
        <f>Table1[[#This Row],[Số còn phải thu ĐK]]+Table1[[#This Row],[Giá Trị HD sau CK]]-Table1[[#This Row],[Số tiền đã thu]]</f>
        <v>86838</v>
      </c>
      <c r="S1140" s="7">
        <f>IF(Table1[[#This Row],[Ngày hóa đơn]]&lt;&gt;"",Table1[[#This Row],[Ngày hóa đơn]],Table1[[#This Row],[Ngày hạch toán]])</f>
        <v>45892</v>
      </c>
      <c r="T1140" s="8">
        <v>55</v>
      </c>
      <c r="U1140" s="7">
        <f>IF(Table1[[#This Row],[Ngày tính CN]]="","",S1140+T1140)</f>
        <v>45947</v>
      </c>
      <c r="V1140" s="20">
        <f ca="1">IF(Table1[[#This Row],[Hạn thanh toán]]="","",IF((U1140-NOW())&lt;0,0,(U1140-NOW())))</f>
        <v>0</v>
      </c>
      <c r="W1140" s="3"/>
      <c r="X1140" s="20">
        <f ca="1">IF(Table1[[#This Row],[Hạn thanh toán]]="","",IF((U1140-NOW())&lt;0,-(U1140-NOW()),0))</f>
        <v>27.620536805552547</v>
      </c>
      <c r="Y1140" s="3" t="str">
        <f t="shared" ca="1" si="17"/>
        <v>Nợ quá hạn 30 ngày</v>
      </c>
      <c r="Z1140" s="3" t="str">
        <f>IF(MONTH(Table1[[#This Row],[Ngày tính CN]])&lt;10,"0"&amp;MONTH(Table1[[#This Row],[Ngày tính CN]]),MONTH(Table1[[#This Row],[Ngày tính CN]]))</f>
        <v>08</v>
      </c>
      <c r="AA114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40" s="3"/>
    </row>
    <row r="1141" spans="1:28" ht="16.5" customHeight="1" x14ac:dyDescent="0.2">
      <c r="A1141" s="4" t="s">
        <v>654</v>
      </c>
      <c r="B1141" s="4" t="s">
        <v>2119</v>
      </c>
      <c r="E1141" s="5">
        <v>45892</v>
      </c>
      <c r="F1141" s="3" t="s">
        <v>1693</v>
      </c>
      <c r="G1141" s="3" t="s">
        <v>936</v>
      </c>
      <c r="K1141" s="8">
        <v>-158609</v>
      </c>
      <c r="L1141" s="8" t="s">
        <v>637</v>
      </c>
      <c r="O1141" s="20">
        <f>IF(Table1[[#This Row],[Phân loại]]="Tồn đầu kỳ",Table1[[#This Row],[Tổng giá trị]],0)</f>
        <v>0</v>
      </c>
      <c r="P1141" s="8">
        <f>IF(Table1[[#This Row],[Số còn phải thu ĐK]]&gt;0,0,IF(Table1[[#This Row],[Phân loại]]="Bán hàng",Table1[[#This Row],[Tổng giá trị]],-Table1[[#This Row],[Tổng giá trị]]))</f>
        <v>158609</v>
      </c>
      <c r="Q1141" s="20">
        <f>IF(Table1[[#This Row],[Ngày Thanh toán]]&lt;&gt;"",Table1[[#This Row],[Giá Trị HD sau CK]],0)</f>
        <v>0</v>
      </c>
      <c r="R1141" s="8">
        <f>Table1[[#This Row],[Số còn phải thu ĐK]]+Table1[[#This Row],[Giá Trị HD sau CK]]-Table1[[#This Row],[Số tiền đã thu]]</f>
        <v>158609</v>
      </c>
      <c r="S1141" s="7">
        <f>IF(Table1[[#This Row],[Ngày hóa đơn]]&lt;&gt;"",Table1[[#This Row],[Ngày hóa đơn]],Table1[[#This Row],[Ngày hạch toán]])</f>
        <v>45892</v>
      </c>
      <c r="T1141" s="8">
        <v>55</v>
      </c>
      <c r="U1141" s="7">
        <f>IF(Table1[[#This Row],[Ngày tính CN]]="","",S1141+T1141)</f>
        <v>45947</v>
      </c>
      <c r="V1141" s="20">
        <f ca="1">IF(Table1[[#This Row],[Hạn thanh toán]]="","",IF((U1141-NOW())&lt;0,0,(U1141-NOW())))</f>
        <v>0</v>
      </c>
      <c r="W1141" s="3"/>
      <c r="X1141" s="20">
        <f ca="1">IF(Table1[[#This Row],[Hạn thanh toán]]="","",IF((U1141-NOW())&lt;0,-(U1141-NOW()),0))</f>
        <v>27.620536805552547</v>
      </c>
      <c r="Y1141" s="3" t="str">
        <f t="shared" ca="1" si="17"/>
        <v>Nợ quá hạn 30 ngày</v>
      </c>
      <c r="Z1141" s="3" t="str">
        <f>IF(MONTH(Table1[[#This Row],[Ngày tính CN]])&lt;10,"0"&amp;MONTH(Table1[[#This Row],[Ngày tính CN]]),MONTH(Table1[[#This Row],[Ngày tính CN]]))</f>
        <v>08</v>
      </c>
      <c r="AA114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41" s="3"/>
    </row>
    <row r="1142" spans="1:28" ht="16.5" customHeight="1" x14ac:dyDescent="0.2">
      <c r="A1142" s="4" t="s">
        <v>654</v>
      </c>
      <c r="B1142" s="4" t="s">
        <v>2119</v>
      </c>
      <c r="E1142" s="5">
        <v>45892</v>
      </c>
      <c r="F1142" s="3" t="s">
        <v>1694</v>
      </c>
      <c r="G1142" s="3" t="s">
        <v>936</v>
      </c>
      <c r="K1142" s="8">
        <v>-158609</v>
      </c>
      <c r="L1142" s="8" t="s">
        <v>637</v>
      </c>
      <c r="O1142" s="20">
        <f>IF(Table1[[#This Row],[Phân loại]]="Tồn đầu kỳ",Table1[[#This Row],[Tổng giá trị]],0)</f>
        <v>0</v>
      </c>
      <c r="P1142" s="8">
        <f>IF(Table1[[#This Row],[Số còn phải thu ĐK]]&gt;0,0,IF(Table1[[#This Row],[Phân loại]]="Bán hàng",Table1[[#This Row],[Tổng giá trị]],-Table1[[#This Row],[Tổng giá trị]]))</f>
        <v>158609</v>
      </c>
      <c r="Q1142" s="20">
        <f>IF(Table1[[#This Row],[Ngày Thanh toán]]&lt;&gt;"",Table1[[#This Row],[Giá Trị HD sau CK]],0)</f>
        <v>0</v>
      </c>
      <c r="R1142" s="8">
        <f>Table1[[#This Row],[Số còn phải thu ĐK]]+Table1[[#This Row],[Giá Trị HD sau CK]]-Table1[[#This Row],[Số tiền đã thu]]</f>
        <v>158609</v>
      </c>
      <c r="S1142" s="7">
        <f>IF(Table1[[#This Row],[Ngày hóa đơn]]&lt;&gt;"",Table1[[#This Row],[Ngày hóa đơn]],Table1[[#This Row],[Ngày hạch toán]])</f>
        <v>45892</v>
      </c>
      <c r="T1142" s="8">
        <v>55</v>
      </c>
      <c r="U1142" s="7">
        <f>IF(Table1[[#This Row],[Ngày tính CN]]="","",S1142+T1142)</f>
        <v>45947</v>
      </c>
      <c r="V1142" s="20">
        <f ca="1">IF(Table1[[#This Row],[Hạn thanh toán]]="","",IF((U1142-NOW())&lt;0,0,(U1142-NOW())))</f>
        <v>0</v>
      </c>
      <c r="W1142" s="3"/>
      <c r="X1142" s="20">
        <f ca="1">IF(Table1[[#This Row],[Hạn thanh toán]]="","",IF((U1142-NOW())&lt;0,-(U1142-NOW()),0))</f>
        <v>27.620536805552547</v>
      </c>
      <c r="Y1142" s="3" t="str">
        <f t="shared" ca="1" si="17"/>
        <v>Nợ quá hạn 30 ngày</v>
      </c>
      <c r="Z1142" s="3" t="str">
        <f>IF(MONTH(Table1[[#This Row],[Ngày tính CN]])&lt;10,"0"&amp;MONTH(Table1[[#This Row],[Ngày tính CN]]),MONTH(Table1[[#This Row],[Ngày tính CN]]))</f>
        <v>08</v>
      </c>
      <c r="AA114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42" s="3"/>
    </row>
    <row r="1143" spans="1:28" ht="16.5" customHeight="1" x14ac:dyDescent="0.2">
      <c r="A1143" s="4" t="s">
        <v>654</v>
      </c>
      <c r="B1143" s="4" t="s">
        <v>2119</v>
      </c>
      <c r="E1143" s="5">
        <v>45892</v>
      </c>
      <c r="F1143" s="3" t="s">
        <v>1695</v>
      </c>
      <c r="G1143" s="3" t="s">
        <v>936</v>
      </c>
      <c r="K1143" s="8">
        <v>-309564</v>
      </c>
      <c r="L1143" s="8" t="s">
        <v>637</v>
      </c>
      <c r="O1143" s="20">
        <f>IF(Table1[[#This Row],[Phân loại]]="Tồn đầu kỳ",Table1[[#This Row],[Tổng giá trị]],0)</f>
        <v>0</v>
      </c>
      <c r="P1143" s="8">
        <f>IF(Table1[[#This Row],[Số còn phải thu ĐK]]&gt;0,0,IF(Table1[[#This Row],[Phân loại]]="Bán hàng",Table1[[#This Row],[Tổng giá trị]],-Table1[[#This Row],[Tổng giá trị]]))</f>
        <v>309564</v>
      </c>
      <c r="Q1143" s="20">
        <f>IF(Table1[[#This Row],[Ngày Thanh toán]]&lt;&gt;"",Table1[[#This Row],[Giá Trị HD sau CK]],0)</f>
        <v>0</v>
      </c>
      <c r="R1143" s="8">
        <f>Table1[[#This Row],[Số còn phải thu ĐK]]+Table1[[#This Row],[Giá Trị HD sau CK]]-Table1[[#This Row],[Số tiền đã thu]]</f>
        <v>309564</v>
      </c>
      <c r="S1143" s="7">
        <f>IF(Table1[[#This Row],[Ngày hóa đơn]]&lt;&gt;"",Table1[[#This Row],[Ngày hóa đơn]],Table1[[#This Row],[Ngày hạch toán]])</f>
        <v>45892</v>
      </c>
      <c r="T1143" s="8">
        <v>55</v>
      </c>
      <c r="U1143" s="7">
        <f>IF(Table1[[#This Row],[Ngày tính CN]]="","",S1143+T1143)</f>
        <v>45947</v>
      </c>
      <c r="V1143" s="20">
        <f ca="1">IF(Table1[[#This Row],[Hạn thanh toán]]="","",IF((U1143-NOW())&lt;0,0,(U1143-NOW())))</f>
        <v>0</v>
      </c>
      <c r="W1143" s="3"/>
      <c r="X1143" s="20">
        <f ca="1">IF(Table1[[#This Row],[Hạn thanh toán]]="","",IF((U1143-NOW())&lt;0,-(U1143-NOW()),0))</f>
        <v>27.620536805552547</v>
      </c>
      <c r="Y1143" s="3" t="str">
        <f t="shared" ca="1" si="17"/>
        <v>Nợ quá hạn 30 ngày</v>
      </c>
      <c r="Z1143" s="3" t="str">
        <f>IF(MONTH(Table1[[#This Row],[Ngày tính CN]])&lt;10,"0"&amp;MONTH(Table1[[#This Row],[Ngày tính CN]]),MONTH(Table1[[#This Row],[Ngày tính CN]]))</f>
        <v>08</v>
      </c>
      <c r="AA114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43" s="3"/>
    </row>
    <row r="1144" spans="1:28" ht="16.5" customHeight="1" x14ac:dyDescent="0.2">
      <c r="A1144" s="4" t="s">
        <v>654</v>
      </c>
      <c r="B1144" s="4" t="s">
        <v>2119</v>
      </c>
      <c r="E1144" s="5">
        <v>45899</v>
      </c>
      <c r="F1144" s="3" t="s">
        <v>1696</v>
      </c>
      <c r="G1144" s="3" t="s">
        <v>936</v>
      </c>
      <c r="K1144" s="8">
        <v>-49049</v>
      </c>
      <c r="L1144" s="8" t="s">
        <v>637</v>
      </c>
      <c r="O1144" s="20">
        <f>IF(Table1[[#This Row],[Phân loại]]="Tồn đầu kỳ",Table1[[#This Row],[Tổng giá trị]],0)</f>
        <v>0</v>
      </c>
      <c r="P1144" s="8">
        <f>IF(Table1[[#This Row],[Số còn phải thu ĐK]]&gt;0,0,IF(Table1[[#This Row],[Phân loại]]="Bán hàng",Table1[[#This Row],[Tổng giá trị]],-Table1[[#This Row],[Tổng giá trị]]))</f>
        <v>49049</v>
      </c>
      <c r="Q1144" s="20">
        <f>IF(Table1[[#This Row],[Ngày Thanh toán]]&lt;&gt;"",Table1[[#This Row],[Giá Trị HD sau CK]],0)</f>
        <v>0</v>
      </c>
      <c r="R1144" s="8">
        <f>Table1[[#This Row],[Số còn phải thu ĐK]]+Table1[[#This Row],[Giá Trị HD sau CK]]-Table1[[#This Row],[Số tiền đã thu]]</f>
        <v>49049</v>
      </c>
      <c r="S1144" s="7">
        <f>IF(Table1[[#This Row],[Ngày hóa đơn]]&lt;&gt;"",Table1[[#This Row],[Ngày hóa đơn]],Table1[[#This Row],[Ngày hạch toán]])</f>
        <v>45899</v>
      </c>
      <c r="T1144" s="8">
        <v>55</v>
      </c>
      <c r="U1144" s="7">
        <f>IF(Table1[[#This Row],[Ngày tính CN]]="","",S1144+T1144)</f>
        <v>45954</v>
      </c>
      <c r="V1144" s="20">
        <f ca="1">IF(Table1[[#This Row],[Hạn thanh toán]]="","",IF((U1144-NOW())&lt;0,0,(U1144-NOW())))</f>
        <v>0</v>
      </c>
      <c r="W1144" s="3"/>
      <c r="X1144" s="20">
        <f ca="1">IF(Table1[[#This Row],[Hạn thanh toán]]="","",IF((U1144-NOW())&lt;0,-(U1144-NOW()),0))</f>
        <v>20.620536805552547</v>
      </c>
      <c r="Y1144" s="3" t="str">
        <f t="shared" ca="1" si="17"/>
        <v>Nợ quá hạn 30 ngày</v>
      </c>
      <c r="Z1144" s="3" t="str">
        <f>IF(MONTH(Table1[[#This Row],[Ngày tính CN]])&lt;10,"0"&amp;MONTH(Table1[[#This Row],[Ngày tính CN]]),MONTH(Table1[[#This Row],[Ngày tính CN]]))</f>
        <v>08</v>
      </c>
      <c r="AA114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44" s="3"/>
    </row>
    <row r="1145" spans="1:28" ht="16.5" customHeight="1" x14ac:dyDescent="0.2">
      <c r="A1145" s="4" t="s">
        <v>654</v>
      </c>
      <c r="B1145" s="4" t="s">
        <v>2119</v>
      </c>
      <c r="E1145" s="5">
        <v>45913</v>
      </c>
      <c r="F1145" s="3" t="s">
        <v>1697</v>
      </c>
      <c r="G1145" s="3" t="s">
        <v>936</v>
      </c>
      <c r="K1145" s="8">
        <v>-49049</v>
      </c>
      <c r="L1145" s="8" t="s">
        <v>637</v>
      </c>
      <c r="O1145" s="20">
        <f>IF(Table1[[#This Row],[Phân loại]]="Tồn đầu kỳ",Table1[[#This Row],[Tổng giá trị]],0)</f>
        <v>0</v>
      </c>
      <c r="P1145" s="8">
        <f>IF(Table1[[#This Row],[Số còn phải thu ĐK]]&gt;0,0,IF(Table1[[#This Row],[Phân loại]]="Bán hàng",Table1[[#This Row],[Tổng giá trị]],-Table1[[#This Row],[Tổng giá trị]]))</f>
        <v>49049</v>
      </c>
      <c r="Q1145" s="20">
        <f>IF(Table1[[#This Row],[Ngày Thanh toán]]&lt;&gt;"",Table1[[#This Row],[Giá Trị HD sau CK]],0)</f>
        <v>0</v>
      </c>
      <c r="R1145" s="8">
        <f>Table1[[#This Row],[Số còn phải thu ĐK]]+Table1[[#This Row],[Giá Trị HD sau CK]]-Table1[[#This Row],[Số tiền đã thu]]</f>
        <v>49049</v>
      </c>
      <c r="S1145" s="7">
        <f>IF(Table1[[#This Row],[Ngày hóa đơn]]&lt;&gt;"",Table1[[#This Row],[Ngày hóa đơn]],Table1[[#This Row],[Ngày hạch toán]])</f>
        <v>45913</v>
      </c>
      <c r="T1145" s="8">
        <v>55</v>
      </c>
      <c r="U1145" s="7">
        <f>IF(Table1[[#This Row],[Ngày tính CN]]="","",S1145+T1145)</f>
        <v>45968</v>
      </c>
      <c r="V1145" s="20">
        <f ca="1">IF(Table1[[#This Row],[Hạn thanh toán]]="","",IF((U1145-NOW())&lt;0,0,(U1145-NOW())))</f>
        <v>0</v>
      </c>
      <c r="W1145" s="3"/>
      <c r="X1145" s="20">
        <f ca="1">IF(Table1[[#This Row],[Hạn thanh toán]]="","",IF((U1145-NOW())&lt;0,-(U1145-NOW()),0))</f>
        <v>6.6205368055525469</v>
      </c>
      <c r="Y1145" s="3" t="str">
        <f t="shared" ca="1" si="17"/>
        <v>Nợ quá hạn 30 ngày</v>
      </c>
      <c r="Z1145" s="3" t="str">
        <f>IF(MONTH(Table1[[#This Row],[Ngày tính CN]])&lt;10,"0"&amp;MONTH(Table1[[#This Row],[Ngày tính CN]]),MONTH(Table1[[#This Row],[Ngày tính CN]]))</f>
        <v>09</v>
      </c>
      <c r="AA114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45" s="3"/>
    </row>
    <row r="1146" spans="1:28" ht="16.5" customHeight="1" x14ac:dyDescent="0.2">
      <c r="A1146" s="4" t="s">
        <v>654</v>
      </c>
      <c r="B1146" s="4" t="s">
        <v>2119</v>
      </c>
      <c r="E1146" s="5">
        <v>45913</v>
      </c>
      <c r="F1146" s="3" t="s">
        <v>1698</v>
      </c>
      <c r="G1146" s="3" t="s">
        <v>936</v>
      </c>
      <c r="K1146" s="8">
        <v>-49049</v>
      </c>
      <c r="L1146" s="8" t="s">
        <v>637</v>
      </c>
      <c r="O1146" s="20">
        <f>IF(Table1[[#This Row],[Phân loại]]="Tồn đầu kỳ",Table1[[#This Row],[Tổng giá trị]],0)</f>
        <v>0</v>
      </c>
      <c r="P1146" s="8">
        <f>IF(Table1[[#This Row],[Số còn phải thu ĐK]]&gt;0,0,IF(Table1[[#This Row],[Phân loại]]="Bán hàng",Table1[[#This Row],[Tổng giá trị]],-Table1[[#This Row],[Tổng giá trị]]))</f>
        <v>49049</v>
      </c>
      <c r="Q1146" s="20">
        <f>IF(Table1[[#This Row],[Ngày Thanh toán]]&lt;&gt;"",Table1[[#This Row],[Giá Trị HD sau CK]],0)</f>
        <v>0</v>
      </c>
      <c r="R1146" s="8">
        <f>Table1[[#This Row],[Số còn phải thu ĐK]]+Table1[[#This Row],[Giá Trị HD sau CK]]-Table1[[#This Row],[Số tiền đã thu]]</f>
        <v>49049</v>
      </c>
      <c r="S1146" s="7">
        <f>IF(Table1[[#This Row],[Ngày hóa đơn]]&lt;&gt;"",Table1[[#This Row],[Ngày hóa đơn]],Table1[[#This Row],[Ngày hạch toán]])</f>
        <v>45913</v>
      </c>
      <c r="T1146" s="8">
        <v>55</v>
      </c>
      <c r="U1146" s="7">
        <f>IF(Table1[[#This Row],[Ngày tính CN]]="","",S1146+T1146)</f>
        <v>45968</v>
      </c>
      <c r="V1146" s="20">
        <f ca="1">IF(Table1[[#This Row],[Hạn thanh toán]]="","",IF((U1146-NOW())&lt;0,0,(U1146-NOW())))</f>
        <v>0</v>
      </c>
      <c r="W1146" s="3"/>
      <c r="X1146" s="20">
        <f ca="1">IF(Table1[[#This Row],[Hạn thanh toán]]="","",IF((U1146-NOW())&lt;0,-(U1146-NOW()),0))</f>
        <v>6.6205368055525469</v>
      </c>
      <c r="Y1146" s="3" t="str">
        <f t="shared" ca="1" si="17"/>
        <v>Nợ quá hạn 30 ngày</v>
      </c>
      <c r="Z1146" s="3" t="str">
        <f>IF(MONTH(Table1[[#This Row],[Ngày tính CN]])&lt;10,"0"&amp;MONTH(Table1[[#This Row],[Ngày tính CN]]),MONTH(Table1[[#This Row],[Ngày tính CN]]))</f>
        <v>09</v>
      </c>
      <c r="AA114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46" s="3"/>
    </row>
    <row r="1147" spans="1:28" ht="16.5" customHeight="1" x14ac:dyDescent="0.2">
      <c r="A1147" s="4" t="s">
        <v>654</v>
      </c>
      <c r="B1147" s="4" t="s">
        <v>2119</v>
      </c>
      <c r="E1147" s="5">
        <v>45913</v>
      </c>
      <c r="F1147" s="3" t="s">
        <v>1699</v>
      </c>
      <c r="G1147" s="3" t="s">
        <v>936</v>
      </c>
      <c r="K1147" s="8">
        <v>-71771</v>
      </c>
      <c r="L1147" s="8" t="s">
        <v>637</v>
      </c>
      <c r="O1147" s="20">
        <f>IF(Table1[[#This Row],[Phân loại]]="Tồn đầu kỳ",Table1[[#This Row],[Tổng giá trị]],0)</f>
        <v>0</v>
      </c>
      <c r="P1147" s="8">
        <f>IF(Table1[[#This Row],[Số còn phải thu ĐK]]&gt;0,0,IF(Table1[[#This Row],[Phân loại]]="Bán hàng",Table1[[#This Row],[Tổng giá trị]],-Table1[[#This Row],[Tổng giá trị]]))</f>
        <v>71771</v>
      </c>
      <c r="Q1147" s="20">
        <f>IF(Table1[[#This Row],[Ngày Thanh toán]]&lt;&gt;"",Table1[[#This Row],[Giá Trị HD sau CK]],0)</f>
        <v>0</v>
      </c>
      <c r="R1147" s="8">
        <f>Table1[[#This Row],[Số còn phải thu ĐK]]+Table1[[#This Row],[Giá Trị HD sau CK]]-Table1[[#This Row],[Số tiền đã thu]]</f>
        <v>71771</v>
      </c>
      <c r="S1147" s="7">
        <f>IF(Table1[[#This Row],[Ngày hóa đơn]]&lt;&gt;"",Table1[[#This Row],[Ngày hóa đơn]],Table1[[#This Row],[Ngày hạch toán]])</f>
        <v>45913</v>
      </c>
      <c r="T1147" s="8">
        <v>55</v>
      </c>
      <c r="U1147" s="7">
        <f>IF(Table1[[#This Row],[Ngày tính CN]]="","",S1147+T1147)</f>
        <v>45968</v>
      </c>
      <c r="V1147" s="20">
        <f ca="1">IF(Table1[[#This Row],[Hạn thanh toán]]="","",IF((U1147-NOW())&lt;0,0,(U1147-NOW())))</f>
        <v>0</v>
      </c>
      <c r="W1147" s="3"/>
      <c r="X1147" s="20">
        <f ca="1">IF(Table1[[#This Row],[Hạn thanh toán]]="","",IF((U1147-NOW())&lt;0,-(U1147-NOW()),0))</f>
        <v>6.6205368055525469</v>
      </c>
      <c r="Y1147" s="3" t="str">
        <f t="shared" ca="1" si="17"/>
        <v>Nợ quá hạn 30 ngày</v>
      </c>
      <c r="Z1147" s="3" t="str">
        <f>IF(MONTH(Table1[[#This Row],[Ngày tính CN]])&lt;10,"0"&amp;MONTH(Table1[[#This Row],[Ngày tính CN]]),MONTH(Table1[[#This Row],[Ngày tính CN]]))</f>
        <v>09</v>
      </c>
      <c r="AA114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47" s="3"/>
    </row>
    <row r="1148" spans="1:28" ht="16.5" customHeight="1" x14ac:dyDescent="0.2">
      <c r="A1148" s="4" t="s">
        <v>654</v>
      </c>
      <c r="B1148" s="4" t="s">
        <v>2119</v>
      </c>
      <c r="E1148" s="5">
        <v>45913</v>
      </c>
      <c r="F1148" s="3" t="s">
        <v>1700</v>
      </c>
      <c r="G1148" s="3" t="s">
        <v>936</v>
      </c>
      <c r="K1148" s="8">
        <v>-71771</v>
      </c>
      <c r="L1148" s="8" t="s">
        <v>637</v>
      </c>
      <c r="O1148" s="20">
        <f>IF(Table1[[#This Row],[Phân loại]]="Tồn đầu kỳ",Table1[[#This Row],[Tổng giá trị]],0)</f>
        <v>0</v>
      </c>
      <c r="P1148" s="8">
        <f>IF(Table1[[#This Row],[Số còn phải thu ĐK]]&gt;0,0,IF(Table1[[#This Row],[Phân loại]]="Bán hàng",Table1[[#This Row],[Tổng giá trị]],-Table1[[#This Row],[Tổng giá trị]]))</f>
        <v>71771</v>
      </c>
      <c r="Q1148" s="20">
        <f>IF(Table1[[#This Row],[Ngày Thanh toán]]&lt;&gt;"",Table1[[#This Row],[Giá Trị HD sau CK]],0)</f>
        <v>0</v>
      </c>
      <c r="R1148" s="8">
        <f>Table1[[#This Row],[Số còn phải thu ĐK]]+Table1[[#This Row],[Giá Trị HD sau CK]]-Table1[[#This Row],[Số tiền đã thu]]</f>
        <v>71771</v>
      </c>
      <c r="S1148" s="7">
        <f>IF(Table1[[#This Row],[Ngày hóa đơn]]&lt;&gt;"",Table1[[#This Row],[Ngày hóa đơn]],Table1[[#This Row],[Ngày hạch toán]])</f>
        <v>45913</v>
      </c>
      <c r="T1148" s="8">
        <v>55</v>
      </c>
      <c r="U1148" s="7">
        <f>IF(Table1[[#This Row],[Ngày tính CN]]="","",S1148+T1148)</f>
        <v>45968</v>
      </c>
      <c r="V1148" s="20">
        <f ca="1">IF(Table1[[#This Row],[Hạn thanh toán]]="","",IF((U1148-NOW())&lt;0,0,(U1148-NOW())))</f>
        <v>0</v>
      </c>
      <c r="W1148" s="3"/>
      <c r="X1148" s="20">
        <f ca="1">IF(Table1[[#This Row],[Hạn thanh toán]]="","",IF((U1148-NOW())&lt;0,-(U1148-NOW()),0))</f>
        <v>6.6205368055525469</v>
      </c>
      <c r="Y1148" s="3" t="str">
        <f t="shared" ca="1" si="17"/>
        <v>Nợ quá hạn 30 ngày</v>
      </c>
      <c r="Z1148" s="3" t="str">
        <f>IF(MONTH(Table1[[#This Row],[Ngày tính CN]])&lt;10,"0"&amp;MONTH(Table1[[#This Row],[Ngày tính CN]]),MONTH(Table1[[#This Row],[Ngày tính CN]]))</f>
        <v>09</v>
      </c>
      <c r="AA114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48" s="3"/>
    </row>
    <row r="1149" spans="1:28" ht="16.5" customHeight="1" x14ac:dyDescent="0.2">
      <c r="A1149" s="4" t="s">
        <v>654</v>
      </c>
      <c r="B1149" s="4" t="s">
        <v>2119</v>
      </c>
      <c r="E1149" s="5">
        <v>45913</v>
      </c>
      <c r="F1149" s="3" t="s">
        <v>1701</v>
      </c>
      <c r="G1149" s="3" t="s">
        <v>936</v>
      </c>
      <c r="K1149" s="8">
        <v>-71771</v>
      </c>
      <c r="L1149" s="8" t="s">
        <v>637</v>
      </c>
      <c r="O1149" s="20">
        <f>IF(Table1[[#This Row],[Phân loại]]="Tồn đầu kỳ",Table1[[#This Row],[Tổng giá trị]],0)</f>
        <v>0</v>
      </c>
      <c r="P1149" s="8">
        <f>IF(Table1[[#This Row],[Số còn phải thu ĐK]]&gt;0,0,IF(Table1[[#This Row],[Phân loại]]="Bán hàng",Table1[[#This Row],[Tổng giá trị]],-Table1[[#This Row],[Tổng giá trị]]))</f>
        <v>71771</v>
      </c>
      <c r="Q1149" s="20">
        <f>IF(Table1[[#This Row],[Ngày Thanh toán]]&lt;&gt;"",Table1[[#This Row],[Giá Trị HD sau CK]],0)</f>
        <v>0</v>
      </c>
      <c r="R1149" s="8">
        <f>Table1[[#This Row],[Số còn phải thu ĐK]]+Table1[[#This Row],[Giá Trị HD sau CK]]-Table1[[#This Row],[Số tiền đã thu]]</f>
        <v>71771</v>
      </c>
      <c r="S1149" s="7">
        <f>IF(Table1[[#This Row],[Ngày hóa đơn]]&lt;&gt;"",Table1[[#This Row],[Ngày hóa đơn]],Table1[[#This Row],[Ngày hạch toán]])</f>
        <v>45913</v>
      </c>
      <c r="T1149" s="8">
        <v>55</v>
      </c>
      <c r="U1149" s="7">
        <f>IF(Table1[[#This Row],[Ngày tính CN]]="","",S1149+T1149)</f>
        <v>45968</v>
      </c>
      <c r="V1149" s="20">
        <f ca="1">IF(Table1[[#This Row],[Hạn thanh toán]]="","",IF((U1149-NOW())&lt;0,0,(U1149-NOW())))</f>
        <v>0</v>
      </c>
      <c r="W1149" s="3"/>
      <c r="X1149" s="20">
        <f ca="1">IF(Table1[[#This Row],[Hạn thanh toán]]="","",IF((U1149-NOW())&lt;0,-(U1149-NOW()),0))</f>
        <v>6.6205368055525469</v>
      </c>
      <c r="Y1149" s="3" t="str">
        <f t="shared" ca="1" si="17"/>
        <v>Nợ quá hạn 30 ngày</v>
      </c>
      <c r="Z1149" s="3" t="str">
        <f>IF(MONTH(Table1[[#This Row],[Ngày tính CN]])&lt;10,"0"&amp;MONTH(Table1[[#This Row],[Ngày tính CN]]),MONTH(Table1[[#This Row],[Ngày tính CN]]))</f>
        <v>09</v>
      </c>
      <c r="AA114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49" s="3"/>
    </row>
    <row r="1150" spans="1:28" ht="16.5" customHeight="1" x14ac:dyDescent="0.2">
      <c r="A1150" s="4" t="s">
        <v>654</v>
      </c>
      <c r="B1150" s="4" t="s">
        <v>2119</v>
      </c>
      <c r="E1150" s="5">
        <v>45913</v>
      </c>
      <c r="F1150" s="3" t="s">
        <v>1702</v>
      </c>
      <c r="G1150" s="3" t="s">
        <v>936</v>
      </c>
      <c r="K1150" s="8">
        <v>-71771</v>
      </c>
      <c r="L1150" s="8" t="s">
        <v>637</v>
      </c>
      <c r="O1150" s="20">
        <f>IF(Table1[[#This Row],[Phân loại]]="Tồn đầu kỳ",Table1[[#This Row],[Tổng giá trị]],0)</f>
        <v>0</v>
      </c>
      <c r="P1150" s="8">
        <f>IF(Table1[[#This Row],[Số còn phải thu ĐK]]&gt;0,0,IF(Table1[[#This Row],[Phân loại]]="Bán hàng",Table1[[#This Row],[Tổng giá trị]],-Table1[[#This Row],[Tổng giá trị]]))</f>
        <v>71771</v>
      </c>
      <c r="Q1150" s="20">
        <f>IF(Table1[[#This Row],[Ngày Thanh toán]]&lt;&gt;"",Table1[[#This Row],[Giá Trị HD sau CK]],0)</f>
        <v>0</v>
      </c>
      <c r="R1150" s="8">
        <f>Table1[[#This Row],[Số còn phải thu ĐK]]+Table1[[#This Row],[Giá Trị HD sau CK]]-Table1[[#This Row],[Số tiền đã thu]]</f>
        <v>71771</v>
      </c>
      <c r="S1150" s="7">
        <f>IF(Table1[[#This Row],[Ngày hóa đơn]]&lt;&gt;"",Table1[[#This Row],[Ngày hóa đơn]],Table1[[#This Row],[Ngày hạch toán]])</f>
        <v>45913</v>
      </c>
      <c r="T1150" s="8">
        <v>55</v>
      </c>
      <c r="U1150" s="7">
        <f>IF(Table1[[#This Row],[Ngày tính CN]]="","",S1150+T1150)</f>
        <v>45968</v>
      </c>
      <c r="V1150" s="20">
        <f ca="1">IF(Table1[[#This Row],[Hạn thanh toán]]="","",IF((U1150-NOW())&lt;0,0,(U1150-NOW())))</f>
        <v>0</v>
      </c>
      <c r="W1150" s="3"/>
      <c r="X1150" s="20">
        <f ca="1">IF(Table1[[#This Row],[Hạn thanh toán]]="","",IF((U1150-NOW())&lt;0,-(U1150-NOW()),0))</f>
        <v>6.6205368055525469</v>
      </c>
      <c r="Y1150" s="3" t="str">
        <f t="shared" ca="1" si="17"/>
        <v>Nợ quá hạn 30 ngày</v>
      </c>
      <c r="Z1150" s="3" t="str">
        <f>IF(MONTH(Table1[[#This Row],[Ngày tính CN]])&lt;10,"0"&amp;MONTH(Table1[[#This Row],[Ngày tính CN]]),MONTH(Table1[[#This Row],[Ngày tính CN]]))</f>
        <v>09</v>
      </c>
      <c r="AA115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50" s="3"/>
    </row>
    <row r="1151" spans="1:28" ht="16.5" customHeight="1" x14ac:dyDescent="0.2">
      <c r="A1151" s="4" t="s">
        <v>654</v>
      </c>
      <c r="B1151" s="4" t="s">
        <v>2119</v>
      </c>
      <c r="E1151" s="5">
        <v>45913</v>
      </c>
      <c r="F1151" s="3" t="s">
        <v>1703</v>
      </c>
      <c r="G1151" s="3" t="s">
        <v>936</v>
      </c>
      <c r="K1151" s="8">
        <v>-71771</v>
      </c>
      <c r="L1151" s="8" t="s">
        <v>637</v>
      </c>
      <c r="O1151" s="20">
        <f>IF(Table1[[#This Row],[Phân loại]]="Tồn đầu kỳ",Table1[[#This Row],[Tổng giá trị]],0)</f>
        <v>0</v>
      </c>
      <c r="P1151" s="8">
        <f>IF(Table1[[#This Row],[Số còn phải thu ĐK]]&gt;0,0,IF(Table1[[#This Row],[Phân loại]]="Bán hàng",Table1[[#This Row],[Tổng giá trị]],-Table1[[#This Row],[Tổng giá trị]]))</f>
        <v>71771</v>
      </c>
      <c r="Q1151" s="20">
        <f>IF(Table1[[#This Row],[Ngày Thanh toán]]&lt;&gt;"",Table1[[#This Row],[Giá Trị HD sau CK]],0)</f>
        <v>0</v>
      </c>
      <c r="R1151" s="8">
        <f>Table1[[#This Row],[Số còn phải thu ĐK]]+Table1[[#This Row],[Giá Trị HD sau CK]]-Table1[[#This Row],[Số tiền đã thu]]</f>
        <v>71771</v>
      </c>
      <c r="S1151" s="7">
        <f>IF(Table1[[#This Row],[Ngày hóa đơn]]&lt;&gt;"",Table1[[#This Row],[Ngày hóa đơn]],Table1[[#This Row],[Ngày hạch toán]])</f>
        <v>45913</v>
      </c>
      <c r="T1151" s="8">
        <v>55</v>
      </c>
      <c r="U1151" s="7">
        <f>IF(Table1[[#This Row],[Ngày tính CN]]="","",S1151+T1151)</f>
        <v>45968</v>
      </c>
      <c r="V1151" s="20">
        <f ca="1">IF(Table1[[#This Row],[Hạn thanh toán]]="","",IF((U1151-NOW())&lt;0,0,(U1151-NOW())))</f>
        <v>0</v>
      </c>
      <c r="W1151" s="3"/>
      <c r="X1151" s="20">
        <f ca="1">IF(Table1[[#This Row],[Hạn thanh toán]]="","",IF((U1151-NOW())&lt;0,-(U1151-NOW()),0))</f>
        <v>6.6205368055525469</v>
      </c>
      <c r="Y1151" s="3" t="str">
        <f t="shared" ca="1" si="17"/>
        <v>Nợ quá hạn 30 ngày</v>
      </c>
      <c r="Z1151" s="3" t="str">
        <f>IF(MONTH(Table1[[#This Row],[Ngày tính CN]])&lt;10,"0"&amp;MONTH(Table1[[#This Row],[Ngày tính CN]]),MONTH(Table1[[#This Row],[Ngày tính CN]]))</f>
        <v>09</v>
      </c>
      <c r="AA115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51" s="3"/>
    </row>
    <row r="1152" spans="1:28" ht="16.5" customHeight="1" x14ac:dyDescent="0.2">
      <c r="A1152" s="4" t="s">
        <v>654</v>
      </c>
      <c r="B1152" s="4" t="s">
        <v>2119</v>
      </c>
      <c r="E1152" s="5">
        <v>45913</v>
      </c>
      <c r="F1152" s="3" t="s">
        <v>1704</v>
      </c>
      <c r="G1152" s="3" t="s">
        <v>936</v>
      </c>
      <c r="K1152" s="8">
        <v>-71771</v>
      </c>
      <c r="L1152" s="8" t="s">
        <v>637</v>
      </c>
      <c r="O1152" s="20">
        <f>IF(Table1[[#This Row],[Phân loại]]="Tồn đầu kỳ",Table1[[#This Row],[Tổng giá trị]],0)</f>
        <v>0</v>
      </c>
      <c r="P1152" s="8">
        <f>IF(Table1[[#This Row],[Số còn phải thu ĐK]]&gt;0,0,IF(Table1[[#This Row],[Phân loại]]="Bán hàng",Table1[[#This Row],[Tổng giá trị]],-Table1[[#This Row],[Tổng giá trị]]))</f>
        <v>71771</v>
      </c>
      <c r="Q1152" s="20">
        <f>IF(Table1[[#This Row],[Ngày Thanh toán]]&lt;&gt;"",Table1[[#This Row],[Giá Trị HD sau CK]],0)</f>
        <v>0</v>
      </c>
      <c r="R1152" s="8">
        <f>Table1[[#This Row],[Số còn phải thu ĐK]]+Table1[[#This Row],[Giá Trị HD sau CK]]-Table1[[#This Row],[Số tiền đã thu]]</f>
        <v>71771</v>
      </c>
      <c r="S1152" s="7">
        <f>IF(Table1[[#This Row],[Ngày hóa đơn]]&lt;&gt;"",Table1[[#This Row],[Ngày hóa đơn]],Table1[[#This Row],[Ngày hạch toán]])</f>
        <v>45913</v>
      </c>
      <c r="T1152" s="8">
        <v>55</v>
      </c>
      <c r="U1152" s="7">
        <f>IF(Table1[[#This Row],[Ngày tính CN]]="","",S1152+T1152)</f>
        <v>45968</v>
      </c>
      <c r="V1152" s="20">
        <f ca="1">IF(Table1[[#This Row],[Hạn thanh toán]]="","",IF((U1152-NOW())&lt;0,0,(U1152-NOW())))</f>
        <v>0</v>
      </c>
      <c r="W1152" s="3"/>
      <c r="X1152" s="20">
        <f ca="1">IF(Table1[[#This Row],[Hạn thanh toán]]="","",IF((U1152-NOW())&lt;0,-(U1152-NOW()),0))</f>
        <v>6.6205368055525469</v>
      </c>
      <c r="Y1152" s="3" t="str">
        <f t="shared" ca="1" si="17"/>
        <v>Nợ quá hạn 30 ngày</v>
      </c>
      <c r="Z1152" s="3" t="str">
        <f>IF(MONTH(Table1[[#This Row],[Ngày tính CN]])&lt;10,"0"&amp;MONTH(Table1[[#This Row],[Ngày tính CN]]),MONTH(Table1[[#This Row],[Ngày tính CN]]))</f>
        <v>09</v>
      </c>
      <c r="AA115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52" s="3"/>
    </row>
    <row r="1153" spans="1:28" ht="16.5" customHeight="1" x14ac:dyDescent="0.2">
      <c r="A1153" s="4" t="s">
        <v>654</v>
      </c>
      <c r="B1153" s="4" t="s">
        <v>2119</v>
      </c>
      <c r="E1153" s="5">
        <v>45913</v>
      </c>
      <c r="F1153" s="3" t="s">
        <v>1705</v>
      </c>
      <c r="G1153" s="3" t="s">
        <v>936</v>
      </c>
      <c r="K1153" s="8">
        <v>-71771</v>
      </c>
      <c r="L1153" s="8" t="s">
        <v>637</v>
      </c>
      <c r="O1153" s="20">
        <f>IF(Table1[[#This Row],[Phân loại]]="Tồn đầu kỳ",Table1[[#This Row],[Tổng giá trị]],0)</f>
        <v>0</v>
      </c>
      <c r="P1153" s="8">
        <f>IF(Table1[[#This Row],[Số còn phải thu ĐK]]&gt;0,0,IF(Table1[[#This Row],[Phân loại]]="Bán hàng",Table1[[#This Row],[Tổng giá trị]],-Table1[[#This Row],[Tổng giá trị]]))</f>
        <v>71771</v>
      </c>
      <c r="Q1153" s="20">
        <f>IF(Table1[[#This Row],[Ngày Thanh toán]]&lt;&gt;"",Table1[[#This Row],[Giá Trị HD sau CK]],0)</f>
        <v>0</v>
      </c>
      <c r="R1153" s="8">
        <f>Table1[[#This Row],[Số còn phải thu ĐK]]+Table1[[#This Row],[Giá Trị HD sau CK]]-Table1[[#This Row],[Số tiền đã thu]]</f>
        <v>71771</v>
      </c>
      <c r="S1153" s="7">
        <f>IF(Table1[[#This Row],[Ngày hóa đơn]]&lt;&gt;"",Table1[[#This Row],[Ngày hóa đơn]],Table1[[#This Row],[Ngày hạch toán]])</f>
        <v>45913</v>
      </c>
      <c r="T1153" s="8">
        <v>55</v>
      </c>
      <c r="U1153" s="7">
        <f>IF(Table1[[#This Row],[Ngày tính CN]]="","",S1153+T1153)</f>
        <v>45968</v>
      </c>
      <c r="V1153" s="20">
        <f ca="1">IF(Table1[[#This Row],[Hạn thanh toán]]="","",IF((U1153-NOW())&lt;0,0,(U1153-NOW())))</f>
        <v>0</v>
      </c>
      <c r="W1153" s="3"/>
      <c r="X1153" s="20">
        <f ca="1">IF(Table1[[#This Row],[Hạn thanh toán]]="","",IF((U1153-NOW())&lt;0,-(U1153-NOW()),0))</f>
        <v>6.6205368055525469</v>
      </c>
      <c r="Y1153" s="3" t="str">
        <f t="shared" ca="1" si="17"/>
        <v>Nợ quá hạn 30 ngày</v>
      </c>
      <c r="Z1153" s="3" t="str">
        <f>IF(MONTH(Table1[[#This Row],[Ngày tính CN]])&lt;10,"0"&amp;MONTH(Table1[[#This Row],[Ngày tính CN]]),MONTH(Table1[[#This Row],[Ngày tính CN]]))</f>
        <v>09</v>
      </c>
      <c r="AA115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53" s="3"/>
    </row>
    <row r="1154" spans="1:28" ht="16.5" customHeight="1" x14ac:dyDescent="0.2">
      <c r="A1154" s="4" t="s">
        <v>654</v>
      </c>
      <c r="B1154" s="4" t="s">
        <v>2119</v>
      </c>
      <c r="E1154" s="5">
        <v>45913</v>
      </c>
      <c r="F1154" s="3" t="s">
        <v>1706</v>
      </c>
      <c r="G1154" s="3" t="s">
        <v>936</v>
      </c>
      <c r="K1154" s="8">
        <v>-71771</v>
      </c>
      <c r="L1154" s="8" t="s">
        <v>637</v>
      </c>
      <c r="O1154" s="20">
        <f>IF(Table1[[#This Row],[Phân loại]]="Tồn đầu kỳ",Table1[[#This Row],[Tổng giá trị]],0)</f>
        <v>0</v>
      </c>
      <c r="P1154" s="8">
        <f>IF(Table1[[#This Row],[Số còn phải thu ĐK]]&gt;0,0,IF(Table1[[#This Row],[Phân loại]]="Bán hàng",Table1[[#This Row],[Tổng giá trị]],-Table1[[#This Row],[Tổng giá trị]]))</f>
        <v>71771</v>
      </c>
      <c r="Q1154" s="20">
        <f>IF(Table1[[#This Row],[Ngày Thanh toán]]&lt;&gt;"",Table1[[#This Row],[Giá Trị HD sau CK]],0)</f>
        <v>0</v>
      </c>
      <c r="R1154" s="8">
        <f>Table1[[#This Row],[Số còn phải thu ĐK]]+Table1[[#This Row],[Giá Trị HD sau CK]]-Table1[[#This Row],[Số tiền đã thu]]</f>
        <v>71771</v>
      </c>
      <c r="S1154" s="7">
        <f>IF(Table1[[#This Row],[Ngày hóa đơn]]&lt;&gt;"",Table1[[#This Row],[Ngày hóa đơn]],Table1[[#This Row],[Ngày hạch toán]])</f>
        <v>45913</v>
      </c>
      <c r="T1154" s="8">
        <v>55</v>
      </c>
      <c r="U1154" s="7">
        <f>IF(Table1[[#This Row],[Ngày tính CN]]="","",S1154+T1154)</f>
        <v>45968</v>
      </c>
      <c r="V1154" s="20">
        <f ca="1">IF(Table1[[#This Row],[Hạn thanh toán]]="","",IF((U1154-NOW())&lt;0,0,(U1154-NOW())))</f>
        <v>0</v>
      </c>
      <c r="W1154" s="3"/>
      <c r="X1154" s="20">
        <f ca="1">IF(Table1[[#This Row],[Hạn thanh toán]]="","",IF((U1154-NOW())&lt;0,-(U1154-NOW()),0))</f>
        <v>6.6205368055525469</v>
      </c>
      <c r="Y1154" s="3" t="str">
        <f t="shared" ca="1" si="17"/>
        <v>Nợ quá hạn 30 ngày</v>
      </c>
      <c r="Z1154" s="3" t="str">
        <f>IF(MONTH(Table1[[#This Row],[Ngày tính CN]])&lt;10,"0"&amp;MONTH(Table1[[#This Row],[Ngày tính CN]]),MONTH(Table1[[#This Row],[Ngày tính CN]]))</f>
        <v>09</v>
      </c>
      <c r="AA115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54" s="3"/>
    </row>
    <row r="1155" spans="1:28" ht="16.5" customHeight="1" x14ac:dyDescent="0.2">
      <c r="A1155" s="4" t="s">
        <v>654</v>
      </c>
      <c r="B1155" s="4" t="s">
        <v>2119</v>
      </c>
      <c r="E1155" s="5">
        <v>45913</v>
      </c>
      <c r="F1155" s="3" t="s">
        <v>1707</v>
      </c>
      <c r="G1155" s="3" t="s">
        <v>936</v>
      </c>
      <c r="K1155" s="8">
        <v>-71771</v>
      </c>
      <c r="L1155" s="8" t="s">
        <v>637</v>
      </c>
      <c r="O1155" s="20">
        <f>IF(Table1[[#This Row],[Phân loại]]="Tồn đầu kỳ",Table1[[#This Row],[Tổng giá trị]],0)</f>
        <v>0</v>
      </c>
      <c r="P1155" s="8">
        <f>IF(Table1[[#This Row],[Số còn phải thu ĐK]]&gt;0,0,IF(Table1[[#This Row],[Phân loại]]="Bán hàng",Table1[[#This Row],[Tổng giá trị]],-Table1[[#This Row],[Tổng giá trị]]))</f>
        <v>71771</v>
      </c>
      <c r="Q1155" s="20">
        <f>IF(Table1[[#This Row],[Ngày Thanh toán]]&lt;&gt;"",Table1[[#This Row],[Giá Trị HD sau CK]],0)</f>
        <v>0</v>
      </c>
      <c r="R1155" s="8">
        <f>Table1[[#This Row],[Số còn phải thu ĐK]]+Table1[[#This Row],[Giá Trị HD sau CK]]-Table1[[#This Row],[Số tiền đã thu]]</f>
        <v>71771</v>
      </c>
      <c r="S1155" s="7">
        <f>IF(Table1[[#This Row],[Ngày hóa đơn]]&lt;&gt;"",Table1[[#This Row],[Ngày hóa đơn]],Table1[[#This Row],[Ngày hạch toán]])</f>
        <v>45913</v>
      </c>
      <c r="T1155" s="8">
        <v>55</v>
      </c>
      <c r="U1155" s="7">
        <f>IF(Table1[[#This Row],[Ngày tính CN]]="","",S1155+T1155)</f>
        <v>45968</v>
      </c>
      <c r="V1155" s="20">
        <f ca="1">IF(Table1[[#This Row],[Hạn thanh toán]]="","",IF((U1155-NOW())&lt;0,0,(U1155-NOW())))</f>
        <v>0</v>
      </c>
      <c r="W1155" s="3"/>
      <c r="X1155" s="20">
        <f ca="1">IF(Table1[[#This Row],[Hạn thanh toán]]="","",IF((U1155-NOW())&lt;0,-(U1155-NOW()),0))</f>
        <v>6.6205368055525469</v>
      </c>
      <c r="Y1155" s="3" t="str">
        <f t="shared" ca="1" si="17"/>
        <v>Nợ quá hạn 30 ngày</v>
      </c>
      <c r="Z1155" s="3" t="str">
        <f>IF(MONTH(Table1[[#This Row],[Ngày tính CN]])&lt;10,"0"&amp;MONTH(Table1[[#This Row],[Ngày tính CN]]),MONTH(Table1[[#This Row],[Ngày tính CN]]))</f>
        <v>09</v>
      </c>
      <c r="AA115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55" s="3"/>
    </row>
    <row r="1156" spans="1:28" ht="16.5" customHeight="1" x14ac:dyDescent="0.2">
      <c r="A1156" s="4" t="s">
        <v>654</v>
      </c>
      <c r="B1156" s="4" t="s">
        <v>2119</v>
      </c>
      <c r="E1156" s="5">
        <v>45913</v>
      </c>
      <c r="F1156" s="3" t="s">
        <v>1708</v>
      </c>
      <c r="G1156" s="3" t="s">
        <v>936</v>
      </c>
      <c r="K1156" s="8">
        <v>-71771</v>
      </c>
      <c r="L1156" s="8" t="s">
        <v>637</v>
      </c>
      <c r="O1156" s="20">
        <f>IF(Table1[[#This Row],[Phân loại]]="Tồn đầu kỳ",Table1[[#This Row],[Tổng giá trị]],0)</f>
        <v>0</v>
      </c>
      <c r="P1156" s="8">
        <f>IF(Table1[[#This Row],[Số còn phải thu ĐK]]&gt;0,0,IF(Table1[[#This Row],[Phân loại]]="Bán hàng",Table1[[#This Row],[Tổng giá trị]],-Table1[[#This Row],[Tổng giá trị]]))</f>
        <v>71771</v>
      </c>
      <c r="Q1156" s="20">
        <f>IF(Table1[[#This Row],[Ngày Thanh toán]]&lt;&gt;"",Table1[[#This Row],[Giá Trị HD sau CK]],0)</f>
        <v>0</v>
      </c>
      <c r="R1156" s="8">
        <f>Table1[[#This Row],[Số còn phải thu ĐK]]+Table1[[#This Row],[Giá Trị HD sau CK]]-Table1[[#This Row],[Số tiền đã thu]]</f>
        <v>71771</v>
      </c>
      <c r="S1156" s="7">
        <f>IF(Table1[[#This Row],[Ngày hóa đơn]]&lt;&gt;"",Table1[[#This Row],[Ngày hóa đơn]],Table1[[#This Row],[Ngày hạch toán]])</f>
        <v>45913</v>
      </c>
      <c r="T1156" s="8">
        <v>55</v>
      </c>
      <c r="U1156" s="7">
        <f>IF(Table1[[#This Row],[Ngày tính CN]]="","",S1156+T1156)</f>
        <v>45968</v>
      </c>
      <c r="V1156" s="20">
        <f ca="1">IF(Table1[[#This Row],[Hạn thanh toán]]="","",IF((U1156-NOW())&lt;0,0,(U1156-NOW())))</f>
        <v>0</v>
      </c>
      <c r="W1156" s="3"/>
      <c r="X1156" s="20">
        <f ca="1">IF(Table1[[#This Row],[Hạn thanh toán]]="","",IF((U1156-NOW())&lt;0,-(U1156-NOW()),0))</f>
        <v>6.6205368055525469</v>
      </c>
      <c r="Y1156" s="3" t="str">
        <f t="shared" ref="Y1156:Y1219" ca="1" si="18">IF(X1156="","",IF(R1156=0,"Đã thanh toán",IF(X1156&lt;=0,"Chưa đến hạn thanh toán",IF(X1156&lt;=30,"Nợ quá hạn 30 ngày",IF(X1156&lt;=60,"Nợ quá hạn từ 30 ngày đến 60 ngày",IF(X1156&lt;=90,"Nợ quá hạn từ 60 ngày đến 90 ngày",IF(X1156&lt;=120,"Nợ quá hạn từ 90 ngày đến 120 ngày","Nợ quá hạn hơn 120 ngày có khả năng mất thanh toán")))))))</f>
        <v>Nợ quá hạn 30 ngày</v>
      </c>
      <c r="Z1156" s="3" t="str">
        <f>IF(MONTH(Table1[[#This Row],[Ngày tính CN]])&lt;10,"0"&amp;MONTH(Table1[[#This Row],[Ngày tính CN]]),MONTH(Table1[[#This Row],[Ngày tính CN]]))</f>
        <v>09</v>
      </c>
      <c r="AA115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56" s="3"/>
    </row>
    <row r="1157" spans="1:28" ht="16.5" customHeight="1" x14ac:dyDescent="0.2">
      <c r="A1157" s="4" t="s">
        <v>654</v>
      </c>
      <c r="B1157" s="4" t="s">
        <v>2119</v>
      </c>
      <c r="E1157" s="5">
        <v>45913</v>
      </c>
      <c r="F1157" s="3" t="s">
        <v>1709</v>
      </c>
      <c r="G1157" s="3" t="s">
        <v>936</v>
      </c>
      <c r="K1157" s="8">
        <v>-71771</v>
      </c>
      <c r="L1157" s="8" t="s">
        <v>637</v>
      </c>
      <c r="O1157" s="20">
        <f>IF(Table1[[#This Row],[Phân loại]]="Tồn đầu kỳ",Table1[[#This Row],[Tổng giá trị]],0)</f>
        <v>0</v>
      </c>
      <c r="P1157" s="8">
        <f>IF(Table1[[#This Row],[Số còn phải thu ĐK]]&gt;0,0,IF(Table1[[#This Row],[Phân loại]]="Bán hàng",Table1[[#This Row],[Tổng giá trị]],-Table1[[#This Row],[Tổng giá trị]]))</f>
        <v>71771</v>
      </c>
      <c r="Q1157" s="20">
        <f>IF(Table1[[#This Row],[Ngày Thanh toán]]&lt;&gt;"",Table1[[#This Row],[Giá Trị HD sau CK]],0)</f>
        <v>0</v>
      </c>
      <c r="R1157" s="8">
        <f>Table1[[#This Row],[Số còn phải thu ĐK]]+Table1[[#This Row],[Giá Trị HD sau CK]]-Table1[[#This Row],[Số tiền đã thu]]</f>
        <v>71771</v>
      </c>
      <c r="S1157" s="7">
        <f>IF(Table1[[#This Row],[Ngày hóa đơn]]&lt;&gt;"",Table1[[#This Row],[Ngày hóa đơn]],Table1[[#This Row],[Ngày hạch toán]])</f>
        <v>45913</v>
      </c>
      <c r="T1157" s="8">
        <v>55</v>
      </c>
      <c r="U1157" s="7">
        <f>IF(Table1[[#This Row],[Ngày tính CN]]="","",S1157+T1157)</f>
        <v>45968</v>
      </c>
      <c r="V1157" s="20">
        <f ca="1">IF(Table1[[#This Row],[Hạn thanh toán]]="","",IF((U1157-NOW())&lt;0,0,(U1157-NOW())))</f>
        <v>0</v>
      </c>
      <c r="W1157" s="3"/>
      <c r="X1157" s="20">
        <f ca="1">IF(Table1[[#This Row],[Hạn thanh toán]]="","",IF((U1157-NOW())&lt;0,-(U1157-NOW()),0))</f>
        <v>6.6205368055525469</v>
      </c>
      <c r="Y1157" s="3" t="str">
        <f t="shared" ca="1" si="18"/>
        <v>Nợ quá hạn 30 ngày</v>
      </c>
      <c r="Z1157" s="3" t="str">
        <f>IF(MONTH(Table1[[#This Row],[Ngày tính CN]])&lt;10,"0"&amp;MONTH(Table1[[#This Row],[Ngày tính CN]]),MONTH(Table1[[#This Row],[Ngày tính CN]]))</f>
        <v>09</v>
      </c>
      <c r="AA115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57" s="3"/>
    </row>
    <row r="1158" spans="1:28" ht="16.5" customHeight="1" x14ac:dyDescent="0.2">
      <c r="A1158" s="4" t="s">
        <v>654</v>
      </c>
      <c r="B1158" s="4" t="s">
        <v>2119</v>
      </c>
      <c r="E1158" s="5">
        <v>45913</v>
      </c>
      <c r="F1158" s="3" t="s">
        <v>1710</v>
      </c>
      <c r="G1158" s="3" t="s">
        <v>936</v>
      </c>
      <c r="K1158" s="8">
        <v>-217095</v>
      </c>
      <c r="L1158" s="8" t="s">
        <v>637</v>
      </c>
      <c r="O1158" s="20">
        <f>IF(Table1[[#This Row],[Phân loại]]="Tồn đầu kỳ",Table1[[#This Row],[Tổng giá trị]],0)</f>
        <v>0</v>
      </c>
      <c r="P1158" s="8">
        <f>IF(Table1[[#This Row],[Số còn phải thu ĐK]]&gt;0,0,IF(Table1[[#This Row],[Phân loại]]="Bán hàng",Table1[[#This Row],[Tổng giá trị]],-Table1[[#This Row],[Tổng giá trị]]))</f>
        <v>217095</v>
      </c>
      <c r="Q1158" s="20">
        <f>IF(Table1[[#This Row],[Ngày Thanh toán]]&lt;&gt;"",Table1[[#This Row],[Giá Trị HD sau CK]],0)</f>
        <v>0</v>
      </c>
      <c r="R1158" s="8">
        <f>Table1[[#This Row],[Số còn phải thu ĐK]]+Table1[[#This Row],[Giá Trị HD sau CK]]-Table1[[#This Row],[Số tiền đã thu]]</f>
        <v>217095</v>
      </c>
      <c r="S1158" s="7">
        <f>IF(Table1[[#This Row],[Ngày hóa đơn]]&lt;&gt;"",Table1[[#This Row],[Ngày hóa đơn]],Table1[[#This Row],[Ngày hạch toán]])</f>
        <v>45913</v>
      </c>
      <c r="T1158" s="8">
        <v>55</v>
      </c>
      <c r="U1158" s="7">
        <f>IF(Table1[[#This Row],[Ngày tính CN]]="","",S1158+T1158)</f>
        <v>45968</v>
      </c>
      <c r="V1158" s="20">
        <f ca="1">IF(Table1[[#This Row],[Hạn thanh toán]]="","",IF((U1158-NOW())&lt;0,0,(U1158-NOW())))</f>
        <v>0</v>
      </c>
      <c r="W1158" s="3"/>
      <c r="X1158" s="20">
        <f ca="1">IF(Table1[[#This Row],[Hạn thanh toán]]="","",IF((U1158-NOW())&lt;0,-(U1158-NOW()),0))</f>
        <v>6.6205368055525469</v>
      </c>
      <c r="Y1158" s="3" t="str">
        <f t="shared" ca="1" si="18"/>
        <v>Nợ quá hạn 30 ngày</v>
      </c>
      <c r="Z1158" s="3" t="str">
        <f>IF(MONTH(Table1[[#This Row],[Ngày tính CN]])&lt;10,"0"&amp;MONTH(Table1[[#This Row],[Ngày tính CN]]),MONTH(Table1[[#This Row],[Ngày tính CN]]))</f>
        <v>09</v>
      </c>
      <c r="AA115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58" s="3"/>
    </row>
    <row r="1159" spans="1:28" ht="16.5" customHeight="1" x14ac:dyDescent="0.2">
      <c r="A1159" s="4" t="s">
        <v>654</v>
      </c>
      <c r="B1159" s="4" t="s">
        <v>2119</v>
      </c>
      <c r="E1159" s="5">
        <v>45913</v>
      </c>
      <c r="F1159" s="3" t="s">
        <v>737</v>
      </c>
      <c r="G1159" s="3" t="s">
        <v>936</v>
      </c>
      <c r="K1159" s="8">
        <v>-108548</v>
      </c>
      <c r="L1159" s="8" t="s">
        <v>637</v>
      </c>
      <c r="O1159" s="20">
        <f>IF(Table1[[#This Row],[Phân loại]]="Tồn đầu kỳ",Table1[[#This Row],[Tổng giá trị]],0)</f>
        <v>0</v>
      </c>
      <c r="P1159" s="8">
        <f>IF(Table1[[#This Row],[Số còn phải thu ĐK]]&gt;0,0,IF(Table1[[#This Row],[Phân loại]]="Bán hàng",Table1[[#This Row],[Tổng giá trị]],-Table1[[#This Row],[Tổng giá trị]]))</f>
        <v>108548</v>
      </c>
      <c r="Q1159" s="20">
        <f>IF(Table1[[#This Row],[Ngày Thanh toán]]&lt;&gt;"",Table1[[#This Row],[Giá Trị HD sau CK]],0)</f>
        <v>0</v>
      </c>
      <c r="R1159" s="8">
        <f>Table1[[#This Row],[Số còn phải thu ĐK]]+Table1[[#This Row],[Giá Trị HD sau CK]]-Table1[[#This Row],[Số tiền đã thu]]</f>
        <v>108548</v>
      </c>
      <c r="S1159" s="7">
        <f>IF(Table1[[#This Row],[Ngày hóa đơn]]&lt;&gt;"",Table1[[#This Row],[Ngày hóa đơn]],Table1[[#This Row],[Ngày hạch toán]])</f>
        <v>45913</v>
      </c>
      <c r="T1159" s="8">
        <v>55</v>
      </c>
      <c r="U1159" s="7">
        <f>IF(Table1[[#This Row],[Ngày tính CN]]="","",S1159+T1159)</f>
        <v>45968</v>
      </c>
      <c r="V1159" s="20">
        <f ca="1">IF(Table1[[#This Row],[Hạn thanh toán]]="","",IF((U1159-NOW())&lt;0,0,(U1159-NOW())))</f>
        <v>0</v>
      </c>
      <c r="W1159" s="3"/>
      <c r="X1159" s="20">
        <f ca="1">IF(Table1[[#This Row],[Hạn thanh toán]]="","",IF((U1159-NOW())&lt;0,-(U1159-NOW()),0))</f>
        <v>6.6205368055525469</v>
      </c>
      <c r="Y1159" s="3" t="str">
        <f t="shared" ca="1" si="18"/>
        <v>Nợ quá hạn 30 ngày</v>
      </c>
      <c r="Z1159" s="3" t="str">
        <f>IF(MONTH(Table1[[#This Row],[Ngày tính CN]])&lt;10,"0"&amp;MONTH(Table1[[#This Row],[Ngày tính CN]]),MONTH(Table1[[#This Row],[Ngày tính CN]]))</f>
        <v>09</v>
      </c>
      <c r="AA115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59" s="3"/>
    </row>
    <row r="1160" spans="1:28" ht="16.5" customHeight="1" x14ac:dyDescent="0.2">
      <c r="A1160" s="4" t="s">
        <v>654</v>
      </c>
      <c r="B1160" s="4" t="s">
        <v>2119</v>
      </c>
      <c r="E1160" s="5">
        <v>45913</v>
      </c>
      <c r="F1160" s="3" t="s">
        <v>1711</v>
      </c>
      <c r="G1160" s="3" t="s">
        <v>936</v>
      </c>
      <c r="K1160" s="8">
        <v>-108548</v>
      </c>
      <c r="L1160" s="8" t="s">
        <v>637</v>
      </c>
      <c r="O1160" s="20">
        <f>IF(Table1[[#This Row],[Phân loại]]="Tồn đầu kỳ",Table1[[#This Row],[Tổng giá trị]],0)</f>
        <v>0</v>
      </c>
      <c r="P1160" s="8">
        <f>IF(Table1[[#This Row],[Số còn phải thu ĐK]]&gt;0,0,IF(Table1[[#This Row],[Phân loại]]="Bán hàng",Table1[[#This Row],[Tổng giá trị]],-Table1[[#This Row],[Tổng giá trị]]))</f>
        <v>108548</v>
      </c>
      <c r="Q1160" s="20">
        <f>IF(Table1[[#This Row],[Ngày Thanh toán]]&lt;&gt;"",Table1[[#This Row],[Giá Trị HD sau CK]],0)</f>
        <v>0</v>
      </c>
      <c r="R1160" s="8">
        <f>Table1[[#This Row],[Số còn phải thu ĐK]]+Table1[[#This Row],[Giá Trị HD sau CK]]-Table1[[#This Row],[Số tiền đã thu]]</f>
        <v>108548</v>
      </c>
      <c r="S1160" s="7">
        <f>IF(Table1[[#This Row],[Ngày hóa đơn]]&lt;&gt;"",Table1[[#This Row],[Ngày hóa đơn]],Table1[[#This Row],[Ngày hạch toán]])</f>
        <v>45913</v>
      </c>
      <c r="T1160" s="8">
        <v>55</v>
      </c>
      <c r="U1160" s="7">
        <f>IF(Table1[[#This Row],[Ngày tính CN]]="","",S1160+T1160)</f>
        <v>45968</v>
      </c>
      <c r="V1160" s="20">
        <f ca="1">IF(Table1[[#This Row],[Hạn thanh toán]]="","",IF((U1160-NOW())&lt;0,0,(U1160-NOW())))</f>
        <v>0</v>
      </c>
      <c r="W1160" s="3"/>
      <c r="X1160" s="20">
        <f ca="1">IF(Table1[[#This Row],[Hạn thanh toán]]="","",IF((U1160-NOW())&lt;0,-(U1160-NOW()),0))</f>
        <v>6.6205368055525469</v>
      </c>
      <c r="Y1160" s="3" t="str">
        <f t="shared" ca="1" si="18"/>
        <v>Nợ quá hạn 30 ngày</v>
      </c>
      <c r="Z1160" s="3" t="str">
        <f>IF(MONTH(Table1[[#This Row],[Ngày tính CN]])&lt;10,"0"&amp;MONTH(Table1[[#This Row],[Ngày tính CN]]),MONTH(Table1[[#This Row],[Ngày tính CN]]))</f>
        <v>09</v>
      </c>
      <c r="AA116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60" s="3"/>
    </row>
    <row r="1161" spans="1:28" ht="16.5" customHeight="1" x14ac:dyDescent="0.2">
      <c r="A1161" s="4" t="s">
        <v>654</v>
      </c>
      <c r="B1161" s="4" t="s">
        <v>2119</v>
      </c>
      <c r="E1161" s="5">
        <v>45913</v>
      </c>
      <c r="F1161" s="3" t="s">
        <v>1712</v>
      </c>
      <c r="G1161" s="3" t="s">
        <v>936</v>
      </c>
      <c r="K1161" s="8">
        <v>-108548</v>
      </c>
      <c r="L1161" s="8" t="s">
        <v>637</v>
      </c>
      <c r="O1161" s="20">
        <f>IF(Table1[[#This Row],[Phân loại]]="Tồn đầu kỳ",Table1[[#This Row],[Tổng giá trị]],0)</f>
        <v>0</v>
      </c>
      <c r="P1161" s="8">
        <f>IF(Table1[[#This Row],[Số còn phải thu ĐK]]&gt;0,0,IF(Table1[[#This Row],[Phân loại]]="Bán hàng",Table1[[#This Row],[Tổng giá trị]],-Table1[[#This Row],[Tổng giá trị]]))</f>
        <v>108548</v>
      </c>
      <c r="Q1161" s="20">
        <f>IF(Table1[[#This Row],[Ngày Thanh toán]]&lt;&gt;"",Table1[[#This Row],[Giá Trị HD sau CK]],0)</f>
        <v>0</v>
      </c>
      <c r="R1161" s="8">
        <f>Table1[[#This Row],[Số còn phải thu ĐK]]+Table1[[#This Row],[Giá Trị HD sau CK]]-Table1[[#This Row],[Số tiền đã thu]]</f>
        <v>108548</v>
      </c>
      <c r="S1161" s="7">
        <f>IF(Table1[[#This Row],[Ngày hóa đơn]]&lt;&gt;"",Table1[[#This Row],[Ngày hóa đơn]],Table1[[#This Row],[Ngày hạch toán]])</f>
        <v>45913</v>
      </c>
      <c r="T1161" s="8">
        <v>55</v>
      </c>
      <c r="U1161" s="7">
        <f>IF(Table1[[#This Row],[Ngày tính CN]]="","",S1161+T1161)</f>
        <v>45968</v>
      </c>
      <c r="V1161" s="20">
        <f ca="1">IF(Table1[[#This Row],[Hạn thanh toán]]="","",IF((U1161-NOW())&lt;0,0,(U1161-NOW())))</f>
        <v>0</v>
      </c>
      <c r="W1161" s="3"/>
      <c r="X1161" s="20">
        <f ca="1">IF(Table1[[#This Row],[Hạn thanh toán]]="","",IF((U1161-NOW())&lt;0,-(U1161-NOW()),0))</f>
        <v>6.6205368055525469</v>
      </c>
      <c r="Y1161" s="3" t="str">
        <f t="shared" ca="1" si="18"/>
        <v>Nợ quá hạn 30 ngày</v>
      </c>
      <c r="Z1161" s="3" t="str">
        <f>IF(MONTH(Table1[[#This Row],[Ngày tính CN]])&lt;10,"0"&amp;MONTH(Table1[[#This Row],[Ngày tính CN]]),MONTH(Table1[[#This Row],[Ngày tính CN]]))</f>
        <v>09</v>
      </c>
      <c r="AA116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61" s="3"/>
    </row>
    <row r="1162" spans="1:28" ht="16.5" customHeight="1" x14ac:dyDescent="0.2">
      <c r="A1162" s="4" t="s">
        <v>654</v>
      </c>
      <c r="B1162" s="4" t="s">
        <v>2119</v>
      </c>
      <c r="E1162" s="5">
        <v>45913</v>
      </c>
      <c r="F1162" s="3" t="s">
        <v>1713</v>
      </c>
      <c r="G1162" s="3" t="s">
        <v>936</v>
      </c>
      <c r="K1162" s="8">
        <v>-108548</v>
      </c>
      <c r="L1162" s="8" t="s">
        <v>637</v>
      </c>
      <c r="O1162" s="20">
        <f>IF(Table1[[#This Row],[Phân loại]]="Tồn đầu kỳ",Table1[[#This Row],[Tổng giá trị]],0)</f>
        <v>0</v>
      </c>
      <c r="P1162" s="8">
        <f>IF(Table1[[#This Row],[Số còn phải thu ĐK]]&gt;0,0,IF(Table1[[#This Row],[Phân loại]]="Bán hàng",Table1[[#This Row],[Tổng giá trị]],-Table1[[#This Row],[Tổng giá trị]]))</f>
        <v>108548</v>
      </c>
      <c r="Q1162" s="20">
        <f>IF(Table1[[#This Row],[Ngày Thanh toán]]&lt;&gt;"",Table1[[#This Row],[Giá Trị HD sau CK]],0)</f>
        <v>0</v>
      </c>
      <c r="R1162" s="8">
        <f>Table1[[#This Row],[Số còn phải thu ĐK]]+Table1[[#This Row],[Giá Trị HD sau CK]]-Table1[[#This Row],[Số tiền đã thu]]</f>
        <v>108548</v>
      </c>
      <c r="S1162" s="7">
        <f>IF(Table1[[#This Row],[Ngày hóa đơn]]&lt;&gt;"",Table1[[#This Row],[Ngày hóa đơn]],Table1[[#This Row],[Ngày hạch toán]])</f>
        <v>45913</v>
      </c>
      <c r="T1162" s="8">
        <v>55</v>
      </c>
      <c r="U1162" s="7">
        <f>IF(Table1[[#This Row],[Ngày tính CN]]="","",S1162+T1162)</f>
        <v>45968</v>
      </c>
      <c r="V1162" s="20">
        <f ca="1">IF(Table1[[#This Row],[Hạn thanh toán]]="","",IF((U1162-NOW())&lt;0,0,(U1162-NOW())))</f>
        <v>0</v>
      </c>
      <c r="W1162" s="3"/>
      <c r="X1162" s="20">
        <f ca="1">IF(Table1[[#This Row],[Hạn thanh toán]]="","",IF((U1162-NOW())&lt;0,-(U1162-NOW()),0))</f>
        <v>6.6205368055525469</v>
      </c>
      <c r="Y1162" s="3" t="str">
        <f t="shared" ca="1" si="18"/>
        <v>Nợ quá hạn 30 ngày</v>
      </c>
      <c r="Z1162" s="3" t="str">
        <f>IF(MONTH(Table1[[#This Row],[Ngày tính CN]])&lt;10,"0"&amp;MONTH(Table1[[#This Row],[Ngày tính CN]]),MONTH(Table1[[#This Row],[Ngày tính CN]]))</f>
        <v>09</v>
      </c>
      <c r="AA116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62" s="3"/>
    </row>
    <row r="1163" spans="1:28" ht="16.5" customHeight="1" x14ac:dyDescent="0.2">
      <c r="A1163" s="4" t="s">
        <v>654</v>
      </c>
      <c r="B1163" s="4" t="s">
        <v>2119</v>
      </c>
      <c r="E1163" s="5">
        <v>45913</v>
      </c>
      <c r="F1163" s="3" t="s">
        <v>1714</v>
      </c>
      <c r="G1163" s="3" t="s">
        <v>936</v>
      </c>
      <c r="K1163" s="8">
        <v>-108548</v>
      </c>
      <c r="L1163" s="8" t="s">
        <v>637</v>
      </c>
      <c r="O1163" s="20">
        <f>IF(Table1[[#This Row],[Phân loại]]="Tồn đầu kỳ",Table1[[#This Row],[Tổng giá trị]],0)</f>
        <v>0</v>
      </c>
      <c r="P1163" s="8">
        <f>IF(Table1[[#This Row],[Số còn phải thu ĐK]]&gt;0,0,IF(Table1[[#This Row],[Phân loại]]="Bán hàng",Table1[[#This Row],[Tổng giá trị]],-Table1[[#This Row],[Tổng giá trị]]))</f>
        <v>108548</v>
      </c>
      <c r="Q1163" s="20">
        <f>IF(Table1[[#This Row],[Ngày Thanh toán]]&lt;&gt;"",Table1[[#This Row],[Giá Trị HD sau CK]],0)</f>
        <v>0</v>
      </c>
      <c r="R1163" s="8">
        <f>Table1[[#This Row],[Số còn phải thu ĐK]]+Table1[[#This Row],[Giá Trị HD sau CK]]-Table1[[#This Row],[Số tiền đã thu]]</f>
        <v>108548</v>
      </c>
      <c r="S1163" s="7">
        <f>IF(Table1[[#This Row],[Ngày hóa đơn]]&lt;&gt;"",Table1[[#This Row],[Ngày hóa đơn]],Table1[[#This Row],[Ngày hạch toán]])</f>
        <v>45913</v>
      </c>
      <c r="T1163" s="8">
        <v>55</v>
      </c>
      <c r="U1163" s="7">
        <f>IF(Table1[[#This Row],[Ngày tính CN]]="","",S1163+T1163)</f>
        <v>45968</v>
      </c>
      <c r="V1163" s="20">
        <f ca="1">IF(Table1[[#This Row],[Hạn thanh toán]]="","",IF((U1163-NOW())&lt;0,0,(U1163-NOW())))</f>
        <v>0</v>
      </c>
      <c r="W1163" s="3"/>
      <c r="X1163" s="20">
        <f ca="1">IF(Table1[[#This Row],[Hạn thanh toán]]="","",IF((U1163-NOW())&lt;0,-(U1163-NOW()),0))</f>
        <v>6.6205368055525469</v>
      </c>
      <c r="Y1163" s="3" t="str">
        <f t="shared" ca="1" si="18"/>
        <v>Nợ quá hạn 30 ngày</v>
      </c>
      <c r="Z1163" s="3" t="str">
        <f>IF(MONTH(Table1[[#This Row],[Ngày tính CN]])&lt;10,"0"&amp;MONTH(Table1[[#This Row],[Ngày tính CN]]),MONTH(Table1[[#This Row],[Ngày tính CN]]))</f>
        <v>09</v>
      </c>
      <c r="AA116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63" s="3"/>
    </row>
    <row r="1164" spans="1:28" ht="16.5" customHeight="1" x14ac:dyDescent="0.2">
      <c r="A1164" s="4" t="s">
        <v>654</v>
      </c>
      <c r="B1164" s="4" t="s">
        <v>2119</v>
      </c>
      <c r="E1164" s="5">
        <v>45913</v>
      </c>
      <c r="F1164" s="3" t="s">
        <v>1715</v>
      </c>
      <c r="G1164" s="3" t="s">
        <v>936</v>
      </c>
      <c r="K1164" s="8">
        <v>-108548</v>
      </c>
      <c r="L1164" s="8" t="s">
        <v>637</v>
      </c>
      <c r="O1164" s="20">
        <f>IF(Table1[[#This Row],[Phân loại]]="Tồn đầu kỳ",Table1[[#This Row],[Tổng giá trị]],0)</f>
        <v>0</v>
      </c>
      <c r="P1164" s="8">
        <f>IF(Table1[[#This Row],[Số còn phải thu ĐK]]&gt;0,0,IF(Table1[[#This Row],[Phân loại]]="Bán hàng",Table1[[#This Row],[Tổng giá trị]],-Table1[[#This Row],[Tổng giá trị]]))</f>
        <v>108548</v>
      </c>
      <c r="Q1164" s="20">
        <f>IF(Table1[[#This Row],[Ngày Thanh toán]]&lt;&gt;"",Table1[[#This Row],[Giá Trị HD sau CK]],0)</f>
        <v>0</v>
      </c>
      <c r="R1164" s="8">
        <f>Table1[[#This Row],[Số còn phải thu ĐK]]+Table1[[#This Row],[Giá Trị HD sau CK]]-Table1[[#This Row],[Số tiền đã thu]]</f>
        <v>108548</v>
      </c>
      <c r="S1164" s="7">
        <f>IF(Table1[[#This Row],[Ngày hóa đơn]]&lt;&gt;"",Table1[[#This Row],[Ngày hóa đơn]],Table1[[#This Row],[Ngày hạch toán]])</f>
        <v>45913</v>
      </c>
      <c r="T1164" s="8">
        <v>55</v>
      </c>
      <c r="U1164" s="7">
        <f>IF(Table1[[#This Row],[Ngày tính CN]]="","",S1164+T1164)</f>
        <v>45968</v>
      </c>
      <c r="V1164" s="20">
        <f ca="1">IF(Table1[[#This Row],[Hạn thanh toán]]="","",IF((U1164-NOW())&lt;0,0,(U1164-NOW())))</f>
        <v>0</v>
      </c>
      <c r="W1164" s="3"/>
      <c r="X1164" s="20">
        <f ca="1">IF(Table1[[#This Row],[Hạn thanh toán]]="","",IF((U1164-NOW())&lt;0,-(U1164-NOW()),0))</f>
        <v>6.6205368055525469</v>
      </c>
      <c r="Y1164" s="3" t="str">
        <f t="shared" ca="1" si="18"/>
        <v>Nợ quá hạn 30 ngày</v>
      </c>
      <c r="Z1164" s="3" t="str">
        <f>IF(MONTH(Table1[[#This Row],[Ngày tính CN]])&lt;10,"0"&amp;MONTH(Table1[[#This Row],[Ngày tính CN]]),MONTH(Table1[[#This Row],[Ngày tính CN]]))</f>
        <v>09</v>
      </c>
      <c r="AA116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64" s="3"/>
    </row>
    <row r="1165" spans="1:28" ht="16.5" customHeight="1" x14ac:dyDescent="0.2">
      <c r="A1165" s="4" t="s">
        <v>654</v>
      </c>
      <c r="B1165" s="4" t="s">
        <v>2119</v>
      </c>
      <c r="E1165" s="5">
        <v>45913</v>
      </c>
      <c r="F1165" s="3" t="s">
        <v>1716</v>
      </c>
      <c r="G1165" s="3" t="s">
        <v>936</v>
      </c>
      <c r="K1165" s="8">
        <v>-108548</v>
      </c>
      <c r="L1165" s="8" t="s">
        <v>637</v>
      </c>
      <c r="O1165" s="20">
        <f>IF(Table1[[#This Row],[Phân loại]]="Tồn đầu kỳ",Table1[[#This Row],[Tổng giá trị]],0)</f>
        <v>0</v>
      </c>
      <c r="P1165" s="8">
        <f>IF(Table1[[#This Row],[Số còn phải thu ĐK]]&gt;0,0,IF(Table1[[#This Row],[Phân loại]]="Bán hàng",Table1[[#This Row],[Tổng giá trị]],-Table1[[#This Row],[Tổng giá trị]]))</f>
        <v>108548</v>
      </c>
      <c r="Q1165" s="20">
        <f>IF(Table1[[#This Row],[Ngày Thanh toán]]&lt;&gt;"",Table1[[#This Row],[Giá Trị HD sau CK]],0)</f>
        <v>0</v>
      </c>
      <c r="R1165" s="8">
        <f>Table1[[#This Row],[Số còn phải thu ĐK]]+Table1[[#This Row],[Giá Trị HD sau CK]]-Table1[[#This Row],[Số tiền đã thu]]</f>
        <v>108548</v>
      </c>
      <c r="S1165" s="7">
        <f>IF(Table1[[#This Row],[Ngày hóa đơn]]&lt;&gt;"",Table1[[#This Row],[Ngày hóa đơn]],Table1[[#This Row],[Ngày hạch toán]])</f>
        <v>45913</v>
      </c>
      <c r="T1165" s="8">
        <v>55</v>
      </c>
      <c r="U1165" s="7">
        <f>IF(Table1[[#This Row],[Ngày tính CN]]="","",S1165+T1165)</f>
        <v>45968</v>
      </c>
      <c r="V1165" s="20">
        <f ca="1">IF(Table1[[#This Row],[Hạn thanh toán]]="","",IF((U1165-NOW())&lt;0,0,(U1165-NOW())))</f>
        <v>0</v>
      </c>
      <c r="W1165" s="3"/>
      <c r="X1165" s="20">
        <f ca="1">IF(Table1[[#This Row],[Hạn thanh toán]]="","",IF((U1165-NOW())&lt;0,-(U1165-NOW()),0))</f>
        <v>6.6205368055525469</v>
      </c>
      <c r="Y1165" s="3" t="str">
        <f t="shared" ca="1" si="18"/>
        <v>Nợ quá hạn 30 ngày</v>
      </c>
      <c r="Z1165" s="3" t="str">
        <f>IF(MONTH(Table1[[#This Row],[Ngày tính CN]])&lt;10,"0"&amp;MONTH(Table1[[#This Row],[Ngày tính CN]]),MONTH(Table1[[#This Row],[Ngày tính CN]]))</f>
        <v>09</v>
      </c>
      <c r="AA116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65" s="3"/>
    </row>
    <row r="1166" spans="1:28" ht="16.5" customHeight="1" x14ac:dyDescent="0.2">
      <c r="A1166" s="4" t="s">
        <v>654</v>
      </c>
      <c r="B1166" s="4" t="s">
        <v>2119</v>
      </c>
      <c r="E1166" s="5">
        <v>45913</v>
      </c>
      <c r="F1166" s="3" t="s">
        <v>1717</v>
      </c>
      <c r="G1166" s="3" t="s">
        <v>936</v>
      </c>
      <c r="K1166" s="8">
        <v>-108548</v>
      </c>
      <c r="L1166" s="8" t="s">
        <v>637</v>
      </c>
      <c r="O1166" s="20">
        <f>IF(Table1[[#This Row],[Phân loại]]="Tồn đầu kỳ",Table1[[#This Row],[Tổng giá trị]],0)</f>
        <v>0</v>
      </c>
      <c r="P1166" s="8">
        <f>IF(Table1[[#This Row],[Số còn phải thu ĐK]]&gt;0,0,IF(Table1[[#This Row],[Phân loại]]="Bán hàng",Table1[[#This Row],[Tổng giá trị]],-Table1[[#This Row],[Tổng giá trị]]))</f>
        <v>108548</v>
      </c>
      <c r="Q1166" s="20">
        <f>IF(Table1[[#This Row],[Ngày Thanh toán]]&lt;&gt;"",Table1[[#This Row],[Giá Trị HD sau CK]],0)</f>
        <v>0</v>
      </c>
      <c r="R1166" s="8">
        <f>Table1[[#This Row],[Số còn phải thu ĐK]]+Table1[[#This Row],[Giá Trị HD sau CK]]-Table1[[#This Row],[Số tiền đã thu]]</f>
        <v>108548</v>
      </c>
      <c r="S1166" s="7">
        <f>IF(Table1[[#This Row],[Ngày hóa đơn]]&lt;&gt;"",Table1[[#This Row],[Ngày hóa đơn]],Table1[[#This Row],[Ngày hạch toán]])</f>
        <v>45913</v>
      </c>
      <c r="T1166" s="8">
        <v>55</v>
      </c>
      <c r="U1166" s="7">
        <f>IF(Table1[[#This Row],[Ngày tính CN]]="","",S1166+T1166)</f>
        <v>45968</v>
      </c>
      <c r="V1166" s="20">
        <f ca="1">IF(Table1[[#This Row],[Hạn thanh toán]]="","",IF((U1166-NOW())&lt;0,0,(U1166-NOW())))</f>
        <v>0</v>
      </c>
      <c r="W1166" s="3"/>
      <c r="X1166" s="20">
        <f ca="1">IF(Table1[[#This Row],[Hạn thanh toán]]="","",IF((U1166-NOW())&lt;0,-(U1166-NOW()),0))</f>
        <v>6.6205368055525469</v>
      </c>
      <c r="Y1166" s="3" t="str">
        <f t="shared" ca="1" si="18"/>
        <v>Nợ quá hạn 30 ngày</v>
      </c>
      <c r="Z1166" s="3" t="str">
        <f>IF(MONTH(Table1[[#This Row],[Ngày tính CN]])&lt;10,"0"&amp;MONTH(Table1[[#This Row],[Ngày tính CN]]),MONTH(Table1[[#This Row],[Ngày tính CN]]))</f>
        <v>09</v>
      </c>
      <c r="AA116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66" s="3"/>
    </row>
    <row r="1167" spans="1:28" ht="16.5" customHeight="1" x14ac:dyDescent="0.2">
      <c r="A1167" s="4" t="s">
        <v>654</v>
      </c>
      <c r="B1167" s="4" t="s">
        <v>2119</v>
      </c>
      <c r="E1167" s="5">
        <v>45913</v>
      </c>
      <c r="F1167" s="3" t="s">
        <v>1718</v>
      </c>
      <c r="G1167" s="3" t="s">
        <v>936</v>
      </c>
      <c r="K1167" s="8">
        <v>-108548</v>
      </c>
      <c r="L1167" s="8" t="s">
        <v>637</v>
      </c>
      <c r="O1167" s="20">
        <f>IF(Table1[[#This Row],[Phân loại]]="Tồn đầu kỳ",Table1[[#This Row],[Tổng giá trị]],0)</f>
        <v>0</v>
      </c>
      <c r="P1167" s="8">
        <f>IF(Table1[[#This Row],[Số còn phải thu ĐK]]&gt;0,0,IF(Table1[[#This Row],[Phân loại]]="Bán hàng",Table1[[#This Row],[Tổng giá trị]],-Table1[[#This Row],[Tổng giá trị]]))</f>
        <v>108548</v>
      </c>
      <c r="Q1167" s="20">
        <f>IF(Table1[[#This Row],[Ngày Thanh toán]]&lt;&gt;"",Table1[[#This Row],[Giá Trị HD sau CK]],0)</f>
        <v>0</v>
      </c>
      <c r="R1167" s="8">
        <f>Table1[[#This Row],[Số còn phải thu ĐK]]+Table1[[#This Row],[Giá Trị HD sau CK]]-Table1[[#This Row],[Số tiền đã thu]]</f>
        <v>108548</v>
      </c>
      <c r="S1167" s="7">
        <f>IF(Table1[[#This Row],[Ngày hóa đơn]]&lt;&gt;"",Table1[[#This Row],[Ngày hóa đơn]],Table1[[#This Row],[Ngày hạch toán]])</f>
        <v>45913</v>
      </c>
      <c r="T1167" s="8">
        <v>55</v>
      </c>
      <c r="U1167" s="7">
        <f>IF(Table1[[#This Row],[Ngày tính CN]]="","",S1167+T1167)</f>
        <v>45968</v>
      </c>
      <c r="V1167" s="20">
        <f ca="1">IF(Table1[[#This Row],[Hạn thanh toán]]="","",IF((U1167-NOW())&lt;0,0,(U1167-NOW())))</f>
        <v>0</v>
      </c>
      <c r="W1167" s="3"/>
      <c r="X1167" s="20">
        <f ca="1">IF(Table1[[#This Row],[Hạn thanh toán]]="","",IF((U1167-NOW())&lt;0,-(U1167-NOW()),0))</f>
        <v>6.6205368055525469</v>
      </c>
      <c r="Y1167" s="3" t="str">
        <f t="shared" ca="1" si="18"/>
        <v>Nợ quá hạn 30 ngày</v>
      </c>
      <c r="Z1167" s="3" t="str">
        <f>IF(MONTH(Table1[[#This Row],[Ngày tính CN]])&lt;10,"0"&amp;MONTH(Table1[[#This Row],[Ngày tính CN]]),MONTH(Table1[[#This Row],[Ngày tính CN]]))</f>
        <v>09</v>
      </c>
      <c r="AA116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67" s="3"/>
    </row>
    <row r="1168" spans="1:28" ht="16.5" customHeight="1" x14ac:dyDescent="0.2">
      <c r="A1168" s="4" t="s">
        <v>654</v>
      </c>
      <c r="B1168" s="4" t="s">
        <v>2119</v>
      </c>
      <c r="E1168" s="5">
        <v>45913</v>
      </c>
      <c r="F1168" s="3" t="s">
        <v>1719</v>
      </c>
      <c r="G1168" s="3" t="s">
        <v>936</v>
      </c>
      <c r="K1168" s="8">
        <v>-108548</v>
      </c>
      <c r="L1168" s="8" t="s">
        <v>637</v>
      </c>
      <c r="O1168" s="20">
        <f>IF(Table1[[#This Row],[Phân loại]]="Tồn đầu kỳ",Table1[[#This Row],[Tổng giá trị]],0)</f>
        <v>0</v>
      </c>
      <c r="P1168" s="8">
        <f>IF(Table1[[#This Row],[Số còn phải thu ĐK]]&gt;0,0,IF(Table1[[#This Row],[Phân loại]]="Bán hàng",Table1[[#This Row],[Tổng giá trị]],-Table1[[#This Row],[Tổng giá trị]]))</f>
        <v>108548</v>
      </c>
      <c r="Q1168" s="20">
        <f>IF(Table1[[#This Row],[Ngày Thanh toán]]&lt;&gt;"",Table1[[#This Row],[Giá Trị HD sau CK]],0)</f>
        <v>0</v>
      </c>
      <c r="R1168" s="8">
        <f>Table1[[#This Row],[Số còn phải thu ĐK]]+Table1[[#This Row],[Giá Trị HD sau CK]]-Table1[[#This Row],[Số tiền đã thu]]</f>
        <v>108548</v>
      </c>
      <c r="S1168" s="7">
        <f>IF(Table1[[#This Row],[Ngày hóa đơn]]&lt;&gt;"",Table1[[#This Row],[Ngày hóa đơn]],Table1[[#This Row],[Ngày hạch toán]])</f>
        <v>45913</v>
      </c>
      <c r="T1168" s="8">
        <v>55</v>
      </c>
      <c r="U1168" s="7">
        <f>IF(Table1[[#This Row],[Ngày tính CN]]="","",S1168+T1168)</f>
        <v>45968</v>
      </c>
      <c r="V1168" s="20">
        <f ca="1">IF(Table1[[#This Row],[Hạn thanh toán]]="","",IF((U1168-NOW())&lt;0,0,(U1168-NOW())))</f>
        <v>0</v>
      </c>
      <c r="W1168" s="3"/>
      <c r="X1168" s="20">
        <f ca="1">IF(Table1[[#This Row],[Hạn thanh toán]]="","",IF((U1168-NOW())&lt;0,-(U1168-NOW()),0))</f>
        <v>6.6205368055525469</v>
      </c>
      <c r="Y1168" s="3" t="str">
        <f t="shared" ca="1" si="18"/>
        <v>Nợ quá hạn 30 ngày</v>
      </c>
      <c r="Z1168" s="3" t="str">
        <f>IF(MONTH(Table1[[#This Row],[Ngày tính CN]])&lt;10,"0"&amp;MONTH(Table1[[#This Row],[Ngày tính CN]]),MONTH(Table1[[#This Row],[Ngày tính CN]]))</f>
        <v>09</v>
      </c>
      <c r="AA116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68" s="3"/>
    </row>
    <row r="1169" spans="1:28" ht="16.5" customHeight="1" x14ac:dyDescent="0.2">
      <c r="A1169" s="4" t="s">
        <v>654</v>
      </c>
      <c r="B1169" s="4" t="s">
        <v>2119</v>
      </c>
      <c r="E1169" s="5">
        <v>45913</v>
      </c>
      <c r="F1169" s="3" t="s">
        <v>1720</v>
      </c>
      <c r="G1169" s="3" t="s">
        <v>936</v>
      </c>
      <c r="K1169" s="8">
        <v>-108548</v>
      </c>
      <c r="L1169" s="8" t="s">
        <v>637</v>
      </c>
      <c r="O1169" s="20">
        <f>IF(Table1[[#This Row],[Phân loại]]="Tồn đầu kỳ",Table1[[#This Row],[Tổng giá trị]],0)</f>
        <v>0</v>
      </c>
      <c r="P1169" s="8">
        <f>IF(Table1[[#This Row],[Số còn phải thu ĐK]]&gt;0,0,IF(Table1[[#This Row],[Phân loại]]="Bán hàng",Table1[[#This Row],[Tổng giá trị]],-Table1[[#This Row],[Tổng giá trị]]))</f>
        <v>108548</v>
      </c>
      <c r="Q1169" s="20">
        <f>IF(Table1[[#This Row],[Ngày Thanh toán]]&lt;&gt;"",Table1[[#This Row],[Giá Trị HD sau CK]],0)</f>
        <v>0</v>
      </c>
      <c r="R1169" s="8">
        <f>Table1[[#This Row],[Số còn phải thu ĐK]]+Table1[[#This Row],[Giá Trị HD sau CK]]-Table1[[#This Row],[Số tiền đã thu]]</f>
        <v>108548</v>
      </c>
      <c r="S1169" s="7">
        <f>IF(Table1[[#This Row],[Ngày hóa đơn]]&lt;&gt;"",Table1[[#This Row],[Ngày hóa đơn]],Table1[[#This Row],[Ngày hạch toán]])</f>
        <v>45913</v>
      </c>
      <c r="T1169" s="8">
        <v>55</v>
      </c>
      <c r="U1169" s="7">
        <f>IF(Table1[[#This Row],[Ngày tính CN]]="","",S1169+T1169)</f>
        <v>45968</v>
      </c>
      <c r="V1169" s="20">
        <f ca="1">IF(Table1[[#This Row],[Hạn thanh toán]]="","",IF((U1169-NOW())&lt;0,0,(U1169-NOW())))</f>
        <v>0</v>
      </c>
      <c r="W1169" s="3"/>
      <c r="X1169" s="20">
        <f ca="1">IF(Table1[[#This Row],[Hạn thanh toán]]="","",IF((U1169-NOW())&lt;0,-(U1169-NOW()),0))</f>
        <v>6.6205368055525469</v>
      </c>
      <c r="Y1169" s="3" t="str">
        <f t="shared" ca="1" si="18"/>
        <v>Nợ quá hạn 30 ngày</v>
      </c>
      <c r="Z1169" s="3" t="str">
        <f>IF(MONTH(Table1[[#This Row],[Ngày tính CN]])&lt;10,"0"&amp;MONTH(Table1[[#This Row],[Ngày tính CN]]),MONTH(Table1[[#This Row],[Ngày tính CN]]))</f>
        <v>09</v>
      </c>
      <c r="AA116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69" s="3"/>
    </row>
    <row r="1170" spans="1:28" ht="16.5" customHeight="1" x14ac:dyDescent="0.2">
      <c r="A1170" s="4" t="s">
        <v>654</v>
      </c>
      <c r="B1170" s="4" t="s">
        <v>2119</v>
      </c>
      <c r="E1170" s="5">
        <v>45913</v>
      </c>
      <c r="F1170" s="3" t="s">
        <v>1721</v>
      </c>
      <c r="G1170" s="3" t="s">
        <v>936</v>
      </c>
      <c r="K1170" s="8">
        <v>-108548</v>
      </c>
      <c r="L1170" s="8" t="s">
        <v>637</v>
      </c>
      <c r="O1170" s="20">
        <f>IF(Table1[[#This Row],[Phân loại]]="Tồn đầu kỳ",Table1[[#This Row],[Tổng giá trị]],0)</f>
        <v>0</v>
      </c>
      <c r="P1170" s="8">
        <f>IF(Table1[[#This Row],[Số còn phải thu ĐK]]&gt;0,0,IF(Table1[[#This Row],[Phân loại]]="Bán hàng",Table1[[#This Row],[Tổng giá trị]],-Table1[[#This Row],[Tổng giá trị]]))</f>
        <v>108548</v>
      </c>
      <c r="Q1170" s="20">
        <f>IF(Table1[[#This Row],[Ngày Thanh toán]]&lt;&gt;"",Table1[[#This Row],[Giá Trị HD sau CK]],0)</f>
        <v>0</v>
      </c>
      <c r="R1170" s="8">
        <f>Table1[[#This Row],[Số còn phải thu ĐK]]+Table1[[#This Row],[Giá Trị HD sau CK]]-Table1[[#This Row],[Số tiền đã thu]]</f>
        <v>108548</v>
      </c>
      <c r="S1170" s="7">
        <f>IF(Table1[[#This Row],[Ngày hóa đơn]]&lt;&gt;"",Table1[[#This Row],[Ngày hóa đơn]],Table1[[#This Row],[Ngày hạch toán]])</f>
        <v>45913</v>
      </c>
      <c r="T1170" s="8">
        <v>55</v>
      </c>
      <c r="U1170" s="7">
        <f>IF(Table1[[#This Row],[Ngày tính CN]]="","",S1170+T1170)</f>
        <v>45968</v>
      </c>
      <c r="V1170" s="20">
        <f ca="1">IF(Table1[[#This Row],[Hạn thanh toán]]="","",IF((U1170-NOW())&lt;0,0,(U1170-NOW())))</f>
        <v>0</v>
      </c>
      <c r="W1170" s="3"/>
      <c r="X1170" s="20">
        <f ca="1">IF(Table1[[#This Row],[Hạn thanh toán]]="","",IF((U1170-NOW())&lt;0,-(U1170-NOW()),0))</f>
        <v>6.6205368055525469</v>
      </c>
      <c r="Y1170" s="3" t="str">
        <f t="shared" ca="1" si="18"/>
        <v>Nợ quá hạn 30 ngày</v>
      </c>
      <c r="Z1170" s="3" t="str">
        <f>IF(MONTH(Table1[[#This Row],[Ngày tính CN]])&lt;10,"0"&amp;MONTH(Table1[[#This Row],[Ngày tính CN]]),MONTH(Table1[[#This Row],[Ngày tính CN]]))</f>
        <v>09</v>
      </c>
      <c r="AA117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70" s="3"/>
    </row>
    <row r="1171" spans="1:28" ht="16.5" customHeight="1" x14ac:dyDescent="0.2">
      <c r="A1171" s="4" t="s">
        <v>654</v>
      </c>
      <c r="B1171" s="4" t="s">
        <v>2119</v>
      </c>
      <c r="E1171" s="5">
        <v>45913</v>
      </c>
      <c r="F1171" s="3" t="s">
        <v>1722</v>
      </c>
      <c r="G1171" s="3" t="s">
        <v>936</v>
      </c>
      <c r="K1171" s="8">
        <v>-108548</v>
      </c>
      <c r="L1171" s="8" t="s">
        <v>637</v>
      </c>
      <c r="O1171" s="20">
        <f>IF(Table1[[#This Row],[Phân loại]]="Tồn đầu kỳ",Table1[[#This Row],[Tổng giá trị]],0)</f>
        <v>0</v>
      </c>
      <c r="P1171" s="8">
        <f>IF(Table1[[#This Row],[Số còn phải thu ĐK]]&gt;0,0,IF(Table1[[#This Row],[Phân loại]]="Bán hàng",Table1[[#This Row],[Tổng giá trị]],-Table1[[#This Row],[Tổng giá trị]]))</f>
        <v>108548</v>
      </c>
      <c r="Q1171" s="20">
        <f>IF(Table1[[#This Row],[Ngày Thanh toán]]&lt;&gt;"",Table1[[#This Row],[Giá Trị HD sau CK]],0)</f>
        <v>0</v>
      </c>
      <c r="R1171" s="8">
        <f>Table1[[#This Row],[Số còn phải thu ĐK]]+Table1[[#This Row],[Giá Trị HD sau CK]]-Table1[[#This Row],[Số tiền đã thu]]</f>
        <v>108548</v>
      </c>
      <c r="S1171" s="7">
        <f>IF(Table1[[#This Row],[Ngày hóa đơn]]&lt;&gt;"",Table1[[#This Row],[Ngày hóa đơn]],Table1[[#This Row],[Ngày hạch toán]])</f>
        <v>45913</v>
      </c>
      <c r="T1171" s="8">
        <v>55</v>
      </c>
      <c r="U1171" s="7">
        <f>IF(Table1[[#This Row],[Ngày tính CN]]="","",S1171+T1171)</f>
        <v>45968</v>
      </c>
      <c r="V1171" s="20">
        <f ca="1">IF(Table1[[#This Row],[Hạn thanh toán]]="","",IF((U1171-NOW())&lt;0,0,(U1171-NOW())))</f>
        <v>0</v>
      </c>
      <c r="W1171" s="3"/>
      <c r="X1171" s="20">
        <f ca="1">IF(Table1[[#This Row],[Hạn thanh toán]]="","",IF((U1171-NOW())&lt;0,-(U1171-NOW()),0))</f>
        <v>6.6205368055525469</v>
      </c>
      <c r="Y1171" s="3" t="str">
        <f t="shared" ca="1" si="18"/>
        <v>Nợ quá hạn 30 ngày</v>
      </c>
      <c r="Z1171" s="3" t="str">
        <f>IF(MONTH(Table1[[#This Row],[Ngày tính CN]])&lt;10,"0"&amp;MONTH(Table1[[#This Row],[Ngày tính CN]]),MONTH(Table1[[#This Row],[Ngày tính CN]]))</f>
        <v>09</v>
      </c>
      <c r="AA117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71" s="3"/>
    </row>
    <row r="1172" spans="1:28" ht="16.5" customHeight="1" x14ac:dyDescent="0.2">
      <c r="A1172" s="4" t="s">
        <v>654</v>
      </c>
      <c r="B1172" s="4" t="s">
        <v>2119</v>
      </c>
      <c r="E1172" s="5">
        <v>45913</v>
      </c>
      <c r="F1172" s="3" t="s">
        <v>1723</v>
      </c>
      <c r="G1172" s="3" t="s">
        <v>936</v>
      </c>
      <c r="K1172" s="8">
        <v>-108548</v>
      </c>
      <c r="L1172" s="8" t="s">
        <v>637</v>
      </c>
      <c r="O1172" s="20">
        <f>IF(Table1[[#This Row],[Phân loại]]="Tồn đầu kỳ",Table1[[#This Row],[Tổng giá trị]],0)</f>
        <v>0</v>
      </c>
      <c r="P1172" s="8">
        <f>IF(Table1[[#This Row],[Số còn phải thu ĐK]]&gt;0,0,IF(Table1[[#This Row],[Phân loại]]="Bán hàng",Table1[[#This Row],[Tổng giá trị]],-Table1[[#This Row],[Tổng giá trị]]))</f>
        <v>108548</v>
      </c>
      <c r="Q1172" s="20">
        <f>IF(Table1[[#This Row],[Ngày Thanh toán]]&lt;&gt;"",Table1[[#This Row],[Giá Trị HD sau CK]],0)</f>
        <v>0</v>
      </c>
      <c r="R1172" s="8">
        <f>Table1[[#This Row],[Số còn phải thu ĐK]]+Table1[[#This Row],[Giá Trị HD sau CK]]-Table1[[#This Row],[Số tiền đã thu]]</f>
        <v>108548</v>
      </c>
      <c r="S1172" s="7">
        <f>IF(Table1[[#This Row],[Ngày hóa đơn]]&lt;&gt;"",Table1[[#This Row],[Ngày hóa đơn]],Table1[[#This Row],[Ngày hạch toán]])</f>
        <v>45913</v>
      </c>
      <c r="T1172" s="8">
        <v>55</v>
      </c>
      <c r="U1172" s="7">
        <f>IF(Table1[[#This Row],[Ngày tính CN]]="","",S1172+T1172)</f>
        <v>45968</v>
      </c>
      <c r="V1172" s="20">
        <f ca="1">IF(Table1[[#This Row],[Hạn thanh toán]]="","",IF((U1172-NOW())&lt;0,0,(U1172-NOW())))</f>
        <v>0</v>
      </c>
      <c r="W1172" s="3"/>
      <c r="X1172" s="20">
        <f ca="1">IF(Table1[[#This Row],[Hạn thanh toán]]="","",IF((U1172-NOW())&lt;0,-(U1172-NOW()),0))</f>
        <v>6.6205368055525469</v>
      </c>
      <c r="Y1172" s="3" t="str">
        <f t="shared" ca="1" si="18"/>
        <v>Nợ quá hạn 30 ngày</v>
      </c>
      <c r="Z1172" s="3" t="str">
        <f>IF(MONTH(Table1[[#This Row],[Ngày tính CN]])&lt;10,"0"&amp;MONTH(Table1[[#This Row],[Ngày tính CN]]),MONTH(Table1[[#This Row],[Ngày tính CN]]))</f>
        <v>09</v>
      </c>
      <c r="AA117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72" s="3"/>
    </row>
    <row r="1173" spans="1:28" ht="16.5" customHeight="1" x14ac:dyDescent="0.2">
      <c r="A1173" s="4" t="s">
        <v>654</v>
      </c>
      <c r="B1173" s="4" t="s">
        <v>2119</v>
      </c>
      <c r="E1173" s="5">
        <v>45913</v>
      </c>
      <c r="F1173" s="3" t="s">
        <v>1724</v>
      </c>
      <c r="G1173" s="3" t="s">
        <v>936</v>
      </c>
      <c r="K1173" s="8">
        <v>-108548</v>
      </c>
      <c r="L1173" s="8" t="s">
        <v>637</v>
      </c>
      <c r="O1173" s="20">
        <f>IF(Table1[[#This Row],[Phân loại]]="Tồn đầu kỳ",Table1[[#This Row],[Tổng giá trị]],0)</f>
        <v>0</v>
      </c>
      <c r="P1173" s="8">
        <f>IF(Table1[[#This Row],[Số còn phải thu ĐK]]&gt;0,0,IF(Table1[[#This Row],[Phân loại]]="Bán hàng",Table1[[#This Row],[Tổng giá trị]],-Table1[[#This Row],[Tổng giá trị]]))</f>
        <v>108548</v>
      </c>
      <c r="Q1173" s="20">
        <f>IF(Table1[[#This Row],[Ngày Thanh toán]]&lt;&gt;"",Table1[[#This Row],[Giá Trị HD sau CK]],0)</f>
        <v>0</v>
      </c>
      <c r="R1173" s="8">
        <f>Table1[[#This Row],[Số còn phải thu ĐK]]+Table1[[#This Row],[Giá Trị HD sau CK]]-Table1[[#This Row],[Số tiền đã thu]]</f>
        <v>108548</v>
      </c>
      <c r="S1173" s="7">
        <f>IF(Table1[[#This Row],[Ngày hóa đơn]]&lt;&gt;"",Table1[[#This Row],[Ngày hóa đơn]],Table1[[#This Row],[Ngày hạch toán]])</f>
        <v>45913</v>
      </c>
      <c r="T1173" s="8">
        <v>55</v>
      </c>
      <c r="U1173" s="7">
        <f>IF(Table1[[#This Row],[Ngày tính CN]]="","",S1173+T1173)</f>
        <v>45968</v>
      </c>
      <c r="V1173" s="20">
        <f ca="1">IF(Table1[[#This Row],[Hạn thanh toán]]="","",IF((U1173-NOW())&lt;0,0,(U1173-NOW())))</f>
        <v>0</v>
      </c>
      <c r="W1173" s="3"/>
      <c r="X1173" s="20">
        <f ca="1">IF(Table1[[#This Row],[Hạn thanh toán]]="","",IF((U1173-NOW())&lt;0,-(U1173-NOW()),0))</f>
        <v>6.6205368055525469</v>
      </c>
      <c r="Y1173" s="3" t="str">
        <f t="shared" ca="1" si="18"/>
        <v>Nợ quá hạn 30 ngày</v>
      </c>
      <c r="Z1173" s="3" t="str">
        <f>IF(MONTH(Table1[[#This Row],[Ngày tính CN]])&lt;10,"0"&amp;MONTH(Table1[[#This Row],[Ngày tính CN]]),MONTH(Table1[[#This Row],[Ngày tính CN]]))</f>
        <v>09</v>
      </c>
      <c r="AA117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73" s="3"/>
    </row>
    <row r="1174" spans="1:28" ht="16.5" customHeight="1" x14ac:dyDescent="0.2">
      <c r="A1174" s="4" t="s">
        <v>654</v>
      </c>
      <c r="B1174" s="4" t="s">
        <v>2119</v>
      </c>
      <c r="E1174" s="5">
        <v>45913</v>
      </c>
      <c r="F1174" s="3" t="s">
        <v>1725</v>
      </c>
      <c r="G1174" s="3" t="s">
        <v>936</v>
      </c>
      <c r="K1174" s="8">
        <v>-108548</v>
      </c>
      <c r="L1174" s="8" t="s">
        <v>637</v>
      </c>
      <c r="O1174" s="20">
        <f>IF(Table1[[#This Row],[Phân loại]]="Tồn đầu kỳ",Table1[[#This Row],[Tổng giá trị]],0)</f>
        <v>0</v>
      </c>
      <c r="P1174" s="8">
        <f>IF(Table1[[#This Row],[Số còn phải thu ĐK]]&gt;0,0,IF(Table1[[#This Row],[Phân loại]]="Bán hàng",Table1[[#This Row],[Tổng giá trị]],-Table1[[#This Row],[Tổng giá trị]]))</f>
        <v>108548</v>
      </c>
      <c r="Q1174" s="20">
        <f>IF(Table1[[#This Row],[Ngày Thanh toán]]&lt;&gt;"",Table1[[#This Row],[Giá Trị HD sau CK]],0)</f>
        <v>0</v>
      </c>
      <c r="R1174" s="8">
        <f>Table1[[#This Row],[Số còn phải thu ĐK]]+Table1[[#This Row],[Giá Trị HD sau CK]]-Table1[[#This Row],[Số tiền đã thu]]</f>
        <v>108548</v>
      </c>
      <c r="S1174" s="7">
        <f>IF(Table1[[#This Row],[Ngày hóa đơn]]&lt;&gt;"",Table1[[#This Row],[Ngày hóa đơn]],Table1[[#This Row],[Ngày hạch toán]])</f>
        <v>45913</v>
      </c>
      <c r="T1174" s="8">
        <v>55</v>
      </c>
      <c r="U1174" s="7">
        <f>IF(Table1[[#This Row],[Ngày tính CN]]="","",S1174+T1174)</f>
        <v>45968</v>
      </c>
      <c r="V1174" s="20">
        <f ca="1">IF(Table1[[#This Row],[Hạn thanh toán]]="","",IF((U1174-NOW())&lt;0,0,(U1174-NOW())))</f>
        <v>0</v>
      </c>
      <c r="W1174" s="3"/>
      <c r="X1174" s="20">
        <f ca="1">IF(Table1[[#This Row],[Hạn thanh toán]]="","",IF((U1174-NOW())&lt;0,-(U1174-NOW()),0))</f>
        <v>6.6205368055525469</v>
      </c>
      <c r="Y1174" s="3" t="str">
        <f t="shared" ca="1" si="18"/>
        <v>Nợ quá hạn 30 ngày</v>
      </c>
      <c r="Z1174" s="3" t="str">
        <f>IF(MONTH(Table1[[#This Row],[Ngày tính CN]])&lt;10,"0"&amp;MONTH(Table1[[#This Row],[Ngày tính CN]]),MONTH(Table1[[#This Row],[Ngày tính CN]]))</f>
        <v>09</v>
      </c>
      <c r="AA117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74" s="3"/>
    </row>
    <row r="1175" spans="1:28" ht="16.5" customHeight="1" x14ac:dyDescent="0.2">
      <c r="A1175" s="4" t="s">
        <v>654</v>
      </c>
      <c r="B1175" s="4" t="s">
        <v>2119</v>
      </c>
      <c r="E1175" s="5">
        <v>45913</v>
      </c>
      <c r="F1175" s="3" t="s">
        <v>1726</v>
      </c>
      <c r="G1175" s="3" t="s">
        <v>936</v>
      </c>
      <c r="K1175" s="8">
        <v>-180319</v>
      </c>
      <c r="L1175" s="8" t="s">
        <v>637</v>
      </c>
      <c r="O1175" s="20">
        <f>IF(Table1[[#This Row],[Phân loại]]="Tồn đầu kỳ",Table1[[#This Row],[Tổng giá trị]],0)</f>
        <v>0</v>
      </c>
      <c r="P1175" s="8">
        <f>IF(Table1[[#This Row],[Số còn phải thu ĐK]]&gt;0,0,IF(Table1[[#This Row],[Phân loại]]="Bán hàng",Table1[[#This Row],[Tổng giá trị]],-Table1[[#This Row],[Tổng giá trị]]))</f>
        <v>180319</v>
      </c>
      <c r="Q1175" s="20">
        <f>IF(Table1[[#This Row],[Ngày Thanh toán]]&lt;&gt;"",Table1[[#This Row],[Giá Trị HD sau CK]],0)</f>
        <v>0</v>
      </c>
      <c r="R1175" s="8">
        <f>Table1[[#This Row],[Số còn phải thu ĐK]]+Table1[[#This Row],[Giá Trị HD sau CK]]-Table1[[#This Row],[Số tiền đã thu]]</f>
        <v>180319</v>
      </c>
      <c r="S1175" s="7">
        <f>IF(Table1[[#This Row],[Ngày hóa đơn]]&lt;&gt;"",Table1[[#This Row],[Ngày hóa đơn]],Table1[[#This Row],[Ngày hạch toán]])</f>
        <v>45913</v>
      </c>
      <c r="T1175" s="8">
        <v>55</v>
      </c>
      <c r="U1175" s="7">
        <f>IF(Table1[[#This Row],[Ngày tính CN]]="","",S1175+T1175)</f>
        <v>45968</v>
      </c>
      <c r="V1175" s="20">
        <f ca="1">IF(Table1[[#This Row],[Hạn thanh toán]]="","",IF((U1175-NOW())&lt;0,0,(U1175-NOW())))</f>
        <v>0</v>
      </c>
      <c r="W1175" s="3"/>
      <c r="X1175" s="20">
        <f ca="1">IF(Table1[[#This Row],[Hạn thanh toán]]="","",IF((U1175-NOW())&lt;0,-(U1175-NOW()),0))</f>
        <v>6.6205368055525469</v>
      </c>
      <c r="Y1175" s="3" t="str">
        <f t="shared" ca="1" si="18"/>
        <v>Nợ quá hạn 30 ngày</v>
      </c>
      <c r="Z1175" s="3" t="str">
        <f>IF(MONTH(Table1[[#This Row],[Ngày tính CN]])&lt;10,"0"&amp;MONTH(Table1[[#This Row],[Ngày tính CN]]),MONTH(Table1[[#This Row],[Ngày tính CN]]))</f>
        <v>09</v>
      </c>
      <c r="AA117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75" s="3"/>
    </row>
    <row r="1176" spans="1:28" ht="16.5" customHeight="1" x14ac:dyDescent="0.2">
      <c r="A1176" s="4" t="s">
        <v>654</v>
      </c>
      <c r="B1176" s="4" t="s">
        <v>2119</v>
      </c>
      <c r="E1176" s="5">
        <v>45913</v>
      </c>
      <c r="F1176" s="3" t="s">
        <v>1727</v>
      </c>
      <c r="G1176" s="3" t="s">
        <v>936</v>
      </c>
      <c r="K1176" s="8">
        <v>-41691</v>
      </c>
      <c r="L1176" s="8" t="s">
        <v>637</v>
      </c>
      <c r="O1176" s="20">
        <f>IF(Table1[[#This Row],[Phân loại]]="Tồn đầu kỳ",Table1[[#This Row],[Tổng giá trị]],0)</f>
        <v>0</v>
      </c>
      <c r="P1176" s="8">
        <f>IF(Table1[[#This Row],[Số còn phải thu ĐK]]&gt;0,0,IF(Table1[[#This Row],[Phân loại]]="Bán hàng",Table1[[#This Row],[Tổng giá trị]],-Table1[[#This Row],[Tổng giá trị]]))</f>
        <v>41691</v>
      </c>
      <c r="Q1176" s="20">
        <f>IF(Table1[[#This Row],[Ngày Thanh toán]]&lt;&gt;"",Table1[[#This Row],[Giá Trị HD sau CK]],0)</f>
        <v>0</v>
      </c>
      <c r="R1176" s="8">
        <f>Table1[[#This Row],[Số còn phải thu ĐK]]+Table1[[#This Row],[Giá Trị HD sau CK]]-Table1[[#This Row],[Số tiền đã thu]]</f>
        <v>41691</v>
      </c>
      <c r="S1176" s="7">
        <f>IF(Table1[[#This Row],[Ngày hóa đơn]]&lt;&gt;"",Table1[[#This Row],[Ngày hóa đơn]],Table1[[#This Row],[Ngày hạch toán]])</f>
        <v>45913</v>
      </c>
      <c r="T1176" s="8">
        <v>55</v>
      </c>
      <c r="U1176" s="7">
        <f>IF(Table1[[#This Row],[Ngày tính CN]]="","",S1176+T1176)</f>
        <v>45968</v>
      </c>
      <c r="V1176" s="20">
        <f ca="1">IF(Table1[[#This Row],[Hạn thanh toán]]="","",IF((U1176-NOW())&lt;0,0,(U1176-NOW())))</f>
        <v>0</v>
      </c>
      <c r="W1176" s="3"/>
      <c r="X1176" s="20">
        <f ca="1">IF(Table1[[#This Row],[Hạn thanh toán]]="","",IF((U1176-NOW())&lt;0,-(U1176-NOW()),0))</f>
        <v>6.6205368055525469</v>
      </c>
      <c r="Y1176" s="3" t="str">
        <f t="shared" ca="1" si="18"/>
        <v>Nợ quá hạn 30 ngày</v>
      </c>
      <c r="Z1176" s="3" t="str">
        <f>IF(MONTH(Table1[[#This Row],[Ngày tính CN]])&lt;10,"0"&amp;MONTH(Table1[[#This Row],[Ngày tính CN]]),MONTH(Table1[[#This Row],[Ngày tính CN]]))</f>
        <v>09</v>
      </c>
      <c r="AA117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76" s="3"/>
    </row>
    <row r="1177" spans="1:28" ht="16.5" customHeight="1" x14ac:dyDescent="0.2">
      <c r="A1177" s="4" t="s">
        <v>654</v>
      </c>
      <c r="B1177" s="4" t="s">
        <v>2119</v>
      </c>
      <c r="E1177" s="5">
        <v>45913</v>
      </c>
      <c r="F1177" s="3" t="s">
        <v>641</v>
      </c>
      <c r="G1177" s="3" t="s">
        <v>936</v>
      </c>
      <c r="K1177" s="8">
        <v>-41691</v>
      </c>
      <c r="L1177" s="8" t="s">
        <v>637</v>
      </c>
      <c r="O1177" s="20">
        <f>IF(Table1[[#This Row],[Phân loại]]="Tồn đầu kỳ",Table1[[#This Row],[Tổng giá trị]],0)</f>
        <v>0</v>
      </c>
      <c r="P1177" s="8">
        <f>IF(Table1[[#This Row],[Số còn phải thu ĐK]]&gt;0,0,IF(Table1[[#This Row],[Phân loại]]="Bán hàng",Table1[[#This Row],[Tổng giá trị]],-Table1[[#This Row],[Tổng giá trị]]))</f>
        <v>41691</v>
      </c>
      <c r="Q1177" s="20">
        <f>IF(Table1[[#This Row],[Ngày Thanh toán]]&lt;&gt;"",Table1[[#This Row],[Giá Trị HD sau CK]],0)</f>
        <v>0</v>
      </c>
      <c r="R1177" s="8">
        <f>Table1[[#This Row],[Số còn phải thu ĐK]]+Table1[[#This Row],[Giá Trị HD sau CK]]-Table1[[#This Row],[Số tiền đã thu]]</f>
        <v>41691</v>
      </c>
      <c r="S1177" s="7">
        <f>IF(Table1[[#This Row],[Ngày hóa đơn]]&lt;&gt;"",Table1[[#This Row],[Ngày hóa đơn]],Table1[[#This Row],[Ngày hạch toán]])</f>
        <v>45913</v>
      </c>
      <c r="T1177" s="8">
        <v>55</v>
      </c>
      <c r="U1177" s="7">
        <f>IF(Table1[[#This Row],[Ngày tính CN]]="","",S1177+T1177)</f>
        <v>45968</v>
      </c>
      <c r="V1177" s="20">
        <f ca="1">IF(Table1[[#This Row],[Hạn thanh toán]]="","",IF((U1177-NOW())&lt;0,0,(U1177-NOW())))</f>
        <v>0</v>
      </c>
      <c r="W1177" s="3"/>
      <c r="X1177" s="20">
        <f ca="1">IF(Table1[[#This Row],[Hạn thanh toán]]="","",IF((U1177-NOW())&lt;0,-(U1177-NOW()),0))</f>
        <v>6.6205368055525469</v>
      </c>
      <c r="Y1177" s="3" t="str">
        <f t="shared" ca="1" si="18"/>
        <v>Nợ quá hạn 30 ngày</v>
      </c>
      <c r="Z1177" s="3" t="str">
        <f>IF(MONTH(Table1[[#This Row],[Ngày tính CN]])&lt;10,"0"&amp;MONTH(Table1[[#This Row],[Ngày tính CN]]),MONTH(Table1[[#This Row],[Ngày tính CN]]))</f>
        <v>09</v>
      </c>
      <c r="AA117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77" s="3"/>
    </row>
    <row r="1178" spans="1:28" ht="16.5" customHeight="1" x14ac:dyDescent="0.2">
      <c r="A1178" s="4" t="s">
        <v>654</v>
      </c>
      <c r="B1178" s="4" t="s">
        <v>2119</v>
      </c>
      <c r="E1178" s="5">
        <v>45913</v>
      </c>
      <c r="F1178" s="3" t="s">
        <v>1728</v>
      </c>
      <c r="G1178" s="3" t="s">
        <v>936</v>
      </c>
      <c r="K1178" s="8">
        <v>-41691</v>
      </c>
      <c r="L1178" s="8" t="s">
        <v>637</v>
      </c>
      <c r="O1178" s="20">
        <f>IF(Table1[[#This Row],[Phân loại]]="Tồn đầu kỳ",Table1[[#This Row],[Tổng giá trị]],0)</f>
        <v>0</v>
      </c>
      <c r="P1178" s="8">
        <f>IF(Table1[[#This Row],[Số còn phải thu ĐK]]&gt;0,0,IF(Table1[[#This Row],[Phân loại]]="Bán hàng",Table1[[#This Row],[Tổng giá trị]],-Table1[[#This Row],[Tổng giá trị]]))</f>
        <v>41691</v>
      </c>
      <c r="Q1178" s="20">
        <f>IF(Table1[[#This Row],[Ngày Thanh toán]]&lt;&gt;"",Table1[[#This Row],[Giá Trị HD sau CK]],0)</f>
        <v>0</v>
      </c>
      <c r="R1178" s="8">
        <f>Table1[[#This Row],[Số còn phải thu ĐK]]+Table1[[#This Row],[Giá Trị HD sau CK]]-Table1[[#This Row],[Số tiền đã thu]]</f>
        <v>41691</v>
      </c>
      <c r="S1178" s="7">
        <f>IF(Table1[[#This Row],[Ngày hóa đơn]]&lt;&gt;"",Table1[[#This Row],[Ngày hóa đơn]],Table1[[#This Row],[Ngày hạch toán]])</f>
        <v>45913</v>
      </c>
      <c r="T1178" s="8">
        <v>55</v>
      </c>
      <c r="U1178" s="7">
        <f>IF(Table1[[#This Row],[Ngày tính CN]]="","",S1178+T1178)</f>
        <v>45968</v>
      </c>
      <c r="V1178" s="20">
        <f ca="1">IF(Table1[[#This Row],[Hạn thanh toán]]="","",IF((U1178-NOW())&lt;0,0,(U1178-NOW())))</f>
        <v>0</v>
      </c>
      <c r="W1178" s="3"/>
      <c r="X1178" s="20">
        <f ca="1">IF(Table1[[#This Row],[Hạn thanh toán]]="","",IF((U1178-NOW())&lt;0,-(U1178-NOW()),0))</f>
        <v>6.6205368055525469</v>
      </c>
      <c r="Y1178" s="3" t="str">
        <f t="shared" ca="1" si="18"/>
        <v>Nợ quá hạn 30 ngày</v>
      </c>
      <c r="Z1178" s="3" t="str">
        <f>IF(MONTH(Table1[[#This Row],[Ngày tính CN]])&lt;10,"0"&amp;MONTH(Table1[[#This Row],[Ngày tính CN]]),MONTH(Table1[[#This Row],[Ngày tính CN]]))</f>
        <v>09</v>
      </c>
      <c r="AA117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78" s="3"/>
    </row>
    <row r="1179" spans="1:28" ht="16.5" customHeight="1" x14ac:dyDescent="0.2">
      <c r="A1179" s="4" t="s">
        <v>654</v>
      </c>
      <c r="B1179" s="4" t="s">
        <v>2119</v>
      </c>
      <c r="E1179" s="5">
        <v>45913</v>
      </c>
      <c r="F1179" s="3" t="s">
        <v>1729</v>
      </c>
      <c r="G1179" s="3" t="s">
        <v>936</v>
      </c>
      <c r="K1179" s="8">
        <v>-41691</v>
      </c>
      <c r="L1179" s="8" t="s">
        <v>637</v>
      </c>
      <c r="O1179" s="20">
        <f>IF(Table1[[#This Row],[Phân loại]]="Tồn đầu kỳ",Table1[[#This Row],[Tổng giá trị]],0)</f>
        <v>0</v>
      </c>
      <c r="P1179" s="8">
        <f>IF(Table1[[#This Row],[Số còn phải thu ĐK]]&gt;0,0,IF(Table1[[#This Row],[Phân loại]]="Bán hàng",Table1[[#This Row],[Tổng giá trị]],-Table1[[#This Row],[Tổng giá trị]]))</f>
        <v>41691</v>
      </c>
      <c r="Q1179" s="20">
        <f>IF(Table1[[#This Row],[Ngày Thanh toán]]&lt;&gt;"",Table1[[#This Row],[Giá Trị HD sau CK]],0)</f>
        <v>0</v>
      </c>
      <c r="R1179" s="8">
        <f>Table1[[#This Row],[Số còn phải thu ĐK]]+Table1[[#This Row],[Giá Trị HD sau CK]]-Table1[[#This Row],[Số tiền đã thu]]</f>
        <v>41691</v>
      </c>
      <c r="S1179" s="7">
        <f>IF(Table1[[#This Row],[Ngày hóa đơn]]&lt;&gt;"",Table1[[#This Row],[Ngày hóa đơn]],Table1[[#This Row],[Ngày hạch toán]])</f>
        <v>45913</v>
      </c>
      <c r="T1179" s="8">
        <v>55</v>
      </c>
      <c r="U1179" s="7">
        <f>IF(Table1[[#This Row],[Ngày tính CN]]="","",S1179+T1179)</f>
        <v>45968</v>
      </c>
      <c r="V1179" s="20">
        <f ca="1">IF(Table1[[#This Row],[Hạn thanh toán]]="","",IF((U1179-NOW())&lt;0,0,(U1179-NOW())))</f>
        <v>0</v>
      </c>
      <c r="W1179" s="3"/>
      <c r="X1179" s="20">
        <f ca="1">IF(Table1[[#This Row],[Hạn thanh toán]]="","",IF((U1179-NOW())&lt;0,-(U1179-NOW()),0))</f>
        <v>6.6205368055525469</v>
      </c>
      <c r="Y1179" s="3" t="str">
        <f t="shared" ca="1" si="18"/>
        <v>Nợ quá hạn 30 ngày</v>
      </c>
      <c r="Z1179" s="3" t="str">
        <f>IF(MONTH(Table1[[#This Row],[Ngày tính CN]])&lt;10,"0"&amp;MONTH(Table1[[#This Row],[Ngày tính CN]]),MONTH(Table1[[#This Row],[Ngày tính CN]]))</f>
        <v>09</v>
      </c>
      <c r="AA117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79" s="3"/>
    </row>
    <row r="1180" spans="1:28" ht="16.5" customHeight="1" x14ac:dyDescent="0.2">
      <c r="A1180" s="4" t="s">
        <v>654</v>
      </c>
      <c r="B1180" s="4" t="s">
        <v>2119</v>
      </c>
      <c r="E1180" s="5">
        <v>45913</v>
      </c>
      <c r="F1180" s="3" t="s">
        <v>1730</v>
      </c>
      <c r="G1180" s="3" t="s">
        <v>936</v>
      </c>
      <c r="K1180" s="8">
        <v>-113462</v>
      </c>
      <c r="L1180" s="8" t="s">
        <v>637</v>
      </c>
      <c r="O1180" s="20">
        <f>IF(Table1[[#This Row],[Phân loại]]="Tồn đầu kỳ",Table1[[#This Row],[Tổng giá trị]],0)</f>
        <v>0</v>
      </c>
      <c r="P1180" s="8">
        <f>IF(Table1[[#This Row],[Số còn phải thu ĐK]]&gt;0,0,IF(Table1[[#This Row],[Phân loại]]="Bán hàng",Table1[[#This Row],[Tổng giá trị]],-Table1[[#This Row],[Tổng giá trị]]))</f>
        <v>113462</v>
      </c>
      <c r="Q1180" s="20">
        <f>IF(Table1[[#This Row],[Ngày Thanh toán]]&lt;&gt;"",Table1[[#This Row],[Giá Trị HD sau CK]],0)</f>
        <v>0</v>
      </c>
      <c r="R1180" s="8">
        <f>Table1[[#This Row],[Số còn phải thu ĐK]]+Table1[[#This Row],[Giá Trị HD sau CK]]-Table1[[#This Row],[Số tiền đã thu]]</f>
        <v>113462</v>
      </c>
      <c r="S1180" s="7">
        <f>IF(Table1[[#This Row],[Ngày hóa đơn]]&lt;&gt;"",Table1[[#This Row],[Ngày hóa đơn]],Table1[[#This Row],[Ngày hạch toán]])</f>
        <v>45913</v>
      </c>
      <c r="T1180" s="8">
        <v>55</v>
      </c>
      <c r="U1180" s="7">
        <f>IF(Table1[[#This Row],[Ngày tính CN]]="","",S1180+T1180)</f>
        <v>45968</v>
      </c>
      <c r="V1180" s="20">
        <f ca="1">IF(Table1[[#This Row],[Hạn thanh toán]]="","",IF((U1180-NOW())&lt;0,0,(U1180-NOW())))</f>
        <v>0</v>
      </c>
      <c r="W1180" s="3"/>
      <c r="X1180" s="20">
        <f ca="1">IF(Table1[[#This Row],[Hạn thanh toán]]="","",IF((U1180-NOW())&lt;0,-(U1180-NOW()),0))</f>
        <v>6.6205368055525469</v>
      </c>
      <c r="Y1180" s="3" t="str">
        <f t="shared" ca="1" si="18"/>
        <v>Nợ quá hạn 30 ngày</v>
      </c>
      <c r="Z1180" s="3" t="str">
        <f>IF(MONTH(Table1[[#This Row],[Ngày tính CN]])&lt;10,"0"&amp;MONTH(Table1[[#This Row],[Ngày tính CN]]),MONTH(Table1[[#This Row],[Ngày tính CN]]))</f>
        <v>09</v>
      </c>
      <c r="AA118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80" s="3"/>
    </row>
    <row r="1181" spans="1:28" ht="16.5" customHeight="1" x14ac:dyDescent="0.2">
      <c r="A1181" s="4" t="s">
        <v>654</v>
      </c>
      <c r="B1181" s="4" t="s">
        <v>2119</v>
      </c>
      <c r="E1181" s="5">
        <v>45913</v>
      </c>
      <c r="F1181" s="3" t="s">
        <v>1731</v>
      </c>
      <c r="G1181" s="3" t="s">
        <v>936</v>
      </c>
      <c r="K1181" s="8">
        <v>-92265</v>
      </c>
      <c r="L1181" s="8" t="s">
        <v>637</v>
      </c>
      <c r="O1181" s="20">
        <f>IF(Table1[[#This Row],[Phân loại]]="Tồn đầu kỳ",Table1[[#This Row],[Tổng giá trị]],0)</f>
        <v>0</v>
      </c>
      <c r="P1181" s="8">
        <f>IF(Table1[[#This Row],[Số còn phải thu ĐK]]&gt;0,0,IF(Table1[[#This Row],[Phân loại]]="Bán hàng",Table1[[#This Row],[Tổng giá trị]],-Table1[[#This Row],[Tổng giá trị]]))</f>
        <v>92265</v>
      </c>
      <c r="Q1181" s="20">
        <f>IF(Table1[[#This Row],[Ngày Thanh toán]]&lt;&gt;"",Table1[[#This Row],[Giá Trị HD sau CK]],0)</f>
        <v>0</v>
      </c>
      <c r="R1181" s="8">
        <f>Table1[[#This Row],[Số còn phải thu ĐK]]+Table1[[#This Row],[Giá Trị HD sau CK]]-Table1[[#This Row],[Số tiền đã thu]]</f>
        <v>92265</v>
      </c>
      <c r="S1181" s="7">
        <f>IF(Table1[[#This Row],[Ngày hóa đơn]]&lt;&gt;"",Table1[[#This Row],[Ngày hóa đơn]],Table1[[#This Row],[Ngày hạch toán]])</f>
        <v>45913</v>
      </c>
      <c r="T1181" s="8">
        <v>55</v>
      </c>
      <c r="U1181" s="7">
        <f>IF(Table1[[#This Row],[Ngày tính CN]]="","",S1181+T1181)</f>
        <v>45968</v>
      </c>
      <c r="V1181" s="20">
        <f ca="1">IF(Table1[[#This Row],[Hạn thanh toán]]="","",IF((U1181-NOW())&lt;0,0,(U1181-NOW())))</f>
        <v>0</v>
      </c>
      <c r="W1181" s="3"/>
      <c r="X1181" s="20">
        <f ca="1">IF(Table1[[#This Row],[Hạn thanh toán]]="","",IF((U1181-NOW())&lt;0,-(U1181-NOW()),0))</f>
        <v>6.6205368055525469</v>
      </c>
      <c r="Y1181" s="3" t="str">
        <f t="shared" ca="1" si="18"/>
        <v>Nợ quá hạn 30 ngày</v>
      </c>
      <c r="Z1181" s="3" t="str">
        <f>IF(MONTH(Table1[[#This Row],[Ngày tính CN]])&lt;10,"0"&amp;MONTH(Table1[[#This Row],[Ngày tính CN]]),MONTH(Table1[[#This Row],[Ngày tính CN]]))</f>
        <v>09</v>
      </c>
      <c r="AA118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81" s="3"/>
    </row>
    <row r="1182" spans="1:28" ht="16.5" customHeight="1" x14ac:dyDescent="0.2">
      <c r="A1182" s="4" t="s">
        <v>654</v>
      </c>
      <c r="B1182" s="4" t="s">
        <v>2119</v>
      </c>
      <c r="E1182" s="5">
        <v>45913</v>
      </c>
      <c r="F1182" s="3" t="s">
        <v>1732</v>
      </c>
      <c r="G1182" s="3" t="s">
        <v>936</v>
      </c>
      <c r="K1182" s="8">
        <v>-92265</v>
      </c>
      <c r="L1182" s="8" t="s">
        <v>637</v>
      </c>
      <c r="O1182" s="20">
        <f>IF(Table1[[#This Row],[Phân loại]]="Tồn đầu kỳ",Table1[[#This Row],[Tổng giá trị]],0)</f>
        <v>0</v>
      </c>
      <c r="P1182" s="8">
        <f>IF(Table1[[#This Row],[Số còn phải thu ĐK]]&gt;0,0,IF(Table1[[#This Row],[Phân loại]]="Bán hàng",Table1[[#This Row],[Tổng giá trị]],-Table1[[#This Row],[Tổng giá trị]]))</f>
        <v>92265</v>
      </c>
      <c r="Q1182" s="20">
        <f>IF(Table1[[#This Row],[Ngày Thanh toán]]&lt;&gt;"",Table1[[#This Row],[Giá Trị HD sau CK]],0)</f>
        <v>0</v>
      </c>
      <c r="R1182" s="8">
        <f>Table1[[#This Row],[Số còn phải thu ĐK]]+Table1[[#This Row],[Giá Trị HD sau CK]]-Table1[[#This Row],[Số tiền đã thu]]</f>
        <v>92265</v>
      </c>
      <c r="S1182" s="7">
        <f>IF(Table1[[#This Row],[Ngày hóa đơn]]&lt;&gt;"",Table1[[#This Row],[Ngày hóa đơn]],Table1[[#This Row],[Ngày hạch toán]])</f>
        <v>45913</v>
      </c>
      <c r="T1182" s="8">
        <v>55</v>
      </c>
      <c r="U1182" s="7">
        <f>IF(Table1[[#This Row],[Ngày tính CN]]="","",S1182+T1182)</f>
        <v>45968</v>
      </c>
      <c r="V1182" s="20">
        <f ca="1">IF(Table1[[#This Row],[Hạn thanh toán]]="","",IF((U1182-NOW())&lt;0,0,(U1182-NOW())))</f>
        <v>0</v>
      </c>
      <c r="W1182" s="3"/>
      <c r="X1182" s="20">
        <f ca="1">IF(Table1[[#This Row],[Hạn thanh toán]]="","",IF((U1182-NOW())&lt;0,-(U1182-NOW()),0))</f>
        <v>6.6205368055525469</v>
      </c>
      <c r="Y1182" s="3" t="str">
        <f t="shared" ca="1" si="18"/>
        <v>Nợ quá hạn 30 ngày</v>
      </c>
      <c r="Z1182" s="3" t="str">
        <f>IF(MONTH(Table1[[#This Row],[Ngày tính CN]])&lt;10,"0"&amp;MONTH(Table1[[#This Row],[Ngày tính CN]]),MONTH(Table1[[#This Row],[Ngày tính CN]]))</f>
        <v>09</v>
      </c>
      <c r="AA118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82" s="3"/>
    </row>
    <row r="1183" spans="1:28" ht="16.5" customHeight="1" x14ac:dyDescent="0.2">
      <c r="A1183" s="4" t="s">
        <v>654</v>
      </c>
      <c r="B1183" s="4" t="s">
        <v>2119</v>
      </c>
      <c r="E1183" s="5">
        <v>45913</v>
      </c>
      <c r="F1183" s="3" t="s">
        <v>1733</v>
      </c>
      <c r="G1183" s="3" t="s">
        <v>936</v>
      </c>
      <c r="K1183" s="8">
        <v>-86838</v>
      </c>
      <c r="L1183" s="8" t="s">
        <v>637</v>
      </c>
      <c r="O1183" s="20">
        <f>IF(Table1[[#This Row],[Phân loại]]="Tồn đầu kỳ",Table1[[#This Row],[Tổng giá trị]],0)</f>
        <v>0</v>
      </c>
      <c r="P1183" s="8">
        <f>IF(Table1[[#This Row],[Số còn phải thu ĐK]]&gt;0,0,IF(Table1[[#This Row],[Phân loại]]="Bán hàng",Table1[[#This Row],[Tổng giá trị]],-Table1[[#This Row],[Tổng giá trị]]))</f>
        <v>86838</v>
      </c>
      <c r="Q1183" s="20">
        <f>IF(Table1[[#This Row],[Ngày Thanh toán]]&lt;&gt;"",Table1[[#This Row],[Giá Trị HD sau CK]],0)</f>
        <v>0</v>
      </c>
      <c r="R1183" s="8">
        <f>Table1[[#This Row],[Số còn phải thu ĐK]]+Table1[[#This Row],[Giá Trị HD sau CK]]-Table1[[#This Row],[Số tiền đã thu]]</f>
        <v>86838</v>
      </c>
      <c r="S1183" s="7">
        <f>IF(Table1[[#This Row],[Ngày hóa đơn]]&lt;&gt;"",Table1[[#This Row],[Ngày hóa đơn]],Table1[[#This Row],[Ngày hạch toán]])</f>
        <v>45913</v>
      </c>
      <c r="T1183" s="8">
        <v>55</v>
      </c>
      <c r="U1183" s="7">
        <f>IF(Table1[[#This Row],[Ngày tính CN]]="","",S1183+T1183)</f>
        <v>45968</v>
      </c>
      <c r="V1183" s="20">
        <f ca="1">IF(Table1[[#This Row],[Hạn thanh toán]]="","",IF((U1183-NOW())&lt;0,0,(U1183-NOW())))</f>
        <v>0</v>
      </c>
      <c r="W1183" s="3"/>
      <c r="X1183" s="20">
        <f ca="1">IF(Table1[[#This Row],[Hạn thanh toán]]="","",IF((U1183-NOW())&lt;0,-(U1183-NOW()),0))</f>
        <v>6.6205368055525469</v>
      </c>
      <c r="Y1183" s="3" t="str">
        <f t="shared" ca="1" si="18"/>
        <v>Nợ quá hạn 30 ngày</v>
      </c>
      <c r="Z1183" s="3" t="str">
        <f>IF(MONTH(Table1[[#This Row],[Ngày tính CN]])&lt;10,"0"&amp;MONTH(Table1[[#This Row],[Ngày tính CN]]),MONTH(Table1[[#This Row],[Ngày tính CN]]))</f>
        <v>09</v>
      </c>
      <c r="AA118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83" s="3"/>
    </row>
    <row r="1184" spans="1:28" ht="16.5" customHeight="1" x14ac:dyDescent="0.2">
      <c r="A1184" s="4" t="s">
        <v>654</v>
      </c>
      <c r="B1184" s="4" t="s">
        <v>2119</v>
      </c>
      <c r="E1184" s="5">
        <v>45913</v>
      </c>
      <c r="F1184" s="3" t="s">
        <v>1734</v>
      </c>
      <c r="G1184" s="3" t="s">
        <v>936</v>
      </c>
      <c r="K1184" s="8">
        <v>-158609</v>
      </c>
      <c r="L1184" s="8" t="s">
        <v>637</v>
      </c>
      <c r="O1184" s="20">
        <f>IF(Table1[[#This Row],[Phân loại]]="Tồn đầu kỳ",Table1[[#This Row],[Tổng giá trị]],0)</f>
        <v>0</v>
      </c>
      <c r="P1184" s="8">
        <f>IF(Table1[[#This Row],[Số còn phải thu ĐK]]&gt;0,0,IF(Table1[[#This Row],[Phân loại]]="Bán hàng",Table1[[#This Row],[Tổng giá trị]],-Table1[[#This Row],[Tổng giá trị]]))</f>
        <v>158609</v>
      </c>
      <c r="Q1184" s="20">
        <f>IF(Table1[[#This Row],[Ngày Thanh toán]]&lt;&gt;"",Table1[[#This Row],[Giá Trị HD sau CK]],0)</f>
        <v>0</v>
      </c>
      <c r="R1184" s="8">
        <f>Table1[[#This Row],[Số còn phải thu ĐK]]+Table1[[#This Row],[Giá Trị HD sau CK]]-Table1[[#This Row],[Số tiền đã thu]]</f>
        <v>158609</v>
      </c>
      <c r="S1184" s="7">
        <f>IF(Table1[[#This Row],[Ngày hóa đơn]]&lt;&gt;"",Table1[[#This Row],[Ngày hóa đơn]],Table1[[#This Row],[Ngày hạch toán]])</f>
        <v>45913</v>
      </c>
      <c r="T1184" s="8">
        <v>55</v>
      </c>
      <c r="U1184" s="7">
        <f>IF(Table1[[#This Row],[Ngày tính CN]]="","",S1184+T1184)</f>
        <v>45968</v>
      </c>
      <c r="V1184" s="20">
        <f ca="1">IF(Table1[[#This Row],[Hạn thanh toán]]="","",IF((U1184-NOW())&lt;0,0,(U1184-NOW())))</f>
        <v>0</v>
      </c>
      <c r="W1184" s="3"/>
      <c r="X1184" s="20">
        <f ca="1">IF(Table1[[#This Row],[Hạn thanh toán]]="","",IF((U1184-NOW())&lt;0,-(U1184-NOW()),0))</f>
        <v>6.6205368055525469</v>
      </c>
      <c r="Y1184" s="3" t="str">
        <f t="shared" ca="1" si="18"/>
        <v>Nợ quá hạn 30 ngày</v>
      </c>
      <c r="Z1184" s="3" t="str">
        <f>IF(MONTH(Table1[[#This Row],[Ngày tính CN]])&lt;10,"0"&amp;MONTH(Table1[[#This Row],[Ngày tính CN]]),MONTH(Table1[[#This Row],[Ngày tính CN]]))</f>
        <v>09</v>
      </c>
      <c r="AA118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84" s="3"/>
    </row>
    <row r="1185" spans="1:28" ht="16.5" customHeight="1" x14ac:dyDescent="0.2">
      <c r="A1185" s="4" t="s">
        <v>654</v>
      </c>
      <c r="B1185" s="4" t="s">
        <v>2119</v>
      </c>
      <c r="E1185" s="5">
        <v>45920</v>
      </c>
      <c r="F1185" s="3" t="s">
        <v>1735</v>
      </c>
      <c r="G1185" s="3" t="s">
        <v>936</v>
      </c>
      <c r="K1185" s="8">
        <v>-61006</v>
      </c>
      <c r="L1185" s="8" t="s">
        <v>637</v>
      </c>
      <c r="O1185" s="20">
        <f>IF(Table1[[#This Row],[Phân loại]]="Tồn đầu kỳ",Table1[[#This Row],[Tổng giá trị]],0)</f>
        <v>0</v>
      </c>
      <c r="P1185" s="8">
        <f>IF(Table1[[#This Row],[Số còn phải thu ĐK]]&gt;0,0,IF(Table1[[#This Row],[Phân loại]]="Bán hàng",Table1[[#This Row],[Tổng giá trị]],-Table1[[#This Row],[Tổng giá trị]]))</f>
        <v>61006</v>
      </c>
      <c r="Q1185" s="20">
        <f>IF(Table1[[#This Row],[Ngày Thanh toán]]&lt;&gt;"",Table1[[#This Row],[Giá Trị HD sau CK]],0)</f>
        <v>0</v>
      </c>
      <c r="R1185" s="8">
        <f>Table1[[#This Row],[Số còn phải thu ĐK]]+Table1[[#This Row],[Giá Trị HD sau CK]]-Table1[[#This Row],[Số tiền đã thu]]</f>
        <v>61006</v>
      </c>
      <c r="S1185" s="7">
        <f>IF(Table1[[#This Row],[Ngày hóa đơn]]&lt;&gt;"",Table1[[#This Row],[Ngày hóa đơn]],Table1[[#This Row],[Ngày hạch toán]])</f>
        <v>45920</v>
      </c>
      <c r="T1185" s="8">
        <v>55</v>
      </c>
      <c r="U1185" s="7">
        <f>IF(Table1[[#This Row],[Ngày tính CN]]="","",S1185+T1185)</f>
        <v>45975</v>
      </c>
      <c r="V1185" s="20">
        <f ca="1">IF(Table1[[#This Row],[Hạn thanh toán]]="","",IF((U1185-NOW())&lt;0,0,(U1185-NOW())))</f>
        <v>0.37946319444745313</v>
      </c>
      <c r="W1185" s="3"/>
      <c r="X1185" s="20">
        <f ca="1">IF(Table1[[#This Row],[Hạn thanh toán]]="","",IF((U1185-NOW())&lt;0,-(U1185-NOW()),0))</f>
        <v>0</v>
      </c>
      <c r="Y1185" s="3" t="str">
        <f t="shared" ca="1" si="18"/>
        <v>Chưa đến hạn thanh toán</v>
      </c>
      <c r="Z1185" s="3" t="str">
        <f>IF(MONTH(Table1[[#This Row],[Ngày tính CN]])&lt;10,"0"&amp;MONTH(Table1[[#This Row],[Ngày tính CN]]),MONTH(Table1[[#This Row],[Ngày tính CN]]))</f>
        <v>09</v>
      </c>
      <c r="AA118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85" s="3"/>
    </row>
    <row r="1186" spans="1:28" ht="16.5" customHeight="1" x14ac:dyDescent="0.2">
      <c r="A1186" s="4" t="s">
        <v>654</v>
      </c>
      <c r="B1186" s="4" t="s">
        <v>2119</v>
      </c>
      <c r="E1186" s="5">
        <v>45920</v>
      </c>
      <c r="F1186" s="3" t="s">
        <v>1736</v>
      </c>
      <c r="G1186" s="3" t="s">
        <v>936</v>
      </c>
      <c r="K1186" s="8">
        <v>-61006</v>
      </c>
      <c r="L1186" s="8" t="s">
        <v>637</v>
      </c>
      <c r="O1186" s="20">
        <f>IF(Table1[[#This Row],[Phân loại]]="Tồn đầu kỳ",Table1[[#This Row],[Tổng giá trị]],0)</f>
        <v>0</v>
      </c>
      <c r="P1186" s="8">
        <f>IF(Table1[[#This Row],[Số còn phải thu ĐK]]&gt;0,0,IF(Table1[[#This Row],[Phân loại]]="Bán hàng",Table1[[#This Row],[Tổng giá trị]],-Table1[[#This Row],[Tổng giá trị]]))</f>
        <v>61006</v>
      </c>
      <c r="Q1186" s="20">
        <f>IF(Table1[[#This Row],[Ngày Thanh toán]]&lt;&gt;"",Table1[[#This Row],[Giá Trị HD sau CK]],0)</f>
        <v>0</v>
      </c>
      <c r="R1186" s="8">
        <f>Table1[[#This Row],[Số còn phải thu ĐK]]+Table1[[#This Row],[Giá Trị HD sau CK]]-Table1[[#This Row],[Số tiền đã thu]]</f>
        <v>61006</v>
      </c>
      <c r="S1186" s="7">
        <f>IF(Table1[[#This Row],[Ngày hóa đơn]]&lt;&gt;"",Table1[[#This Row],[Ngày hóa đơn]],Table1[[#This Row],[Ngày hạch toán]])</f>
        <v>45920</v>
      </c>
      <c r="T1186" s="8">
        <v>55</v>
      </c>
      <c r="U1186" s="7">
        <f>IF(Table1[[#This Row],[Ngày tính CN]]="","",S1186+T1186)</f>
        <v>45975</v>
      </c>
      <c r="V1186" s="20">
        <f ca="1">IF(Table1[[#This Row],[Hạn thanh toán]]="","",IF((U1186-NOW())&lt;0,0,(U1186-NOW())))</f>
        <v>0.37946319444745313</v>
      </c>
      <c r="W1186" s="3"/>
      <c r="X1186" s="20">
        <f ca="1">IF(Table1[[#This Row],[Hạn thanh toán]]="","",IF((U1186-NOW())&lt;0,-(U1186-NOW()),0))</f>
        <v>0</v>
      </c>
      <c r="Y1186" s="3" t="str">
        <f t="shared" ca="1" si="18"/>
        <v>Chưa đến hạn thanh toán</v>
      </c>
      <c r="Z1186" s="3" t="str">
        <f>IF(MONTH(Table1[[#This Row],[Ngày tính CN]])&lt;10,"0"&amp;MONTH(Table1[[#This Row],[Ngày tính CN]]),MONTH(Table1[[#This Row],[Ngày tính CN]]))</f>
        <v>09</v>
      </c>
      <c r="AA118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86" s="3"/>
    </row>
    <row r="1187" spans="1:28" ht="16.5" customHeight="1" x14ac:dyDescent="0.2">
      <c r="A1187" s="4" t="s">
        <v>654</v>
      </c>
      <c r="B1187" s="4" t="s">
        <v>2119</v>
      </c>
      <c r="E1187" s="5">
        <v>45920</v>
      </c>
      <c r="F1187" s="3" t="s">
        <v>1737</v>
      </c>
      <c r="G1187" s="3" t="s">
        <v>936</v>
      </c>
      <c r="K1187" s="8">
        <v>-86838</v>
      </c>
      <c r="L1187" s="8" t="s">
        <v>637</v>
      </c>
      <c r="O1187" s="20">
        <f>IF(Table1[[#This Row],[Phân loại]]="Tồn đầu kỳ",Table1[[#This Row],[Tổng giá trị]],0)</f>
        <v>0</v>
      </c>
      <c r="P1187" s="8">
        <f>IF(Table1[[#This Row],[Số còn phải thu ĐK]]&gt;0,0,IF(Table1[[#This Row],[Phân loại]]="Bán hàng",Table1[[#This Row],[Tổng giá trị]],-Table1[[#This Row],[Tổng giá trị]]))</f>
        <v>86838</v>
      </c>
      <c r="Q1187" s="20">
        <f>IF(Table1[[#This Row],[Ngày Thanh toán]]&lt;&gt;"",Table1[[#This Row],[Giá Trị HD sau CK]],0)</f>
        <v>0</v>
      </c>
      <c r="R1187" s="8">
        <f>Table1[[#This Row],[Số còn phải thu ĐK]]+Table1[[#This Row],[Giá Trị HD sau CK]]-Table1[[#This Row],[Số tiền đã thu]]</f>
        <v>86838</v>
      </c>
      <c r="S1187" s="7">
        <f>IF(Table1[[#This Row],[Ngày hóa đơn]]&lt;&gt;"",Table1[[#This Row],[Ngày hóa đơn]],Table1[[#This Row],[Ngày hạch toán]])</f>
        <v>45920</v>
      </c>
      <c r="T1187" s="8">
        <v>55</v>
      </c>
      <c r="U1187" s="7">
        <f>IF(Table1[[#This Row],[Ngày tính CN]]="","",S1187+T1187)</f>
        <v>45975</v>
      </c>
      <c r="V1187" s="20">
        <f ca="1">IF(Table1[[#This Row],[Hạn thanh toán]]="","",IF((U1187-NOW())&lt;0,0,(U1187-NOW())))</f>
        <v>0.37946319444745313</v>
      </c>
      <c r="W1187" s="3"/>
      <c r="X1187" s="20">
        <f ca="1">IF(Table1[[#This Row],[Hạn thanh toán]]="","",IF((U1187-NOW())&lt;0,-(U1187-NOW()),0))</f>
        <v>0</v>
      </c>
      <c r="Y1187" s="3" t="str">
        <f t="shared" ca="1" si="18"/>
        <v>Chưa đến hạn thanh toán</v>
      </c>
      <c r="Z1187" s="3" t="str">
        <f>IF(MONTH(Table1[[#This Row],[Ngày tính CN]])&lt;10,"0"&amp;MONTH(Table1[[#This Row],[Ngày tính CN]]),MONTH(Table1[[#This Row],[Ngày tính CN]]))</f>
        <v>09</v>
      </c>
      <c r="AA118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87" s="3"/>
    </row>
    <row r="1188" spans="1:28" ht="16.5" customHeight="1" x14ac:dyDescent="0.2">
      <c r="A1188" s="4" t="s">
        <v>654</v>
      </c>
      <c r="B1188" s="4" t="s">
        <v>2119</v>
      </c>
      <c r="E1188" s="5">
        <v>45920</v>
      </c>
      <c r="F1188" s="3" t="s">
        <v>1738</v>
      </c>
      <c r="G1188" s="3" t="s">
        <v>936</v>
      </c>
      <c r="K1188" s="8">
        <v>-86838</v>
      </c>
      <c r="L1188" s="8" t="s">
        <v>637</v>
      </c>
      <c r="O1188" s="20">
        <f>IF(Table1[[#This Row],[Phân loại]]="Tồn đầu kỳ",Table1[[#This Row],[Tổng giá trị]],0)</f>
        <v>0</v>
      </c>
      <c r="P1188" s="8">
        <f>IF(Table1[[#This Row],[Số còn phải thu ĐK]]&gt;0,0,IF(Table1[[#This Row],[Phân loại]]="Bán hàng",Table1[[#This Row],[Tổng giá trị]],-Table1[[#This Row],[Tổng giá trị]]))</f>
        <v>86838</v>
      </c>
      <c r="Q1188" s="20">
        <f>IF(Table1[[#This Row],[Ngày Thanh toán]]&lt;&gt;"",Table1[[#This Row],[Giá Trị HD sau CK]],0)</f>
        <v>0</v>
      </c>
      <c r="R1188" s="8">
        <f>Table1[[#This Row],[Số còn phải thu ĐK]]+Table1[[#This Row],[Giá Trị HD sau CK]]-Table1[[#This Row],[Số tiền đã thu]]</f>
        <v>86838</v>
      </c>
      <c r="S1188" s="7">
        <f>IF(Table1[[#This Row],[Ngày hóa đơn]]&lt;&gt;"",Table1[[#This Row],[Ngày hóa đơn]],Table1[[#This Row],[Ngày hạch toán]])</f>
        <v>45920</v>
      </c>
      <c r="T1188" s="8">
        <v>55</v>
      </c>
      <c r="U1188" s="7">
        <f>IF(Table1[[#This Row],[Ngày tính CN]]="","",S1188+T1188)</f>
        <v>45975</v>
      </c>
      <c r="V1188" s="20">
        <f ca="1">IF(Table1[[#This Row],[Hạn thanh toán]]="","",IF((U1188-NOW())&lt;0,0,(U1188-NOW())))</f>
        <v>0.37946319444745313</v>
      </c>
      <c r="W1188" s="3"/>
      <c r="X1188" s="20">
        <f ca="1">IF(Table1[[#This Row],[Hạn thanh toán]]="","",IF((U1188-NOW())&lt;0,-(U1188-NOW()),0))</f>
        <v>0</v>
      </c>
      <c r="Y1188" s="3" t="str">
        <f t="shared" ca="1" si="18"/>
        <v>Chưa đến hạn thanh toán</v>
      </c>
      <c r="Z1188" s="3" t="str">
        <f>IF(MONTH(Table1[[#This Row],[Ngày tính CN]])&lt;10,"0"&amp;MONTH(Table1[[#This Row],[Ngày tính CN]]),MONTH(Table1[[#This Row],[Ngày tính CN]]))</f>
        <v>09</v>
      </c>
      <c r="AA118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88" s="3"/>
    </row>
    <row r="1189" spans="1:28" ht="16.5" customHeight="1" x14ac:dyDescent="0.2">
      <c r="A1189" s="4" t="s">
        <v>654</v>
      </c>
      <c r="B1189" s="4" t="s">
        <v>2119</v>
      </c>
      <c r="E1189" s="5">
        <v>45920</v>
      </c>
      <c r="F1189" s="3" t="s">
        <v>1739</v>
      </c>
      <c r="G1189" s="3" t="s">
        <v>936</v>
      </c>
      <c r="K1189" s="8">
        <v>-49049</v>
      </c>
      <c r="L1189" s="8" t="s">
        <v>637</v>
      </c>
      <c r="O1189" s="20">
        <f>IF(Table1[[#This Row],[Phân loại]]="Tồn đầu kỳ",Table1[[#This Row],[Tổng giá trị]],0)</f>
        <v>0</v>
      </c>
      <c r="P1189" s="8">
        <f>IF(Table1[[#This Row],[Số còn phải thu ĐK]]&gt;0,0,IF(Table1[[#This Row],[Phân loại]]="Bán hàng",Table1[[#This Row],[Tổng giá trị]],-Table1[[#This Row],[Tổng giá trị]]))</f>
        <v>49049</v>
      </c>
      <c r="Q1189" s="20">
        <f>IF(Table1[[#This Row],[Ngày Thanh toán]]&lt;&gt;"",Table1[[#This Row],[Giá Trị HD sau CK]],0)</f>
        <v>0</v>
      </c>
      <c r="R1189" s="8">
        <f>Table1[[#This Row],[Số còn phải thu ĐK]]+Table1[[#This Row],[Giá Trị HD sau CK]]-Table1[[#This Row],[Số tiền đã thu]]</f>
        <v>49049</v>
      </c>
      <c r="S1189" s="7">
        <f>IF(Table1[[#This Row],[Ngày hóa đơn]]&lt;&gt;"",Table1[[#This Row],[Ngày hóa đơn]],Table1[[#This Row],[Ngày hạch toán]])</f>
        <v>45920</v>
      </c>
      <c r="T1189" s="8">
        <v>55</v>
      </c>
      <c r="U1189" s="7">
        <f>IF(Table1[[#This Row],[Ngày tính CN]]="","",S1189+T1189)</f>
        <v>45975</v>
      </c>
      <c r="V1189" s="20">
        <f ca="1">IF(Table1[[#This Row],[Hạn thanh toán]]="","",IF((U1189-NOW())&lt;0,0,(U1189-NOW())))</f>
        <v>0.37946319444745313</v>
      </c>
      <c r="W1189" s="3"/>
      <c r="X1189" s="20">
        <f ca="1">IF(Table1[[#This Row],[Hạn thanh toán]]="","",IF((U1189-NOW())&lt;0,-(U1189-NOW()),0))</f>
        <v>0</v>
      </c>
      <c r="Y1189" s="3" t="str">
        <f t="shared" ca="1" si="18"/>
        <v>Chưa đến hạn thanh toán</v>
      </c>
      <c r="Z1189" s="3" t="str">
        <f>IF(MONTH(Table1[[#This Row],[Ngày tính CN]])&lt;10,"0"&amp;MONTH(Table1[[#This Row],[Ngày tính CN]]),MONTH(Table1[[#This Row],[Ngày tính CN]]))</f>
        <v>09</v>
      </c>
      <c r="AA118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89" s="3"/>
    </row>
    <row r="1190" spans="1:28" ht="16.5" customHeight="1" x14ac:dyDescent="0.2">
      <c r="A1190" s="4" t="s">
        <v>654</v>
      </c>
      <c r="B1190" s="4" t="s">
        <v>2119</v>
      </c>
      <c r="E1190" s="5">
        <v>45920</v>
      </c>
      <c r="F1190" s="3" t="s">
        <v>1740</v>
      </c>
      <c r="G1190" s="3" t="s">
        <v>936</v>
      </c>
      <c r="K1190" s="8">
        <v>-71771</v>
      </c>
      <c r="L1190" s="8" t="s">
        <v>637</v>
      </c>
      <c r="O1190" s="20">
        <f>IF(Table1[[#This Row],[Phân loại]]="Tồn đầu kỳ",Table1[[#This Row],[Tổng giá trị]],0)</f>
        <v>0</v>
      </c>
      <c r="P1190" s="8">
        <f>IF(Table1[[#This Row],[Số còn phải thu ĐK]]&gt;0,0,IF(Table1[[#This Row],[Phân loại]]="Bán hàng",Table1[[#This Row],[Tổng giá trị]],-Table1[[#This Row],[Tổng giá trị]]))</f>
        <v>71771</v>
      </c>
      <c r="Q1190" s="20">
        <f>IF(Table1[[#This Row],[Ngày Thanh toán]]&lt;&gt;"",Table1[[#This Row],[Giá Trị HD sau CK]],0)</f>
        <v>0</v>
      </c>
      <c r="R1190" s="8">
        <f>Table1[[#This Row],[Số còn phải thu ĐK]]+Table1[[#This Row],[Giá Trị HD sau CK]]-Table1[[#This Row],[Số tiền đã thu]]</f>
        <v>71771</v>
      </c>
      <c r="S1190" s="7">
        <f>IF(Table1[[#This Row],[Ngày hóa đơn]]&lt;&gt;"",Table1[[#This Row],[Ngày hóa đơn]],Table1[[#This Row],[Ngày hạch toán]])</f>
        <v>45920</v>
      </c>
      <c r="T1190" s="8">
        <v>55</v>
      </c>
      <c r="U1190" s="7">
        <f>IF(Table1[[#This Row],[Ngày tính CN]]="","",S1190+T1190)</f>
        <v>45975</v>
      </c>
      <c r="V1190" s="20">
        <f ca="1">IF(Table1[[#This Row],[Hạn thanh toán]]="","",IF((U1190-NOW())&lt;0,0,(U1190-NOW())))</f>
        <v>0.37946319444745313</v>
      </c>
      <c r="W1190" s="3"/>
      <c r="X1190" s="20">
        <f ca="1">IF(Table1[[#This Row],[Hạn thanh toán]]="","",IF((U1190-NOW())&lt;0,-(U1190-NOW()),0))</f>
        <v>0</v>
      </c>
      <c r="Y1190" s="3" t="str">
        <f t="shared" ca="1" si="18"/>
        <v>Chưa đến hạn thanh toán</v>
      </c>
      <c r="Z1190" s="3" t="str">
        <f>IF(MONTH(Table1[[#This Row],[Ngày tính CN]])&lt;10,"0"&amp;MONTH(Table1[[#This Row],[Ngày tính CN]]),MONTH(Table1[[#This Row],[Ngày tính CN]]))</f>
        <v>09</v>
      </c>
      <c r="AA119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90" s="3"/>
    </row>
    <row r="1191" spans="1:28" ht="16.5" customHeight="1" x14ac:dyDescent="0.2">
      <c r="A1191" s="4" t="s">
        <v>654</v>
      </c>
      <c r="B1191" s="4" t="s">
        <v>2119</v>
      </c>
      <c r="E1191" s="5">
        <v>45920</v>
      </c>
      <c r="F1191" s="3" t="s">
        <v>1741</v>
      </c>
      <c r="G1191" s="3" t="s">
        <v>936</v>
      </c>
      <c r="K1191" s="8">
        <v>-71771</v>
      </c>
      <c r="L1191" s="8" t="s">
        <v>637</v>
      </c>
      <c r="O1191" s="20">
        <f>IF(Table1[[#This Row],[Phân loại]]="Tồn đầu kỳ",Table1[[#This Row],[Tổng giá trị]],0)</f>
        <v>0</v>
      </c>
      <c r="P1191" s="8">
        <f>IF(Table1[[#This Row],[Số còn phải thu ĐK]]&gt;0,0,IF(Table1[[#This Row],[Phân loại]]="Bán hàng",Table1[[#This Row],[Tổng giá trị]],-Table1[[#This Row],[Tổng giá trị]]))</f>
        <v>71771</v>
      </c>
      <c r="Q1191" s="20">
        <f>IF(Table1[[#This Row],[Ngày Thanh toán]]&lt;&gt;"",Table1[[#This Row],[Giá Trị HD sau CK]],0)</f>
        <v>0</v>
      </c>
      <c r="R1191" s="8">
        <f>Table1[[#This Row],[Số còn phải thu ĐK]]+Table1[[#This Row],[Giá Trị HD sau CK]]-Table1[[#This Row],[Số tiền đã thu]]</f>
        <v>71771</v>
      </c>
      <c r="S1191" s="7">
        <f>IF(Table1[[#This Row],[Ngày hóa đơn]]&lt;&gt;"",Table1[[#This Row],[Ngày hóa đơn]],Table1[[#This Row],[Ngày hạch toán]])</f>
        <v>45920</v>
      </c>
      <c r="T1191" s="8">
        <v>55</v>
      </c>
      <c r="U1191" s="7">
        <f>IF(Table1[[#This Row],[Ngày tính CN]]="","",S1191+T1191)</f>
        <v>45975</v>
      </c>
      <c r="V1191" s="20">
        <f ca="1">IF(Table1[[#This Row],[Hạn thanh toán]]="","",IF((U1191-NOW())&lt;0,0,(U1191-NOW())))</f>
        <v>0.37946319444745313</v>
      </c>
      <c r="W1191" s="3"/>
      <c r="X1191" s="20">
        <f ca="1">IF(Table1[[#This Row],[Hạn thanh toán]]="","",IF((U1191-NOW())&lt;0,-(U1191-NOW()),0))</f>
        <v>0</v>
      </c>
      <c r="Y1191" s="3" t="str">
        <f t="shared" ca="1" si="18"/>
        <v>Chưa đến hạn thanh toán</v>
      </c>
      <c r="Z1191" s="3" t="str">
        <f>IF(MONTH(Table1[[#This Row],[Ngày tính CN]])&lt;10,"0"&amp;MONTH(Table1[[#This Row],[Ngày tính CN]]),MONTH(Table1[[#This Row],[Ngày tính CN]]))</f>
        <v>09</v>
      </c>
      <c r="AA119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91" s="3"/>
    </row>
    <row r="1192" spans="1:28" ht="16.5" customHeight="1" x14ac:dyDescent="0.2">
      <c r="A1192" s="4" t="s">
        <v>654</v>
      </c>
      <c r="B1192" s="4" t="s">
        <v>2119</v>
      </c>
      <c r="E1192" s="5">
        <v>45920</v>
      </c>
      <c r="F1192" s="3" t="s">
        <v>1742</v>
      </c>
      <c r="G1192" s="3" t="s">
        <v>936</v>
      </c>
      <c r="K1192" s="8">
        <v>-71771</v>
      </c>
      <c r="L1192" s="8" t="s">
        <v>637</v>
      </c>
      <c r="O1192" s="20">
        <f>IF(Table1[[#This Row],[Phân loại]]="Tồn đầu kỳ",Table1[[#This Row],[Tổng giá trị]],0)</f>
        <v>0</v>
      </c>
      <c r="P1192" s="8">
        <f>IF(Table1[[#This Row],[Số còn phải thu ĐK]]&gt;0,0,IF(Table1[[#This Row],[Phân loại]]="Bán hàng",Table1[[#This Row],[Tổng giá trị]],-Table1[[#This Row],[Tổng giá trị]]))</f>
        <v>71771</v>
      </c>
      <c r="Q1192" s="20">
        <f>IF(Table1[[#This Row],[Ngày Thanh toán]]&lt;&gt;"",Table1[[#This Row],[Giá Trị HD sau CK]],0)</f>
        <v>0</v>
      </c>
      <c r="R1192" s="8">
        <f>Table1[[#This Row],[Số còn phải thu ĐK]]+Table1[[#This Row],[Giá Trị HD sau CK]]-Table1[[#This Row],[Số tiền đã thu]]</f>
        <v>71771</v>
      </c>
      <c r="S1192" s="7">
        <f>IF(Table1[[#This Row],[Ngày hóa đơn]]&lt;&gt;"",Table1[[#This Row],[Ngày hóa đơn]],Table1[[#This Row],[Ngày hạch toán]])</f>
        <v>45920</v>
      </c>
      <c r="T1192" s="8">
        <v>55</v>
      </c>
      <c r="U1192" s="7">
        <f>IF(Table1[[#This Row],[Ngày tính CN]]="","",S1192+T1192)</f>
        <v>45975</v>
      </c>
      <c r="V1192" s="20">
        <f ca="1">IF(Table1[[#This Row],[Hạn thanh toán]]="","",IF((U1192-NOW())&lt;0,0,(U1192-NOW())))</f>
        <v>0.37946319444745313</v>
      </c>
      <c r="W1192" s="3"/>
      <c r="X1192" s="20">
        <f ca="1">IF(Table1[[#This Row],[Hạn thanh toán]]="","",IF((U1192-NOW())&lt;0,-(U1192-NOW()),0))</f>
        <v>0</v>
      </c>
      <c r="Y1192" s="3" t="str">
        <f t="shared" ca="1" si="18"/>
        <v>Chưa đến hạn thanh toán</v>
      </c>
      <c r="Z1192" s="3" t="str">
        <f>IF(MONTH(Table1[[#This Row],[Ngày tính CN]])&lt;10,"0"&amp;MONTH(Table1[[#This Row],[Ngày tính CN]]),MONTH(Table1[[#This Row],[Ngày tính CN]]))</f>
        <v>09</v>
      </c>
      <c r="AA119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92" s="3"/>
    </row>
    <row r="1193" spans="1:28" ht="16.5" customHeight="1" x14ac:dyDescent="0.2">
      <c r="A1193" s="4" t="s">
        <v>654</v>
      </c>
      <c r="B1193" s="4" t="s">
        <v>2119</v>
      </c>
      <c r="E1193" s="5">
        <v>45920</v>
      </c>
      <c r="F1193" s="3" t="s">
        <v>1743</v>
      </c>
      <c r="G1193" s="3" t="s">
        <v>936</v>
      </c>
      <c r="K1193" s="8">
        <v>-71771</v>
      </c>
      <c r="L1193" s="8" t="s">
        <v>637</v>
      </c>
      <c r="O1193" s="20">
        <f>IF(Table1[[#This Row],[Phân loại]]="Tồn đầu kỳ",Table1[[#This Row],[Tổng giá trị]],0)</f>
        <v>0</v>
      </c>
      <c r="P1193" s="8">
        <f>IF(Table1[[#This Row],[Số còn phải thu ĐK]]&gt;0,0,IF(Table1[[#This Row],[Phân loại]]="Bán hàng",Table1[[#This Row],[Tổng giá trị]],-Table1[[#This Row],[Tổng giá trị]]))</f>
        <v>71771</v>
      </c>
      <c r="Q1193" s="20">
        <f>IF(Table1[[#This Row],[Ngày Thanh toán]]&lt;&gt;"",Table1[[#This Row],[Giá Trị HD sau CK]],0)</f>
        <v>0</v>
      </c>
      <c r="R1193" s="8">
        <f>Table1[[#This Row],[Số còn phải thu ĐK]]+Table1[[#This Row],[Giá Trị HD sau CK]]-Table1[[#This Row],[Số tiền đã thu]]</f>
        <v>71771</v>
      </c>
      <c r="S1193" s="7">
        <f>IF(Table1[[#This Row],[Ngày hóa đơn]]&lt;&gt;"",Table1[[#This Row],[Ngày hóa đơn]],Table1[[#This Row],[Ngày hạch toán]])</f>
        <v>45920</v>
      </c>
      <c r="T1193" s="8">
        <v>55</v>
      </c>
      <c r="U1193" s="7">
        <f>IF(Table1[[#This Row],[Ngày tính CN]]="","",S1193+T1193)</f>
        <v>45975</v>
      </c>
      <c r="V1193" s="20">
        <f ca="1">IF(Table1[[#This Row],[Hạn thanh toán]]="","",IF((U1193-NOW())&lt;0,0,(U1193-NOW())))</f>
        <v>0.37946319444745313</v>
      </c>
      <c r="W1193" s="3"/>
      <c r="X1193" s="20">
        <f ca="1">IF(Table1[[#This Row],[Hạn thanh toán]]="","",IF((U1193-NOW())&lt;0,-(U1193-NOW()),0))</f>
        <v>0</v>
      </c>
      <c r="Y1193" s="3" t="str">
        <f t="shared" ca="1" si="18"/>
        <v>Chưa đến hạn thanh toán</v>
      </c>
      <c r="Z1193" s="3" t="str">
        <f>IF(MONTH(Table1[[#This Row],[Ngày tính CN]])&lt;10,"0"&amp;MONTH(Table1[[#This Row],[Ngày tính CN]]),MONTH(Table1[[#This Row],[Ngày tính CN]]))</f>
        <v>09</v>
      </c>
      <c r="AA119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93" s="3"/>
    </row>
    <row r="1194" spans="1:28" ht="16.5" customHeight="1" x14ac:dyDescent="0.2">
      <c r="A1194" s="4" t="s">
        <v>654</v>
      </c>
      <c r="B1194" s="4" t="s">
        <v>2119</v>
      </c>
      <c r="E1194" s="5">
        <v>45920</v>
      </c>
      <c r="F1194" s="3" t="s">
        <v>1744</v>
      </c>
      <c r="G1194" s="3" t="s">
        <v>936</v>
      </c>
      <c r="K1194" s="8">
        <v>-71771</v>
      </c>
      <c r="L1194" s="8" t="s">
        <v>637</v>
      </c>
      <c r="O1194" s="20">
        <f>IF(Table1[[#This Row],[Phân loại]]="Tồn đầu kỳ",Table1[[#This Row],[Tổng giá trị]],0)</f>
        <v>0</v>
      </c>
      <c r="P1194" s="8">
        <f>IF(Table1[[#This Row],[Số còn phải thu ĐK]]&gt;0,0,IF(Table1[[#This Row],[Phân loại]]="Bán hàng",Table1[[#This Row],[Tổng giá trị]],-Table1[[#This Row],[Tổng giá trị]]))</f>
        <v>71771</v>
      </c>
      <c r="Q1194" s="20">
        <f>IF(Table1[[#This Row],[Ngày Thanh toán]]&lt;&gt;"",Table1[[#This Row],[Giá Trị HD sau CK]],0)</f>
        <v>0</v>
      </c>
      <c r="R1194" s="8">
        <f>Table1[[#This Row],[Số còn phải thu ĐK]]+Table1[[#This Row],[Giá Trị HD sau CK]]-Table1[[#This Row],[Số tiền đã thu]]</f>
        <v>71771</v>
      </c>
      <c r="S1194" s="7">
        <f>IF(Table1[[#This Row],[Ngày hóa đơn]]&lt;&gt;"",Table1[[#This Row],[Ngày hóa đơn]],Table1[[#This Row],[Ngày hạch toán]])</f>
        <v>45920</v>
      </c>
      <c r="T1194" s="8">
        <v>55</v>
      </c>
      <c r="U1194" s="7">
        <f>IF(Table1[[#This Row],[Ngày tính CN]]="","",S1194+T1194)</f>
        <v>45975</v>
      </c>
      <c r="V1194" s="20">
        <f ca="1">IF(Table1[[#This Row],[Hạn thanh toán]]="","",IF((U1194-NOW())&lt;0,0,(U1194-NOW())))</f>
        <v>0.37946319444745313</v>
      </c>
      <c r="W1194" s="3"/>
      <c r="X1194" s="20">
        <f ca="1">IF(Table1[[#This Row],[Hạn thanh toán]]="","",IF((U1194-NOW())&lt;0,-(U1194-NOW()),0))</f>
        <v>0</v>
      </c>
      <c r="Y1194" s="3" t="str">
        <f t="shared" ca="1" si="18"/>
        <v>Chưa đến hạn thanh toán</v>
      </c>
      <c r="Z1194" s="3" t="str">
        <f>IF(MONTH(Table1[[#This Row],[Ngày tính CN]])&lt;10,"0"&amp;MONTH(Table1[[#This Row],[Ngày tính CN]]),MONTH(Table1[[#This Row],[Ngày tính CN]]))</f>
        <v>09</v>
      </c>
      <c r="AA119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94" s="3"/>
    </row>
    <row r="1195" spans="1:28" ht="16.5" customHeight="1" x14ac:dyDescent="0.2">
      <c r="A1195" s="4" t="s">
        <v>654</v>
      </c>
      <c r="B1195" s="4" t="s">
        <v>2119</v>
      </c>
      <c r="E1195" s="5">
        <v>45920</v>
      </c>
      <c r="F1195" s="3" t="s">
        <v>1745</v>
      </c>
      <c r="G1195" s="3" t="s">
        <v>936</v>
      </c>
      <c r="K1195" s="8">
        <v>-108548</v>
      </c>
      <c r="L1195" s="8" t="s">
        <v>637</v>
      </c>
      <c r="O1195" s="20">
        <f>IF(Table1[[#This Row],[Phân loại]]="Tồn đầu kỳ",Table1[[#This Row],[Tổng giá trị]],0)</f>
        <v>0</v>
      </c>
      <c r="P1195" s="8">
        <f>IF(Table1[[#This Row],[Số còn phải thu ĐK]]&gt;0,0,IF(Table1[[#This Row],[Phân loại]]="Bán hàng",Table1[[#This Row],[Tổng giá trị]],-Table1[[#This Row],[Tổng giá trị]]))</f>
        <v>108548</v>
      </c>
      <c r="Q1195" s="20">
        <f>IF(Table1[[#This Row],[Ngày Thanh toán]]&lt;&gt;"",Table1[[#This Row],[Giá Trị HD sau CK]],0)</f>
        <v>0</v>
      </c>
      <c r="R1195" s="8">
        <f>Table1[[#This Row],[Số còn phải thu ĐK]]+Table1[[#This Row],[Giá Trị HD sau CK]]-Table1[[#This Row],[Số tiền đã thu]]</f>
        <v>108548</v>
      </c>
      <c r="S1195" s="7">
        <f>IF(Table1[[#This Row],[Ngày hóa đơn]]&lt;&gt;"",Table1[[#This Row],[Ngày hóa đơn]],Table1[[#This Row],[Ngày hạch toán]])</f>
        <v>45920</v>
      </c>
      <c r="T1195" s="8">
        <v>55</v>
      </c>
      <c r="U1195" s="7">
        <f>IF(Table1[[#This Row],[Ngày tính CN]]="","",S1195+T1195)</f>
        <v>45975</v>
      </c>
      <c r="V1195" s="20">
        <f ca="1">IF(Table1[[#This Row],[Hạn thanh toán]]="","",IF((U1195-NOW())&lt;0,0,(U1195-NOW())))</f>
        <v>0.37946319444745313</v>
      </c>
      <c r="W1195" s="3"/>
      <c r="X1195" s="20">
        <f ca="1">IF(Table1[[#This Row],[Hạn thanh toán]]="","",IF((U1195-NOW())&lt;0,-(U1195-NOW()),0))</f>
        <v>0</v>
      </c>
      <c r="Y1195" s="3" t="str">
        <f t="shared" ca="1" si="18"/>
        <v>Chưa đến hạn thanh toán</v>
      </c>
      <c r="Z1195" s="3" t="str">
        <f>IF(MONTH(Table1[[#This Row],[Ngày tính CN]])&lt;10,"0"&amp;MONTH(Table1[[#This Row],[Ngày tính CN]]),MONTH(Table1[[#This Row],[Ngày tính CN]]))</f>
        <v>09</v>
      </c>
      <c r="AA119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95" s="3"/>
    </row>
    <row r="1196" spans="1:28" ht="16.5" customHeight="1" x14ac:dyDescent="0.2">
      <c r="A1196" s="4" t="s">
        <v>654</v>
      </c>
      <c r="B1196" s="4" t="s">
        <v>2119</v>
      </c>
      <c r="E1196" s="5">
        <v>45920</v>
      </c>
      <c r="F1196" s="3" t="s">
        <v>1746</v>
      </c>
      <c r="G1196" s="3" t="s">
        <v>936</v>
      </c>
      <c r="K1196" s="8">
        <v>-108548</v>
      </c>
      <c r="L1196" s="8" t="s">
        <v>637</v>
      </c>
      <c r="O1196" s="20">
        <f>IF(Table1[[#This Row],[Phân loại]]="Tồn đầu kỳ",Table1[[#This Row],[Tổng giá trị]],0)</f>
        <v>0</v>
      </c>
      <c r="P1196" s="8">
        <f>IF(Table1[[#This Row],[Số còn phải thu ĐK]]&gt;0,0,IF(Table1[[#This Row],[Phân loại]]="Bán hàng",Table1[[#This Row],[Tổng giá trị]],-Table1[[#This Row],[Tổng giá trị]]))</f>
        <v>108548</v>
      </c>
      <c r="Q1196" s="20">
        <f>IF(Table1[[#This Row],[Ngày Thanh toán]]&lt;&gt;"",Table1[[#This Row],[Giá Trị HD sau CK]],0)</f>
        <v>0</v>
      </c>
      <c r="R1196" s="8">
        <f>Table1[[#This Row],[Số còn phải thu ĐK]]+Table1[[#This Row],[Giá Trị HD sau CK]]-Table1[[#This Row],[Số tiền đã thu]]</f>
        <v>108548</v>
      </c>
      <c r="S1196" s="7">
        <f>IF(Table1[[#This Row],[Ngày hóa đơn]]&lt;&gt;"",Table1[[#This Row],[Ngày hóa đơn]],Table1[[#This Row],[Ngày hạch toán]])</f>
        <v>45920</v>
      </c>
      <c r="T1196" s="8">
        <v>55</v>
      </c>
      <c r="U1196" s="7">
        <f>IF(Table1[[#This Row],[Ngày tính CN]]="","",S1196+T1196)</f>
        <v>45975</v>
      </c>
      <c r="V1196" s="20">
        <f ca="1">IF(Table1[[#This Row],[Hạn thanh toán]]="","",IF((U1196-NOW())&lt;0,0,(U1196-NOW())))</f>
        <v>0.37946319444745313</v>
      </c>
      <c r="W1196" s="3"/>
      <c r="X1196" s="20">
        <f ca="1">IF(Table1[[#This Row],[Hạn thanh toán]]="","",IF((U1196-NOW())&lt;0,-(U1196-NOW()),0))</f>
        <v>0</v>
      </c>
      <c r="Y1196" s="3" t="str">
        <f t="shared" ca="1" si="18"/>
        <v>Chưa đến hạn thanh toán</v>
      </c>
      <c r="Z1196" s="3" t="str">
        <f>IF(MONTH(Table1[[#This Row],[Ngày tính CN]])&lt;10,"0"&amp;MONTH(Table1[[#This Row],[Ngày tính CN]]),MONTH(Table1[[#This Row],[Ngày tính CN]]))</f>
        <v>09</v>
      </c>
      <c r="AA119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96" s="3"/>
    </row>
    <row r="1197" spans="1:28" ht="16.5" customHeight="1" x14ac:dyDescent="0.2">
      <c r="A1197" s="4" t="s">
        <v>654</v>
      </c>
      <c r="B1197" s="4" t="s">
        <v>2119</v>
      </c>
      <c r="E1197" s="5">
        <v>45920</v>
      </c>
      <c r="F1197" s="3" t="s">
        <v>1747</v>
      </c>
      <c r="G1197" s="3" t="s">
        <v>936</v>
      </c>
      <c r="K1197" s="8">
        <v>-217095</v>
      </c>
      <c r="L1197" s="8" t="s">
        <v>637</v>
      </c>
      <c r="O1197" s="20">
        <f>IF(Table1[[#This Row],[Phân loại]]="Tồn đầu kỳ",Table1[[#This Row],[Tổng giá trị]],0)</f>
        <v>0</v>
      </c>
      <c r="P1197" s="8">
        <f>IF(Table1[[#This Row],[Số còn phải thu ĐK]]&gt;0,0,IF(Table1[[#This Row],[Phân loại]]="Bán hàng",Table1[[#This Row],[Tổng giá trị]],-Table1[[#This Row],[Tổng giá trị]]))</f>
        <v>217095</v>
      </c>
      <c r="Q1197" s="20">
        <f>IF(Table1[[#This Row],[Ngày Thanh toán]]&lt;&gt;"",Table1[[#This Row],[Giá Trị HD sau CK]],0)</f>
        <v>0</v>
      </c>
      <c r="R1197" s="8">
        <f>Table1[[#This Row],[Số còn phải thu ĐK]]+Table1[[#This Row],[Giá Trị HD sau CK]]-Table1[[#This Row],[Số tiền đã thu]]</f>
        <v>217095</v>
      </c>
      <c r="S1197" s="7">
        <f>IF(Table1[[#This Row],[Ngày hóa đơn]]&lt;&gt;"",Table1[[#This Row],[Ngày hóa đơn]],Table1[[#This Row],[Ngày hạch toán]])</f>
        <v>45920</v>
      </c>
      <c r="T1197" s="8">
        <v>55</v>
      </c>
      <c r="U1197" s="7">
        <f>IF(Table1[[#This Row],[Ngày tính CN]]="","",S1197+T1197)</f>
        <v>45975</v>
      </c>
      <c r="V1197" s="20">
        <f ca="1">IF(Table1[[#This Row],[Hạn thanh toán]]="","",IF((U1197-NOW())&lt;0,0,(U1197-NOW())))</f>
        <v>0.37946319444745313</v>
      </c>
      <c r="W1197" s="3"/>
      <c r="X1197" s="20">
        <f ca="1">IF(Table1[[#This Row],[Hạn thanh toán]]="","",IF((U1197-NOW())&lt;0,-(U1197-NOW()),0))</f>
        <v>0</v>
      </c>
      <c r="Y1197" s="3" t="str">
        <f t="shared" ca="1" si="18"/>
        <v>Chưa đến hạn thanh toán</v>
      </c>
      <c r="Z1197" s="3" t="str">
        <f>IF(MONTH(Table1[[#This Row],[Ngày tính CN]])&lt;10,"0"&amp;MONTH(Table1[[#This Row],[Ngày tính CN]]),MONTH(Table1[[#This Row],[Ngày tính CN]]))</f>
        <v>09</v>
      </c>
      <c r="AA119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97" s="3"/>
    </row>
    <row r="1198" spans="1:28" ht="16.5" customHeight="1" x14ac:dyDescent="0.2">
      <c r="A1198" s="4" t="s">
        <v>654</v>
      </c>
      <c r="B1198" s="4" t="s">
        <v>2119</v>
      </c>
      <c r="E1198" s="5">
        <v>45920</v>
      </c>
      <c r="F1198" s="3" t="s">
        <v>1748</v>
      </c>
      <c r="G1198" s="3" t="s">
        <v>936</v>
      </c>
      <c r="K1198" s="8">
        <v>-108548</v>
      </c>
      <c r="L1198" s="8" t="s">
        <v>637</v>
      </c>
      <c r="O1198" s="20">
        <f>IF(Table1[[#This Row],[Phân loại]]="Tồn đầu kỳ",Table1[[#This Row],[Tổng giá trị]],0)</f>
        <v>0</v>
      </c>
      <c r="P1198" s="8">
        <f>IF(Table1[[#This Row],[Số còn phải thu ĐK]]&gt;0,0,IF(Table1[[#This Row],[Phân loại]]="Bán hàng",Table1[[#This Row],[Tổng giá trị]],-Table1[[#This Row],[Tổng giá trị]]))</f>
        <v>108548</v>
      </c>
      <c r="Q1198" s="20">
        <f>IF(Table1[[#This Row],[Ngày Thanh toán]]&lt;&gt;"",Table1[[#This Row],[Giá Trị HD sau CK]],0)</f>
        <v>0</v>
      </c>
      <c r="R1198" s="8">
        <f>Table1[[#This Row],[Số còn phải thu ĐK]]+Table1[[#This Row],[Giá Trị HD sau CK]]-Table1[[#This Row],[Số tiền đã thu]]</f>
        <v>108548</v>
      </c>
      <c r="S1198" s="7">
        <f>IF(Table1[[#This Row],[Ngày hóa đơn]]&lt;&gt;"",Table1[[#This Row],[Ngày hóa đơn]],Table1[[#This Row],[Ngày hạch toán]])</f>
        <v>45920</v>
      </c>
      <c r="T1198" s="8">
        <v>55</v>
      </c>
      <c r="U1198" s="7">
        <f>IF(Table1[[#This Row],[Ngày tính CN]]="","",S1198+T1198)</f>
        <v>45975</v>
      </c>
      <c r="V1198" s="20">
        <f ca="1">IF(Table1[[#This Row],[Hạn thanh toán]]="","",IF((U1198-NOW())&lt;0,0,(U1198-NOW())))</f>
        <v>0.37946319444745313</v>
      </c>
      <c r="W1198" s="3"/>
      <c r="X1198" s="20">
        <f ca="1">IF(Table1[[#This Row],[Hạn thanh toán]]="","",IF((U1198-NOW())&lt;0,-(U1198-NOW()),0))</f>
        <v>0</v>
      </c>
      <c r="Y1198" s="3" t="str">
        <f t="shared" ca="1" si="18"/>
        <v>Chưa đến hạn thanh toán</v>
      </c>
      <c r="Z1198" s="3" t="str">
        <f>IF(MONTH(Table1[[#This Row],[Ngày tính CN]])&lt;10,"0"&amp;MONTH(Table1[[#This Row],[Ngày tính CN]]),MONTH(Table1[[#This Row],[Ngày tính CN]]))</f>
        <v>09</v>
      </c>
      <c r="AA119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98" s="3"/>
    </row>
    <row r="1199" spans="1:28" ht="16.5" customHeight="1" x14ac:dyDescent="0.2">
      <c r="A1199" s="4" t="s">
        <v>654</v>
      </c>
      <c r="B1199" s="4" t="s">
        <v>2119</v>
      </c>
      <c r="E1199" s="5">
        <v>45920</v>
      </c>
      <c r="F1199" s="3" t="s">
        <v>738</v>
      </c>
      <c r="G1199" s="3" t="s">
        <v>936</v>
      </c>
      <c r="K1199" s="8">
        <v>-108548</v>
      </c>
      <c r="L1199" s="8" t="s">
        <v>637</v>
      </c>
      <c r="O1199" s="20">
        <f>IF(Table1[[#This Row],[Phân loại]]="Tồn đầu kỳ",Table1[[#This Row],[Tổng giá trị]],0)</f>
        <v>0</v>
      </c>
      <c r="P1199" s="8">
        <f>IF(Table1[[#This Row],[Số còn phải thu ĐK]]&gt;0,0,IF(Table1[[#This Row],[Phân loại]]="Bán hàng",Table1[[#This Row],[Tổng giá trị]],-Table1[[#This Row],[Tổng giá trị]]))</f>
        <v>108548</v>
      </c>
      <c r="Q1199" s="20">
        <f>IF(Table1[[#This Row],[Ngày Thanh toán]]&lt;&gt;"",Table1[[#This Row],[Giá Trị HD sau CK]],0)</f>
        <v>0</v>
      </c>
      <c r="R1199" s="8">
        <f>Table1[[#This Row],[Số còn phải thu ĐK]]+Table1[[#This Row],[Giá Trị HD sau CK]]-Table1[[#This Row],[Số tiền đã thu]]</f>
        <v>108548</v>
      </c>
      <c r="S1199" s="7">
        <f>IF(Table1[[#This Row],[Ngày hóa đơn]]&lt;&gt;"",Table1[[#This Row],[Ngày hóa đơn]],Table1[[#This Row],[Ngày hạch toán]])</f>
        <v>45920</v>
      </c>
      <c r="T1199" s="8">
        <v>55</v>
      </c>
      <c r="U1199" s="7">
        <f>IF(Table1[[#This Row],[Ngày tính CN]]="","",S1199+T1199)</f>
        <v>45975</v>
      </c>
      <c r="V1199" s="20">
        <f ca="1">IF(Table1[[#This Row],[Hạn thanh toán]]="","",IF((U1199-NOW())&lt;0,0,(U1199-NOW())))</f>
        <v>0.37946319444745313</v>
      </c>
      <c r="W1199" s="3"/>
      <c r="X1199" s="20">
        <f ca="1">IF(Table1[[#This Row],[Hạn thanh toán]]="","",IF((U1199-NOW())&lt;0,-(U1199-NOW()),0))</f>
        <v>0</v>
      </c>
      <c r="Y1199" s="3" t="str">
        <f t="shared" ca="1" si="18"/>
        <v>Chưa đến hạn thanh toán</v>
      </c>
      <c r="Z1199" s="3" t="str">
        <f>IF(MONTH(Table1[[#This Row],[Ngày tính CN]])&lt;10,"0"&amp;MONTH(Table1[[#This Row],[Ngày tính CN]]),MONTH(Table1[[#This Row],[Ngày tính CN]]))</f>
        <v>09</v>
      </c>
      <c r="AA119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199" s="3"/>
    </row>
    <row r="1200" spans="1:28" ht="16.5" customHeight="1" x14ac:dyDescent="0.2">
      <c r="A1200" s="4" t="s">
        <v>654</v>
      </c>
      <c r="B1200" s="4" t="s">
        <v>2119</v>
      </c>
      <c r="E1200" s="5">
        <v>45920</v>
      </c>
      <c r="F1200" s="3" t="s">
        <v>739</v>
      </c>
      <c r="G1200" s="3" t="s">
        <v>936</v>
      </c>
      <c r="K1200" s="8">
        <v>-108548</v>
      </c>
      <c r="L1200" s="8" t="s">
        <v>637</v>
      </c>
      <c r="O1200" s="20">
        <f>IF(Table1[[#This Row],[Phân loại]]="Tồn đầu kỳ",Table1[[#This Row],[Tổng giá trị]],0)</f>
        <v>0</v>
      </c>
      <c r="P1200" s="8">
        <f>IF(Table1[[#This Row],[Số còn phải thu ĐK]]&gt;0,0,IF(Table1[[#This Row],[Phân loại]]="Bán hàng",Table1[[#This Row],[Tổng giá trị]],-Table1[[#This Row],[Tổng giá trị]]))</f>
        <v>108548</v>
      </c>
      <c r="Q1200" s="20">
        <f>IF(Table1[[#This Row],[Ngày Thanh toán]]&lt;&gt;"",Table1[[#This Row],[Giá Trị HD sau CK]],0)</f>
        <v>0</v>
      </c>
      <c r="R1200" s="8">
        <f>Table1[[#This Row],[Số còn phải thu ĐK]]+Table1[[#This Row],[Giá Trị HD sau CK]]-Table1[[#This Row],[Số tiền đã thu]]</f>
        <v>108548</v>
      </c>
      <c r="S1200" s="7">
        <f>IF(Table1[[#This Row],[Ngày hóa đơn]]&lt;&gt;"",Table1[[#This Row],[Ngày hóa đơn]],Table1[[#This Row],[Ngày hạch toán]])</f>
        <v>45920</v>
      </c>
      <c r="T1200" s="8">
        <v>55</v>
      </c>
      <c r="U1200" s="7">
        <f>IF(Table1[[#This Row],[Ngày tính CN]]="","",S1200+T1200)</f>
        <v>45975</v>
      </c>
      <c r="V1200" s="20">
        <f ca="1">IF(Table1[[#This Row],[Hạn thanh toán]]="","",IF((U1200-NOW())&lt;0,0,(U1200-NOW())))</f>
        <v>0.37946319444745313</v>
      </c>
      <c r="W1200" s="3"/>
      <c r="X1200" s="20">
        <f ca="1">IF(Table1[[#This Row],[Hạn thanh toán]]="","",IF((U1200-NOW())&lt;0,-(U1200-NOW()),0))</f>
        <v>0</v>
      </c>
      <c r="Y1200" s="3" t="str">
        <f t="shared" ca="1" si="18"/>
        <v>Chưa đến hạn thanh toán</v>
      </c>
      <c r="Z1200" s="3" t="str">
        <f>IF(MONTH(Table1[[#This Row],[Ngày tính CN]])&lt;10,"0"&amp;MONTH(Table1[[#This Row],[Ngày tính CN]]),MONTH(Table1[[#This Row],[Ngày tính CN]]))</f>
        <v>09</v>
      </c>
      <c r="AA120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00" s="3"/>
    </row>
    <row r="1201" spans="1:28" ht="16.5" customHeight="1" x14ac:dyDescent="0.2">
      <c r="A1201" s="4" t="s">
        <v>654</v>
      </c>
      <c r="B1201" s="4" t="s">
        <v>2119</v>
      </c>
      <c r="E1201" s="5">
        <v>45920</v>
      </c>
      <c r="F1201" s="3" t="s">
        <v>1749</v>
      </c>
      <c r="G1201" s="3" t="s">
        <v>936</v>
      </c>
      <c r="K1201" s="8">
        <v>-180319</v>
      </c>
      <c r="L1201" s="8" t="s">
        <v>637</v>
      </c>
      <c r="O1201" s="20">
        <f>IF(Table1[[#This Row],[Phân loại]]="Tồn đầu kỳ",Table1[[#This Row],[Tổng giá trị]],0)</f>
        <v>0</v>
      </c>
      <c r="P1201" s="8">
        <f>IF(Table1[[#This Row],[Số còn phải thu ĐK]]&gt;0,0,IF(Table1[[#This Row],[Phân loại]]="Bán hàng",Table1[[#This Row],[Tổng giá trị]],-Table1[[#This Row],[Tổng giá trị]]))</f>
        <v>180319</v>
      </c>
      <c r="Q1201" s="20">
        <f>IF(Table1[[#This Row],[Ngày Thanh toán]]&lt;&gt;"",Table1[[#This Row],[Giá Trị HD sau CK]],0)</f>
        <v>0</v>
      </c>
      <c r="R1201" s="8">
        <f>Table1[[#This Row],[Số còn phải thu ĐK]]+Table1[[#This Row],[Giá Trị HD sau CK]]-Table1[[#This Row],[Số tiền đã thu]]</f>
        <v>180319</v>
      </c>
      <c r="S1201" s="7">
        <f>IF(Table1[[#This Row],[Ngày hóa đơn]]&lt;&gt;"",Table1[[#This Row],[Ngày hóa đơn]],Table1[[#This Row],[Ngày hạch toán]])</f>
        <v>45920</v>
      </c>
      <c r="T1201" s="8">
        <v>55</v>
      </c>
      <c r="U1201" s="7">
        <f>IF(Table1[[#This Row],[Ngày tính CN]]="","",S1201+T1201)</f>
        <v>45975</v>
      </c>
      <c r="V1201" s="20">
        <f ca="1">IF(Table1[[#This Row],[Hạn thanh toán]]="","",IF((U1201-NOW())&lt;0,0,(U1201-NOW())))</f>
        <v>0.37946319444745313</v>
      </c>
      <c r="W1201" s="3"/>
      <c r="X1201" s="20">
        <f ca="1">IF(Table1[[#This Row],[Hạn thanh toán]]="","",IF((U1201-NOW())&lt;0,-(U1201-NOW()),0))</f>
        <v>0</v>
      </c>
      <c r="Y1201" s="3" t="str">
        <f t="shared" ca="1" si="18"/>
        <v>Chưa đến hạn thanh toán</v>
      </c>
      <c r="Z1201" s="3" t="str">
        <f>IF(MONTH(Table1[[#This Row],[Ngày tính CN]])&lt;10,"0"&amp;MONTH(Table1[[#This Row],[Ngày tính CN]]),MONTH(Table1[[#This Row],[Ngày tính CN]]))</f>
        <v>09</v>
      </c>
      <c r="AA120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01" s="3"/>
    </row>
    <row r="1202" spans="1:28" ht="16.5" customHeight="1" x14ac:dyDescent="0.2">
      <c r="A1202" s="4" t="s">
        <v>654</v>
      </c>
      <c r="B1202" s="4" t="s">
        <v>2119</v>
      </c>
      <c r="E1202" s="5">
        <v>45920</v>
      </c>
      <c r="F1202" s="3" t="s">
        <v>1750</v>
      </c>
      <c r="G1202" s="3" t="s">
        <v>936</v>
      </c>
      <c r="K1202" s="8">
        <v>-180319</v>
      </c>
      <c r="L1202" s="8" t="s">
        <v>637</v>
      </c>
      <c r="O1202" s="20">
        <f>IF(Table1[[#This Row],[Phân loại]]="Tồn đầu kỳ",Table1[[#This Row],[Tổng giá trị]],0)</f>
        <v>0</v>
      </c>
      <c r="P1202" s="8">
        <f>IF(Table1[[#This Row],[Số còn phải thu ĐK]]&gt;0,0,IF(Table1[[#This Row],[Phân loại]]="Bán hàng",Table1[[#This Row],[Tổng giá trị]],-Table1[[#This Row],[Tổng giá trị]]))</f>
        <v>180319</v>
      </c>
      <c r="Q1202" s="20">
        <f>IF(Table1[[#This Row],[Ngày Thanh toán]]&lt;&gt;"",Table1[[#This Row],[Giá Trị HD sau CK]],0)</f>
        <v>0</v>
      </c>
      <c r="R1202" s="8">
        <f>Table1[[#This Row],[Số còn phải thu ĐK]]+Table1[[#This Row],[Giá Trị HD sau CK]]-Table1[[#This Row],[Số tiền đã thu]]</f>
        <v>180319</v>
      </c>
      <c r="S1202" s="7">
        <f>IF(Table1[[#This Row],[Ngày hóa đơn]]&lt;&gt;"",Table1[[#This Row],[Ngày hóa đơn]],Table1[[#This Row],[Ngày hạch toán]])</f>
        <v>45920</v>
      </c>
      <c r="T1202" s="8">
        <v>55</v>
      </c>
      <c r="U1202" s="7">
        <f>IF(Table1[[#This Row],[Ngày tính CN]]="","",S1202+T1202)</f>
        <v>45975</v>
      </c>
      <c r="V1202" s="20">
        <f ca="1">IF(Table1[[#This Row],[Hạn thanh toán]]="","",IF((U1202-NOW())&lt;0,0,(U1202-NOW())))</f>
        <v>0.37946319444745313</v>
      </c>
      <c r="W1202" s="3"/>
      <c r="X1202" s="20">
        <f ca="1">IF(Table1[[#This Row],[Hạn thanh toán]]="","",IF((U1202-NOW())&lt;0,-(U1202-NOW()),0))</f>
        <v>0</v>
      </c>
      <c r="Y1202" s="3" t="str">
        <f t="shared" ca="1" si="18"/>
        <v>Chưa đến hạn thanh toán</v>
      </c>
      <c r="Z1202" s="3" t="str">
        <f>IF(MONTH(Table1[[#This Row],[Ngày tính CN]])&lt;10,"0"&amp;MONTH(Table1[[#This Row],[Ngày tính CN]]),MONTH(Table1[[#This Row],[Ngày tính CN]]))</f>
        <v>09</v>
      </c>
      <c r="AA120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02" s="3"/>
    </row>
    <row r="1203" spans="1:28" ht="16.5" customHeight="1" x14ac:dyDescent="0.2">
      <c r="A1203" s="4" t="s">
        <v>654</v>
      </c>
      <c r="B1203" s="4" t="s">
        <v>2119</v>
      </c>
      <c r="E1203" s="5">
        <v>45920</v>
      </c>
      <c r="F1203" s="3" t="s">
        <v>1751</v>
      </c>
      <c r="G1203" s="3" t="s">
        <v>936</v>
      </c>
      <c r="K1203" s="8">
        <v>-180319</v>
      </c>
      <c r="L1203" s="8" t="s">
        <v>637</v>
      </c>
      <c r="O1203" s="20">
        <f>IF(Table1[[#This Row],[Phân loại]]="Tồn đầu kỳ",Table1[[#This Row],[Tổng giá trị]],0)</f>
        <v>0</v>
      </c>
      <c r="P1203" s="8">
        <f>IF(Table1[[#This Row],[Số còn phải thu ĐK]]&gt;0,0,IF(Table1[[#This Row],[Phân loại]]="Bán hàng",Table1[[#This Row],[Tổng giá trị]],-Table1[[#This Row],[Tổng giá trị]]))</f>
        <v>180319</v>
      </c>
      <c r="Q1203" s="20">
        <f>IF(Table1[[#This Row],[Ngày Thanh toán]]&lt;&gt;"",Table1[[#This Row],[Giá Trị HD sau CK]],0)</f>
        <v>0</v>
      </c>
      <c r="R1203" s="8">
        <f>Table1[[#This Row],[Số còn phải thu ĐK]]+Table1[[#This Row],[Giá Trị HD sau CK]]-Table1[[#This Row],[Số tiền đã thu]]</f>
        <v>180319</v>
      </c>
      <c r="S1203" s="7">
        <f>IF(Table1[[#This Row],[Ngày hóa đơn]]&lt;&gt;"",Table1[[#This Row],[Ngày hóa đơn]],Table1[[#This Row],[Ngày hạch toán]])</f>
        <v>45920</v>
      </c>
      <c r="T1203" s="8">
        <v>55</v>
      </c>
      <c r="U1203" s="7">
        <f>IF(Table1[[#This Row],[Ngày tính CN]]="","",S1203+T1203)</f>
        <v>45975</v>
      </c>
      <c r="V1203" s="20">
        <f ca="1">IF(Table1[[#This Row],[Hạn thanh toán]]="","",IF((U1203-NOW())&lt;0,0,(U1203-NOW())))</f>
        <v>0.37946319444745313</v>
      </c>
      <c r="W1203" s="3"/>
      <c r="X1203" s="20">
        <f ca="1">IF(Table1[[#This Row],[Hạn thanh toán]]="","",IF((U1203-NOW())&lt;0,-(U1203-NOW()),0))</f>
        <v>0</v>
      </c>
      <c r="Y1203" s="3" t="str">
        <f t="shared" ca="1" si="18"/>
        <v>Chưa đến hạn thanh toán</v>
      </c>
      <c r="Z1203" s="3" t="str">
        <f>IF(MONTH(Table1[[#This Row],[Ngày tính CN]])&lt;10,"0"&amp;MONTH(Table1[[#This Row],[Ngày tính CN]]),MONTH(Table1[[#This Row],[Ngày tính CN]]))</f>
        <v>09</v>
      </c>
      <c r="AA120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03" s="3"/>
    </row>
    <row r="1204" spans="1:28" ht="16.5" customHeight="1" x14ac:dyDescent="0.2">
      <c r="A1204" s="4" t="s">
        <v>654</v>
      </c>
      <c r="B1204" s="4" t="s">
        <v>2119</v>
      </c>
      <c r="E1204" s="5">
        <v>45920</v>
      </c>
      <c r="F1204" s="3" t="s">
        <v>1752</v>
      </c>
      <c r="G1204" s="3" t="s">
        <v>936</v>
      </c>
      <c r="K1204" s="8">
        <v>-41691</v>
      </c>
      <c r="L1204" s="8" t="s">
        <v>637</v>
      </c>
      <c r="O1204" s="20">
        <f>IF(Table1[[#This Row],[Phân loại]]="Tồn đầu kỳ",Table1[[#This Row],[Tổng giá trị]],0)</f>
        <v>0</v>
      </c>
      <c r="P1204" s="8">
        <f>IF(Table1[[#This Row],[Số còn phải thu ĐK]]&gt;0,0,IF(Table1[[#This Row],[Phân loại]]="Bán hàng",Table1[[#This Row],[Tổng giá trị]],-Table1[[#This Row],[Tổng giá trị]]))</f>
        <v>41691</v>
      </c>
      <c r="Q1204" s="20">
        <f>IF(Table1[[#This Row],[Ngày Thanh toán]]&lt;&gt;"",Table1[[#This Row],[Giá Trị HD sau CK]],0)</f>
        <v>0</v>
      </c>
      <c r="R1204" s="8">
        <f>Table1[[#This Row],[Số còn phải thu ĐK]]+Table1[[#This Row],[Giá Trị HD sau CK]]-Table1[[#This Row],[Số tiền đã thu]]</f>
        <v>41691</v>
      </c>
      <c r="S1204" s="7">
        <f>IF(Table1[[#This Row],[Ngày hóa đơn]]&lt;&gt;"",Table1[[#This Row],[Ngày hóa đơn]],Table1[[#This Row],[Ngày hạch toán]])</f>
        <v>45920</v>
      </c>
      <c r="T1204" s="8">
        <v>55</v>
      </c>
      <c r="U1204" s="7">
        <f>IF(Table1[[#This Row],[Ngày tính CN]]="","",S1204+T1204)</f>
        <v>45975</v>
      </c>
      <c r="V1204" s="20">
        <f ca="1">IF(Table1[[#This Row],[Hạn thanh toán]]="","",IF((U1204-NOW())&lt;0,0,(U1204-NOW())))</f>
        <v>0.37946319444745313</v>
      </c>
      <c r="W1204" s="3"/>
      <c r="X1204" s="20">
        <f ca="1">IF(Table1[[#This Row],[Hạn thanh toán]]="","",IF((U1204-NOW())&lt;0,-(U1204-NOW()),0))</f>
        <v>0</v>
      </c>
      <c r="Y1204" s="3" t="str">
        <f t="shared" ca="1" si="18"/>
        <v>Chưa đến hạn thanh toán</v>
      </c>
      <c r="Z1204" s="3" t="str">
        <f>IF(MONTH(Table1[[#This Row],[Ngày tính CN]])&lt;10,"0"&amp;MONTH(Table1[[#This Row],[Ngày tính CN]]),MONTH(Table1[[#This Row],[Ngày tính CN]]))</f>
        <v>09</v>
      </c>
      <c r="AA120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04" s="3"/>
    </row>
    <row r="1205" spans="1:28" ht="16.5" customHeight="1" x14ac:dyDescent="0.2">
      <c r="A1205" s="4" t="s">
        <v>654</v>
      </c>
      <c r="B1205" s="4" t="s">
        <v>2119</v>
      </c>
      <c r="E1205" s="5">
        <v>45920</v>
      </c>
      <c r="F1205" s="3" t="s">
        <v>1753</v>
      </c>
      <c r="G1205" s="3" t="s">
        <v>936</v>
      </c>
      <c r="K1205" s="8">
        <v>-41691</v>
      </c>
      <c r="L1205" s="8" t="s">
        <v>637</v>
      </c>
      <c r="O1205" s="20">
        <f>IF(Table1[[#This Row],[Phân loại]]="Tồn đầu kỳ",Table1[[#This Row],[Tổng giá trị]],0)</f>
        <v>0</v>
      </c>
      <c r="P1205" s="8">
        <f>IF(Table1[[#This Row],[Số còn phải thu ĐK]]&gt;0,0,IF(Table1[[#This Row],[Phân loại]]="Bán hàng",Table1[[#This Row],[Tổng giá trị]],-Table1[[#This Row],[Tổng giá trị]]))</f>
        <v>41691</v>
      </c>
      <c r="Q1205" s="20">
        <f>IF(Table1[[#This Row],[Ngày Thanh toán]]&lt;&gt;"",Table1[[#This Row],[Giá Trị HD sau CK]],0)</f>
        <v>0</v>
      </c>
      <c r="R1205" s="8">
        <f>Table1[[#This Row],[Số còn phải thu ĐK]]+Table1[[#This Row],[Giá Trị HD sau CK]]-Table1[[#This Row],[Số tiền đã thu]]</f>
        <v>41691</v>
      </c>
      <c r="S1205" s="7">
        <f>IF(Table1[[#This Row],[Ngày hóa đơn]]&lt;&gt;"",Table1[[#This Row],[Ngày hóa đơn]],Table1[[#This Row],[Ngày hạch toán]])</f>
        <v>45920</v>
      </c>
      <c r="T1205" s="8">
        <v>55</v>
      </c>
      <c r="U1205" s="7">
        <f>IF(Table1[[#This Row],[Ngày tính CN]]="","",S1205+T1205)</f>
        <v>45975</v>
      </c>
      <c r="V1205" s="20">
        <f ca="1">IF(Table1[[#This Row],[Hạn thanh toán]]="","",IF((U1205-NOW())&lt;0,0,(U1205-NOW())))</f>
        <v>0.37946319444745313</v>
      </c>
      <c r="W1205" s="3"/>
      <c r="X1205" s="20">
        <f ca="1">IF(Table1[[#This Row],[Hạn thanh toán]]="","",IF((U1205-NOW())&lt;0,-(U1205-NOW()),0))</f>
        <v>0</v>
      </c>
      <c r="Y1205" s="3" t="str">
        <f t="shared" ca="1" si="18"/>
        <v>Chưa đến hạn thanh toán</v>
      </c>
      <c r="Z1205" s="3" t="str">
        <f>IF(MONTH(Table1[[#This Row],[Ngày tính CN]])&lt;10,"0"&amp;MONTH(Table1[[#This Row],[Ngày tính CN]]),MONTH(Table1[[#This Row],[Ngày tính CN]]))</f>
        <v>09</v>
      </c>
      <c r="AA120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05" s="3"/>
    </row>
    <row r="1206" spans="1:28" ht="16.5" customHeight="1" x14ac:dyDescent="0.2">
      <c r="A1206" s="4" t="s">
        <v>654</v>
      </c>
      <c r="B1206" s="4" t="s">
        <v>2119</v>
      </c>
      <c r="E1206" s="5">
        <v>45920</v>
      </c>
      <c r="F1206" s="3" t="s">
        <v>1754</v>
      </c>
      <c r="G1206" s="3" t="s">
        <v>936</v>
      </c>
      <c r="K1206" s="8">
        <v>-83382</v>
      </c>
      <c r="L1206" s="8" t="s">
        <v>637</v>
      </c>
      <c r="O1206" s="20">
        <f>IF(Table1[[#This Row],[Phân loại]]="Tồn đầu kỳ",Table1[[#This Row],[Tổng giá trị]],0)</f>
        <v>0</v>
      </c>
      <c r="P1206" s="8">
        <f>IF(Table1[[#This Row],[Số còn phải thu ĐK]]&gt;0,0,IF(Table1[[#This Row],[Phân loại]]="Bán hàng",Table1[[#This Row],[Tổng giá trị]],-Table1[[#This Row],[Tổng giá trị]]))</f>
        <v>83382</v>
      </c>
      <c r="Q1206" s="20">
        <f>IF(Table1[[#This Row],[Ngày Thanh toán]]&lt;&gt;"",Table1[[#This Row],[Giá Trị HD sau CK]],0)</f>
        <v>0</v>
      </c>
      <c r="R1206" s="8">
        <f>Table1[[#This Row],[Số còn phải thu ĐK]]+Table1[[#This Row],[Giá Trị HD sau CK]]-Table1[[#This Row],[Số tiền đã thu]]</f>
        <v>83382</v>
      </c>
      <c r="S1206" s="7">
        <f>IF(Table1[[#This Row],[Ngày hóa đơn]]&lt;&gt;"",Table1[[#This Row],[Ngày hóa đơn]],Table1[[#This Row],[Ngày hạch toán]])</f>
        <v>45920</v>
      </c>
      <c r="T1206" s="8">
        <v>55</v>
      </c>
      <c r="U1206" s="7">
        <f>IF(Table1[[#This Row],[Ngày tính CN]]="","",S1206+T1206)</f>
        <v>45975</v>
      </c>
      <c r="V1206" s="20">
        <f ca="1">IF(Table1[[#This Row],[Hạn thanh toán]]="","",IF((U1206-NOW())&lt;0,0,(U1206-NOW())))</f>
        <v>0.37946319444745313</v>
      </c>
      <c r="W1206" s="3"/>
      <c r="X1206" s="20">
        <f ca="1">IF(Table1[[#This Row],[Hạn thanh toán]]="","",IF((U1206-NOW())&lt;0,-(U1206-NOW()),0))</f>
        <v>0</v>
      </c>
      <c r="Y1206" s="3" t="str">
        <f t="shared" ca="1" si="18"/>
        <v>Chưa đến hạn thanh toán</v>
      </c>
      <c r="Z1206" s="3" t="str">
        <f>IF(MONTH(Table1[[#This Row],[Ngày tính CN]])&lt;10,"0"&amp;MONTH(Table1[[#This Row],[Ngày tính CN]]),MONTH(Table1[[#This Row],[Ngày tính CN]]))</f>
        <v>09</v>
      </c>
      <c r="AA120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06" s="3"/>
    </row>
    <row r="1207" spans="1:28" ht="16.5" customHeight="1" x14ac:dyDescent="0.2">
      <c r="A1207" s="4" t="s">
        <v>654</v>
      </c>
      <c r="B1207" s="4" t="s">
        <v>2119</v>
      </c>
      <c r="E1207" s="5">
        <v>45920</v>
      </c>
      <c r="F1207" s="3" t="s">
        <v>1755</v>
      </c>
      <c r="G1207" s="3" t="s">
        <v>936</v>
      </c>
      <c r="K1207" s="8">
        <v>-41691</v>
      </c>
      <c r="L1207" s="8" t="s">
        <v>637</v>
      </c>
      <c r="O1207" s="20">
        <f>IF(Table1[[#This Row],[Phân loại]]="Tồn đầu kỳ",Table1[[#This Row],[Tổng giá trị]],0)</f>
        <v>0</v>
      </c>
      <c r="P1207" s="8">
        <f>IF(Table1[[#This Row],[Số còn phải thu ĐK]]&gt;0,0,IF(Table1[[#This Row],[Phân loại]]="Bán hàng",Table1[[#This Row],[Tổng giá trị]],-Table1[[#This Row],[Tổng giá trị]]))</f>
        <v>41691</v>
      </c>
      <c r="Q1207" s="20">
        <f>IF(Table1[[#This Row],[Ngày Thanh toán]]&lt;&gt;"",Table1[[#This Row],[Giá Trị HD sau CK]],0)</f>
        <v>0</v>
      </c>
      <c r="R1207" s="8">
        <f>Table1[[#This Row],[Số còn phải thu ĐK]]+Table1[[#This Row],[Giá Trị HD sau CK]]-Table1[[#This Row],[Số tiền đã thu]]</f>
        <v>41691</v>
      </c>
      <c r="S1207" s="7">
        <f>IF(Table1[[#This Row],[Ngày hóa đơn]]&lt;&gt;"",Table1[[#This Row],[Ngày hóa đơn]],Table1[[#This Row],[Ngày hạch toán]])</f>
        <v>45920</v>
      </c>
      <c r="T1207" s="8">
        <v>55</v>
      </c>
      <c r="U1207" s="7">
        <f>IF(Table1[[#This Row],[Ngày tính CN]]="","",S1207+T1207)</f>
        <v>45975</v>
      </c>
      <c r="V1207" s="20">
        <f ca="1">IF(Table1[[#This Row],[Hạn thanh toán]]="","",IF((U1207-NOW())&lt;0,0,(U1207-NOW())))</f>
        <v>0.37946319444745313</v>
      </c>
      <c r="W1207" s="3"/>
      <c r="X1207" s="20">
        <f ca="1">IF(Table1[[#This Row],[Hạn thanh toán]]="","",IF((U1207-NOW())&lt;0,-(U1207-NOW()),0))</f>
        <v>0</v>
      </c>
      <c r="Y1207" s="3" t="str">
        <f t="shared" ca="1" si="18"/>
        <v>Chưa đến hạn thanh toán</v>
      </c>
      <c r="Z1207" s="3" t="str">
        <f>IF(MONTH(Table1[[#This Row],[Ngày tính CN]])&lt;10,"0"&amp;MONTH(Table1[[#This Row],[Ngày tính CN]]),MONTH(Table1[[#This Row],[Ngày tính CN]]))</f>
        <v>09</v>
      </c>
      <c r="AA120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07" s="3"/>
    </row>
    <row r="1208" spans="1:28" ht="16.5" customHeight="1" x14ac:dyDescent="0.2">
      <c r="A1208" s="4" t="s">
        <v>654</v>
      </c>
      <c r="B1208" s="4" t="s">
        <v>2119</v>
      </c>
      <c r="E1208" s="5">
        <v>45920</v>
      </c>
      <c r="F1208" s="3" t="s">
        <v>1756</v>
      </c>
      <c r="G1208" s="3" t="s">
        <v>936</v>
      </c>
      <c r="K1208" s="8">
        <v>-217095</v>
      </c>
      <c r="L1208" s="8" t="s">
        <v>637</v>
      </c>
      <c r="O1208" s="20">
        <f>IF(Table1[[#This Row],[Phân loại]]="Tồn đầu kỳ",Table1[[#This Row],[Tổng giá trị]],0)</f>
        <v>0</v>
      </c>
      <c r="P1208" s="8">
        <f>IF(Table1[[#This Row],[Số còn phải thu ĐK]]&gt;0,0,IF(Table1[[#This Row],[Phân loại]]="Bán hàng",Table1[[#This Row],[Tổng giá trị]],-Table1[[#This Row],[Tổng giá trị]]))</f>
        <v>217095</v>
      </c>
      <c r="Q1208" s="20">
        <f>IF(Table1[[#This Row],[Ngày Thanh toán]]&lt;&gt;"",Table1[[#This Row],[Giá Trị HD sau CK]],0)</f>
        <v>0</v>
      </c>
      <c r="R1208" s="8">
        <f>Table1[[#This Row],[Số còn phải thu ĐK]]+Table1[[#This Row],[Giá Trị HD sau CK]]-Table1[[#This Row],[Số tiền đã thu]]</f>
        <v>217095</v>
      </c>
      <c r="S1208" s="7">
        <f>IF(Table1[[#This Row],[Ngày hóa đơn]]&lt;&gt;"",Table1[[#This Row],[Ngày hóa đơn]],Table1[[#This Row],[Ngày hạch toán]])</f>
        <v>45920</v>
      </c>
      <c r="T1208" s="8">
        <v>55</v>
      </c>
      <c r="U1208" s="7">
        <f>IF(Table1[[#This Row],[Ngày tính CN]]="","",S1208+T1208)</f>
        <v>45975</v>
      </c>
      <c r="V1208" s="20">
        <f ca="1">IF(Table1[[#This Row],[Hạn thanh toán]]="","",IF((U1208-NOW())&lt;0,0,(U1208-NOW())))</f>
        <v>0.37946319444745313</v>
      </c>
      <c r="W1208" s="3"/>
      <c r="X1208" s="20">
        <f ca="1">IF(Table1[[#This Row],[Hạn thanh toán]]="","",IF((U1208-NOW())&lt;0,-(U1208-NOW()),0))</f>
        <v>0</v>
      </c>
      <c r="Y1208" s="3" t="str">
        <f t="shared" ca="1" si="18"/>
        <v>Chưa đến hạn thanh toán</v>
      </c>
      <c r="Z1208" s="3" t="str">
        <f>IF(MONTH(Table1[[#This Row],[Ngày tính CN]])&lt;10,"0"&amp;MONTH(Table1[[#This Row],[Ngày tính CN]]),MONTH(Table1[[#This Row],[Ngày tính CN]]))</f>
        <v>09</v>
      </c>
      <c r="AA120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08" s="3"/>
    </row>
    <row r="1209" spans="1:28" ht="16.5" customHeight="1" x14ac:dyDescent="0.2">
      <c r="A1209" s="4" t="s">
        <v>654</v>
      </c>
      <c r="B1209" s="4" t="s">
        <v>2119</v>
      </c>
      <c r="E1209" s="5">
        <v>45920</v>
      </c>
      <c r="F1209" s="3" t="s">
        <v>1757</v>
      </c>
      <c r="G1209" s="3" t="s">
        <v>936</v>
      </c>
      <c r="K1209" s="8">
        <v>-184531</v>
      </c>
      <c r="L1209" s="8" t="s">
        <v>637</v>
      </c>
      <c r="O1209" s="20">
        <f>IF(Table1[[#This Row],[Phân loại]]="Tồn đầu kỳ",Table1[[#This Row],[Tổng giá trị]],0)</f>
        <v>0</v>
      </c>
      <c r="P1209" s="8">
        <f>IF(Table1[[#This Row],[Số còn phải thu ĐK]]&gt;0,0,IF(Table1[[#This Row],[Phân loại]]="Bán hàng",Table1[[#This Row],[Tổng giá trị]],-Table1[[#This Row],[Tổng giá trị]]))</f>
        <v>184531</v>
      </c>
      <c r="Q1209" s="20">
        <f>IF(Table1[[#This Row],[Ngày Thanh toán]]&lt;&gt;"",Table1[[#This Row],[Giá Trị HD sau CK]],0)</f>
        <v>0</v>
      </c>
      <c r="R1209" s="8">
        <f>Table1[[#This Row],[Số còn phải thu ĐK]]+Table1[[#This Row],[Giá Trị HD sau CK]]-Table1[[#This Row],[Số tiền đã thu]]</f>
        <v>184531</v>
      </c>
      <c r="S1209" s="7">
        <f>IF(Table1[[#This Row],[Ngày hóa đơn]]&lt;&gt;"",Table1[[#This Row],[Ngày hóa đơn]],Table1[[#This Row],[Ngày hạch toán]])</f>
        <v>45920</v>
      </c>
      <c r="T1209" s="8">
        <v>55</v>
      </c>
      <c r="U1209" s="7">
        <f>IF(Table1[[#This Row],[Ngày tính CN]]="","",S1209+T1209)</f>
        <v>45975</v>
      </c>
      <c r="V1209" s="20">
        <f ca="1">IF(Table1[[#This Row],[Hạn thanh toán]]="","",IF((U1209-NOW())&lt;0,0,(U1209-NOW())))</f>
        <v>0.37946319444745313</v>
      </c>
      <c r="W1209" s="3"/>
      <c r="X1209" s="20">
        <f ca="1">IF(Table1[[#This Row],[Hạn thanh toán]]="","",IF((U1209-NOW())&lt;0,-(U1209-NOW()),0))</f>
        <v>0</v>
      </c>
      <c r="Y1209" s="3" t="str">
        <f t="shared" ca="1" si="18"/>
        <v>Chưa đến hạn thanh toán</v>
      </c>
      <c r="Z1209" s="3" t="str">
        <f>IF(MONTH(Table1[[#This Row],[Ngày tính CN]])&lt;10,"0"&amp;MONTH(Table1[[#This Row],[Ngày tính CN]]),MONTH(Table1[[#This Row],[Ngày tính CN]]))</f>
        <v>09</v>
      </c>
      <c r="AA120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09" s="3"/>
    </row>
    <row r="1210" spans="1:28" ht="16.5" customHeight="1" x14ac:dyDescent="0.2">
      <c r="A1210" s="4" t="s">
        <v>654</v>
      </c>
      <c r="B1210" s="4" t="s">
        <v>2119</v>
      </c>
      <c r="E1210" s="5">
        <v>45920</v>
      </c>
      <c r="F1210" s="3" t="s">
        <v>1758</v>
      </c>
      <c r="G1210" s="3" t="s">
        <v>936</v>
      </c>
      <c r="K1210" s="8">
        <v>-92265</v>
      </c>
      <c r="L1210" s="8" t="s">
        <v>637</v>
      </c>
      <c r="O1210" s="20">
        <f>IF(Table1[[#This Row],[Phân loại]]="Tồn đầu kỳ",Table1[[#This Row],[Tổng giá trị]],0)</f>
        <v>0</v>
      </c>
      <c r="P1210" s="8">
        <f>IF(Table1[[#This Row],[Số còn phải thu ĐK]]&gt;0,0,IF(Table1[[#This Row],[Phân loại]]="Bán hàng",Table1[[#This Row],[Tổng giá trị]],-Table1[[#This Row],[Tổng giá trị]]))</f>
        <v>92265</v>
      </c>
      <c r="Q1210" s="20">
        <f>IF(Table1[[#This Row],[Ngày Thanh toán]]&lt;&gt;"",Table1[[#This Row],[Giá Trị HD sau CK]],0)</f>
        <v>0</v>
      </c>
      <c r="R1210" s="8">
        <f>Table1[[#This Row],[Số còn phải thu ĐK]]+Table1[[#This Row],[Giá Trị HD sau CK]]-Table1[[#This Row],[Số tiền đã thu]]</f>
        <v>92265</v>
      </c>
      <c r="S1210" s="7">
        <f>IF(Table1[[#This Row],[Ngày hóa đơn]]&lt;&gt;"",Table1[[#This Row],[Ngày hóa đơn]],Table1[[#This Row],[Ngày hạch toán]])</f>
        <v>45920</v>
      </c>
      <c r="T1210" s="8">
        <v>55</v>
      </c>
      <c r="U1210" s="7">
        <f>IF(Table1[[#This Row],[Ngày tính CN]]="","",S1210+T1210)</f>
        <v>45975</v>
      </c>
      <c r="V1210" s="20">
        <f ca="1">IF(Table1[[#This Row],[Hạn thanh toán]]="","",IF((U1210-NOW())&lt;0,0,(U1210-NOW())))</f>
        <v>0.37946319444745313</v>
      </c>
      <c r="W1210" s="3"/>
      <c r="X1210" s="20">
        <f ca="1">IF(Table1[[#This Row],[Hạn thanh toán]]="","",IF((U1210-NOW())&lt;0,-(U1210-NOW()),0))</f>
        <v>0</v>
      </c>
      <c r="Y1210" s="3" t="str">
        <f t="shared" ca="1" si="18"/>
        <v>Chưa đến hạn thanh toán</v>
      </c>
      <c r="Z1210" s="3" t="str">
        <f>IF(MONTH(Table1[[#This Row],[Ngày tính CN]])&lt;10,"0"&amp;MONTH(Table1[[#This Row],[Ngày tính CN]]),MONTH(Table1[[#This Row],[Ngày tính CN]]))</f>
        <v>09</v>
      </c>
      <c r="AA121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10" s="3"/>
    </row>
    <row r="1211" spans="1:28" ht="16.5" customHeight="1" x14ac:dyDescent="0.2">
      <c r="A1211" s="4" t="s">
        <v>654</v>
      </c>
      <c r="B1211" s="4" t="s">
        <v>2119</v>
      </c>
      <c r="E1211" s="5">
        <v>45920</v>
      </c>
      <c r="F1211" s="3" t="s">
        <v>1759</v>
      </c>
      <c r="G1211" s="3" t="s">
        <v>936</v>
      </c>
      <c r="K1211" s="8">
        <v>-92265</v>
      </c>
      <c r="L1211" s="8" t="s">
        <v>637</v>
      </c>
      <c r="O1211" s="20">
        <f>IF(Table1[[#This Row],[Phân loại]]="Tồn đầu kỳ",Table1[[#This Row],[Tổng giá trị]],0)</f>
        <v>0</v>
      </c>
      <c r="P1211" s="8">
        <f>IF(Table1[[#This Row],[Số còn phải thu ĐK]]&gt;0,0,IF(Table1[[#This Row],[Phân loại]]="Bán hàng",Table1[[#This Row],[Tổng giá trị]],-Table1[[#This Row],[Tổng giá trị]]))</f>
        <v>92265</v>
      </c>
      <c r="Q1211" s="20">
        <f>IF(Table1[[#This Row],[Ngày Thanh toán]]&lt;&gt;"",Table1[[#This Row],[Giá Trị HD sau CK]],0)</f>
        <v>0</v>
      </c>
      <c r="R1211" s="8">
        <f>Table1[[#This Row],[Số còn phải thu ĐK]]+Table1[[#This Row],[Giá Trị HD sau CK]]-Table1[[#This Row],[Số tiền đã thu]]</f>
        <v>92265</v>
      </c>
      <c r="S1211" s="7">
        <f>IF(Table1[[#This Row],[Ngày hóa đơn]]&lt;&gt;"",Table1[[#This Row],[Ngày hóa đơn]],Table1[[#This Row],[Ngày hạch toán]])</f>
        <v>45920</v>
      </c>
      <c r="T1211" s="8">
        <v>55</v>
      </c>
      <c r="U1211" s="7">
        <f>IF(Table1[[#This Row],[Ngày tính CN]]="","",S1211+T1211)</f>
        <v>45975</v>
      </c>
      <c r="V1211" s="20">
        <f ca="1">IF(Table1[[#This Row],[Hạn thanh toán]]="","",IF((U1211-NOW())&lt;0,0,(U1211-NOW())))</f>
        <v>0.37946319444745313</v>
      </c>
      <c r="W1211" s="3"/>
      <c r="X1211" s="20">
        <f ca="1">IF(Table1[[#This Row],[Hạn thanh toán]]="","",IF((U1211-NOW())&lt;0,-(U1211-NOW()),0))</f>
        <v>0</v>
      </c>
      <c r="Y1211" s="3" t="str">
        <f t="shared" ca="1" si="18"/>
        <v>Chưa đến hạn thanh toán</v>
      </c>
      <c r="Z1211" s="3" t="str">
        <f>IF(MONTH(Table1[[#This Row],[Ngày tính CN]])&lt;10,"0"&amp;MONTH(Table1[[#This Row],[Ngày tính CN]]),MONTH(Table1[[#This Row],[Ngày tính CN]]))</f>
        <v>09</v>
      </c>
      <c r="AA121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11" s="3"/>
    </row>
    <row r="1212" spans="1:28" ht="16.5" customHeight="1" x14ac:dyDescent="0.2">
      <c r="A1212" s="4" t="s">
        <v>654</v>
      </c>
      <c r="B1212" s="4" t="s">
        <v>2119</v>
      </c>
      <c r="E1212" s="5">
        <v>45920</v>
      </c>
      <c r="F1212" s="3" t="s">
        <v>1760</v>
      </c>
      <c r="G1212" s="3" t="s">
        <v>936</v>
      </c>
      <c r="K1212" s="8">
        <v>-92265</v>
      </c>
      <c r="L1212" s="8" t="s">
        <v>637</v>
      </c>
      <c r="O1212" s="20">
        <f>IF(Table1[[#This Row],[Phân loại]]="Tồn đầu kỳ",Table1[[#This Row],[Tổng giá trị]],0)</f>
        <v>0</v>
      </c>
      <c r="P1212" s="8">
        <f>IF(Table1[[#This Row],[Số còn phải thu ĐK]]&gt;0,0,IF(Table1[[#This Row],[Phân loại]]="Bán hàng",Table1[[#This Row],[Tổng giá trị]],-Table1[[#This Row],[Tổng giá trị]]))</f>
        <v>92265</v>
      </c>
      <c r="Q1212" s="20">
        <f>IF(Table1[[#This Row],[Ngày Thanh toán]]&lt;&gt;"",Table1[[#This Row],[Giá Trị HD sau CK]],0)</f>
        <v>0</v>
      </c>
      <c r="R1212" s="8">
        <f>Table1[[#This Row],[Số còn phải thu ĐK]]+Table1[[#This Row],[Giá Trị HD sau CK]]-Table1[[#This Row],[Số tiền đã thu]]</f>
        <v>92265</v>
      </c>
      <c r="S1212" s="7">
        <f>IF(Table1[[#This Row],[Ngày hóa đơn]]&lt;&gt;"",Table1[[#This Row],[Ngày hóa đơn]],Table1[[#This Row],[Ngày hạch toán]])</f>
        <v>45920</v>
      </c>
      <c r="T1212" s="8">
        <v>55</v>
      </c>
      <c r="U1212" s="7">
        <f>IF(Table1[[#This Row],[Ngày tính CN]]="","",S1212+T1212)</f>
        <v>45975</v>
      </c>
      <c r="V1212" s="20">
        <f ca="1">IF(Table1[[#This Row],[Hạn thanh toán]]="","",IF((U1212-NOW())&lt;0,0,(U1212-NOW())))</f>
        <v>0.37946319444745313</v>
      </c>
      <c r="W1212" s="3"/>
      <c r="X1212" s="20">
        <f ca="1">IF(Table1[[#This Row],[Hạn thanh toán]]="","",IF((U1212-NOW())&lt;0,-(U1212-NOW()),0))</f>
        <v>0</v>
      </c>
      <c r="Y1212" s="3" t="str">
        <f t="shared" ca="1" si="18"/>
        <v>Chưa đến hạn thanh toán</v>
      </c>
      <c r="Z1212" s="3" t="str">
        <f>IF(MONTH(Table1[[#This Row],[Ngày tính CN]])&lt;10,"0"&amp;MONTH(Table1[[#This Row],[Ngày tính CN]]),MONTH(Table1[[#This Row],[Ngày tính CN]]))</f>
        <v>09</v>
      </c>
      <c r="AA121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12" s="3"/>
    </row>
    <row r="1213" spans="1:28" ht="16.5" customHeight="1" x14ac:dyDescent="0.2">
      <c r="A1213" s="4" t="s">
        <v>654</v>
      </c>
      <c r="B1213" s="4" t="s">
        <v>2119</v>
      </c>
      <c r="E1213" s="5">
        <v>45920</v>
      </c>
      <c r="F1213" s="3" t="s">
        <v>1761</v>
      </c>
      <c r="G1213" s="3" t="s">
        <v>936</v>
      </c>
      <c r="K1213" s="8">
        <v>-92265</v>
      </c>
      <c r="L1213" s="8" t="s">
        <v>637</v>
      </c>
      <c r="O1213" s="20">
        <f>IF(Table1[[#This Row],[Phân loại]]="Tồn đầu kỳ",Table1[[#This Row],[Tổng giá trị]],0)</f>
        <v>0</v>
      </c>
      <c r="P1213" s="8">
        <f>IF(Table1[[#This Row],[Số còn phải thu ĐK]]&gt;0,0,IF(Table1[[#This Row],[Phân loại]]="Bán hàng",Table1[[#This Row],[Tổng giá trị]],-Table1[[#This Row],[Tổng giá trị]]))</f>
        <v>92265</v>
      </c>
      <c r="Q1213" s="20">
        <f>IF(Table1[[#This Row],[Ngày Thanh toán]]&lt;&gt;"",Table1[[#This Row],[Giá Trị HD sau CK]],0)</f>
        <v>0</v>
      </c>
      <c r="R1213" s="8">
        <f>Table1[[#This Row],[Số còn phải thu ĐK]]+Table1[[#This Row],[Giá Trị HD sau CK]]-Table1[[#This Row],[Số tiền đã thu]]</f>
        <v>92265</v>
      </c>
      <c r="S1213" s="7">
        <f>IF(Table1[[#This Row],[Ngày hóa đơn]]&lt;&gt;"",Table1[[#This Row],[Ngày hóa đơn]],Table1[[#This Row],[Ngày hạch toán]])</f>
        <v>45920</v>
      </c>
      <c r="T1213" s="8">
        <v>55</v>
      </c>
      <c r="U1213" s="7">
        <f>IF(Table1[[#This Row],[Ngày tính CN]]="","",S1213+T1213)</f>
        <v>45975</v>
      </c>
      <c r="V1213" s="20">
        <f ca="1">IF(Table1[[#This Row],[Hạn thanh toán]]="","",IF((U1213-NOW())&lt;0,0,(U1213-NOW())))</f>
        <v>0.37946319444745313</v>
      </c>
      <c r="W1213" s="3"/>
      <c r="X1213" s="20">
        <f ca="1">IF(Table1[[#This Row],[Hạn thanh toán]]="","",IF((U1213-NOW())&lt;0,-(U1213-NOW()),0))</f>
        <v>0</v>
      </c>
      <c r="Y1213" s="3" t="str">
        <f t="shared" ca="1" si="18"/>
        <v>Chưa đến hạn thanh toán</v>
      </c>
      <c r="Z1213" s="3" t="str">
        <f>IF(MONTH(Table1[[#This Row],[Ngày tính CN]])&lt;10,"0"&amp;MONTH(Table1[[#This Row],[Ngày tính CN]]),MONTH(Table1[[#This Row],[Ngày tính CN]]))</f>
        <v>09</v>
      </c>
      <c r="AA121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13" s="3"/>
    </row>
    <row r="1214" spans="1:28" ht="16.5" customHeight="1" x14ac:dyDescent="0.2">
      <c r="A1214" s="4" t="s">
        <v>654</v>
      </c>
      <c r="B1214" s="4" t="s">
        <v>2119</v>
      </c>
      <c r="E1214" s="5">
        <v>45920</v>
      </c>
      <c r="F1214" s="3" t="s">
        <v>1762</v>
      </c>
      <c r="G1214" s="3" t="s">
        <v>936</v>
      </c>
      <c r="K1214" s="8">
        <v>-92265</v>
      </c>
      <c r="L1214" s="8" t="s">
        <v>637</v>
      </c>
      <c r="O1214" s="20">
        <f>IF(Table1[[#This Row],[Phân loại]]="Tồn đầu kỳ",Table1[[#This Row],[Tổng giá trị]],0)</f>
        <v>0</v>
      </c>
      <c r="P1214" s="8">
        <f>IF(Table1[[#This Row],[Số còn phải thu ĐK]]&gt;0,0,IF(Table1[[#This Row],[Phân loại]]="Bán hàng",Table1[[#This Row],[Tổng giá trị]],-Table1[[#This Row],[Tổng giá trị]]))</f>
        <v>92265</v>
      </c>
      <c r="Q1214" s="20">
        <f>IF(Table1[[#This Row],[Ngày Thanh toán]]&lt;&gt;"",Table1[[#This Row],[Giá Trị HD sau CK]],0)</f>
        <v>0</v>
      </c>
      <c r="R1214" s="8">
        <f>Table1[[#This Row],[Số còn phải thu ĐK]]+Table1[[#This Row],[Giá Trị HD sau CK]]-Table1[[#This Row],[Số tiền đã thu]]</f>
        <v>92265</v>
      </c>
      <c r="S1214" s="7">
        <f>IF(Table1[[#This Row],[Ngày hóa đơn]]&lt;&gt;"",Table1[[#This Row],[Ngày hóa đơn]],Table1[[#This Row],[Ngày hạch toán]])</f>
        <v>45920</v>
      </c>
      <c r="T1214" s="8">
        <v>55</v>
      </c>
      <c r="U1214" s="7">
        <f>IF(Table1[[#This Row],[Ngày tính CN]]="","",S1214+T1214)</f>
        <v>45975</v>
      </c>
      <c r="V1214" s="20">
        <f ca="1">IF(Table1[[#This Row],[Hạn thanh toán]]="","",IF((U1214-NOW())&lt;0,0,(U1214-NOW())))</f>
        <v>0.37946319444745313</v>
      </c>
      <c r="W1214" s="3"/>
      <c r="X1214" s="20">
        <f ca="1">IF(Table1[[#This Row],[Hạn thanh toán]]="","",IF((U1214-NOW())&lt;0,-(U1214-NOW()),0))</f>
        <v>0</v>
      </c>
      <c r="Y1214" s="3" t="str">
        <f t="shared" ca="1" si="18"/>
        <v>Chưa đến hạn thanh toán</v>
      </c>
      <c r="Z1214" s="3" t="str">
        <f>IF(MONTH(Table1[[#This Row],[Ngày tính CN]])&lt;10,"0"&amp;MONTH(Table1[[#This Row],[Ngày tính CN]]),MONTH(Table1[[#This Row],[Ngày tính CN]]))</f>
        <v>09</v>
      </c>
      <c r="AA121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14" s="3"/>
    </row>
    <row r="1215" spans="1:28" ht="16.5" customHeight="1" x14ac:dyDescent="0.2">
      <c r="A1215" s="4" t="s">
        <v>654</v>
      </c>
      <c r="B1215" s="4" t="s">
        <v>2119</v>
      </c>
      <c r="E1215" s="5">
        <v>45920</v>
      </c>
      <c r="F1215" s="3" t="s">
        <v>1763</v>
      </c>
      <c r="G1215" s="3" t="s">
        <v>936</v>
      </c>
      <c r="K1215" s="8">
        <v>-276796</v>
      </c>
      <c r="L1215" s="8" t="s">
        <v>637</v>
      </c>
      <c r="O1215" s="20">
        <f>IF(Table1[[#This Row],[Phân loại]]="Tồn đầu kỳ",Table1[[#This Row],[Tổng giá trị]],0)</f>
        <v>0</v>
      </c>
      <c r="P1215" s="8">
        <f>IF(Table1[[#This Row],[Số còn phải thu ĐK]]&gt;0,0,IF(Table1[[#This Row],[Phân loại]]="Bán hàng",Table1[[#This Row],[Tổng giá trị]],-Table1[[#This Row],[Tổng giá trị]]))</f>
        <v>276796</v>
      </c>
      <c r="Q1215" s="20">
        <f>IF(Table1[[#This Row],[Ngày Thanh toán]]&lt;&gt;"",Table1[[#This Row],[Giá Trị HD sau CK]],0)</f>
        <v>0</v>
      </c>
      <c r="R1215" s="8">
        <f>Table1[[#This Row],[Số còn phải thu ĐK]]+Table1[[#This Row],[Giá Trị HD sau CK]]-Table1[[#This Row],[Số tiền đã thu]]</f>
        <v>276796</v>
      </c>
      <c r="S1215" s="7">
        <f>IF(Table1[[#This Row],[Ngày hóa đơn]]&lt;&gt;"",Table1[[#This Row],[Ngày hóa đơn]],Table1[[#This Row],[Ngày hạch toán]])</f>
        <v>45920</v>
      </c>
      <c r="T1215" s="8">
        <v>55</v>
      </c>
      <c r="U1215" s="7">
        <f>IF(Table1[[#This Row],[Ngày tính CN]]="","",S1215+T1215)</f>
        <v>45975</v>
      </c>
      <c r="V1215" s="20">
        <f ca="1">IF(Table1[[#This Row],[Hạn thanh toán]]="","",IF((U1215-NOW())&lt;0,0,(U1215-NOW())))</f>
        <v>0.37946319444745313</v>
      </c>
      <c r="W1215" s="3"/>
      <c r="X1215" s="20">
        <f ca="1">IF(Table1[[#This Row],[Hạn thanh toán]]="","",IF((U1215-NOW())&lt;0,-(U1215-NOW()),0))</f>
        <v>0</v>
      </c>
      <c r="Y1215" s="3" t="str">
        <f t="shared" ca="1" si="18"/>
        <v>Chưa đến hạn thanh toán</v>
      </c>
      <c r="Z1215" s="3" t="str">
        <f>IF(MONTH(Table1[[#This Row],[Ngày tính CN]])&lt;10,"0"&amp;MONTH(Table1[[#This Row],[Ngày tính CN]]),MONTH(Table1[[#This Row],[Ngày tính CN]]))</f>
        <v>09</v>
      </c>
      <c r="AA121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15" s="3"/>
    </row>
    <row r="1216" spans="1:28" ht="16.5" customHeight="1" x14ac:dyDescent="0.2">
      <c r="A1216" s="4" t="s">
        <v>654</v>
      </c>
      <c r="B1216" s="4" t="s">
        <v>2119</v>
      </c>
      <c r="E1216" s="5">
        <v>45920</v>
      </c>
      <c r="F1216" s="3" t="s">
        <v>1764</v>
      </c>
      <c r="G1216" s="3" t="s">
        <v>936</v>
      </c>
      <c r="K1216" s="8">
        <v>-92265</v>
      </c>
      <c r="L1216" s="8" t="s">
        <v>637</v>
      </c>
      <c r="O1216" s="20">
        <f>IF(Table1[[#This Row],[Phân loại]]="Tồn đầu kỳ",Table1[[#This Row],[Tổng giá trị]],0)</f>
        <v>0</v>
      </c>
      <c r="P1216" s="8">
        <f>IF(Table1[[#This Row],[Số còn phải thu ĐK]]&gt;0,0,IF(Table1[[#This Row],[Phân loại]]="Bán hàng",Table1[[#This Row],[Tổng giá trị]],-Table1[[#This Row],[Tổng giá trị]]))</f>
        <v>92265</v>
      </c>
      <c r="Q1216" s="20">
        <f>IF(Table1[[#This Row],[Ngày Thanh toán]]&lt;&gt;"",Table1[[#This Row],[Giá Trị HD sau CK]],0)</f>
        <v>0</v>
      </c>
      <c r="R1216" s="8">
        <f>Table1[[#This Row],[Số còn phải thu ĐK]]+Table1[[#This Row],[Giá Trị HD sau CK]]-Table1[[#This Row],[Số tiền đã thu]]</f>
        <v>92265</v>
      </c>
      <c r="S1216" s="7">
        <f>IF(Table1[[#This Row],[Ngày hóa đơn]]&lt;&gt;"",Table1[[#This Row],[Ngày hóa đơn]],Table1[[#This Row],[Ngày hạch toán]])</f>
        <v>45920</v>
      </c>
      <c r="T1216" s="8">
        <v>55</v>
      </c>
      <c r="U1216" s="7">
        <f>IF(Table1[[#This Row],[Ngày tính CN]]="","",S1216+T1216)</f>
        <v>45975</v>
      </c>
      <c r="V1216" s="20">
        <f ca="1">IF(Table1[[#This Row],[Hạn thanh toán]]="","",IF((U1216-NOW())&lt;0,0,(U1216-NOW())))</f>
        <v>0.37946319444745313</v>
      </c>
      <c r="W1216" s="3"/>
      <c r="X1216" s="20">
        <f ca="1">IF(Table1[[#This Row],[Hạn thanh toán]]="","",IF((U1216-NOW())&lt;0,-(U1216-NOW()),0))</f>
        <v>0</v>
      </c>
      <c r="Y1216" s="3" t="str">
        <f t="shared" ca="1" si="18"/>
        <v>Chưa đến hạn thanh toán</v>
      </c>
      <c r="Z1216" s="3" t="str">
        <f>IF(MONTH(Table1[[#This Row],[Ngày tính CN]])&lt;10,"0"&amp;MONTH(Table1[[#This Row],[Ngày tính CN]]),MONTH(Table1[[#This Row],[Ngày tính CN]]))</f>
        <v>09</v>
      </c>
      <c r="AA121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16" s="3"/>
    </row>
    <row r="1217" spans="1:28" ht="16.5" customHeight="1" x14ac:dyDescent="0.2">
      <c r="A1217" s="4" t="s">
        <v>654</v>
      </c>
      <c r="B1217" s="4" t="s">
        <v>2119</v>
      </c>
      <c r="E1217" s="5">
        <v>45920</v>
      </c>
      <c r="F1217" s="3" t="s">
        <v>1765</v>
      </c>
      <c r="G1217" s="3" t="s">
        <v>936</v>
      </c>
      <c r="K1217" s="8">
        <v>-92265</v>
      </c>
      <c r="L1217" s="8" t="s">
        <v>637</v>
      </c>
      <c r="O1217" s="20">
        <f>IF(Table1[[#This Row],[Phân loại]]="Tồn đầu kỳ",Table1[[#This Row],[Tổng giá trị]],0)</f>
        <v>0</v>
      </c>
      <c r="P1217" s="8">
        <f>IF(Table1[[#This Row],[Số còn phải thu ĐK]]&gt;0,0,IF(Table1[[#This Row],[Phân loại]]="Bán hàng",Table1[[#This Row],[Tổng giá trị]],-Table1[[#This Row],[Tổng giá trị]]))</f>
        <v>92265</v>
      </c>
      <c r="Q1217" s="20">
        <f>IF(Table1[[#This Row],[Ngày Thanh toán]]&lt;&gt;"",Table1[[#This Row],[Giá Trị HD sau CK]],0)</f>
        <v>0</v>
      </c>
      <c r="R1217" s="8">
        <f>Table1[[#This Row],[Số còn phải thu ĐK]]+Table1[[#This Row],[Giá Trị HD sau CK]]-Table1[[#This Row],[Số tiền đã thu]]</f>
        <v>92265</v>
      </c>
      <c r="S1217" s="7">
        <f>IF(Table1[[#This Row],[Ngày hóa đơn]]&lt;&gt;"",Table1[[#This Row],[Ngày hóa đơn]],Table1[[#This Row],[Ngày hạch toán]])</f>
        <v>45920</v>
      </c>
      <c r="T1217" s="8">
        <v>55</v>
      </c>
      <c r="U1217" s="7">
        <f>IF(Table1[[#This Row],[Ngày tính CN]]="","",S1217+T1217)</f>
        <v>45975</v>
      </c>
      <c r="V1217" s="20">
        <f ca="1">IF(Table1[[#This Row],[Hạn thanh toán]]="","",IF((U1217-NOW())&lt;0,0,(U1217-NOW())))</f>
        <v>0.37946319444745313</v>
      </c>
      <c r="W1217" s="3"/>
      <c r="X1217" s="20">
        <f ca="1">IF(Table1[[#This Row],[Hạn thanh toán]]="","",IF((U1217-NOW())&lt;0,-(U1217-NOW()),0))</f>
        <v>0</v>
      </c>
      <c r="Y1217" s="3" t="str">
        <f t="shared" ca="1" si="18"/>
        <v>Chưa đến hạn thanh toán</v>
      </c>
      <c r="Z1217" s="3" t="str">
        <f>IF(MONTH(Table1[[#This Row],[Ngày tính CN]])&lt;10,"0"&amp;MONTH(Table1[[#This Row],[Ngày tính CN]]),MONTH(Table1[[#This Row],[Ngày tính CN]]))</f>
        <v>09</v>
      </c>
      <c r="AA121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17" s="3"/>
    </row>
    <row r="1218" spans="1:28" ht="16.5" customHeight="1" x14ac:dyDescent="0.2">
      <c r="A1218" s="4" t="s">
        <v>654</v>
      </c>
      <c r="B1218" s="4" t="s">
        <v>2119</v>
      </c>
      <c r="E1218" s="5">
        <v>45920</v>
      </c>
      <c r="F1218" s="3" t="s">
        <v>1766</v>
      </c>
      <c r="G1218" s="3" t="s">
        <v>936</v>
      </c>
      <c r="K1218" s="8">
        <v>-141314</v>
      </c>
      <c r="L1218" s="8" t="s">
        <v>637</v>
      </c>
      <c r="O1218" s="20">
        <f>IF(Table1[[#This Row],[Phân loại]]="Tồn đầu kỳ",Table1[[#This Row],[Tổng giá trị]],0)</f>
        <v>0</v>
      </c>
      <c r="P1218" s="8">
        <f>IF(Table1[[#This Row],[Số còn phải thu ĐK]]&gt;0,0,IF(Table1[[#This Row],[Phân loại]]="Bán hàng",Table1[[#This Row],[Tổng giá trị]],-Table1[[#This Row],[Tổng giá trị]]))</f>
        <v>141314</v>
      </c>
      <c r="Q1218" s="20">
        <f>IF(Table1[[#This Row],[Ngày Thanh toán]]&lt;&gt;"",Table1[[#This Row],[Giá Trị HD sau CK]],0)</f>
        <v>0</v>
      </c>
      <c r="R1218" s="8">
        <f>Table1[[#This Row],[Số còn phải thu ĐK]]+Table1[[#This Row],[Giá Trị HD sau CK]]-Table1[[#This Row],[Số tiền đã thu]]</f>
        <v>141314</v>
      </c>
      <c r="S1218" s="7">
        <f>IF(Table1[[#This Row],[Ngày hóa đơn]]&lt;&gt;"",Table1[[#This Row],[Ngày hóa đơn]],Table1[[#This Row],[Ngày hạch toán]])</f>
        <v>45920</v>
      </c>
      <c r="T1218" s="8">
        <v>55</v>
      </c>
      <c r="U1218" s="7">
        <f>IF(Table1[[#This Row],[Ngày tính CN]]="","",S1218+T1218)</f>
        <v>45975</v>
      </c>
      <c r="V1218" s="20">
        <f ca="1">IF(Table1[[#This Row],[Hạn thanh toán]]="","",IF((U1218-NOW())&lt;0,0,(U1218-NOW())))</f>
        <v>0.37946319444745313</v>
      </c>
      <c r="W1218" s="3"/>
      <c r="X1218" s="20">
        <f ca="1">IF(Table1[[#This Row],[Hạn thanh toán]]="","",IF((U1218-NOW())&lt;0,-(U1218-NOW()),0))</f>
        <v>0</v>
      </c>
      <c r="Y1218" s="3" t="str">
        <f t="shared" ca="1" si="18"/>
        <v>Chưa đến hạn thanh toán</v>
      </c>
      <c r="Z1218" s="3" t="str">
        <f>IF(MONTH(Table1[[#This Row],[Ngày tính CN]])&lt;10,"0"&amp;MONTH(Table1[[#This Row],[Ngày tính CN]]),MONTH(Table1[[#This Row],[Ngày tính CN]]))</f>
        <v>09</v>
      </c>
      <c r="AA121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18" s="3"/>
    </row>
    <row r="1219" spans="1:28" ht="16.5" customHeight="1" x14ac:dyDescent="0.2">
      <c r="A1219" s="4" t="s">
        <v>654</v>
      </c>
      <c r="B1219" s="4" t="s">
        <v>2119</v>
      </c>
      <c r="E1219" s="5">
        <v>45929</v>
      </c>
      <c r="F1219" s="3" t="s">
        <v>1767</v>
      </c>
      <c r="G1219" s="3" t="s">
        <v>936</v>
      </c>
      <c r="K1219" s="8">
        <v>-49049</v>
      </c>
      <c r="L1219" s="8" t="s">
        <v>637</v>
      </c>
      <c r="O1219" s="20">
        <f>IF(Table1[[#This Row],[Phân loại]]="Tồn đầu kỳ",Table1[[#This Row],[Tổng giá trị]],0)</f>
        <v>0</v>
      </c>
      <c r="P1219" s="8">
        <f>IF(Table1[[#This Row],[Số còn phải thu ĐK]]&gt;0,0,IF(Table1[[#This Row],[Phân loại]]="Bán hàng",Table1[[#This Row],[Tổng giá trị]],-Table1[[#This Row],[Tổng giá trị]]))</f>
        <v>49049</v>
      </c>
      <c r="Q1219" s="20">
        <f>IF(Table1[[#This Row],[Ngày Thanh toán]]&lt;&gt;"",Table1[[#This Row],[Giá Trị HD sau CK]],0)</f>
        <v>0</v>
      </c>
      <c r="R1219" s="8">
        <f>Table1[[#This Row],[Số còn phải thu ĐK]]+Table1[[#This Row],[Giá Trị HD sau CK]]-Table1[[#This Row],[Số tiền đã thu]]</f>
        <v>49049</v>
      </c>
      <c r="S1219" s="7">
        <f>IF(Table1[[#This Row],[Ngày hóa đơn]]&lt;&gt;"",Table1[[#This Row],[Ngày hóa đơn]],Table1[[#This Row],[Ngày hạch toán]])</f>
        <v>45929</v>
      </c>
      <c r="T1219" s="8">
        <v>55</v>
      </c>
      <c r="U1219" s="7">
        <f>IF(Table1[[#This Row],[Ngày tính CN]]="","",S1219+T1219)</f>
        <v>45984</v>
      </c>
      <c r="V1219" s="20">
        <f ca="1">IF(Table1[[#This Row],[Hạn thanh toán]]="","",IF((U1219-NOW())&lt;0,0,(U1219-NOW())))</f>
        <v>9.3794631944474531</v>
      </c>
      <c r="W1219" s="3"/>
      <c r="X1219" s="20">
        <f ca="1">IF(Table1[[#This Row],[Hạn thanh toán]]="","",IF((U1219-NOW())&lt;0,-(U1219-NOW()),0))</f>
        <v>0</v>
      </c>
      <c r="Y1219" s="3" t="str">
        <f t="shared" ca="1" si="18"/>
        <v>Chưa đến hạn thanh toán</v>
      </c>
      <c r="Z1219" s="3" t="str">
        <f>IF(MONTH(Table1[[#This Row],[Ngày tính CN]])&lt;10,"0"&amp;MONTH(Table1[[#This Row],[Ngày tính CN]]),MONTH(Table1[[#This Row],[Ngày tính CN]]))</f>
        <v>09</v>
      </c>
      <c r="AA121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19" s="3"/>
    </row>
    <row r="1220" spans="1:28" ht="16.5" customHeight="1" x14ac:dyDescent="0.2">
      <c r="A1220" s="4" t="s">
        <v>654</v>
      </c>
      <c r="B1220" s="4" t="s">
        <v>2119</v>
      </c>
      <c r="E1220" s="5">
        <v>45929</v>
      </c>
      <c r="F1220" s="3" t="s">
        <v>1768</v>
      </c>
      <c r="G1220" s="3" t="s">
        <v>936</v>
      </c>
      <c r="K1220" s="8">
        <v>-49049</v>
      </c>
      <c r="L1220" s="8" t="s">
        <v>637</v>
      </c>
      <c r="O1220" s="20">
        <f>IF(Table1[[#This Row],[Phân loại]]="Tồn đầu kỳ",Table1[[#This Row],[Tổng giá trị]],0)</f>
        <v>0</v>
      </c>
      <c r="P1220" s="8">
        <f>IF(Table1[[#This Row],[Số còn phải thu ĐK]]&gt;0,0,IF(Table1[[#This Row],[Phân loại]]="Bán hàng",Table1[[#This Row],[Tổng giá trị]],-Table1[[#This Row],[Tổng giá trị]]))</f>
        <v>49049</v>
      </c>
      <c r="Q1220" s="20">
        <f>IF(Table1[[#This Row],[Ngày Thanh toán]]&lt;&gt;"",Table1[[#This Row],[Giá Trị HD sau CK]],0)</f>
        <v>0</v>
      </c>
      <c r="R1220" s="8">
        <f>Table1[[#This Row],[Số còn phải thu ĐK]]+Table1[[#This Row],[Giá Trị HD sau CK]]-Table1[[#This Row],[Số tiền đã thu]]</f>
        <v>49049</v>
      </c>
      <c r="S1220" s="7">
        <f>IF(Table1[[#This Row],[Ngày hóa đơn]]&lt;&gt;"",Table1[[#This Row],[Ngày hóa đơn]],Table1[[#This Row],[Ngày hạch toán]])</f>
        <v>45929</v>
      </c>
      <c r="T1220" s="8">
        <v>55</v>
      </c>
      <c r="U1220" s="7">
        <f>IF(Table1[[#This Row],[Ngày tính CN]]="","",S1220+T1220)</f>
        <v>45984</v>
      </c>
      <c r="V1220" s="20">
        <f ca="1">IF(Table1[[#This Row],[Hạn thanh toán]]="","",IF((U1220-NOW())&lt;0,0,(U1220-NOW())))</f>
        <v>9.3794631944474531</v>
      </c>
      <c r="W1220" s="3"/>
      <c r="X1220" s="20">
        <f ca="1">IF(Table1[[#This Row],[Hạn thanh toán]]="","",IF((U1220-NOW())&lt;0,-(U1220-NOW()),0))</f>
        <v>0</v>
      </c>
      <c r="Y1220" s="3" t="str">
        <f t="shared" ref="Y1220:Y1283" ca="1" si="19">IF(X1220="","",IF(R1220=0,"Đã thanh toán",IF(X1220&lt;=0,"Chưa đến hạn thanh toán",IF(X1220&lt;=30,"Nợ quá hạn 30 ngày",IF(X1220&lt;=60,"Nợ quá hạn từ 30 ngày đến 60 ngày",IF(X1220&lt;=90,"Nợ quá hạn từ 60 ngày đến 90 ngày",IF(X1220&lt;=120,"Nợ quá hạn từ 90 ngày đến 120 ngày","Nợ quá hạn hơn 120 ngày có khả năng mất thanh toán")))))))</f>
        <v>Chưa đến hạn thanh toán</v>
      </c>
      <c r="Z1220" s="3" t="str">
        <f>IF(MONTH(Table1[[#This Row],[Ngày tính CN]])&lt;10,"0"&amp;MONTH(Table1[[#This Row],[Ngày tính CN]]),MONTH(Table1[[#This Row],[Ngày tính CN]]))</f>
        <v>09</v>
      </c>
      <c r="AA122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20" s="3"/>
    </row>
    <row r="1221" spans="1:28" ht="16.5" customHeight="1" x14ac:dyDescent="0.2">
      <c r="A1221" s="4" t="s">
        <v>654</v>
      </c>
      <c r="B1221" s="4" t="s">
        <v>2119</v>
      </c>
      <c r="E1221" s="5">
        <v>45929</v>
      </c>
      <c r="F1221" s="3" t="s">
        <v>1769</v>
      </c>
      <c r="G1221" s="3" t="s">
        <v>936</v>
      </c>
      <c r="K1221" s="8">
        <v>-49049</v>
      </c>
      <c r="L1221" s="8" t="s">
        <v>637</v>
      </c>
      <c r="O1221" s="20">
        <f>IF(Table1[[#This Row],[Phân loại]]="Tồn đầu kỳ",Table1[[#This Row],[Tổng giá trị]],0)</f>
        <v>0</v>
      </c>
      <c r="P1221" s="8">
        <f>IF(Table1[[#This Row],[Số còn phải thu ĐK]]&gt;0,0,IF(Table1[[#This Row],[Phân loại]]="Bán hàng",Table1[[#This Row],[Tổng giá trị]],-Table1[[#This Row],[Tổng giá trị]]))</f>
        <v>49049</v>
      </c>
      <c r="Q1221" s="20">
        <f>IF(Table1[[#This Row],[Ngày Thanh toán]]&lt;&gt;"",Table1[[#This Row],[Giá Trị HD sau CK]],0)</f>
        <v>0</v>
      </c>
      <c r="R1221" s="8">
        <f>Table1[[#This Row],[Số còn phải thu ĐK]]+Table1[[#This Row],[Giá Trị HD sau CK]]-Table1[[#This Row],[Số tiền đã thu]]</f>
        <v>49049</v>
      </c>
      <c r="S1221" s="7">
        <f>IF(Table1[[#This Row],[Ngày hóa đơn]]&lt;&gt;"",Table1[[#This Row],[Ngày hóa đơn]],Table1[[#This Row],[Ngày hạch toán]])</f>
        <v>45929</v>
      </c>
      <c r="T1221" s="8">
        <v>55</v>
      </c>
      <c r="U1221" s="7">
        <f>IF(Table1[[#This Row],[Ngày tính CN]]="","",S1221+T1221)</f>
        <v>45984</v>
      </c>
      <c r="V1221" s="20">
        <f ca="1">IF(Table1[[#This Row],[Hạn thanh toán]]="","",IF((U1221-NOW())&lt;0,0,(U1221-NOW())))</f>
        <v>9.3794631944474531</v>
      </c>
      <c r="W1221" s="3"/>
      <c r="X1221" s="20">
        <f ca="1">IF(Table1[[#This Row],[Hạn thanh toán]]="","",IF((U1221-NOW())&lt;0,-(U1221-NOW()),0))</f>
        <v>0</v>
      </c>
      <c r="Y1221" s="3" t="str">
        <f t="shared" ca="1" si="19"/>
        <v>Chưa đến hạn thanh toán</v>
      </c>
      <c r="Z1221" s="3" t="str">
        <f>IF(MONTH(Table1[[#This Row],[Ngày tính CN]])&lt;10,"0"&amp;MONTH(Table1[[#This Row],[Ngày tính CN]]),MONTH(Table1[[#This Row],[Ngày tính CN]]))</f>
        <v>09</v>
      </c>
      <c r="AA122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21" s="3"/>
    </row>
    <row r="1222" spans="1:28" ht="16.5" customHeight="1" x14ac:dyDescent="0.2">
      <c r="A1222" s="4" t="s">
        <v>654</v>
      </c>
      <c r="B1222" s="4" t="s">
        <v>2119</v>
      </c>
      <c r="E1222" s="5">
        <v>45929</v>
      </c>
      <c r="F1222" s="3" t="s">
        <v>1770</v>
      </c>
      <c r="G1222" s="3" t="s">
        <v>936</v>
      </c>
      <c r="K1222" s="8">
        <v>-98099</v>
      </c>
      <c r="L1222" s="8" t="s">
        <v>637</v>
      </c>
      <c r="O1222" s="20">
        <f>IF(Table1[[#This Row],[Phân loại]]="Tồn đầu kỳ",Table1[[#This Row],[Tổng giá trị]],0)</f>
        <v>0</v>
      </c>
      <c r="P1222" s="8">
        <f>IF(Table1[[#This Row],[Số còn phải thu ĐK]]&gt;0,0,IF(Table1[[#This Row],[Phân loại]]="Bán hàng",Table1[[#This Row],[Tổng giá trị]],-Table1[[#This Row],[Tổng giá trị]]))</f>
        <v>98099</v>
      </c>
      <c r="Q1222" s="20">
        <f>IF(Table1[[#This Row],[Ngày Thanh toán]]&lt;&gt;"",Table1[[#This Row],[Giá Trị HD sau CK]],0)</f>
        <v>0</v>
      </c>
      <c r="R1222" s="8">
        <f>Table1[[#This Row],[Số còn phải thu ĐK]]+Table1[[#This Row],[Giá Trị HD sau CK]]-Table1[[#This Row],[Số tiền đã thu]]</f>
        <v>98099</v>
      </c>
      <c r="S1222" s="7">
        <f>IF(Table1[[#This Row],[Ngày hóa đơn]]&lt;&gt;"",Table1[[#This Row],[Ngày hóa đơn]],Table1[[#This Row],[Ngày hạch toán]])</f>
        <v>45929</v>
      </c>
      <c r="T1222" s="8">
        <v>55</v>
      </c>
      <c r="U1222" s="7">
        <f>IF(Table1[[#This Row],[Ngày tính CN]]="","",S1222+T1222)</f>
        <v>45984</v>
      </c>
      <c r="V1222" s="20">
        <f ca="1">IF(Table1[[#This Row],[Hạn thanh toán]]="","",IF((U1222-NOW())&lt;0,0,(U1222-NOW())))</f>
        <v>9.3794631944474531</v>
      </c>
      <c r="W1222" s="3"/>
      <c r="X1222" s="20">
        <f ca="1">IF(Table1[[#This Row],[Hạn thanh toán]]="","",IF((U1222-NOW())&lt;0,-(U1222-NOW()),0))</f>
        <v>0</v>
      </c>
      <c r="Y1222" s="3" t="str">
        <f t="shared" ca="1" si="19"/>
        <v>Chưa đến hạn thanh toán</v>
      </c>
      <c r="Z1222" s="3" t="str">
        <f>IF(MONTH(Table1[[#This Row],[Ngày tính CN]])&lt;10,"0"&amp;MONTH(Table1[[#This Row],[Ngày tính CN]]),MONTH(Table1[[#This Row],[Ngày tính CN]]))</f>
        <v>09</v>
      </c>
      <c r="AA122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22" s="3"/>
    </row>
    <row r="1223" spans="1:28" ht="16.5" customHeight="1" x14ac:dyDescent="0.2">
      <c r="A1223" s="4" t="s">
        <v>654</v>
      </c>
      <c r="B1223" s="4" t="s">
        <v>2119</v>
      </c>
      <c r="E1223" s="5">
        <v>45929</v>
      </c>
      <c r="F1223" s="3" t="s">
        <v>1771</v>
      </c>
      <c r="G1223" s="3" t="s">
        <v>936</v>
      </c>
      <c r="K1223" s="8">
        <v>-49049</v>
      </c>
      <c r="L1223" s="8" t="s">
        <v>637</v>
      </c>
      <c r="O1223" s="20">
        <f>IF(Table1[[#This Row],[Phân loại]]="Tồn đầu kỳ",Table1[[#This Row],[Tổng giá trị]],0)</f>
        <v>0</v>
      </c>
      <c r="P1223" s="8">
        <f>IF(Table1[[#This Row],[Số còn phải thu ĐK]]&gt;0,0,IF(Table1[[#This Row],[Phân loại]]="Bán hàng",Table1[[#This Row],[Tổng giá trị]],-Table1[[#This Row],[Tổng giá trị]]))</f>
        <v>49049</v>
      </c>
      <c r="Q1223" s="20">
        <f>IF(Table1[[#This Row],[Ngày Thanh toán]]&lt;&gt;"",Table1[[#This Row],[Giá Trị HD sau CK]],0)</f>
        <v>0</v>
      </c>
      <c r="R1223" s="8">
        <f>Table1[[#This Row],[Số còn phải thu ĐK]]+Table1[[#This Row],[Giá Trị HD sau CK]]-Table1[[#This Row],[Số tiền đã thu]]</f>
        <v>49049</v>
      </c>
      <c r="S1223" s="7">
        <f>IF(Table1[[#This Row],[Ngày hóa đơn]]&lt;&gt;"",Table1[[#This Row],[Ngày hóa đơn]],Table1[[#This Row],[Ngày hạch toán]])</f>
        <v>45929</v>
      </c>
      <c r="T1223" s="8">
        <v>55</v>
      </c>
      <c r="U1223" s="7">
        <f>IF(Table1[[#This Row],[Ngày tính CN]]="","",S1223+T1223)</f>
        <v>45984</v>
      </c>
      <c r="V1223" s="20">
        <f ca="1">IF(Table1[[#This Row],[Hạn thanh toán]]="","",IF((U1223-NOW())&lt;0,0,(U1223-NOW())))</f>
        <v>9.3794631944474531</v>
      </c>
      <c r="W1223" s="3"/>
      <c r="X1223" s="20">
        <f ca="1">IF(Table1[[#This Row],[Hạn thanh toán]]="","",IF((U1223-NOW())&lt;0,-(U1223-NOW()),0))</f>
        <v>0</v>
      </c>
      <c r="Y1223" s="3" t="str">
        <f t="shared" ca="1" si="19"/>
        <v>Chưa đến hạn thanh toán</v>
      </c>
      <c r="Z1223" s="3" t="str">
        <f>IF(MONTH(Table1[[#This Row],[Ngày tính CN]])&lt;10,"0"&amp;MONTH(Table1[[#This Row],[Ngày tính CN]]),MONTH(Table1[[#This Row],[Ngày tính CN]]))</f>
        <v>09</v>
      </c>
      <c r="AA122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23" s="3"/>
    </row>
    <row r="1224" spans="1:28" ht="16.5" customHeight="1" x14ac:dyDescent="0.2">
      <c r="A1224" s="4" t="s">
        <v>654</v>
      </c>
      <c r="B1224" s="4" t="s">
        <v>2119</v>
      </c>
      <c r="E1224" s="5">
        <v>45929</v>
      </c>
      <c r="F1224" s="3" t="s">
        <v>1772</v>
      </c>
      <c r="G1224" s="3" t="s">
        <v>936</v>
      </c>
      <c r="K1224" s="8">
        <v>-71771</v>
      </c>
      <c r="L1224" s="8" t="s">
        <v>637</v>
      </c>
      <c r="O1224" s="20">
        <f>IF(Table1[[#This Row],[Phân loại]]="Tồn đầu kỳ",Table1[[#This Row],[Tổng giá trị]],0)</f>
        <v>0</v>
      </c>
      <c r="P1224" s="8">
        <f>IF(Table1[[#This Row],[Số còn phải thu ĐK]]&gt;0,0,IF(Table1[[#This Row],[Phân loại]]="Bán hàng",Table1[[#This Row],[Tổng giá trị]],-Table1[[#This Row],[Tổng giá trị]]))</f>
        <v>71771</v>
      </c>
      <c r="Q1224" s="20">
        <f>IF(Table1[[#This Row],[Ngày Thanh toán]]&lt;&gt;"",Table1[[#This Row],[Giá Trị HD sau CK]],0)</f>
        <v>0</v>
      </c>
      <c r="R1224" s="8">
        <f>Table1[[#This Row],[Số còn phải thu ĐK]]+Table1[[#This Row],[Giá Trị HD sau CK]]-Table1[[#This Row],[Số tiền đã thu]]</f>
        <v>71771</v>
      </c>
      <c r="S1224" s="7">
        <f>IF(Table1[[#This Row],[Ngày hóa đơn]]&lt;&gt;"",Table1[[#This Row],[Ngày hóa đơn]],Table1[[#This Row],[Ngày hạch toán]])</f>
        <v>45929</v>
      </c>
      <c r="T1224" s="8">
        <v>55</v>
      </c>
      <c r="U1224" s="7">
        <f>IF(Table1[[#This Row],[Ngày tính CN]]="","",S1224+T1224)</f>
        <v>45984</v>
      </c>
      <c r="V1224" s="20">
        <f ca="1">IF(Table1[[#This Row],[Hạn thanh toán]]="","",IF((U1224-NOW())&lt;0,0,(U1224-NOW())))</f>
        <v>9.3794631944474531</v>
      </c>
      <c r="W1224" s="3"/>
      <c r="X1224" s="20">
        <f ca="1">IF(Table1[[#This Row],[Hạn thanh toán]]="","",IF((U1224-NOW())&lt;0,-(U1224-NOW()),0))</f>
        <v>0</v>
      </c>
      <c r="Y1224" s="3" t="str">
        <f t="shared" ca="1" si="19"/>
        <v>Chưa đến hạn thanh toán</v>
      </c>
      <c r="Z1224" s="3" t="str">
        <f>IF(MONTH(Table1[[#This Row],[Ngày tính CN]])&lt;10,"0"&amp;MONTH(Table1[[#This Row],[Ngày tính CN]]),MONTH(Table1[[#This Row],[Ngày tính CN]]))</f>
        <v>09</v>
      </c>
      <c r="AA122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24" s="3"/>
    </row>
    <row r="1225" spans="1:28" ht="16.5" customHeight="1" x14ac:dyDescent="0.2">
      <c r="A1225" s="4" t="s">
        <v>654</v>
      </c>
      <c r="B1225" s="4" t="s">
        <v>2119</v>
      </c>
      <c r="E1225" s="5">
        <v>45929</v>
      </c>
      <c r="F1225" s="3" t="s">
        <v>1773</v>
      </c>
      <c r="G1225" s="3" t="s">
        <v>936</v>
      </c>
      <c r="K1225" s="8">
        <v>-215314</v>
      </c>
      <c r="L1225" s="8" t="s">
        <v>637</v>
      </c>
      <c r="O1225" s="20">
        <f>IF(Table1[[#This Row],[Phân loại]]="Tồn đầu kỳ",Table1[[#This Row],[Tổng giá trị]],0)</f>
        <v>0</v>
      </c>
      <c r="P1225" s="8">
        <f>IF(Table1[[#This Row],[Số còn phải thu ĐK]]&gt;0,0,IF(Table1[[#This Row],[Phân loại]]="Bán hàng",Table1[[#This Row],[Tổng giá trị]],-Table1[[#This Row],[Tổng giá trị]]))</f>
        <v>215314</v>
      </c>
      <c r="Q1225" s="20">
        <f>IF(Table1[[#This Row],[Ngày Thanh toán]]&lt;&gt;"",Table1[[#This Row],[Giá Trị HD sau CK]],0)</f>
        <v>0</v>
      </c>
      <c r="R1225" s="8">
        <f>Table1[[#This Row],[Số còn phải thu ĐK]]+Table1[[#This Row],[Giá Trị HD sau CK]]-Table1[[#This Row],[Số tiền đã thu]]</f>
        <v>215314</v>
      </c>
      <c r="S1225" s="7">
        <f>IF(Table1[[#This Row],[Ngày hóa đơn]]&lt;&gt;"",Table1[[#This Row],[Ngày hóa đơn]],Table1[[#This Row],[Ngày hạch toán]])</f>
        <v>45929</v>
      </c>
      <c r="T1225" s="8">
        <v>55</v>
      </c>
      <c r="U1225" s="7">
        <f>IF(Table1[[#This Row],[Ngày tính CN]]="","",S1225+T1225)</f>
        <v>45984</v>
      </c>
      <c r="V1225" s="20">
        <f ca="1">IF(Table1[[#This Row],[Hạn thanh toán]]="","",IF((U1225-NOW())&lt;0,0,(U1225-NOW())))</f>
        <v>9.3794631944474531</v>
      </c>
      <c r="W1225" s="3"/>
      <c r="X1225" s="20">
        <f ca="1">IF(Table1[[#This Row],[Hạn thanh toán]]="","",IF((U1225-NOW())&lt;0,-(U1225-NOW()),0))</f>
        <v>0</v>
      </c>
      <c r="Y1225" s="3" t="str">
        <f t="shared" ca="1" si="19"/>
        <v>Chưa đến hạn thanh toán</v>
      </c>
      <c r="Z1225" s="3" t="str">
        <f>IF(MONTH(Table1[[#This Row],[Ngày tính CN]])&lt;10,"0"&amp;MONTH(Table1[[#This Row],[Ngày tính CN]]),MONTH(Table1[[#This Row],[Ngày tính CN]]))</f>
        <v>09</v>
      </c>
      <c r="AA122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25" s="3"/>
    </row>
    <row r="1226" spans="1:28" ht="16.5" customHeight="1" x14ac:dyDescent="0.2">
      <c r="A1226" s="4" t="s">
        <v>654</v>
      </c>
      <c r="B1226" s="4" t="s">
        <v>2119</v>
      </c>
      <c r="E1226" s="5">
        <v>45929</v>
      </c>
      <c r="F1226" s="3" t="s">
        <v>1774</v>
      </c>
      <c r="G1226" s="3" t="s">
        <v>936</v>
      </c>
      <c r="K1226" s="8">
        <v>-71771</v>
      </c>
      <c r="L1226" s="8" t="s">
        <v>637</v>
      </c>
      <c r="O1226" s="20">
        <f>IF(Table1[[#This Row],[Phân loại]]="Tồn đầu kỳ",Table1[[#This Row],[Tổng giá trị]],0)</f>
        <v>0</v>
      </c>
      <c r="P1226" s="8">
        <f>IF(Table1[[#This Row],[Số còn phải thu ĐK]]&gt;0,0,IF(Table1[[#This Row],[Phân loại]]="Bán hàng",Table1[[#This Row],[Tổng giá trị]],-Table1[[#This Row],[Tổng giá trị]]))</f>
        <v>71771</v>
      </c>
      <c r="Q1226" s="20">
        <f>IF(Table1[[#This Row],[Ngày Thanh toán]]&lt;&gt;"",Table1[[#This Row],[Giá Trị HD sau CK]],0)</f>
        <v>0</v>
      </c>
      <c r="R1226" s="8">
        <f>Table1[[#This Row],[Số còn phải thu ĐK]]+Table1[[#This Row],[Giá Trị HD sau CK]]-Table1[[#This Row],[Số tiền đã thu]]</f>
        <v>71771</v>
      </c>
      <c r="S1226" s="7">
        <f>IF(Table1[[#This Row],[Ngày hóa đơn]]&lt;&gt;"",Table1[[#This Row],[Ngày hóa đơn]],Table1[[#This Row],[Ngày hạch toán]])</f>
        <v>45929</v>
      </c>
      <c r="T1226" s="8">
        <v>55</v>
      </c>
      <c r="U1226" s="7">
        <f>IF(Table1[[#This Row],[Ngày tính CN]]="","",S1226+T1226)</f>
        <v>45984</v>
      </c>
      <c r="V1226" s="20">
        <f ca="1">IF(Table1[[#This Row],[Hạn thanh toán]]="","",IF((U1226-NOW())&lt;0,0,(U1226-NOW())))</f>
        <v>9.3794631944474531</v>
      </c>
      <c r="W1226" s="3"/>
      <c r="X1226" s="20">
        <f ca="1">IF(Table1[[#This Row],[Hạn thanh toán]]="","",IF((U1226-NOW())&lt;0,-(U1226-NOW()),0))</f>
        <v>0</v>
      </c>
      <c r="Y1226" s="3" t="str">
        <f t="shared" ca="1" si="19"/>
        <v>Chưa đến hạn thanh toán</v>
      </c>
      <c r="Z1226" s="3" t="str">
        <f>IF(MONTH(Table1[[#This Row],[Ngày tính CN]])&lt;10,"0"&amp;MONTH(Table1[[#This Row],[Ngày tính CN]]),MONTH(Table1[[#This Row],[Ngày tính CN]]))</f>
        <v>09</v>
      </c>
      <c r="AA122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26" s="3"/>
    </row>
    <row r="1227" spans="1:28" ht="16.5" customHeight="1" x14ac:dyDescent="0.2">
      <c r="A1227" s="4" t="s">
        <v>654</v>
      </c>
      <c r="B1227" s="4" t="s">
        <v>2119</v>
      </c>
      <c r="E1227" s="5">
        <v>45929</v>
      </c>
      <c r="F1227" s="3" t="s">
        <v>1775</v>
      </c>
      <c r="G1227" s="3" t="s">
        <v>936</v>
      </c>
      <c r="K1227" s="8">
        <v>-108548</v>
      </c>
      <c r="L1227" s="8" t="s">
        <v>637</v>
      </c>
      <c r="O1227" s="20">
        <f>IF(Table1[[#This Row],[Phân loại]]="Tồn đầu kỳ",Table1[[#This Row],[Tổng giá trị]],0)</f>
        <v>0</v>
      </c>
      <c r="P1227" s="8">
        <f>IF(Table1[[#This Row],[Số còn phải thu ĐK]]&gt;0,0,IF(Table1[[#This Row],[Phân loại]]="Bán hàng",Table1[[#This Row],[Tổng giá trị]],-Table1[[#This Row],[Tổng giá trị]]))</f>
        <v>108548</v>
      </c>
      <c r="Q1227" s="20">
        <f>IF(Table1[[#This Row],[Ngày Thanh toán]]&lt;&gt;"",Table1[[#This Row],[Giá Trị HD sau CK]],0)</f>
        <v>0</v>
      </c>
      <c r="R1227" s="8">
        <f>Table1[[#This Row],[Số còn phải thu ĐK]]+Table1[[#This Row],[Giá Trị HD sau CK]]-Table1[[#This Row],[Số tiền đã thu]]</f>
        <v>108548</v>
      </c>
      <c r="S1227" s="7">
        <f>IF(Table1[[#This Row],[Ngày hóa đơn]]&lt;&gt;"",Table1[[#This Row],[Ngày hóa đơn]],Table1[[#This Row],[Ngày hạch toán]])</f>
        <v>45929</v>
      </c>
      <c r="T1227" s="8">
        <v>55</v>
      </c>
      <c r="U1227" s="7">
        <f>IF(Table1[[#This Row],[Ngày tính CN]]="","",S1227+T1227)</f>
        <v>45984</v>
      </c>
      <c r="V1227" s="20">
        <f ca="1">IF(Table1[[#This Row],[Hạn thanh toán]]="","",IF((U1227-NOW())&lt;0,0,(U1227-NOW())))</f>
        <v>9.3794631944474531</v>
      </c>
      <c r="W1227" s="3"/>
      <c r="X1227" s="20">
        <f ca="1">IF(Table1[[#This Row],[Hạn thanh toán]]="","",IF((U1227-NOW())&lt;0,-(U1227-NOW()),0))</f>
        <v>0</v>
      </c>
      <c r="Y1227" s="3" t="str">
        <f t="shared" ca="1" si="19"/>
        <v>Chưa đến hạn thanh toán</v>
      </c>
      <c r="Z1227" s="3" t="str">
        <f>IF(MONTH(Table1[[#This Row],[Ngày tính CN]])&lt;10,"0"&amp;MONTH(Table1[[#This Row],[Ngày tính CN]]),MONTH(Table1[[#This Row],[Ngày tính CN]]))</f>
        <v>09</v>
      </c>
      <c r="AA122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27" s="3"/>
    </row>
    <row r="1228" spans="1:28" ht="16.5" customHeight="1" x14ac:dyDescent="0.2">
      <c r="A1228" s="4" t="s">
        <v>654</v>
      </c>
      <c r="B1228" s="4" t="s">
        <v>2119</v>
      </c>
      <c r="E1228" s="5">
        <v>45929</v>
      </c>
      <c r="F1228" s="3" t="s">
        <v>1776</v>
      </c>
      <c r="G1228" s="3" t="s">
        <v>936</v>
      </c>
      <c r="K1228" s="8">
        <v>-108548</v>
      </c>
      <c r="L1228" s="8" t="s">
        <v>637</v>
      </c>
      <c r="O1228" s="20">
        <f>IF(Table1[[#This Row],[Phân loại]]="Tồn đầu kỳ",Table1[[#This Row],[Tổng giá trị]],0)</f>
        <v>0</v>
      </c>
      <c r="P1228" s="8">
        <f>IF(Table1[[#This Row],[Số còn phải thu ĐK]]&gt;0,0,IF(Table1[[#This Row],[Phân loại]]="Bán hàng",Table1[[#This Row],[Tổng giá trị]],-Table1[[#This Row],[Tổng giá trị]]))</f>
        <v>108548</v>
      </c>
      <c r="Q1228" s="20">
        <f>IF(Table1[[#This Row],[Ngày Thanh toán]]&lt;&gt;"",Table1[[#This Row],[Giá Trị HD sau CK]],0)</f>
        <v>0</v>
      </c>
      <c r="R1228" s="8">
        <f>Table1[[#This Row],[Số còn phải thu ĐK]]+Table1[[#This Row],[Giá Trị HD sau CK]]-Table1[[#This Row],[Số tiền đã thu]]</f>
        <v>108548</v>
      </c>
      <c r="S1228" s="7">
        <f>IF(Table1[[#This Row],[Ngày hóa đơn]]&lt;&gt;"",Table1[[#This Row],[Ngày hóa đơn]],Table1[[#This Row],[Ngày hạch toán]])</f>
        <v>45929</v>
      </c>
      <c r="T1228" s="8">
        <v>55</v>
      </c>
      <c r="U1228" s="7">
        <f>IF(Table1[[#This Row],[Ngày tính CN]]="","",S1228+T1228)</f>
        <v>45984</v>
      </c>
      <c r="V1228" s="20">
        <f ca="1">IF(Table1[[#This Row],[Hạn thanh toán]]="","",IF((U1228-NOW())&lt;0,0,(U1228-NOW())))</f>
        <v>9.3794631944474531</v>
      </c>
      <c r="W1228" s="3"/>
      <c r="X1228" s="20">
        <f ca="1">IF(Table1[[#This Row],[Hạn thanh toán]]="","",IF((U1228-NOW())&lt;0,-(U1228-NOW()),0))</f>
        <v>0</v>
      </c>
      <c r="Y1228" s="3" t="str">
        <f t="shared" ca="1" si="19"/>
        <v>Chưa đến hạn thanh toán</v>
      </c>
      <c r="Z1228" s="3" t="str">
        <f>IF(MONTH(Table1[[#This Row],[Ngày tính CN]])&lt;10,"0"&amp;MONTH(Table1[[#This Row],[Ngày tính CN]]),MONTH(Table1[[#This Row],[Ngày tính CN]]))</f>
        <v>09</v>
      </c>
      <c r="AA122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28" s="3"/>
    </row>
    <row r="1229" spans="1:28" ht="16.5" customHeight="1" x14ac:dyDescent="0.2">
      <c r="A1229" s="4" t="s">
        <v>654</v>
      </c>
      <c r="B1229" s="4" t="s">
        <v>2119</v>
      </c>
      <c r="E1229" s="5">
        <v>45929</v>
      </c>
      <c r="F1229" s="3" t="s">
        <v>1777</v>
      </c>
      <c r="G1229" s="3" t="s">
        <v>936</v>
      </c>
      <c r="K1229" s="8">
        <v>-108548</v>
      </c>
      <c r="L1229" s="8" t="s">
        <v>637</v>
      </c>
      <c r="O1229" s="20">
        <f>IF(Table1[[#This Row],[Phân loại]]="Tồn đầu kỳ",Table1[[#This Row],[Tổng giá trị]],0)</f>
        <v>0</v>
      </c>
      <c r="P1229" s="8">
        <f>IF(Table1[[#This Row],[Số còn phải thu ĐK]]&gt;0,0,IF(Table1[[#This Row],[Phân loại]]="Bán hàng",Table1[[#This Row],[Tổng giá trị]],-Table1[[#This Row],[Tổng giá trị]]))</f>
        <v>108548</v>
      </c>
      <c r="Q1229" s="20">
        <f>IF(Table1[[#This Row],[Ngày Thanh toán]]&lt;&gt;"",Table1[[#This Row],[Giá Trị HD sau CK]],0)</f>
        <v>0</v>
      </c>
      <c r="R1229" s="8">
        <f>Table1[[#This Row],[Số còn phải thu ĐK]]+Table1[[#This Row],[Giá Trị HD sau CK]]-Table1[[#This Row],[Số tiền đã thu]]</f>
        <v>108548</v>
      </c>
      <c r="S1229" s="7">
        <f>IF(Table1[[#This Row],[Ngày hóa đơn]]&lt;&gt;"",Table1[[#This Row],[Ngày hóa đơn]],Table1[[#This Row],[Ngày hạch toán]])</f>
        <v>45929</v>
      </c>
      <c r="T1229" s="8">
        <v>55</v>
      </c>
      <c r="U1229" s="7">
        <f>IF(Table1[[#This Row],[Ngày tính CN]]="","",S1229+T1229)</f>
        <v>45984</v>
      </c>
      <c r="V1229" s="20">
        <f ca="1">IF(Table1[[#This Row],[Hạn thanh toán]]="","",IF((U1229-NOW())&lt;0,0,(U1229-NOW())))</f>
        <v>9.3794631944474531</v>
      </c>
      <c r="W1229" s="3"/>
      <c r="X1229" s="20">
        <f ca="1">IF(Table1[[#This Row],[Hạn thanh toán]]="","",IF((U1229-NOW())&lt;0,-(U1229-NOW()),0))</f>
        <v>0</v>
      </c>
      <c r="Y1229" s="3" t="str">
        <f t="shared" ca="1" si="19"/>
        <v>Chưa đến hạn thanh toán</v>
      </c>
      <c r="Z1229" s="3" t="str">
        <f>IF(MONTH(Table1[[#This Row],[Ngày tính CN]])&lt;10,"0"&amp;MONTH(Table1[[#This Row],[Ngày tính CN]]),MONTH(Table1[[#This Row],[Ngày tính CN]]))</f>
        <v>09</v>
      </c>
      <c r="AA122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29" s="3"/>
    </row>
    <row r="1230" spans="1:28" ht="16.5" customHeight="1" x14ac:dyDescent="0.2">
      <c r="A1230" s="4" t="s">
        <v>654</v>
      </c>
      <c r="B1230" s="4" t="s">
        <v>2119</v>
      </c>
      <c r="E1230" s="5">
        <v>45929</v>
      </c>
      <c r="F1230" s="3" t="s">
        <v>1778</v>
      </c>
      <c r="G1230" s="3" t="s">
        <v>936</v>
      </c>
      <c r="K1230" s="8">
        <v>-217095</v>
      </c>
      <c r="L1230" s="8" t="s">
        <v>637</v>
      </c>
      <c r="O1230" s="20">
        <f>IF(Table1[[#This Row],[Phân loại]]="Tồn đầu kỳ",Table1[[#This Row],[Tổng giá trị]],0)</f>
        <v>0</v>
      </c>
      <c r="P1230" s="8">
        <f>IF(Table1[[#This Row],[Số còn phải thu ĐK]]&gt;0,0,IF(Table1[[#This Row],[Phân loại]]="Bán hàng",Table1[[#This Row],[Tổng giá trị]],-Table1[[#This Row],[Tổng giá trị]]))</f>
        <v>217095</v>
      </c>
      <c r="Q1230" s="20">
        <f>IF(Table1[[#This Row],[Ngày Thanh toán]]&lt;&gt;"",Table1[[#This Row],[Giá Trị HD sau CK]],0)</f>
        <v>0</v>
      </c>
      <c r="R1230" s="8">
        <f>Table1[[#This Row],[Số còn phải thu ĐK]]+Table1[[#This Row],[Giá Trị HD sau CK]]-Table1[[#This Row],[Số tiền đã thu]]</f>
        <v>217095</v>
      </c>
      <c r="S1230" s="7">
        <f>IF(Table1[[#This Row],[Ngày hóa đơn]]&lt;&gt;"",Table1[[#This Row],[Ngày hóa đơn]],Table1[[#This Row],[Ngày hạch toán]])</f>
        <v>45929</v>
      </c>
      <c r="T1230" s="8">
        <v>55</v>
      </c>
      <c r="U1230" s="7">
        <f>IF(Table1[[#This Row],[Ngày tính CN]]="","",S1230+T1230)</f>
        <v>45984</v>
      </c>
      <c r="V1230" s="20">
        <f ca="1">IF(Table1[[#This Row],[Hạn thanh toán]]="","",IF((U1230-NOW())&lt;0,0,(U1230-NOW())))</f>
        <v>9.3794631944474531</v>
      </c>
      <c r="W1230" s="3"/>
      <c r="X1230" s="20">
        <f ca="1">IF(Table1[[#This Row],[Hạn thanh toán]]="","",IF((U1230-NOW())&lt;0,-(U1230-NOW()),0))</f>
        <v>0</v>
      </c>
      <c r="Y1230" s="3" t="str">
        <f t="shared" ca="1" si="19"/>
        <v>Chưa đến hạn thanh toán</v>
      </c>
      <c r="Z1230" s="3" t="str">
        <f>IF(MONTH(Table1[[#This Row],[Ngày tính CN]])&lt;10,"0"&amp;MONTH(Table1[[#This Row],[Ngày tính CN]]),MONTH(Table1[[#This Row],[Ngày tính CN]]))</f>
        <v>09</v>
      </c>
      <c r="AA123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30" s="3"/>
    </row>
    <row r="1231" spans="1:28" ht="16.5" customHeight="1" x14ac:dyDescent="0.2">
      <c r="A1231" s="4" t="s">
        <v>654</v>
      </c>
      <c r="B1231" s="4" t="s">
        <v>2119</v>
      </c>
      <c r="E1231" s="5">
        <v>45929</v>
      </c>
      <c r="F1231" s="3" t="s">
        <v>1779</v>
      </c>
      <c r="G1231" s="3" t="s">
        <v>936</v>
      </c>
      <c r="K1231" s="8">
        <v>-108548</v>
      </c>
      <c r="L1231" s="8" t="s">
        <v>637</v>
      </c>
      <c r="O1231" s="20">
        <f>IF(Table1[[#This Row],[Phân loại]]="Tồn đầu kỳ",Table1[[#This Row],[Tổng giá trị]],0)</f>
        <v>0</v>
      </c>
      <c r="P1231" s="8">
        <f>IF(Table1[[#This Row],[Số còn phải thu ĐK]]&gt;0,0,IF(Table1[[#This Row],[Phân loại]]="Bán hàng",Table1[[#This Row],[Tổng giá trị]],-Table1[[#This Row],[Tổng giá trị]]))</f>
        <v>108548</v>
      </c>
      <c r="Q1231" s="20">
        <f>IF(Table1[[#This Row],[Ngày Thanh toán]]&lt;&gt;"",Table1[[#This Row],[Giá Trị HD sau CK]],0)</f>
        <v>0</v>
      </c>
      <c r="R1231" s="8">
        <f>Table1[[#This Row],[Số còn phải thu ĐK]]+Table1[[#This Row],[Giá Trị HD sau CK]]-Table1[[#This Row],[Số tiền đã thu]]</f>
        <v>108548</v>
      </c>
      <c r="S1231" s="7">
        <f>IF(Table1[[#This Row],[Ngày hóa đơn]]&lt;&gt;"",Table1[[#This Row],[Ngày hóa đơn]],Table1[[#This Row],[Ngày hạch toán]])</f>
        <v>45929</v>
      </c>
      <c r="T1231" s="8">
        <v>55</v>
      </c>
      <c r="U1231" s="7">
        <f>IF(Table1[[#This Row],[Ngày tính CN]]="","",S1231+T1231)</f>
        <v>45984</v>
      </c>
      <c r="V1231" s="20">
        <f ca="1">IF(Table1[[#This Row],[Hạn thanh toán]]="","",IF((U1231-NOW())&lt;0,0,(U1231-NOW())))</f>
        <v>9.3794631944474531</v>
      </c>
      <c r="W1231" s="3"/>
      <c r="X1231" s="20">
        <f ca="1">IF(Table1[[#This Row],[Hạn thanh toán]]="","",IF((U1231-NOW())&lt;0,-(U1231-NOW()),0))</f>
        <v>0</v>
      </c>
      <c r="Y1231" s="3" t="str">
        <f t="shared" ca="1" si="19"/>
        <v>Chưa đến hạn thanh toán</v>
      </c>
      <c r="Z1231" s="3" t="str">
        <f>IF(MONTH(Table1[[#This Row],[Ngày tính CN]])&lt;10,"0"&amp;MONTH(Table1[[#This Row],[Ngày tính CN]]),MONTH(Table1[[#This Row],[Ngày tính CN]]))</f>
        <v>09</v>
      </c>
      <c r="AA123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31" s="3"/>
    </row>
    <row r="1232" spans="1:28" ht="16.5" customHeight="1" x14ac:dyDescent="0.2">
      <c r="A1232" s="4" t="s">
        <v>654</v>
      </c>
      <c r="B1232" s="4" t="s">
        <v>2119</v>
      </c>
      <c r="E1232" s="5">
        <v>45929</v>
      </c>
      <c r="F1232" s="3" t="s">
        <v>1780</v>
      </c>
      <c r="G1232" s="3" t="s">
        <v>936</v>
      </c>
      <c r="K1232" s="8">
        <v>-108548</v>
      </c>
      <c r="L1232" s="8" t="s">
        <v>637</v>
      </c>
      <c r="O1232" s="20">
        <f>IF(Table1[[#This Row],[Phân loại]]="Tồn đầu kỳ",Table1[[#This Row],[Tổng giá trị]],0)</f>
        <v>0</v>
      </c>
      <c r="P1232" s="8">
        <f>IF(Table1[[#This Row],[Số còn phải thu ĐK]]&gt;0,0,IF(Table1[[#This Row],[Phân loại]]="Bán hàng",Table1[[#This Row],[Tổng giá trị]],-Table1[[#This Row],[Tổng giá trị]]))</f>
        <v>108548</v>
      </c>
      <c r="Q1232" s="20">
        <f>IF(Table1[[#This Row],[Ngày Thanh toán]]&lt;&gt;"",Table1[[#This Row],[Giá Trị HD sau CK]],0)</f>
        <v>0</v>
      </c>
      <c r="R1232" s="8">
        <f>Table1[[#This Row],[Số còn phải thu ĐK]]+Table1[[#This Row],[Giá Trị HD sau CK]]-Table1[[#This Row],[Số tiền đã thu]]</f>
        <v>108548</v>
      </c>
      <c r="S1232" s="7">
        <f>IF(Table1[[#This Row],[Ngày hóa đơn]]&lt;&gt;"",Table1[[#This Row],[Ngày hóa đơn]],Table1[[#This Row],[Ngày hạch toán]])</f>
        <v>45929</v>
      </c>
      <c r="T1232" s="8">
        <v>55</v>
      </c>
      <c r="U1232" s="7">
        <f>IF(Table1[[#This Row],[Ngày tính CN]]="","",S1232+T1232)</f>
        <v>45984</v>
      </c>
      <c r="V1232" s="20">
        <f ca="1">IF(Table1[[#This Row],[Hạn thanh toán]]="","",IF((U1232-NOW())&lt;0,0,(U1232-NOW())))</f>
        <v>9.3794631944474531</v>
      </c>
      <c r="W1232" s="3"/>
      <c r="X1232" s="20">
        <f ca="1">IF(Table1[[#This Row],[Hạn thanh toán]]="","",IF((U1232-NOW())&lt;0,-(U1232-NOW()),0))</f>
        <v>0</v>
      </c>
      <c r="Y1232" s="3" t="str">
        <f t="shared" ca="1" si="19"/>
        <v>Chưa đến hạn thanh toán</v>
      </c>
      <c r="Z1232" s="3" t="str">
        <f>IF(MONTH(Table1[[#This Row],[Ngày tính CN]])&lt;10,"0"&amp;MONTH(Table1[[#This Row],[Ngày tính CN]]),MONTH(Table1[[#This Row],[Ngày tính CN]]))</f>
        <v>09</v>
      </c>
      <c r="AA123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32" s="3"/>
    </row>
    <row r="1233" spans="1:28" ht="16.5" customHeight="1" x14ac:dyDescent="0.2">
      <c r="A1233" s="4" t="s">
        <v>654</v>
      </c>
      <c r="B1233" s="4" t="s">
        <v>2119</v>
      </c>
      <c r="E1233" s="5">
        <v>45929</v>
      </c>
      <c r="F1233" s="3" t="s">
        <v>1781</v>
      </c>
      <c r="G1233" s="3" t="s">
        <v>936</v>
      </c>
      <c r="K1233" s="8">
        <v>-108548</v>
      </c>
      <c r="L1233" s="8" t="s">
        <v>637</v>
      </c>
      <c r="O1233" s="20">
        <f>IF(Table1[[#This Row],[Phân loại]]="Tồn đầu kỳ",Table1[[#This Row],[Tổng giá trị]],0)</f>
        <v>0</v>
      </c>
      <c r="P1233" s="8">
        <f>IF(Table1[[#This Row],[Số còn phải thu ĐK]]&gt;0,0,IF(Table1[[#This Row],[Phân loại]]="Bán hàng",Table1[[#This Row],[Tổng giá trị]],-Table1[[#This Row],[Tổng giá trị]]))</f>
        <v>108548</v>
      </c>
      <c r="Q1233" s="20">
        <f>IF(Table1[[#This Row],[Ngày Thanh toán]]&lt;&gt;"",Table1[[#This Row],[Giá Trị HD sau CK]],0)</f>
        <v>0</v>
      </c>
      <c r="R1233" s="8">
        <f>Table1[[#This Row],[Số còn phải thu ĐK]]+Table1[[#This Row],[Giá Trị HD sau CK]]-Table1[[#This Row],[Số tiền đã thu]]</f>
        <v>108548</v>
      </c>
      <c r="S1233" s="7">
        <f>IF(Table1[[#This Row],[Ngày hóa đơn]]&lt;&gt;"",Table1[[#This Row],[Ngày hóa đơn]],Table1[[#This Row],[Ngày hạch toán]])</f>
        <v>45929</v>
      </c>
      <c r="T1233" s="8">
        <v>55</v>
      </c>
      <c r="U1233" s="7">
        <f>IF(Table1[[#This Row],[Ngày tính CN]]="","",S1233+T1233)</f>
        <v>45984</v>
      </c>
      <c r="V1233" s="20">
        <f ca="1">IF(Table1[[#This Row],[Hạn thanh toán]]="","",IF((U1233-NOW())&lt;0,0,(U1233-NOW())))</f>
        <v>9.3794631944474531</v>
      </c>
      <c r="W1233" s="3"/>
      <c r="X1233" s="20">
        <f ca="1">IF(Table1[[#This Row],[Hạn thanh toán]]="","",IF((U1233-NOW())&lt;0,-(U1233-NOW()),0))</f>
        <v>0</v>
      </c>
      <c r="Y1233" s="3" t="str">
        <f t="shared" ca="1" si="19"/>
        <v>Chưa đến hạn thanh toán</v>
      </c>
      <c r="Z1233" s="3" t="str">
        <f>IF(MONTH(Table1[[#This Row],[Ngày tính CN]])&lt;10,"0"&amp;MONTH(Table1[[#This Row],[Ngày tính CN]]),MONTH(Table1[[#This Row],[Ngày tính CN]]))</f>
        <v>09</v>
      </c>
      <c r="AA123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33" s="3"/>
    </row>
    <row r="1234" spans="1:28" ht="16.5" customHeight="1" x14ac:dyDescent="0.2">
      <c r="A1234" s="4" t="s">
        <v>654</v>
      </c>
      <c r="B1234" s="4" t="s">
        <v>2119</v>
      </c>
      <c r="E1234" s="5">
        <v>45929</v>
      </c>
      <c r="F1234" s="3" t="s">
        <v>1782</v>
      </c>
      <c r="G1234" s="3" t="s">
        <v>936</v>
      </c>
      <c r="K1234" s="8">
        <v>-108548</v>
      </c>
      <c r="L1234" s="8" t="s">
        <v>637</v>
      </c>
      <c r="O1234" s="20">
        <f>IF(Table1[[#This Row],[Phân loại]]="Tồn đầu kỳ",Table1[[#This Row],[Tổng giá trị]],0)</f>
        <v>0</v>
      </c>
      <c r="P1234" s="8">
        <f>IF(Table1[[#This Row],[Số còn phải thu ĐK]]&gt;0,0,IF(Table1[[#This Row],[Phân loại]]="Bán hàng",Table1[[#This Row],[Tổng giá trị]],-Table1[[#This Row],[Tổng giá trị]]))</f>
        <v>108548</v>
      </c>
      <c r="Q1234" s="20">
        <f>IF(Table1[[#This Row],[Ngày Thanh toán]]&lt;&gt;"",Table1[[#This Row],[Giá Trị HD sau CK]],0)</f>
        <v>0</v>
      </c>
      <c r="R1234" s="8">
        <f>Table1[[#This Row],[Số còn phải thu ĐK]]+Table1[[#This Row],[Giá Trị HD sau CK]]-Table1[[#This Row],[Số tiền đã thu]]</f>
        <v>108548</v>
      </c>
      <c r="S1234" s="7">
        <f>IF(Table1[[#This Row],[Ngày hóa đơn]]&lt;&gt;"",Table1[[#This Row],[Ngày hóa đơn]],Table1[[#This Row],[Ngày hạch toán]])</f>
        <v>45929</v>
      </c>
      <c r="T1234" s="8">
        <v>55</v>
      </c>
      <c r="U1234" s="7">
        <f>IF(Table1[[#This Row],[Ngày tính CN]]="","",S1234+T1234)</f>
        <v>45984</v>
      </c>
      <c r="V1234" s="20">
        <f ca="1">IF(Table1[[#This Row],[Hạn thanh toán]]="","",IF((U1234-NOW())&lt;0,0,(U1234-NOW())))</f>
        <v>9.3794631944474531</v>
      </c>
      <c r="W1234" s="3"/>
      <c r="X1234" s="20">
        <f ca="1">IF(Table1[[#This Row],[Hạn thanh toán]]="","",IF((U1234-NOW())&lt;0,-(U1234-NOW()),0))</f>
        <v>0</v>
      </c>
      <c r="Y1234" s="3" t="str">
        <f t="shared" ca="1" si="19"/>
        <v>Chưa đến hạn thanh toán</v>
      </c>
      <c r="Z1234" s="3" t="str">
        <f>IF(MONTH(Table1[[#This Row],[Ngày tính CN]])&lt;10,"0"&amp;MONTH(Table1[[#This Row],[Ngày tính CN]]),MONTH(Table1[[#This Row],[Ngày tính CN]]))</f>
        <v>09</v>
      </c>
      <c r="AA123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34" s="3"/>
    </row>
    <row r="1235" spans="1:28" ht="16.5" customHeight="1" x14ac:dyDescent="0.2">
      <c r="A1235" s="4" t="s">
        <v>654</v>
      </c>
      <c r="B1235" s="4" t="s">
        <v>2119</v>
      </c>
      <c r="E1235" s="5">
        <v>45929</v>
      </c>
      <c r="F1235" s="3" t="s">
        <v>1783</v>
      </c>
      <c r="G1235" s="3" t="s">
        <v>936</v>
      </c>
      <c r="K1235" s="8">
        <v>-108548</v>
      </c>
      <c r="L1235" s="8" t="s">
        <v>637</v>
      </c>
      <c r="O1235" s="20">
        <f>IF(Table1[[#This Row],[Phân loại]]="Tồn đầu kỳ",Table1[[#This Row],[Tổng giá trị]],0)</f>
        <v>0</v>
      </c>
      <c r="P1235" s="8">
        <f>IF(Table1[[#This Row],[Số còn phải thu ĐK]]&gt;0,0,IF(Table1[[#This Row],[Phân loại]]="Bán hàng",Table1[[#This Row],[Tổng giá trị]],-Table1[[#This Row],[Tổng giá trị]]))</f>
        <v>108548</v>
      </c>
      <c r="Q1235" s="20">
        <f>IF(Table1[[#This Row],[Ngày Thanh toán]]&lt;&gt;"",Table1[[#This Row],[Giá Trị HD sau CK]],0)</f>
        <v>0</v>
      </c>
      <c r="R1235" s="8">
        <f>Table1[[#This Row],[Số còn phải thu ĐK]]+Table1[[#This Row],[Giá Trị HD sau CK]]-Table1[[#This Row],[Số tiền đã thu]]</f>
        <v>108548</v>
      </c>
      <c r="S1235" s="7">
        <f>IF(Table1[[#This Row],[Ngày hóa đơn]]&lt;&gt;"",Table1[[#This Row],[Ngày hóa đơn]],Table1[[#This Row],[Ngày hạch toán]])</f>
        <v>45929</v>
      </c>
      <c r="T1235" s="8">
        <v>55</v>
      </c>
      <c r="U1235" s="7">
        <f>IF(Table1[[#This Row],[Ngày tính CN]]="","",S1235+T1235)</f>
        <v>45984</v>
      </c>
      <c r="V1235" s="20">
        <f ca="1">IF(Table1[[#This Row],[Hạn thanh toán]]="","",IF((U1235-NOW())&lt;0,0,(U1235-NOW())))</f>
        <v>9.3794631944474531</v>
      </c>
      <c r="W1235" s="3"/>
      <c r="X1235" s="20">
        <f ca="1">IF(Table1[[#This Row],[Hạn thanh toán]]="","",IF((U1235-NOW())&lt;0,-(U1235-NOW()),0))</f>
        <v>0</v>
      </c>
      <c r="Y1235" s="3" t="str">
        <f t="shared" ca="1" si="19"/>
        <v>Chưa đến hạn thanh toán</v>
      </c>
      <c r="Z1235" s="3" t="str">
        <f>IF(MONTH(Table1[[#This Row],[Ngày tính CN]])&lt;10,"0"&amp;MONTH(Table1[[#This Row],[Ngày tính CN]]),MONTH(Table1[[#This Row],[Ngày tính CN]]))</f>
        <v>09</v>
      </c>
      <c r="AA123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35" s="3"/>
    </row>
    <row r="1236" spans="1:28" ht="16.5" customHeight="1" x14ac:dyDescent="0.2">
      <c r="A1236" s="4" t="s">
        <v>654</v>
      </c>
      <c r="B1236" s="4" t="s">
        <v>2119</v>
      </c>
      <c r="E1236" s="5">
        <v>45929</v>
      </c>
      <c r="F1236" s="3" t="s">
        <v>1784</v>
      </c>
      <c r="G1236" s="3" t="s">
        <v>936</v>
      </c>
      <c r="K1236" s="8">
        <v>-120820</v>
      </c>
      <c r="L1236" s="8" t="s">
        <v>637</v>
      </c>
      <c r="O1236" s="20">
        <f>IF(Table1[[#This Row],[Phân loại]]="Tồn đầu kỳ",Table1[[#This Row],[Tổng giá trị]],0)</f>
        <v>0</v>
      </c>
      <c r="P1236" s="8">
        <f>IF(Table1[[#This Row],[Số còn phải thu ĐK]]&gt;0,0,IF(Table1[[#This Row],[Phân loại]]="Bán hàng",Table1[[#This Row],[Tổng giá trị]],-Table1[[#This Row],[Tổng giá trị]]))</f>
        <v>120820</v>
      </c>
      <c r="Q1236" s="20">
        <f>IF(Table1[[#This Row],[Ngày Thanh toán]]&lt;&gt;"",Table1[[#This Row],[Giá Trị HD sau CK]],0)</f>
        <v>0</v>
      </c>
      <c r="R1236" s="8">
        <f>Table1[[#This Row],[Số còn phải thu ĐK]]+Table1[[#This Row],[Giá Trị HD sau CK]]-Table1[[#This Row],[Số tiền đã thu]]</f>
        <v>120820</v>
      </c>
      <c r="S1236" s="7">
        <f>IF(Table1[[#This Row],[Ngày hóa đơn]]&lt;&gt;"",Table1[[#This Row],[Ngày hóa đơn]],Table1[[#This Row],[Ngày hạch toán]])</f>
        <v>45929</v>
      </c>
      <c r="T1236" s="8">
        <v>55</v>
      </c>
      <c r="U1236" s="7">
        <f>IF(Table1[[#This Row],[Ngày tính CN]]="","",S1236+T1236)</f>
        <v>45984</v>
      </c>
      <c r="V1236" s="20">
        <f ca="1">IF(Table1[[#This Row],[Hạn thanh toán]]="","",IF((U1236-NOW())&lt;0,0,(U1236-NOW())))</f>
        <v>9.3794631944474531</v>
      </c>
      <c r="W1236" s="3"/>
      <c r="X1236" s="20">
        <f ca="1">IF(Table1[[#This Row],[Hạn thanh toán]]="","",IF((U1236-NOW())&lt;0,-(U1236-NOW()),0))</f>
        <v>0</v>
      </c>
      <c r="Y1236" s="3" t="str">
        <f t="shared" ca="1" si="19"/>
        <v>Chưa đến hạn thanh toán</v>
      </c>
      <c r="Z1236" s="3" t="str">
        <f>IF(MONTH(Table1[[#This Row],[Ngày tính CN]])&lt;10,"0"&amp;MONTH(Table1[[#This Row],[Ngày tính CN]]),MONTH(Table1[[#This Row],[Ngày tính CN]]))</f>
        <v>09</v>
      </c>
      <c r="AA123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36" s="3"/>
    </row>
    <row r="1237" spans="1:28" ht="16.5" customHeight="1" x14ac:dyDescent="0.2">
      <c r="A1237" s="4" t="s">
        <v>654</v>
      </c>
      <c r="B1237" s="4" t="s">
        <v>2119</v>
      </c>
      <c r="E1237" s="5">
        <v>45929</v>
      </c>
      <c r="F1237" s="3" t="s">
        <v>1785</v>
      </c>
      <c r="G1237" s="3" t="s">
        <v>936</v>
      </c>
      <c r="K1237" s="8">
        <v>-120820</v>
      </c>
      <c r="L1237" s="8" t="s">
        <v>637</v>
      </c>
      <c r="O1237" s="20">
        <f>IF(Table1[[#This Row],[Phân loại]]="Tồn đầu kỳ",Table1[[#This Row],[Tổng giá trị]],0)</f>
        <v>0</v>
      </c>
      <c r="P1237" s="8">
        <f>IF(Table1[[#This Row],[Số còn phải thu ĐK]]&gt;0,0,IF(Table1[[#This Row],[Phân loại]]="Bán hàng",Table1[[#This Row],[Tổng giá trị]],-Table1[[#This Row],[Tổng giá trị]]))</f>
        <v>120820</v>
      </c>
      <c r="Q1237" s="20">
        <f>IF(Table1[[#This Row],[Ngày Thanh toán]]&lt;&gt;"",Table1[[#This Row],[Giá Trị HD sau CK]],0)</f>
        <v>0</v>
      </c>
      <c r="R1237" s="8">
        <f>Table1[[#This Row],[Số còn phải thu ĐK]]+Table1[[#This Row],[Giá Trị HD sau CK]]-Table1[[#This Row],[Số tiền đã thu]]</f>
        <v>120820</v>
      </c>
      <c r="S1237" s="7">
        <f>IF(Table1[[#This Row],[Ngày hóa đơn]]&lt;&gt;"",Table1[[#This Row],[Ngày hóa đơn]],Table1[[#This Row],[Ngày hạch toán]])</f>
        <v>45929</v>
      </c>
      <c r="T1237" s="8">
        <v>55</v>
      </c>
      <c r="U1237" s="7">
        <f>IF(Table1[[#This Row],[Ngày tính CN]]="","",S1237+T1237)</f>
        <v>45984</v>
      </c>
      <c r="V1237" s="20">
        <f ca="1">IF(Table1[[#This Row],[Hạn thanh toán]]="","",IF((U1237-NOW())&lt;0,0,(U1237-NOW())))</f>
        <v>9.3794631944474531</v>
      </c>
      <c r="W1237" s="3"/>
      <c r="X1237" s="20">
        <f ca="1">IF(Table1[[#This Row],[Hạn thanh toán]]="","",IF((U1237-NOW())&lt;0,-(U1237-NOW()),0))</f>
        <v>0</v>
      </c>
      <c r="Y1237" s="3" t="str">
        <f t="shared" ca="1" si="19"/>
        <v>Chưa đến hạn thanh toán</v>
      </c>
      <c r="Z1237" s="3" t="str">
        <f>IF(MONTH(Table1[[#This Row],[Ngày tính CN]])&lt;10,"0"&amp;MONTH(Table1[[#This Row],[Ngày tính CN]]),MONTH(Table1[[#This Row],[Ngày tính CN]]))</f>
        <v>09</v>
      </c>
      <c r="AA123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37" s="3"/>
    </row>
    <row r="1238" spans="1:28" ht="16.5" customHeight="1" x14ac:dyDescent="0.2">
      <c r="A1238" s="4" t="s">
        <v>654</v>
      </c>
      <c r="B1238" s="4" t="s">
        <v>2119</v>
      </c>
      <c r="E1238" s="5">
        <v>45929</v>
      </c>
      <c r="F1238" s="3" t="s">
        <v>1786</v>
      </c>
      <c r="G1238" s="3" t="s">
        <v>936</v>
      </c>
      <c r="K1238" s="8">
        <v>-86838</v>
      </c>
      <c r="L1238" s="8" t="s">
        <v>637</v>
      </c>
      <c r="O1238" s="20">
        <f>IF(Table1[[#This Row],[Phân loại]]="Tồn đầu kỳ",Table1[[#This Row],[Tổng giá trị]],0)</f>
        <v>0</v>
      </c>
      <c r="P1238" s="8">
        <f>IF(Table1[[#This Row],[Số còn phải thu ĐK]]&gt;0,0,IF(Table1[[#This Row],[Phân loại]]="Bán hàng",Table1[[#This Row],[Tổng giá trị]],-Table1[[#This Row],[Tổng giá trị]]))</f>
        <v>86838</v>
      </c>
      <c r="Q1238" s="20">
        <f>IF(Table1[[#This Row],[Ngày Thanh toán]]&lt;&gt;"",Table1[[#This Row],[Giá Trị HD sau CK]],0)</f>
        <v>0</v>
      </c>
      <c r="R1238" s="8">
        <f>Table1[[#This Row],[Số còn phải thu ĐK]]+Table1[[#This Row],[Giá Trị HD sau CK]]-Table1[[#This Row],[Số tiền đã thu]]</f>
        <v>86838</v>
      </c>
      <c r="S1238" s="7">
        <f>IF(Table1[[#This Row],[Ngày hóa đơn]]&lt;&gt;"",Table1[[#This Row],[Ngày hóa đơn]],Table1[[#This Row],[Ngày hạch toán]])</f>
        <v>45929</v>
      </c>
      <c r="T1238" s="8">
        <v>55</v>
      </c>
      <c r="U1238" s="7">
        <f>IF(Table1[[#This Row],[Ngày tính CN]]="","",S1238+T1238)</f>
        <v>45984</v>
      </c>
      <c r="V1238" s="20">
        <f ca="1">IF(Table1[[#This Row],[Hạn thanh toán]]="","",IF((U1238-NOW())&lt;0,0,(U1238-NOW())))</f>
        <v>9.3794631944474531</v>
      </c>
      <c r="W1238" s="3"/>
      <c r="X1238" s="20">
        <f ca="1">IF(Table1[[#This Row],[Hạn thanh toán]]="","",IF((U1238-NOW())&lt;0,-(U1238-NOW()),0))</f>
        <v>0</v>
      </c>
      <c r="Y1238" s="3" t="str">
        <f t="shared" ca="1" si="19"/>
        <v>Chưa đến hạn thanh toán</v>
      </c>
      <c r="Z1238" s="3" t="str">
        <f>IF(MONTH(Table1[[#This Row],[Ngày tính CN]])&lt;10,"0"&amp;MONTH(Table1[[#This Row],[Ngày tính CN]]),MONTH(Table1[[#This Row],[Ngày tính CN]]))</f>
        <v>09</v>
      </c>
      <c r="AA123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38" s="3"/>
    </row>
    <row r="1239" spans="1:28" ht="16.5" customHeight="1" x14ac:dyDescent="0.2">
      <c r="A1239" s="4" t="s">
        <v>654</v>
      </c>
      <c r="B1239" s="4" t="s">
        <v>2119</v>
      </c>
      <c r="E1239" s="5">
        <v>45929</v>
      </c>
      <c r="F1239" s="3" t="s">
        <v>1787</v>
      </c>
      <c r="G1239" s="3" t="s">
        <v>936</v>
      </c>
      <c r="K1239" s="8">
        <v>-86838</v>
      </c>
      <c r="L1239" s="8" t="s">
        <v>637</v>
      </c>
      <c r="O1239" s="20">
        <f>IF(Table1[[#This Row],[Phân loại]]="Tồn đầu kỳ",Table1[[#This Row],[Tổng giá trị]],0)</f>
        <v>0</v>
      </c>
      <c r="P1239" s="8">
        <f>IF(Table1[[#This Row],[Số còn phải thu ĐK]]&gt;0,0,IF(Table1[[#This Row],[Phân loại]]="Bán hàng",Table1[[#This Row],[Tổng giá trị]],-Table1[[#This Row],[Tổng giá trị]]))</f>
        <v>86838</v>
      </c>
      <c r="Q1239" s="20">
        <f>IF(Table1[[#This Row],[Ngày Thanh toán]]&lt;&gt;"",Table1[[#This Row],[Giá Trị HD sau CK]],0)</f>
        <v>0</v>
      </c>
      <c r="R1239" s="8">
        <f>Table1[[#This Row],[Số còn phải thu ĐK]]+Table1[[#This Row],[Giá Trị HD sau CK]]-Table1[[#This Row],[Số tiền đã thu]]</f>
        <v>86838</v>
      </c>
      <c r="S1239" s="7">
        <f>IF(Table1[[#This Row],[Ngày hóa đơn]]&lt;&gt;"",Table1[[#This Row],[Ngày hóa đơn]],Table1[[#This Row],[Ngày hạch toán]])</f>
        <v>45929</v>
      </c>
      <c r="T1239" s="8">
        <v>55</v>
      </c>
      <c r="U1239" s="7">
        <f>IF(Table1[[#This Row],[Ngày tính CN]]="","",S1239+T1239)</f>
        <v>45984</v>
      </c>
      <c r="V1239" s="20">
        <f ca="1">IF(Table1[[#This Row],[Hạn thanh toán]]="","",IF((U1239-NOW())&lt;0,0,(U1239-NOW())))</f>
        <v>9.3794631944474531</v>
      </c>
      <c r="W1239" s="3"/>
      <c r="X1239" s="20">
        <f ca="1">IF(Table1[[#This Row],[Hạn thanh toán]]="","",IF((U1239-NOW())&lt;0,-(U1239-NOW()),0))</f>
        <v>0</v>
      </c>
      <c r="Y1239" s="3" t="str">
        <f t="shared" ca="1" si="19"/>
        <v>Chưa đến hạn thanh toán</v>
      </c>
      <c r="Z1239" s="3" t="str">
        <f>IF(MONTH(Table1[[#This Row],[Ngày tính CN]])&lt;10,"0"&amp;MONTH(Table1[[#This Row],[Ngày tính CN]]),MONTH(Table1[[#This Row],[Ngày tính CN]]))</f>
        <v>09</v>
      </c>
      <c r="AA123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39" s="3"/>
    </row>
    <row r="1240" spans="1:28" ht="16.5" customHeight="1" x14ac:dyDescent="0.2">
      <c r="A1240" s="4" t="s">
        <v>654</v>
      </c>
      <c r="B1240" s="4" t="s">
        <v>2119</v>
      </c>
      <c r="E1240" s="5">
        <v>45929</v>
      </c>
      <c r="F1240" s="3" t="s">
        <v>1788</v>
      </c>
      <c r="G1240" s="3" t="s">
        <v>936</v>
      </c>
      <c r="K1240" s="8">
        <v>-86838</v>
      </c>
      <c r="L1240" s="8" t="s">
        <v>637</v>
      </c>
      <c r="O1240" s="20">
        <f>IF(Table1[[#This Row],[Phân loại]]="Tồn đầu kỳ",Table1[[#This Row],[Tổng giá trị]],0)</f>
        <v>0</v>
      </c>
      <c r="P1240" s="8">
        <f>IF(Table1[[#This Row],[Số còn phải thu ĐK]]&gt;0,0,IF(Table1[[#This Row],[Phân loại]]="Bán hàng",Table1[[#This Row],[Tổng giá trị]],-Table1[[#This Row],[Tổng giá trị]]))</f>
        <v>86838</v>
      </c>
      <c r="Q1240" s="20">
        <f>IF(Table1[[#This Row],[Ngày Thanh toán]]&lt;&gt;"",Table1[[#This Row],[Giá Trị HD sau CK]],0)</f>
        <v>0</v>
      </c>
      <c r="R1240" s="8">
        <f>Table1[[#This Row],[Số còn phải thu ĐK]]+Table1[[#This Row],[Giá Trị HD sau CK]]-Table1[[#This Row],[Số tiền đã thu]]</f>
        <v>86838</v>
      </c>
      <c r="S1240" s="7">
        <f>IF(Table1[[#This Row],[Ngày hóa đơn]]&lt;&gt;"",Table1[[#This Row],[Ngày hóa đơn]],Table1[[#This Row],[Ngày hạch toán]])</f>
        <v>45929</v>
      </c>
      <c r="T1240" s="8">
        <v>55</v>
      </c>
      <c r="U1240" s="7">
        <f>IF(Table1[[#This Row],[Ngày tính CN]]="","",S1240+T1240)</f>
        <v>45984</v>
      </c>
      <c r="V1240" s="20">
        <f ca="1">IF(Table1[[#This Row],[Hạn thanh toán]]="","",IF((U1240-NOW())&lt;0,0,(U1240-NOW())))</f>
        <v>9.3794631944474531</v>
      </c>
      <c r="W1240" s="3"/>
      <c r="X1240" s="20">
        <f ca="1">IF(Table1[[#This Row],[Hạn thanh toán]]="","",IF((U1240-NOW())&lt;0,-(U1240-NOW()),0))</f>
        <v>0</v>
      </c>
      <c r="Y1240" s="3" t="str">
        <f t="shared" ca="1" si="19"/>
        <v>Chưa đến hạn thanh toán</v>
      </c>
      <c r="Z1240" s="3" t="str">
        <f>IF(MONTH(Table1[[#This Row],[Ngày tính CN]])&lt;10,"0"&amp;MONTH(Table1[[#This Row],[Ngày tính CN]]),MONTH(Table1[[#This Row],[Ngày tính CN]]))</f>
        <v>09</v>
      </c>
      <c r="AA124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40" s="3"/>
    </row>
    <row r="1241" spans="1:28" ht="16.5" customHeight="1" x14ac:dyDescent="0.2">
      <c r="A1241" s="4" t="s">
        <v>654</v>
      </c>
      <c r="B1241" s="4" t="s">
        <v>2119</v>
      </c>
      <c r="E1241" s="5">
        <v>45929</v>
      </c>
      <c r="F1241" s="3" t="s">
        <v>1789</v>
      </c>
      <c r="G1241" s="3" t="s">
        <v>936</v>
      </c>
      <c r="K1241" s="8">
        <v>-92265</v>
      </c>
      <c r="L1241" s="8" t="s">
        <v>637</v>
      </c>
      <c r="O1241" s="20">
        <f>IF(Table1[[#This Row],[Phân loại]]="Tồn đầu kỳ",Table1[[#This Row],[Tổng giá trị]],0)</f>
        <v>0</v>
      </c>
      <c r="P1241" s="8">
        <f>IF(Table1[[#This Row],[Số còn phải thu ĐK]]&gt;0,0,IF(Table1[[#This Row],[Phân loại]]="Bán hàng",Table1[[#This Row],[Tổng giá trị]],-Table1[[#This Row],[Tổng giá trị]]))</f>
        <v>92265</v>
      </c>
      <c r="Q1241" s="20">
        <f>IF(Table1[[#This Row],[Ngày Thanh toán]]&lt;&gt;"",Table1[[#This Row],[Giá Trị HD sau CK]],0)</f>
        <v>0</v>
      </c>
      <c r="R1241" s="8">
        <f>Table1[[#This Row],[Số còn phải thu ĐK]]+Table1[[#This Row],[Giá Trị HD sau CK]]-Table1[[#This Row],[Số tiền đã thu]]</f>
        <v>92265</v>
      </c>
      <c r="S1241" s="7">
        <f>IF(Table1[[#This Row],[Ngày hóa đơn]]&lt;&gt;"",Table1[[#This Row],[Ngày hóa đơn]],Table1[[#This Row],[Ngày hạch toán]])</f>
        <v>45929</v>
      </c>
      <c r="T1241" s="8">
        <v>55</v>
      </c>
      <c r="U1241" s="7">
        <f>IF(Table1[[#This Row],[Ngày tính CN]]="","",S1241+T1241)</f>
        <v>45984</v>
      </c>
      <c r="V1241" s="20">
        <f ca="1">IF(Table1[[#This Row],[Hạn thanh toán]]="","",IF((U1241-NOW())&lt;0,0,(U1241-NOW())))</f>
        <v>9.3794631944474531</v>
      </c>
      <c r="W1241" s="3"/>
      <c r="X1241" s="20">
        <f ca="1">IF(Table1[[#This Row],[Hạn thanh toán]]="","",IF((U1241-NOW())&lt;0,-(U1241-NOW()),0))</f>
        <v>0</v>
      </c>
      <c r="Y1241" s="3" t="str">
        <f t="shared" ca="1" si="19"/>
        <v>Chưa đến hạn thanh toán</v>
      </c>
      <c r="Z1241" s="3" t="str">
        <f>IF(MONTH(Table1[[#This Row],[Ngày tính CN]])&lt;10,"0"&amp;MONTH(Table1[[#This Row],[Ngày tính CN]]),MONTH(Table1[[#This Row],[Ngày tính CN]]))</f>
        <v>09</v>
      </c>
      <c r="AA124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41" s="3"/>
    </row>
    <row r="1242" spans="1:28" ht="16.5" customHeight="1" x14ac:dyDescent="0.2">
      <c r="A1242" s="4" t="s">
        <v>654</v>
      </c>
      <c r="B1242" s="4" t="s">
        <v>2119</v>
      </c>
      <c r="E1242" s="5">
        <v>45929</v>
      </c>
      <c r="F1242" s="3" t="s">
        <v>1790</v>
      </c>
      <c r="G1242" s="3" t="s">
        <v>936</v>
      </c>
      <c r="K1242" s="8">
        <v>-184531</v>
      </c>
      <c r="L1242" s="8" t="s">
        <v>637</v>
      </c>
      <c r="O1242" s="20">
        <f>IF(Table1[[#This Row],[Phân loại]]="Tồn đầu kỳ",Table1[[#This Row],[Tổng giá trị]],0)</f>
        <v>0</v>
      </c>
      <c r="P1242" s="8">
        <f>IF(Table1[[#This Row],[Số còn phải thu ĐK]]&gt;0,0,IF(Table1[[#This Row],[Phân loại]]="Bán hàng",Table1[[#This Row],[Tổng giá trị]],-Table1[[#This Row],[Tổng giá trị]]))</f>
        <v>184531</v>
      </c>
      <c r="Q1242" s="20">
        <f>IF(Table1[[#This Row],[Ngày Thanh toán]]&lt;&gt;"",Table1[[#This Row],[Giá Trị HD sau CK]],0)</f>
        <v>0</v>
      </c>
      <c r="R1242" s="8">
        <f>Table1[[#This Row],[Số còn phải thu ĐK]]+Table1[[#This Row],[Giá Trị HD sau CK]]-Table1[[#This Row],[Số tiền đã thu]]</f>
        <v>184531</v>
      </c>
      <c r="S1242" s="7">
        <f>IF(Table1[[#This Row],[Ngày hóa đơn]]&lt;&gt;"",Table1[[#This Row],[Ngày hóa đơn]],Table1[[#This Row],[Ngày hạch toán]])</f>
        <v>45929</v>
      </c>
      <c r="T1242" s="8">
        <v>55</v>
      </c>
      <c r="U1242" s="7">
        <f>IF(Table1[[#This Row],[Ngày tính CN]]="","",S1242+T1242)</f>
        <v>45984</v>
      </c>
      <c r="V1242" s="20">
        <f ca="1">IF(Table1[[#This Row],[Hạn thanh toán]]="","",IF((U1242-NOW())&lt;0,0,(U1242-NOW())))</f>
        <v>9.3794631944474531</v>
      </c>
      <c r="W1242" s="3"/>
      <c r="X1242" s="20">
        <f ca="1">IF(Table1[[#This Row],[Hạn thanh toán]]="","",IF((U1242-NOW())&lt;0,-(U1242-NOW()),0))</f>
        <v>0</v>
      </c>
      <c r="Y1242" s="3" t="str">
        <f t="shared" ca="1" si="19"/>
        <v>Chưa đến hạn thanh toán</v>
      </c>
      <c r="Z1242" s="3" t="str">
        <f>IF(MONTH(Table1[[#This Row],[Ngày tính CN]])&lt;10,"0"&amp;MONTH(Table1[[#This Row],[Ngày tính CN]]),MONTH(Table1[[#This Row],[Ngày tính CN]]))</f>
        <v>09</v>
      </c>
      <c r="AA124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42" s="3"/>
    </row>
    <row r="1243" spans="1:28" ht="16.5" customHeight="1" x14ac:dyDescent="0.2">
      <c r="A1243" s="4" t="s">
        <v>654</v>
      </c>
      <c r="B1243" s="4" t="s">
        <v>2119</v>
      </c>
      <c r="E1243" s="5">
        <v>45929</v>
      </c>
      <c r="F1243" s="3" t="s">
        <v>1791</v>
      </c>
      <c r="G1243" s="3" t="s">
        <v>936</v>
      </c>
      <c r="K1243" s="8">
        <v>-184531</v>
      </c>
      <c r="L1243" s="8" t="s">
        <v>637</v>
      </c>
      <c r="O1243" s="20">
        <f>IF(Table1[[#This Row],[Phân loại]]="Tồn đầu kỳ",Table1[[#This Row],[Tổng giá trị]],0)</f>
        <v>0</v>
      </c>
      <c r="P1243" s="8">
        <f>IF(Table1[[#This Row],[Số còn phải thu ĐK]]&gt;0,0,IF(Table1[[#This Row],[Phân loại]]="Bán hàng",Table1[[#This Row],[Tổng giá trị]],-Table1[[#This Row],[Tổng giá trị]]))</f>
        <v>184531</v>
      </c>
      <c r="Q1243" s="20">
        <f>IF(Table1[[#This Row],[Ngày Thanh toán]]&lt;&gt;"",Table1[[#This Row],[Giá Trị HD sau CK]],0)</f>
        <v>0</v>
      </c>
      <c r="R1243" s="8">
        <f>Table1[[#This Row],[Số còn phải thu ĐK]]+Table1[[#This Row],[Giá Trị HD sau CK]]-Table1[[#This Row],[Số tiền đã thu]]</f>
        <v>184531</v>
      </c>
      <c r="S1243" s="7">
        <f>IF(Table1[[#This Row],[Ngày hóa đơn]]&lt;&gt;"",Table1[[#This Row],[Ngày hóa đơn]],Table1[[#This Row],[Ngày hạch toán]])</f>
        <v>45929</v>
      </c>
      <c r="T1243" s="8">
        <v>55</v>
      </c>
      <c r="U1243" s="7">
        <f>IF(Table1[[#This Row],[Ngày tính CN]]="","",S1243+T1243)</f>
        <v>45984</v>
      </c>
      <c r="V1243" s="20">
        <f ca="1">IF(Table1[[#This Row],[Hạn thanh toán]]="","",IF((U1243-NOW())&lt;0,0,(U1243-NOW())))</f>
        <v>9.3794631944474531</v>
      </c>
      <c r="W1243" s="3"/>
      <c r="X1243" s="20">
        <f ca="1">IF(Table1[[#This Row],[Hạn thanh toán]]="","",IF((U1243-NOW())&lt;0,-(U1243-NOW()),0))</f>
        <v>0</v>
      </c>
      <c r="Y1243" s="3" t="str">
        <f t="shared" ca="1" si="19"/>
        <v>Chưa đến hạn thanh toán</v>
      </c>
      <c r="Z1243" s="3" t="str">
        <f>IF(MONTH(Table1[[#This Row],[Ngày tính CN]])&lt;10,"0"&amp;MONTH(Table1[[#This Row],[Ngày tính CN]]),MONTH(Table1[[#This Row],[Ngày tính CN]]))</f>
        <v>09</v>
      </c>
      <c r="AA124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43" s="3"/>
    </row>
    <row r="1244" spans="1:28" ht="16.5" customHeight="1" x14ac:dyDescent="0.2">
      <c r="A1244" s="4" t="s">
        <v>654</v>
      </c>
      <c r="B1244" s="4" t="s">
        <v>2119</v>
      </c>
      <c r="E1244" s="5">
        <v>45929</v>
      </c>
      <c r="F1244" s="3" t="s">
        <v>1792</v>
      </c>
      <c r="G1244" s="3" t="s">
        <v>936</v>
      </c>
      <c r="K1244" s="8">
        <v>-92265</v>
      </c>
      <c r="L1244" s="8" t="s">
        <v>637</v>
      </c>
      <c r="O1244" s="20">
        <f>IF(Table1[[#This Row],[Phân loại]]="Tồn đầu kỳ",Table1[[#This Row],[Tổng giá trị]],0)</f>
        <v>0</v>
      </c>
      <c r="P1244" s="8">
        <f>IF(Table1[[#This Row],[Số còn phải thu ĐK]]&gt;0,0,IF(Table1[[#This Row],[Phân loại]]="Bán hàng",Table1[[#This Row],[Tổng giá trị]],-Table1[[#This Row],[Tổng giá trị]]))</f>
        <v>92265</v>
      </c>
      <c r="Q1244" s="20">
        <f>IF(Table1[[#This Row],[Ngày Thanh toán]]&lt;&gt;"",Table1[[#This Row],[Giá Trị HD sau CK]],0)</f>
        <v>0</v>
      </c>
      <c r="R1244" s="8">
        <f>Table1[[#This Row],[Số còn phải thu ĐK]]+Table1[[#This Row],[Giá Trị HD sau CK]]-Table1[[#This Row],[Số tiền đã thu]]</f>
        <v>92265</v>
      </c>
      <c r="S1244" s="7">
        <f>IF(Table1[[#This Row],[Ngày hóa đơn]]&lt;&gt;"",Table1[[#This Row],[Ngày hóa đơn]],Table1[[#This Row],[Ngày hạch toán]])</f>
        <v>45929</v>
      </c>
      <c r="T1244" s="8">
        <v>55</v>
      </c>
      <c r="U1244" s="7">
        <f>IF(Table1[[#This Row],[Ngày tính CN]]="","",S1244+T1244)</f>
        <v>45984</v>
      </c>
      <c r="V1244" s="20">
        <f ca="1">IF(Table1[[#This Row],[Hạn thanh toán]]="","",IF((U1244-NOW())&lt;0,0,(U1244-NOW())))</f>
        <v>9.3794631944474531</v>
      </c>
      <c r="W1244" s="3"/>
      <c r="X1244" s="20">
        <f ca="1">IF(Table1[[#This Row],[Hạn thanh toán]]="","",IF((U1244-NOW())&lt;0,-(U1244-NOW()),0))</f>
        <v>0</v>
      </c>
      <c r="Y1244" s="3" t="str">
        <f t="shared" ca="1" si="19"/>
        <v>Chưa đến hạn thanh toán</v>
      </c>
      <c r="Z1244" s="3" t="str">
        <f>IF(MONTH(Table1[[#This Row],[Ngày tính CN]])&lt;10,"0"&amp;MONTH(Table1[[#This Row],[Ngày tính CN]]),MONTH(Table1[[#This Row],[Ngày tính CN]]))</f>
        <v>09</v>
      </c>
      <c r="AA124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44" s="3"/>
    </row>
    <row r="1245" spans="1:28" ht="16.5" customHeight="1" x14ac:dyDescent="0.2">
      <c r="A1245" s="4" t="s">
        <v>654</v>
      </c>
      <c r="B1245" s="4" t="s">
        <v>2119</v>
      </c>
      <c r="E1245" s="5">
        <v>45929</v>
      </c>
      <c r="F1245" s="3" t="s">
        <v>1793</v>
      </c>
      <c r="G1245" s="3" t="s">
        <v>936</v>
      </c>
      <c r="K1245" s="8">
        <v>-71771</v>
      </c>
      <c r="L1245" s="8" t="s">
        <v>637</v>
      </c>
      <c r="O1245" s="20">
        <f>IF(Table1[[#This Row],[Phân loại]]="Tồn đầu kỳ",Table1[[#This Row],[Tổng giá trị]],0)</f>
        <v>0</v>
      </c>
      <c r="P1245" s="8">
        <f>IF(Table1[[#This Row],[Số còn phải thu ĐK]]&gt;0,0,IF(Table1[[#This Row],[Phân loại]]="Bán hàng",Table1[[#This Row],[Tổng giá trị]],-Table1[[#This Row],[Tổng giá trị]]))</f>
        <v>71771</v>
      </c>
      <c r="Q1245" s="20">
        <f>IF(Table1[[#This Row],[Ngày Thanh toán]]&lt;&gt;"",Table1[[#This Row],[Giá Trị HD sau CK]],0)</f>
        <v>0</v>
      </c>
      <c r="R1245" s="8">
        <f>Table1[[#This Row],[Số còn phải thu ĐK]]+Table1[[#This Row],[Giá Trị HD sau CK]]-Table1[[#This Row],[Số tiền đã thu]]</f>
        <v>71771</v>
      </c>
      <c r="S1245" s="7">
        <f>IF(Table1[[#This Row],[Ngày hóa đơn]]&lt;&gt;"",Table1[[#This Row],[Ngày hóa đơn]],Table1[[#This Row],[Ngày hạch toán]])</f>
        <v>45929</v>
      </c>
      <c r="T1245" s="8">
        <v>55</v>
      </c>
      <c r="U1245" s="7">
        <f>IF(Table1[[#This Row],[Ngày tính CN]]="","",S1245+T1245)</f>
        <v>45984</v>
      </c>
      <c r="V1245" s="20">
        <f ca="1">IF(Table1[[#This Row],[Hạn thanh toán]]="","",IF((U1245-NOW())&lt;0,0,(U1245-NOW())))</f>
        <v>9.3794631944474531</v>
      </c>
      <c r="W1245" s="3"/>
      <c r="X1245" s="20">
        <f ca="1">IF(Table1[[#This Row],[Hạn thanh toán]]="","",IF((U1245-NOW())&lt;0,-(U1245-NOW()),0))</f>
        <v>0</v>
      </c>
      <c r="Y1245" s="3" t="str">
        <f t="shared" ca="1" si="19"/>
        <v>Chưa đến hạn thanh toán</v>
      </c>
      <c r="Z1245" s="3" t="str">
        <f>IF(MONTH(Table1[[#This Row],[Ngày tính CN]])&lt;10,"0"&amp;MONTH(Table1[[#This Row],[Ngày tính CN]]),MONTH(Table1[[#This Row],[Ngày tính CN]]))</f>
        <v>09</v>
      </c>
      <c r="AA124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45" s="3"/>
    </row>
    <row r="1246" spans="1:28" ht="25.5" customHeight="1" x14ac:dyDescent="0.2">
      <c r="A1246" s="4" t="s">
        <v>654</v>
      </c>
      <c r="B1246" s="4" t="s">
        <v>2119</v>
      </c>
      <c r="E1246" s="5">
        <v>45695</v>
      </c>
      <c r="F1246" s="3" t="s">
        <v>1795</v>
      </c>
      <c r="G1246" s="3" t="s">
        <v>1794</v>
      </c>
      <c r="K1246" s="8">
        <v>-7020000</v>
      </c>
      <c r="L1246" s="8" t="s">
        <v>2135</v>
      </c>
      <c r="O1246" s="20">
        <f>IF(Table1[[#This Row],[Phân loại]]="Tồn đầu kỳ",Table1[[#This Row],[Tổng giá trị]],0)</f>
        <v>0</v>
      </c>
      <c r="P1246" s="8">
        <f>IF(Table1[[#This Row],[Số còn phải thu ĐK]]&gt;0,0,IF(Table1[[#This Row],[Phân loại]]="Bán hàng",Table1[[#This Row],[Tổng giá trị]],-Table1[[#This Row],[Tổng giá trị]]))</f>
        <v>-7020000</v>
      </c>
      <c r="Q1246" s="20">
        <f>IF(Table1[[#This Row],[Ngày Thanh toán]]&lt;&gt;"",Table1[[#This Row],[Giá Trị HD sau CK]],0)</f>
        <v>0</v>
      </c>
      <c r="R1246" s="8">
        <f>Table1[[#This Row],[Số còn phải thu ĐK]]+Table1[[#This Row],[Giá Trị HD sau CK]]-Table1[[#This Row],[Số tiền đã thu]]</f>
        <v>-7020000</v>
      </c>
      <c r="S1246" s="7">
        <f>IF(Table1[[#This Row],[Ngày hóa đơn]]&lt;&gt;"",Table1[[#This Row],[Ngày hóa đơn]],Table1[[#This Row],[Ngày hạch toán]])</f>
        <v>45695</v>
      </c>
      <c r="T1246" s="8">
        <v>55</v>
      </c>
      <c r="U1246" s="7">
        <f>IF(Table1[[#This Row],[Ngày tính CN]]="","",S1246+T1246)</f>
        <v>45750</v>
      </c>
      <c r="V1246" s="20">
        <f ca="1">IF(Table1[[#This Row],[Hạn thanh toán]]="","",IF((U1246-NOW())&lt;0,0,(U1246-NOW())))</f>
        <v>0</v>
      </c>
      <c r="W1246" s="3"/>
      <c r="X1246" s="20">
        <f ca="1">IF(Table1[[#This Row],[Hạn thanh toán]]="","",IF((U1246-NOW())&lt;0,-(U1246-NOW()),0))</f>
        <v>224.62053680555255</v>
      </c>
      <c r="Y1246" s="3" t="str">
        <f t="shared" ca="1" si="19"/>
        <v>Nợ quá hạn hơn 120 ngày có khả năng mất thanh toán</v>
      </c>
      <c r="Z1246" s="3" t="str">
        <f>IF(MONTH(Table1[[#This Row],[Ngày tính CN]])&lt;10,"0"&amp;MONTH(Table1[[#This Row],[Ngày tính CN]]),MONTH(Table1[[#This Row],[Ngày tính CN]]))</f>
        <v>02</v>
      </c>
      <c r="AA124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46" s="3"/>
    </row>
    <row r="1247" spans="1:28" ht="25.5" customHeight="1" x14ac:dyDescent="0.2">
      <c r="A1247" s="4" t="s">
        <v>1796</v>
      </c>
      <c r="B1247" s="4" t="s">
        <v>2120</v>
      </c>
      <c r="C1247" s="5">
        <v>45659</v>
      </c>
      <c r="D1247" s="6" t="s">
        <v>1797</v>
      </c>
      <c r="E1247" s="5">
        <v>45659</v>
      </c>
      <c r="F1247" s="3" t="s">
        <v>905</v>
      </c>
      <c r="G1247" s="3" t="s">
        <v>2006</v>
      </c>
      <c r="K1247" s="8">
        <v>1809391</v>
      </c>
      <c r="L1247" s="8" t="s">
        <v>2135</v>
      </c>
      <c r="O1247" s="20">
        <f>IF(Table1[[#This Row],[Phân loại]]="Tồn đầu kỳ",Table1[[#This Row],[Tổng giá trị]],0)</f>
        <v>0</v>
      </c>
      <c r="P1247" s="8">
        <f>IF(Table1[[#This Row],[Số còn phải thu ĐK]]&gt;0,0,IF(Table1[[#This Row],[Phân loại]]="Bán hàng",Table1[[#This Row],[Tổng giá trị]],-Table1[[#This Row],[Tổng giá trị]]))</f>
        <v>1809391</v>
      </c>
      <c r="Q1247" s="20">
        <f>IF(Table1[[#This Row],[Ngày Thanh toán]]&lt;&gt;"",Table1[[#This Row],[Giá Trị HD sau CK]],0)</f>
        <v>0</v>
      </c>
      <c r="R1247" s="8">
        <f>Table1[[#This Row],[Số còn phải thu ĐK]]+Table1[[#This Row],[Giá Trị HD sau CK]]-Table1[[#This Row],[Số tiền đã thu]]</f>
        <v>1809391</v>
      </c>
      <c r="S1247" s="7">
        <f>IF(Table1[[#This Row],[Ngày hóa đơn]]&lt;&gt;"",Table1[[#This Row],[Ngày hóa đơn]],Table1[[#This Row],[Ngày hạch toán]])</f>
        <v>45659</v>
      </c>
      <c r="T1247" s="8">
        <v>45</v>
      </c>
      <c r="U1247" s="7">
        <f>IF(Table1[[#This Row],[Ngày tính CN]]="","",S1247+T1247)</f>
        <v>45704</v>
      </c>
      <c r="V1247" s="20">
        <f ca="1">IF(Table1[[#This Row],[Hạn thanh toán]]="","",IF((U1247-NOW())&lt;0,0,(U1247-NOW())))</f>
        <v>0</v>
      </c>
      <c r="W1247" s="3"/>
      <c r="X1247" s="20">
        <f ca="1">IF(Table1[[#This Row],[Hạn thanh toán]]="","",IF((U1247-NOW())&lt;0,-(U1247-NOW()),0))</f>
        <v>270.62053680555255</v>
      </c>
      <c r="Y1247" s="3" t="str">
        <f t="shared" ca="1" si="19"/>
        <v>Nợ quá hạn hơn 120 ngày có khả năng mất thanh toán</v>
      </c>
      <c r="Z1247" s="3" t="str">
        <f>IF(MONTH(Table1[[#This Row],[Ngày tính CN]])&lt;10,"0"&amp;MONTH(Table1[[#This Row],[Ngày tính CN]]),MONTH(Table1[[#This Row],[Ngày tính CN]]))</f>
        <v>01</v>
      </c>
      <c r="AA124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47" s="3"/>
    </row>
    <row r="1248" spans="1:28" ht="25.5" customHeight="1" x14ac:dyDescent="0.2">
      <c r="A1248" s="4" t="s">
        <v>1796</v>
      </c>
      <c r="B1248" s="4" t="s">
        <v>2120</v>
      </c>
      <c r="C1248" s="5">
        <v>45661</v>
      </c>
      <c r="D1248" s="6" t="s">
        <v>1798</v>
      </c>
      <c r="E1248" s="5">
        <v>45661</v>
      </c>
      <c r="F1248" s="3" t="s">
        <v>1902</v>
      </c>
      <c r="G1248" s="3" t="s">
        <v>2006</v>
      </c>
      <c r="K1248" s="8">
        <v>1963792</v>
      </c>
      <c r="L1248" s="8" t="s">
        <v>2135</v>
      </c>
      <c r="O1248" s="20">
        <f>IF(Table1[[#This Row],[Phân loại]]="Tồn đầu kỳ",Table1[[#This Row],[Tổng giá trị]],0)</f>
        <v>0</v>
      </c>
      <c r="P1248" s="8">
        <f>IF(Table1[[#This Row],[Số còn phải thu ĐK]]&gt;0,0,IF(Table1[[#This Row],[Phân loại]]="Bán hàng",Table1[[#This Row],[Tổng giá trị]],-Table1[[#This Row],[Tổng giá trị]]))</f>
        <v>1963792</v>
      </c>
      <c r="Q1248" s="20">
        <f>IF(Table1[[#This Row],[Ngày Thanh toán]]&lt;&gt;"",Table1[[#This Row],[Giá Trị HD sau CK]],0)</f>
        <v>0</v>
      </c>
      <c r="R1248" s="8">
        <f>Table1[[#This Row],[Số còn phải thu ĐK]]+Table1[[#This Row],[Giá Trị HD sau CK]]-Table1[[#This Row],[Số tiền đã thu]]</f>
        <v>1963792</v>
      </c>
      <c r="S1248" s="7">
        <f>IF(Table1[[#This Row],[Ngày hóa đơn]]&lt;&gt;"",Table1[[#This Row],[Ngày hóa đơn]],Table1[[#This Row],[Ngày hạch toán]])</f>
        <v>45661</v>
      </c>
      <c r="T1248" s="8">
        <v>45</v>
      </c>
      <c r="U1248" s="7">
        <f>IF(Table1[[#This Row],[Ngày tính CN]]="","",S1248+T1248)</f>
        <v>45706</v>
      </c>
      <c r="V1248" s="20">
        <f ca="1">IF(Table1[[#This Row],[Hạn thanh toán]]="","",IF((U1248-NOW())&lt;0,0,(U1248-NOW())))</f>
        <v>0</v>
      </c>
      <c r="W1248" s="3"/>
      <c r="X1248" s="20">
        <f ca="1">IF(Table1[[#This Row],[Hạn thanh toán]]="","",IF((U1248-NOW())&lt;0,-(U1248-NOW()),0))</f>
        <v>268.62053680555255</v>
      </c>
      <c r="Y1248" s="3" t="str">
        <f t="shared" ca="1" si="19"/>
        <v>Nợ quá hạn hơn 120 ngày có khả năng mất thanh toán</v>
      </c>
      <c r="Z1248" s="3" t="str">
        <f>IF(MONTH(Table1[[#This Row],[Ngày tính CN]])&lt;10,"0"&amp;MONTH(Table1[[#This Row],[Ngày tính CN]]),MONTH(Table1[[#This Row],[Ngày tính CN]]))</f>
        <v>01</v>
      </c>
      <c r="AA124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48" s="3"/>
    </row>
    <row r="1249" spans="1:28" ht="25.5" customHeight="1" x14ac:dyDescent="0.2">
      <c r="A1249" s="4" t="s">
        <v>1796</v>
      </c>
      <c r="B1249" s="4" t="s">
        <v>2120</v>
      </c>
      <c r="C1249" s="5">
        <v>45664</v>
      </c>
      <c r="D1249" s="6" t="s">
        <v>1799</v>
      </c>
      <c r="E1249" s="5">
        <v>45664</v>
      </c>
      <c r="F1249" s="3" t="s">
        <v>1903</v>
      </c>
      <c r="G1249" s="3" t="s">
        <v>2006</v>
      </c>
      <c r="K1249" s="8">
        <v>1541944</v>
      </c>
      <c r="L1249" s="8" t="s">
        <v>2135</v>
      </c>
      <c r="O1249" s="20">
        <f>IF(Table1[[#This Row],[Phân loại]]="Tồn đầu kỳ",Table1[[#This Row],[Tổng giá trị]],0)</f>
        <v>0</v>
      </c>
      <c r="P1249" s="8">
        <f>IF(Table1[[#This Row],[Số còn phải thu ĐK]]&gt;0,0,IF(Table1[[#This Row],[Phân loại]]="Bán hàng",Table1[[#This Row],[Tổng giá trị]],-Table1[[#This Row],[Tổng giá trị]]))</f>
        <v>1541944</v>
      </c>
      <c r="Q1249" s="20">
        <f>IF(Table1[[#This Row],[Ngày Thanh toán]]&lt;&gt;"",Table1[[#This Row],[Giá Trị HD sau CK]],0)</f>
        <v>0</v>
      </c>
      <c r="R1249" s="8">
        <f>Table1[[#This Row],[Số còn phải thu ĐK]]+Table1[[#This Row],[Giá Trị HD sau CK]]-Table1[[#This Row],[Số tiền đã thu]]</f>
        <v>1541944</v>
      </c>
      <c r="S1249" s="7">
        <f>IF(Table1[[#This Row],[Ngày hóa đơn]]&lt;&gt;"",Table1[[#This Row],[Ngày hóa đơn]],Table1[[#This Row],[Ngày hạch toán]])</f>
        <v>45664</v>
      </c>
      <c r="T1249" s="8">
        <v>45</v>
      </c>
      <c r="U1249" s="7">
        <f>IF(Table1[[#This Row],[Ngày tính CN]]="","",S1249+T1249)</f>
        <v>45709</v>
      </c>
      <c r="V1249" s="20">
        <f ca="1">IF(Table1[[#This Row],[Hạn thanh toán]]="","",IF((U1249-NOW())&lt;0,0,(U1249-NOW())))</f>
        <v>0</v>
      </c>
      <c r="W1249" s="3"/>
      <c r="X1249" s="20">
        <f ca="1">IF(Table1[[#This Row],[Hạn thanh toán]]="","",IF((U1249-NOW())&lt;0,-(U1249-NOW()),0))</f>
        <v>265.62053680555255</v>
      </c>
      <c r="Y1249" s="3" t="str">
        <f t="shared" ca="1" si="19"/>
        <v>Nợ quá hạn hơn 120 ngày có khả năng mất thanh toán</v>
      </c>
      <c r="Z1249" s="3" t="str">
        <f>IF(MONTH(Table1[[#This Row],[Ngày tính CN]])&lt;10,"0"&amp;MONTH(Table1[[#This Row],[Ngày tính CN]]),MONTH(Table1[[#This Row],[Ngày tính CN]]))</f>
        <v>01</v>
      </c>
      <c r="AA124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49" s="3"/>
    </row>
    <row r="1250" spans="1:28" ht="25.5" customHeight="1" x14ac:dyDescent="0.2">
      <c r="A1250" s="4" t="s">
        <v>1796</v>
      </c>
      <c r="B1250" s="4" t="s">
        <v>2120</v>
      </c>
      <c r="C1250" s="5">
        <v>45665</v>
      </c>
      <c r="D1250" s="6" t="s">
        <v>1800</v>
      </c>
      <c r="E1250" s="5">
        <v>45665</v>
      </c>
      <c r="F1250" s="3" t="s">
        <v>1904</v>
      </c>
      <c r="G1250" s="3" t="s">
        <v>2006</v>
      </c>
      <c r="K1250" s="8">
        <v>1816284</v>
      </c>
      <c r="L1250" s="8" t="s">
        <v>2135</v>
      </c>
      <c r="O1250" s="20">
        <f>IF(Table1[[#This Row],[Phân loại]]="Tồn đầu kỳ",Table1[[#This Row],[Tổng giá trị]],0)</f>
        <v>0</v>
      </c>
      <c r="P1250" s="8">
        <f>IF(Table1[[#This Row],[Số còn phải thu ĐK]]&gt;0,0,IF(Table1[[#This Row],[Phân loại]]="Bán hàng",Table1[[#This Row],[Tổng giá trị]],-Table1[[#This Row],[Tổng giá trị]]))</f>
        <v>1816284</v>
      </c>
      <c r="Q1250" s="20">
        <f>IF(Table1[[#This Row],[Ngày Thanh toán]]&lt;&gt;"",Table1[[#This Row],[Giá Trị HD sau CK]],0)</f>
        <v>0</v>
      </c>
      <c r="R1250" s="8">
        <f>Table1[[#This Row],[Số còn phải thu ĐK]]+Table1[[#This Row],[Giá Trị HD sau CK]]-Table1[[#This Row],[Số tiền đã thu]]</f>
        <v>1816284</v>
      </c>
      <c r="S1250" s="7">
        <f>IF(Table1[[#This Row],[Ngày hóa đơn]]&lt;&gt;"",Table1[[#This Row],[Ngày hóa đơn]],Table1[[#This Row],[Ngày hạch toán]])</f>
        <v>45665</v>
      </c>
      <c r="T1250" s="8">
        <v>45</v>
      </c>
      <c r="U1250" s="7">
        <f>IF(Table1[[#This Row],[Ngày tính CN]]="","",S1250+T1250)</f>
        <v>45710</v>
      </c>
      <c r="V1250" s="20">
        <f ca="1">IF(Table1[[#This Row],[Hạn thanh toán]]="","",IF((U1250-NOW())&lt;0,0,(U1250-NOW())))</f>
        <v>0</v>
      </c>
      <c r="W1250" s="3"/>
      <c r="X1250" s="20">
        <f ca="1">IF(Table1[[#This Row],[Hạn thanh toán]]="","",IF((U1250-NOW())&lt;0,-(U1250-NOW()),0))</f>
        <v>264.62053680555255</v>
      </c>
      <c r="Y1250" s="3" t="str">
        <f t="shared" ca="1" si="19"/>
        <v>Nợ quá hạn hơn 120 ngày có khả năng mất thanh toán</v>
      </c>
      <c r="Z1250" s="3" t="str">
        <f>IF(MONTH(Table1[[#This Row],[Ngày tính CN]])&lt;10,"0"&amp;MONTH(Table1[[#This Row],[Ngày tính CN]]),MONTH(Table1[[#This Row],[Ngày tính CN]]))</f>
        <v>01</v>
      </c>
      <c r="AA125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50" s="3"/>
    </row>
    <row r="1251" spans="1:28" ht="25.5" customHeight="1" x14ac:dyDescent="0.2">
      <c r="A1251" s="4" t="s">
        <v>1796</v>
      </c>
      <c r="B1251" s="4" t="s">
        <v>2120</v>
      </c>
      <c r="C1251" s="5">
        <v>45668</v>
      </c>
      <c r="D1251" s="6" t="s">
        <v>1801</v>
      </c>
      <c r="E1251" s="5">
        <v>45668</v>
      </c>
      <c r="F1251" s="3" t="s">
        <v>1905</v>
      </c>
      <c r="G1251" s="3" t="s">
        <v>2006</v>
      </c>
      <c r="K1251" s="8">
        <v>1387543</v>
      </c>
      <c r="L1251" s="8" t="s">
        <v>2135</v>
      </c>
      <c r="O1251" s="20">
        <f>IF(Table1[[#This Row],[Phân loại]]="Tồn đầu kỳ",Table1[[#This Row],[Tổng giá trị]],0)</f>
        <v>0</v>
      </c>
      <c r="P1251" s="8">
        <f>IF(Table1[[#This Row],[Số còn phải thu ĐK]]&gt;0,0,IF(Table1[[#This Row],[Phân loại]]="Bán hàng",Table1[[#This Row],[Tổng giá trị]],-Table1[[#This Row],[Tổng giá trị]]))</f>
        <v>1387543</v>
      </c>
      <c r="Q1251" s="20">
        <f>IF(Table1[[#This Row],[Ngày Thanh toán]]&lt;&gt;"",Table1[[#This Row],[Giá Trị HD sau CK]],0)</f>
        <v>0</v>
      </c>
      <c r="R1251" s="8">
        <f>Table1[[#This Row],[Số còn phải thu ĐK]]+Table1[[#This Row],[Giá Trị HD sau CK]]-Table1[[#This Row],[Số tiền đã thu]]</f>
        <v>1387543</v>
      </c>
      <c r="S1251" s="7">
        <f>IF(Table1[[#This Row],[Ngày hóa đơn]]&lt;&gt;"",Table1[[#This Row],[Ngày hóa đơn]],Table1[[#This Row],[Ngày hạch toán]])</f>
        <v>45668</v>
      </c>
      <c r="T1251" s="8">
        <v>45</v>
      </c>
      <c r="U1251" s="7">
        <f>IF(Table1[[#This Row],[Ngày tính CN]]="","",S1251+T1251)</f>
        <v>45713</v>
      </c>
      <c r="V1251" s="20">
        <f ca="1">IF(Table1[[#This Row],[Hạn thanh toán]]="","",IF((U1251-NOW())&lt;0,0,(U1251-NOW())))</f>
        <v>0</v>
      </c>
      <c r="W1251" s="3"/>
      <c r="X1251" s="20">
        <f ca="1">IF(Table1[[#This Row],[Hạn thanh toán]]="","",IF((U1251-NOW())&lt;0,-(U1251-NOW()),0))</f>
        <v>261.62053680555255</v>
      </c>
      <c r="Y1251" s="3" t="str">
        <f t="shared" ca="1" si="19"/>
        <v>Nợ quá hạn hơn 120 ngày có khả năng mất thanh toán</v>
      </c>
      <c r="Z1251" s="3" t="str">
        <f>IF(MONTH(Table1[[#This Row],[Ngày tính CN]])&lt;10,"0"&amp;MONTH(Table1[[#This Row],[Ngày tính CN]]),MONTH(Table1[[#This Row],[Ngày tính CN]]))</f>
        <v>01</v>
      </c>
      <c r="AA125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51" s="3"/>
    </row>
    <row r="1252" spans="1:28" ht="25.5" customHeight="1" x14ac:dyDescent="0.2">
      <c r="A1252" s="4" t="s">
        <v>1796</v>
      </c>
      <c r="B1252" s="4" t="s">
        <v>2120</v>
      </c>
      <c r="C1252" s="5">
        <v>45670</v>
      </c>
      <c r="D1252" s="6" t="s">
        <v>1802</v>
      </c>
      <c r="E1252" s="5">
        <v>45670</v>
      </c>
      <c r="F1252" s="3" t="s">
        <v>1906</v>
      </c>
      <c r="G1252" s="3" t="s">
        <v>2006</v>
      </c>
      <c r="K1252" s="8">
        <v>2901919</v>
      </c>
      <c r="L1252" s="8" t="s">
        <v>2135</v>
      </c>
      <c r="O1252" s="20">
        <f>IF(Table1[[#This Row],[Phân loại]]="Tồn đầu kỳ",Table1[[#This Row],[Tổng giá trị]],0)</f>
        <v>0</v>
      </c>
      <c r="P1252" s="8">
        <f>IF(Table1[[#This Row],[Số còn phải thu ĐK]]&gt;0,0,IF(Table1[[#This Row],[Phân loại]]="Bán hàng",Table1[[#This Row],[Tổng giá trị]],-Table1[[#This Row],[Tổng giá trị]]))</f>
        <v>2901919</v>
      </c>
      <c r="Q1252" s="20">
        <f>IF(Table1[[#This Row],[Ngày Thanh toán]]&lt;&gt;"",Table1[[#This Row],[Giá Trị HD sau CK]],0)</f>
        <v>0</v>
      </c>
      <c r="R1252" s="8">
        <f>Table1[[#This Row],[Số còn phải thu ĐK]]+Table1[[#This Row],[Giá Trị HD sau CK]]-Table1[[#This Row],[Số tiền đã thu]]</f>
        <v>2901919</v>
      </c>
      <c r="S1252" s="7">
        <f>IF(Table1[[#This Row],[Ngày hóa đơn]]&lt;&gt;"",Table1[[#This Row],[Ngày hóa đơn]],Table1[[#This Row],[Ngày hạch toán]])</f>
        <v>45670</v>
      </c>
      <c r="T1252" s="8">
        <v>45</v>
      </c>
      <c r="U1252" s="7">
        <f>IF(Table1[[#This Row],[Ngày tính CN]]="","",S1252+T1252)</f>
        <v>45715</v>
      </c>
      <c r="V1252" s="20">
        <f ca="1">IF(Table1[[#This Row],[Hạn thanh toán]]="","",IF((U1252-NOW())&lt;0,0,(U1252-NOW())))</f>
        <v>0</v>
      </c>
      <c r="W1252" s="3"/>
      <c r="X1252" s="20">
        <f ca="1">IF(Table1[[#This Row],[Hạn thanh toán]]="","",IF((U1252-NOW())&lt;0,-(U1252-NOW()),0))</f>
        <v>259.62053680555255</v>
      </c>
      <c r="Y1252" s="3" t="str">
        <f t="shared" ca="1" si="19"/>
        <v>Nợ quá hạn hơn 120 ngày có khả năng mất thanh toán</v>
      </c>
      <c r="Z1252" s="3" t="str">
        <f>IF(MONTH(Table1[[#This Row],[Ngày tính CN]])&lt;10,"0"&amp;MONTH(Table1[[#This Row],[Ngày tính CN]]),MONTH(Table1[[#This Row],[Ngày tính CN]]))</f>
        <v>01</v>
      </c>
      <c r="AA125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52" s="3"/>
    </row>
    <row r="1253" spans="1:28" ht="25.5" customHeight="1" x14ac:dyDescent="0.2">
      <c r="A1253" s="4" t="s">
        <v>1796</v>
      </c>
      <c r="B1253" s="4" t="s">
        <v>2120</v>
      </c>
      <c r="C1253" s="5">
        <v>45672</v>
      </c>
      <c r="D1253" s="6" t="s">
        <v>1803</v>
      </c>
      <c r="E1253" s="5">
        <v>45672</v>
      </c>
      <c r="F1253" s="3" t="s">
        <v>1907</v>
      </c>
      <c r="G1253" s="3" t="s">
        <v>2006</v>
      </c>
      <c r="K1253" s="8">
        <v>1246927</v>
      </c>
      <c r="L1253" s="8" t="s">
        <v>2135</v>
      </c>
      <c r="O1253" s="20">
        <f>IF(Table1[[#This Row],[Phân loại]]="Tồn đầu kỳ",Table1[[#This Row],[Tổng giá trị]],0)</f>
        <v>0</v>
      </c>
      <c r="P1253" s="8">
        <f>IF(Table1[[#This Row],[Số còn phải thu ĐK]]&gt;0,0,IF(Table1[[#This Row],[Phân loại]]="Bán hàng",Table1[[#This Row],[Tổng giá trị]],-Table1[[#This Row],[Tổng giá trị]]))</f>
        <v>1246927</v>
      </c>
      <c r="Q1253" s="20">
        <f>IF(Table1[[#This Row],[Ngày Thanh toán]]&lt;&gt;"",Table1[[#This Row],[Giá Trị HD sau CK]],0)</f>
        <v>0</v>
      </c>
      <c r="R1253" s="8">
        <f>Table1[[#This Row],[Số còn phải thu ĐK]]+Table1[[#This Row],[Giá Trị HD sau CK]]-Table1[[#This Row],[Số tiền đã thu]]</f>
        <v>1246927</v>
      </c>
      <c r="S1253" s="7">
        <f>IF(Table1[[#This Row],[Ngày hóa đơn]]&lt;&gt;"",Table1[[#This Row],[Ngày hóa đơn]],Table1[[#This Row],[Ngày hạch toán]])</f>
        <v>45672</v>
      </c>
      <c r="T1253" s="8">
        <v>45</v>
      </c>
      <c r="U1253" s="7">
        <f>IF(Table1[[#This Row],[Ngày tính CN]]="","",S1253+T1253)</f>
        <v>45717</v>
      </c>
      <c r="V1253" s="20">
        <f ca="1">IF(Table1[[#This Row],[Hạn thanh toán]]="","",IF((U1253-NOW())&lt;0,0,(U1253-NOW())))</f>
        <v>0</v>
      </c>
      <c r="W1253" s="3"/>
      <c r="X1253" s="20">
        <f ca="1">IF(Table1[[#This Row],[Hạn thanh toán]]="","",IF((U1253-NOW())&lt;0,-(U1253-NOW()),0))</f>
        <v>257.62053680555255</v>
      </c>
      <c r="Y1253" s="3" t="str">
        <f t="shared" ca="1" si="19"/>
        <v>Nợ quá hạn hơn 120 ngày có khả năng mất thanh toán</v>
      </c>
      <c r="Z1253" s="3" t="str">
        <f>IF(MONTH(Table1[[#This Row],[Ngày tính CN]])&lt;10,"0"&amp;MONTH(Table1[[#This Row],[Ngày tính CN]]),MONTH(Table1[[#This Row],[Ngày tính CN]]))</f>
        <v>01</v>
      </c>
      <c r="AA125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53" s="3"/>
    </row>
    <row r="1254" spans="1:28" ht="25.5" customHeight="1" x14ac:dyDescent="0.2">
      <c r="A1254" s="4" t="s">
        <v>1796</v>
      </c>
      <c r="B1254" s="4" t="s">
        <v>2120</v>
      </c>
      <c r="C1254" s="5">
        <v>45680</v>
      </c>
      <c r="D1254" s="6" t="s">
        <v>1804</v>
      </c>
      <c r="E1254" s="5">
        <v>45680</v>
      </c>
      <c r="F1254" s="3" t="s">
        <v>1908</v>
      </c>
      <c r="G1254" s="3" t="s">
        <v>2006</v>
      </c>
      <c r="K1254" s="8">
        <v>12396232</v>
      </c>
      <c r="L1254" s="8" t="s">
        <v>2135</v>
      </c>
      <c r="O1254" s="20">
        <f>IF(Table1[[#This Row],[Phân loại]]="Tồn đầu kỳ",Table1[[#This Row],[Tổng giá trị]],0)</f>
        <v>0</v>
      </c>
      <c r="P1254" s="8">
        <f>IF(Table1[[#This Row],[Số còn phải thu ĐK]]&gt;0,0,IF(Table1[[#This Row],[Phân loại]]="Bán hàng",Table1[[#This Row],[Tổng giá trị]],-Table1[[#This Row],[Tổng giá trị]]))</f>
        <v>12396232</v>
      </c>
      <c r="Q1254" s="20">
        <f>IF(Table1[[#This Row],[Ngày Thanh toán]]&lt;&gt;"",Table1[[#This Row],[Giá Trị HD sau CK]],0)</f>
        <v>0</v>
      </c>
      <c r="R1254" s="8">
        <f>Table1[[#This Row],[Số còn phải thu ĐK]]+Table1[[#This Row],[Giá Trị HD sau CK]]-Table1[[#This Row],[Số tiền đã thu]]</f>
        <v>12396232</v>
      </c>
      <c r="S1254" s="7">
        <f>IF(Table1[[#This Row],[Ngày hóa đơn]]&lt;&gt;"",Table1[[#This Row],[Ngày hóa đơn]],Table1[[#This Row],[Ngày hạch toán]])</f>
        <v>45680</v>
      </c>
      <c r="T1254" s="8">
        <v>45</v>
      </c>
      <c r="U1254" s="7">
        <f>IF(Table1[[#This Row],[Ngày tính CN]]="","",S1254+T1254)</f>
        <v>45725</v>
      </c>
      <c r="V1254" s="20">
        <f ca="1">IF(Table1[[#This Row],[Hạn thanh toán]]="","",IF((U1254-NOW())&lt;0,0,(U1254-NOW())))</f>
        <v>0</v>
      </c>
      <c r="W1254" s="3"/>
      <c r="X1254" s="20">
        <f ca="1">IF(Table1[[#This Row],[Hạn thanh toán]]="","",IF((U1254-NOW())&lt;0,-(U1254-NOW()),0))</f>
        <v>249.62053680555255</v>
      </c>
      <c r="Y1254" s="3" t="str">
        <f t="shared" ca="1" si="19"/>
        <v>Nợ quá hạn hơn 120 ngày có khả năng mất thanh toán</v>
      </c>
      <c r="Z1254" s="3" t="str">
        <f>IF(MONTH(Table1[[#This Row],[Ngày tính CN]])&lt;10,"0"&amp;MONTH(Table1[[#This Row],[Ngày tính CN]]),MONTH(Table1[[#This Row],[Ngày tính CN]]))</f>
        <v>01</v>
      </c>
      <c r="AA125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54" s="3"/>
    </row>
    <row r="1255" spans="1:28" ht="25.5" customHeight="1" x14ac:dyDescent="0.2">
      <c r="A1255" s="4" t="s">
        <v>1796</v>
      </c>
      <c r="B1255" s="4" t="s">
        <v>2120</v>
      </c>
      <c r="C1255" s="5">
        <v>45692</v>
      </c>
      <c r="D1255" s="6" t="s">
        <v>1805</v>
      </c>
      <c r="E1255" s="5">
        <v>45692</v>
      </c>
      <c r="F1255" s="3" t="s">
        <v>1909</v>
      </c>
      <c r="G1255" s="3" t="s">
        <v>2006</v>
      </c>
      <c r="K1255" s="8">
        <v>5015278</v>
      </c>
      <c r="L1255" s="8" t="s">
        <v>2135</v>
      </c>
      <c r="O1255" s="20">
        <f>IF(Table1[[#This Row],[Phân loại]]="Tồn đầu kỳ",Table1[[#This Row],[Tổng giá trị]],0)</f>
        <v>0</v>
      </c>
      <c r="P1255" s="8">
        <f>IF(Table1[[#This Row],[Số còn phải thu ĐK]]&gt;0,0,IF(Table1[[#This Row],[Phân loại]]="Bán hàng",Table1[[#This Row],[Tổng giá trị]],-Table1[[#This Row],[Tổng giá trị]]))</f>
        <v>5015278</v>
      </c>
      <c r="Q1255" s="20">
        <f>IF(Table1[[#This Row],[Ngày Thanh toán]]&lt;&gt;"",Table1[[#This Row],[Giá Trị HD sau CK]],0)</f>
        <v>0</v>
      </c>
      <c r="R1255" s="8">
        <f>Table1[[#This Row],[Số còn phải thu ĐK]]+Table1[[#This Row],[Giá Trị HD sau CK]]-Table1[[#This Row],[Số tiền đã thu]]</f>
        <v>5015278</v>
      </c>
      <c r="S1255" s="7">
        <f>IF(Table1[[#This Row],[Ngày hóa đơn]]&lt;&gt;"",Table1[[#This Row],[Ngày hóa đơn]],Table1[[#This Row],[Ngày hạch toán]])</f>
        <v>45692</v>
      </c>
      <c r="T1255" s="8">
        <v>45</v>
      </c>
      <c r="U1255" s="7">
        <f>IF(Table1[[#This Row],[Ngày tính CN]]="","",S1255+T1255)</f>
        <v>45737</v>
      </c>
      <c r="V1255" s="20">
        <f ca="1">IF(Table1[[#This Row],[Hạn thanh toán]]="","",IF((U1255-NOW())&lt;0,0,(U1255-NOW())))</f>
        <v>0</v>
      </c>
      <c r="W1255" s="3"/>
      <c r="X1255" s="20">
        <f ca="1">IF(Table1[[#This Row],[Hạn thanh toán]]="","",IF((U1255-NOW())&lt;0,-(U1255-NOW()),0))</f>
        <v>237.62053680555255</v>
      </c>
      <c r="Y1255" s="3" t="str">
        <f t="shared" ca="1" si="19"/>
        <v>Nợ quá hạn hơn 120 ngày có khả năng mất thanh toán</v>
      </c>
      <c r="Z1255" s="3" t="str">
        <f>IF(MONTH(Table1[[#This Row],[Ngày tính CN]])&lt;10,"0"&amp;MONTH(Table1[[#This Row],[Ngày tính CN]]),MONTH(Table1[[#This Row],[Ngày tính CN]]))</f>
        <v>02</v>
      </c>
      <c r="AA125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55" s="3"/>
    </row>
    <row r="1256" spans="1:28" ht="25.5" customHeight="1" x14ac:dyDescent="0.2">
      <c r="A1256" s="4" t="s">
        <v>1796</v>
      </c>
      <c r="B1256" s="4" t="s">
        <v>2120</v>
      </c>
      <c r="C1256" s="5">
        <v>45694</v>
      </c>
      <c r="D1256" s="6" t="s">
        <v>1806</v>
      </c>
      <c r="E1256" s="5">
        <v>45694</v>
      </c>
      <c r="F1256" s="3" t="s">
        <v>1910</v>
      </c>
      <c r="G1256" s="3" t="s">
        <v>2006</v>
      </c>
      <c r="K1256" s="8">
        <v>2027208</v>
      </c>
      <c r="L1256" s="8" t="s">
        <v>2135</v>
      </c>
      <c r="O1256" s="20">
        <f>IF(Table1[[#This Row],[Phân loại]]="Tồn đầu kỳ",Table1[[#This Row],[Tổng giá trị]],0)</f>
        <v>0</v>
      </c>
      <c r="P1256" s="8">
        <f>IF(Table1[[#This Row],[Số còn phải thu ĐK]]&gt;0,0,IF(Table1[[#This Row],[Phân loại]]="Bán hàng",Table1[[#This Row],[Tổng giá trị]],-Table1[[#This Row],[Tổng giá trị]]))</f>
        <v>2027208</v>
      </c>
      <c r="Q1256" s="20">
        <f>IF(Table1[[#This Row],[Ngày Thanh toán]]&lt;&gt;"",Table1[[#This Row],[Giá Trị HD sau CK]],0)</f>
        <v>0</v>
      </c>
      <c r="R1256" s="8">
        <f>Table1[[#This Row],[Số còn phải thu ĐK]]+Table1[[#This Row],[Giá Trị HD sau CK]]-Table1[[#This Row],[Số tiền đã thu]]</f>
        <v>2027208</v>
      </c>
      <c r="S1256" s="7">
        <f>IF(Table1[[#This Row],[Ngày hóa đơn]]&lt;&gt;"",Table1[[#This Row],[Ngày hóa đơn]],Table1[[#This Row],[Ngày hạch toán]])</f>
        <v>45694</v>
      </c>
      <c r="T1256" s="8">
        <v>45</v>
      </c>
      <c r="U1256" s="7">
        <f>IF(Table1[[#This Row],[Ngày tính CN]]="","",S1256+T1256)</f>
        <v>45739</v>
      </c>
      <c r="V1256" s="20">
        <f ca="1">IF(Table1[[#This Row],[Hạn thanh toán]]="","",IF((U1256-NOW())&lt;0,0,(U1256-NOW())))</f>
        <v>0</v>
      </c>
      <c r="W1256" s="3"/>
      <c r="X1256" s="20">
        <f ca="1">IF(Table1[[#This Row],[Hạn thanh toán]]="","",IF((U1256-NOW())&lt;0,-(U1256-NOW()),0))</f>
        <v>235.62053680555255</v>
      </c>
      <c r="Y1256" s="3" t="str">
        <f t="shared" ca="1" si="19"/>
        <v>Nợ quá hạn hơn 120 ngày có khả năng mất thanh toán</v>
      </c>
      <c r="Z1256" s="3" t="str">
        <f>IF(MONTH(Table1[[#This Row],[Ngày tính CN]])&lt;10,"0"&amp;MONTH(Table1[[#This Row],[Ngày tính CN]]),MONTH(Table1[[#This Row],[Ngày tính CN]]))</f>
        <v>02</v>
      </c>
      <c r="AA125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56" s="3"/>
    </row>
    <row r="1257" spans="1:28" ht="25.5" customHeight="1" x14ac:dyDescent="0.2">
      <c r="A1257" s="4" t="s">
        <v>1796</v>
      </c>
      <c r="B1257" s="4" t="s">
        <v>2120</v>
      </c>
      <c r="C1257" s="5">
        <v>45696</v>
      </c>
      <c r="D1257" s="6" t="s">
        <v>1807</v>
      </c>
      <c r="E1257" s="5">
        <v>45696</v>
      </c>
      <c r="F1257" s="3" t="s">
        <v>1911</v>
      </c>
      <c r="G1257" s="3" t="s">
        <v>2006</v>
      </c>
      <c r="K1257" s="8">
        <v>1946562</v>
      </c>
      <c r="L1257" s="8" t="s">
        <v>2135</v>
      </c>
      <c r="O1257" s="20">
        <f>IF(Table1[[#This Row],[Phân loại]]="Tồn đầu kỳ",Table1[[#This Row],[Tổng giá trị]],0)</f>
        <v>0</v>
      </c>
      <c r="P1257" s="8">
        <f>IF(Table1[[#This Row],[Số còn phải thu ĐK]]&gt;0,0,IF(Table1[[#This Row],[Phân loại]]="Bán hàng",Table1[[#This Row],[Tổng giá trị]],-Table1[[#This Row],[Tổng giá trị]]))</f>
        <v>1946562</v>
      </c>
      <c r="Q1257" s="20">
        <f>IF(Table1[[#This Row],[Ngày Thanh toán]]&lt;&gt;"",Table1[[#This Row],[Giá Trị HD sau CK]],0)</f>
        <v>0</v>
      </c>
      <c r="R1257" s="8">
        <f>Table1[[#This Row],[Số còn phải thu ĐK]]+Table1[[#This Row],[Giá Trị HD sau CK]]-Table1[[#This Row],[Số tiền đã thu]]</f>
        <v>1946562</v>
      </c>
      <c r="S1257" s="7">
        <f>IF(Table1[[#This Row],[Ngày hóa đơn]]&lt;&gt;"",Table1[[#This Row],[Ngày hóa đơn]],Table1[[#This Row],[Ngày hạch toán]])</f>
        <v>45696</v>
      </c>
      <c r="T1257" s="8">
        <v>45</v>
      </c>
      <c r="U1257" s="7">
        <f>IF(Table1[[#This Row],[Ngày tính CN]]="","",S1257+T1257)</f>
        <v>45741</v>
      </c>
      <c r="V1257" s="20">
        <f ca="1">IF(Table1[[#This Row],[Hạn thanh toán]]="","",IF((U1257-NOW())&lt;0,0,(U1257-NOW())))</f>
        <v>0</v>
      </c>
      <c r="W1257" s="3"/>
      <c r="X1257" s="20">
        <f ca="1">IF(Table1[[#This Row],[Hạn thanh toán]]="","",IF((U1257-NOW())&lt;0,-(U1257-NOW()),0))</f>
        <v>233.62053680555255</v>
      </c>
      <c r="Y1257" s="3" t="str">
        <f t="shared" ca="1" si="19"/>
        <v>Nợ quá hạn hơn 120 ngày có khả năng mất thanh toán</v>
      </c>
      <c r="Z1257" s="3" t="str">
        <f>IF(MONTH(Table1[[#This Row],[Ngày tính CN]])&lt;10,"0"&amp;MONTH(Table1[[#This Row],[Ngày tính CN]]),MONTH(Table1[[#This Row],[Ngày tính CN]]))</f>
        <v>02</v>
      </c>
      <c r="AA125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57" s="3"/>
    </row>
    <row r="1258" spans="1:28" ht="25.5" customHeight="1" x14ac:dyDescent="0.2">
      <c r="A1258" s="4" t="s">
        <v>1796</v>
      </c>
      <c r="B1258" s="4" t="s">
        <v>2120</v>
      </c>
      <c r="C1258" s="5">
        <v>45699</v>
      </c>
      <c r="D1258" s="6" t="s">
        <v>1808</v>
      </c>
      <c r="E1258" s="5">
        <v>45699</v>
      </c>
      <c r="F1258" s="3" t="s">
        <v>1912</v>
      </c>
      <c r="G1258" s="3" t="s">
        <v>2006</v>
      </c>
      <c r="K1258" s="8">
        <v>1739083</v>
      </c>
      <c r="L1258" s="8" t="s">
        <v>2135</v>
      </c>
      <c r="O1258" s="20">
        <f>IF(Table1[[#This Row],[Phân loại]]="Tồn đầu kỳ",Table1[[#This Row],[Tổng giá trị]],0)</f>
        <v>0</v>
      </c>
      <c r="P1258" s="8">
        <f>IF(Table1[[#This Row],[Số còn phải thu ĐK]]&gt;0,0,IF(Table1[[#This Row],[Phân loại]]="Bán hàng",Table1[[#This Row],[Tổng giá trị]],-Table1[[#This Row],[Tổng giá trị]]))</f>
        <v>1739083</v>
      </c>
      <c r="Q1258" s="20">
        <f>IF(Table1[[#This Row],[Ngày Thanh toán]]&lt;&gt;"",Table1[[#This Row],[Giá Trị HD sau CK]],0)</f>
        <v>0</v>
      </c>
      <c r="R1258" s="8">
        <f>Table1[[#This Row],[Số còn phải thu ĐK]]+Table1[[#This Row],[Giá Trị HD sau CK]]-Table1[[#This Row],[Số tiền đã thu]]</f>
        <v>1739083</v>
      </c>
      <c r="S1258" s="7">
        <f>IF(Table1[[#This Row],[Ngày hóa đơn]]&lt;&gt;"",Table1[[#This Row],[Ngày hóa đơn]],Table1[[#This Row],[Ngày hạch toán]])</f>
        <v>45699</v>
      </c>
      <c r="T1258" s="8">
        <v>45</v>
      </c>
      <c r="U1258" s="7">
        <f>IF(Table1[[#This Row],[Ngày tính CN]]="","",S1258+T1258)</f>
        <v>45744</v>
      </c>
      <c r="V1258" s="20">
        <f ca="1">IF(Table1[[#This Row],[Hạn thanh toán]]="","",IF((U1258-NOW())&lt;0,0,(U1258-NOW())))</f>
        <v>0</v>
      </c>
      <c r="W1258" s="3"/>
      <c r="X1258" s="20">
        <f ca="1">IF(Table1[[#This Row],[Hạn thanh toán]]="","",IF((U1258-NOW())&lt;0,-(U1258-NOW()),0))</f>
        <v>230.62053680555255</v>
      </c>
      <c r="Y1258" s="3" t="str">
        <f t="shared" ca="1" si="19"/>
        <v>Nợ quá hạn hơn 120 ngày có khả năng mất thanh toán</v>
      </c>
      <c r="Z1258" s="3" t="str">
        <f>IF(MONTH(Table1[[#This Row],[Ngày tính CN]])&lt;10,"0"&amp;MONTH(Table1[[#This Row],[Ngày tính CN]]),MONTH(Table1[[#This Row],[Ngày tính CN]]))</f>
        <v>02</v>
      </c>
      <c r="AA125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58" s="3"/>
    </row>
    <row r="1259" spans="1:28" ht="25.5" customHeight="1" x14ac:dyDescent="0.2">
      <c r="A1259" s="4" t="s">
        <v>1796</v>
      </c>
      <c r="B1259" s="4" t="s">
        <v>2120</v>
      </c>
      <c r="C1259" s="5">
        <v>45703</v>
      </c>
      <c r="D1259" s="6" t="s">
        <v>1809</v>
      </c>
      <c r="E1259" s="5">
        <v>45703</v>
      </c>
      <c r="F1259" s="3" t="s">
        <v>1913</v>
      </c>
      <c r="G1259" s="3" t="s">
        <v>2006</v>
      </c>
      <c r="K1259" s="8">
        <v>1320681</v>
      </c>
      <c r="L1259" s="8" t="s">
        <v>2135</v>
      </c>
      <c r="O1259" s="20">
        <f>IF(Table1[[#This Row],[Phân loại]]="Tồn đầu kỳ",Table1[[#This Row],[Tổng giá trị]],0)</f>
        <v>0</v>
      </c>
      <c r="P1259" s="8">
        <f>IF(Table1[[#This Row],[Số còn phải thu ĐK]]&gt;0,0,IF(Table1[[#This Row],[Phân loại]]="Bán hàng",Table1[[#This Row],[Tổng giá trị]],-Table1[[#This Row],[Tổng giá trị]]))</f>
        <v>1320681</v>
      </c>
      <c r="Q1259" s="20">
        <f>IF(Table1[[#This Row],[Ngày Thanh toán]]&lt;&gt;"",Table1[[#This Row],[Giá Trị HD sau CK]],0)</f>
        <v>0</v>
      </c>
      <c r="R1259" s="8">
        <f>Table1[[#This Row],[Số còn phải thu ĐK]]+Table1[[#This Row],[Giá Trị HD sau CK]]-Table1[[#This Row],[Số tiền đã thu]]</f>
        <v>1320681</v>
      </c>
      <c r="S1259" s="7">
        <f>IF(Table1[[#This Row],[Ngày hóa đơn]]&lt;&gt;"",Table1[[#This Row],[Ngày hóa đơn]],Table1[[#This Row],[Ngày hạch toán]])</f>
        <v>45703</v>
      </c>
      <c r="T1259" s="8">
        <v>45</v>
      </c>
      <c r="U1259" s="7">
        <f>IF(Table1[[#This Row],[Ngày tính CN]]="","",S1259+T1259)</f>
        <v>45748</v>
      </c>
      <c r="V1259" s="20">
        <f ca="1">IF(Table1[[#This Row],[Hạn thanh toán]]="","",IF((U1259-NOW())&lt;0,0,(U1259-NOW())))</f>
        <v>0</v>
      </c>
      <c r="W1259" s="3"/>
      <c r="X1259" s="20">
        <f ca="1">IF(Table1[[#This Row],[Hạn thanh toán]]="","",IF((U1259-NOW())&lt;0,-(U1259-NOW()),0))</f>
        <v>226.62053680555255</v>
      </c>
      <c r="Y1259" s="3" t="str">
        <f t="shared" ca="1" si="19"/>
        <v>Nợ quá hạn hơn 120 ngày có khả năng mất thanh toán</v>
      </c>
      <c r="Z1259" s="3" t="str">
        <f>IF(MONTH(Table1[[#This Row],[Ngày tính CN]])&lt;10,"0"&amp;MONTH(Table1[[#This Row],[Ngày tính CN]]),MONTH(Table1[[#This Row],[Ngày tính CN]]))</f>
        <v>02</v>
      </c>
      <c r="AA125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59" s="3"/>
    </row>
    <row r="1260" spans="1:28" ht="25.5" customHeight="1" x14ac:dyDescent="0.2">
      <c r="A1260" s="4" t="s">
        <v>1796</v>
      </c>
      <c r="B1260" s="4" t="s">
        <v>2120</v>
      </c>
      <c r="C1260" s="5">
        <v>45706</v>
      </c>
      <c r="D1260" s="6" t="s">
        <v>1810</v>
      </c>
      <c r="E1260" s="5">
        <v>45706</v>
      </c>
      <c r="F1260" s="3" t="s">
        <v>1914</v>
      </c>
      <c r="G1260" s="3" t="s">
        <v>2006</v>
      </c>
      <c r="K1260" s="8">
        <v>2750964</v>
      </c>
      <c r="L1260" s="8" t="s">
        <v>2135</v>
      </c>
      <c r="O1260" s="20">
        <f>IF(Table1[[#This Row],[Phân loại]]="Tồn đầu kỳ",Table1[[#This Row],[Tổng giá trị]],0)</f>
        <v>0</v>
      </c>
      <c r="P1260" s="8">
        <f>IF(Table1[[#This Row],[Số còn phải thu ĐK]]&gt;0,0,IF(Table1[[#This Row],[Phân loại]]="Bán hàng",Table1[[#This Row],[Tổng giá trị]],-Table1[[#This Row],[Tổng giá trị]]))</f>
        <v>2750964</v>
      </c>
      <c r="Q1260" s="20">
        <f>IF(Table1[[#This Row],[Ngày Thanh toán]]&lt;&gt;"",Table1[[#This Row],[Giá Trị HD sau CK]],0)</f>
        <v>0</v>
      </c>
      <c r="R1260" s="8">
        <f>Table1[[#This Row],[Số còn phải thu ĐK]]+Table1[[#This Row],[Giá Trị HD sau CK]]-Table1[[#This Row],[Số tiền đã thu]]</f>
        <v>2750964</v>
      </c>
      <c r="S1260" s="7">
        <f>IF(Table1[[#This Row],[Ngày hóa đơn]]&lt;&gt;"",Table1[[#This Row],[Ngày hóa đơn]],Table1[[#This Row],[Ngày hạch toán]])</f>
        <v>45706</v>
      </c>
      <c r="T1260" s="8">
        <v>45</v>
      </c>
      <c r="U1260" s="7">
        <f>IF(Table1[[#This Row],[Ngày tính CN]]="","",S1260+T1260)</f>
        <v>45751</v>
      </c>
      <c r="V1260" s="20">
        <f ca="1">IF(Table1[[#This Row],[Hạn thanh toán]]="","",IF((U1260-NOW())&lt;0,0,(U1260-NOW())))</f>
        <v>0</v>
      </c>
      <c r="W1260" s="3"/>
      <c r="X1260" s="20">
        <f ca="1">IF(Table1[[#This Row],[Hạn thanh toán]]="","",IF((U1260-NOW())&lt;0,-(U1260-NOW()),0))</f>
        <v>223.62053680555255</v>
      </c>
      <c r="Y1260" s="3" t="str">
        <f t="shared" ca="1" si="19"/>
        <v>Nợ quá hạn hơn 120 ngày có khả năng mất thanh toán</v>
      </c>
      <c r="Z1260" s="3" t="str">
        <f>IF(MONTH(Table1[[#This Row],[Ngày tính CN]])&lt;10,"0"&amp;MONTH(Table1[[#This Row],[Ngày tính CN]]),MONTH(Table1[[#This Row],[Ngày tính CN]]))</f>
        <v>02</v>
      </c>
      <c r="AA126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60" s="3"/>
    </row>
    <row r="1261" spans="1:28" ht="25.5" customHeight="1" x14ac:dyDescent="0.2">
      <c r="A1261" s="4" t="s">
        <v>1796</v>
      </c>
      <c r="B1261" s="4" t="s">
        <v>2120</v>
      </c>
      <c r="C1261" s="5">
        <v>45708</v>
      </c>
      <c r="D1261" s="6" t="s">
        <v>1811</v>
      </c>
      <c r="E1261" s="5">
        <v>45708</v>
      </c>
      <c r="F1261" s="3" t="s">
        <v>1915</v>
      </c>
      <c r="G1261" s="3" t="s">
        <v>2006</v>
      </c>
      <c r="K1261" s="8">
        <v>2090623</v>
      </c>
      <c r="L1261" s="8" t="s">
        <v>2135</v>
      </c>
      <c r="O1261" s="20">
        <f>IF(Table1[[#This Row],[Phân loại]]="Tồn đầu kỳ",Table1[[#This Row],[Tổng giá trị]],0)</f>
        <v>0</v>
      </c>
      <c r="P1261" s="8">
        <f>IF(Table1[[#This Row],[Số còn phải thu ĐK]]&gt;0,0,IF(Table1[[#This Row],[Phân loại]]="Bán hàng",Table1[[#This Row],[Tổng giá trị]],-Table1[[#This Row],[Tổng giá trị]]))</f>
        <v>2090623</v>
      </c>
      <c r="Q1261" s="20">
        <f>IF(Table1[[#This Row],[Ngày Thanh toán]]&lt;&gt;"",Table1[[#This Row],[Giá Trị HD sau CK]],0)</f>
        <v>0</v>
      </c>
      <c r="R1261" s="8">
        <f>Table1[[#This Row],[Số còn phải thu ĐK]]+Table1[[#This Row],[Giá Trị HD sau CK]]-Table1[[#This Row],[Số tiền đã thu]]</f>
        <v>2090623</v>
      </c>
      <c r="S1261" s="7">
        <f>IF(Table1[[#This Row],[Ngày hóa đơn]]&lt;&gt;"",Table1[[#This Row],[Ngày hóa đơn]],Table1[[#This Row],[Ngày hạch toán]])</f>
        <v>45708</v>
      </c>
      <c r="T1261" s="8">
        <v>45</v>
      </c>
      <c r="U1261" s="7">
        <f>IF(Table1[[#This Row],[Ngày tính CN]]="","",S1261+T1261)</f>
        <v>45753</v>
      </c>
      <c r="V1261" s="20">
        <f ca="1">IF(Table1[[#This Row],[Hạn thanh toán]]="","",IF((U1261-NOW())&lt;0,0,(U1261-NOW())))</f>
        <v>0</v>
      </c>
      <c r="W1261" s="3"/>
      <c r="X1261" s="20">
        <f ca="1">IF(Table1[[#This Row],[Hạn thanh toán]]="","",IF((U1261-NOW())&lt;0,-(U1261-NOW()),0))</f>
        <v>221.62053680555255</v>
      </c>
      <c r="Y1261" s="3" t="str">
        <f t="shared" ca="1" si="19"/>
        <v>Nợ quá hạn hơn 120 ngày có khả năng mất thanh toán</v>
      </c>
      <c r="Z1261" s="3" t="str">
        <f>IF(MONTH(Table1[[#This Row],[Ngày tính CN]])&lt;10,"0"&amp;MONTH(Table1[[#This Row],[Ngày tính CN]]),MONTH(Table1[[#This Row],[Ngày tính CN]]))</f>
        <v>02</v>
      </c>
      <c r="AA126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61" s="3"/>
    </row>
    <row r="1262" spans="1:28" ht="25.5" customHeight="1" x14ac:dyDescent="0.2">
      <c r="A1262" s="4" t="s">
        <v>1796</v>
      </c>
      <c r="B1262" s="4" t="s">
        <v>2120</v>
      </c>
      <c r="C1262" s="5">
        <v>45710</v>
      </c>
      <c r="D1262" s="6" t="s">
        <v>1812</v>
      </c>
      <c r="E1262" s="5">
        <v>45710</v>
      </c>
      <c r="F1262" s="3" t="s">
        <v>1916</v>
      </c>
      <c r="G1262" s="3" t="s">
        <v>2006</v>
      </c>
      <c r="K1262" s="8">
        <v>1029111</v>
      </c>
      <c r="L1262" s="8" t="s">
        <v>2135</v>
      </c>
      <c r="O1262" s="20">
        <f>IF(Table1[[#This Row],[Phân loại]]="Tồn đầu kỳ",Table1[[#This Row],[Tổng giá trị]],0)</f>
        <v>0</v>
      </c>
      <c r="P1262" s="8">
        <f>IF(Table1[[#This Row],[Số còn phải thu ĐK]]&gt;0,0,IF(Table1[[#This Row],[Phân loại]]="Bán hàng",Table1[[#This Row],[Tổng giá trị]],-Table1[[#This Row],[Tổng giá trị]]))</f>
        <v>1029111</v>
      </c>
      <c r="Q1262" s="20">
        <f>IF(Table1[[#This Row],[Ngày Thanh toán]]&lt;&gt;"",Table1[[#This Row],[Giá Trị HD sau CK]],0)</f>
        <v>0</v>
      </c>
      <c r="R1262" s="8">
        <f>Table1[[#This Row],[Số còn phải thu ĐK]]+Table1[[#This Row],[Giá Trị HD sau CK]]-Table1[[#This Row],[Số tiền đã thu]]</f>
        <v>1029111</v>
      </c>
      <c r="S1262" s="7">
        <f>IF(Table1[[#This Row],[Ngày hóa đơn]]&lt;&gt;"",Table1[[#This Row],[Ngày hóa đơn]],Table1[[#This Row],[Ngày hạch toán]])</f>
        <v>45710</v>
      </c>
      <c r="T1262" s="8">
        <v>45</v>
      </c>
      <c r="U1262" s="7">
        <f>IF(Table1[[#This Row],[Ngày tính CN]]="","",S1262+T1262)</f>
        <v>45755</v>
      </c>
      <c r="V1262" s="20">
        <f ca="1">IF(Table1[[#This Row],[Hạn thanh toán]]="","",IF((U1262-NOW())&lt;0,0,(U1262-NOW())))</f>
        <v>0</v>
      </c>
      <c r="W1262" s="3"/>
      <c r="X1262" s="20">
        <f ca="1">IF(Table1[[#This Row],[Hạn thanh toán]]="","",IF((U1262-NOW())&lt;0,-(U1262-NOW()),0))</f>
        <v>219.62053680555255</v>
      </c>
      <c r="Y1262" s="3" t="str">
        <f t="shared" ca="1" si="19"/>
        <v>Nợ quá hạn hơn 120 ngày có khả năng mất thanh toán</v>
      </c>
      <c r="Z1262" s="3" t="str">
        <f>IF(MONTH(Table1[[#This Row],[Ngày tính CN]])&lt;10,"0"&amp;MONTH(Table1[[#This Row],[Ngày tính CN]]),MONTH(Table1[[#This Row],[Ngày tính CN]]))</f>
        <v>02</v>
      </c>
      <c r="AA126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62" s="3"/>
    </row>
    <row r="1263" spans="1:28" ht="25.5" customHeight="1" x14ac:dyDescent="0.2">
      <c r="A1263" s="4" t="s">
        <v>1796</v>
      </c>
      <c r="B1263" s="4" t="s">
        <v>2120</v>
      </c>
      <c r="C1263" s="5">
        <v>45713</v>
      </c>
      <c r="D1263" s="6" t="s">
        <v>1813</v>
      </c>
      <c r="E1263" s="5">
        <v>45713</v>
      </c>
      <c r="F1263" s="3" t="s">
        <v>1917</v>
      </c>
      <c r="G1263" s="3" t="s">
        <v>2006</v>
      </c>
      <c r="K1263" s="8">
        <v>2181608</v>
      </c>
      <c r="L1263" s="8" t="s">
        <v>2135</v>
      </c>
      <c r="O1263" s="20">
        <f>IF(Table1[[#This Row],[Phân loại]]="Tồn đầu kỳ",Table1[[#This Row],[Tổng giá trị]],0)</f>
        <v>0</v>
      </c>
      <c r="P1263" s="8">
        <f>IF(Table1[[#This Row],[Số còn phải thu ĐK]]&gt;0,0,IF(Table1[[#This Row],[Phân loại]]="Bán hàng",Table1[[#This Row],[Tổng giá trị]],-Table1[[#This Row],[Tổng giá trị]]))</f>
        <v>2181608</v>
      </c>
      <c r="Q1263" s="20">
        <f>IF(Table1[[#This Row],[Ngày Thanh toán]]&lt;&gt;"",Table1[[#This Row],[Giá Trị HD sau CK]],0)</f>
        <v>0</v>
      </c>
      <c r="R1263" s="8">
        <f>Table1[[#This Row],[Số còn phải thu ĐK]]+Table1[[#This Row],[Giá Trị HD sau CK]]-Table1[[#This Row],[Số tiền đã thu]]</f>
        <v>2181608</v>
      </c>
      <c r="S1263" s="7">
        <f>IF(Table1[[#This Row],[Ngày hóa đơn]]&lt;&gt;"",Table1[[#This Row],[Ngày hóa đơn]],Table1[[#This Row],[Ngày hạch toán]])</f>
        <v>45713</v>
      </c>
      <c r="T1263" s="8">
        <v>45</v>
      </c>
      <c r="U1263" s="7">
        <f>IF(Table1[[#This Row],[Ngày tính CN]]="","",S1263+T1263)</f>
        <v>45758</v>
      </c>
      <c r="V1263" s="20">
        <f ca="1">IF(Table1[[#This Row],[Hạn thanh toán]]="","",IF((U1263-NOW())&lt;0,0,(U1263-NOW())))</f>
        <v>0</v>
      </c>
      <c r="W1263" s="3"/>
      <c r="X1263" s="20">
        <f ca="1">IF(Table1[[#This Row],[Hạn thanh toán]]="","",IF((U1263-NOW())&lt;0,-(U1263-NOW()),0))</f>
        <v>216.62053680555255</v>
      </c>
      <c r="Y1263" s="3" t="str">
        <f t="shared" ca="1" si="19"/>
        <v>Nợ quá hạn hơn 120 ngày có khả năng mất thanh toán</v>
      </c>
      <c r="Z1263" s="3" t="str">
        <f>IF(MONTH(Table1[[#This Row],[Ngày tính CN]])&lt;10,"0"&amp;MONTH(Table1[[#This Row],[Ngày tính CN]]),MONTH(Table1[[#This Row],[Ngày tính CN]]))</f>
        <v>02</v>
      </c>
      <c r="AA126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63" s="3"/>
    </row>
    <row r="1264" spans="1:28" ht="25.5" customHeight="1" x14ac:dyDescent="0.2">
      <c r="A1264" s="4" t="s">
        <v>1796</v>
      </c>
      <c r="B1264" s="4" t="s">
        <v>2120</v>
      </c>
      <c r="C1264" s="5">
        <v>45715</v>
      </c>
      <c r="D1264" s="6" t="s">
        <v>1814</v>
      </c>
      <c r="E1264" s="5">
        <v>45715</v>
      </c>
      <c r="F1264" s="3" t="s">
        <v>1918</v>
      </c>
      <c r="G1264" s="3" t="s">
        <v>2006</v>
      </c>
      <c r="K1264" s="8">
        <v>1099419</v>
      </c>
      <c r="L1264" s="8" t="s">
        <v>2135</v>
      </c>
      <c r="O1264" s="20">
        <f>IF(Table1[[#This Row],[Phân loại]]="Tồn đầu kỳ",Table1[[#This Row],[Tổng giá trị]],0)</f>
        <v>0</v>
      </c>
      <c r="P1264" s="8">
        <f>IF(Table1[[#This Row],[Số còn phải thu ĐK]]&gt;0,0,IF(Table1[[#This Row],[Phân loại]]="Bán hàng",Table1[[#This Row],[Tổng giá trị]],-Table1[[#This Row],[Tổng giá trị]]))</f>
        <v>1099419</v>
      </c>
      <c r="Q1264" s="20">
        <f>IF(Table1[[#This Row],[Ngày Thanh toán]]&lt;&gt;"",Table1[[#This Row],[Giá Trị HD sau CK]],0)</f>
        <v>0</v>
      </c>
      <c r="R1264" s="8">
        <f>Table1[[#This Row],[Số còn phải thu ĐK]]+Table1[[#This Row],[Giá Trị HD sau CK]]-Table1[[#This Row],[Số tiền đã thu]]</f>
        <v>1099419</v>
      </c>
      <c r="S1264" s="7">
        <f>IF(Table1[[#This Row],[Ngày hóa đơn]]&lt;&gt;"",Table1[[#This Row],[Ngày hóa đơn]],Table1[[#This Row],[Ngày hạch toán]])</f>
        <v>45715</v>
      </c>
      <c r="T1264" s="8">
        <v>45</v>
      </c>
      <c r="U1264" s="7">
        <f>IF(Table1[[#This Row],[Ngày tính CN]]="","",S1264+T1264)</f>
        <v>45760</v>
      </c>
      <c r="V1264" s="20">
        <f ca="1">IF(Table1[[#This Row],[Hạn thanh toán]]="","",IF((U1264-NOW())&lt;0,0,(U1264-NOW())))</f>
        <v>0</v>
      </c>
      <c r="W1264" s="3"/>
      <c r="X1264" s="20">
        <f ca="1">IF(Table1[[#This Row],[Hạn thanh toán]]="","",IF((U1264-NOW())&lt;0,-(U1264-NOW()),0))</f>
        <v>214.62053680555255</v>
      </c>
      <c r="Y1264" s="3" t="str">
        <f t="shared" ca="1" si="19"/>
        <v>Nợ quá hạn hơn 120 ngày có khả năng mất thanh toán</v>
      </c>
      <c r="Z1264" s="3" t="str">
        <f>IF(MONTH(Table1[[#This Row],[Ngày tính CN]])&lt;10,"0"&amp;MONTH(Table1[[#This Row],[Ngày tính CN]]),MONTH(Table1[[#This Row],[Ngày tính CN]]))</f>
        <v>02</v>
      </c>
      <c r="AA126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64" s="3"/>
    </row>
    <row r="1265" spans="1:28" ht="25.5" customHeight="1" x14ac:dyDescent="0.2">
      <c r="A1265" s="4" t="s">
        <v>1796</v>
      </c>
      <c r="B1265" s="4" t="s">
        <v>2120</v>
      </c>
      <c r="C1265" s="5">
        <v>45717</v>
      </c>
      <c r="D1265" s="6" t="s">
        <v>1815</v>
      </c>
      <c r="E1265" s="5">
        <v>45717</v>
      </c>
      <c r="F1265" s="3" t="s">
        <v>1919</v>
      </c>
      <c r="G1265" s="3" t="s">
        <v>2006</v>
      </c>
      <c r="K1265" s="8">
        <v>1011881</v>
      </c>
      <c r="L1265" s="8" t="s">
        <v>2135</v>
      </c>
      <c r="O1265" s="20">
        <f>IF(Table1[[#This Row],[Phân loại]]="Tồn đầu kỳ",Table1[[#This Row],[Tổng giá trị]],0)</f>
        <v>0</v>
      </c>
      <c r="P1265" s="8">
        <f>IF(Table1[[#This Row],[Số còn phải thu ĐK]]&gt;0,0,IF(Table1[[#This Row],[Phân loại]]="Bán hàng",Table1[[#This Row],[Tổng giá trị]],-Table1[[#This Row],[Tổng giá trị]]))</f>
        <v>1011881</v>
      </c>
      <c r="Q1265" s="20">
        <f>IF(Table1[[#This Row],[Ngày Thanh toán]]&lt;&gt;"",Table1[[#This Row],[Giá Trị HD sau CK]],0)</f>
        <v>0</v>
      </c>
      <c r="R1265" s="8">
        <f>Table1[[#This Row],[Số còn phải thu ĐK]]+Table1[[#This Row],[Giá Trị HD sau CK]]-Table1[[#This Row],[Số tiền đã thu]]</f>
        <v>1011881</v>
      </c>
      <c r="S1265" s="7">
        <f>IF(Table1[[#This Row],[Ngày hóa đơn]]&lt;&gt;"",Table1[[#This Row],[Ngày hóa đơn]],Table1[[#This Row],[Ngày hạch toán]])</f>
        <v>45717</v>
      </c>
      <c r="T1265" s="8">
        <v>45</v>
      </c>
      <c r="U1265" s="7">
        <f>IF(Table1[[#This Row],[Ngày tính CN]]="","",S1265+T1265)</f>
        <v>45762</v>
      </c>
      <c r="V1265" s="20">
        <f ca="1">IF(Table1[[#This Row],[Hạn thanh toán]]="","",IF((U1265-NOW())&lt;0,0,(U1265-NOW())))</f>
        <v>0</v>
      </c>
      <c r="W1265" s="3"/>
      <c r="X1265" s="20">
        <f ca="1">IF(Table1[[#This Row],[Hạn thanh toán]]="","",IF((U1265-NOW())&lt;0,-(U1265-NOW()),0))</f>
        <v>212.62053680555255</v>
      </c>
      <c r="Y1265" s="3" t="str">
        <f t="shared" ca="1" si="19"/>
        <v>Nợ quá hạn hơn 120 ngày có khả năng mất thanh toán</v>
      </c>
      <c r="Z1265" s="3" t="str">
        <f>IF(MONTH(Table1[[#This Row],[Ngày tính CN]])&lt;10,"0"&amp;MONTH(Table1[[#This Row],[Ngày tính CN]]),MONTH(Table1[[#This Row],[Ngày tính CN]]))</f>
        <v>03</v>
      </c>
      <c r="AA126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65" s="3"/>
    </row>
    <row r="1266" spans="1:28" ht="25.5" customHeight="1" x14ac:dyDescent="0.2">
      <c r="A1266" s="4" t="s">
        <v>1796</v>
      </c>
      <c r="B1266" s="4" t="s">
        <v>2120</v>
      </c>
      <c r="C1266" s="5">
        <v>45720</v>
      </c>
      <c r="D1266" s="6" t="s">
        <v>1816</v>
      </c>
      <c r="E1266" s="5">
        <v>45720</v>
      </c>
      <c r="F1266" s="3" t="s">
        <v>1920</v>
      </c>
      <c r="G1266" s="3" t="s">
        <v>2006</v>
      </c>
      <c r="K1266" s="8">
        <v>2118192</v>
      </c>
      <c r="L1266" s="8" t="s">
        <v>2135</v>
      </c>
      <c r="O1266" s="20">
        <f>IF(Table1[[#This Row],[Phân loại]]="Tồn đầu kỳ",Table1[[#This Row],[Tổng giá trị]],0)</f>
        <v>0</v>
      </c>
      <c r="P1266" s="8">
        <f>IF(Table1[[#This Row],[Số còn phải thu ĐK]]&gt;0,0,IF(Table1[[#This Row],[Phân loại]]="Bán hàng",Table1[[#This Row],[Tổng giá trị]],-Table1[[#This Row],[Tổng giá trị]]))</f>
        <v>2118192</v>
      </c>
      <c r="Q1266" s="20">
        <f>IF(Table1[[#This Row],[Ngày Thanh toán]]&lt;&gt;"",Table1[[#This Row],[Giá Trị HD sau CK]],0)</f>
        <v>0</v>
      </c>
      <c r="R1266" s="8">
        <f>Table1[[#This Row],[Số còn phải thu ĐK]]+Table1[[#This Row],[Giá Trị HD sau CK]]-Table1[[#This Row],[Số tiền đã thu]]</f>
        <v>2118192</v>
      </c>
      <c r="S1266" s="7">
        <f>IF(Table1[[#This Row],[Ngày hóa đơn]]&lt;&gt;"",Table1[[#This Row],[Ngày hóa đơn]],Table1[[#This Row],[Ngày hạch toán]])</f>
        <v>45720</v>
      </c>
      <c r="T1266" s="8">
        <v>45</v>
      </c>
      <c r="U1266" s="7">
        <f>IF(Table1[[#This Row],[Ngày tính CN]]="","",S1266+T1266)</f>
        <v>45765</v>
      </c>
      <c r="V1266" s="20">
        <f ca="1">IF(Table1[[#This Row],[Hạn thanh toán]]="","",IF((U1266-NOW())&lt;0,0,(U1266-NOW())))</f>
        <v>0</v>
      </c>
      <c r="W1266" s="3"/>
      <c r="X1266" s="20">
        <f ca="1">IF(Table1[[#This Row],[Hạn thanh toán]]="","",IF((U1266-NOW())&lt;0,-(U1266-NOW()),0))</f>
        <v>209.62053680555255</v>
      </c>
      <c r="Y1266" s="3" t="str">
        <f t="shared" ca="1" si="19"/>
        <v>Nợ quá hạn hơn 120 ngày có khả năng mất thanh toán</v>
      </c>
      <c r="Z1266" s="3" t="str">
        <f>IF(MONTH(Table1[[#This Row],[Ngày tính CN]])&lt;10,"0"&amp;MONTH(Table1[[#This Row],[Ngày tính CN]]),MONTH(Table1[[#This Row],[Ngày tính CN]]))</f>
        <v>03</v>
      </c>
      <c r="AA126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66" s="3"/>
    </row>
    <row r="1267" spans="1:28" ht="25.5" customHeight="1" x14ac:dyDescent="0.2">
      <c r="A1267" s="4" t="s">
        <v>1796</v>
      </c>
      <c r="B1267" s="4" t="s">
        <v>2120</v>
      </c>
      <c r="C1267" s="5">
        <v>45722</v>
      </c>
      <c r="D1267" s="6" t="s">
        <v>1817</v>
      </c>
      <c r="E1267" s="5">
        <v>45722</v>
      </c>
      <c r="F1267" s="3" t="s">
        <v>1921</v>
      </c>
      <c r="G1267" s="3" t="s">
        <v>2006</v>
      </c>
      <c r="K1267" s="8">
        <v>1521267</v>
      </c>
      <c r="L1267" s="8" t="s">
        <v>2135</v>
      </c>
      <c r="O1267" s="20">
        <f>IF(Table1[[#This Row],[Phân loại]]="Tồn đầu kỳ",Table1[[#This Row],[Tổng giá trị]],0)</f>
        <v>0</v>
      </c>
      <c r="P1267" s="8">
        <f>IF(Table1[[#This Row],[Số còn phải thu ĐK]]&gt;0,0,IF(Table1[[#This Row],[Phân loại]]="Bán hàng",Table1[[#This Row],[Tổng giá trị]],-Table1[[#This Row],[Tổng giá trị]]))</f>
        <v>1521267</v>
      </c>
      <c r="Q1267" s="20">
        <f>IF(Table1[[#This Row],[Ngày Thanh toán]]&lt;&gt;"",Table1[[#This Row],[Giá Trị HD sau CK]],0)</f>
        <v>0</v>
      </c>
      <c r="R1267" s="8">
        <f>Table1[[#This Row],[Số còn phải thu ĐK]]+Table1[[#This Row],[Giá Trị HD sau CK]]-Table1[[#This Row],[Số tiền đã thu]]</f>
        <v>1521267</v>
      </c>
      <c r="S1267" s="7">
        <f>IF(Table1[[#This Row],[Ngày hóa đơn]]&lt;&gt;"",Table1[[#This Row],[Ngày hóa đơn]],Table1[[#This Row],[Ngày hạch toán]])</f>
        <v>45722</v>
      </c>
      <c r="T1267" s="8">
        <v>45</v>
      </c>
      <c r="U1267" s="7">
        <f>IF(Table1[[#This Row],[Ngày tính CN]]="","",S1267+T1267)</f>
        <v>45767</v>
      </c>
      <c r="V1267" s="20">
        <f ca="1">IF(Table1[[#This Row],[Hạn thanh toán]]="","",IF((U1267-NOW())&lt;0,0,(U1267-NOW())))</f>
        <v>0</v>
      </c>
      <c r="W1267" s="3"/>
      <c r="X1267" s="20">
        <f ca="1">IF(Table1[[#This Row],[Hạn thanh toán]]="","",IF((U1267-NOW())&lt;0,-(U1267-NOW()),0))</f>
        <v>207.62053680555255</v>
      </c>
      <c r="Y1267" s="3" t="str">
        <f t="shared" ca="1" si="19"/>
        <v>Nợ quá hạn hơn 120 ngày có khả năng mất thanh toán</v>
      </c>
      <c r="Z1267" s="3" t="str">
        <f>IF(MONTH(Table1[[#This Row],[Ngày tính CN]])&lt;10,"0"&amp;MONTH(Table1[[#This Row],[Ngày tính CN]]),MONTH(Table1[[#This Row],[Ngày tính CN]]))</f>
        <v>03</v>
      </c>
      <c r="AA126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67" s="3"/>
    </row>
    <row r="1268" spans="1:28" ht="25.5" customHeight="1" x14ac:dyDescent="0.2">
      <c r="A1268" s="4" t="s">
        <v>1796</v>
      </c>
      <c r="B1268" s="4" t="s">
        <v>2120</v>
      </c>
      <c r="C1268" s="5">
        <v>45724</v>
      </c>
      <c r="D1268" s="6" t="s">
        <v>1818</v>
      </c>
      <c r="E1268" s="5">
        <v>45724</v>
      </c>
      <c r="F1268" s="3" t="s">
        <v>1922</v>
      </c>
      <c r="G1268" s="3" t="s">
        <v>2006</v>
      </c>
      <c r="K1268" s="8">
        <v>643110</v>
      </c>
      <c r="L1268" s="8" t="s">
        <v>2135</v>
      </c>
      <c r="O1268" s="20">
        <f>IF(Table1[[#This Row],[Phân loại]]="Tồn đầu kỳ",Table1[[#This Row],[Tổng giá trị]],0)</f>
        <v>0</v>
      </c>
      <c r="P1268" s="8">
        <f>IF(Table1[[#This Row],[Số còn phải thu ĐK]]&gt;0,0,IF(Table1[[#This Row],[Phân loại]]="Bán hàng",Table1[[#This Row],[Tổng giá trị]],-Table1[[#This Row],[Tổng giá trị]]))</f>
        <v>643110</v>
      </c>
      <c r="Q1268" s="20">
        <f>IF(Table1[[#This Row],[Ngày Thanh toán]]&lt;&gt;"",Table1[[#This Row],[Giá Trị HD sau CK]],0)</f>
        <v>0</v>
      </c>
      <c r="R1268" s="8">
        <f>Table1[[#This Row],[Số còn phải thu ĐK]]+Table1[[#This Row],[Giá Trị HD sau CK]]-Table1[[#This Row],[Số tiền đã thu]]</f>
        <v>643110</v>
      </c>
      <c r="S1268" s="7">
        <f>IF(Table1[[#This Row],[Ngày hóa đơn]]&lt;&gt;"",Table1[[#This Row],[Ngày hóa đơn]],Table1[[#This Row],[Ngày hạch toán]])</f>
        <v>45724</v>
      </c>
      <c r="T1268" s="8">
        <v>45</v>
      </c>
      <c r="U1268" s="7">
        <f>IF(Table1[[#This Row],[Ngày tính CN]]="","",S1268+T1268)</f>
        <v>45769</v>
      </c>
      <c r="V1268" s="20">
        <f ca="1">IF(Table1[[#This Row],[Hạn thanh toán]]="","",IF((U1268-NOW())&lt;0,0,(U1268-NOW())))</f>
        <v>0</v>
      </c>
      <c r="W1268" s="3"/>
      <c r="X1268" s="20">
        <f ca="1">IF(Table1[[#This Row],[Hạn thanh toán]]="","",IF((U1268-NOW())&lt;0,-(U1268-NOW()),0))</f>
        <v>205.62053680555255</v>
      </c>
      <c r="Y1268" s="3" t="str">
        <f t="shared" ca="1" si="19"/>
        <v>Nợ quá hạn hơn 120 ngày có khả năng mất thanh toán</v>
      </c>
      <c r="Z1268" s="3" t="str">
        <f>IF(MONTH(Table1[[#This Row],[Ngày tính CN]])&lt;10,"0"&amp;MONTH(Table1[[#This Row],[Ngày tính CN]]),MONTH(Table1[[#This Row],[Ngày tính CN]]))</f>
        <v>03</v>
      </c>
      <c r="AA126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68" s="3"/>
    </row>
    <row r="1269" spans="1:28" ht="25.5" customHeight="1" x14ac:dyDescent="0.2">
      <c r="A1269" s="4" t="s">
        <v>1796</v>
      </c>
      <c r="B1269" s="4" t="s">
        <v>2120</v>
      </c>
      <c r="C1269" s="5">
        <v>45727</v>
      </c>
      <c r="D1269" s="6" t="s">
        <v>1819</v>
      </c>
      <c r="E1269" s="5">
        <v>45727</v>
      </c>
      <c r="F1269" s="3" t="s">
        <v>1923</v>
      </c>
      <c r="G1269" s="3" t="s">
        <v>2006</v>
      </c>
      <c r="K1269" s="8">
        <v>1601913</v>
      </c>
      <c r="L1269" s="8" t="s">
        <v>2135</v>
      </c>
      <c r="O1269" s="20">
        <f>IF(Table1[[#This Row],[Phân loại]]="Tồn đầu kỳ",Table1[[#This Row],[Tổng giá trị]],0)</f>
        <v>0</v>
      </c>
      <c r="P1269" s="8">
        <f>IF(Table1[[#This Row],[Số còn phải thu ĐK]]&gt;0,0,IF(Table1[[#This Row],[Phân loại]]="Bán hàng",Table1[[#This Row],[Tổng giá trị]],-Table1[[#This Row],[Tổng giá trị]]))</f>
        <v>1601913</v>
      </c>
      <c r="Q1269" s="20">
        <f>IF(Table1[[#This Row],[Ngày Thanh toán]]&lt;&gt;"",Table1[[#This Row],[Giá Trị HD sau CK]],0)</f>
        <v>0</v>
      </c>
      <c r="R1269" s="8">
        <f>Table1[[#This Row],[Số còn phải thu ĐK]]+Table1[[#This Row],[Giá Trị HD sau CK]]-Table1[[#This Row],[Số tiền đã thu]]</f>
        <v>1601913</v>
      </c>
      <c r="S1269" s="7">
        <f>IF(Table1[[#This Row],[Ngày hóa đơn]]&lt;&gt;"",Table1[[#This Row],[Ngày hóa đơn]],Table1[[#This Row],[Ngày hạch toán]])</f>
        <v>45727</v>
      </c>
      <c r="T1269" s="8">
        <v>45</v>
      </c>
      <c r="U1269" s="7">
        <f>IF(Table1[[#This Row],[Ngày tính CN]]="","",S1269+T1269)</f>
        <v>45772</v>
      </c>
      <c r="V1269" s="20">
        <f ca="1">IF(Table1[[#This Row],[Hạn thanh toán]]="","",IF((U1269-NOW())&lt;0,0,(U1269-NOW())))</f>
        <v>0</v>
      </c>
      <c r="W1269" s="3"/>
      <c r="X1269" s="20">
        <f ca="1">IF(Table1[[#This Row],[Hạn thanh toán]]="","",IF((U1269-NOW())&lt;0,-(U1269-NOW()),0))</f>
        <v>202.62053680555255</v>
      </c>
      <c r="Y1269" s="3" t="str">
        <f t="shared" ca="1" si="19"/>
        <v>Nợ quá hạn hơn 120 ngày có khả năng mất thanh toán</v>
      </c>
      <c r="Z1269" s="3" t="str">
        <f>IF(MONTH(Table1[[#This Row],[Ngày tính CN]])&lt;10,"0"&amp;MONTH(Table1[[#This Row],[Ngày tính CN]]),MONTH(Table1[[#This Row],[Ngày tính CN]]))</f>
        <v>03</v>
      </c>
      <c r="AA126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69" s="3"/>
    </row>
    <row r="1270" spans="1:28" ht="25.5" customHeight="1" x14ac:dyDescent="0.2">
      <c r="A1270" s="4" t="s">
        <v>1796</v>
      </c>
      <c r="B1270" s="4" t="s">
        <v>2120</v>
      </c>
      <c r="C1270" s="5">
        <v>45729</v>
      </c>
      <c r="D1270" s="6" t="s">
        <v>1820</v>
      </c>
      <c r="E1270" s="5">
        <v>45729</v>
      </c>
      <c r="F1270" s="3" t="s">
        <v>1924</v>
      </c>
      <c r="G1270" s="3" t="s">
        <v>2006</v>
      </c>
      <c r="K1270" s="8">
        <v>2037546</v>
      </c>
      <c r="L1270" s="8" t="s">
        <v>2135</v>
      </c>
      <c r="O1270" s="20">
        <f>IF(Table1[[#This Row],[Phân loại]]="Tồn đầu kỳ",Table1[[#This Row],[Tổng giá trị]],0)</f>
        <v>0</v>
      </c>
      <c r="P1270" s="8">
        <f>IF(Table1[[#This Row],[Số còn phải thu ĐK]]&gt;0,0,IF(Table1[[#This Row],[Phân loại]]="Bán hàng",Table1[[#This Row],[Tổng giá trị]],-Table1[[#This Row],[Tổng giá trị]]))</f>
        <v>2037546</v>
      </c>
      <c r="Q1270" s="20">
        <f>IF(Table1[[#This Row],[Ngày Thanh toán]]&lt;&gt;"",Table1[[#This Row],[Giá Trị HD sau CK]],0)</f>
        <v>0</v>
      </c>
      <c r="R1270" s="8">
        <f>Table1[[#This Row],[Số còn phải thu ĐK]]+Table1[[#This Row],[Giá Trị HD sau CK]]-Table1[[#This Row],[Số tiền đã thu]]</f>
        <v>2037546</v>
      </c>
      <c r="S1270" s="7">
        <f>IF(Table1[[#This Row],[Ngày hóa đơn]]&lt;&gt;"",Table1[[#This Row],[Ngày hóa đơn]],Table1[[#This Row],[Ngày hạch toán]])</f>
        <v>45729</v>
      </c>
      <c r="T1270" s="8">
        <v>45</v>
      </c>
      <c r="U1270" s="7">
        <f>IF(Table1[[#This Row],[Ngày tính CN]]="","",S1270+T1270)</f>
        <v>45774</v>
      </c>
      <c r="V1270" s="20">
        <f ca="1">IF(Table1[[#This Row],[Hạn thanh toán]]="","",IF((U1270-NOW())&lt;0,0,(U1270-NOW())))</f>
        <v>0</v>
      </c>
      <c r="W1270" s="3"/>
      <c r="X1270" s="20">
        <f ca="1">IF(Table1[[#This Row],[Hạn thanh toán]]="","",IF((U1270-NOW())&lt;0,-(U1270-NOW()),0))</f>
        <v>200.62053680555255</v>
      </c>
      <c r="Y1270" s="3" t="str">
        <f t="shared" ca="1" si="19"/>
        <v>Nợ quá hạn hơn 120 ngày có khả năng mất thanh toán</v>
      </c>
      <c r="Z1270" s="3" t="str">
        <f>IF(MONTH(Table1[[#This Row],[Ngày tính CN]])&lt;10,"0"&amp;MONTH(Table1[[#This Row],[Ngày tính CN]]),MONTH(Table1[[#This Row],[Ngày tính CN]]))</f>
        <v>03</v>
      </c>
      <c r="AA127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70" s="3"/>
    </row>
    <row r="1271" spans="1:28" ht="25.5" customHeight="1" x14ac:dyDescent="0.2">
      <c r="A1271" s="4" t="s">
        <v>1796</v>
      </c>
      <c r="B1271" s="4" t="s">
        <v>2120</v>
      </c>
      <c r="C1271" s="5">
        <v>45730</v>
      </c>
      <c r="D1271" s="6" t="s">
        <v>1821</v>
      </c>
      <c r="E1271" s="5">
        <v>45730</v>
      </c>
      <c r="F1271" s="3" t="s">
        <v>1925</v>
      </c>
      <c r="G1271" s="3" t="s">
        <v>2006</v>
      </c>
      <c r="K1271" s="8">
        <v>1805946</v>
      </c>
      <c r="L1271" s="8" t="s">
        <v>2135</v>
      </c>
      <c r="O1271" s="20">
        <f>IF(Table1[[#This Row],[Phân loại]]="Tồn đầu kỳ",Table1[[#This Row],[Tổng giá trị]],0)</f>
        <v>0</v>
      </c>
      <c r="P1271" s="8">
        <f>IF(Table1[[#This Row],[Số còn phải thu ĐK]]&gt;0,0,IF(Table1[[#This Row],[Phân loại]]="Bán hàng",Table1[[#This Row],[Tổng giá trị]],-Table1[[#This Row],[Tổng giá trị]]))</f>
        <v>1805946</v>
      </c>
      <c r="Q1271" s="20">
        <f>IF(Table1[[#This Row],[Ngày Thanh toán]]&lt;&gt;"",Table1[[#This Row],[Giá Trị HD sau CK]],0)</f>
        <v>0</v>
      </c>
      <c r="R1271" s="8">
        <f>Table1[[#This Row],[Số còn phải thu ĐK]]+Table1[[#This Row],[Giá Trị HD sau CK]]-Table1[[#This Row],[Số tiền đã thu]]</f>
        <v>1805946</v>
      </c>
      <c r="S1271" s="7">
        <f>IF(Table1[[#This Row],[Ngày hóa đơn]]&lt;&gt;"",Table1[[#This Row],[Ngày hóa đơn]],Table1[[#This Row],[Ngày hạch toán]])</f>
        <v>45730</v>
      </c>
      <c r="T1271" s="8">
        <v>45</v>
      </c>
      <c r="U1271" s="7">
        <f>IF(Table1[[#This Row],[Ngày tính CN]]="","",S1271+T1271)</f>
        <v>45775</v>
      </c>
      <c r="V1271" s="20">
        <f ca="1">IF(Table1[[#This Row],[Hạn thanh toán]]="","",IF((U1271-NOW())&lt;0,0,(U1271-NOW())))</f>
        <v>0</v>
      </c>
      <c r="W1271" s="3"/>
      <c r="X1271" s="20">
        <f ca="1">IF(Table1[[#This Row],[Hạn thanh toán]]="","",IF((U1271-NOW())&lt;0,-(U1271-NOW()),0))</f>
        <v>199.62053680555255</v>
      </c>
      <c r="Y1271" s="3" t="str">
        <f t="shared" ca="1" si="19"/>
        <v>Nợ quá hạn hơn 120 ngày có khả năng mất thanh toán</v>
      </c>
      <c r="Z1271" s="3" t="str">
        <f>IF(MONTH(Table1[[#This Row],[Ngày tính CN]])&lt;10,"0"&amp;MONTH(Table1[[#This Row],[Ngày tính CN]]),MONTH(Table1[[#This Row],[Ngày tính CN]]))</f>
        <v>03</v>
      </c>
      <c r="AA127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71" s="3"/>
    </row>
    <row r="1272" spans="1:28" ht="25.5" customHeight="1" x14ac:dyDescent="0.2">
      <c r="A1272" s="4" t="s">
        <v>1796</v>
      </c>
      <c r="B1272" s="4" t="s">
        <v>2120</v>
      </c>
      <c r="C1272" s="5">
        <v>45733</v>
      </c>
      <c r="D1272" s="6" t="s">
        <v>1822</v>
      </c>
      <c r="E1272" s="5">
        <v>45733</v>
      </c>
      <c r="F1272" s="3" t="s">
        <v>1926</v>
      </c>
      <c r="G1272" s="3" t="s">
        <v>2006</v>
      </c>
      <c r="K1272" s="8">
        <v>1166281</v>
      </c>
      <c r="L1272" s="8" t="s">
        <v>2135</v>
      </c>
      <c r="O1272" s="20">
        <f>IF(Table1[[#This Row],[Phân loại]]="Tồn đầu kỳ",Table1[[#This Row],[Tổng giá trị]],0)</f>
        <v>0</v>
      </c>
      <c r="P1272" s="8">
        <f>IF(Table1[[#This Row],[Số còn phải thu ĐK]]&gt;0,0,IF(Table1[[#This Row],[Phân loại]]="Bán hàng",Table1[[#This Row],[Tổng giá trị]],-Table1[[#This Row],[Tổng giá trị]]))</f>
        <v>1166281</v>
      </c>
      <c r="Q1272" s="20">
        <f>IF(Table1[[#This Row],[Ngày Thanh toán]]&lt;&gt;"",Table1[[#This Row],[Giá Trị HD sau CK]],0)</f>
        <v>0</v>
      </c>
      <c r="R1272" s="8">
        <f>Table1[[#This Row],[Số còn phải thu ĐK]]+Table1[[#This Row],[Giá Trị HD sau CK]]-Table1[[#This Row],[Số tiền đã thu]]</f>
        <v>1166281</v>
      </c>
      <c r="S1272" s="7">
        <f>IF(Table1[[#This Row],[Ngày hóa đơn]]&lt;&gt;"",Table1[[#This Row],[Ngày hóa đơn]],Table1[[#This Row],[Ngày hạch toán]])</f>
        <v>45733</v>
      </c>
      <c r="T1272" s="8">
        <v>45</v>
      </c>
      <c r="U1272" s="7">
        <f>IF(Table1[[#This Row],[Ngày tính CN]]="","",S1272+T1272)</f>
        <v>45778</v>
      </c>
      <c r="V1272" s="20">
        <f ca="1">IF(Table1[[#This Row],[Hạn thanh toán]]="","",IF((U1272-NOW())&lt;0,0,(U1272-NOW())))</f>
        <v>0</v>
      </c>
      <c r="W1272" s="3"/>
      <c r="X1272" s="20">
        <f ca="1">IF(Table1[[#This Row],[Hạn thanh toán]]="","",IF((U1272-NOW())&lt;0,-(U1272-NOW()),0))</f>
        <v>196.62053680555255</v>
      </c>
      <c r="Y1272" s="3" t="str">
        <f t="shared" ca="1" si="19"/>
        <v>Nợ quá hạn hơn 120 ngày có khả năng mất thanh toán</v>
      </c>
      <c r="Z1272" s="3" t="str">
        <f>IF(MONTH(Table1[[#This Row],[Ngày tính CN]])&lt;10,"0"&amp;MONTH(Table1[[#This Row],[Ngày tính CN]]),MONTH(Table1[[#This Row],[Ngày tính CN]]))</f>
        <v>03</v>
      </c>
      <c r="AA127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72" s="3"/>
    </row>
    <row r="1273" spans="1:28" ht="25.5" customHeight="1" x14ac:dyDescent="0.2">
      <c r="A1273" s="4" t="s">
        <v>1796</v>
      </c>
      <c r="B1273" s="4" t="s">
        <v>2120</v>
      </c>
      <c r="C1273" s="5">
        <v>45735</v>
      </c>
      <c r="D1273" s="6" t="s">
        <v>1823</v>
      </c>
      <c r="E1273" s="5">
        <v>45735</v>
      </c>
      <c r="F1273" s="3" t="s">
        <v>1927</v>
      </c>
      <c r="G1273" s="3" t="s">
        <v>2006</v>
      </c>
      <c r="K1273" s="8">
        <v>1461297</v>
      </c>
      <c r="L1273" s="8" t="s">
        <v>2135</v>
      </c>
      <c r="O1273" s="20">
        <f>IF(Table1[[#This Row],[Phân loại]]="Tồn đầu kỳ",Table1[[#This Row],[Tổng giá trị]],0)</f>
        <v>0</v>
      </c>
      <c r="P1273" s="8">
        <f>IF(Table1[[#This Row],[Số còn phải thu ĐK]]&gt;0,0,IF(Table1[[#This Row],[Phân loại]]="Bán hàng",Table1[[#This Row],[Tổng giá trị]],-Table1[[#This Row],[Tổng giá trị]]))</f>
        <v>1461297</v>
      </c>
      <c r="Q1273" s="20">
        <f>IF(Table1[[#This Row],[Ngày Thanh toán]]&lt;&gt;"",Table1[[#This Row],[Giá Trị HD sau CK]],0)</f>
        <v>0</v>
      </c>
      <c r="R1273" s="8">
        <f>Table1[[#This Row],[Số còn phải thu ĐK]]+Table1[[#This Row],[Giá Trị HD sau CK]]-Table1[[#This Row],[Số tiền đã thu]]</f>
        <v>1461297</v>
      </c>
      <c r="S1273" s="7">
        <f>IF(Table1[[#This Row],[Ngày hóa đơn]]&lt;&gt;"",Table1[[#This Row],[Ngày hóa đơn]],Table1[[#This Row],[Ngày hạch toán]])</f>
        <v>45735</v>
      </c>
      <c r="T1273" s="8">
        <v>45</v>
      </c>
      <c r="U1273" s="7">
        <f>IF(Table1[[#This Row],[Ngày tính CN]]="","",S1273+T1273)</f>
        <v>45780</v>
      </c>
      <c r="V1273" s="20">
        <f ca="1">IF(Table1[[#This Row],[Hạn thanh toán]]="","",IF((U1273-NOW())&lt;0,0,(U1273-NOW())))</f>
        <v>0</v>
      </c>
      <c r="W1273" s="3"/>
      <c r="X1273" s="20">
        <f ca="1">IF(Table1[[#This Row],[Hạn thanh toán]]="","",IF((U1273-NOW())&lt;0,-(U1273-NOW()),0))</f>
        <v>194.62053680555255</v>
      </c>
      <c r="Y1273" s="3" t="str">
        <f t="shared" ca="1" si="19"/>
        <v>Nợ quá hạn hơn 120 ngày có khả năng mất thanh toán</v>
      </c>
      <c r="Z1273" s="3" t="str">
        <f>IF(MONTH(Table1[[#This Row],[Ngày tính CN]])&lt;10,"0"&amp;MONTH(Table1[[#This Row],[Ngày tính CN]]),MONTH(Table1[[#This Row],[Ngày tính CN]]))</f>
        <v>03</v>
      </c>
      <c r="AA127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73" s="3"/>
    </row>
    <row r="1274" spans="1:28" ht="25.5" customHeight="1" x14ac:dyDescent="0.2">
      <c r="A1274" s="4" t="s">
        <v>1796</v>
      </c>
      <c r="B1274" s="4" t="s">
        <v>2120</v>
      </c>
      <c r="C1274" s="5">
        <v>45738</v>
      </c>
      <c r="D1274" s="6" t="s">
        <v>1824</v>
      </c>
      <c r="E1274" s="5">
        <v>45738</v>
      </c>
      <c r="F1274" s="3" t="s">
        <v>1928</v>
      </c>
      <c r="G1274" s="3" t="s">
        <v>2006</v>
      </c>
      <c r="K1274" s="8">
        <v>874710</v>
      </c>
      <c r="L1274" s="8" t="s">
        <v>2135</v>
      </c>
      <c r="O1274" s="20">
        <f>IF(Table1[[#This Row],[Phân loại]]="Tồn đầu kỳ",Table1[[#This Row],[Tổng giá trị]],0)</f>
        <v>0</v>
      </c>
      <c r="P1274" s="8">
        <f>IF(Table1[[#This Row],[Số còn phải thu ĐK]]&gt;0,0,IF(Table1[[#This Row],[Phân loại]]="Bán hàng",Table1[[#This Row],[Tổng giá trị]],-Table1[[#This Row],[Tổng giá trị]]))</f>
        <v>874710</v>
      </c>
      <c r="Q1274" s="20">
        <f>IF(Table1[[#This Row],[Ngày Thanh toán]]&lt;&gt;"",Table1[[#This Row],[Giá Trị HD sau CK]],0)</f>
        <v>0</v>
      </c>
      <c r="R1274" s="8">
        <f>Table1[[#This Row],[Số còn phải thu ĐK]]+Table1[[#This Row],[Giá Trị HD sau CK]]-Table1[[#This Row],[Số tiền đã thu]]</f>
        <v>874710</v>
      </c>
      <c r="S1274" s="7">
        <f>IF(Table1[[#This Row],[Ngày hóa đơn]]&lt;&gt;"",Table1[[#This Row],[Ngày hóa đơn]],Table1[[#This Row],[Ngày hạch toán]])</f>
        <v>45738</v>
      </c>
      <c r="T1274" s="8">
        <v>45</v>
      </c>
      <c r="U1274" s="7">
        <f>IF(Table1[[#This Row],[Ngày tính CN]]="","",S1274+T1274)</f>
        <v>45783</v>
      </c>
      <c r="V1274" s="20">
        <f ca="1">IF(Table1[[#This Row],[Hạn thanh toán]]="","",IF((U1274-NOW())&lt;0,0,(U1274-NOW())))</f>
        <v>0</v>
      </c>
      <c r="W1274" s="3"/>
      <c r="X1274" s="20">
        <f ca="1">IF(Table1[[#This Row],[Hạn thanh toán]]="","",IF((U1274-NOW())&lt;0,-(U1274-NOW()),0))</f>
        <v>191.62053680555255</v>
      </c>
      <c r="Y1274" s="3" t="str">
        <f t="shared" ca="1" si="19"/>
        <v>Nợ quá hạn hơn 120 ngày có khả năng mất thanh toán</v>
      </c>
      <c r="Z1274" s="3" t="str">
        <f>IF(MONTH(Table1[[#This Row],[Ngày tính CN]])&lt;10,"0"&amp;MONTH(Table1[[#This Row],[Ngày tính CN]]),MONTH(Table1[[#This Row],[Ngày tính CN]]))</f>
        <v>03</v>
      </c>
      <c r="AA127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74" s="3"/>
    </row>
    <row r="1275" spans="1:28" ht="25.5" customHeight="1" x14ac:dyDescent="0.2">
      <c r="A1275" s="4" t="s">
        <v>1796</v>
      </c>
      <c r="B1275" s="4" t="s">
        <v>2120</v>
      </c>
      <c r="C1275" s="5">
        <v>45741</v>
      </c>
      <c r="D1275" s="6" t="s">
        <v>1825</v>
      </c>
      <c r="E1275" s="5">
        <v>45741</v>
      </c>
      <c r="F1275" s="3" t="s">
        <v>1929</v>
      </c>
      <c r="G1275" s="3" t="s">
        <v>2006</v>
      </c>
      <c r="K1275" s="8">
        <v>2248470</v>
      </c>
      <c r="L1275" s="8" t="s">
        <v>2135</v>
      </c>
      <c r="O1275" s="20">
        <f>IF(Table1[[#This Row],[Phân loại]]="Tồn đầu kỳ",Table1[[#This Row],[Tổng giá trị]],0)</f>
        <v>0</v>
      </c>
      <c r="P1275" s="8">
        <f>IF(Table1[[#This Row],[Số còn phải thu ĐK]]&gt;0,0,IF(Table1[[#This Row],[Phân loại]]="Bán hàng",Table1[[#This Row],[Tổng giá trị]],-Table1[[#This Row],[Tổng giá trị]]))</f>
        <v>2248470</v>
      </c>
      <c r="Q1275" s="20">
        <f>IF(Table1[[#This Row],[Ngày Thanh toán]]&lt;&gt;"",Table1[[#This Row],[Giá Trị HD sau CK]],0)</f>
        <v>0</v>
      </c>
      <c r="R1275" s="8">
        <f>Table1[[#This Row],[Số còn phải thu ĐK]]+Table1[[#This Row],[Giá Trị HD sau CK]]-Table1[[#This Row],[Số tiền đã thu]]</f>
        <v>2248470</v>
      </c>
      <c r="S1275" s="7">
        <f>IF(Table1[[#This Row],[Ngày hóa đơn]]&lt;&gt;"",Table1[[#This Row],[Ngày hóa đơn]],Table1[[#This Row],[Ngày hạch toán]])</f>
        <v>45741</v>
      </c>
      <c r="T1275" s="8">
        <v>45</v>
      </c>
      <c r="U1275" s="7">
        <f>IF(Table1[[#This Row],[Ngày tính CN]]="","",S1275+T1275)</f>
        <v>45786</v>
      </c>
      <c r="V1275" s="20">
        <f ca="1">IF(Table1[[#This Row],[Hạn thanh toán]]="","",IF((U1275-NOW())&lt;0,0,(U1275-NOW())))</f>
        <v>0</v>
      </c>
      <c r="W1275" s="3"/>
      <c r="X1275" s="20">
        <f ca="1">IF(Table1[[#This Row],[Hạn thanh toán]]="","",IF((U1275-NOW())&lt;0,-(U1275-NOW()),0))</f>
        <v>188.62053680555255</v>
      </c>
      <c r="Y1275" s="3" t="str">
        <f t="shared" ca="1" si="19"/>
        <v>Nợ quá hạn hơn 120 ngày có khả năng mất thanh toán</v>
      </c>
      <c r="Z1275" s="3" t="str">
        <f>IF(MONTH(Table1[[#This Row],[Ngày tính CN]])&lt;10,"0"&amp;MONTH(Table1[[#This Row],[Ngày tính CN]]),MONTH(Table1[[#This Row],[Ngày tính CN]]))</f>
        <v>03</v>
      </c>
      <c r="AA127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75" s="3"/>
    </row>
    <row r="1276" spans="1:28" ht="25.5" customHeight="1" x14ac:dyDescent="0.2">
      <c r="A1276" s="4" t="s">
        <v>1796</v>
      </c>
      <c r="B1276" s="4" t="s">
        <v>2120</v>
      </c>
      <c r="C1276" s="5">
        <v>45743</v>
      </c>
      <c r="D1276" s="6" t="s">
        <v>1826</v>
      </c>
      <c r="E1276" s="5">
        <v>45743</v>
      </c>
      <c r="F1276" s="3" t="s">
        <v>1930</v>
      </c>
      <c r="G1276" s="3" t="s">
        <v>2006</v>
      </c>
      <c r="K1276" s="8">
        <v>1303451</v>
      </c>
      <c r="L1276" s="8" t="s">
        <v>2135</v>
      </c>
      <c r="O1276" s="20">
        <f>IF(Table1[[#This Row],[Phân loại]]="Tồn đầu kỳ",Table1[[#This Row],[Tổng giá trị]],0)</f>
        <v>0</v>
      </c>
      <c r="P1276" s="8">
        <f>IF(Table1[[#This Row],[Số còn phải thu ĐK]]&gt;0,0,IF(Table1[[#This Row],[Phân loại]]="Bán hàng",Table1[[#This Row],[Tổng giá trị]],-Table1[[#This Row],[Tổng giá trị]]))</f>
        <v>1303451</v>
      </c>
      <c r="Q1276" s="20">
        <f>IF(Table1[[#This Row],[Ngày Thanh toán]]&lt;&gt;"",Table1[[#This Row],[Giá Trị HD sau CK]],0)</f>
        <v>0</v>
      </c>
      <c r="R1276" s="8">
        <f>Table1[[#This Row],[Số còn phải thu ĐK]]+Table1[[#This Row],[Giá Trị HD sau CK]]-Table1[[#This Row],[Số tiền đã thu]]</f>
        <v>1303451</v>
      </c>
      <c r="S1276" s="7">
        <f>IF(Table1[[#This Row],[Ngày hóa đơn]]&lt;&gt;"",Table1[[#This Row],[Ngày hóa đơn]],Table1[[#This Row],[Ngày hạch toán]])</f>
        <v>45743</v>
      </c>
      <c r="T1276" s="8">
        <v>45</v>
      </c>
      <c r="U1276" s="7">
        <f>IF(Table1[[#This Row],[Ngày tính CN]]="","",S1276+T1276)</f>
        <v>45788</v>
      </c>
      <c r="V1276" s="20">
        <f ca="1">IF(Table1[[#This Row],[Hạn thanh toán]]="","",IF((U1276-NOW())&lt;0,0,(U1276-NOW())))</f>
        <v>0</v>
      </c>
      <c r="W1276" s="3"/>
      <c r="X1276" s="20">
        <f ca="1">IF(Table1[[#This Row],[Hạn thanh toán]]="","",IF((U1276-NOW())&lt;0,-(U1276-NOW()),0))</f>
        <v>186.62053680555255</v>
      </c>
      <c r="Y1276" s="3" t="str">
        <f t="shared" ca="1" si="19"/>
        <v>Nợ quá hạn hơn 120 ngày có khả năng mất thanh toán</v>
      </c>
      <c r="Z1276" s="3" t="str">
        <f>IF(MONTH(Table1[[#This Row],[Ngày tính CN]])&lt;10,"0"&amp;MONTH(Table1[[#This Row],[Ngày tính CN]]),MONTH(Table1[[#This Row],[Ngày tính CN]]))</f>
        <v>03</v>
      </c>
      <c r="AA127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76" s="3"/>
    </row>
    <row r="1277" spans="1:28" ht="25.5" customHeight="1" x14ac:dyDescent="0.2">
      <c r="A1277" s="4" t="s">
        <v>1796</v>
      </c>
      <c r="B1277" s="4" t="s">
        <v>2120</v>
      </c>
      <c r="C1277" s="5">
        <v>45745</v>
      </c>
      <c r="D1277" s="6" t="s">
        <v>1827</v>
      </c>
      <c r="E1277" s="5">
        <v>45745</v>
      </c>
      <c r="F1277" s="3" t="s">
        <v>1931</v>
      </c>
      <c r="G1277" s="3" t="s">
        <v>2006</v>
      </c>
      <c r="K1277" s="8">
        <v>1155942</v>
      </c>
      <c r="L1277" s="8" t="s">
        <v>2135</v>
      </c>
      <c r="O1277" s="20">
        <f>IF(Table1[[#This Row],[Phân loại]]="Tồn đầu kỳ",Table1[[#This Row],[Tổng giá trị]],0)</f>
        <v>0</v>
      </c>
      <c r="P1277" s="8">
        <f>IF(Table1[[#This Row],[Số còn phải thu ĐK]]&gt;0,0,IF(Table1[[#This Row],[Phân loại]]="Bán hàng",Table1[[#This Row],[Tổng giá trị]],-Table1[[#This Row],[Tổng giá trị]]))</f>
        <v>1155942</v>
      </c>
      <c r="Q1277" s="20">
        <f>IF(Table1[[#This Row],[Ngày Thanh toán]]&lt;&gt;"",Table1[[#This Row],[Giá Trị HD sau CK]],0)</f>
        <v>0</v>
      </c>
      <c r="R1277" s="8">
        <f>Table1[[#This Row],[Số còn phải thu ĐK]]+Table1[[#This Row],[Giá Trị HD sau CK]]-Table1[[#This Row],[Số tiền đã thu]]</f>
        <v>1155942</v>
      </c>
      <c r="S1277" s="7">
        <f>IF(Table1[[#This Row],[Ngày hóa đơn]]&lt;&gt;"",Table1[[#This Row],[Ngày hóa đơn]],Table1[[#This Row],[Ngày hạch toán]])</f>
        <v>45745</v>
      </c>
      <c r="T1277" s="8">
        <v>45</v>
      </c>
      <c r="U1277" s="7">
        <f>IF(Table1[[#This Row],[Ngày tính CN]]="","",S1277+T1277)</f>
        <v>45790</v>
      </c>
      <c r="V1277" s="20">
        <f ca="1">IF(Table1[[#This Row],[Hạn thanh toán]]="","",IF((U1277-NOW())&lt;0,0,(U1277-NOW())))</f>
        <v>0</v>
      </c>
      <c r="W1277" s="3"/>
      <c r="X1277" s="20">
        <f ca="1">IF(Table1[[#This Row],[Hạn thanh toán]]="","",IF((U1277-NOW())&lt;0,-(U1277-NOW()),0))</f>
        <v>184.62053680555255</v>
      </c>
      <c r="Y1277" s="3" t="str">
        <f t="shared" ca="1" si="19"/>
        <v>Nợ quá hạn hơn 120 ngày có khả năng mất thanh toán</v>
      </c>
      <c r="Z1277" s="3" t="str">
        <f>IF(MONTH(Table1[[#This Row],[Ngày tính CN]])&lt;10,"0"&amp;MONTH(Table1[[#This Row],[Ngày tính CN]]),MONTH(Table1[[#This Row],[Ngày tính CN]]))</f>
        <v>03</v>
      </c>
      <c r="AA127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77" s="3"/>
    </row>
    <row r="1278" spans="1:28" ht="25.5" customHeight="1" x14ac:dyDescent="0.2">
      <c r="A1278" s="4" t="s">
        <v>1796</v>
      </c>
      <c r="B1278" s="4" t="s">
        <v>2120</v>
      </c>
      <c r="C1278" s="5">
        <v>45748</v>
      </c>
      <c r="D1278" s="6" t="s">
        <v>1828</v>
      </c>
      <c r="E1278" s="5">
        <v>45748</v>
      </c>
      <c r="F1278" s="3" t="s">
        <v>1932</v>
      </c>
      <c r="G1278" s="3" t="s">
        <v>2006</v>
      </c>
      <c r="K1278" s="8">
        <v>3411305</v>
      </c>
      <c r="L1278" s="8" t="s">
        <v>2135</v>
      </c>
      <c r="O1278" s="20">
        <f>IF(Table1[[#This Row],[Phân loại]]="Tồn đầu kỳ",Table1[[#This Row],[Tổng giá trị]],0)</f>
        <v>0</v>
      </c>
      <c r="P1278" s="8">
        <f>IF(Table1[[#This Row],[Số còn phải thu ĐK]]&gt;0,0,IF(Table1[[#This Row],[Phân loại]]="Bán hàng",Table1[[#This Row],[Tổng giá trị]],-Table1[[#This Row],[Tổng giá trị]]))</f>
        <v>3411305</v>
      </c>
      <c r="Q1278" s="20">
        <f>IF(Table1[[#This Row],[Ngày Thanh toán]]&lt;&gt;"",Table1[[#This Row],[Giá Trị HD sau CK]],0)</f>
        <v>0</v>
      </c>
      <c r="R1278" s="8">
        <f>Table1[[#This Row],[Số còn phải thu ĐK]]+Table1[[#This Row],[Giá Trị HD sau CK]]-Table1[[#This Row],[Số tiền đã thu]]</f>
        <v>3411305</v>
      </c>
      <c r="S1278" s="7">
        <f>IF(Table1[[#This Row],[Ngày hóa đơn]]&lt;&gt;"",Table1[[#This Row],[Ngày hóa đơn]],Table1[[#This Row],[Ngày hạch toán]])</f>
        <v>45748</v>
      </c>
      <c r="T1278" s="8">
        <v>45</v>
      </c>
      <c r="U1278" s="7">
        <f>IF(Table1[[#This Row],[Ngày tính CN]]="","",S1278+T1278)</f>
        <v>45793</v>
      </c>
      <c r="V1278" s="20">
        <f ca="1">IF(Table1[[#This Row],[Hạn thanh toán]]="","",IF((U1278-NOW())&lt;0,0,(U1278-NOW())))</f>
        <v>0</v>
      </c>
      <c r="W1278" s="3"/>
      <c r="X1278" s="20">
        <f ca="1">IF(Table1[[#This Row],[Hạn thanh toán]]="","",IF((U1278-NOW())&lt;0,-(U1278-NOW()),0))</f>
        <v>181.62053680555255</v>
      </c>
      <c r="Y1278" s="3" t="str">
        <f t="shared" ca="1" si="19"/>
        <v>Nợ quá hạn hơn 120 ngày có khả năng mất thanh toán</v>
      </c>
      <c r="Z1278" s="3" t="str">
        <f>IF(MONTH(Table1[[#This Row],[Ngày tính CN]])&lt;10,"0"&amp;MONTH(Table1[[#This Row],[Ngày tính CN]]),MONTH(Table1[[#This Row],[Ngày tính CN]]))</f>
        <v>04</v>
      </c>
      <c r="AA127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78" s="3"/>
    </row>
    <row r="1279" spans="1:28" ht="25.5" customHeight="1" x14ac:dyDescent="0.2">
      <c r="A1279" s="4" t="s">
        <v>1796</v>
      </c>
      <c r="B1279" s="4" t="s">
        <v>2120</v>
      </c>
      <c r="C1279" s="5">
        <v>45749</v>
      </c>
      <c r="D1279" s="6" t="s">
        <v>1829</v>
      </c>
      <c r="E1279" s="5">
        <v>45749</v>
      </c>
      <c r="F1279" s="3" t="s">
        <v>1933</v>
      </c>
      <c r="G1279" s="3" t="s">
        <v>2006</v>
      </c>
      <c r="K1279" s="8">
        <v>1535052</v>
      </c>
      <c r="L1279" s="8" t="s">
        <v>2135</v>
      </c>
      <c r="O1279" s="20">
        <f>IF(Table1[[#This Row],[Phân loại]]="Tồn đầu kỳ",Table1[[#This Row],[Tổng giá trị]],0)</f>
        <v>0</v>
      </c>
      <c r="P1279" s="8">
        <f>IF(Table1[[#This Row],[Số còn phải thu ĐK]]&gt;0,0,IF(Table1[[#This Row],[Phân loại]]="Bán hàng",Table1[[#This Row],[Tổng giá trị]],-Table1[[#This Row],[Tổng giá trị]]))</f>
        <v>1535052</v>
      </c>
      <c r="Q1279" s="20">
        <f>IF(Table1[[#This Row],[Ngày Thanh toán]]&lt;&gt;"",Table1[[#This Row],[Giá Trị HD sau CK]],0)</f>
        <v>0</v>
      </c>
      <c r="R1279" s="8">
        <f>Table1[[#This Row],[Số còn phải thu ĐK]]+Table1[[#This Row],[Giá Trị HD sau CK]]-Table1[[#This Row],[Số tiền đã thu]]</f>
        <v>1535052</v>
      </c>
      <c r="S1279" s="7">
        <f>IF(Table1[[#This Row],[Ngày hóa đơn]]&lt;&gt;"",Table1[[#This Row],[Ngày hóa đơn]],Table1[[#This Row],[Ngày hạch toán]])</f>
        <v>45749</v>
      </c>
      <c r="T1279" s="8">
        <v>45</v>
      </c>
      <c r="U1279" s="7">
        <f>IF(Table1[[#This Row],[Ngày tính CN]]="","",S1279+T1279)</f>
        <v>45794</v>
      </c>
      <c r="V1279" s="20">
        <f ca="1">IF(Table1[[#This Row],[Hạn thanh toán]]="","",IF((U1279-NOW())&lt;0,0,(U1279-NOW())))</f>
        <v>0</v>
      </c>
      <c r="W1279" s="3"/>
      <c r="X1279" s="20">
        <f ca="1">IF(Table1[[#This Row],[Hạn thanh toán]]="","",IF((U1279-NOW())&lt;0,-(U1279-NOW()),0))</f>
        <v>180.62053680555255</v>
      </c>
      <c r="Y1279" s="3" t="str">
        <f t="shared" ca="1" si="19"/>
        <v>Nợ quá hạn hơn 120 ngày có khả năng mất thanh toán</v>
      </c>
      <c r="Z1279" s="3" t="str">
        <f>IF(MONTH(Table1[[#This Row],[Ngày tính CN]])&lt;10,"0"&amp;MONTH(Table1[[#This Row],[Ngày tính CN]]),MONTH(Table1[[#This Row],[Ngày tính CN]]))</f>
        <v>04</v>
      </c>
      <c r="AA127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79" s="3"/>
    </row>
    <row r="1280" spans="1:28" ht="25.5" customHeight="1" x14ac:dyDescent="0.2">
      <c r="A1280" s="4" t="s">
        <v>1796</v>
      </c>
      <c r="B1280" s="4" t="s">
        <v>2120</v>
      </c>
      <c r="C1280" s="5">
        <v>45751</v>
      </c>
      <c r="D1280" s="6" t="s">
        <v>1830</v>
      </c>
      <c r="E1280" s="5">
        <v>45751</v>
      </c>
      <c r="F1280" s="3" t="s">
        <v>1934</v>
      </c>
      <c r="G1280" s="3" t="s">
        <v>2006</v>
      </c>
      <c r="K1280" s="8">
        <v>2111300</v>
      </c>
      <c r="L1280" s="8" t="s">
        <v>2135</v>
      </c>
      <c r="O1280" s="20">
        <f>IF(Table1[[#This Row],[Phân loại]]="Tồn đầu kỳ",Table1[[#This Row],[Tổng giá trị]],0)</f>
        <v>0</v>
      </c>
      <c r="P1280" s="8">
        <f>IF(Table1[[#This Row],[Số còn phải thu ĐK]]&gt;0,0,IF(Table1[[#This Row],[Phân loại]]="Bán hàng",Table1[[#This Row],[Tổng giá trị]],-Table1[[#This Row],[Tổng giá trị]]))</f>
        <v>2111300</v>
      </c>
      <c r="Q1280" s="20">
        <f>IF(Table1[[#This Row],[Ngày Thanh toán]]&lt;&gt;"",Table1[[#This Row],[Giá Trị HD sau CK]],0)</f>
        <v>0</v>
      </c>
      <c r="R1280" s="8">
        <f>Table1[[#This Row],[Số còn phải thu ĐK]]+Table1[[#This Row],[Giá Trị HD sau CK]]-Table1[[#This Row],[Số tiền đã thu]]</f>
        <v>2111300</v>
      </c>
      <c r="S1280" s="7">
        <f>IF(Table1[[#This Row],[Ngày hóa đơn]]&lt;&gt;"",Table1[[#This Row],[Ngày hóa đơn]],Table1[[#This Row],[Ngày hạch toán]])</f>
        <v>45751</v>
      </c>
      <c r="T1280" s="8">
        <v>45</v>
      </c>
      <c r="U1280" s="7">
        <f>IF(Table1[[#This Row],[Ngày tính CN]]="","",S1280+T1280)</f>
        <v>45796</v>
      </c>
      <c r="V1280" s="20">
        <f ca="1">IF(Table1[[#This Row],[Hạn thanh toán]]="","",IF((U1280-NOW())&lt;0,0,(U1280-NOW())))</f>
        <v>0</v>
      </c>
      <c r="W1280" s="3"/>
      <c r="X1280" s="20">
        <f ca="1">IF(Table1[[#This Row],[Hạn thanh toán]]="","",IF((U1280-NOW())&lt;0,-(U1280-NOW()),0))</f>
        <v>178.62053680555255</v>
      </c>
      <c r="Y1280" s="3" t="str">
        <f t="shared" ca="1" si="19"/>
        <v>Nợ quá hạn hơn 120 ngày có khả năng mất thanh toán</v>
      </c>
      <c r="Z1280" s="3" t="str">
        <f>IF(MONTH(Table1[[#This Row],[Ngày tính CN]])&lt;10,"0"&amp;MONTH(Table1[[#This Row],[Ngày tính CN]]),MONTH(Table1[[#This Row],[Ngày tính CN]]))</f>
        <v>04</v>
      </c>
      <c r="AA128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80" s="3"/>
    </row>
    <row r="1281" spans="1:28" ht="25.5" customHeight="1" x14ac:dyDescent="0.2">
      <c r="A1281" s="4" t="s">
        <v>1796</v>
      </c>
      <c r="B1281" s="4" t="s">
        <v>2120</v>
      </c>
      <c r="C1281" s="5">
        <v>45756</v>
      </c>
      <c r="D1281" s="6" t="s">
        <v>1831</v>
      </c>
      <c r="E1281" s="5">
        <v>45756</v>
      </c>
      <c r="F1281" s="3" t="s">
        <v>1935</v>
      </c>
      <c r="G1281" s="3" t="s">
        <v>2006</v>
      </c>
      <c r="K1281" s="8">
        <v>2406317</v>
      </c>
      <c r="L1281" s="8" t="s">
        <v>2135</v>
      </c>
      <c r="O1281" s="20">
        <f>IF(Table1[[#This Row],[Phân loại]]="Tồn đầu kỳ",Table1[[#This Row],[Tổng giá trị]],0)</f>
        <v>0</v>
      </c>
      <c r="P1281" s="8">
        <f>IF(Table1[[#This Row],[Số còn phải thu ĐK]]&gt;0,0,IF(Table1[[#This Row],[Phân loại]]="Bán hàng",Table1[[#This Row],[Tổng giá trị]],-Table1[[#This Row],[Tổng giá trị]]))</f>
        <v>2406317</v>
      </c>
      <c r="Q1281" s="20">
        <f>IF(Table1[[#This Row],[Ngày Thanh toán]]&lt;&gt;"",Table1[[#This Row],[Giá Trị HD sau CK]],0)</f>
        <v>0</v>
      </c>
      <c r="R1281" s="8">
        <f>Table1[[#This Row],[Số còn phải thu ĐK]]+Table1[[#This Row],[Giá Trị HD sau CK]]-Table1[[#This Row],[Số tiền đã thu]]</f>
        <v>2406317</v>
      </c>
      <c r="S1281" s="7">
        <f>IF(Table1[[#This Row],[Ngày hóa đơn]]&lt;&gt;"",Table1[[#This Row],[Ngày hóa đơn]],Table1[[#This Row],[Ngày hạch toán]])</f>
        <v>45756</v>
      </c>
      <c r="T1281" s="8">
        <v>45</v>
      </c>
      <c r="U1281" s="7">
        <f>IF(Table1[[#This Row],[Ngày tính CN]]="","",S1281+T1281)</f>
        <v>45801</v>
      </c>
      <c r="V1281" s="20">
        <f ca="1">IF(Table1[[#This Row],[Hạn thanh toán]]="","",IF((U1281-NOW())&lt;0,0,(U1281-NOW())))</f>
        <v>0</v>
      </c>
      <c r="W1281" s="3"/>
      <c r="X1281" s="20">
        <f ca="1">IF(Table1[[#This Row],[Hạn thanh toán]]="","",IF((U1281-NOW())&lt;0,-(U1281-NOW()),0))</f>
        <v>173.62053680555255</v>
      </c>
      <c r="Y1281" s="3" t="str">
        <f t="shared" ca="1" si="19"/>
        <v>Nợ quá hạn hơn 120 ngày có khả năng mất thanh toán</v>
      </c>
      <c r="Z1281" s="3" t="str">
        <f>IF(MONTH(Table1[[#This Row],[Ngày tính CN]])&lt;10,"0"&amp;MONTH(Table1[[#This Row],[Ngày tính CN]]),MONTH(Table1[[#This Row],[Ngày tính CN]]))</f>
        <v>04</v>
      </c>
      <c r="AA128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81" s="3"/>
    </row>
    <row r="1282" spans="1:28" ht="25.5" customHeight="1" x14ac:dyDescent="0.2">
      <c r="A1282" s="4" t="s">
        <v>1796</v>
      </c>
      <c r="B1282" s="4" t="s">
        <v>2120</v>
      </c>
      <c r="C1282" s="5">
        <v>45759</v>
      </c>
      <c r="D1282" s="6" t="s">
        <v>1832</v>
      </c>
      <c r="E1282" s="5">
        <v>45759</v>
      </c>
      <c r="F1282" s="3" t="s">
        <v>1936</v>
      </c>
      <c r="G1282" s="3" t="s">
        <v>2006</v>
      </c>
      <c r="K1282" s="8">
        <v>1661883</v>
      </c>
      <c r="L1282" s="8" t="s">
        <v>2135</v>
      </c>
      <c r="O1282" s="20">
        <f>IF(Table1[[#This Row],[Phân loại]]="Tồn đầu kỳ",Table1[[#This Row],[Tổng giá trị]],0)</f>
        <v>0</v>
      </c>
      <c r="P1282" s="8">
        <f>IF(Table1[[#This Row],[Số còn phải thu ĐK]]&gt;0,0,IF(Table1[[#This Row],[Phân loại]]="Bán hàng",Table1[[#This Row],[Tổng giá trị]],-Table1[[#This Row],[Tổng giá trị]]))</f>
        <v>1661883</v>
      </c>
      <c r="Q1282" s="20">
        <f>IF(Table1[[#This Row],[Ngày Thanh toán]]&lt;&gt;"",Table1[[#This Row],[Giá Trị HD sau CK]],0)</f>
        <v>0</v>
      </c>
      <c r="R1282" s="8">
        <f>Table1[[#This Row],[Số còn phải thu ĐK]]+Table1[[#This Row],[Giá Trị HD sau CK]]-Table1[[#This Row],[Số tiền đã thu]]</f>
        <v>1661883</v>
      </c>
      <c r="S1282" s="7">
        <f>IF(Table1[[#This Row],[Ngày hóa đơn]]&lt;&gt;"",Table1[[#This Row],[Ngày hóa đơn]],Table1[[#This Row],[Ngày hạch toán]])</f>
        <v>45759</v>
      </c>
      <c r="T1282" s="8">
        <v>45</v>
      </c>
      <c r="U1282" s="7">
        <f>IF(Table1[[#This Row],[Ngày tính CN]]="","",S1282+T1282)</f>
        <v>45804</v>
      </c>
      <c r="V1282" s="20">
        <f ca="1">IF(Table1[[#This Row],[Hạn thanh toán]]="","",IF((U1282-NOW())&lt;0,0,(U1282-NOW())))</f>
        <v>0</v>
      </c>
      <c r="W1282" s="3"/>
      <c r="X1282" s="20">
        <f ca="1">IF(Table1[[#This Row],[Hạn thanh toán]]="","",IF((U1282-NOW())&lt;0,-(U1282-NOW()),0))</f>
        <v>170.62053680555255</v>
      </c>
      <c r="Y1282" s="3" t="str">
        <f t="shared" ca="1" si="19"/>
        <v>Nợ quá hạn hơn 120 ngày có khả năng mất thanh toán</v>
      </c>
      <c r="Z1282" s="3" t="str">
        <f>IF(MONTH(Table1[[#This Row],[Ngày tính CN]])&lt;10,"0"&amp;MONTH(Table1[[#This Row],[Ngày tính CN]]),MONTH(Table1[[#This Row],[Ngày tính CN]]))</f>
        <v>04</v>
      </c>
      <c r="AA128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82" s="3"/>
    </row>
    <row r="1283" spans="1:28" ht="25.5" customHeight="1" x14ac:dyDescent="0.2">
      <c r="A1283" s="4" t="s">
        <v>1796</v>
      </c>
      <c r="B1283" s="4" t="s">
        <v>2120</v>
      </c>
      <c r="C1283" s="5">
        <v>45762</v>
      </c>
      <c r="D1283" s="6" t="s">
        <v>1833</v>
      </c>
      <c r="E1283" s="5">
        <v>45762</v>
      </c>
      <c r="F1283" s="3" t="s">
        <v>1937</v>
      </c>
      <c r="G1283" s="3" t="s">
        <v>2006</v>
      </c>
      <c r="K1283" s="8">
        <v>1169727</v>
      </c>
      <c r="L1283" s="8" t="s">
        <v>2135</v>
      </c>
      <c r="O1283" s="20">
        <f>IF(Table1[[#This Row],[Phân loại]]="Tồn đầu kỳ",Table1[[#This Row],[Tổng giá trị]],0)</f>
        <v>0</v>
      </c>
      <c r="P1283" s="8">
        <f>IF(Table1[[#This Row],[Số còn phải thu ĐK]]&gt;0,0,IF(Table1[[#This Row],[Phân loại]]="Bán hàng",Table1[[#This Row],[Tổng giá trị]],-Table1[[#This Row],[Tổng giá trị]]))</f>
        <v>1169727</v>
      </c>
      <c r="Q1283" s="20">
        <f>IF(Table1[[#This Row],[Ngày Thanh toán]]&lt;&gt;"",Table1[[#This Row],[Giá Trị HD sau CK]],0)</f>
        <v>0</v>
      </c>
      <c r="R1283" s="8">
        <f>Table1[[#This Row],[Số còn phải thu ĐK]]+Table1[[#This Row],[Giá Trị HD sau CK]]-Table1[[#This Row],[Số tiền đã thu]]</f>
        <v>1169727</v>
      </c>
      <c r="S1283" s="7">
        <f>IF(Table1[[#This Row],[Ngày hóa đơn]]&lt;&gt;"",Table1[[#This Row],[Ngày hóa đơn]],Table1[[#This Row],[Ngày hạch toán]])</f>
        <v>45762</v>
      </c>
      <c r="T1283" s="8">
        <v>45</v>
      </c>
      <c r="U1283" s="7">
        <f>IF(Table1[[#This Row],[Ngày tính CN]]="","",S1283+T1283)</f>
        <v>45807</v>
      </c>
      <c r="V1283" s="20">
        <f ca="1">IF(Table1[[#This Row],[Hạn thanh toán]]="","",IF((U1283-NOW())&lt;0,0,(U1283-NOW())))</f>
        <v>0</v>
      </c>
      <c r="W1283" s="3"/>
      <c r="X1283" s="20">
        <f ca="1">IF(Table1[[#This Row],[Hạn thanh toán]]="","",IF((U1283-NOW())&lt;0,-(U1283-NOW()),0))</f>
        <v>167.62053680555255</v>
      </c>
      <c r="Y1283" s="3" t="str">
        <f t="shared" ca="1" si="19"/>
        <v>Nợ quá hạn hơn 120 ngày có khả năng mất thanh toán</v>
      </c>
      <c r="Z1283" s="3" t="str">
        <f>IF(MONTH(Table1[[#This Row],[Ngày tính CN]])&lt;10,"0"&amp;MONTH(Table1[[#This Row],[Ngày tính CN]]),MONTH(Table1[[#This Row],[Ngày tính CN]]))</f>
        <v>04</v>
      </c>
      <c r="AA128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83" s="3"/>
    </row>
    <row r="1284" spans="1:28" ht="25.5" customHeight="1" x14ac:dyDescent="0.2">
      <c r="A1284" s="4" t="s">
        <v>1796</v>
      </c>
      <c r="B1284" s="4" t="s">
        <v>2120</v>
      </c>
      <c r="C1284" s="5">
        <v>45763</v>
      </c>
      <c r="D1284" s="6" t="s">
        <v>1834</v>
      </c>
      <c r="E1284" s="5">
        <v>45763</v>
      </c>
      <c r="F1284" s="3" t="s">
        <v>1938</v>
      </c>
      <c r="G1284" s="3" t="s">
        <v>2006</v>
      </c>
      <c r="K1284" s="8">
        <v>1226250</v>
      </c>
      <c r="L1284" s="8" t="s">
        <v>2135</v>
      </c>
      <c r="O1284" s="20">
        <f>IF(Table1[[#This Row],[Phân loại]]="Tồn đầu kỳ",Table1[[#This Row],[Tổng giá trị]],0)</f>
        <v>0</v>
      </c>
      <c r="P1284" s="8">
        <f>IF(Table1[[#This Row],[Số còn phải thu ĐK]]&gt;0,0,IF(Table1[[#This Row],[Phân loại]]="Bán hàng",Table1[[#This Row],[Tổng giá trị]],-Table1[[#This Row],[Tổng giá trị]]))</f>
        <v>1226250</v>
      </c>
      <c r="Q1284" s="20">
        <f>IF(Table1[[#This Row],[Ngày Thanh toán]]&lt;&gt;"",Table1[[#This Row],[Giá Trị HD sau CK]],0)</f>
        <v>0</v>
      </c>
      <c r="R1284" s="8">
        <f>Table1[[#This Row],[Số còn phải thu ĐK]]+Table1[[#This Row],[Giá Trị HD sau CK]]-Table1[[#This Row],[Số tiền đã thu]]</f>
        <v>1226250</v>
      </c>
      <c r="S1284" s="7">
        <f>IF(Table1[[#This Row],[Ngày hóa đơn]]&lt;&gt;"",Table1[[#This Row],[Ngày hóa đơn]],Table1[[#This Row],[Ngày hạch toán]])</f>
        <v>45763</v>
      </c>
      <c r="T1284" s="8">
        <v>45</v>
      </c>
      <c r="U1284" s="7">
        <f>IF(Table1[[#This Row],[Ngày tính CN]]="","",S1284+T1284)</f>
        <v>45808</v>
      </c>
      <c r="V1284" s="20">
        <f ca="1">IF(Table1[[#This Row],[Hạn thanh toán]]="","",IF((U1284-NOW())&lt;0,0,(U1284-NOW())))</f>
        <v>0</v>
      </c>
      <c r="W1284" s="3"/>
      <c r="X1284" s="20">
        <f ca="1">IF(Table1[[#This Row],[Hạn thanh toán]]="","",IF((U1284-NOW())&lt;0,-(U1284-NOW()),0))</f>
        <v>166.62053680555255</v>
      </c>
      <c r="Y1284" s="3" t="str">
        <f t="shared" ref="Y1284:Y1347" ca="1" si="20">IF(X1284="","",IF(R1284=0,"Đã thanh toán",IF(X1284&lt;=0,"Chưa đến hạn thanh toán",IF(X1284&lt;=30,"Nợ quá hạn 30 ngày",IF(X1284&lt;=60,"Nợ quá hạn từ 30 ngày đến 60 ngày",IF(X1284&lt;=90,"Nợ quá hạn từ 60 ngày đến 90 ngày",IF(X1284&lt;=120,"Nợ quá hạn từ 90 ngày đến 120 ngày","Nợ quá hạn hơn 120 ngày có khả năng mất thanh toán")))))))</f>
        <v>Nợ quá hạn hơn 120 ngày có khả năng mất thanh toán</v>
      </c>
      <c r="Z1284" s="3" t="str">
        <f>IF(MONTH(Table1[[#This Row],[Ngày tính CN]])&lt;10,"0"&amp;MONTH(Table1[[#This Row],[Ngày tính CN]]),MONTH(Table1[[#This Row],[Ngày tính CN]]))</f>
        <v>04</v>
      </c>
      <c r="AA128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84" s="3"/>
    </row>
    <row r="1285" spans="1:28" ht="25.5" customHeight="1" x14ac:dyDescent="0.2">
      <c r="A1285" s="4" t="s">
        <v>1796</v>
      </c>
      <c r="B1285" s="4" t="s">
        <v>2120</v>
      </c>
      <c r="C1285" s="5">
        <v>45766</v>
      </c>
      <c r="D1285" s="6" t="s">
        <v>1835</v>
      </c>
      <c r="E1285" s="5">
        <v>45766</v>
      </c>
      <c r="F1285" s="3" t="s">
        <v>1939</v>
      </c>
      <c r="G1285" s="3" t="s">
        <v>2006</v>
      </c>
      <c r="K1285" s="8">
        <v>2332562</v>
      </c>
      <c r="L1285" s="8" t="s">
        <v>2135</v>
      </c>
      <c r="O1285" s="20">
        <f>IF(Table1[[#This Row],[Phân loại]]="Tồn đầu kỳ",Table1[[#This Row],[Tổng giá trị]],0)</f>
        <v>0</v>
      </c>
      <c r="P1285" s="8">
        <f>IF(Table1[[#This Row],[Số còn phải thu ĐK]]&gt;0,0,IF(Table1[[#This Row],[Phân loại]]="Bán hàng",Table1[[#This Row],[Tổng giá trị]],-Table1[[#This Row],[Tổng giá trị]]))</f>
        <v>2332562</v>
      </c>
      <c r="Q1285" s="20">
        <f>IF(Table1[[#This Row],[Ngày Thanh toán]]&lt;&gt;"",Table1[[#This Row],[Giá Trị HD sau CK]],0)</f>
        <v>0</v>
      </c>
      <c r="R1285" s="8">
        <f>Table1[[#This Row],[Số còn phải thu ĐK]]+Table1[[#This Row],[Giá Trị HD sau CK]]-Table1[[#This Row],[Số tiền đã thu]]</f>
        <v>2332562</v>
      </c>
      <c r="S1285" s="7">
        <f>IF(Table1[[#This Row],[Ngày hóa đơn]]&lt;&gt;"",Table1[[#This Row],[Ngày hóa đơn]],Table1[[#This Row],[Ngày hạch toán]])</f>
        <v>45766</v>
      </c>
      <c r="T1285" s="8">
        <v>45</v>
      </c>
      <c r="U1285" s="7">
        <f>IF(Table1[[#This Row],[Ngày tính CN]]="","",S1285+T1285)</f>
        <v>45811</v>
      </c>
      <c r="V1285" s="20">
        <f ca="1">IF(Table1[[#This Row],[Hạn thanh toán]]="","",IF((U1285-NOW())&lt;0,0,(U1285-NOW())))</f>
        <v>0</v>
      </c>
      <c r="W1285" s="3"/>
      <c r="X1285" s="20">
        <f ca="1">IF(Table1[[#This Row],[Hạn thanh toán]]="","",IF((U1285-NOW())&lt;0,-(U1285-NOW()),0))</f>
        <v>163.62053680555255</v>
      </c>
      <c r="Y1285" s="3" t="str">
        <f t="shared" ca="1" si="20"/>
        <v>Nợ quá hạn hơn 120 ngày có khả năng mất thanh toán</v>
      </c>
      <c r="Z1285" s="3" t="str">
        <f>IF(MONTH(Table1[[#This Row],[Ngày tính CN]])&lt;10,"0"&amp;MONTH(Table1[[#This Row],[Ngày tính CN]]),MONTH(Table1[[#This Row],[Ngày tính CN]]))</f>
        <v>04</v>
      </c>
      <c r="AA128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85" s="3"/>
    </row>
    <row r="1286" spans="1:28" ht="25.5" customHeight="1" x14ac:dyDescent="0.2">
      <c r="A1286" s="4" t="s">
        <v>1796</v>
      </c>
      <c r="B1286" s="4" t="s">
        <v>2120</v>
      </c>
      <c r="C1286" s="5">
        <v>45768</v>
      </c>
      <c r="D1286" s="6" t="s">
        <v>1836</v>
      </c>
      <c r="E1286" s="5">
        <v>45768</v>
      </c>
      <c r="F1286" s="3" t="s">
        <v>1940</v>
      </c>
      <c r="G1286" s="3" t="s">
        <v>2006</v>
      </c>
      <c r="K1286" s="8">
        <v>2673764</v>
      </c>
      <c r="L1286" s="8" t="s">
        <v>2135</v>
      </c>
      <c r="O1286" s="20">
        <f>IF(Table1[[#This Row],[Phân loại]]="Tồn đầu kỳ",Table1[[#This Row],[Tổng giá trị]],0)</f>
        <v>0</v>
      </c>
      <c r="P1286" s="8">
        <f>IF(Table1[[#This Row],[Số còn phải thu ĐK]]&gt;0,0,IF(Table1[[#This Row],[Phân loại]]="Bán hàng",Table1[[#This Row],[Tổng giá trị]],-Table1[[#This Row],[Tổng giá trị]]))</f>
        <v>2673764</v>
      </c>
      <c r="Q1286" s="20">
        <f>IF(Table1[[#This Row],[Ngày Thanh toán]]&lt;&gt;"",Table1[[#This Row],[Giá Trị HD sau CK]],0)</f>
        <v>0</v>
      </c>
      <c r="R1286" s="8">
        <f>Table1[[#This Row],[Số còn phải thu ĐK]]+Table1[[#This Row],[Giá Trị HD sau CK]]-Table1[[#This Row],[Số tiền đã thu]]</f>
        <v>2673764</v>
      </c>
      <c r="S1286" s="7">
        <f>IF(Table1[[#This Row],[Ngày hóa đơn]]&lt;&gt;"",Table1[[#This Row],[Ngày hóa đơn]],Table1[[#This Row],[Ngày hạch toán]])</f>
        <v>45768</v>
      </c>
      <c r="T1286" s="8">
        <v>45</v>
      </c>
      <c r="U1286" s="7">
        <f>IF(Table1[[#This Row],[Ngày tính CN]]="","",S1286+T1286)</f>
        <v>45813</v>
      </c>
      <c r="V1286" s="20">
        <f ca="1">IF(Table1[[#This Row],[Hạn thanh toán]]="","",IF((U1286-NOW())&lt;0,0,(U1286-NOW())))</f>
        <v>0</v>
      </c>
      <c r="W1286" s="3"/>
      <c r="X1286" s="20">
        <f ca="1">IF(Table1[[#This Row],[Hạn thanh toán]]="","",IF((U1286-NOW())&lt;0,-(U1286-NOW()),0))</f>
        <v>161.62053680555255</v>
      </c>
      <c r="Y1286" s="3" t="str">
        <f t="shared" ca="1" si="20"/>
        <v>Nợ quá hạn hơn 120 ngày có khả năng mất thanh toán</v>
      </c>
      <c r="Z1286" s="3" t="str">
        <f>IF(MONTH(Table1[[#This Row],[Ngày tính CN]])&lt;10,"0"&amp;MONTH(Table1[[#This Row],[Ngày tính CN]]),MONTH(Table1[[#This Row],[Ngày tính CN]]))</f>
        <v>04</v>
      </c>
      <c r="AA128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86" s="3"/>
    </row>
    <row r="1287" spans="1:28" ht="25.5" customHeight="1" x14ac:dyDescent="0.2">
      <c r="A1287" s="4" t="s">
        <v>1796</v>
      </c>
      <c r="B1287" s="4" t="s">
        <v>2120</v>
      </c>
      <c r="C1287" s="5">
        <v>45771</v>
      </c>
      <c r="D1287" s="6" t="s">
        <v>1837</v>
      </c>
      <c r="E1287" s="5">
        <v>45771</v>
      </c>
      <c r="F1287" s="3" t="s">
        <v>1941</v>
      </c>
      <c r="G1287" s="3" t="s">
        <v>2006</v>
      </c>
      <c r="K1287" s="8">
        <v>2828165</v>
      </c>
      <c r="L1287" s="8" t="s">
        <v>2135</v>
      </c>
      <c r="O1287" s="20">
        <f>IF(Table1[[#This Row],[Phân loại]]="Tồn đầu kỳ",Table1[[#This Row],[Tổng giá trị]],0)</f>
        <v>0</v>
      </c>
      <c r="P1287" s="8">
        <f>IF(Table1[[#This Row],[Số còn phải thu ĐK]]&gt;0,0,IF(Table1[[#This Row],[Phân loại]]="Bán hàng",Table1[[#This Row],[Tổng giá trị]],-Table1[[#This Row],[Tổng giá trị]]))</f>
        <v>2828165</v>
      </c>
      <c r="Q1287" s="20">
        <f>IF(Table1[[#This Row],[Ngày Thanh toán]]&lt;&gt;"",Table1[[#This Row],[Giá Trị HD sau CK]],0)</f>
        <v>0</v>
      </c>
      <c r="R1287" s="8">
        <f>Table1[[#This Row],[Số còn phải thu ĐK]]+Table1[[#This Row],[Giá Trị HD sau CK]]-Table1[[#This Row],[Số tiền đã thu]]</f>
        <v>2828165</v>
      </c>
      <c r="S1287" s="7">
        <f>IF(Table1[[#This Row],[Ngày hóa đơn]]&lt;&gt;"",Table1[[#This Row],[Ngày hóa đơn]],Table1[[#This Row],[Ngày hạch toán]])</f>
        <v>45771</v>
      </c>
      <c r="T1287" s="8">
        <v>45</v>
      </c>
      <c r="U1287" s="7">
        <f>IF(Table1[[#This Row],[Ngày tính CN]]="","",S1287+T1287)</f>
        <v>45816</v>
      </c>
      <c r="V1287" s="20">
        <f ca="1">IF(Table1[[#This Row],[Hạn thanh toán]]="","",IF((U1287-NOW())&lt;0,0,(U1287-NOW())))</f>
        <v>0</v>
      </c>
      <c r="W1287" s="3"/>
      <c r="X1287" s="20">
        <f ca="1">IF(Table1[[#This Row],[Hạn thanh toán]]="","",IF((U1287-NOW())&lt;0,-(U1287-NOW()),0))</f>
        <v>158.62053680555255</v>
      </c>
      <c r="Y1287" s="3" t="str">
        <f t="shared" ca="1" si="20"/>
        <v>Nợ quá hạn hơn 120 ngày có khả năng mất thanh toán</v>
      </c>
      <c r="Z1287" s="3" t="str">
        <f>IF(MONTH(Table1[[#This Row],[Ngày tính CN]])&lt;10,"0"&amp;MONTH(Table1[[#This Row],[Ngày tính CN]]),MONTH(Table1[[#This Row],[Ngày tính CN]]))</f>
        <v>04</v>
      </c>
      <c r="AA128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87" s="3"/>
    </row>
    <row r="1288" spans="1:28" ht="25.5" customHeight="1" x14ac:dyDescent="0.2">
      <c r="A1288" s="4" t="s">
        <v>1796</v>
      </c>
      <c r="B1288" s="4" t="s">
        <v>2120</v>
      </c>
      <c r="C1288" s="5">
        <v>45772</v>
      </c>
      <c r="D1288" s="6" t="s">
        <v>1838</v>
      </c>
      <c r="E1288" s="5">
        <v>45772</v>
      </c>
      <c r="F1288" s="3" t="s">
        <v>1942</v>
      </c>
      <c r="G1288" s="3" t="s">
        <v>2006</v>
      </c>
      <c r="K1288" s="8">
        <v>4201924</v>
      </c>
      <c r="L1288" s="8" t="s">
        <v>2135</v>
      </c>
      <c r="O1288" s="20">
        <f>IF(Table1[[#This Row],[Phân loại]]="Tồn đầu kỳ",Table1[[#This Row],[Tổng giá trị]],0)</f>
        <v>0</v>
      </c>
      <c r="P1288" s="8">
        <f>IF(Table1[[#This Row],[Số còn phải thu ĐK]]&gt;0,0,IF(Table1[[#This Row],[Phân loại]]="Bán hàng",Table1[[#This Row],[Tổng giá trị]],-Table1[[#This Row],[Tổng giá trị]]))</f>
        <v>4201924</v>
      </c>
      <c r="Q1288" s="20">
        <f>IF(Table1[[#This Row],[Ngày Thanh toán]]&lt;&gt;"",Table1[[#This Row],[Giá Trị HD sau CK]],0)</f>
        <v>0</v>
      </c>
      <c r="R1288" s="8">
        <f>Table1[[#This Row],[Số còn phải thu ĐK]]+Table1[[#This Row],[Giá Trị HD sau CK]]-Table1[[#This Row],[Số tiền đã thu]]</f>
        <v>4201924</v>
      </c>
      <c r="S1288" s="7">
        <f>IF(Table1[[#This Row],[Ngày hóa đơn]]&lt;&gt;"",Table1[[#This Row],[Ngày hóa đơn]],Table1[[#This Row],[Ngày hạch toán]])</f>
        <v>45772</v>
      </c>
      <c r="T1288" s="8">
        <v>45</v>
      </c>
      <c r="U1288" s="7">
        <f>IF(Table1[[#This Row],[Ngày tính CN]]="","",S1288+T1288)</f>
        <v>45817</v>
      </c>
      <c r="V1288" s="20">
        <f ca="1">IF(Table1[[#This Row],[Hạn thanh toán]]="","",IF((U1288-NOW())&lt;0,0,(U1288-NOW())))</f>
        <v>0</v>
      </c>
      <c r="W1288" s="3"/>
      <c r="X1288" s="20">
        <f ca="1">IF(Table1[[#This Row],[Hạn thanh toán]]="","",IF((U1288-NOW())&lt;0,-(U1288-NOW()),0))</f>
        <v>157.62053680555255</v>
      </c>
      <c r="Y1288" s="3" t="str">
        <f t="shared" ca="1" si="20"/>
        <v>Nợ quá hạn hơn 120 ngày có khả năng mất thanh toán</v>
      </c>
      <c r="Z1288" s="3" t="str">
        <f>IF(MONTH(Table1[[#This Row],[Ngày tính CN]])&lt;10,"0"&amp;MONTH(Table1[[#This Row],[Ngày tính CN]]),MONTH(Table1[[#This Row],[Ngày tính CN]]))</f>
        <v>04</v>
      </c>
      <c r="AA128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88" s="3"/>
    </row>
    <row r="1289" spans="1:28" ht="25.5" customHeight="1" x14ac:dyDescent="0.2">
      <c r="A1289" s="4" t="s">
        <v>1796</v>
      </c>
      <c r="B1289" s="4" t="s">
        <v>2120</v>
      </c>
      <c r="C1289" s="5">
        <v>45783</v>
      </c>
      <c r="D1289" s="6" t="s">
        <v>1839</v>
      </c>
      <c r="E1289" s="5">
        <v>45783</v>
      </c>
      <c r="F1289" s="3" t="s">
        <v>1943</v>
      </c>
      <c r="G1289" s="3" t="s">
        <v>2006</v>
      </c>
      <c r="K1289" s="8">
        <v>5800391</v>
      </c>
      <c r="L1289" s="8" t="s">
        <v>2135</v>
      </c>
      <c r="O1289" s="20">
        <f>IF(Table1[[#This Row],[Phân loại]]="Tồn đầu kỳ",Table1[[#This Row],[Tổng giá trị]],0)</f>
        <v>0</v>
      </c>
      <c r="P1289" s="8">
        <f>IF(Table1[[#This Row],[Số còn phải thu ĐK]]&gt;0,0,IF(Table1[[#This Row],[Phân loại]]="Bán hàng",Table1[[#This Row],[Tổng giá trị]],-Table1[[#This Row],[Tổng giá trị]]))</f>
        <v>5800391</v>
      </c>
      <c r="Q1289" s="20">
        <f>IF(Table1[[#This Row],[Ngày Thanh toán]]&lt;&gt;"",Table1[[#This Row],[Giá Trị HD sau CK]],0)</f>
        <v>0</v>
      </c>
      <c r="R1289" s="8">
        <f>Table1[[#This Row],[Số còn phải thu ĐK]]+Table1[[#This Row],[Giá Trị HD sau CK]]-Table1[[#This Row],[Số tiền đã thu]]</f>
        <v>5800391</v>
      </c>
      <c r="S1289" s="7">
        <f>IF(Table1[[#This Row],[Ngày hóa đơn]]&lt;&gt;"",Table1[[#This Row],[Ngày hóa đơn]],Table1[[#This Row],[Ngày hạch toán]])</f>
        <v>45783</v>
      </c>
      <c r="T1289" s="8">
        <v>45</v>
      </c>
      <c r="U1289" s="7">
        <f>IF(Table1[[#This Row],[Ngày tính CN]]="","",S1289+T1289)</f>
        <v>45828</v>
      </c>
      <c r="V1289" s="20">
        <f ca="1">IF(Table1[[#This Row],[Hạn thanh toán]]="","",IF((U1289-NOW())&lt;0,0,(U1289-NOW())))</f>
        <v>0</v>
      </c>
      <c r="W1289" s="3"/>
      <c r="X1289" s="20">
        <f ca="1">IF(Table1[[#This Row],[Hạn thanh toán]]="","",IF((U1289-NOW())&lt;0,-(U1289-NOW()),0))</f>
        <v>146.62053680555255</v>
      </c>
      <c r="Y1289" s="3" t="str">
        <f t="shared" ca="1" si="20"/>
        <v>Nợ quá hạn hơn 120 ngày có khả năng mất thanh toán</v>
      </c>
      <c r="Z1289" s="3" t="str">
        <f>IF(MONTH(Table1[[#This Row],[Ngày tính CN]])&lt;10,"0"&amp;MONTH(Table1[[#This Row],[Ngày tính CN]]),MONTH(Table1[[#This Row],[Ngày tính CN]]))</f>
        <v>05</v>
      </c>
      <c r="AA128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89" s="3"/>
    </row>
    <row r="1290" spans="1:28" ht="25.5" customHeight="1" x14ac:dyDescent="0.2">
      <c r="A1290" s="4" t="s">
        <v>1796</v>
      </c>
      <c r="B1290" s="4" t="s">
        <v>2120</v>
      </c>
      <c r="C1290" s="5">
        <v>45785</v>
      </c>
      <c r="D1290" s="6" t="s">
        <v>1840</v>
      </c>
      <c r="E1290" s="5">
        <v>45785</v>
      </c>
      <c r="F1290" s="3" t="s">
        <v>1944</v>
      </c>
      <c r="G1290" s="3" t="s">
        <v>2006</v>
      </c>
      <c r="K1290" s="8">
        <v>1752868</v>
      </c>
      <c r="L1290" s="8" t="s">
        <v>2135</v>
      </c>
      <c r="O1290" s="20">
        <f>IF(Table1[[#This Row],[Phân loại]]="Tồn đầu kỳ",Table1[[#This Row],[Tổng giá trị]],0)</f>
        <v>0</v>
      </c>
      <c r="P1290" s="8">
        <f>IF(Table1[[#This Row],[Số còn phải thu ĐK]]&gt;0,0,IF(Table1[[#This Row],[Phân loại]]="Bán hàng",Table1[[#This Row],[Tổng giá trị]],-Table1[[#This Row],[Tổng giá trị]]))</f>
        <v>1752868</v>
      </c>
      <c r="Q1290" s="20">
        <f>IF(Table1[[#This Row],[Ngày Thanh toán]]&lt;&gt;"",Table1[[#This Row],[Giá Trị HD sau CK]],0)</f>
        <v>0</v>
      </c>
      <c r="R1290" s="8">
        <f>Table1[[#This Row],[Số còn phải thu ĐK]]+Table1[[#This Row],[Giá Trị HD sau CK]]-Table1[[#This Row],[Số tiền đã thu]]</f>
        <v>1752868</v>
      </c>
      <c r="S1290" s="7">
        <f>IF(Table1[[#This Row],[Ngày hóa đơn]]&lt;&gt;"",Table1[[#This Row],[Ngày hóa đơn]],Table1[[#This Row],[Ngày hạch toán]])</f>
        <v>45785</v>
      </c>
      <c r="T1290" s="8">
        <v>45</v>
      </c>
      <c r="U1290" s="7">
        <f>IF(Table1[[#This Row],[Ngày tính CN]]="","",S1290+T1290)</f>
        <v>45830</v>
      </c>
      <c r="V1290" s="20">
        <f ca="1">IF(Table1[[#This Row],[Hạn thanh toán]]="","",IF((U1290-NOW())&lt;0,0,(U1290-NOW())))</f>
        <v>0</v>
      </c>
      <c r="W1290" s="3"/>
      <c r="X1290" s="20">
        <f ca="1">IF(Table1[[#This Row],[Hạn thanh toán]]="","",IF((U1290-NOW())&lt;0,-(U1290-NOW()),0))</f>
        <v>144.62053680555255</v>
      </c>
      <c r="Y1290" s="3" t="str">
        <f t="shared" ca="1" si="20"/>
        <v>Nợ quá hạn hơn 120 ngày có khả năng mất thanh toán</v>
      </c>
      <c r="Z1290" s="3" t="str">
        <f>IF(MONTH(Table1[[#This Row],[Ngày tính CN]])&lt;10,"0"&amp;MONTH(Table1[[#This Row],[Ngày tính CN]]),MONTH(Table1[[#This Row],[Ngày tính CN]]))</f>
        <v>05</v>
      </c>
      <c r="AA129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90" s="3"/>
    </row>
    <row r="1291" spans="1:28" ht="25.5" customHeight="1" x14ac:dyDescent="0.2">
      <c r="A1291" s="4" t="s">
        <v>1796</v>
      </c>
      <c r="B1291" s="4" t="s">
        <v>2120</v>
      </c>
      <c r="C1291" s="5">
        <v>45787</v>
      </c>
      <c r="D1291" s="6" t="s">
        <v>1841</v>
      </c>
      <c r="E1291" s="5">
        <v>45787</v>
      </c>
      <c r="F1291" s="3" t="s">
        <v>1945</v>
      </c>
      <c r="G1291" s="3" t="s">
        <v>2006</v>
      </c>
      <c r="K1291" s="8">
        <v>2413208</v>
      </c>
      <c r="L1291" s="8" t="s">
        <v>2135</v>
      </c>
      <c r="O1291" s="20">
        <f>IF(Table1[[#This Row],[Phân loại]]="Tồn đầu kỳ",Table1[[#This Row],[Tổng giá trị]],0)</f>
        <v>0</v>
      </c>
      <c r="P1291" s="8">
        <f>IF(Table1[[#This Row],[Số còn phải thu ĐK]]&gt;0,0,IF(Table1[[#This Row],[Phân loại]]="Bán hàng",Table1[[#This Row],[Tổng giá trị]],-Table1[[#This Row],[Tổng giá trị]]))</f>
        <v>2413208</v>
      </c>
      <c r="Q1291" s="20">
        <f>IF(Table1[[#This Row],[Ngày Thanh toán]]&lt;&gt;"",Table1[[#This Row],[Giá Trị HD sau CK]],0)</f>
        <v>0</v>
      </c>
      <c r="R1291" s="8">
        <f>Table1[[#This Row],[Số còn phải thu ĐK]]+Table1[[#This Row],[Giá Trị HD sau CK]]-Table1[[#This Row],[Số tiền đã thu]]</f>
        <v>2413208</v>
      </c>
      <c r="S1291" s="7">
        <f>IF(Table1[[#This Row],[Ngày hóa đơn]]&lt;&gt;"",Table1[[#This Row],[Ngày hóa đơn]],Table1[[#This Row],[Ngày hạch toán]])</f>
        <v>45787</v>
      </c>
      <c r="T1291" s="8">
        <v>45</v>
      </c>
      <c r="U1291" s="7">
        <f>IF(Table1[[#This Row],[Ngày tính CN]]="","",S1291+T1291)</f>
        <v>45832</v>
      </c>
      <c r="V1291" s="20">
        <f ca="1">IF(Table1[[#This Row],[Hạn thanh toán]]="","",IF((U1291-NOW())&lt;0,0,(U1291-NOW())))</f>
        <v>0</v>
      </c>
      <c r="W1291" s="3"/>
      <c r="X1291" s="20">
        <f ca="1">IF(Table1[[#This Row],[Hạn thanh toán]]="","",IF((U1291-NOW())&lt;0,-(U1291-NOW()),0))</f>
        <v>142.62053680555255</v>
      </c>
      <c r="Y1291" s="3" t="str">
        <f t="shared" ca="1" si="20"/>
        <v>Nợ quá hạn hơn 120 ngày có khả năng mất thanh toán</v>
      </c>
      <c r="Z1291" s="3" t="str">
        <f>IF(MONTH(Table1[[#This Row],[Ngày tính CN]])&lt;10,"0"&amp;MONTH(Table1[[#This Row],[Ngày tính CN]]),MONTH(Table1[[#This Row],[Ngày tính CN]]))</f>
        <v>05</v>
      </c>
      <c r="AA129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91" s="3"/>
    </row>
    <row r="1292" spans="1:28" ht="25.5" customHeight="1" x14ac:dyDescent="0.2">
      <c r="A1292" s="4" t="s">
        <v>1796</v>
      </c>
      <c r="B1292" s="4" t="s">
        <v>2120</v>
      </c>
      <c r="C1292" s="5">
        <v>45789</v>
      </c>
      <c r="D1292" s="6" t="s">
        <v>1842</v>
      </c>
      <c r="E1292" s="5">
        <v>45789</v>
      </c>
      <c r="F1292" s="3" t="s">
        <v>1946</v>
      </c>
      <c r="G1292" s="3" t="s">
        <v>2006</v>
      </c>
      <c r="K1292" s="8">
        <v>2034100</v>
      </c>
      <c r="L1292" s="8" t="s">
        <v>2135</v>
      </c>
      <c r="O1292" s="20">
        <f>IF(Table1[[#This Row],[Phân loại]]="Tồn đầu kỳ",Table1[[#This Row],[Tổng giá trị]],0)</f>
        <v>0</v>
      </c>
      <c r="P1292" s="8">
        <f>IF(Table1[[#This Row],[Số còn phải thu ĐK]]&gt;0,0,IF(Table1[[#This Row],[Phân loại]]="Bán hàng",Table1[[#This Row],[Tổng giá trị]],-Table1[[#This Row],[Tổng giá trị]]))</f>
        <v>2034100</v>
      </c>
      <c r="Q1292" s="20">
        <f>IF(Table1[[#This Row],[Ngày Thanh toán]]&lt;&gt;"",Table1[[#This Row],[Giá Trị HD sau CK]],0)</f>
        <v>0</v>
      </c>
      <c r="R1292" s="8">
        <f>Table1[[#This Row],[Số còn phải thu ĐK]]+Table1[[#This Row],[Giá Trị HD sau CK]]-Table1[[#This Row],[Số tiền đã thu]]</f>
        <v>2034100</v>
      </c>
      <c r="S1292" s="7">
        <f>IF(Table1[[#This Row],[Ngày hóa đơn]]&lt;&gt;"",Table1[[#This Row],[Ngày hóa đơn]],Table1[[#This Row],[Ngày hạch toán]])</f>
        <v>45789</v>
      </c>
      <c r="T1292" s="8">
        <v>45</v>
      </c>
      <c r="U1292" s="7">
        <f>IF(Table1[[#This Row],[Ngày tính CN]]="","",S1292+T1292)</f>
        <v>45834</v>
      </c>
      <c r="V1292" s="20">
        <f ca="1">IF(Table1[[#This Row],[Hạn thanh toán]]="","",IF((U1292-NOW())&lt;0,0,(U1292-NOW())))</f>
        <v>0</v>
      </c>
      <c r="W1292" s="3"/>
      <c r="X1292" s="20">
        <f ca="1">IF(Table1[[#This Row],[Hạn thanh toán]]="","",IF((U1292-NOW())&lt;0,-(U1292-NOW()),0))</f>
        <v>140.62053680555255</v>
      </c>
      <c r="Y1292" s="3" t="str">
        <f t="shared" ca="1" si="20"/>
        <v>Nợ quá hạn hơn 120 ngày có khả năng mất thanh toán</v>
      </c>
      <c r="Z1292" s="3" t="str">
        <f>IF(MONTH(Table1[[#This Row],[Ngày tính CN]])&lt;10,"0"&amp;MONTH(Table1[[#This Row],[Ngày tính CN]]),MONTH(Table1[[#This Row],[Ngày tính CN]]))</f>
        <v>05</v>
      </c>
      <c r="AA129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92" s="3"/>
    </row>
    <row r="1293" spans="1:28" ht="25.5" customHeight="1" x14ac:dyDescent="0.2">
      <c r="A1293" s="4" t="s">
        <v>1796</v>
      </c>
      <c r="B1293" s="4" t="s">
        <v>2120</v>
      </c>
      <c r="C1293" s="5">
        <v>45792</v>
      </c>
      <c r="D1293" s="6" t="s">
        <v>1843</v>
      </c>
      <c r="E1293" s="5">
        <v>45792</v>
      </c>
      <c r="F1293" s="3" t="s">
        <v>1947</v>
      </c>
      <c r="G1293" s="3" t="s">
        <v>2006</v>
      </c>
      <c r="K1293" s="8">
        <v>2047884</v>
      </c>
      <c r="L1293" s="8" t="s">
        <v>2135</v>
      </c>
      <c r="O1293" s="20">
        <f>IF(Table1[[#This Row],[Phân loại]]="Tồn đầu kỳ",Table1[[#This Row],[Tổng giá trị]],0)</f>
        <v>0</v>
      </c>
      <c r="P1293" s="8">
        <f>IF(Table1[[#This Row],[Số còn phải thu ĐK]]&gt;0,0,IF(Table1[[#This Row],[Phân loại]]="Bán hàng",Table1[[#This Row],[Tổng giá trị]],-Table1[[#This Row],[Tổng giá trị]]))</f>
        <v>2047884</v>
      </c>
      <c r="Q1293" s="20">
        <f>IF(Table1[[#This Row],[Ngày Thanh toán]]&lt;&gt;"",Table1[[#This Row],[Giá Trị HD sau CK]],0)</f>
        <v>0</v>
      </c>
      <c r="R1293" s="8">
        <f>Table1[[#This Row],[Số còn phải thu ĐK]]+Table1[[#This Row],[Giá Trị HD sau CK]]-Table1[[#This Row],[Số tiền đã thu]]</f>
        <v>2047884</v>
      </c>
      <c r="S1293" s="7">
        <f>IF(Table1[[#This Row],[Ngày hóa đơn]]&lt;&gt;"",Table1[[#This Row],[Ngày hóa đơn]],Table1[[#This Row],[Ngày hạch toán]])</f>
        <v>45792</v>
      </c>
      <c r="T1293" s="8">
        <v>45</v>
      </c>
      <c r="U1293" s="7">
        <f>IF(Table1[[#This Row],[Ngày tính CN]]="","",S1293+T1293)</f>
        <v>45837</v>
      </c>
      <c r="V1293" s="20">
        <f ca="1">IF(Table1[[#This Row],[Hạn thanh toán]]="","",IF((U1293-NOW())&lt;0,0,(U1293-NOW())))</f>
        <v>0</v>
      </c>
      <c r="W1293" s="3"/>
      <c r="X1293" s="20">
        <f ca="1">IF(Table1[[#This Row],[Hạn thanh toán]]="","",IF((U1293-NOW())&lt;0,-(U1293-NOW()),0))</f>
        <v>137.62053680555255</v>
      </c>
      <c r="Y1293" s="3" t="str">
        <f t="shared" ca="1" si="20"/>
        <v>Nợ quá hạn hơn 120 ngày có khả năng mất thanh toán</v>
      </c>
      <c r="Z1293" s="3" t="str">
        <f>IF(MONTH(Table1[[#This Row],[Ngày tính CN]])&lt;10,"0"&amp;MONTH(Table1[[#This Row],[Ngày tính CN]]),MONTH(Table1[[#This Row],[Ngày tính CN]]))</f>
        <v>05</v>
      </c>
      <c r="AA129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93" s="3"/>
    </row>
    <row r="1294" spans="1:28" ht="25.5" customHeight="1" x14ac:dyDescent="0.2">
      <c r="A1294" s="4" t="s">
        <v>1796</v>
      </c>
      <c r="B1294" s="4" t="s">
        <v>2120</v>
      </c>
      <c r="C1294" s="5">
        <v>45794</v>
      </c>
      <c r="D1294" s="6" t="s">
        <v>1844</v>
      </c>
      <c r="E1294" s="5">
        <v>45794</v>
      </c>
      <c r="F1294" s="3" t="s">
        <v>1948</v>
      </c>
      <c r="G1294" s="3" t="s">
        <v>2006</v>
      </c>
      <c r="K1294" s="8">
        <v>1907268</v>
      </c>
      <c r="L1294" s="8" t="s">
        <v>2135</v>
      </c>
      <c r="O1294" s="20">
        <f>IF(Table1[[#This Row],[Phân loại]]="Tồn đầu kỳ",Table1[[#This Row],[Tổng giá trị]],0)</f>
        <v>0</v>
      </c>
      <c r="P1294" s="8">
        <f>IF(Table1[[#This Row],[Số còn phải thu ĐK]]&gt;0,0,IF(Table1[[#This Row],[Phân loại]]="Bán hàng",Table1[[#This Row],[Tổng giá trị]],-Table1[[#This Row],[Tổng giá trị]]))</f>
        <v>1907268</v>
      </c>
      <c r="Q1294" s="20">
        <f>IF(Table1[[#This Row],[Ngày Thanh toán]]&lt;&gt;"",Table1[[#This Row],[Giá Trị HD sau CK]],0)</f>
        <v>0</v>
      </c>
      <c r="R1294" s="8">
        <f>Table1[[#This Row],[Số còn phải thu ĐK]]+Table1[[#This Row],[Giá Trị HD sau CK]]-Table1[[#This Row],[Số tiền đã thu]]</f>
        <v>1907268</v>
      </c>
      <c r="S1294" s="7">
        <f>IF(Table1[[#This Row],[Ngày hóa đơn]]&lt;&gt;"",Table1[[#This Row],[Ngày hóa đơn]],Table1[[#This Row],[Ngày hạch toán]])</f>
        <v>45794</v>
      </c>
      <c r="T1294" s="8">
        <v>45</v>
      </c>
      <c r="U1294" s="7">
        <f>IF(Table1[[#This Row],[Ngày tính CN]]="","",S1294+T1294)</f>
        <v>45839</v>
      </c>
      <c r="V1294" s="20">
        <f ca="1">IF(Table1[[#This Row],[Hạn thanh toán]]="","",IF((U1294-NOW())&lt;0,0,(U1294-NOW())))</f>
        <v>0</v>
      </c>
      <c r="W1294" s="3"/>
      <c r="X1294" s="20">
        <f ca="1">IF(Table1[[#This Row],[Hạn thanh toán]]="","",IF((U1294-NOW())&lt;0,-(U1294-NOW()),0))</f>
        <v>135.62053680555255</v>
      </c>
      <c r="Y1294" s="3" t="str">
        <f t="shared" ca="1" si="20"/>
        <v>Nợ quá hạn hơn 120 ngày có khả năng mất thanh toán</v>
      </c>
      <c r="Z1294" s="3" t="str">
        <f>IF(MONTH(Table1[[#This Row],[Ngày tính CN]])&lt;10,"0"&amp;MONTH(Table1[[#This Row],[Ngày tính CN]]),MONTH(Table1[[#This Row],[Ngày tính CN]]))</f>
        <v>05</v>
      </c>
      <c r="AA129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94" s="3"/>
    </row>
    <row r="1295" spans="1:28" ht="25.5" customHeight="1" x14ac:dyDescent="0.2">
      <c r="A1295" s="4" t="s">
        <v>1796</v>
      </c>
      <c r="B1295" s="4" t="s">
        <v>2120</v>
      </c>
      <c r="C1295" s="5">
        <v>45797</v>
      </c>
      <c r="D1295" s="6" t="s">
        <v>1845</v>
      </c>
      <c r="E1295" s="5">
        <v>45797</v>
      </c>
      <c r="F1295" s="3" t="s">
        <v>1949</v>
      </c>
      <c r="G1295" s="3" t="s">
        <v>2006</v>
      </c>
      <c r="K1295" s="8">
        <v>1970684</v>
      </c>
      <c r="L1295" s="8" t="s">
        <v>2135</v>
      </c>
      <c r="O1295" s="20">
        <f>IF(Table1[[#This Row],[Phân loại]]="Tồn đầu kỳ",Table1[[#This Row],[Tổng giá trị]],0)</f>
        <v>0</v>
      </c>
      <c r="P1295" s="8">
        <f>IF(Table1[[#This Row],[Số còn phải thu ĐK]]&gt;0,0,IF(Table1[[#This Row],[Phân loại]]="Bán hàng",Table1[[#This Row],[Tổng giá trị]],-Table1[[#This Row],[Tổng giá trị]]))</f>
        <v>1970684</v>
      </c>
      <c r="Q1295" s="20">
        <f>IF(Table1[[#This Row],[Ngày Thanh toán]]&lt;&gt;"",Table1[[#This Row],[Giá Trị HD sau CK]],0)</f>
        <v>0</v>
      </c>
      <c r="R1295" s="8">
        <f>Table1[[#This Row],[Số còn phải thu ĐK]]+Table1[[#This Row],[Giá Trị HD sau CK]]-Table1[[#This Row],[Số tiền đã thu]]</f>
        <v>1970684</v>
      </c>
      <c r="S1295" s="7">
        <f>IF(Table1[[#This Row],[Ngày hóa đơn]]&lt;&gt;"",Table1[[#This Row],[Ngày hóa đơn]],Table1[[#This Row],[Ngày hạch toán]])</f>
        <v>45797</v>
      </c>
      <c r="T1295" s="8">
        <v>45</v>
      </c>
      <c r="U1295" s="7">
        <f>IF(Table1[[#This Row],[Ngày tính CN]]="","",S1295+T1295)</f>
        <v>45842</v>
      </c>
      <c r="V1295" s="20">
        <f ca="1">IF(Table1[[#This Row],[Hạn thanh toán]]="","",IF((U1295-NOW())&lt;0,0,(U1295-NOW())))</f>
        <v>0</v>
      </c>
      <c r="W1295" s="3"/>
      <c r="X1295" s="20">
        <f ca="1">IF(Table1[[#This Row],[Hạn thanh toán]]="","",IF((U1295-NOW())&lt;0,-(U1295-NOW()),0))</f>
        <v>132.62053680555255</v>
      </c>
      <c r="Y1295" s="3" t="str">
        <f t="shared" ca="1" si="20"/>
        <v>Nợ quá hạn hơn 120 ngày có khả năng mất thanh toán</v>
      </c>
      <c r="Z1295" s="3" t="str">
        <f>IF(MONTH(Table1[[#This Row],[Ngày tính CN]])&lt;10,"0"&amp;MONTH(Table1[[#This Row],[Ngày tính CN]]),MONTH(Table1[[#This Row],[Ngày tính CN]]))</f>
        <v>05</v>
      </c>
      <c r="AA129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95" s="3"/>
    </row>
    <row r="1296" spans="1:28" ht="25.5" customHeight="1" x14ac:dyDescent="0.2">
      <c r="A1296" s="4" t="s">
        <v>1796</v>
      </c>
      <c r="B1296" s="4" t="s">
        <v>2120</v>
      </c>
      <c r="C1296" s="5">
        <v>45799</v>
      </c>
      <c r="D1296" s="6" t="s">
        <v>1846</v>
      </c>
      <c r="E1296" s="5">
        <v>45799</v>
      </c>
      <c r="F1296" s="3" t="s">
        <v>1950</v>
      </c>
      <c r="G1296" s="3" t="s">
        <v>2006</v>
      </c>
      <c r="K1296" s="8">
        <v>1819730</v>
      </c>
      <c r="L1296" s="8" t="s">
        <v>2135</v>
      </c>
      <c r="O1296" s="20">
        <f>IF(Table1[[#This Row],[Phân loại]]="Tồn đầu kỳ",Table1[[#This Row],[Tổng giá trị]],0)</f>
        <v>0</v>
      </c>
      <c r="P1296" s="8">
        <f>IF(Table1[[#This Row],[Số còn phải thu ĐK]]&gt;0,0,IF(Table1[[#This Row],[Phân loại]]="Bán hàng",Table1[[#This Row],[Tổng giá trị]],-Table1[[#This Row],[Tổng giá trị]]))</f>
        <v>1819730</v>
      </c>
      <c r="Q1296" s="20">
        <f>IF(Table1[[#This Row],[Ngày Thanh toán]]&lt;&gt;"",Table1[[#This Row],[Giá Trị HD sau CK]],0)</f>
        <v>0</v>
      </c>
      <c r="R1296" s="8">
        <f>Table1[[#This Row],[Số còn phải thu ĐK]]+Table1[[#This Row],[Giá Trị HD sau CK]]-Table1[[#This Row],[Số tiền đã thu]]</f>
        <v>1819730</v>
      </c>
      <c r="S1296" s="7">
        <f>IF(Table1[[#This Row],[Ngày hóa đơn]]&lt;&gt;"",Table1[[#This Row],[Ngày hóa đơn]],Table1[[#This Row],[Ngày hạch toán]])</f>
        <v>45799</v>
      </c>
      <c r="T1296" s="8">
        <v>45</v>
      </c>
      <c r="U1296" s="7">
        <f>IF(Table1[[#This Row],[Ngày tính CN]]="","",S1296+T1296)</f>
        <v>45844</v>
      </c>
      <c r="V1296" s="20">
        <f ca="1">IF(Table1[[#This Row],[Hạn thanh toán]]="","",IF((U1296-NOW())&lt;0,0,(U1296-NOW())))</f>
        <v>0</v>
      </c>
      <c r="W1296" s="3"/>
      <c r="X1296" s="20">
        <f ca="1">IF(Table1[[#This Row],[Hạn thanh toán]]="","",IF((U1296-NOW())&lt;0,-(U1296-NOW()),0))</f>
        <v>130.62053680555255</v>
      </c>
      <c r="Y1296" s="3" t="str">
        <f t="shared" ca="1" si="20"/>
        <v>Nợ quá hạn hơn 120 ngày có khả năng mất thanh toán</v>
      </c>
      <c r="Z1296" s="3" t="str">
        <f>IF(MONTH(Table1[[#This Row],[Ngày tính CN]])&lt;10,"0"&amp;MONTH(Table1[[#This Row],[Ngày tính CN]]),MONTH(Table1[[#This Row],[Ngày tính CN]]))</f>
        <v>05</v>
      </c>
      <c r="AA129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96" s="3"/>
    </row>
    <row r="1297" spans="1:28" ht="25.5" customHeight="1" x14ac:dyDescent="0.2">
      <c r="A1297" s="4" t="s">
        <v>1796</v>
      </c>
      <c r="B1297" s="4" t="s">
        <v>2120</v>
      </c>
      <c r="C1297" s="5">
        <v>45801</v>
      </c>
      <c r="D1297" s="6" t="s">
        <v>1847</v>
      </c>
      <c r="E1297" s="5">
        <v>45801</v>
      </c>
      <c r="F1297" s="3" t="s">
        <v>1951</v>
      </c>
      <c r="G1297" s="3" t="s">
        <v>2006</v>
      </c>
      <c r="K1297" s="8">
        <v>1387543</v>
      </c>
      <c r="L1297" s="8" t="s">
        <v>2135</v>
      </c>
      <c r="O1297" s="20">
        <f>IF(Table1[[#This Row],[Phân loại]]="Tồn đầu kỳ",Table1[[#This Row],[Tổng giá trị]],0)</f>
        <v>0</v>
      </c>
      <c r="P1297" s="8">
        <f>IF(Table1[[#This Row],[Số còn phải thu ĐK]]&gt;0,0,IF(Table1[[#This Row],[Phân loại]]="Bán hàng",Table1[[#This Row],[Tổng giá trị]],-Table1[[#This Row],[Tổng giá trị]]))</f>
        <v>1387543</v>
      </c>
      <c r="Q1297" s="20">
        <f>IF(Table1[[#This Row],[Ngày Thanh toán]]&lt;&gt;"",Table1[[#This Row],[Giá Trị HD sau CK]],0)</f>
        <v>0</v>
      </c>
      <c r="R1297" s="8">
        <f>Table1[[#This Row],[Số còn phải thu ĐK]]+Table1[[#This Row],[Giá Trị HD sau CK]]-Table1[[#This Row],[Số tiền đã thu]]</f>
        <v>1387543</v>
      </c>
      <c r="S1297" s="7">
        <f>IF(Table1[[#This Row],[Ngày hóa đơn]]&lt;&gt;"",Table1[[#This Row],[Ngày hóa đơn]],Table1[[#This Row],[Ngày hạch toán]])</f>
        <v>45801</v>
      </c>
      <c r="T1297" s="8">
        <v>45</v>
      </c>
      <c r="U1297" s="7">
        <f>IF(Table1[[#This Row],[Ngày tính CN]]="","",S1297+T1297)</f>
        <v>45846</v>
      </c>
      <c r="V1297" s="20">
        <f ca="1">IF(Table1[[#This Row],[Hạn thanh toán]]="","",IF((U1297-NOW())&lt;0,0,(U1297-NOW())))</f>
        <v>0</v>
      </c>
      <c r="W1297" s="3"/>
      <c r="X1297" s="20">
        <f ca="1">IF(Table1[[#This Row],[Hạn thanh toán]]="","",IF((U1297-NOW())&lt;0,-(U1297-NOW()),0))</f>
        <v>128.62053680555255</v>
      </c>
      <c r="Y1297" s="3" t="str">
        <f t="shared" ca="1" si="20"/>
        <v>Nợ quá hạn hơn 120 ngày có khả năng mất thanh toán</v>
      </c>
      <c r="Z1297" s="3" t="str">
        <f>IF(MONTH(Table1[[#This Row],[Ngày tính CN]])&lt;10,"0"&amp;MONTH(Table1[[#This Row],[Ngày tính CN]]),MONTH(Table1[[#This Row],[Ngày tính CN]]))</f>
        <v>05</v>
      </c>
      <c r="AA129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97" s="3"/>
    </row>
    <row r="1298" spans="1:28" ht="25.5" customHeight="1" x14ac:dyDescent="0.2">
      <c r="A1298" s="4" t="s">
        <v>1796</v>
      </c>
      <c r="B1298" s="4" t="s">
        <v>2120</v>
      </c>
      <c r="C1298" s="5">
        <v>45804</v>
      </c>
      <c r="D1298" s="6" t="s">
        <v>1848</v>
      </c>
      <c r="E1298" s="5">
        <v>45804</v>
      </c>
      <c r="F1298" s="3" t="s">
        <v>1952</v>
      </c>
      <c r="G1298" s="3" t="s">
        <v>2006</v>
      </c>
      <c r="K1298" s="8">
        <v>2831611</v>
      </c>
      <c r="L1298" s="8" t="s">
        <v>2135</v>
      </c>
      <c r="O1298" s="20">
        <f>IF(Table1[[#This Row],[Phân loại]]="Tồn đầu kỳ",Table1[[#This Row],[Tổng giá trị]],0)</f>
        <v>0</v>
      </c>
      <c r="P1298" s="8">
        <f>IF(Table1[[#This Row],[Số còn phải thu ĐK]]&gt;0,0,IF(Table1[[#This Row],[Phân loại]]="Bán hàng",Table1[[#This Row],[Tổng giá trị]],-Table1[[#This Row],[Tổng giá trị]]))</f>
        <v>2831611</v>
      </c>
      <c r="Q1298" s="20">
        <f>IF(Table1[[#This Row],[Ngày Thanh toán]]&lt;&gt;"",Table1[[#This Row],[Giá Trị HD sau CK]],0)</f>
        <v>0</v>
      </c>
      <c r="R1298" s="8">
        <f>Table1[[#This Row],[Số còn phải thu ĐK]]+Table1[[#This Row],[Giá Trị HD sau CK]]-Table1[[#This Row],[Số tiền đã thu]]</f>
        <v>2831611</v>
      </c>
      <c r="S1298" s="7">
        <f>IF(Table1[[#This Row],[Ngày hóa đơn]]&lt;&gt;"",Table1[[#This Row],[Ngày hóa đơn]],Table1[[#This Row],[Ngày hạch toán]])</f>
        <v>45804</v>
      </c>
      <c r="T1298" s="8">
        <v>45</v>
      </c>
      <c r="U1298" s="7">
        <f>IF(Table1[[#This Row],[Ngày tính CN]]="","",S1298+T1298)</f>
        <v>45849</v>
      </c>
      <c r="V1298" s="20">
        <f ca="1">IF(Table1[[#This Row],[Hạn thanh toán]]="","",IF((U1298-NOW())&lt;0,0,(U1298-NOW())))</f>
        <v>0</v>
      </c>
      <c r="W1298" s="3"/>
      <c r="X1298" s="20">
        <f ca="1">IF(Table1[[#This Row],[Hạn thanh toán]]="","",IF((U1298-NOW())&lt;0,-(U1298-NOW()),0))</f>
        <v>125.62053680555255</v>
      </c>
      <c r="Y1298" s="3" t="str">
        <f t="shared" ca="1" si="20"/>
        <v>Nợ quá hạn hơn 120 ngày có khả năng mất thanh toán</v>
      </c>
      <c r="Z1298" s="3" t="str">
        <f>IF(MONTH(Table1[[#This Row],[Ngày tính CN]])&lt;10,"0"&amp;MONTH(Table1[[#This Row],[Ngày tính CN]]),MONTH(Table1[[#This Row],[Ngày tính CN]]))</f>
        <v>05</v>
      </c>
      <c r="AA129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98" s="3"/>
    </row>
    <row r="1299" spans="1:28" ht="25.5" customHeight="1" x14ac:dyDescent="0.2">
      <c r="A1299" s="4" t="s">
        <v>1796</v>
      </c>
      <c r="B1299" s="4" t="s">
        <v>2120</v>
      </c>
      <c r="C1299" s="5">
        <v>45806</v>
      </c>
      <c r="D1299" s="6" t="s">
        <v>1849</v>
      </c>
      <c r="E1299" s="5">
        <v>45806</v>
      </c>
      <c r="F1299" s="3" t="s">
        <v>1953</v>
      </c>
      <c r="G1299" s="3" t="s">
        <v>2006</v>
      </c>
      <c r="K1299" s="8">
        <v>1668775</v>
      </c>
      <c r="L1299" s="8" t="s">
        <v>2135</v>
      </c>
      <c r="O1299" s="20">
        <f>IF(Table1[[#This Row],[Phân loại]]="Tồn đầu kỳ",Table1[[#This Row],[Tổng giá trị]],0)</f>
        <v>0</v>
      </c>
      <c r="P1299" s="8">
        <f>IF(Table1[[#This Row],[Số còn phải thu ĐK]]&gt;0,0,IF(Table1[[#This Row],[Phân loại]]="Bán hàng",Table1[[#This Row],[Tổng giá trị]],-Table1[[#This Row],[Tổng giá trị]]))</f>
        <v>1668775</v>
      </c>
      <c r="Q1299" s="20">
        <f>IF(Table1[[#This Row],[Ngày Thanh toán]]&lt;&gt;"",Table1[[#This Row],[Giá Trị HD sau CK]],0)</f>
        <v>0</v>
      </c>
      <c r="R1299" s="8">
        <f>Table1[[#This Row],[Số còn phải thu ĐK]]+Table1[[#This Row],[Giá Trị HD sau CK]]-Table1[[#This Row],[Số tiền đã thu]]</f>
        <v>1668775</v>
      </c>
      <c r="S1299" s="7">
        <f>IF(Table1[[#This Row],[Ngày hóa đơn]]&lt;&gt;"",Table1[[#This Row],[Ngày hóa đơn]],Table1[[#This Row],[Ngày hạch toán]])</f>
        <v>45806</v>
      </c>
      <c r="T1299" s="8">
        <v>45</v>
      </c>
      <c r="U1299" s="7">
        <f>IF(Table1[[#This Row],[Ngày tính CN]]="","",S1299+T1299)</f>
        <v>45851</v>
      </c>
      <c r="V1299" s="20">
        <f ca="1">IF(Table1[[#This Row],[Hạn thanh toán]]="","",IF((U1299-NOW())&lt;0,0,(U1299-NOW())))</f>
        <v>0</v>
      </c>
      <c r="W1299" s="3"/>
      <c r="X1299" s="20">
        <f ca="1">IF(Table1[[#This Row],[Hạn thanh toán]]="","",IF((U1299-NOW())&lt;0,-(U1299-NOW()),0))</f>
        <v>123.62053680555255</v>
      </c>
      <c r="Y1299" s="3" t="str">
        <f t="shared" ca="1" si="20"/>
        <v>Nợ quá hạn hơn 120 ngày có khả năng mất thanh toán</v>
      </c>
      <c r="Z1299" s="3" t="str">
        <f>IF(MONTH(Table1[[#This Row],[Ngày tính CN]])&lt;10,"0"&amp;MONTH(Table1[[#This Row],[Ngày tính CN]]),MONTH(Table1[[#This Row],[Ngày tính CN]]))</f>
        <v>05</v>
      </c>
      <c r="AA129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299" s="3"/>
    </row>
    <row r="1300" spans="1:28" ht="25.5" customHeight="1" x14ac:dyDescent="0.2">
      <c r="A1300" s="4" t="s">
        <v>1796</v>
      </c>
      <c r="B1300" s="4" t="s">
        <v>2120</v>
      </c>
      <c r="C1300" s="5">
        <v>45808</v>
      </c>
      <c r="D1300" s="6" t="s">
        <v>1850</v>
      </c>
      <c r="E1300" s="5">
        <v>45808</v>
      </c>
      <c r="F1300" s="3" t="s">
        <v>1954</v>
      </c>
      <c r="G1300" s="3" t="s">
        <v>2006</v>
      </c>
      <c r="K1300" s="8">
        <v>1457851</v>
      </c>
      <c r="L1300" s="8" t="s">
        <v>2135</v>
      </c>
      <c r="O1300" s="20">
        <f>IF(Table1[[#This Row],[Phân loại]]="Tồn đầu kỳ",Table1[[#This Row],[Tổng giá trị]],0)</f>
        <v>0</v>
      </c>
      <c r="P1300" s="8">
        <f>IF(Table1[[#This Row],[Số còn phải thu ĐK]]&gt;0,0,IF(Table1[[#This Row],[Phân loại]]="Bán hàng",Table1[[#This Row],[Tổng giá trị]],-Table1[[#This Row],[Tổng giá trị]]))</f>
        <v>1457851</v>
      </c>
      <c r="Q1300" s="20">
        <f>IF(Table1[[#This Row],[Ngày Thanh toán]]&lt;&gt;"",Table1[[#This Row],[Giá Trị HD sau CK]],0)</f>
        <v>0</v>
      </c>
      <c r="R1300" s="8">
        <f>Table1[[#This Row],[Số còn phải thu ĐK]]+Table1[[#This Row],[Giá Trị HD sau CK]]-Table1[[#This Row],[Số tiền đã thu]]</f>
        <v>1457851</v>
      </c>
      <c r="S1300" s="7">
        <f>IF(Table1[[#This Row],[Ngày hóa đơn]]&lt;&gt;"",Table1[[#This Row],[Ngày hóa đơn]],Table1[[#This Row],[Ngày hạch toán]])</f>
        <v>45808</v>
      </c>
      <c r="T1300" s="8">
        <v>45</v>
      </c>
      <c r="U1300" s="7">
        <f>IF(Table1[[#This Row],[Ngày tính CN]]="","",S1300+T1300)</f>
        <v>45853</v>
      </c>
      <c r="V1300" s="20">
        <f ca="1">IF(Table1[[#This Row],[Hạn thanh toán]]="","",IF((U1300-NOW())&lt;0,0,(U1300-NOW())))</f>
        <v>0</v>
      </c>
      <c r="W1300" s="3"/>
      <c r="X1300" s="20">
        <f ca="1">IF(Table1[[#This Row],[Hạn thanh toán]]="","",IF((U1300-NOW())&lt;0,-(U1300-NOW()),0))</f>
        <v>121.62053680555255</v>
      </c>
      <c r="Y1300" s="3" t="str">
        <f t="shared" ca="1" si="20"/>
        <v>Nợ quá hạn hơn 120 ngày có khả năng mất thanh toán</v>
      </c>
      <c r="Z1300" s="3" t="str">
        <f>IF(MONTH(Table1[[#This Row],[Ngày tính CN]])&lt;10,"0"&amp;MONTH(Table1[[#This Row],[Ngày tính CN]]),MONTH(Table1[[#This Row],[Ngày tính CN]]))</f>
        <v>05</v>
      </c>
      <c r="AA130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00" s="3"/>
    </row>
    <row r="1301" spans="1:28" ht="25.5" customHeight="1" x14ac:dyDescent="0.2">
      <c r="A1301" s="4" t="s">
        <v>1796</v>
      </c>
      <c r="B1301" s="4" t="s">
        <v>2120</v>
      </c>
      <c r="C1301" s="5">
        <v>45811</v>
      </c>
      <c r="D1301" s="6" t="s">
        <v>1851</v>
      </c>
      <c r="E1301" s="5">
        <v>45811</v>
      </c>
      <c r="F1301" s="3" t="s">
        <v>1955</v>
      </c>
      <c r="G1301" s="3" t="s">
        <v>2006</v>
      </c>
      <c r="K1301" s="8">
        <v>1598467</v>
      </c>
      <c r="L1301" s="8" t="s">
        <v>2135</v>
      </c>
      <c r="O1301" s="20">
        <f>IF(Table1[[#This Row],[Phân loại]]="Tồn đầu kỳ",Table1[[#This Row],[Tổng giá trị]],0)</f>
        <v>0</v>
      </c>
      <c r="P1301" s="8">
        <f>IF(Table1[[#This Row],[Số còn phải thu ĐK]]&gt;0,0,IF(Table1[[#This Row],[Phân loại]]="Bán hàng",Table1[[#This Row],[Tổng giá trị]],-Table1[[#This Row],[Tổng giá trị]]))</f>
        <v>1598467</v>
      </c>
      <c r="Q1301" s="20">
        <f>IF(Table1[[#This Row],[Ngày Thanh toán]]&lt;&gt;"",Table1[[#This Row],[Giá Trị HD sau CK]],0)</f>
        <v>0</v>
      </c>
      <c r="R1301" s="8">
        <f>Table1[[#This Row],[Số còn phải thu ĐK]]+Table1[[#This Row],[Giá Trị HD sau CK]]-Table1[[#This Row],[Số tiền đã thu]]</f>
        <v>1598467</v>
      </c>
      <c r="S1301" s="7">
        <f>IF(Table1[[#This Row],[Ngày hóa đơn]]&lt;&gt;"",Table1[[#This Row],[Ngày hóa đơn]],Table1[[#This Row],[Ngày hạch toán]])</f>
        <v>45811</v>
      </c>
      <c r="T1301" s="8">
        <v>45</v>
      </c>
      <c r="U1301" s="7">
        <f>IF(Table1[[#This Row],[Ngày tính CN]]="","",S1301+T1301)</f>
        <v>45856</v>
      </c>
      <c r="V1301" s="20">
        <f ca="1">IF(Table1[[#This Row],[Hạn thanh toán]]="","",IF((U1301-NOW())&lt;0,0,(U1301-NOW())))</f>
        <v>0</v>
      </c>
      <c r="W1301" s="3"/>
      <c r="X1301" s="20">
        <f ca="1">IF(Table1[[#This Row],[Hạn thanh toán]]="","",IF((U1301-NOW())&lt;0,-(U1301-NOW()),0))</f>
        <v>118.62053680555255</v>
      </c>
      <c r="Y1301" s="3" t="str">
        <f t="shared" ca="1" si="20"/>
        <v>Nợ quá hạn từ 90 ngày đến 120 ngày</v>
      </c>
      <c r="Z1301" s="3" t="str">
        <f>IF(MONTH(Table1[[#This Row],[Ngày tính CN]])&lt;10,"0"&amp;MONTH(Table1[[#This Row],[Ngày tính CN]]),MONTH(Table1[[#This Row],[Ngày tính CN]]))</f>
        <v>06</v>
      </c>
      <c r="AA130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01" s="3"/>
    </row>
    <row r="1302" spans="1:28" ht="25.5" customHeight="1" x14ac:dyDescent="0.2">
      <c r="A1302" s="4" t="s">
        <v>1796</v>
      </c>
      <c r="B1302" s="4" t="s">
        <v>2120</v>
      </c>
      <c r="C1302" s="5">
        <v>45813</v>
      </c>
      <c r="D1302" s="6" t="s">
        <v>1852</v>
      </c>
      <c r="E1302" s="5">
        <v>45813</v>
      </c>
      <c r="F1302" s="3" t="s">
        <v>1956</v>
      </c>
      <c r="G1302" s="3" t="s">
        <v>2006</v>
      </c>
      <c r="K1302" s="8">
        <v>656895</v>
      </c>
      <c r="L1302" s="8" t="s">
        <v>2135</v>
      </c>
      <c r="O1302" s="20">
        <f>IF(Table1[[#This Row],[Phân loại]]="Tồn đầu kỳ",Table1[[#This Row],[Tổng giá trị]],0)</f>
        <v>0</v>
      </c>
      <c r="P1302" s="8">
        <f>IF(Table1[[#This Row],[Số còn phải thu ĐK]]&gt;0,0,IF(Table1[[#This Row],[Phân loại]]="Bán hàng",Table1[[#This Row],[Tổng giá trị]],-Table1[[#This Row],[Tổng giá trị]]))</f>
        <v>656895</v>
      </c>
      <c r="Q1302" s="20">
        <f>IF(Table1[[#This Row],[Ngày Thanh toán]]&lt;&gt;"",Table1[[#This Row],[Giá Trị HD sau CK]],0)</f>
        <v>0</v>
      </c>
      <c r="R1302" s="8">
        <f>Table1[[#This Row],[Số còn phải thu ĐK]]+Table1[[#This Row],[Giá Trị HD sau CK]]-Table1[[#This Row],[Số tiền đã thu]]</f>
        <v>656895</v>
      </c>
      <c r="S1302" s="7">
        <f>IF(Table1[[#This Row],[Ngày hóa đơn]]&lt;&gt;"",Table1[[#This Row],[Ngày hóa đơn]],Table1[[#This Row],[Ngày hạch toán]])</f>
        <v>45813</v>
      </c>
      <c r="T1302" s="8">
        <v>45</v>
      </c>
      <c r="U1302" s="7">
        <f>IF(Table1[[#This Row],[Ngày tính CN]]="","",S1302+T1302)</f>
        <v>45858</v>
      </c>
      <c r="V1302" s="20">
        <f ca="1">IF(Table1[[#This Row],[Hạn thanh toán]]="","",IF((U1302-NOW())&lt;0,0,(U1302-NOW())))</f>
        <v>0</v>
      </c>
      <c r="W1302" s="3"/>
      <c r="X1302" s="20">
        <f ca="1">IF(Table1[[#This Row],[Hạn thanh toán]]="","",IF((U1302-NOW())&lt;0,-(U1302-NOW()),0))</f>
        <v>116.62053680555255</v>
      </c>
      <c r="Y1302" s="3" t="str">
        <f t="shared" ca="1" si="20"/>
        <v>Nợ quá hạn từ 90 ngày đến 120 ngày</v>
      </c>
      <c r="Z1302" s="3" t="str">
        <f>IF(MONTH(Table1[[#This Row],[Ngày tính CN]])&lt;10,"0"&amp;MONTH(Table1[[#This Row],[Ngày tính CN]]),MONTH(Table1[[#This Row],[Ngày tính CN]]))</f>
        <v>06</v>
      </c>
      <c r="AA130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02" s="3"/>
    </row>
    <row r="1303" spans="1:28" ht="25.5" customHeight="1" x14ac:dyDescent="0.2">
      <c r="A1303" s="4" t="s">
        <v>1796</v>
      </c>
      <c r="B1303" s="4" t="s">
        <v>2120</v>
      </c>
      <c r="C1303" s="5">
        <v>45815</v>
      </c>
      <c r="D1303" s="6" t="s">
        <v>1853</v>
      </c>
      <c r="E1303" s="5">
        <v>45815</v>
      </c>
      <c r="F1303" s="3" t="s">
        <v>1957</v>
      </c>
      <c r="G1303" s="3" t="s">
        <v>2006</v>
      </c>
      <c r="K1303" s="8">
        <v>2202284</v>
      </c>
      <c r="L1303" s="8" t="s">
        <v>2135</v>
      </c>
      <c r="O1303" s="20">
        <f>IF(Table1[[#This Row],[Phân loại]]="Tồn đầu kỳ",Table1[[#This Row],[Tổng giá trị]],0)</f>
        <v>0</v>
      </c>
      <c r="P1303" s="8">
        <f>IF(Table1[[#This Row],[Số còn phải thu ĐK]]&gt;0,0,IF(Table1[[#This Row],[Phân loại]]="Bán hàng",Table1[[#This Row],[Tổng giá trị]],-Table1[[#This Row],[Tổng giá trị]]))</f>
        <v>2202284</v>
      </c>
      <c r="Q1303" s="20">
        <f>IF(Table1[[#This Row],[Ngày Thanh toán]]&lt;&gt;"",Table1[[#This Row],[Giá Trị HD sau CK]],0)</f>
        <v>0</v>
      </c>
      <c r="R1303" s="8">
        <f>Table1[[#This Row],[Số còn phải thu ĐK]]+Table1[[#This Row],[Giá Trị HD sau CK]]-Table1[[#This Row],[Số tiền đã thu]]</f>
        <v>2202284</v>
      </c>
      <c r="S1303" s="7">
        <f>IF(Table1[[#This Row],[Ngày hóa đơn]]&lt;&gt;"",Table1[[#This Row],[Ngày hóa đơn]],Table1[[#This Row],[Ngày hạch toán]])</f>
        <v>45815</v>
      </c>
      <c r="T1303" s="8">
        <v>45</v>
      </c>
      <c r="U1303" s="7">
        <f>IF(Table1[[#This Row],[Ngày tính CN]]="","",S1303+T1303)</f>
        <v>45860</v>
      </c>
      <c r="V1303" s="20">
        <f ca="1">IF(Table1[[#This Row],[Hạn thanh toán]]="","",IF((U1303-NOW())&lt;0,0,(U1303-NOW())))</f>
        <v>0</v>
      </c>
      <c r="W1303" s="3"/>
      <c r="X1303" s="20">
        <f ca="1">IF(Table1[[#This Row],[Hạn thanh toán]]="","",IF((U1303-NOW())&lt;0,-(U1303-NOW()),0))</f>
        <v>114.62053680555255</v>
      </c>
      <c r="Y1303" s="3" t="str">
        <f t="shared" ca="1" si="20"/>
        <v>Nợ quá hạn từ 90 ngày đến 120 ngày</v>
      </c>
      <c r="Z1303" s="3" t="str">
        <f>IF(MONTH(Table1[[#This Row],[Ngày tính CN]])&lt;10,"0"&amp;MONTH(Table1[[#This Row],[Ngày tính CN]]),MONTH(Table1[[#This Row],[Ngày tính CN]]))</f>
        <v>06</v>
      </c>
      <c r="AA130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03" s="3"/>
    </row>
    <row r="1304" spans="1:28" ht="25.5" customHeight="1" x14ac:dyDescent="0.2">
      <c r="A1304" s="4" t="s">
        <v>1796</v>
      </c>
      <c r="B1304" s="4" t="s">
        <v>2120</v>
      </c>
      <c r="C1304" s="5">
        <v>45818</v>
      </c>
      <c r="D1304" s="6" t="s">
        <v>1854</v>
      </c>
      <c r="E1304" s="5">
        <v>45818</v>
      </c>
      <c r="F1304" s="3" t="s">
        <v>1958</v>
      </c>
      <c r="G1304" s="3" t="s">
        <v>2006</v>
      </c>
      <c r="K1304" s="8">
        <v>2258808</v>
      </c>
      <c r="L1304" s="8" t="s">
        <v>2135</v>
      </c>
      <c r="O1304" s="20">
        <f>IF(Table1[[#This Row],[Phân loại]]="Tồn đầu kỳ",Table1[[#This Row],[Tổng giá trị]],0)</f>
        <v>0</v>
      </c>
      <c r="P1304" s="8">
        <f>IF(Table1[[#This Row],[Số còn phải thu ĐK]]&gt;0,0,IF(Table1[[#This Row],[Phân loại]]="Bán hàng",Table1[[#This Row],[Tổng giá trị]],-Table1[[#This Row],[Tổng giá trị]]))</f>
        <v>2258808</v>
      </c>
      <c r="Q1304" s="20">
        <f>IF(Table1[[#This Row],[Ngày Thanh toán]]&lt;&gt;"",Table1[[#This Row],[Giá Trị HD sau CK]],0)</f>
        <v>0</v>
      </c>
      <c r="R1304" s="8">
        <f>Table1[[#This Row],[Số còn phải thu ĐK]]+Table1[[#This Row],[Giá Trị HD sau CK]]-Table1[[#This Row],[Số tiền đã thu]]</f>
        <v>2258808</v>
      </c>
      <c r="S1304" s="7">
        <f>IF(Table1[[#This Row],[Ngày hóa đơn]]&lt;&gt;"",Table1[[#This Row],[Ngày hóa đơn]],Table1[[#This Row],[Ngày hạch toán]])</f>
        <v>45818</v>
      </c>
      <c r="T1304" s="8">
        <v>45</v>
      </c>
      <c r="U1304" s="7">
        <f>IF(Table1[[#This Row],[Ngày tính CN]]="","",S1304+T1304)</f>
        <v>45863</v>
      </c>
      <c r="V1304" s="20">
        <f ca="1">IF(Table1[[#This Row],[Hạn thanh toán]]="","",IF((U1304-NOW())&lt;0,0,(U1304-NOW())))</f>
        <v>0</v>
      </c>
      <c r="W1304" s="3"/>
      <c r="X1304" s="20">
        <f ca="1">IF(Table1[[#This Row],[Hạn thanh toán]]="","",IF((U1304-NOW())&lt;0,-(U1304-NOW()),0))</f>
        <v>111.62053680555255</v>
      </c>
      <c r="Y1304" s="3" t="str">
        <f t="shared" ca="1" si="20"/>
        <v>Nợ quá hạn từ 90 ngày đến 120 ngày</v>
      </c>
      <c r="Z1304" s="3" t="str">
        <f>IF(MONTH(Table1[[#This Row],[Ngày tính CN]])&lt;10,"0"&amp;MONTH(Table1[[#This Row],[Ngày tính CN]]),MONTH(Table1[[#This Row],[Ngày tính CN]]))</f>
        <v>06</v>
      </c>
      <c r="AA130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04" s="3"/>
    </row>
    <row r="1305" spans="1:28" ht="25.5" customHeight="1" x14ac:dyDescent="0.2">
      <c r="A1305" s="4" t="s">
        <v>1796</v>
      </c>
      <c r="B1305" s="4" t="s">
        <v>2120</v>
      </c>
      <c r="C1305" s="5">
        <v>45820</v>
      </c>
      <c r="D1305" s="6" t="s">
        <v>1855</v>
      </c>
      <c r="E1305" s="5">
        <v>45820</v>
      </c>
      <c r="F1305" s="3" t="s">
        <v>1959</v>
      </c>
      <c r="G1305" s="3" t="s">
        <v>2006</v>
      </c>
      <c r="K1305" s="8">
        <v>1883145</v>
      </c>
      <c r="L1305" s="8" t="s">
        <v>2135</v>
      </c>
      <c r="O1305" s="20">
        <f>IF(Table1[[#This Row],[Phân loại]]="Tồn đầu kỳ",Table1[[#This Row],[Tổng giá trị]],0)</f>
        <v>0</v>
      </c>
      <c r="P1305" s="8">
        <f>IF(Table1[[#This Row],[Số còn phải thu ĐK]]&gt;0,0,IF(Table1[[#This Row],[Phân loại]]="Bán hàng",Table1[[#This Row],[Tổng giá trị]],-Table1[[#This Row],[Tổng giá trị]]))</f>
        <v>1883145</v>
      </c>
      <c r="Q1305" s="20">
        <f>IF(Table1[[#This Row],[Ngày Thanh toán]]&lt;&gt;"",Table1[[#This Row],[Giá Trị HD sau CK]],0)</f>
        <v>0</v>
      </c>
      <c r="R1305" s="8">
        <f>Table1[[#This Row],[Số còn phải thu ĐK]]+Table1[[#This Row],[Giá Trị HD sau CK]]-Table1[[#This Row],[Số tiền đã thu]]</f>
        <v>1883145</v>
      </c>
      <c r="S1305" s="7">
        <f>IF(Table1[[#This Row],[Ngày hóa đơn]]&lt;&gt;"",Table1[[#This Row],[Ngày hóa đơn]],Table1[[#This Row],[Ngày hạch toán]])</f>
        <v>45820</v>
      </c>
      <c r="T1305" s="8">
        <v>45</v>
      </c>
      <c r="U1305" s="7">
        <f>IF(Table1[[#This Row],[Ngày tính CN]]="","",S1305+T1305)</f>
        <v>45865</v>
      </c>
      <c r="V1305" s="20">
        <f ca="1">IF(Table1[[#This Row],[Hạn thanh toán]]="","",IF((U1305-NOW())&lt;0,0,(U1305-NOW())))</f>
        <v>0</v>
      </c>
      <c r="W1305" s="3"/>
      <c r="X1305" s="20">
        <f ca="1">IF(Table1[[#This Row],[Hạn thanh toán]]="","",IF((U1305-NOW())&lt;0,-(U1305-NOW()),0))</f>
        <v>109.62053680555255</v>
      </c>
      <c r="Y1305" s="3" t="str">
        <f t="shared" ca="1" si="20"/>
        <v>Nợ quá hạn từ 90 ngày đến 120 ngày</v>
      </c>
      <c r="Z1305" s="3" t="str">
        <f>IF(MONTH(Table1[[#This Row],[Ngày tính CN]])&lt;10,"0"&amp;MONTH(Table1[[#This Row],[Ngày tính CN]]),MONTH(Table1[[#This Row],[Ngày tính CN]]))</f>
        <v>06</v>
      </c>
      <c r="AA130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05" s="3"/>
    </row>
    <row r="1306" spans="1:28" ht="25.5" customHeight="1" x14ac:dyDescent="0.2">
      <c r="A1306" s="4" t="s">
        <v>1796</v>
      </c>
      <c r="B1306" s="4" t="s">
        <v>2120</v>
      </c>
      <c r="C1306" s="5">
        <v>45822</v>
      </c>
      <c r="D1306" s="6" t="s">
        <v>1856</v>
      </c>
      <c r="E1306" s="5">
        <v>45822</v>
      </c>
      <c r="F1306" s="3" t="s">
        <v>1960</v>
      </c>
      <c r="G1306" s="3" t="s">
        <v>2007</v>
      </c>
      <c r="K1306" s="8">
        <v>1598467</v>
      </c>
      <c r="L1306" s="8" t="s">
        <v>2135</v>
      </c>
      <c r="O1306" s="20">
        <f>IF(Table1[[#This Row],[Phân loại]]="Tồn đầu kỳ",Table1[[#This Row],[Tổng giá trị]],0)</f>
        <v>0</v>
      </c>
      <c r="P1306" s="8">
        <f>IF(Table1[[#This Row],[Số còn phải thu ĐK]]&gt;0,0,IF(Table1[[#This Row],[Phân loại]]="Bán hàng",Table1[[#This Row],[Tổng giá trị]],-Table1[[#This Row],[Tổng giá trị]]))</f>
        <v>1598467</v>
      </c>
      <c r="Q1306" s="20">
        <f>IF(Table1[[#This Row],[Ngày Thanh toán]]&lt;&gt;"",Table1[[#This Row],[Giá Trị HD sau CK]],0)</f>
        <v>0</v>
      </c>
      <c r="R1306" s="8">
        <f>Table1[[#This Row],[Số còn phải thu ĐK]]+Table1[[#This Row],[Giá Trị HD sau CK]]-Table1[[#This Row],[Số tiền đã thu]]</f>
        <v>1598467</v>
      </c>
      <c r="S1306" s="7">
        <f>IF(Table1[[#This Row],[Ngày hóa đơn]]&lt;&gt;"",Table1[[#This Row],[Ngày hóa đơn]],Table1[[#This Row],[Ngày hạch toán]])</f>
        <v>45822</v>
      </c>
      <c r="T1306" s="8">
        <v>45</v>
      </c>
      <c r="U1306" s="7">
        <f>IF(Table1[[#This Row],[Ngày tính CN]]="","",S1306+T1306)</f>
        <v>45867</v>
      </c>
      <c r="V1306" s="20">
        <f ca="1">IF(Table1[[#This Row],[Hạn thanh toán]]="","",IF((U1306-NOW())&lt;0,0,(U1306-NOW())))</f>
        <v>0</v>
      </c>
      <c r="W1306" s="3"/>
      <c r="X1306" s="20">
        <f ca="1">IF(Table1[[#This Row],[Hạn thanh toán]]="","",IF((U1306-NOW())&lt;0,-(U1306-NOW()),0))</f>
        <v>107.62053680555255</v>
      </c>
      <c r="Y1306" s="3" t="str">
        <f t="shared" ca="1" si="20"/>
        <v>Nợ quá hạn từ 90 ngày đến 120 ngày</v>
      </c>
      <c r="Z1306" s="3" t="str">
        <f>IF(MONTH(Table1[[#This Row],[Ngày tính CN]])&lt;10,"0"&amp;MONTH(Table1[[#This Row],[Ngày tính CN]]),MONTH(Table1[[#This Row],[Ngày tính CN]]))</f>
        <v>06</v>
      </c>
      <c r="AA130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06" s="3"/>
    </row>
    <row r="1307" spans="1:28" ht="25.5" customHeight="1" x14ac:dyDescent="0.2">
      <c r="A1307" s="4" t="s">
        <v>1796</v>
      </c>
      <c r="B1307" s="4" t="s">
        <v>2120</v>
      </c>
      <c r="C1307" s="5">
        <v>45825</v>
      </c>
      <c r="D1307" s="6" t="s">
        <v>1857</v>
      </c>
      <c r="E1307" s="5">
        <v>45825</v>
      </c>
      <c r="F1307" s="3" t="s">
        <v>1961</v>
      </c>
      <c r="G1307" s="3" t="s">
        <v>2008</v>
      </c>
      <c r="K1307" s="8">
        <v>2234685</v>
      </c>
      <c r="L1307" s="8" t="s">
        <v>2135</v>
      </c>
      <c r="O1307" s="20">
        <f>IF(Table1[[#This Row],[Phân loại]]="Tồn đầu kỳ",Table1[[#This Row],[Tổng giá trị]],0)</f>
        <v>0</v>
      </c>
      <c r="P1307" s="8">
        <f>IF(Table1[[#This Row],[Số còn phải thu ĐK]]&gt;0,0,IF(Table1[[#This Row],[Phân loại]]="Bán hàng",Table1[[#This Row],[Tổng giá trị]],-Table1[[#This Row],[Tổng giá trị]]))</f>
        <v>2234685</v>
      </c>
      <c r="Q1307" s="20">
        <f>IF(Table1[[#This Row],[Ngày Thanh toán]]&lt;&gt;"",Table1[[#This Row],[Giá Trị HD sau CK]],0)</f>
        <v>0</v>
      </c>
      <c r="R1307" s="8">
        <f>Table1[[#This Row],[Số còn phải thu ĐK]]+Table1[[#This Row],[Giá Trị HD sau CK]]-Table1[[#This Row],[Số tiền đã thu]]</f>
        <v>2234685</v>
      </c>
      <c r="S1307" s="7">
        <f>IF(Table1[[#This Row],[Ngày hóa đơn]]&lt;&gt;"",Table1[[#This Row],[Ngày hóa đơn]],Table1[[#This Row],[Ngày hạch toán]])</f>
        <v>45825</v>
      </c>
      <c r="T1307" s="8">
        <v>45</v>
      </c>
      <c r="U1307" s="7">
        <f>IF(Table1[[#This Row],[Ngày tính CN]]="","",S1307+T1307)</f>
        <v>45870</v>
      </c>
      <c r="V1307" s="20">
        <f ca="1">IF(Table1[[#This Row],[Hạn thanh toán]]="","",IF((U1307-NOW())&lt;0,0,(U1307-NOW())))</f>
        <v>0</v>
      </c>
      <c r="W1307" s="3"/>
      <c r="X1307" s="20">
        <f ca="1">IF(Table1[[#This Row],[Hạn thanh toán]]="","",IF((U1307-NOW())&lt;0,-(U1307-NOW()),0))</f>
        <v>104.62053680555255</v>
      </c>
      <c r="Y1307" s="3" t="str">
        <f t="shared" ca="1" si="20"/>
        <v>Nợ quá hạn từ 90 ngày đến 120 ngày</v>
      </c>
      <c r="Z1307" s="3" t="str">
        <f>IF(MONTH(Table1[[#This Row],[Ngày tính CN]])&lt;10,"0"&amp;MONTH(Table1[[#This Row],[Ngày tính CN]]),MONTH(Table1[[#This Row],[Ngày tính CN]]))</f>
        <v>06</v>
      </c>
      <c r="AA130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07" s="3"/>
    </row>
    <row r="1308" spans="1:28" ht="25.5" customHeight="1" x14ac:dyDescent="0.2">
      <c r="A1308" s="4" t="s">
        <v>1796</v>
      </c>
      <c r="B1308" s="4" t="s">
        <v>2120</v>
      </c>
      <c r="C1308" s="5">
        <v>45827</v>
      </c>
      <c r="D1308" s="6" t="s">
        <v>1858</v>
      </c>
      <c r="E1308" s="5">
        <v>45827</v>
      </c>
      <c r="F1308" s="3" t="s">
        <v>1962</v>
      </c>
      <c r="G1308" s="3" t="s">
        <v>2009</v>
      </c>
      <c r="K1308" s="8">
        <v>1236589</v>
      </c>
      <c r="L1308" s="8" t="s">
        <v>2135</v>
      </c>
      <c r="O1308" s="20">
        <f>IF(Table1[[#This Row],[Phân loại]]="Tồn đầu kỳ",Table1[[#This Row],[Tổng giá trị]],0)</f>
        <v>0</v>
      </c>
      <c r="P1308" s="8">
        <f>IF(Table1[[#This Row],[Số còn phải thu ĐK]]&gt;0,0,IF(Table1[[#This Row],[Phân loại]]="Bán hàng",Table1[[#This Row],[Tổng giá trị]],-Table1[[#This Row],[Tổng giá trị]]))</f>
        <v>1236589</v>
      </c>
      <c r="Q1308" s="20">
        <f>IF(Table1[[#This Row],[Ngày Thanh toán]]&lt;&gt;"",Table1[[#This Row],[Giá Trị HD sau CK]],0)</f>
        <v>0</v>
      </c>
      <c r="R1308" s="8">
        <f>Table1[[#This Row],[Số còn phải thu ĐK]]+Table1[[#This Row],[Giá Trị HD sau CK]]-Table1[[#This Row],[Số tiền đã thu]]</f>
        <v>1236589</v>
      </c>
      <c r="S1308" s="7">
        <f>IF(Table1[[#This Row],[Ngày hóa đơn]]&lt;&gt;"",Table1[[#This Row],[Ngày hóa đơn]],Table1[[#This Row],[Ngày hạch toán]])</f>
        <v>45827</v>
      </c>
      <c r="T1308" s="8">
        <v>45</v>
      </c>
      <c r="U1308" s="7">
        <f>IF(Table1[[#This Row],[Ngày tính CN]]="","",S1308+T1308)</f>
        <v>45872</v>
      </c>
      <c r="V1308" s="20">
        <f ca="1">IF(Table1[[#This Row],[Hạn thanh toán]]="","",IF((U1308-NOW())&lt;0,0,(U1308-NOW())))</f>
        <v>0</v>
      </c>
      <c r="W1308" s="3"/>
      <c r="X1308" s="20">
        <f ca="1">IF(Table1[[#This Row],[Hạn thanh toán]]="","",IF((U1308-NOW())&lt;0,-(U1308-NOW()),0))</f>
        <v>102.62053680555255</v>
      </c>
      <c r="Y1308" s="3" t="str">
        <f t="shared" ca="1" si="20"/>
        <v>Nợ quá hạn từ 90 ngày đến 120 ngày</v>
      </c>
      <c r="Z1308" s="3" t="str">
        <f>IF(MONTH(Table1[[#This Row],[Ngày tính CN]])&lt;10,"0"&amp;MONTH(Table1[[#This Row],[Ngày tính CN]]),MONTH(Table1[[#This Row],[Ngày tính CN]]))</f>
        <v>06</v>
      </c>
      <c r="AA130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08" s="3"/>
    </row>
    <row r="1309" spans="1:28" ht="25.5" customHeight="1" x14ac:dyDescent="0.2">
      <c r="A1309" s="4" t="s">
        <v>1796</v>
      </c>
      <c r="B1309" s="4" t="s">
        <v>2120</v>
      </c>
      <c r="C1309" s="5">
        <v>45829</v>
      </c>
      <c r="D1309" s="6" t="s">
        <v>1859</v>
      </c>
      <c r="E1309" s="5">
        <v>45829</v>
      </c>
      <c r="F1309" s="3" t="s">
        <v>1963</v>
      </c>
      <c r="G1309" s="3" t="s">
        <v>2010</v>
      </c>
      <c r="K1309" s="8">
        <v>1169727</v>
      </c>
      <c r="L1309" s="8" t="s">
        <v>2135</v>
      </c>
      <c r="O1309" s="20">
        <f>IF(Table1[[#This Row],[Phân loại]]="Tồn đầu kỳ",Table1[[#This Row],[Tổng giá trị]],0)</f>
        <v>0</v>
      </c>
      <c r="P1309" s="8">
        <f>IF(Table1[[#This Row],[Số còn phải thu ĐK]]&gt;0,0,IF(Table1[[#This Row],[Phân loại]]="Bán hàng",Table1[[#This Row],[Tổng giá trị]],-Table1[[#This Row],[Tổng giá trị]]))</f>
        <v>1169727</v>
      </c>
      <c r="Q1309" s="20">
        <f>IF(Table1[[#This Row],[Ngày Thanh toán]]&lt;&gt;"",Table1[[#This Row],[Giá Trị HD sau CK]],0)</f>
        <v>0</v>
      </c>
      <c r="R1309" s="8">
        <f>Table1[[#This Row],[Số còn phải thu ĐK]]+Table1[[#This Row],[Giá Trị HD sau CK]]-Table1[[#This Row],[Số tiền đã thu]]</f>
        <v>1169727</v>
      </c>
      <c r="S1309" s="7">
        <f>IF(Table1[[#This Row],[Ngày hóa đơn]]&lt;&gt;"",Table1[[#This Row],[Ngày hóa đơn]],Table1[[#This Row],[Ngày hạch toán]])</f>
        <v>45829</v>
      </c>
      <c r="T1309" s="8">
        <v>45</v>
      </c>
      <c r="U1309" s="7">
        <f>IF(Table1[[#This Row],[Ngày tính CN]]="","",S1309+T1309)</f>
        <v>45874</v>
      </c>
      <c r="V1309" s="20">
        <f ca="1">IF(Table1[[#This Row],[Hạn thanh toán]]="","",IF((U1309-NOW())&lt;0,0,(U1309-NOW())))</f>
        <v>0</v>
      </c>
      <c r="W1309" s="3"/>
      <c r="X1309" s="20">
        <f ca="1">IF(Table1[[#This Row],[Hạn thanh toán]]="","",IF((U1309-NOW())&lt;0,-(U1309-NOW()),0))</f>
        <v>100.62053680555255</v>
      </c>
      <c r="Y1309" s="3" t="str">
        <f t="shared" ca="1" si="20"/>
        <v>Nợ quá hạn từ 90 ngày đến 120 ngày</v>
      </c>
      <c r="Z1309" s="3" t="str">
        <f>IF(MONTH(Table1[[#This Row],[Ngày tính CN]])&lt;10,"0"&amp;MONTH(Table1[[#This Row],[Ngày tính CN]]),MONTH(Table1[[#This Row],[Ngày tính CN]]))</f>
        <v>06</v>
      </c>
      <c r="AA130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09" s="3"/>
    </row>
    <row r="1310" spans="1:28" ht="25.5" customHeight="1" x14ac:dyDescent="0.2">
      <c r="A1310" s="4" t="s">
        <v>1796</v>
      </c>
      <c r="B1310" s="4" t="s">
        <v>2120</v>
      </c>
      <c r="C1310" s="5">
        <v>45832</v>
      </c>
      <c r="D1310" s="6" t="s">
        <v>1860</v>
      </c>
      <c r="E1310" s="5">
        <v>45832</v>
      </c>
      <c r="F1310" s="3" t="s">
        <v>1964</v>
      </c>
      <c r="G1310" s="3" t="s">
        <v>2011</v>
      </c>
      <c r="K1310" s="8">
        <v>2114746</v>
      </c>
      <c r="L1310" s="8" t="s">
        <v>2135</v>
      </c>
      <c r="O1310" s="20">
        <f>IF(Table1[[#This Row],[Phân loại]]="Tồn đầu kỳ",Table1[[#This Row],[Tổng giá trị]],0)</f>
        <v>0</v>
      </c>
      <c r="P1310" s="8">
        <f>IF(Table1[[#This Row],[Số còn phải thu ĐK]]&gt;0,0,IF(Table1[[#This Row],[Phân loại]]="Bán hàng",Table1[[#This Row],[Tổng giá trị]],-Table1[[#This Row],[Tổng giá trị]]))</f>
        <v>2114746</v>
      </c>
      <c r="Q1310" s="20">
        <f>IF(Table1[[#This Row],[Ngày Thanh toán]]&lt;&gt;"",Table1[[#This Row],[Giá Trị HD sau CK]],0)</f>
        <v>0</v>
      </c>
      <c r="R1310" s="8">
        <f>Table1[[#This Row],[Số còn phải thu ĐK]]+Table1[[#This Row],[Giá Trị HD sau CK]]-Table1[[#This Row],[Số tiền đã thu]]</f>
        <v>2114746</v>
      </c>
      <c r="S1310" s="7">
        <f>IF(Table1[[#This Row],[Ngày hóa đơn]]&lt;&gt;"",Table1[[#This Row],[Ngày hóa đơn]],Table1[[#This Row],[Ngày hạch toán]])</f>
        <v>45832</v>
      </c>
      <c r="T1310" s="8">
        <v>45</v>
      </c>
      <c r="U1310" s="7">
        <f>IF(Table1[[#This Row],[Ngày tính CN]]="","",S1310+T1310)</f>
        <v>45877</v>
      </c>
      <c r="V1310" s="20">
        <f ca="1">IF(Table1[[#This Row],[Hạn thanh toán]]="","",IF((U1310-NOW())&lt;0,0,(U1310-NOW())))</f>
        <v>0</v>
      </c>
      <c r="W1310" s="3"/>
      <c r="X1310" s="20">
        <f ca="1">IF(Table1[[#This Row],[Hạn thanh toán]]="","",IF((U1310-NOW())&lt;0,-(U1310-NOW()),0))</f>
        <v>97.620536805552547</v>
      </c>
      <c r="Y1310" s="3" t="str">
        <f t="shared" ca="1" si="20"/>
        <v>Nợ quá hạn từ 90 ngày đến 120 ngày</v>
      </c>
      <c r="Z1310" s="3" t="str">
        <f>IF(MONTH(Table1[[#This Row],[Ngày tính CN]])&lt;10,"0"&amp;MONTH(Table1[[#This Row],[Ngày tính CN]]),MONTH(Table1[[#This Row],[Ngày tính CN]]))</f>
        <v>06</v>
      </c>
      <c r="AA131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10" s="3"/>
    </row>
    <row r="1311" spans="1:28" ht="25.5" customHeight="1" x14ac:dyDescent="0.2">
      <c r="A1311" s="4" t="s">
        <v>1796</v>
      </c>
      <c r="B1311" s="4" t="s">
        <v>2120</v>
      </c>
      <c r="C1311" s="5">
        <v>45834</v>
      </c>
      <c r="D1311" s="6" t="s">
        <v>1861</v>
      </c>
      <c r="E1311" s="5">
        <v>45834</v>
      </c>
      <c r="F1311" s="3" t="s">
        <v>1965</v>
      </c>
      <c r="G1311" s="3" t="s">
        <v>2012</v>
      </c>
      <c r="K1311" s="8">
        <v>941573</v>
      </c>
      <c r="L1311" s="8" t="s">
        <v>2135</v>
      </c>
      <c r="O1311" s="20">
        <f>IF(Table1[[#This Row],[Phân loại]]="Tồn đầu kỳ",Table1[[#This Row],[Tổng giá trị]],0)</f>
        <v>0</v>
      </c>
      <c r="P1311" s="8">
        <f>IF(Table1[[#This Row],[Số còn phải thu ĐK]]&gt;0,0,IF(Table1[[#This Row],[Phân loại]]="Bán hàng",Table1[[#This Row],[Tổng giá trị]],-Table1[[#This Row],[Tổng giá trị]]))</f>
        <v>941573</v>
      </c>
      <c r="Q1311" s="20">
        <f>IF(Table1[[#This Row],[Ngày Thanh toán]]&lt;&gt;"",Table1[[#This Row],[Giá Trị HD sau CK]],0)</f>
        <v>0</v>
      </c>
      <c r="R1311" s="8">
        <f>Table1[[#This Row],[Số còn phải thu ĐK]]+Table1[[#This Row],[Giá Trị HD sau CK]]-Table1[[#This Row],[Số tiền đã thu]]</f>
        <v>941573</v>
      </c>
      <c r="S1311" s="7">
        <f>IF(Table1[[#This Row],[Ngày hóa đơn]]&lt;&gt;"",Table1[[#This Row],[Ngày hóa đơn]],Table1[[#This Row],[Ngày hạch toán]])</f>
        <v>45834</v>
      </c>
      <c r="T1311" s="8">
        <v>45</v>
      </c>
      <c r="U1311" s="7">
        <f>IF(Table1[[#This Row],[Ngày tính CN]]="","",S1311+T1311)</f>
        <v>45879</v>
      </c>
      <c r="V1311" s="20">
        <f ca="1">IF(Table1[[#This Row],[Hạn thanh toán]]="","",IF((U1311-NOW())&lt;0,0,(U1311-NOW())))</f>
        <v>0</v>
      </c>
      <c r="W1311" s="3"/>
      <c r="X1311" s="20">
        <f ca="1">IF(Table1[[#This Row],[Hạn thanh toán]]="","",IF((U1311-NOW())&lt;0,-(U1311-NOW()),0))</f>
        <v>95.620536805552547</v>
      </c>
      <c r="Y1311" s="3" t="str">
        <f t="shared" ca="1" si="20"/>
        <v>Nợ quá hạn từ 90 ngày đến 120 ngày</v>
      </c>
      <c r="Z1311" s="3" t="str">
        <f>IF(MONTH(Table1[[#This Row],[Ngày tính CN]])&lt;10,"0"&amp;MONTH(Table1[[#This Row],[Ngày tính CN]]),MONTH(Table1[[#This Row],[Ngày tính CN]]))</f>
        <v>06</v>
      </c>
      <c r="AA131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11" s="3"/>
    </row>
    <row r="1312" spans="1:28" ht="25.5" customHeight="1" x14ac:dyDescent="0.2">
      <c r="A1312" s="4" t="s">
        <v>1796</v>
      </c>
      <c r="B1312" s="4" t="s">
        <v>2120</v>
      </c>
      <c r="C1312" s="5">
        <v>45836</v>
      </c>
      <c r="D1312" s="6" t="s">
        <v>1862</v>
      </c>
      <c r="E1312" s="5">
        <v>45836</v>
      </c>
      <c r="F1312" s="3" t="s">
        <v>1966</v>
      </c>
      <c r="G1312" s="3" t="s">
        <v>2013</v>
      </c>
      <c r="K1312" s="8">
        <v>1373759</v>
      </c>
      <c r="L1312" s="8" t="s">
        <v>2135</v>
      </c>
      <c r="O1312" s="20">
        <f>IF(Table1[[#This Row],[Phân loại]]="Tồn đầu kỳ",Table1[[#This Row],[Tổng giá trị]],0)</f>
        <v>0</v>
      </c>
      <c r="P1312" s="8">
        <f>IF(Table1[[#This Row],[Số còn phải thu ĐK]]&gt;0,0,IF(Table1[[#This Row],[Phân loại]]="Bán hàng",Table1[[#This Row],[Tổng giá trị]],-Table1[[#This Row],[Tổng giá trị]]))</f>
        <v>1373759</v>
      </c>
      <c r="Q1312" s="20">
        <f>IF(Table1[[#This Row],[Ngày Thanh toán]]&lt;&gt;"",Table1[[#This Row],[Giá Trị HD sau CK]],0)</f>
        <v>0</v>
      </c>
      <c r="R1312" s="8">
        <f>Table1[[#This Row],[Số còn phải thu ĐK]]+Table1[[#This Row],[Giá Trị HD sau CK]]-Table1[[#This Row],[Số tiền đã thu]]</f>
        <v>1373759</v>
      </c>
      <c r="S1312" s="7">
        <f>IF(Table1[[#This Row],[Ngày hóa đơn]]&lt;&gt;"",Table1[[#This Row],[Ngày hóa đơn]],Table1[[#This Row],[Ngày hạch toán]])</f>
        <v>45836</v>
      </c>
      <c r="T1312" s="8">
        <v>45</v>
      </c>
      <c r="U1312" s="7">
        <f>IF(Table1[[#This Row],[Ngày tính CN]]="","",S1312+T1312)</f>
        <v>45881</v>
      </c>
      <c r="V1312" s="20">
        <f ca="1">IF(Table1[[#This Row],[Hạn thanh toán]]="","",IF((U1312-NOW())&lt;0,0,(U1312-NOW())))</f>
        <v>0</v>
      </c>
      <c r="W1312" s="3"/>
      <c r="X1312" s="20">
        <f ca="1">IF(Table1[[#This Row],[Hạn thanh toán]]="","",IF((U1312-NOW())&lt;0,-(U1312-NOW()),0))</f>
        <v>93.620536805552547</v>
      </c>
      <c r="Y1312" s="3" t="str">
        <f t="shared" ca="1" si="20"/>
        <v>Nợ quá hạn từ 90 ngày đến 120 ngày</v>
      </c>
      <c r="Z1312" s="3" t="str">
        <f>IF(MONTH(Table1[[#This Row],[Ngày tính CN]])&lt;10,"0"&amp;MONTH(Table1[[#This Row],[Ngày tính CN]]),MONTH(Table1[[#This Row],[Ngày tính CN]]))</f>
        <v>06</v>
      </c>
      <c r="AA131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12" s="3"/>
    </row>
    <row r="1313" spans="1:28" ht="25.5" customHeight="1" x14ac:dyDescent="0.2">
      <c r="A1313" s="4" t="s">
        <v>1796</v>
      </c>
      <c r="B1313" s="4" t="s">
        <v>2120</v>
      </c>
      <c r="C1313" s="5">
        <v>45839</v>
      </c>
      <c r="D1313" s="6" t="s">
        <v>1863</v>
      </c>
      <c r="E1313" s="5">
        <v>45839</v>
      </c>
      <c r="F1313" s="3" t="s">
        <v>1967</v>
      </c>
      <c r="G1313" s="3" t="s">
        <v>2014</v>
      </c>
      <c r="K1313" s="8">
        <v>1169727</v>
      </c>
      <c r="L1313" s="8" t="s">
        <v>2135</v>
      </c>
      <c r="O1313" s="20">
        <f>IF(Table1[[#This Row],[Phân loại]]="Tồn đầu kỳ",Table1[[#This Row],[Tổng giá trị]],0)</f>
        <v>0</v>
      </c>
      <c r="P1313" s="8">
        <f>IF(Table1[[#This Row],[Số còn phải thu ĐK]]&gt;0,0,IF(Table1[[#This Row],[Phân loại]]="Bán hàng",Table1[[#This Row],[Tổng giá trị]],-Table1[[#This Row],[Tổng giá trị]]))</f>
        <v>1169727</v>
      </c>
      <c r="Q1313" s="20">
        <f>IF(Table1[[#This Row],[Ngày Thanh toán]]&lt;&gt;"",Table1[[#This Row],[Giá Trị HD sau CK]],0)</f>
        <v>0</v>
      </c>
      <c r="R1313" s="8">
        <f>Table1[[#This Row],[Số còn phải thu ĐK]]+Table1[[#This Row],[Giá Trị HD sau CK]]-Table1[[#This Row],[Số tiền đã thu]]</f>
        <v>1169727</v>
      </c>
      <c r="S1313" s="7">
        <f>IF(Table1[[#This Row],[Ngày hóa đơn]]&lt;&gt;"",Table1[[#This Row],[Ngày hóa đơn]],Table1[[#This Row],[Ngày hạch toán]])</f>
        <v>45839</v>
      </c>
      <c r="T1313" s="8">
        <v>45</v>
      </c>
      <c r="U1313" s="7">
        <f>IF(Table1[[#This Row],[Ngày tính CN]]="","",S1313+T1313)</f>
        <v>45884</v>
      </c>
      <c r="V1313" s="20">
        <f ca="1">IF(Table1[[#This Row],[Hạn thanh toán]]="","",IF((U1313-NOW())&lt;0,0,(U1313-NOW())))</f>
        <v>0</v>
      </c>
      <c r="W1313" s="3"/>
      <c r="X1313" s="20">
        <f ca="1">IF(Table1[[#This Row],[Hạn thanh toán]]="","",IF((U1313-NOW())&lt;0,-(U1313-NOW()),0))</f>
        <v>90.620536805552547</v>
      </c>
      <c r="Y1313" s="3" t="str">
        <f t="shared" ca="1" si="20"/>
        <v>Nợ quá hạn từ 90 ngày đến 120 ngày</v>
      </c>
      <c r="Z1313" s="3" t="str">
        <f>IF(MONTH(Table1[[#This Row],[Ngày tính CN]])&lt;10,"0"&amp;MONTH(Table1[[#This Row],[Ngày tính CN]]),MONTH(Table1[[#This Row],[Ngày tính CN]]))</f>
        <v>07</v>
      </c>
      <c r="AA131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13" s="3"/>
    </row>
    <row r="1314" spans="1:28" ht="25.5" customHeight="1" x14ac:dyDescent="0.2">
      <c r="A1314" s="4" t="s">
        <v>1796</v>
      </c>
      <c r="B1314" s="4" t="s">
        <v>2120</v>
      </c>
      <c r="C1314" s="5">
        <v>45841</v>
      </c>
      <c r="D1314" s="6" t="s">
        <v>1864</v>
      </c>
      <c r="E1314" s="5">
        <v>45841</v>
      </c>
      <c r="F1314" s="3" t="s">
        <v>1968</v>
      </c>
      <c r="G1314" s="3" t="s">
        <v>2015</v>
      </c>
      <c r="K1314" s="8">
        <v>1471636</v>
      </c>
      <c r="L1314" s="8" t="s">
        <v>2135</v>
      </c>
      <c r="O1314" s="20">
        <f>IF(Table1[[#This Row],[Phân loại]]="Tồn đầu kỳ",Table1[[#This Row],[Tổng giá trị]],0)</f>
        <v>0</v>
      </c>
      <c r="P1314" s="8">
        <f>IF(Table1[[#This Row],[Số còn phải thu ĐK]]&gt;0,0,IF(Table1[[#This Row],[Phân loại]]="Bán hàng",Table1[[#This Row],[Tổng giá trị]],-Table1[[#This Row],[Tổng giá trị]]))</f>
        <v>1471636</v>
      </c>
      <c r="Q1314" s="20">
        <f>IF(Table1[[#This Row],[Ngày Thanh toán]]&lt;&gt;"",Table1[[#This Row],[Giá Trị HD sau CK]],0)</f>
        <v>0</v>
      </c>
      <c r="R1314" s="8">
        <f>Table1[[#This Row],[Số còn phải thu ĐK]]+Table1[[#This Row],[Giá Trị HD sau CK]]-Table1[[#This Row],[Số tiền đã thu]]</f>
        <v>1471636</v>
      </c>
      <c r="S1314" s="7">
        <f>IF(Table1[[#This Row],[Ngày hóa đơn]]&lt;&gt;"",Table1[[#This Row],[Ngày hóa đơn]],Table1[[#This Row],[Ngày hạch toán]])</f>
        <v>45841</v>
      </c>
      <c r="T1314" s="8">
        <v>45</v>
      </c>
      <c r="U1314" s="7">
        <f>IF(Table1[[#This Row],[Ngày tính CN]]="","",S1314+T1314)</f>
        <v>45886</v>
      </c>
      <c r="V1314" s="20">
        <f ca="1">IF(Table1[[#This Row],[Hạn thanh toán]]="","",IF((U1314-NOW())&lt;0,0,(U1314-NOW())))</f>
        <v>0</v>
      </c>
      <c r="W1314" s="3"/>
      <c r="X1314" s="20">
        <f ca="1">IF(Table1[[#This Row],[Hạn thanh toán]]="","",IF((U1314-NOW())&lt;0,-(U1314-NOW()),0))</f>
        <v>88.620536805552547</v>
      </c>
      <c r="Y1314" s="3" t="str">
        <f t="shared" ca="1" si="20"/>
        <v>Nợ quá hạn từ 60 ngày đến 90 ngày</v>
      </c>
      <c r="Z1314" s="3" t="str">
        <f>IF(MONTH(Table1[[#This Row],[Ngày tính CN]])&lt;10,"0"&amp;MONTH(Table1[[#This Row],[Ngày tính CN]]),MONTH(Table1[[#This Row],[Ngày tính CN]]))</f>
        <v>07</v>
      </c>
      <c r="AA131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14" s="3"/>
    </row>
    <row r="1315" spans="1:28" ht="25.5" customHeight="1" x14ac:dyDescent="0.2">
      <c r="A1315" s="4" t="s">
        <v>1796</v>
      </c>
      <c r="B1315" s="4" t="s">
        <v>2120</v>
      </c>
      <c r="C1315" s="5">
        <v>45843</v>
      </c>
      <c r="D1315" s="6" t="s">
        <v>1865</v>
      </c>
      <c r="E1315" s="5">
        <v>45843</v>
      </c>
      <c r="F1315" s="3" t="s">
        <v>1969</v>
      </c>
      <c r="G1315" s="3" t="s">
        <v>2016</v>
      </c>
      <c r="K1315" s="8">
        <v>1745976</v>
      </c>
      <c r="L1315" s="8" t="s">
        <v>2135</v>
      </c>
      <c r="O1315" s="20">
        <f>IF(Table1[[#This Row],[Phân loại]]="Tồn đầu kỳ",Table1[[#This Row],[Tổng giá trị]],0)</f>
        <v>0</v>
      </c>
      <c r="P1315" s="8">
        <f>IF(Table1[[#This Row],[Số còn phải thu ĐK]]&gt;0,0,IF(Table1[[#This Row],[Phân loại]]="Bán hàng",Table1[[#This Row],[Tổng giá trị]],-Table1[[#This Row],[Tổng giá trị]]))</f>
        <v>1745976</v>
      </c>
      <c r="Q1315" s="20">
        <f>IF(Table1[[#This Row],[Ngày Thanh toán]]&lt;&gt;"",Table1[[#This Row],[Giá Trị HD sau CK]],0)</f>
        <v>0</v>
      </c>
      <c r="R1315" s="8">
        <f>Table1[[#This Row],[Số còn phải thu ĐK]]+Table1[[#This Row],[Giá Trị HD sau CK]]-Table1[[#This Row],[Số tiền đã thu]]</f>
        <v>1745976</v>
      </c>
      <c r="S1315" s="7">
        <f>IF(Table1[[#This Row],[Ngày hóa đơn]]&lt;&gt;"",Table1[[#This Row],[Ngày hóa đơn]],Table1[[#This Row],[Ngày hạch toán]])</f>
        <v>45843</v>
      </c>
      <c r="T1315" s="8">
        <v>45</v>
      </c>
      <c r="U1315" s="7">
        <f>IF(Table1[[#This Row],[Ngày tính CN]]="","",S1315+T1315)</f>
        <v>45888</v>
      </c>
      <c r="V1315" s="20">
        <f ca="1">IF(Table1[[#This Row],[Hạn thanh toán]]="","",IF((U1315-NOW())&lt;0,0,(U1315-NOW())))</f>
        <v>0</v>
      </c>
      <c r="W1315" s="3"/>
      <c r="X1315" s="20">
        <f ca="1">IF(Table1[[#This Row],[Hạn thanh toán]]="","",IF((U1315-NOW())&lt;0,-(U1315-NOW()),0))</f>
        <v>86.620536805552547</v>
      </c>
      <c r="Y1315" s="3" t="str">
        <f t="shared" ca="1" si="20"/>
        <v>Nợ quá hạn từ 60 ngày đến 90 ngày</v>
      </c>
      <c r="Z1315" s="3" t="str">
        <f>IF(MONTH(Table1[[#This Row],[Ngày tính CN]])&lt;10,"0"&amp;MONTH(Table1[[#This Row],[Ngày tính CN]]),MONTH(Table1[[#This Row],[Ngày tính CN]]))</f>
        <v>07</v>
      </c>
      <c r="AA131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15" s="3"/>
    </row>
    <row r="1316" spans="1:28" ht="25.5" customHeight="1" x14ac:dyDescent="0.2">
      <c r="A1316" s="4" t="s">
        <v>1796</v>
      </c>
      <c r="B1316" s="4" t="s">
        <v>2120</v>
      </c>
      <c r="C1316" s="5">
        <v>45846</v>
      </c>
      <c r="D1316" s="6" t="s">
        <v>1866</v>
      </c>
      <c r="E1316" s="5">
        <v>45846</v>
      </c>
      <c r="F1316" s="3" t="s">
        <v>1970</v>
      </c>
      <c r="G1316" s="3" t="s">
        <v>2017</v>
      </c>
      <c r="K1316" s="8">
        <v>1313790</v>
      </c>
      <c r="L1316" s="8" t="s">
        <v>2135</v>
      </c>
      <c r="O1316" s="20">
        <f>IF(Table1[[#This Row],[Phân loại]]="Tồn đầu kỳ",Table1[[#This Row],[Tổng giá trị]],0)</f>
        <v>0</v>
      </c>
      <c r="P1316" s="8">
        <f>IF(Table1[[#This Row],[Số còn phải thu ĐK]]&gt;0,0,IF(Table1[[#This Row],[Phân loại]]="Bán hàng",Table1[[#This Row],[Tổng giá trị]],-Table1[[#This Row],[Tổng giá trị]]))</f>
        <v>1313790</v>
      </c>
      <c r="Q1316" s="20">
        <f>IF(Table1[[#This Row],[Ngày Thanh toán]]&lt;&gt;"",Table1[[#This Row],[Giá Trị HD sau CK]],0)</f>
        <v>0</v>
      </c>
      <c r="R1316" s="8">
        <f>Table1[[#This Row],[Số còn phải thu ĐK]]+Table1[[#This Row],[Giá Trị HD sau CK]]-Table1[[#This Row],[Số tiền đã thu]]</f>
        <v>1313790</v>
      </c>
      <c r="S1316" s="7">
        <f>IF(Table1[[#This Row],[Ngày hóa đơn]]&lt;&gt;"",Table1[[#This Row],[Ngày hóa đơn]],Table1[[#This Row],[Ngày hạch toán]])</f>
        <v>45846</v>
      </c>
      <c r="T1316" s="8">
        <v>45</v>
      </c>
      <c r="U1316" s="7">
        <f>IF(Table1[[#This Row],[Ngày tính CN]]="","",S1316+T1316)</f>
        <v>45891</v>
      </c>
      <c r="V1316" s="20">
        <f ca="1">IF(Table1[[#This Row],[Hạn thanh toán]]="","",IF((U1316-NOW())&lt;0,0,(U1316-NOW())))</f>
        <v>0</v>
      </c>
      <c r="W1316" s="3"/>
      <c r="X1316" s="20">
        <f ca="1">IF(Table1[[#This Row],[Hạn thanh toán]]="","",IF((U1316-NOW())&lt;0,-(U1316-NOW()),0))</f>
        <v>83.620536805552547</v>
      </c>
      <c r="Y1316" s="3" t="str">
        <f t="shared" ca="1" si="20"/>
        <v>Nợ quá hạn từ 60 ngày đến 90 ngày</v>
      </c>
      <c r="Z1316" s="3" t="str">
        <f>IF(MONTH(Table1[[#This Row],[Ngày tính CN]])&lt;10,"0"&amp;MONTH(Table1[[#This Row],[Ngày tính CN]]),MONTH(Table1[[#This Row],[Ngày tính CN]]))</f>
        <v>07</v>
      </c>
      <c r="AA131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16" s="3"/>
    </row>
    <row r="1317" spans="1:28" ht="25.5" customHeight="1" x14ac:dyDescent="0.2">
      <c r="A1317" s="4" t="s">
        <v>1796</v>
      </c>
      <c r="B1317" s="4" t="s">
        <v>2120</v>
      </c>
      <c r="C1317" s="5">
        <v>45848</v>
      </c>
      <c r="D1317" s="6" t="s">
        <v>1867</v>
      </c>
      <c r="E1317" s="5">
        <v>45848</v>
      </c>
      <c r="F1317" s="3" t="s">
        <v>1971</v>
      </c>
      <c r="G1317" s="3" t="s">
        <v>2018</v>
      </c>
      <c r="K1317" s="8">
        <v>1595022</v>
      </c>
      <c r="L1317" s="8" t="s">
        <v>2135</v>
      </c>
      <c r="O1317" s="20">
        <f>IF(Table1[[#This Row],[Phân loại]]="Tồn đầu kỳ",Table1[[#This Row],[Tổng giá trị]],0)</f>
        <v>0</v>
      </c>
      <c r="P1317" s="8">
        <f>IF(Table1[[#This Row],[Số còn phải thu ĐK]]&gt;0,0,IF(Table1[[#This Row],[Phân loại]]="Bán hàng",Table1[[#This Row],[Tổng giá trị]],-Table1[[#This Row],[Tổng giá trị]]))</f>
        <v>1595022</v>
      </c>
      <c r="Q1317" s="20">
        <f>IF(Table1[[#This Row],[Ngày Thanh toán]]&lt;&gt;"",Table1[[#This Row],[Giá Trị HD sau CK]],0)</f>
        <v>0</v>
      </c>
      <c r="R1317" s="8">
        <f>Table1[[#This Row],[Số còn phải thu ĐK]]+Table1[[#This Row],[Giá Trị HD sau CK]]-Table1[[#This Row],[Số tiền đã thu]]</f>
        <v>1595022</v>
      </c>
      <c r="S1317" s="7">
        <f>IF(Table1[[#This Row],[Ngày hóa đơn]]&lt;&gt;"",Table1[[#This Row],[Ngày hóa đơn]],Table1[[#This Row],[Ngày hạch toán]])</f>
        <v>45848</v>
      </c>
      <c r="T1317" s="8">
        <v>45</v>
      </c>
      <c r="U1317" s="7">
        <f>IF(Table1[[#This Row],[Ngày tính CN]]="","",S1317+T1317)</f>
        <v>45893</v>
      </c>
      <c r="V1317" s="20">
        <f ca="1">IF(Table1[[#This Row],[Hạn thanh toán]]="","",IF((U1317-NOW())&lt;0,0,(U1317-NOW())))</f>
        <v>0</v>
      </c>
      <c r="W1317" s="3"/>
      <c r="X1317" s="20">
        <f ca="1">IF(Table1[[#This Row],[Hạn thanh toán]]="","",IF((U1317-NOW())&lt;0,-(U1317-NOW()),0))</f>
        <v>81.620536805552547</v>
      </c>
      <c r="Y1317" s="3" t="str">
        <f t="shared" ca="1" si="20"/>
        <v>Nợ quá hạn từ 60 ngày đến 90 ngày</v>
      </c>
      <c r="Z1317" s="3" t="str">
        <f>IF(MONTH(Table1[[#This Row],[Ngày tính CN]])&lt;10,"0"&amp;MONTH(Table1[[#This Row],[Ngày tính CN]]),MONTH(Table1[[#This Row],[Ngày tính CN]]))</f>
        <v>07</v>
      </c>
      <c r="AA131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17" s="3"/>
    </row>
    <row r="1318" spans="1:28" ht="25.5" customHeight="1" x14ac:dyDescent="0.2">
      <c r="A1318" s="4" t="s">
        <v>1796</v>
      </c>
      <c r="B1318" s="4" t="s">
        <v>2120</v>
      </c>
      <c r="C1318" s="5">
        <v>45850</v>
      </c>
      <c r="D1318" s="6" t="s">
        <v>1868</v>
      </c>
      <c r="E1318" s="5">
        <v>45850</v>
      </c>
      <c r="F1318" s="3" t="s">
        <v>1972</v>
      </c>
      <c r="G1318" s="3" t="s">
        <v>2019</v>
      </c>
      <c r="K1318" s="8">
        <v>2550379</v>
      </c>
      <c r="L1318" s="8" t="s">
        <v>2135</v>
      </c>
      <c r="O1318" s="20">
        <f>IF(Table1[[#This Row],[Phân loại]]="Tồn đầu kỳ",Table1[[#This Row],[Tổng giá trị]],0)</f>
        <v>0</v>
      </c>
      <c r="P1318" s="8">
        <f>IF(Table1[[#This Row],[Số còn phải thu ĐK]]&gt;0,0,IF(Table1[[#This Row],[Phân loại]]="Bán hàng",Table1[[#This Row],[Tổng giá trị]],-Table1[[#This Row],[Tổng giá trị]]))</f>
        <v>2550379</v>
      </c>
      <c r="Q1318" s="20">
        <f>IF(Table1[[#This Row],[Ngày Thanh toán]]&lt;&gt;"",Table1[[#This Row],[Giá Trị HD sau CK]],0)</f>
        <v>0</v>
      </c>
      <c r="R1318" s="8">
        <f>Table1[[#This Row],[Số còn phải thu ĐK]]+Table1[[#This Row],[Giá Trị HD sau CK]]-Table1[[#This Row],[Số tiền đã thu]]</f>
        <v>2550379</v>
      </c>
      <c r="S1318" s="7">
        <f>IF(Table1[[#This Row],[Ngày hóa đơn]]&lt;&gt;"",Table1[[#This Row],[Ngày hóa đơn]],Table1[[#This Row],[Ngày hạch toán]])</f>
        <v>45850</v>
      </c>
      <c r="T1318" s="8">
        <v>45</v>
      </c>
      <c r="U1318" s="7">
        <f>IF(Table1[[#This Row],[Ngày tính CN]]="","",S1318+T1318)</f>
        <v>45895</v>
      </c>
      <c r="V1318" s="20">
        <f ca="1">IF(Table1[[#This Row],[Hạn thanh toán]]="","",IF((U1318-NOW())&lt;0,0,(U1318-NOW())))</f>
        <v>0</v>
      </c>
      <c r="W1318" s="3"/>
      <c r="X1318" s="20">
        <f ca="1">IF(Table1[[#This Row],[Hạn thanh toán]]="","",IF((U1318-NOW())&lt;0,-(U1318-NOW()),0))</f>
        <v>79.620536805552547</v>
      </c>
      <c r="Y1318" s="3" t="str">
        <f t="shared" ca="1" si="20"/>
        <v>Nợ quá hạn từ 60 ngày đến 90 ngày</v>
      </c>
      <c r="Z1318" s="3" t="str">
        <f>IF(MONTH(Table1[[#This Row],[Ngày tính CN]])&lt;10,"0"&amp;MONTH(Table1[[#This Row],[Ngày tính CN]]),MONTH(Table1[[#This Row],[Ngày tính CN]]))</f>
        <v>07</v>
      </c>
      <c r="AA131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18" s="3"/>
    </row>
    <row r="1319" spans="1:28" ht="25.5" customHeight="1" x14ac:dyDescent="0.2">
      <c r="A1319" s="4" t="s">
        <v>1796</v>
      </c>
      <c r="B1319" s="4" t="s">
        <v>2120</v>
      </c>
      <c r="C1319" s="5">
        <v>45853</v>
      </c>
      <c r="D1319" s="6" t="s">
        <v>1869</v>
      </c>
      <c r="E1319" s="5">
        <v>45853</v>
      </c>
      <c r="F1319" s="3" t="s">
        <v>1973</v>
      </c>
      <c r="G1319" s="3" t="s">
        <v>2020</v>
      </c>
      <c r="K1319" s="8">
        <v>2322224</v>
      </c>
      <c r="L1319" s="8" t="s">
        <v>2135</v>
      </c>
      <c r="O1319" s="20">
        <f>IF(Table1[[#This Row],[Phân loại]]="Tồn đầu kỳ",Table1[[#This Row],[Tổng giá trị]],0)</f>
        <v>0</v>
      </c>
      <c r="P1319" s="8">
        <f>IF(Table1[[#This Row],[Số còn phải thu ĐK]]&gt;0,0,IF(Table1[[#This Row],[Phân loại]]="Bán hàng",Table1[[#This Row],[Tổng giá trị]],-Table1[[#This Row],[Tổng giá trị]]))</f>
        <v>2322224</v>
      </c>
      <c r="Q1319" s="20">
        <f>IF(Table1[[#This Row],[Ngày Thanh toán]]&lt;&gt;"",Table1[[#This Row],[Giá Trị HD sau CK]],0)</f>
        <v>0</v>
      </c>
      <c r="R1319" s="8">
        <f>Table1[[#This Row],[Số còn phải thu ĐK]]+Table1[[#This Row],[Giá Trị HD sau CK]]-Table1[[#This Row],[Số tiền đã thu]]</f>
        <v>2322224</v>
      </c>
      <c r="S1319" s="7">
        <f>IF(Table1[[#This Row],[Ngày hóa đơn]]&lt;&gt;"",Table1[[#This Row],[Ngày hóa đơn]],Table1[[#This Row],[Ngày hạch toán]])</f>
        <v>45853</v>
      </c>
      <c r="T1319" s="8">
        <v>45</v>
      </c>
      <c r="U1319" s="7">
        <f>IF(Table1[[#This Row],[Ngày tính CN]]="","",S1319+T1319)</f>
        <v>45898</v>
      </c>
      <c r="V1319" s="20">
        <f ca="1">IF(Table1[[#This Row],[Hạn thanh toán]]="","",IF((U1319-NOW())&lt;0,0,(U1319-NOW())))</f>
        <v>0</v>
      </c>
      <c r="W1319" s="3"/>
      <c r="X1319" s="20">
        <f ca="1">IF(Table1[[#This Row],[Hạn thanh toán]]="","",IF((U1319-NOW())&lt;0,-(U1319-NOW()),0))</f>
        <v>76.620536805552547</v>
      </c>
      <c r="Y1319" s="3" t="str">
        <f t="shared" ca="1" si="20"/>
        <v>Nợ quá hạn từ 60 ngày đến 90 ngày</v>
      </c>
      <c r="Z1319" s="3" t="str">
        <f>IF(MONTH(Table1[[#This Row],[Ngày tính CN]])&lt;10,"0"&amp;MONTH(Table1[[#This Row],[Ngày tính CN]]),MONTH(Table1[[#This Row],[Ngày tính CN]]))</f>
        <v>07</v>
      </c>
      <c r="AA131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19" s="3"/>
    </row>
    <row r="1320" spans="1:28" ht="25.5" customHeight="1" x14ac:dyDescent="0.2">
      <c r="A1320" s="4" t="s">
        <v>1796</v>
      </c>
      <c r="B1320" s="4" t="s">
        <v>2120</v>
      </c>
      <c r="C1320" s="5">
        <v>45855</v>
      </c>
      <c r="D1320" s="6" t="s">
        <v>1870</v>
      </c>
      <c r="E1320" s="5">
        <v>45855</v>
      </c>
      <c r="F1320" s="3" t="s">
        <v>1974</v>
      </c>
      <c r="G1320" s="3" t="s">
        <v>2021</v>
      </c>
      <c r="K1320" s="8">
        <v>2466286</v>
      </c>
      <c r="L1320" s="8" t="s">
        <v>2135</v>
      </c>
      <c r="O1320" s="20">
        <f>IF(Table1[[#This Row],[Phân loại]]="Tồn đầu kỳ",Table1[[#This Row],[Tổng giá trị]],0)</f>
        <v>0</v>
      </c>
      <c r="P1320" s="8">
        <f>IF(Table1[[#This Row],[Số còn phải thu ĐK]]&gt;0,0,IF(Table1[[#This Row],[Phân loại]]="Bán hàng",Table1[[#This Row],[Tổng giá trị]],-Table1[[#This Row],[Tổng giá trị]]))</f>
        <v>2466286</v>
      </c>
      <c r="Q1320" s="20">
        <f>IF(Table1[[#This Row],[Ngày Thanh toán]]&lt;&gt;"",Table1[[#This Row],[Giá Trị HD sau CK]],0)</f>
        <v>0</v>
      </c>
      <c r="R1320" s="8">
        <f>Table1[[#This Row],[Số còn phải thu ĐK]]+Table1[[#This Row],[Giá Trị HD sau CK]]-Table1[[#This Row],[Số tiền đã thu]]</f>
        <v>2466286</v>
      </c>
      <c r="S1320" s="7">
        <f>IF(Table1[[#This Row],[Ngày hóa đơn]]&lt;&gt;"",Table1[[#This Row],[Ngày hóa đơn]],Table1[[#This Row],[Ngày hạch toán]])</f>
        <v>45855</v>
      </c>
      <c r="T1320" s="8">
        <v>45</v>
      </c>
      <c r="U1320" s="7">
        <f>IF(Table1[[#This Row],[Ngày tính CN]]="","",S1320+T1320)</f>
        <v>45900</v>
      </c>
      <c r="V1320" s="20">
        <f ca="1">IF(Table1[[#This Row],[Hạn thanh toán]]="","",IF((U1320-NOW())&lt;0,0,(U1320-NOW())))</f>
        <v>0</v>
      </c>
      <c r="W1320" s="3"/>
      <c r="X1320" s="20">
        <f ca="1">IF(Table1[[#This Row],[Hạn thanh toán]]="","",IF((U1320-NOW())&lt;0,-(U1320-NOW()),0))</f>
        <v>74.620536805552547</v>
      </c>
      <c r="Y1320" s="3" t="str">
        <f t="shared" ca="1" si="20"/>
        <v>Nợ quá hạn từ 60 ngày đến 90 ngày</v>
      </c>
      <c r="Z1320" s="3" t="str">
        <f>IF(MONTH(Table1[[#This Row],[Ngày tính CN]])&lt;10,"0"&amp;MONTH(Table1[[#This Row],[Ngày tính CN]]),MONTH(Table1[[#This Row],[Ngày tính CN]]))</f>
        <v>07</v>
      </c>
      <c r="AA132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20" s="3"/>
    </row>
    <row r="1321" spans="1:28" ht="25.5" customHeight="1" x14ac:dyDescent="0.2">
      <c r="A1321" s="4" t="s">
        <v>1796</v>
      </c>
      <c r="B1321" s="4" t="s">
        <v>2120</v>
      </c>
      <c r="C1321" s="5">
        <v>45857</v>
      </c>
      <c r="D1321" s="6" t="s">
        <v>1871</v>
      </c>
      <c r="E1321" s="5">
        <v>45856</v>
      </c>
      <c r="F1321" s="3" t="s">
        <v>1975</v>
      </c>
      <c r="G1321" s="3" t="s">
        <v>2022</v>
      </c>
      <c r="K1321" s="8">
        <v>1749422</v>
      </c>
      <c r="L1321" s="8" t="s">
        <v>2135</v>
      </c>
      <c r="O1321" s="20">
        <f>IF(Table1[[#This Row],[Phân loại]]="Tồn đầu kỳ",Table1[[#This Row],[Tổng giá trị]],0)</f>
        <v>0</v>
      </c>
      <c r="P1321" s="8">
        <f>IF(Table1[[#This Row],[Số còn phải thu ĐK]]&gt;0,0,IF(Table1[[#This Row],[Phân loại]]="Bán hàng",Table1[[#This Row],[Tổng giá trị]],-Table1[[#This Row],[Tổng giá trị]]))</f>
        <v>1749422</v>
      </c>
      <c r="Q1321" s="20">
        <f>IF(Table1[[#This Row],[Ngày Thanh toán]]&lt;&gt;"",Table1[[#This Row],[Giá Trị HD sau CK]],0)</f>
        <v>0</v>
      </c>
      <c r="R1321" s="8">
        <f>Table1[[#This Row],[Số còn phải thu ĐK]]+Table1[[#This Row],[Giá Trị HD sau CK]]-Table1[[#This Row],[Số tiền đã thu]]</f>
        <v>1749422</v>
      </c>
      <c r="S1321" s="7">
        <f>IF(Table1[[#This Row],[Ngày hóa đơn]]&lt;&gt;"",Table1[[#This Row],[Ngày hóa đơn]],Table1[[#This Row],[Ngày hạch toán]])</f>
        <v>45856</v>
      </c>
      <c r="T1321" s="8">
        <v>45</v>
      </c>
      <c r="U1321" s="7">
        <f>IF(Table1[[#This Row],[Ngày tính CN]]="","",S1321+T1321)</f>
        <v>45901</v>
      </c>
      <c r="V1321" s="20">
        <f ca="1">IF(Table1[[#This Row],[Hạn thanh toán]]="","",IF((U1321-NOW())&lt;0,0,(U1321-NOW())))</f>
        <v>0</v>
      </c>
      <c r="W1321" s="3"/>
      <c r="X1321" s="20">
        <f ca="1">IF(Table1[[#This Row],[Hạn thanh toán]]="","",IF((U1321-NOW())&lt;0,-(U1321-NOW()),0))</f>
        <v>73.620536805552547</v>
      </c>
      <c r="Y1321" s="3" t="str">
        <f t="shared" ca="1" si="20"/>
        <v>Nợ quá hạn từ 60 ngày đến 90 ngày</v>
      </c>
      <c r="Z1321" s="3" t="str">
        <f>IF(MONTH(Table1[[#This Row],[Ngày tính CN]])&lt;10,"0"&amp;MONTH(Table1[[#This Row],[Ngày tính CN]]),MONTH(Table1[[#This Row],[Ngày tính CN]]))</f>
        <v>07</v>
      </c>
      <c r="AA132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21" s="3"/>
    </row>
    <row r="1322" spans="1:28" ht="25.5" customHeight="1" x14ac:dyDescent="0.2">
      <c r="A1322" s="4" t="s">
        <v>1796</v>
      </c>
      <c r="B1322" s="4" t="s">
        <v>2120</v>
      </c>
      <c r="C1322" s="5">
        <v>45860</v>
      </c>
      <c r="D1322" s="6" t="s">
        <v>1872</v>
      </c>
      <c r="E1322" s="5">
        <v>45860</v>
      </c>
      <c r="F1322" s="3" t="s">
        <v>1976</v>
      </c>
      <c r="G1322" s="3" t="s">
        <v>2023</v>
      </c>
      <c r="K1322" s="8">
        <v>1366866</v>
      </c>
      <c r="L1322" s="8" t="s">
        <v>2135</v>
      </c>
      <c r="O1322" s="20">
        <f>IF(Table1[[#This Row],[Phân loại]]="Tồn đầu kỳ",Table1[[#This Row],[Tổng giá trị]],0)</f>
        <v>0</v>
      </c>
      <c r="P1322" s="8">
        <f>IF(Table1[[#This Row],[Số còn phải thu ĐK]]&gt;0,0,IF(Table1[[#This Row],[Phân loại]]="Bán hàng",Table1[[#This Row],[Tổng giá trị]],-Table1[[#This Row],[Tổng giá trị]]))</f>
        <v>1366866</v>
      </c>
      <c r="Q1322" s="20">
        <f>IF(Table1[[#This Row],[Ngày Thanh toán]]&lt;&gt;"",Table1[[#This Row],[Giá Trị HD sau CK]],0)</f>
        <v>0</v>
      </c>
      <c r="R1322" s="8">
        <f>Table1[[#This Row],[Số còn phải thu ĐK]]+Table1[[#This Row],[Giá Trị HD sau CK]]-Table1[[#This Row],[Số tiền đã thu]]</f>
        <v>1366866</v>
      </c>
      <c r="S1322" s="7">
        <f>IF(Table1[[#This Row],[Ngày hóa đơn]]&lt;&gt;"",Table1[[#This Row],[Ngày hóa đơn]],Table1[[#This Row],[Ngày hạch toán]])</f>
        <v>45860</v>
      </c>
      <c r="T1322" s="8">
        <v>45</v>
      </c>
      <c r="U1322" s="7">
        <f>IF(Table1[[#This Row],[Ngày tính CN]]="","",S1322+T1322)</f>
        <v>45905</v>
      </c>
      <c r="V1322" s="20">
        <f ca="1">IF(Table1[[#This Row],[Hạn thanh toán]]="","",IF((U1322-NOW())&lt;0,0,(U1322-NOW())))</f>
        <v>0</v>
      </c>
      <c r="W1322" s="3"/>
      <c r="X1322" s="20">
        <f ca="1">IF(Table1[[#This Row],[Hạn thanh toán]]="","",IF((U1322-NOW())&lt;0,-(U1322-NOW()),0))</f>
        <v>69.620536805552547</v>
      </c>
      <c r="Y1322" s="3" t="str">
        <f t="shared" ca="1" si="20"/>
        <v>Nợ quá hạn từ 60 ngày đến 90 ngày</v>
      </c>
      <c r="Z1322" s="3" t="str">
        <f>IF(MONTH(Table1[[#This Row],[Ngày tính CN]])&lt;10,"0"&amp;MONTH(Table1[[#This Row],[Ngày tính CN]]),MONTH(Table1[[#This Row],[Ngày tính CN]]))</f>
        <v>07</v>
      </c>
      <c r="AA132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22" s="3"/>
    </row>
    <row r="1323" spans="1:28" ht="25.5" customHeight="1" x14ac:dyDescent="0.2">
      <c r="A1323" s="4" t="s">
        <v>1796</v>
      </c>
      <c r="B1323" s="4" t="s">
        <v>2120</v>
      </c>
      <c r="C1323" s="5">
        <v>45862</v>
      </c>
      <c r="D1323" s="6" t="s">
        <v>1873</v>
      </c>
      <c r="E1323" s="5">
        <v>45862</v>
      </c>
      <c r="F1323" s="3" t="s">
        <v>1977</v>
      </c>
      <c r="G1323" s="3" t="s">
        <v>2024</v>
      </c>
      <c r="K1323" s="8">
        <v>2409763</v>
      </c>
      <c r="L1323" s="8" t="s">
        <v>2135</v>
      </c>
      <c r="O1323" s="20">
        <f>IF(Table1[[#This Row],[Phân loại]]="Tồn đầu kỳ",Table1[[#This Row],[Tổng giá trị]],0)</f>
        <v>0</v>
      </c>
      <c r="P1323" s="8">
        <f>IF(Table1[[#This Row],[Số còn phải thu ĐK]]&gt;0,0,IF(Table1[[#This Row],[Phân loại]]="Bán hàng",Table1[[#This Row],[Tổng giá trị]],-Table1[[#This Row],[Tổng giá trị]]))</f>
        <v>2409763</v>
      </c>
      <c r="Q1323" s="20">
        <f>IF(Table1[[#This Row],[Ngày Thanh toán]]&lt;&gt;"",Table1[[#This Row],[Giá Trị HD sau CK]],0)</f>
        <v>0</v>
      </c>
      <c r="R1323" s="8">
        <f>Table1[[#This Row],[Số còn phải thu ĐK]]+Table1[[#This Row],[Giá Trị HD sau CK]]-Table1[[#This Row],[Số tiền đã thu]]</f>
        <v>2409763</v>
      </c>
      <c r="S1323" s="7">
        <f>IF(Table1[[#This Row],[Ngày hóa đơn]]&lt;&gt;"",Table1[[#This Row],[Ngày hóa đơn]],Table1[[#This Row],[Ngày hạch toán]])</f>
        <v>45862</v>
      </c>
      <c r="T1323" s="8">
        <v>45</v>
      </c>
      <c r="U1323" s="7">
        <f>IF(Table1[[#This Row],[Ngày tính CN]]="","",S1323+T1323)</f>
        <v>45907</v>
      </c>
      <c r="V1323" s="20">
        <f ca="1">IF(Table1[[#This Row],[Hạn thanh toán]]="","",IF((U1323-NOW())&lt;0,0,(U1323-NOW())))</f>
        <v>0</v>
      </c>
      <c r="W1323" s="3"/>
      <c r="X1323" s="20">
        <f ca="1">IF(Table1[[#This Row],[Hạn thanh toán]]="","",IF((U1323-NOW())&lt;0,-(U1323-NOW()),0))</f>
        <v>67.620536805552547</v>
      </c>
      <c r="Y1323" s="3" t="str">
        <f t="shared" ca="1" si="20"/>
        <v>Nợ quá hạn từ 60 ngày đến 90 ngày</v>
      </c>
      <c r="Z1323" s="3" t="str">
        <f>IF(MONTH(Table1[[#This Row],[Ngày tính CN]])&lt;10,"0"&amp;MONTH(Table1[[#This Row],[Ngày tính CN]]),MONTH(Table1[[#This Row],[Ngày tính CN]]))</f>
        <v>07</v>
      </c>
      <c r="AA132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23" s="3"/>
    </row>
    <row r="1324" spans="1:28" ht="25.5" customHeight="1" x14ac:dyDescent="0.2">
      <c r="A1324" s="4" t="s">
        <v>1796</v>
      </c>
      <c r="B1324" s="4" t="s">
        <v>2120</v>
      </c>
      <c r="C1324" s="5">
        <v>45864</v>
      </c>
      <c r="D1324" s="6" t="s">
        <v>1874</v>
      </c>
      <c r="E1324" s="5">
        <v>45864</v>
      </c>
      <c r="F1324" s="3" t="s">
        <v>1978</v>
      </c>
      <c r="G1324" s="3" t="s">
        <v>2025</v>
      </c>
      <c r="K1324" s="8">
        <v>1967238</v>
      </c>
      <c r="L1324" s="8" t="s">
        <v>2135</v>
      </c>
      <c r="O1324" s="20">
        <f>IF(Table1[[#This Row],[Phân loại]]="Tồn đầu kỳ",Table1[[#This Row],[Tổng giá trị]],0)</f>
        <v>0</v>
      </c>
      <c r="P1324" s="8">
        <f>IF(Table1[[#This Row],[Số còn phải thu ĐK]]&gt;0,0,IF(Table1[[#This Row],[Phân loại]]="Bán hàng",Table1[[#This Row],[Tổng giá trị]],-Table1[[#This Row],[Tổng giá trị]]))</f>
        <v>1967238</v>
      </c>
      <c r="Q1324" s="20">
        <f>IF(Table1[[#This Row],[Ngày Thanh toán]]&lt;&gt;"",Table1[[#This Row],[Giá Trị HD sau CK]],0)</f>
        <v>0</v>
      </c>
      <c r="R1324" s="8">
        <f>Table1[[#This Row],[Số còn phải thu ĐK]]+Table1[[#This Row],[Giá Trị HD sau CK]]-Table1[[#This Row],[Số tiền đã thu]]</f>
        <v>1967238</v>
      </c>
      <c r="S1324" s="7">
        <f>IF(Table1[[#This Row],[Ngày hóa đơn]]&lt;&gt;"",Table1[[#This Row],[Ngày hóa đơn]],Table1[[#This Row],[Ngày hạch toán]])</f>
        <v>45864</v>
      </c>
      <c r="T1324" s="8">
        <v>45</v>
      </c>
      <c r="U1324" s="7">
        <f>IF(Table1[[#This Row],[Ngày tính CN]]="","",S1324+T1324)</f>
        <v>45909</v>
      </c>
      <c r="V1324" s="20">
        <f ca="1">IF(Table1[[#This Row],[Hạn thanh toán]]="","",IF((U1324-NOW())&lt;0,0,(U1324-NOW())))</f>
        <v>0</v>
      </c>
      <c r="W1324" s="3"/>
      <c r="X1324" s="20">
        <f ca="1">IF(Table1[[#This Row],[Hạn thanh toán]]="","",IF((U1324-NOW())&lt;0,-(U1324-NOW()),0))</f>
        <v>65.620536805552547</v>
      </c>
      <c r="Y1324" s="3" t="str">
        <f t="shared" ca="1" si="20"/>
        <v>Nợ quá hạn từ 60 ngày đến 90 ngày</v>
      </c>
      <c r="Z1324" s="3" t="str">
        <f>IF(MONTH(Table1[[#This Row],[Ngày tính CN]])&lt;10,"0"&amp;MONTH(Table1[[#This Row],[Ngày tính CN]]),MONTH(Table1[[#This Row],[Ngày tính CN]]))</f>
        <v>07</v>
      </c>
      <c r="AA132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24" s="3"/>
    </row>
    <row r="1325" spans="1:28" ht="25.5" customHeight="1" x14ac:dyDescent="0.2">
      <c r="A1325" s="4" t="s">
        <v>1796</v>
      </c>
      <c r="B1325" s="4" t="s">
        <v>2120</v>
      </c>
      <c r="C1325" s="5">
        <v>45867</v>
      </c>
      <c r="D1325" s="6" t="s">
        <v>1875</v>
      </c>
      <c r="E1325" s="5">
        <v>45867</v>
      </c>
      <c r="F1325" s="3" t="s">
        <v>1979</v>
      </c>
      <c r="G1325" s="3" t="s">
        <v>2026</v>
      </c>
      <c r="K1325" s="8">
        <v>2248470</v>
      </c>
      <c r="L1325" s="8" t="s">
        <v>2135</v>
      </c>
      <c r="O1325" s="20">
        <f>IF(Table1[[#This Row],[Phân loại]]="Tồn đầu kỳ",Table1[[#This Row],[Tổng giá trị]],0)</f>
        <v>0</v>
      </c>
      <c r="P1325" s="8">
        <f>IF(Table1[[#This Row],[Số còn phải thu ĐK]]&gt;0,0,IF(Table1[[#This Row],[Phân loại]]="Bán hàng",Table1[[#This Row],[Tổng giá trị]],-Table1[[#This Row],[Tổng giá trị]]))</f>
        <v>2248470</v>
      </c>
      <c r="Q1325" s="20">
        <f>IF(Table1[[#This Row],[Ngày Thanh toán]]&lt;&gt;"",Table1[[#This Row],[Giá Trị HD sau CK]],0)</f>
        <v>0</v>
      </c>
      <c r="R1325" s="8">
        <f>Table1[[#This Row],[Số còn phải thu ĐK]]+Table1[[#This Row],[Giá Trị HD sau CK]]-Table1[[#This Row],[Số tiền đã thu]]</f>
        <v>2248470</v>
      </c>
      <c r="S1325" s="7">
        <f>IF(Table1[[#This Row],[Ngày hóa đơn]]&lt;&gt;"",Table1[[#This Row],[Ngày hóa đơn]],Table1[[#This Row],[Ngày hạch toán]])</f>
        <v>45867</v>
      </c>
      <c r="T1325" s="8">
        <v>45</v>
      </c>
      <c r="U1325" s="7">
        <f>IF(Table1[[#This Row],[Ngày tính CN]]="","",S1325+T1325)</f>
        <v>45912</v>
      </c>
      <c r="V1325" s="20">
        <f ca="1">IF(Table1[[#This Row],[Hạn thanh toán]]="","",IF((U1325-NOW())&lt;0,0,(U1325-NOW())))</f>
        <v>0</v>
      </c>
      <c r="W1325" s="3"/>
      <c r="X1325" s="20">
        <f ca="1">IF(Table1[[#This Row],[Hạn thanh toán]]="","",IF((U1325-NOW())&lt;0,-(U1325-NOW()),0))</f>
        <v>62.620536805552547</v>
      </c>
      <c r="Y1325" s="3" t="str">
        <f t="shared" ca="1" si="20"/>
        <v>Nợ quá hạn từ 60 ngày đến 90 ngày</v>
      </c>
      <c r="Z1325" s="3" t="str">
        <f>IF(MONTH(Table1[[#This Row],[Ngày tính CN]])&lt;10,"0"&amp;MONTH(Table1[[#This Row],[Ngày tính CN]]),MONTH(Table1[[#This Row],[Ngày tính CN]]))</f>
        <v>07</v>
      </c>
      <c r="AA132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25" s="3"/>
    </row>
    <row r="1326" spans="1:28" ht="25.5" customHeight="1" x14ac:dyDescent="0.2">
      <c r="A1326" s="4" t="s">
        <v>1796</v>
      </c>
      <c r="B1326" s="4" t="s">
        <v>2120</v>
      </c>
      <c r="C1326" s="5">
        <v>45869</v>
      </c>
      <c r="D1326" s="6" t="s">
        <v>1876</v>
      </c>
      <c r="E1326" s="5">
        <v>45869</v>
      </c>
      <c r="F1326" s="3" t="s">
        <v>1980</v>
      </c>
      <c r="G1326" s="3" t="s">
        <v>2027</v>
      </c>
      <c r="K1326" s="8">
        <v>1742529</v>
      </c>
      <c r="L1326" s="8" t="s">
        <v>2135</v>
      </c>
      <c r="O1326" s="20">
        <f>IF(Table1[[#This Row],[Phân loại]]="Tồn đầu kỳ",Table1[[#This Row],[Tổng giá trị]],0)</f>
        <v>0</v>
      </c>
      <c r="P1326" s="8">
        <f>IF(Table1[[#This Row],[Số còn phải thu ĐK]]&gt;0,0,IF(Table1[[#This Row],[Phân loại]]="Bán hàng",Table1[[#This Row],[Tổng giá trị]],-Table1[[#This Row],[Tổng giá trị]]))</f>
        <v>1742529</v>
      </c>
      <c r="Q1326" s="20">
        <f>IF(Table1[[#This Row],[Ngày Thanh toán]]&lt;&gt;"",Table1[[#This Row],[Giá Trị HD sau CK]],0)</f>
        <v>0</v>
      </c>
      <c r="R1326" s="8">
        <f>Table1[[#This Row],[Số còn phải thu ĐK]]+Table1[[#This Row],[Giá Trị HD sau CK]]-Table1[[#This Row],[Số tiền đã thu]]</f>
        <v>1742529</v>
      </c>
      <c r="S1326" s="7">
        <f>IF(Table1[[#This Row],[Ngày hóa đơn]]&lt;&gt;"",Table1[[#This Row],[Ngày hóa đơn]],Table1[[#This Row],[Ngày hạch toán]])</f>
        <v>45869</v>
      </c>
      <c r="T1326" s="8">
        <v>45</v>
      </c>
      <c r="U1326" s="7">
        <f>IF(Table1[[#This Row],[Ngày tính CN]]="","",S1326+T1326)</f>
        <v>45914</v>
      </c>
      <c r="V1326" s="20">
        <f ca="1">IF(Table1[[#This Row],[Hạn thanh toán]]="","",IF((U1326-NOW())&lt;0,0,(U1326-NOW())))</f>
        <v>0</v>
      </c>
      <c r="W1326" s="3"/>
      <c r="X1326" s="20">
        <f ca="1">IF(Table1[[#This Row],[Hạn thanh toán]]="","",IF((U1326-NOW())&lt;0,-(U1326-NOW()),0))</f>
        <v>60.620536805552547</v>
      </c>
      <c r="Y1326" s="3" t="str">
        <f t="shared" ca="1" si="20"/>
        <v>Nợ quá hạn từ 60 ngày đến 90 ngày</v>
      </c>
      <c r="Z1326" s="3" t="str">
        <f>IF(MONTH(Table1[[#This Row],[Ngày tính CN]])&lt;10,"0"&amp;MONTH(Table1[[#This Row],[Ngày tính CN]]),MONTH(Table1[[#This Row],[Ngày tính CN]]))</f>
        <v>07</v>
      </c>
      <c r="AA132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26" s="3"/>
    </row>
    <row r="1327" spans="1:28" ht="12.75" x14ac:dyDescent="0.2">
      <c r="A1327" s="4" t="s">
        <v>1796</v>
      </c>
      <c r="B1327" s="4" t="s">
        <v>2120</v>
      </c>
      <c r="C1327" s="5">
        <v>45871</v>
      </c>
      <c r="D1327" s="6" t="s">
        <v>1877</v>
      </c>
      <c r="E1327" s="5">
        <v>45871</v>
      </c>
      <c r="F1327" s="3" t="s">
        <v>1981</v>
      </c>
      <c r="G1327" s="3" t="s">
        <v>2028</v>
      </c>
      <c r="K1327" s="8">
        <v>1893484</v>
      </c>
      <c r="L1327" s="8" t="s">
        <v>2135</v>
      </c>
      <c r="O1327" s="20">
        <f>IF(Table1[[#This Row],[Phân loại]]="Tồn đầu kỳ",Table1[[#This Row],[Tổng giá trị]],0)</f>
        <v>0</v>
      </c>
      <c r="P1327" s="8">
        <f>IF(Table1[[#This Row],[Số còn phải thu ĐK]]&gt;0,0,IF(Table1[[#This Row],[Phân loại]]="Bán hàng",Table1[[#This Row],[Tổng giá trị]],-Table1[[#This Row],[Tổng giá trị]]))</f>
        <v>1893484</v>
      </c>
      <c r="Q1327" s="20">
        <f>IF(Table1[[#This Row],[Ngày Thanh toán]]&lt;&gt;"",Table1[[#This Row],[Giá Trị HD sau CK]],0)</f>
        <v>0</v>
      </c>
      <c r="R1327" s="8">
        <f>Table1[[#This Row],[Số còn phải thu ĐK]]+Table1[[#This Row],[Giá Trị HD sau CK]]-Table1[[#This Row],[Số tiền đã thu]]</f>
        <v>1893484</v>
      </c>
      <c r="S1327" s="7">
        <f>IF(Table1[[#This Row],[Ngày hóa đơn]]&lt;&gt;"",Table1[[#This Row],[Ngày hóa đơn]],Table1[[#This Row],[Ngày hạch toán]])</f>
        <v>45871</v>
      </c>
      <c r="T1327" s="8">
        <v>45</v>
      </c>
      <c r="U1327" s="7">
        <f>IF(Table1[[#This Row],[Ngày tính CN]]="","",S1327+T1327)</f>
        <v>45916</v>
      </c>
      <c r="V1327" s="20">
        <f ca="1">IF(Table1[[#This Row],[Hạn thanh toán]]="","",IF((U1327-NOW())&lt;0,0,(U1327-NOW())))</f>
        <v>0</v>
      </c>
      <c r="W1327" s="3"/>
      <c r="X1327" s="20">
        <f ca="1">IF(Table1[[#This Row],[Hạn thanh toán]]="","",IF((U1327-NOW())&lt;0,-(U1327-NOW()),0))</f>
        <v>58.620536805552547</v>
      </c>
      <c r="Y1327" s="3" t="str">
        <f t="shared" ca="1" si="20"/>
        <v>Nợ quá hạn từ 30 ngày đến 60 ngày</v>
      </c>
      <c r="Z1327" s="3" t="str">
        <f>IF(MONTH(Table1[[#This Row],[Ngày tính CN]])&lt;10,"0"&amp;MONTH(Table1[[#This Row],[Ngày tính CN]]),MONTH(Table1[[#This Row],[Ngày tính CN]]))</f>
        <v>08</v>
      </c>
      <c r="AA132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27" s="3"/>
    </row>
    <row r="1328" spans="1:28" ht="12.75" x14ac:dyDescent="0.2">
      <c r="A1328" s="4" t="s">
        <v>1796</v>
      </c>
      <c r="B1328" s="4" t="s">
        <v>2120</v>
      </c>
      <c r="C1328" s="5">
        <v>45874</v>
      </c>
      <c r="D1328" s="6" t="s">
        <v>1878</v>
      </c>
      <c r="E1328" s="5">
        <v>45874</v>
      </c>
      <c r="F1328" s="3" t="s">
        <v>1982</v>
      </c>
      <c r="G1328" s="3" t="s">
        <v>2029</v>
      </c>
      <c r="K1328" s="8">
        <v>2167824</v>
      </c>
      <c r="L1328" s="8" t="s">
        <v>2135</v>
      </c>
      <c r="O1328" s="20">
        <f>IF(Table1[[#This Row],[Phân loại]]="Tồn đầu kỳ",Table1[[#This Row],[Tổng giá trị]],0)</f>
        <v>0</v>
      </c>
      <c r="P1328" s="8">
        <f>IF(Table1[[#This Row],[Số còn phải thu ĐK]]&gt;0,0,IF(Table1[[#This Row],[Phân loại]]="Bán hàng",Table1[[#This Row],[Tổng giá trị]],-Table1[[#This Row],[Tổng giá trị]]))</f>
        <v>2167824</v>
      </c>
      <c r="Q1328" s="20">
        <f>IF(Table1[[#This Row],[Ngày Thanh toán]]&lt;&gt;"",Table1[[#This Row],[Giá Trị HD sau CK]],0)</f>
        <v>0</v>
      </c>
      <c r="R1328" s="8">
        <f>Table1[[#This Row],[Số còn phải thu ĐK]]+Table1[[#This Row],[Giá Trị HD sau CK]]-Table1[[#This Row],[Số tiền đã thu]]</f>
        <v>2167824</v>
      </c>
      <c r="S1328" s="7">
        <f>IF(Table1[[#This Row],[Ngày hóa đơn]]&lt;&gt;"",Table1[[#This Row],[Ngày hóa đơn]],Table1[[#This Row],[Ngày hạch toán]])</f>
        <v>45874</v>
      </c>
      <c r="T1328" s="8">
        <v>45</v>
      </c>
      <c r="U1328" s="7">
        <f>IF(Table1[[#This Row],[Ngày tính CN]]="","",S1328+T1328)</f>
        <v>45919</v>
      </c>
      <c r="V1328" s="20">
        <f ca="1">IF(Table1[[#This Row],[Hạn thanh toán]]="","",IF((U1328-NOW())&lt;0,0,(U1328-NOW())))</f>
        <v>0</v>
      </c>
      <c r="W1328" s="3"/>
      <c r="X1328" s="20">
        <f ca="1">IF(Table1[[#This Row],[Hạn thanh toán]]="","",IF((U1328-NOW())&lt;0,-(U1328-NOW()),0))</f>
        <v>55.620536805552547</v>
      </c>
      <c r="Y1328" s="3" t="str">
        <f t="shared" ca="1" si="20"/>
        <v>Nợ quá hạn từ 30 ngày đến 60 ngày</v>
      </c>
      <c r="Z1328" s="3" t="str">
        <f>IF(MONTH(Table1[[#This Row],[Ngày tính CN]])&lt;10,"0"&amp;MONTH(Table1[[#This Row],[Ngày tính CN]]),MONTH(Table1[[#This Row],[Ngày tính CN]]))</f>
        <v>08</v>
      </c>
      <c r="AA132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28" s="3"/>
    </row>
    <row r="1329" spans="1:28" ht="12.75" x14ac:dyDescent="0.2">
      <c r="A1329" s="4" t="s">
        <v>1796</v>
      </c>
      <c r="B1329" s="4" t="s">
        <v>2120</v>
      </c>
      <c r="C1329" s="5">
        <v>45876</v>
      </c>
      <c r="D1329" s="6" t="s">
        <v>1879</v>
      </c>
      <c r="E1329" s="5">
        <v>45876</v>
      </c>
      <c r="F1329" s="3" t="s">
        <v>1983</v>
      </c>
      <c r="G1329" s="3" t="s">
        <v>2030</v>
      </c>
      <c r="K1329" s="8">
        <v>3351335</v>
      </c>
      <c r="L1329" s="8" t="s">
        <v>2135</v>
      </c>
      <c r="O1329" s="20">
        <f>IF(Table1[[#This Row],[Phân loại]]="Tồn đầu kỳ",Table1[[#This Row],[Tổng giá trị]],0)</f>
        <v>0</v>
      </c>
      <c r="P1329" s="8">
        <f>IF(Table1[[#This Row],[Số còn phải thu ĐK]]&gt;0,0,IF(Table1[[#This Row],[Phân loại]]="Bán hàng",Table1[[#This Row],[Tổng giá trị]],-Table1[[#This Row],[Tổng giá trị]]))</f>
        <v>3351335</v>
      </c>
      <c r="Q1329" s="20">
        <f>IF(Table1[[#This Row],[Ngày Thanh toán]]&lt;&gt;"",Table1[[#This Row],[Giá Trị HD sau CK]],0)</f>
        <v>0</v>
      </c>
      <c r="R1329" s="8">
        <f>Table1[[#This Row],[Số còn phải thu ĐK]]+Table1[[#This Row],[Giá Trị HD sau CK]]-Table1[[#This Row],[Số tiền đã thu]]</f>
        <v>3351335</v>
      </c>
      <c r="S1329" s="7">
        <f>IF(Table1[[#This Row],[Ngày hóa đơn]]&lt;&gt;"",Table1[[#This Row],[Ngày hóa đơn]],Table1[[#This Row],[Ngày hạch toán]])</f>
        <v>45876</v>
      </c>
      <c r="T1329" s="8">
        <v>45</v>
      </c>
      <c r="U1329" s="7">
        <f>IF(Table1[[#This Row],[Ngày tính CN]]="","",S1329+T1329)</f>
        <v>45921</v>
      </c>
      <c r="V1329" s="20">
        <f ca="1">IF(Table1[[#This Row],[Hạn thanh toán]]="","",IF((U1329-NOW())&lt;0,0,(U1329-NOW())))</f>
        <v>0</v>
      </c>
      <c r="W1329" s="3"/>
      <c r="X1329" s="20">
        <f ca="1">IF(Table1[[#This Row],[Hạn thanh toán]]="","",IF((U1329-NOW())&lt;0,-(U1329-NOW()),0))</f>
        <v>53.620536805552547</v>
      </c>
      <c r="Y1329" s="3" t="str">
        <f t="shared" ca="1" si="20"/>
        <v>Nợ quá hạn từ 30 ngày đến 60 ngày</v>
      </c>
      <c r="Z1329" s="3" t="str">
        <f>IF(MONTH(Table1[[#This Row],[Ngày tính CN]])&lt;10,"0"&amp;MONTH(Table1[[#This Row],[Ngày tính CN]]),MONTH(Table1[[#This Row],[Ngày tính CN]]))</f>
        <v>08</v>
      </c>
      <c r="AA132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29" s="3"/>
    </row>
    <row r="1330" spans="1:28" ht="12.75" x14ac:dyDescent="0.2">
      <c r="A1330" s="4" t="s">
        <v>1796</v>
      </c>
      <c r="B1330" s="4" t="s">
        <v>2120</v>
      </c>
      <c r="C1330" s="5">
        <v>45878</v>
      </c>
      <c r="D1330" s="6" t="s">
        <v>1880</v>
      </c>
      <c r="E1330" s="5">
        <v>45878</v>
      </c>
      <c r="F1330" s="3" t="s">
        <v>1984</v>
      </c>
      <c r="G1330" s="3" t="s">
        <v>2031</v>
      </c>
      <c r="K1330" s="8">
        <v>1886592</v>
      </c>
      <c r="L1330" s="8" t="s">
        <v>2135</v>
      </c>
      <c r="O1330" s="20">
        <f>IF(Table1[[#This Row],[Phân loại]]="Tồn đầu kỳ",Table1[[#This Row],[Tổng giá trị]],0)</f>
        <v>0</v>
      </c>
      <c r="P1330" s="8">
        <f>IF(Table1[[#This Row],[Số còn phải thu ĐK]]&gt;0,0,IF(Table1[[#This Row],[Phân loại]]="Bán hàng",Table1[[#This Row],[Tổng giá trị]],-Table1[[#This Row],[Tổng giá trị]]))</f>
        <v>1886592</v>
      </c>
      <c r="Q1330" s="20">
        <f>IF(Table1[[#This Row],[Ngày Thanh toán]]&lt;&gt;"",Table1[[#This Row],[Giá Trị HD sau CK]],0)</f>
        <v>0</v>
      </c>
      <c r="R1330" s="8">
        <f>Table1[[#This Row],[Số còn phải thu ĐK]]+Table1[[#This Row],[Giá Trị HD sau CK]]-Table1[[#This Row],[Số tiền đã thu]]</f>
        <v>1886592</v>
      </c>
      <c r="S1330" s="7">
        <f>IF(Table1[[#This Row],[Ngày hóa đơn]]&lt;&gt;"",Table1[[#This Row],[Ngày hóa đơn]],Table1[[#This Row],[Ngày hạch toán]])</f>
        <v>45878</v>
      </c>
      <c r="T1330" s="8">
        <v>45</v>
      </c>
      <c r="U1330" s="7">
        <f>IF(Table1[[#This Row],[Ngày tính CN]]="","",S1330+T1330)</f>
        <v>45923</v>
      </c>
      <c r="V1330" s="20">
        <f ca="1">IF(Table1[[#This Row],[Hạn thanh toán]]="","",IF((U1330-NOW())&lt;0,0,(U1330-NOW())))</f>
        <v>0</v>
      </c>
      <c r="W1330" s="3"/>
      <c r="X1330" s="20">
        <f ca="1">IF(Table1[[#This Row],[Hạn thanh toán]]="","",IF((U1330-NOW())&lt;0,-(U1330-NOW()),0))</f>
        <v>51.620536805552547</v>
      </c>
      <c r="Y1330" s="3" t="str">
        <f t="shared" ca="1" si="20"/>
        <v>Nợ quá hạn từ 30 ngày đến 60 ngày</v>
      </c>
      <c r="Z1330" s="3" t="str">
        <f>IF(MONTH(Table1[[#This Row],[Ngày tính CN]])&lt;10,"0"&amp;MONTH(Table1[[#This Row],[Ngày tính CN]]),MONTH(Table1[[#This Row],[Ngày tính CN]]))</f>
        <v>08</v>
      </c>
      <c r="AA133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30" s="3"/>
    </row>
    <row r="1331" spans="1:28" ht="12.75" x14ac:dyDescent="0.2">
      <c r="A1331" s="4" t="s">
        <v>1796</v>
      </c>
      <c r="B1331" s="4" t="s">
        <v>2120</v>
      </c>
      <c r="C1331" s="5">
        <v>45881</v>
      </c>
      <c r="D1331" s="6" t="s">
        <v>1881</v>
      </c>
      <c r="E1331" s="5">
        <v>45881</v>
      </c>
      <c r="F1331" s="3" t="s">
        <v>1985</v>
      </c>
      <c r="G1331" s="3" t="s">
        <v>2032</v>
      </c>
      <c r="K1331" s="8">
        <v>958803</v>
      </c>
      <c r="L1331" s="8" t="s">
        <v>2135</v>
      </c>
      <c r="O1331" s="20">
        <f>IF(Table1[[#This Row],[Phân loại]]="Tồn đầu kỳ",Table1[[#This Row],[Tổng giá trị]],0)</f>
        <v>0</v>
      </c>
      <c r="P1331" s="8">
        <f>IF(Table1[[#This Row],[Số còn phải thu ĐK]]&gt;0,0,IF(Table1[[#This Row],[Phân loại]]="Bán hàng",Table1[[#This Row],[Tổng giá trị]],-Table1[[#This Row],[Tổng giá trị]]))</f>
        <v>958803</v>
      </c>
      <c r="Q1331" s="20">
        <f>IF(Table1[[#This Row],[Ngày Thanh toán]]&lt;&gt;"",Table1[[#This Row],[Giá Trị HD sau CK]],0)</f>
        <v>0</v>
      </c>
      <c r="R1331" s="8">
        <f>Table1[[#This Row],[Số còn phải thu ĐK]]+Table1[[#This Row],[Giá Trị HD sau CK]]-Table1[[#This Row],[Số tiền đã thu]]</f>
        <v>958803</v>
      </c>
      <c r="S1331" s="7">
        <f>IF(Table1[[#This Row],[Ngày hóa đơn]]&lt;&gt;"",Table1[[#This Row],[Ngày hóa đơn]],Table1[[#This Row],[Ngày hạch toán]])</f>
        <v>45881</v>
      </c>
      <c r="T1331" s="8">
        <v>45</v>
      </c>
      <c r="U1331" s="7">
        <f>IF(Table1[[#This Row],[Ngày tính CN]]="","",S1331+T1331)</f>
        <v>45926</v>
      </c>
      <c r="V1331" s="20">
        <f ca="1">IF(Table1[[#This Row],[Hạn thanh toán]]="","",IF((U1331-NOW())&lt;0,0,(U1331-NOW())))</f>
        <v>0</v>
      </c>
      <c r="W1331" s="3"/>
      <c r="X1331" s="20">
        <f ca="1">IF(Table1[[#This Row],[Hạn thanh toán]]="","",IF((U1331-NOW())&lt;0,-(U1331-NOW()),0))</f>
        <v>48.620536805552547</v>
      </c>
      <c r="Y1331" s="3" t="str">
        <f t="shared" ca="1" si="20"/>
        <v>Nợ quá hạn từ 30 ngày đến 60 ngày</v>
      </c>
      <c r="Z1331" s="3" t="str">
        <f>IF(MONTH(Table1[[#This Row],[Ngày tính CN]])&lt;10,"0"&amp;MONTH(Table1[[#This Row],[Ngày tính CN]]),MONTH(Table1[[#This Row],[Ngày tính CN]]))</f>
        <v>08</v>
      </c>
      <c r="AA133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31" s="3"/>
    </row>
    <row r="1332" spans="1:28" ht="12.75" x14ac:dyDescent="0.2">
      <c r="A1332" s="4" t="s">
        <v>1796</v>
      </c>
      <c r="B1332" s="4" t="s">
        <v>2120</v>
      </c>
      <c r="C1332" s="5">
        <v>45883</v>
      </c>
      <c r="D1332" s="6" t="s">
        <v>1882</v>
      </c>
      <c r="E1332" s="5">
        <v>45883</v>
      </c>
      <c r="F1332" s="3" t="s">
        <v>1986</v>
      </c>
      <c r="G1332" s="3" t="s">
        <v>2033</v>
      </c>
      <c r="K1332" s="8">
        <v>1950007</v>
      </c>
      <c r="L1332" s="8" t="s">
        <v>2135</v>
      </c>
      <c r="O1332" s="20">
        <f>IF(Table1[[#This Row],[Phân loại]]="Tồn đầu kỳ",Table1[[#This Row],[Tổng giá trị]],0)</f>
        <v>0</v>
      </c>
      <c r="P1332" s="8">
        <f>IF(Table1[[#This Row],[Số còn phải thu ĐK]]&gt;0,0,IF(Table1[[#This Row],[Phân loại]]="Bán hàng",Table1[[#This Row],[Tổng giá trị]],-Table1[[#This Row],[Tổng giá trị]]))</f>
        <v>1950007</v>
      </c>
      <c r="Q1332" s="20">
        <f>IF(Table1[[#This Row],[Ngày Thanh toán]]&lt;&gt;"",Table1[[#This Row],[Giá Trị HD sau CK]],0)</f>
        <v>0</v>
      </c>
      <c r="R1332" s="8">
        <f>Table1[[#This Row],[Số còn phải thu ĐK]]+Table1[[#This Row],[Giá Trị HD sau CK]]-Table1[[#This Row],[Số tiền đã thu]]</f>
        <v>1950007</v>
      </c>
      <c r="S1332" s="7">
        <f>IF(Table1[[#This Row],[Ngày hóa đơn]]&lt;&gt;"",Table1[[#This Row],[Ngày hóa đơn]],Table1[[#This Row],[Ngày hạch toán]])</f>
        <v>45883</v>
      </c>
      <c r="T1332" s="8">
        <v>45</v>
      </c>
      <c r="U1332" s="7">
        <f>IF(Table1[[#This Row],[Ngày tính CN]]="","",S1332+T1332)</f>
        <v>45928</v>
      </c>
      <c r="V1332" s="20">
        <f ca="1">IF(Table1[[#This Row],[Hạn thanh toán]]="","",IF((U1332-NOW())&lt;0,0,(U1332-NOW())))</f>
        <v>0</v>
      </c>
      <c r="W1332" s="3"/>
      <c r="X1332" s="20">
        <f ca="1">IF(Table1[[#This Row],[Hạn thanh toán]]="","",IF((U1332-NOW())&lt;0,-(U1332-NOW()),0))</f>
        <v>46.620536805552547</v>
      </c>
      <c r="Y1332" s="3" t="str">
        <f t="shared" ca="1" si="20"/>
        <v>Nợ quá hạn từ 30 ngày đến 60 ngày</v>
      </c>
      <c r="Z1332" s="3" t="str">
        <f>IF(MONTH(Table1[[#This Row],[Ngày tính CN]])&lt;10,"0"&amp;MONTH(Table1[[#This Row],[Ngày tính CN]]),MONTH(Table1[[#This Row],[Ngày tính CN]]))</f>
        <v>08</v>
      </c>
      <c r="AA133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32" s="3"/>
    </row>
    <row r="1333" spans="1:28" ht="12.75" x14ac:dyDescent="0.2">
      <c r="A1333" s="4" t="s">
        <v>1796</v>
      </c>
      <c r="B1333" s="4" t="s">
        <v>2120</v>
      </c>
      <c r="C1333" s="5">
        <v>45885</v>
      </c>
      <c r="D1333" s="6" t="s">
        <v>1883</v>
      </c>
      <c r="E1333" s="5">
        <v>45885</v>
      </c>
      <c r="F1333" s="3" t="s">
        <v>1987</v>
      </c>
      <c r="G1333" s="3" t="s">
        <v>2034</v>
      </c>
      <c r="K1333" s="8">
        <v>1665330</v>
      </c>
      <c r="L1333" s="8" t="s">
        <v>2135</v>
      </c>
      <c r="O1333" s="20">
        <f>IF(Table1[[#This Row],[Phân loại]]="Tồn đầu kỳ",Table1[[#This Row],[Tổng giá trị]],0)</f>
        <v>0</v>
      </c>
      <c r="P1333" s="8">
        <f>IF(Table1[[#This Row],[Số còn phải thu ĐK]]&gt;0,0,IF(Table1[[#This Row],[Phân loại]]="Bán hàng",Table1[[#This Row],[Tổng giá trị]],-Table1[[#This Row],[Tổng giá trị]]))</f>
        <v>1665330</v>
      </c>
      <c r="Q1333" s="20">
        <f>IF(Table1[[#This Row],[Ngày Thanh toán]]&lt;&gt;"",Table1[[#This Row],[Giá Trị HD sau CK]],0)</f>
        <v>0</v>
      </c>
      <c r="R1333" s="8">
        <f>Table1[[#This Row],[Số còn phải thu ĐK]]+Table1[[#This Row],[Giá Trị HD sau CK]]-Table1[[#This Row],[Số tiền đã thu]]</f>
        <v>1665330</v>
      </c>
      <c r="S1333" s="7">
        <f>IF(Table1[[#This Row],[Ngày hóa đơn]]&lt;&gt;"",Table1[[#This Row],[Ngày hóa đơn]],Table1[[#This Row],[Ngày hạch toán]])</f>
        <v>45885</v>
      </c>
      <c r="T1333" s="8">
        <v>45</v>
      </c>
      <c r="U1333" s="7">
        <f>IF(Table1[[#This Row],[Ngày tính CN]]="","",S1333+T1333)</f>
        <v>45930</v>
      </c>
      <c r="V1333" s="20">
        <f ca="1">IF(Table1[[#This Row],[Hạn thanh toán]]="","",IF((U1333-NOW())&lt;0,0,(U1333-NOW())))</f>
        <v>0</v>
      </c>
      <c r="W1333" s="3"/>
      <c r="X1333" s="20">
        <f ca="1">IF(Table1[[#This Row],[Hạn thanh toán]]="","",IF((U1333-NOW())&lt;0,-(U1333-NOW()),0))</f>
        <v>44.620536805552547</v>
      </c>
      <c r="Y1333" s="3" t="str">
        <f t="shared" ca="1" si="20"/>
        <v>Nợ quá hạn từ 30 ngày đến 60 ngày</v>
      </c>
      <c r="Z1333" s="3" t="str">
        <f>IF(MONTH(Table1[[#This Row],[Ngày tính CN]])&lt;10,"0"&amp;MONTH(Table1[[#This Row],[Ngày tính CN]]),MONTH(Table1[[#This Row],[Ngày tính CN]]))</f>
        <v>08</v>
      </c>
      <c r="AA133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33" s="3"/>
    </row>
    <row r="1334" spans="1:28" ht="12.75" x14ac:dyDescent="0.2">
      <c r="A1334" s="4" t="s">
        <v>1796</v>
      </c>
      <c r="B1334" s="4" t="s">
        <v>2120</v>
      </c>
      <c r="C1334" s="5">
        <v>45888</v>
      </c>
      <c r="D1334" s="6" t="s">
        <v>1884</v>
      </c>
      <c r="E1334" s="5">
        <v>45888</v>
      </c>
      <c r="F1334" s="3" t="s">
        <v>1988</v>
      </c>
      <c r="G1334" s="3" t="s">
        <v>2035</v>
      </c>
      <c r="K1334" s="8">
        <v>1686006</v>
      </c>
      <c r="L1334" s="8" t="s">
        <v>2135</v>
      </c>
      <c r="O1334" s="20">
        <f>IF(Table1[[#This Row],[Phân loại]]="Tồn đầu kỳ",Table1[[#This Row],[Tổng giá trị]],0)</f>
        <v>0</v>
      </c>
      <c r="P1334" s="8">
        <f>IF(Table1[[#This Row],[Số còn phải thu ĐK]]&gt;0,0,IF(Table1[[#This Row],[Phân loại]]="Bán hàng",Table1[[#This Row],[Tổng giá trị]],-Table1[[#This Row],[Tổng giá trị]]))</f>
        <v>1686006</v>
      </c>
      <c r="Q1334" s="20">
        <f>IF(Table1[[#This Row],[Ngày Thanh toán]]&lt;&gt;"",Table1[[#This Row],[Giá Trị HD sau CK]],0)</f>
        <v>0</v>
      </c>
      <c r="R1334" s="8">
        <f>Table1[[#This Row],[Số còn phải thu ĐK]]+Table1[[#This Row],[Giá Trị HD sau CK]]-Table1[[#This Row],[Số tiền đã thu]]</f>
        <v>1686006</v>
      </c>
      <c r="S1334" s="7">
        <f>IF(Table1[[#This Row],[Ngày hóa đơn]]&lt;&gt;"",Table1[[#This Row],[Ngày hóa đơn]],Table1[[#This Row],[Ngày hạch toán]])</f>
        <v>45888</v>
      </c>
      <c r="T1334" s="8">
        <v>45</v>
      </c>
      <c r="U1334" s="7">
        <f>IF(Table1[[#This Row],[Ngày tính CN]]="","",S1334+T1334)</f>
        <v>45933</v>
      </c>
      <c r="V1334" s="20">
        <f ca="1">IF(Table1[[#This Row],[Hạn thanh toán]]="","",IF((U1334-NOW())&lt;0,0,(U1334-NOW())))</f>
        <v>0</v>
      </c>
      <c r="W1334" s="3"/>
      <c r="X1334" s="20">
        <f ca="1">IF(Table1[[#This Row],[Hạn thanh toán]]="","",IF((U1334-NOW())&lt;0,-(U1334-NOW()),0))</f>
        <v>41.620536805552547</v>
      </c>
      <c r="Y1334" s="3" t="str">
        <f t="shared" ca="1" si="20"/>
        <v>Nợ quá hạn từ 30 ngày đến 60 ngày</v>
      </c>
      <c r="Z1334" s="3" t="str">
        <f>IF(MONTH(Table1[[#This Row],[Ngày tính CN]])&lt;10,"0"&amp;MONTH(Table1[[#This Row],[Ngày tính CN]]),MONTH(Table1[[#This Row],[Ngày tính CN]]))</f>
        <v>08</v>
      </c>
      <c r="AA133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34" s="3"/>
    </row>
    <row r="1335" spans="1:28" ht="12.75" x14ac:dyDescent="0.2">
      <c r="A1335" s="4" t="s">
        <v>1796</v>
      </c>
      <c r="B1335" s="4" t="s">
        <v>2120</v>
      </c>
      <c r="C1335" s="5">
        <v>45890</v>
      </c>
      <c r="D1335" s="6" t="s">
        <v>1885</v>
      </c>
      <c r="E1335" s="5">
        <v>45890</v>
      </c>
      <c r="F1335" s="3" t="s">
        <v>1989</v>
      </c>
      <c r="G1335" s="3" t="s">
        <v>2036</v>
      </c>
      <c r="K1335" s="8">
        <v>1236589</v>
      </c>
      <c r="L1335" s="8" t="s">
        <v>2135</v>
      </c>
      <c r="O1335" s="20">
        <f>IF(Table1[[#This Row],[Phân loại]]="Tồn đầu kỳ",Table1[[#This Row],[Tổng giá trị]],0)</f>
        <v>0</v>
      </c>
      <c r="P1335" s="8">
        <f>IF(Table1[[#This Row],[Số còn phải thu ĐK]]&gt;0,0,IF(Table1[[#This Row],[Phân loại]]="Bán hàng",Table1[[#This Row],[Tổng giá trị]],-Table1[[#This Row],[Tổng giá trị]]))</f>
        <v>1236589</v>
      </c>
      <c r="Q1335" s="20">
        <f>IF(Table1[[#This Row],[Ngày Thanh toán]]&lt;&gt;"",Table1[[#This Row],[Giá Trị HD sau CK]],0)</f>
        <v>0</v>
      </c>
      <c r="R1335" s="8">
        <f>Table1[[#This Row],[Số còn phải thu ĐK]]+Table1[[#This Row],[Giá Trị HD sau CK]]-Table1[[#This Row],[Số tiền đã thu]]</f>
        <v>1236589</v>
      </c>
      <c r="S1335" s="7">
        <f>IF(Table1[[#This Row],[Ngày hóa đơn]]&lt;&gt;"",Table1[[#This Row],[Ngày hóa đơn]],Table1[[#This Row],[Ngày hạch toán]])</f>
        <v>45890</v>
      </c>
      <c r="T1335" s="8">
        <v>45</v>
      </c>
      <c r="U1335" s="7">
        <f>IF(Table1[[#This Row],[Ngày tính CN]]="","",S1335+T1335)</f>
        <v>45935</v>
      </c>
      <c r="V1335" s="20">
        <f ca="1">IF(Table1[[#This Row],[Hạn thanh toán]]="","",IF((U1335-NOW())&lt;0,0,(U1335-NOW())))</f>
        <v>0</v>
      </c>
      <c r="W1335" s="3"/>
      <c r="X1335" s="20">
        <f ca="1">IF(Table1[[#This Row],[Hạn thanh toán]]="","",IF((U1335-NOW())&lt;0,-(U1335-NOW()),0))</f>
        <v>39.620536805552547</v>
      </c>
      <c r="Y1335" s="3" t="str">
        <f t="shared" ca="1" si="20"/>
        <v>Nợ quá hạn từ 30 ngày đến 60 ngày</v>
      </c>
      <c r="Z1335" s="3" t="str">
        <f>IF(MONTH(Table1[[#This Row],[Ngày tính CN]])&lt;10,"0"&amp;MONTH(Table1[[#This Row],[Ngày tính CN]]),MONTH(Table1[[#This Row],[Ngày tính CN]]))</f>
        <v>08</v>
      </c>
      <c r="AA133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35" s="3"/>
    </row>
    <row r="1336" spans="1:28" ht="12.75" x14ac:dyDescent="0.2">
      <c r="A1336" s="4" t="s">
        <v>1796</v>
      </c>
      <c r="B1336" s="4" t="s">
        <v>2120</v>
      </c>
      <c r="C1336" s="5">
        <v>45892</v>
      </c>
      <c r="D1336" s="6" t="s">
        <v>1886</v>
      </c>
      <c r="E1336" s="5">
        <v>45891</v>
      </c>
      <c r="F1336" s="3" t="s">
        <v>1990</v>
      </c>
      <c r="G1336" s="3" t="s">
        <v>2037</v>
      </c>
      <c r="K1336" s="8">
        <v>1180065</v>
      </c>
      <c r="L1336" s="8" t="s">
        <v>2135</v>
      </c>
      <c r="O1336" s="20">
        <f>IF(Table1[[#This Row],[Phân loại]]="Tồn đầu kỳ",Table1[[#This Row],[Tổng giá trị]],0)</f>
        <v>0</v>
      </c>
      <c r="P1336" s="8">
        <f>IF(Table1[[#This Row],[Số còn phải thu ĐK]]&gt;0,0,IF(Table1[[#This Row],[Phân loại]]="Bán hàng",Table1[[#This Row],[Tổng giá trị]],-Table1[[#This Row],[Tổng giá trị]]))</f>
        <v>1180065</v>
      </c>
      <c r="Q1336" s="20">
        <f>IF(Table1[[#This Row],[Ngày Thanh toán]]&lt;&gt;"",Table1[[#This Row],[Giá Trị HD sau CK]],0)</f>
        <v>0</v>
      </c>
      <c r="R1336" s="8">
        <f>Table1[[#This Row],[Số còn phải thu ĐK]]+Table1[[#This Row],[Giá Trị HD sau CK]]-Table1[[#This Row],[Số tiền đã thu]]</f>
        <v>1180065</v>
      </c>
      <c r="S1336" s="7">
        <f>IF(Table1[[#This Row],[Ngày hóa đơn]]&lt;&gt;"",Table1[[#This Row],[Ngày hóa đơn]],Table1[[#This Row],[Ngày hạch toán]])</f>
        <v>45891</v>
      </c>
      <c r="T1336" s="8">
        <v>45</v>
      </c>
      <c r="U1336" s="7">
        <f>IF(Table1[[#This Row],[Ngày tính CN]]="","",S1336+T1336)</f>
        <v>45936</v>
      </c>
      <c r="V1336" s="20">
        <f ca="1">IF(Table1[[#This Row],[Hạn thanh toán]]="","",IF((U1336-NOW())&lt;0,0,(U1336-NOW())))</f>
        <v>0</v>
      </c>
      <c r="W1336" s="3"/>
      <c r="X1336" s="20">
        <f ca="1">IF(Table1[[#This Row],[Hạn thanh toán]]="","",IF((U1336-NOW())&lt;0,-(U1336-NOW()),0))</f>
        <v>38.620536805552547</v>
      </c>
      <c r="Y1336" s="3" t="str">
        <f t="shared" ca="1" si="20"/>
        <v>Nợ quá hạn từ 30 ngày đến 60 ngày</v>
      </c>
      <c r="Z1336" s="3" t="str">
        <f>IF(MONTH(Table1[[#This Row],[Ngày tính CN]])&lt;10,"0"&amp;MONTH(Table1[[#This Row],[Ngày tính CN]]),MONTH(Table1[[#This Row],[Ngày tính CN]]))</f>
        <v>08</v>
      </c>
      <c r="AA133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36" s="3"/>
    </row>
    <row r="1337" spans="1:28" ht="12.75" x14ac:dyDescent="0.2">
      <c r="A1337" s="4" t="s">
        <v>1796</v>
      </c>
      <c r="B1337" s="4" t="s">
        <v>2120</v>
      </c>
      <c r="C1337" s="5">
        <v>45895</v>
      </c>
      <c r="D1337" s="6" t="s">
        <v>1887</v>
      </c>
      <c r="E1337" s="5">
        <v>45895</v>
      </c>
      <c r="F1337" s="3" t="s">
        <v>1991</v>
      </c>
      <c r="G1337" s="3" t="s">
        <v>2038</v>
      </c>
      <c r="K1337" s="8">
        <v>2694440</v>
      </c>
      <c r="L1337" s="8" t="s">
        <v>2135</v>
      </c>
      <c r="O1337" s="20">
        <f>IF(Table1[[#This Row],[Phân loại]]="Tồn đầu kỳ",Table1[[#This Row],[Tổng giá trị]],0)</f>
        <v>0</v>
      </c>
      <c r="P1337" s="8">
        <f>IF(Table1[[#This Row],[Số còn phải thu ĐK]]&gt;0,0,IF(Table1[[#This Row],[Phân loại]]="Bán hàng",Table1[[#This Row],[Tổng giá trị]],-Table1[[#This Row],[Tổng giá trị]]))</f>
        <v>2694440</v>
      </c>
      <c r="Q1337" s="20">
        <f>IF(Table1[[#This Row],[Ngày Thanh toán]]&lt;&gt;"",Table1[[#This Row],[Giá Trị HD sau CK]],0)</f>
        <v>0</v>
      </c>
      <c r="R1337" s="8">
        <f>Table1[[#This Row],[Số còn phải thu ĐK]]+Table1[[#This Row],[Giá Trị HD sau CK]]-Table1[[#This Row],[Số tiền đã thu]]</f>
        <v>2694440</v>
      </c>
      <c r="S1337" s="7">
        <f>IF(Table1[[#This Row],[Ngày hóa đơn]]&lt;&gt;"",Table1[[#This Row],[Ngày hóa đơn]],Table1[[#This Row],[Ngày hạch toán]])</f>
        <v>45895</v>
      </c>
      <c r="T1337" s="8">
        <v>45</v>
      </c>
      <c r="U1337" s="7">
        <f>IF(Table1[[#This Row],[Ngày tính CN]]="","",S1337+T1337)</f>
        <v>45940</v>
      </c>
      <c r="V1337" s="20">
        <f ca="1">IF(Table1[[#This Row],[Hạn thanh toán]]="","",IF((U1337-NOW())&lt;0,0,(U1337-NOW())))</f>
        <v>0</v>
      </c>
      <c r="W1337" s="3"/>
      <c r="X1337" s="20">
        <f ca="1">IF(Table1[[#This Row],[Hạn thanh toán]]="","",IF((U1337-NOW())&lt;0,-(U1337-NOW()),0))</f>
        <v>34.620536805552547</v>
      </c>
      <c r="Y1337" s="3" t="str">
        <f t="shared" ca="1" si="20"/>
        <v>Nợ quá hạn từ 30 ngày đến 60 ngày</v>
      </c>
      <c r="Z1337" s="3" t="str">
        <f>IF(MONTH(Table1[[#This Row],[Ngày tính CN]])&lt;10,"0"&amp;MONTH(Table1[[#This Row],[Ngày tính CN]]),MONTH(Table1[[#This Row],[Ngày tính CN]]))</f>
        <v>08</v>
      </c>
      <c r="AA133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37" s="3"/>
    </row>
    <row r="1338" spans="1:28" ht="12.75" x14ac:dyDescent="0.2">
      <c r="A1338" s="4" t="s">
        <v>1796</v>
      </c>
      <c r="B1338" s="4" t="s">
        <v>2120</v>
      </c>
      <c r="C1338" s="5">
        <v>45897</v>
      </c>
      <c r="D1338" s="6" t="s">
        <v>1888</v>
      </c>
      <c r="E1338" s="5">
        <v>45897</v>
      </c>
      <c r="F1338" s="3" t="s">
        <v>1992</v>
      </c>
      <c r="G1338" s="3" t="s">
        <v>2039</v>
      </c>
      <c r="K1338" s="8">
        <v>3485060</v>
      </c>
      <c r="L1338" s="8" t="s">
        <v>2135</v>
      </c>
      <c r="O1338" s="20">
        <f>IF(Table1[[#This Row],[Phân loại]]="Tồn đầu kỳ",Table1[[#This Row],[Tổng giá trị]],0)</f>
        <v>0</v>
      </c>
      <c r="P1338" s="8">
        <f>IF(Table1[[#This Row],[Số còn phải thu ĐK]]&gt;0,0,IF(Table1[[#This Row],[Phân loại]]="Bán hàng",Table1[[#This Row],[Tổng giá trị]],-Table1[[#This Row],[Tổng giá trị]]))</f>
        <v>3485060</v>
      </c>
      <c r="Q1338" s="20">
        <f>IF(Table1[[#This Row],[Ngày Thanh toán]]&lt;&gt;"",Table1[[#This Row],[Giá Trị HD sau CK]],0)</f>
        <v>0</v>
      </c>
      <c r="R1338" s="8">
        <f>Table1[[#This Row],[Số còn phải thu ĐK]]+Table1[[#This Row],[Giá Trị HD sau CK]]-Table1[[#This Row],[Số tiền đã thu]]</f>
        <v>3485060</v>
      </c>
      <c r="S1338" s="7">
        <f>IF(Table1[[#This Row],[Ngày hóa đơn]]&lt;&gt;"",Table1[[#This Row],[Ngày hóa đơn]],Table1[[#This Row],[Ngày hạch toán]])</f>
        <v>45897</v>
      </c>
      <c r="T1338" s="8">
        <v>45</v>
      </c>
      <c r="U1338" s="7">
        <f>IF(Table1[[#This Row],[Ngày tính CN]]="","",S1338+T1338)</f>
        <v>45942</v>
      </c>
      <c r="V1338" s="20">
        <f ca="1">IF(Table1[[#This Row],[Hạn thanh toán]]="","",IF((U1338-NOW())&lt;0,0,(U1338-NOW())))</f>
        <v>0</v>
      </c>
      <c r="W1338" s="3"/>
      <c r="X1338" s="20">
        <f ca="1">IF(Table1[[#This Row],[Hạn thanh toán]]="","",IF((U1338-NOW())&lt;0,-(U1338-NOW()),0))</f>
        <v>32.620536805552547</v>
      </c>
      <c r="Y1338" s="3" t="str">
        <f t="shared" ca="1" si="20"/>
        <v>Nợ quá hạn từ 30 ngày đến 60 ngày</v>
      </c>
      <c r="Z1338" s="3" t="str">
        <f>IF(MONTH(Table1[[#This Row],[Ngày tính CN]])&lt;10,"0"&amp;MONTH(Table1[[#This Row],[Ngày tính CN]]),MONTH(Table1[[#This Row],[Ngày tính CN]]))</f>
        <v>08</v>
      </c>
      <c r="AA133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38" s="3"/>
    </row>
    <row r="1339" spans="1:28" ht="12.75" x14ac:dyDescent="0.2">
      <c r="A1339" s="4" t="s">
        <v>1796</v>
      </c>
      <c r="B1339" s="4" t="s">
        <v>2120</v>
      </c>
      <c r="C1339" s="5">
        <v>45899</v>
      </c>
      <c r="D1339" s="6" t="s">
        <v>1889</v>
      </c>
      <c r="E1339" s="5">
        <v>45899</v>
      </c>
      <c r="F1339" s="3" t="s">
        <v>1993</v>
      </c>
      <c r="G1339" s="3" t="s">
        <v>2040</v>
      </c>
      <c r="K1339" s="8">
        <v>1770098</v>
      </c>
      <c r="L1339" s="8" t="s">
        <v>2135</v>
      </c>
      <c r="O1339" s="20">
        <f>IF(Table1[[#This Row],[Phân loại]]="Tồn đầu kỳ",Table1[[#This Row],[Tổng giá trị]],0)</f>
        <v>0</v>
      </c>
      <c r="P1339" s="8">
        <f>IF(Table1[[#This Row],[Số còn phải thu ĐK]]&gt;0,0,IF(Table1[[#This Row],[Phân loại]]="Bán hàng",Table1[[#This Row],[Tổng giá trị]],-Table1[[#This Row],[Tổng giá trị]]))</f>
        <v>1770098</v>
      </c>
      <c r="Q1339" s="20">
        <f>IF(Table1[[#This Row],[Ngày Thanh toán]]&lt;&gt;"",Table1[[#This Row],[Giá Trị HD sau CK]],0)</f>
        <v>0</v>
      </c>
      <c r="R1339" s="8">
        <f>Table1[[#This Row],[Số còn phải thu ĐK]]+Table1[[#This Row],[Giá Trị HD sau CK]]-Table1[[#This Row],[Số tiền đã thu]]</f>
        <v>1770098</v>
      </c>
      <c r="S1339" s="7">
        <f>IF(Table1[[#This Row],[Ngày hóa đơn]]&lt;&gt;"",Table1[[#This Row],[Ngày hóa đơn]],Table1[[#This Row],[Ngày hạch toán]])</f>
        <v>45899</v>
      </c>
      <c r="T1339" s="8">
        <v>45</v>
      </c>
      <c r="U1339" s="7">
        <f>IF(Table1[[#This Row],[Ngày tính CN]]="","",S1339+T1339)</f>
        <v>45944</v>
      </c>
      <c r="V1339" s="20">
        <f ca="1">IF(Table1[[#This Row],[Hạn thanh toán]]="","",IF((U1339-NOW())&lt;0,0,(U1339-NOW())))</f>
        <v>0</v>
      </c>
      <c r="W1339" s="3"/>
      <c r="X1339" s="20">
        <f ca="1">IF(Table1[[#This Row],[Hạn thanh toán]]="","",IF((U1339-NOW())&lt;0,-(U1339-NOW()),0))</f>
        <v>30.620536805552547</v>
      </c>
      <c r="Y1339" s="3" t="str">
        <f t="shared" ca="1" si="20"/>
        <v>Nợ quá hạn từ 30 ngày đến 60 ngày</v>
      </c>
      <c r="Z1339" s="3" t="str">
        <f>IF(MONTH(Table1[[#This Row],[Ngày tính CN]])&lt;10,"0"&amp;MONTH(Table1[[#This Row],[Ngày tính CN]]),MONTH(Table1[[#This Row],[Ngày tính CN]]))</f>
        <v>08</v>
      </c>
      <c r="AA133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39" s="3"/>
    </row>
    <row r="1340" spans="1:28" ht="12.75" x14ac:dyDescent="0.2">
      <c r="A1340" s="4" t="s">
        <v>1796</v>
      </c>
      <c r="B1340" s="4" t="s">
        <v>2120</v>
      </c>
      <c r="C1340" s="5">
        <v>45904</v>
      </c>
      <c r="D1340" s="6" t="s">
        <v>1890</v>
      </c>
      <c r="E1340" s="5">
        <v>45904</v>
      </c>
      <c r="F1340" s="3" t="s">
        <v>1994</v>
      </c>
      <c r="G1340" s="3" t="s">
        <v>2041</v>
      </c>
      <c r="K1340" s="8">
        <v>2581393</v>
      </c>
      <c r="L1340" s="8" t="s">
        <v>2135</v>
      </c>
      <c r="O1340" s="20">
        <f>IF(Table1[[#This Row],[Phân loại]]="Tồn đầu kỳ",Table1[[#This Row],[Tổng giá trị]],0)</f>
        <v>0</v>
      </c>
      <c r="P1340" s="8">
        <f>IF(Table1[[#This Row],[Số còn phải thu ĐK]]&gt;0,0,IF(Table1[[#This Row],[Phân loại]]="Bán hàng",Table1[[#This Row],[Tổng giá trị]],-Table1[[#This Row],[Tổng giá trị]]))</f>
        <v>2581393</v>
      </c>
      <c r="Q1340" s="20">
        <f>IF(Table1[[#This Row],[Ngày Thanh toán]]&lt;&gt;"",Table1[[#This Row],[Giá Trị HD sau CK]],0)</f>
        <v>0</v>
      </c>
      <c r="R1340" s="8">
        <f>Table1[[#This Row],[Số còn phải thu ĐK]]+Table1[[#This Row],[Giá Trị HD sau CK]]-Table1[[#This Row],[Số tiền đã thu]]</f>
        <v>2581393</v>
      </c>
      <c r="S1340" s="7">
        <f>IF(Table1[[#This Row],[Ngày hóa đơn]]&lt;&gt;"",Table1[[#This Row],[Ngày hóa đơn]],Table1[[#This Row],[Ngày hạch toán]])</f>
        <v>45904</v>
      </c>
      <c r="T1340" s="8">
        <v>45</v>
      </c>
      <c r="U1340" s="7">
        <f>IF(Table1[[#This Row],[Ngày tính CN]]="","",S1340+T1340)</f>
        <v>45949</v>
      </c>
      <c r="V1340" s="20">
        <f ca="1">IF(Table1[[#This Row],[Hạn thanh toán]]="","",IF((U1340-NOW())&lt;0,0,(U1340-NOW())))</f>
        <v>0</v>
      </c>
      <c r="W1340" s="3"/>
      <c r="X1340" s="20">
        <f ca="1">IF(Table1[[#This Row],[Hạn thanh toán]]="","",IF((U1340-NOW())&lt;0,-(U1340-NOW()),0))</f>
        <v>25.620536805552547</v>
      </c>
      <c r="Y1340" s="3" t="str">
        <f t="shared" ca="1" si="20"/>
        <v>Nợ quá hạn 30 ngày</v>
      </c>
      <c r="Z1340" s="3" t="str">
        <f>IF(MONTH(Table1[[#This Row],[Ngày tính CN]])&lt;10,"0"&amp;MONTH(Table1[[#This Row],[Ngày tính CN]]),MONTH(Table1[[#This Row],[Ngày tính CN]]))</f>
        <v>09</v>
      </c>
      <c r="AA134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40" s="3"/>
    </row>
    <row r="1341" spans="1:28" ht="12.75" x14ac:dyDescent="0.2">
      <c r="A1341" s="4" t="s">
        <v>1796</v>
      </c>
      <c r="B1341" s="4" t="s">
        <v>2120</v>
      </c>
      <c r="C1341" s="5">
        <v>45906</v>
      </c>
      <c r="D1341" s="6" t="s">
        <v>1891</v>
      </c>
      <c r="E1341" s="5">
        <v>45906</v>
      </c>
      <c r="F1341" s="3" t="s">
        <v>1995</v>
      </c>
      <c r="G1341" s="3" t="s">
        <v>2042</v>
      </c>
      <c r="K1341" s="8">
        <v>2094069</v>
      </c>
      <c r="L1341" s="8" t="s">
        <v>2135</v>
      </c>
      <c r="O1341" s="20">
        <f>IF(Table1[[#This Row],[Phân loại]]="Tồn đầu kỳ",Table1[[#This Row],[Tổng giá trị]],0)</f>
        <v>0</v>
      </c>
      <c r="P1341" s="8">
        <f>IF(Table1[[#This Row],[Số còn phải thu ĐK]]&gt;0,0,IF(Table1[[#This Row],[Phân loại]]="Bán hàng",Table1[[#This Row],[Tổng giá trị]],-Table1[[#This Row],[Tổng giá trị]]))</f>
        <v>2094069</v>
      </c>
      <c r="Q1341" s="20">
        <f>IF(Table1[[#This Row],[Ngày Thanh toán]]&lt;&gt;"",Table1[[#This Row],[Giá Trị HD sau CK]],0)</f>
        <v>0</v>
      </c>
      <c r="R1341" s="8">
        <f>Table1[[#This Row],[Số còn phải thu ĐK]]+Table1[[#This Row],[Giá Trị HD sau CK]]-Table1[[#This Row],[Số tiền đã thu]]</f>
        <v>2094069</v>
      </c>
      <c r="S1341" s="7">
        <f>IF(Table1[[#This Row],[Ngày hóa đơn]]&lt;&gt;"",Table1[[#This Row],[Ngày hóa đơn]],Table1[[#This Row],[Ngày hạch toán]])</f>
        <v>45906</v>
      </c>
      <c r="T1341" s="8">
        <v>45</v>
      </c>
      <c r="U1341" s="7">
        <f>IF(Table1[[#This Row],[Ngày tính CN]]="","",S1341+T1341)</f>
        <v>45951</v>
      </c>
      <c r="V1341" s="20">
        <f ca="1">IF(Table1[[#This Row],[Hạn thanh toán]]="","",IF((U1341-NOW())&lt;0,0,(U1341-NOW())))</f>
        <v>0</v>
      </c>
      <c r="W1341" s="3"/>
      <c r="X1341" s="20">
        <f ca="1">IF(Table1[[#This Row],[Hạn thanh toán]]="","",IF((U1341-NOW())&lt;0,-(U1341-NOW()),0))</f>
        <v>23.620536805552547</v>
      </c>
      <c r="Y1341" s="3" t="str">
        <f t="shared" ca="1" si="20"/>
        <v>Nợ quá hạn 30 ngày</v>
      </c>
      <c r="Z1341" s="3" t="str">
        <f>IF(MONTH(Table1[[#This Row],[Ngày tính CN]])&lt;10,"0"&amp;MONTH(Table1[[#This Row],[Ngày tính CN]]),MONTH(Table1[[#This Row],[Ngày tính CN]]))</f>
        <v>09</v>
      </c>
      <c r="AA134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41" s="3"/>
    </row>
    <row r="1342" spans="1:28" ht="12.75" x14ac:dyDescent="0.2">
      <c r="A1342" s="4" t="s">
        <v>1796</v>
      </c>
      <c r="B1342" s="4" t="s">
        <v>2120</v>
      </c>
      <c r="C1342" s="5">
        <v>45909</v>
      </c>
      <c r="D1342" s="6" t="s">
        <v>1892</v>
      </c>
      <c r="E1342" s="5">
        <v>45909</v>
      </c>
      <c r="F1342" s="3" t="s">
        <v>1996</v>
      </c>
      <c r="G1342" s="3" t="s">
        <v>2043</v>
      </c>
      <c r="K1342" s="8">
        <v>2181608</v>
      </c>
      <c r="L1342" s="8" t="s">
        <v>2135</v>
      </c>
      <c r="O1342" s="20">
        <f>IF(Table1[[#This Row],[Phân loại]]="Tồn đầu kỳ",Table1[[#This Row],[Tổng giá trị]],0)</f>
        <v>0</v>
      </c>
      <c r="P1342" s="8">
        <f>IF(Table1[[#This Row],[Số còn phải thu ĐK]]&gt;0,0,IF(Table1[[#This Row],[Phân loại]]="Bán hàng",Table1[[#This Row],[Tổng giá trị]],-Table1[[#This Row],[Tổng giá trị]]))</f>
        <v>2181608</v>
      </c>
      <c r="Q1342" s="20">
        <f>IF(Table1[[#This Row],[Ngày Thanh toán]]&lt;&gt;"",Table1[[#This Row],[Giá Trị HD sau CK]],0)</f>
        <v>0</v>
      </c>
      <c r="R1342" s="8">
        <f>Table1[[#This Row],[Số còn phải thu ĐK]]+Table1[[#This Row],[Giá Trị HD sau CK]]-Table1[[#This Row],[Số tiền đã thu]]</f>
        <v>2181608</v>
      </c>
      <c r="S1342" s="7">
        <f>IF(Table1[[#This Row],[Ngày hóa đơn]]&lt;&gt;"",Table1[[#This Row],[Ngày hóa đơn]],Table1[[#This Row],[Ngày hạch toán]])</f>
        <v>45909</v>
      </c>
      <c r="T1342" s="8">
        <v>45</v>
      </c>
      <c r="U1342" s="7">
        <f>IF(Table1[[#This Row],[Ngày tính CN]]="","",S1342+T1342)</f>
        <v>45954</v>
      </c>
      <c r="V1342" s="20">
        <f ca="1">IF(Table1[[#This Row],[Hạn thanh toán]]="","",IF((U1342-NOW())&lt;0,0,(U1342-NOW())))</f>
        <v>0</v>
      </c>
      <c r="W1342" s="3"/>
      <c r="X1342" s="20">
        <f ca="1">IF(Table1[[#This Row],[Hạn thanh toán]]="","",IF((U1342-NOW())&lt;0,-(U1342-NOW()),0))</f>
        <v>20.620536805552547</v>
      </c>
      <c r="Y1342" s="3" t="str">
        <f t="shared" ca="1" si="20"/>
        <v>Nợ quá hạn 30 ngày</v>
      </c>
      <c r="Z1342" s="3" t="str">
        <f>IF(MONTH(Table1[[#This Row],[Ngày tính CN]])&lt;10,"0"&amp;MONTH(Table1[[#This Row],[Ngày tính CN]]),MONTH(Table1[[#This Row],[Ngày tính CN]]))</f>
        <v>09</v>
      </c>
      <c r="AA134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42" s="3"/>
    </row>
    <row r="1343" spans="1:28" ht="12.75" x14ac:dyDescent="0.2">
      <c r="A1343" s="4" t="s">
        <v>1796</v>
      </c>
      <c r="B1343" s="4" t="s">
        <v>2120</v>
      </c>
      <c r="C1343" s="5">
        <v>45911</v>
      </c>
      <c r="D1343" s="6" t="s">
        <v>1893</v>
      </c>
      <c r="E1343" s="5">
        <v>45911</v>
      </c>
      <c r="F1343" s="3" t="s">
        <v>1997</v>
      </c>
      <c r="G1343" s="3" t="s">
        <v>2044</v>
      </c>
      <c r="K1343" s="8">
        <v>1155942</v>
      </c>
      <c r="L1343" s="8" t="s">
        <v>2135</v>
      </c>
      <c r="O1343" s="20">
        <f>IF(Table1[[#This Row],[Phân loại]]="Tồn đầu kỳ",Table1[[#This Row],[Tổng giá trị]],0)</f>
        <v>0</v>
      </c>
      <c r="P1343" s="8">
        <f>IF(Table1[[#This Row],[Số còn phải thu ĐK]]&gt;0,0,IF(Table1[[#This Row],[Phân loại]]="Bán hàng",Table1[[#This Row],[Tổng giá trị]],-Table1[[#This Row],[Tổng giá trị]]))</f>
        <v>1155942</v>
      </c>
      <c r="Q1343" s="20">
        <f>IF(Table1[[#This Row],[Ngày Thanh toán]]&lt;&gt;"",Table1[[#This Row],[Giá Trị HD sau CK]],0)</f>
        <v>0</v>
      </c>
      <c r="R1343" s="8">
        <f>Table1[[#This Row],[Số còn phải thu ĐK]]+Table1[[#This Row],[Giá Trị HD sau CK]]-Table1[[#This Row],[Số tiền đã thu]]</f>
        <v>1155942</v>
      </c>
      <c r="S1343" s="7">
        <f>IF(Table1[[#This Row],[Ngày hóa đơn]]&lt;&gt;"",Table1[[#This Row],[Ngày hóa đơn]],Table1[[#This Row],[Ngày hạch toán]])</f>
        <v>45911</v>
      </c>
      <c r="T1343" s="8">
        <v>45</v>
      </c>
      <c r="U1343" s="7">
        <f>IF(Table1[[#This Row],[Ngày tính CN]]="","",S1343+T1343)</f>
        <v>45956</v>
      </c>
      <c r="V1343" s="20">
        <f ca="1">IF(Table1[[#This Row],[Hạn thanh toán]]="","",IF((U1343-NOW())&lt;0,0,(U1343-NOW())))</f>
        <v>0</v>
      </c>
      <c r="W1343" s="3"/>
      <c r="X1343" s="20">
        <f ca="1">IF(Table1[[#This Row],[Hạn thanh toán]]="","",IF((U1343-NOW())&lt;0,-(U1343-NOW()),0))</f>
        <v>18.620536805552547</v>
      </c>
      <c r="Y1343" s="3" t="str">
        <f t="shared" ca="1" si="20"/>
        <v>Nợ quá hạn 30 ngày</v>
      </c>
      <c r="Z1343" s="3" t="str">
        <f>IF(MONTH(Table1[[#This Row],[Ngày tính CN]])&lt;10,"0"&amp;MONTH(Table1[[#This Row],[Ngày tính CN]]),MONTH(Table1[[#This Row],[Ngày tính CN]]))</f>
        <v>09</v>
      </c>
      <c r="AA134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43" s="3"/>
    </row>
    <row r="1344" spans="1:28" ht="12.75" x14ac:dyDescent="0.2">
      <c r="A1344" s="4" t="s">
        <v>1796</v>
      </c>
      <c r="B1344" s="4" t="s">
        <v>2120</v>
      </c>
      <c r="C1344" s="5">
        <v>45913</v>
      </c>
      <c r="D1344" s="6" t="s">
        <v>1894</v>
      </c>
      <c r="E1344" s="5">
        <v>45913</v>
      </c>
      <c r="F1344" s="3" t="s">
        <v>1998</v>
      </c>
      <c r="G1344" s="3" t="s">
        <v>2045</v>
      </c>
      <c r="K1344" s="8">
        <v>1601913</v>
      </c>
      <c r="L1344" s="8" t="s">
        <v>2135</v>
      </c>
      <c r="O1344" s="20">
        <f>IF(Table1[[#This Row],[Phân loại]]="Tồn đầu kỳ",Table1[[#This Row],[Tổng giá trị]],0)</f>
        <v>0</v>
      </c>
      <c r="P1344" s="8">
        <f>IF(Table1[[#This Row],[Số còn phải thu ĐK]]&gt;0,0,IF(Table1[[#This Row],[Phân loại]]="Bán hàng",Table1[[#This Row],[Tổng giá trị]],-Table1[[#This Row],[Tổng giá trị]]))</f>
        <v>1601913</v>
      </c>
      <c r="Q1344" s="20">
        <f>IF(Table1[[#This Row],[Ngày Thanh toán]]&lt;&gt;"",Table1[[#This Row],[Giá Trị HD sau CK]],0)</f>
        <v>0</v>
      </c>
      <c r="R1344" s="8">
        <f>Table1[[#This Row],[Số còn phải thu ĐK]]+Table1[[#This Row],[Giá Trị HD sau CK]]-Table1[[#This Row],[Số tiền đã thu]]</f>
        <v>1601913</v>
      </c>
      <c r="S1344" s="7">
        <f>IF(Table1[[#This Row],[Ngày hóa đơn]]&lt;&gt;"",Table1[[#This Row],[Ngày hóa đơn]],Table1[[#This Row],[Ngày hạch toán]])</f>
        <v>45913</v>
      </c>
      <c r="T1344" s="8">
        <v>45</v>
      </c>
      <c r="U1344" s="7">
        <f>IF(Table1[[#This Row],[Ngày tính CN]]="","",S1344+T1344)</f>
        <v>45958</v>
      </c>
      <c r="V1344" s="20">
        <f ca="1">IF(Table1[[#This Row],[Hạn thanh toán]]="","",IF((U1344-NOW())&lt;0,0,(U1344-NOW())))</f>
        <v>0</v>
      </c>
      <c r="W1344" s="3"/>
      <c r="X1344" s="20">
        <f ca="1">IF(Table1[[#This Row],[Hạn thanh toán]]="","",IF((U1344-NOW())&lt;0,-(U1344-NOW()),0))</f>
        <v>16.620536805552547</v>
      </c>
      <c r="Y1344" s="3" t="str">
        <f t="shared" ca="1" si="20"/>
        <v>Nợ quá hạn 30 ngày</v>
      </c>
      <c r="Z1344" s="3" t="str">
        <f>IF(MONTH(Table1[[#This Row],[Ngày tính CN]])&lt;10,"0"&amp;MONTH(Table1[[#This Row],[Ngày tính CN]]),MONTH(Table1[[#This Row],[Ngày tính CN]]))</f>
        <v>09</v>
      </c>
      <c r="AA134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44" s="3"/>
    </row>
    <row r="1345" spans="1:28" ht="12.75" x14ac:dyDescent="0.2">
      <c r="A1345" s="4" t="s">
        <v>1796</v>
      </c>
      <c r="B1345" s="4" t="s">
        <v>2120</v>
      </c>
      <c r="C1345" s="5">
        <v>45916</v>
      </c>
      <c r="D1345" s="6" t="s">
        <v>1895</v>
      </c>
      <c r="E1345" s="5">
        <v>45916</v>
      </c>
      <c r="F1345" s="3" t="s">
        <v>1999</v>
      </c>
      <c r="G1345" s="3" t="s">
        <v>2046</v>
      </c>
      <c r="K1345" s="8">
        <v>3270689</v>
      </c>
      <c r="L1345" s="8" t="s">
        <v>2135</v>
      </c>
      <c r="O1345" s="20">
        <f>IF(Table1[[#This Row],[Phân loại]]="Tồn đầu kỳ",Table1[[#This Row],[Tổng giá trị]],0)</f>
        <v>0</v>
      </c>
      <c r="P1345" s="8">
        <f>IF(Table1[[#This Row],[Số còn phải thu ĐK]]&gt;0,0,IF(Table1[[#This Row],[Phân loại]]="Bán hàng",Table1[[#This Row],[Tổng giá trị]],-Table1[[#This Row],[Tổng giá trị]]))</f>
        <v>3270689</v>
      </c>
      <c r="Q1345" s="20">
        <f>IF(Table1[[#This Row],[Ngày Thanh toán]]&lt;&gt;"",Table1[[#This Row],[Giá Trị HD sau CK]],0)</f>
        <v>0</v>
      </c>
      <c r="R1345" s="8">
        <f>Table1[[#This Row],[Số còn phải thu ĐK]]+Table1[[#This Row],[Giá Trị HD sau CK]]-Table1[[#This Row],[Số tiền đã thu]]</f>
        <v>3270689</v>
      </c>
      <c r="S1345" s="7">
        <f>IF(Table1[[#This Row],[Ngày hóa đơn]]&lt;&gt;"",Table1[[#This Row],[Ngày hóa đơn]],Table1[[#This Row],[Ngày hạch toán]])</f>
        <v>45916</v>
      </c>
      <c r="T1345" s="8">
        <v>45</v>
      </c>
      <c r="U1345" s="7">
        <f>IF(Table1[[#This Row],[Ngày tính CN]]="","",S1345+T1345)</f>
        <v>45961</v>
      </c>
      <c r="V1345" s="20">
        <f ca="1">IF(Table1[[#This Row],[Hạn thanh toán]]="","",IF((U1345-NOW())&lt;0,0,(U1345-NOW())))</f>
        <v>0</v>
      </c>
      <c r="W1345" s="3"/>
      <c r="X1345" s="20">
        <f ca="1">IF(Table1[[#This Row],[Hạn thanh toán]]="","",IF((U1345-NOW())&lt;0,-(U1345-NOW()),0))</f>
        <v>13.620536805552547</v>
      </c>
      <c r="Y1345" s="3" t="str">
        <f t="shared" ca="1" si="20"/>
        <v>Nợ quá hạn 30 ngày</v>
      </c>
      <c r="Z1345" s="3" t="str">
        <f>IF(MONTH(Table1[[#This Row],[Ngày tính CN]])&lt;10,"0"&amp;MONTH(Table1[[#This Row],[Ngày tính CN]]),MONTH(Table1[[#This Row],[Ngày tính CN]]))</f>
        <v>09</v>
      </c>
      <c r="AA134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45" s="3"/>
    </row>
    <row r="1346" spans="1:28" ht="12.75" x14ac:dyDescent="0.2">
      <c r="A1346" s="4" t="s">
        <v>1796</v>
      </c>
      <c r="B1346" s="4" t="s">
        <v>2120</v>
      </c>
      <c r="C1346" s="5">
        <v>45918</v>
      </c>
      <c r="D1346" s="6" t="s">
        <v>1896</v>
      </c>
      <c r="E1346" s="5">
        <v>45918</v>
      </c>
      <c r="F1346" s="3" t="s">
        <v>2000</v>
      </c>
      <c r="G1346" s="3" t="s">
        <v>2047</v>
      </c>
      <c r="K1346" s="8">
        <v>2034100</v>
      </c>
      <c r="L1346" s="8" t="s">
        <v>2135</v>
      </c>
      <c r="O1346" s="20">
        <f>IF(Table1[[#This Row],[Phân loại]]="Tồn đầu kỳ",Table1[[#This Row],[Tổng giá trị]],0)</f>
        <v>0</v>
      </c>
      <c r="P1346" s="8">
        <f>IF(Table1[[#This Row],[Số còn phải thu ĐK]]&gt;0,0,IF(Table1[[#This Row],[Phân loại]]="Bán hàng",Table1[[#This Row],[Tổng giá trị]],-Table1[[#This Row],[Tổng giá trị]]))</f>
        <v>2034100</v>
      </c>
      <c r="Q1346" s="20">
        <f>IF(Table1[[#This Row],[Ngày Thanh toán]]&lt;&gt;"",Table1[[#This Row],[Giá Trị HD sau CK]],0)</f>
        <v>0</v>
      </c>
      <c r="R1346" s="8">
        <f>Table1[[#This Row],[Số còn phải thu ĐK]]+Table1[[#This Row],[Giá Trị HD sau CK]]-Table1[[#This Row],[Số tiền đã thu]]</f>
        <v>2034100</v>
      </c>
      <c r="S1346" s="7">
        <f>IF(Table1[[#This Row],[Ngày hóa đơn]]&lt;&gt;"",Table1[[#This Row],[Ngày hóa đơn]],Table1[[#This Row],[Ngày hạch toán]])</f>
        <v>45918</v>
      </c>
      <c r="T1346" s="8">
        <v>45</v>
      </c>
      <c r="U1346" s="7">
        <f>IF(Table1[[#This Row],[Ngày tính CN]]="","",S1346+T1346)</f>
        <v>45963</v>
      </c>
      <c r="V1346" s="20">
        <f ca="1">IF(Table1[[#This Row],[Hạn thanh toán]]="","",IF((U1346-NOW())&lt;0,0,(U1346-NOW())))</f>
        <v>0</v>
      </c>
      <c r="W1346" s="3"/>
      <c r="X1346" s="20">
        <f ca="1">IF(Table1[[#This Row],[Hạn thanh toán]]="","",IF((U1346-NOW())&lt;0,-(U1346-NOW()),0))</f>
        <v>11.620536805552547</v>
      </c>
      <c r="Y1346" s="3" t="str">
        <f t="shared" ca="1" si="20"/>
        <v>Nợ quá hạn 30 ngày</v>
      </c>
      <c r="Z1346" s="3" t="str">
        <f>IF(MONTH(Table1[[#This Row],[Ngày tính CN]])&lt;10,"0"&amp;MONTH(Table1[[#This Row],[Ngày tính CN]]),MONTH(Table1[[#This Row],[Ngày tính CN]]))</f>
        <v>09</v>
      </c>
      <c r="AA134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46" s="3"/>
    </row>
    <row r="1347" spans="1:28" ht="12.75" x14ac:dyDescent="0.2">
      <c r="A1347" s="4" t="s">
        <v>1796</v>
      </c>
      <c r="B1347" s="4" t="s">
        <v>2120</v>
      </c>
      <c r="C1347" s="5">
        <v>45920</v>
      </c>
      <c r="D1347" s="6" t="s">
        <v>1897</v>
      </c>
      <c r="E1347" s="5">
        <v>45920</v>
      </c>
      <c r="F1347" s="3" t="s">
        <v>2001</v>
      </c>
      <c r="G1347" s="3" t="s">
        <v>2048</v>
      </c>
      <c r="K1347" s="8">
        <v>1450959</v>
      </c>
      <c r="L1347" s="8" t="s">
        <v>2135</v>
      </c>
      <c r="O1347" s="20">
        <f>IF(Table1[[#This Row],[Phân loại]]="Tồn đầu kỳ",Table1[[#This Row],[Tổng giá trị]],0)</f>
        <v>0</v>
      </c>
      <c r="P1347" s="8">
        <f>IF(Table1[[#This Row],[Số còn phải thu ĐK]]&gt;0,0,IF(Table1[[#This Row],[Phân loại]]="Bán hàng",Table1[[#This Row],[Tổng giá trị]],-Table1[[#This Row],[Tổng giá trị]]))</f>
        <v>1450959</v>
      </c>
      <c r="Q1347" s="20">
        <f>IF(Table1[[#This Row],[Ngày Thanh toán]]&lt;&gt;"",Table1[[#This Row],[Giá Trị HD sau CK]],0)</f>
        <v>0</v>
      </c>
      <c r="R1347" s="8">
        <f>Table1[[#This Row],[Số còn phải thu ĐK]]+Table1[[#This Row],[Giá Trị HD sau CK]]-Table1[[#This Row],[Số tiền đã thu]]</f>
        <v>1450959</v>
      </c>
      <c r="S1347" s="7">
        <f>IF(Table1[[#This Row],[Ngày hóa đơn]]&lt;&gt;"",Table1[[#This Row],[Ngày hóa đơn]],Table1[[#This Row],[Ngày hạch toán]])</f>
        <v>45920</v>
      </c>
      <c r="T1347" s="8">
        <v>45</v>
      </c>
      <c r="U1347" s="7">
        <f>IF(Table1[[#This Row],[Ngày tính CN]]="","",S1347+T1347)</f>
        <v>45965</v>
      </c>
      <c r="V1347" s="20">
        <f ca="1">IF(Table1[[#This Row],[Hạn thanh toán]]="","",IF((U1347-NOW())&lt;0,0,(U1347-NOW())))</f>
        <v>0</v>
      </c>
      <c r="W1347" s="3"/>
      <c r="X1347" s="20">
        <f ca="1">IF(Table1[[#This Row],[Hạn thanh toán]]="","",IF((U1347-NOW())&lt;0,-(U1347-NOW()),0))</f>
        <v>9.6205368055525469</v>
      </c>
      <c r="Y1347" s="3" t="str">
        <f t="shared" ca="1" si="20"/>
        <v>Nợ quá hạn 30 ngày</v>
      </c>
      <c r="Z1347" s="3" t="str">
        <f>IF(MONTH(Table1[[#This Row],[Ngày tính CN]])&lt;10,"0"&amp;MONTH(Table1[[#This Row],[Ngày tính CN]]),MONTH(Table1[[#This Row],[Ngày tính CN]]))</f>
        <v>09</v>
      </c>
      <c r="AA134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47" s="3"/>
    </row>
    <row r="1348" spans="1:28" ht="12.75" x14ac:dyDescent="0.2">
      <c r="A1348" s="4" t="s">
        <v>1796</v>
      </c>
      <c r="B1348" s="4" t="s">
        <v>2120</v>
      </c>
      <c r="C1348" s="5">
        <v>45923</v>
      </c>
      <c r="D1348" s="6" t="s">
        <v>1898</v>
      </c>
      <c r="E1348" s="5">
        <v>45923</v>
      </c>
      <c r="F1348" s="3" t="s">
        <v>2002</v>
      </c>
      <c r="G1348" s="3" t="s">
        <v>2049</v>
      </c>
      <c r="K1348" s="8">
        <v>1950007</v>
      </c>
      <c r="L1348" s="8" t="s">
        <v>2135</v>
      </c>
      <c r="O1348" s="20">
        <f>IF(Table1[[#This Row],[Phân loại]]="Tồn đầu kỳ",Table1[[#This Row],[Tổng giá trị]],0)</f>
        <v>0</v>
      </c>
      <c r="P1348" s="8">
        <f>IF(Table1[[#This Row],[Số còn phải thu ĐK]]&gt;0,0,IF(Table1[[#This Row],[Phân loại]]="Bán hàng",Table1[[#This Row],[Tổng giá trị]],-Table1[[#This Row],[Tổng giá trị]]))</f>
        <v>1950007</v>
      </c>
      <c r="Q1348" s="20">
        <f>IF(Table1[[#This Row],[Ngày Thanh toán]]&lt;&gt;"",Table1[[#This Row],[Giá Trị HD sau CK]],0)</f>
        <v>0</v>
      </c>
      <c r="R1348" s="8">
        <f>Table1[[#This Row],[Số còn phải thu ĐK]]+Table1[[#This Row],[Giá Trị HD sau CK]]-Table1[[#This Row],[Số tiền đã thu]]</f>
        <v>1950007</v>
      </c>
      <c r="S1348" s="7">
        <f>IF(Table1[[#This Row],[Ngày hóa đơn]]&lt;&gt;"",Table1[[#This Row],[Ngày hóa đơn]],Table1[[#This Row],[Ngày hạch toán]])</f>
        <v>45923</v>
      </c>
      <c r="T1348" s="8">
        <v>45</v>
      </c>
      <c r="U1348" s="7">
        <f>IF(Table1[[#This Row],[Ngày tính CN]]="","",S1348+T1348)</f>
        <v>45968</v>
      </c>
      <c r="V1348" s="20">
        <f ca="1">IF(Table1[[#This Row],[Hạn thanh toán]]="","",IF((U1348-NOW())&lt;0,0,(U1348-NOW())))</f>
        <v>0</v>
      </c>
      <c r="W1348" s="3"/>
      <c r="X1348" s="20">
        <f ca="1">IF(Table1[[#This Row],[Hạn thanh toán]]="","",IF((U1348-NOW())&lt;0,-(U1348-NOW()),0))</f>
        <v>6.6205368055525469</v>
      </c>
      <c r="Y1348" s="3" t="str">
        <f t="shared" ref="Y1348:Y1400" ca="1" si="21">IF(X1348="","",IF(R1348=0,"Đã thanh toán",IF(X1348&lt;=0,"Chưa đến hạn thanh toán",IF(X1348&lt;=30,"Nợ quá hạn 30 ngày",IF(X1348&lt;=60,"Nợ quá hạn từ 30 ngày đến 60 ngày",IF(X1348&lt;=90,"Nợ quá hạn từ 60 ngày đến 90 ngày",IF(X1348&lt;=120,"Nợ quá hạn từ 90 ngày đến 120 ngày","Nợ quá hạn hơn 120 ngày có khả năng mất thanh toán")))))))</f>
        <v>Nợ quá hạn 30 ngày</v>
      </c>
      <c r="Z1348" s="3" t="str">
        <f>IF(MONTH(Table1[[#This Row],[Ngày tính CN]])&lt;10,"0"&amp;MONTH(Table1[[#This Row],[Ngày tính CN]]),MONTH(Table1[[#This Row],[Ngày tính CN]]))</f>
        <v>09</v>
      </c>
      <c r="AA134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48" s="3"/>
    </row>
    <row r="1349" spans="1:28" ht="12.75" x14ac:dyDescent="0.2">
      <c r="A1349" s="4" t="s">
        <v>1796</v>
      </c>
      <c r="B1349" s="4" t="s">
        <v>2120</v>
      </c>
      <c r="C1349" s="5">
        <v>45925</v>
      </c>
      <c r="D1349" s="6" t="s">
        <v>1899</v>
      </c>
      <c r="E1349" s="5">
        <v>45925</v>
      </c>
      <c r="F1349" s="3" t="s">
        <v>2003</v>
      </c>
      <c r="G1349" s="3" t="s">
        <v>2050</v>
      </c>
      <c r="K1349" s="8">
        <v>1528159</v>
      </c>
      <c r="L1349" s="8" t="s">
        <v>2135</v>
      </c>
      <c r="O1349" s="20">
        <f>IF(Table1[[#This Row],[Phân loại]]="Tồn đầu kỳ",Table1[[#This Row],[Tổng giá trị]],0)</f>
        <v>0</v>
      </c>
      <c r="P1349" s="8">
        <f>IF(Table1[[#This Row],[Số còn phải thu ĐK]]&gt;0,0,IF(Table1[[#This Row],[Phân loại]]="Bán hàng",Table1[[#This Row],[Tổng giá trị]],-Table1[[#This Row],[Tổng giá trị]]))</f>
        <v>1528159</v>
      </c>
      <c r="Q1349" s="20">
        <f>IF(Table1[[#This Row],[Ngày Thanh toán]]&lt;&gt;"",Table1[[#This Row],[Giá Trị HD sau CK]],0)</f>
        <v>0</v>
      </c>
      <c r="R1349" s="8">
        <f>Table1[[#This Row],[Số còn phải thu ĐK]]+Table1[[#This Row],[Giá Trị HD sau CK]]-Table1[[#This Row],[Số tiền đã thu]]</f>
        <v>1528159</v>
      </c>
      <c r="S1349" s="7">
        <f>IF(Table1[[#This Row],[Ngày hóa đơn]]&lt;&gt;"",Table1[[#This Row],[Ngày hóa đơn]],Table1[[#This Row],[Ngày hạch toán]])</f>
        <v>45925</v>
      </c>
      <c r="T1349" s="8">
        <v>45</v>
      </c>
      <c r="U1349" s="7">
        <f>IF(Table1[[#This Row],[Ngày tính CN]]="","",S1349+T1349)</f>
        <v>45970</v>
      </c>
      <c r="V1349" s="20">
        <f ca="1">IF(Table1[[#This Row],[Hạn thanh toán]]="","",IF((U1349-NOW())&lt;0,0,(U1349-NOW())))</f>
        <v>0</v>
      </c>
      <c r="W1349" s="3"/>
      <c r="X1349" s="20">
        <f ca="1">IF(Table1[[#This Row],[Hạn thanh toán]]="","",IF((U1349-NOW())&lt;0,-(U1349-NOW()),0))</f>
        <v>4.6205368055525469</v>
      </c>
      <c r="Y1349" s="3" t="str">
        <f t="shared" ca="1" si="21"/>
        <v>Nợ quá hạn 30 ngày</v>
      </c>
      <c r="Z1349" s="3" t="str">
        <f>IF(MONTH(Table1[[#This Row],[Ngày tính CN]])&lt;10,"0"&amp;MONTH(Table1[[#This Row],[Ngày tính CN]]),MONTH(Table1[[#This Row],[Ngày tính CN]]))</f>
        <v>09</v>
      </c>
      <c r="AA134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49" s="3"/>
    </row>
    <row r="1350" spans="1:28" ht="12.75" x14ac:dyDescent="0.2">
      <c r="A1350" s="4" t="s">
        <v>1796</v>
      </c>
      <c r="B1350" s="4" t="s">
        <v>2120</v>
      </c>
      <c r="C1350" s="5">
        <v>45927</v>
      </c>
      <c r="D1350" s="6" t="s">
        <v>1900</v>
      </c>
      <c r="E1350" s="5">
        <v>45927</v>
      </c>
      <c r="F1350" s="3" t="s">
        <v>2004</v>
      </c>
      <c r="G1350" s="3" t="s">
        <v>2051</v>
      </c>
      <c r="K1350" s="8">
        <v>1082189</v>
      </c>
      <c r="L1350" s="8" t="s">
        <v>2135</v>
      </c>
      <c r="O1350" s="20">
        <f>IF(Table1[[#This Row],[Phân loại]]="Tồn đầu kỳ",Table1[[#This Row],[Tổng giá trị]],0)</f>
        <v>0</v>
      </c>
      <c r="P1350" s="8">
        <f>IF(Table1[[#This Row],[Số còn phải thu ĐK]]&gt;0,0,IF(Table1[[#This Row],[Phân loại]]="Bán hàng",Table1[[#This Row],[Tổng giá trị]],-Table1[[#This Row],[Tổng giá trị]]))</f>
        <v>1082189</v>
      </c>
      <c r="Q1350" s="20">
        <f>IF(Table1[[#This Row],[Ngày Thanh toán]]&lt;&gt;"",Table1[[#This Row],[Giá Trị HD sau CK]],0)</f>
        <v>0</v>
      </c>
      <c r="R1350" s="8">
        <f>Table1[[#This Row],[Số còn phải thu ĐK]]+Table1[[#This Row],[Giá Trị HD sau CK]]-Table1[[#This Row],[Số tiền đã thu]]</f>
        <v>1082189</v>
      </c>
      <c r="S1350" s="7">
        <f>IF(Table1[[#This Row],[Ngày hóa đơn]]&lt;&gt;"",Table1[[#This Row],[Ngày hóa đơn]],Table1[[#This Row],[Ngày hạch toán]])</f>
        <v>45927</v>
      </c>
      <c r="T1350" s="8">
        <v>45</v>
      </c>
      <c r="U1350" s="7">
        <f>IF(Table1[[#This Row],[Ngày tính CN]]="","",S1350+T1350)</f>
        <v>45972</v>
      </c>
      <c r="V1350" s="20">
        <f ca="1">IF(Table1[[#This Row],[Hạn thanh toán]]="","",IF((U1350-NOW())&lt;0,0,(U1350-NOW())))</f>
        <v>0</v>
      </c>
      <c r="W1350" s="3"/>
      <c r="X1350" s="20">
        <f ca="1">IF(Table1[[#This Row],[Hạn thanh toán]]="","",IF((U1350-NOW())&lt;0,-(U1350-NOW()),0))</f>
        <v>2.6205368055525469</v>
      </c>
      <c r="Y1350" s="3" t="str">
        <f t="shared" ca="1" si="21"/>
        <v>Nợ quá hạn 30 ngày</v>
      </c>
      <c r="Z1350" s="3" t="str">
        <f>IF(MONTH(Table1[[#This Row],[Ngày tính CN]])&lt;10,"0"&amp;MONTH(Table1[[#This Row],[Ngày tính CN]]),MONTH(Table1[[#This Row],[Ngày tính CN]]))</f>
        <v>09</v>
      </c>
      <c r="AA135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50" s="3"/>
    </row>
    <row r="1351" spans="1:28" ht="12.75" x14ac:dyDescent="0.2">
      <c r="A1351" s="4" t="s">
        <v>1796</v>
      </c>
      <c r="B1351" s="4" t="s">
        <v>2120</v>
      </c>
      <c r="C1351" s="5">
        <v>45930</v>
      </c>
      <c r="D1351" s="6" t="s">
        <v>1901</v>
      </c>
      <c r="E1351" s="5">
        <v>45930</v>
      </c>
      <c r="F1351" s="3" t="s">
        <v>2005</v>
      </c>
      <c r="G1351" s="3" t="s">
        <v>2052</v>
      </c>
      <c r="K1351" s="8">
        <v>2389086</v>
      </c>
      <c r="L1351" s="8" t="s">
        <v>2135</v>
      </c>
      <c r="O1351" s="20">
        <f>IF(Table1[[#This Row],[Phân loại]]="Tồn đầu kỳ",Table1[[#This Row],[Tổng giá trị]],0)</f>
        <v>0</v>
      </c>
      <c r="P1351" s="8">
        <f>IF(Table1[[#This Row],[Số còn phải thu ĐK]]&gt;0,0,IF(Table1[[#This Row],[Phân loại]]="Bán hàng",Table1[[#This Row],[Tổng giá trị]],-Table1[[#This Row],[Tổng giá trị]]))</f>
        <v>2389086</v>
      </c>
      <c r="Q1351" s="20">
        <f>IF(Table1[[#This Row],[Ngày Thanh toán]]&lt;&gt;"",Table1[[#This Row],[Giá Trị HD sau CK]],0)</f>
        <v>0</v>
      </c>
      <c r="R1351" s="8">
        <f>Table1[[#This Row],[Số còn phải thu ĐK]]+Table1[[#This Row],[Giá Trị HD sau CK]]-Table1[[#This Row],[Số tiền đã thu]]</f>
        <v>2389086</v>
      </c>
      <c r="S1351" s="7">
        <f>IF(Table1[[#This Row],[Ngày hóa đơn]]&lt;&gt;"",Table1[[#This Row],[Ngày hóa đơn]],Table1[[#This Row],[Ngày hạch toán]])</f>
        <v>45930</v>
      </c>
      <c r="T1351" s="8">
        <v>45</v>
      </c>
      <c r="U1351" s="7">
        <f>IF(Table1[[#This Row],[Ngày tính CN]]="","",S1351+T1351)</f>
        <v>45975</v>
      </c>
      <c r="V1351" s="20">
        <f ca="1">IF(Table1[[#This Row],[Hạn thanh toán]]="","",IF((U1351-NOW())&lt;0,0,(U1351-NOW())))</f>
        <v>0.37946319444745313</v>
      </c>
      <c r="W1351" s="3"/>
      <c r="X1351" s="20">
        <f ca="1">IF(Table1[[#This Row],[Hạn thanh toán]]="","",IF((U1351-NOW())&lt;0,-(U1351-NOW()),0))</f>
        <v>0</v>
      </c>
      <c r="Y1351" s="3" t="str">
        <f t="shared" ca="1" si="21"/>
        <v>Chưa đến hạn thanh toán</v>
      </c>
      <c r="Z1351" s="3" t="str">
        <f>IF(MONTH(Table1[[#This Row],[Ngày tính CN]])&lt;10,"0"&amp;MONTH(Table1[[#This Row],[Ngày tính CN]]),MONTH(Table1[[#This Row],[Ngày tính CN]]))</f>
        <v>09</v>
      </c>
      <c r="AA135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51" s="3"/>
    </row>
    <row r="1352" spans="1:28" ht="25.5" customHeight="1" x14ac:dyDescent="0.2">
      <c r="A1352" s="4" t="s">
        <v>1796</v>
      </c>
      <c r="B1352" s="4" t="s">
        <v>2120</v>
      </c>
      <c r="E1352" s="5">
        <v>45679</v>
      </c>
      <c r="F1352" s="3" t="s">
        <v>2053</v>
      </c>
      <c r="G1352" s="3" t="s">
        <v>637</v>
      </c>
      <c r="K1352" s="8">
        <v>-214370</v>
      </c>
      <c r="L1352" s="8" t="s">
        <v>637</v>
      </c>
      <c r="O1352" s="20">
        <f>IF(Table1[[#This Row],[Phân loại]]="Tồn đầu kỳ",Table1[[#This Row],[Tổng giá trị]],0)</f>
        <v>0</v>
      </c>
      <c r="P1352" s="8">
        <f>IF(Table1[[#This Row],[Số còn phải thu ĐK]]&gt;0,0,IF(Table1[[#This Row],[Phân loại]]="Bán hàng",Table1[[#This Row],[Tổng giá trị]],-Table1[[#This Row],[Tổng giá trị]]))</f>
        <v>214370</v>
      </c>
      <c r="Q1352" s="20">
        <f>IF(Table1[[#This Row],[Ngày Thanh toán]]&lt;&gt;"",Table1[[#This Row],[Giá Trị HD sau CK]],0)</f>
        <v>0</v>
      </c>
      <c r="R1352" s="8">
        <f>Table1[[#This Row],[Số còn phải thu ĐK]]+Table1[[#This Row],[Giá Trị HD sau CK]]-Table1[[#This Row],[Số tiền đã thu]]</f>
        <v>214370</v>
      </c>
      <c r="S1352" s="7">
        <f>IF(Table1[[#This Row],[Ngày hóa đơn]]&lt;&gt;"",Table1[[#This Row],[Ngày hóa đơn]],Table1[[#This Row],[Ngày hạch toán]])</f>
        <v>45679</v>
      </c>
      <c r="T1352" s="8">
        <v>45</v>
      </c>
      <c r="U1352" s="7">
        <f>IF(Table1[[#This Row],[Ngày tính CN]]="","",S1352+T1352)</f>
        <v>45724</v>
      </c>
      <c r="V1352" s="20">
        <f ca="1">IF(Table1[[#This Row],[Hạn thanh toán]]="","",IF((U1352-NOW())&lt;0,0,(U1352-NOW())))</f>
        <v>0</v>
      </c>
      <c r="W1352" s="3"/>
      <c r="X1352" s="20">
        <f ca="1">IF(Table1[[#This Row],[Hạn thanh toán]]="","",IF((U1352-NOW())&lt;0,-(U1352-NOW()),0))</f>
        <v>250.62053680555255</v>
      </c>
      <c r="Y1352" s="3" t="str">
        <f t="shared" ca="1" si="21"/>
        <v>Nợ quá hạn hơn 120 ngày có khả năng mất thanh toán</v>
      </c>
      <c r="Z1352" s="3" t="str">
        <f>IF(MONTH(Table1[[#This Row],[Ngày tính CN]])&lt;10,"0"&amp;MONTH(Table1[[#This Row],[Ngày tính CN]]),MONTH(Table1[[#This Row],[Ngày tính CN]]))</f>
        <v>01</v>
      </c>
      <c r="AA135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52" s="3"/>
    </row>
    <row r="1353" spans="1:28" ht="25.5" customHeight="1" x14ac:dyDescent="0.2">
      <c r="A1353" s="4" t="s">
        <v>1796</v>
      </c>
      <c r="B1353" s="4" t="s">
        <v>2120</v>
      </c>
      <c r="E1353" s="5">
        <v>45713</v>
      </c>
      <c r="F1353" s="3" t="s">
        <v>2054</v>
      </c>
      <c r="G1353" s="3" t="s">
        <v>637</v>
      </c>
      <c r="K1353" s="8">
        <v>-140616</v>
      </c>
      <c r="L1353" s="8" t="s">
        <v>637</v>
      </c>
      <c r="O1353" s="20">
        <f>IF(Table1[[#This Row],[Phân loại]]="Tồn đầu kỳ",Table1[[#This Row],[Tổng giá trị]],0)</f>
        <v>0</v>
      </c>
      <c r="P1353" s="8">
        <f>IF(Table1[[#This Row],[Số còn phải thu ĐK]]&gt;0,0,IF(Table1[[#This Row],[Phân loại]]="Bán hàng",Table1[[#This Row],[Tổng giá trị]],-Table1[[#This Row],[Tổng giá trị]]))</f>
        <v>140616</v>
      </c>
      <c r="Q1353" s="20">
        <f>IF(Table1[[#This Row],[Ngày Thanh toán]]&lt;&gt;"",Table1[[#This Row],[Giá Trị HD sau CK]],0)</f>
        <v>0</v>
      </c>
      <c r="R1353" s="8">
        <f>Table1[[#This Row],[Số còn phải thu ĐK]]+Table1[[#This Row],[Giá Trị HD sau CK]]-Table1[[#This Row],[Số tiền đã thu]]</f>
        <v>140616</v>
      </c>
      <c r="S1353" s="7">
        <f>IF(Table1[[#This Row],[Ngày hóa đơn]]&lt;&gt;"",Table1[[#This Row],[Ngày hóa đơn]],Table1[[#This Row],[Ngày hạch toán]])</f>
        <v>45713</v>
      </c>
      <c r="T1353" s="8">
        <v>45</v>
      </c>
      <c r="U1353" s="7">
        <f>IF(Table1[[#This Row],[Ngày tính CN]]="","",S1353+T1353)</f>
        <v>45758</v>
      </c>
      <c r="V1353" s="20">
        <f ca="1">IF(Table1[[#This Row],[Hạn thanh toán]]="","",IF((U1353-NOW())&lt;0,0,(U1353-NOW())))</f>
        <v>0</v>
      </c>
      <c r="W1353" s="3"/>
      <c r="X1353" s="20">
        <f ca="1">IF(Table1[[#This Row],[Hạn thanh toán]]="","",IF((U1353-NOW())&lt;0,-(U1353-NOW()),0))</f>
        <v>216.62053680555255</v>
      </c>
      <c r="Y1353" s="3" t="str">
        <f t="shared" ca="1" si="21"/>
        <v>Nợ quá hạn hơn 120 ngày có khả năng mất thanh toán</v>
      </c>
      <c r="Z1353" s="3" t="str">
        <f>IF(MONTH(Table1[[#This Row],[Ngày tính CN]])&lt;10,"0"&amp;MONTH(Table1[[#This Row],[Ngày tính CN]]),MONTH(Table1[[#This Row],[Ngày tính CN]]))</f>
        <v>02</v>
      </c>
      <c r="AA135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53" s="3"/>
    </row>
    <row r="1354" spans="1:28" ht="25.5" customHeight="1" x14ac:dyDescent="0.2">
      <c r="A1354" s="4" t="s">
        <v>1796</v>
      </c>
      <c r="B1354" s="4" t="s">
        <v>2120</v>
      </c>
      <c r="E1354" s="5">
        <v>45747</v>
      </c>
      <c r="F1354" s="3" t="s">
        <v>2055</v>
      </c>
      <c r="G1354" s="3" t="s">
        <v>637</v>
      </c>
      <c r="K1354" s="8">
        <v>-217817</v>
      </c>
      <c r="L1354" s="8" t="s">
        <v>637</v>
      </c>
      <c r="O1354" s="20">
        <f>IF(Table1[[#This Row],[Phân loại]]="Tồn đầu kỳ",Table1[[#This Row],[Tổng giá trị]],0)</f>
        <v>0</v>
      </c>
      <c r="P1354" s="8">
        <f>IF(Table1[[#This Row],[Số còn phải thu ĐK]]&gt;0,0,IF(Table1[[#This Row],[Phân loại]]="Bán hàng",Table1[[#This Row],[Tổng giá trị]],-Table1[[#This Row],[Tổng giá trị]]))</f>
        <v>217817</v>
      </c>
      <c r="Q1354" s="20">
        <f>IF(Table1[[#This Row],[Ngày Thanh toán]]&lt;&gt;"",Table1[[#This Row],[Giá Trị HD sau CK]],0)</f>
        <v>0</v>
      </c>
      <c r="R1354" s="8">
        <f>Table1[[#This Row],[Số còn phải thu ĐK]]+Table1[[#This Row],[Giá Trị HD sau CK]]-Table1[[#This Row],[Số tiền đã thu]]</f>
        <v>217817</v>
      </c>
      <c r="S1354" s="7">
        <f>IF(Table1[[#This Row],[Ngày hóa đơn]]&lt;&gt;"",Table1[[#This Row],[Ngày hóa đơn]],Table1[[#This Row],[Ngày hạch toán]])</f>
        <v>45747</v>
      </c>
      <c r="T1354" s="8">
        <v>45</v>
      </c>
      <c r="U1354" s="7">
        <f>IF(Table1[[#This Row],[Ngày tính CN]]="","",S1354+T1354)</f>
        <v>45792</v>
      </c>
      <c r="V1354" s="20">
        <f ca="1">IF(Table1[[#This Row],[Hạn thanh toán]]="","",IF((U1354-NOW())&lt;0,0,(U1354-NOW())))</f>
        <v>0</v>
      </c>
      <c r="W1354" s="3"/>
      <c r="X1354" s="20">
        <f ca="1">IF(Table1[[#This Row],[Hạn thanh toán]]="","",IF((U1354-NOW())&lt;0,-(U1354-NOW()),0))</f>
        <v>182.62053680555255</v>
      </c>
      <c r="Y1354" s="3" t="str">
        <f t="shared" ca="1" si="21"/>
        <v>Nợ quá hạn hơn 120 ngày có khả năng mất thanh toán</v>
      </c>
      <c r="Z1354" s="3" t="str">
        <f>IF(MONTH(Table1[[#This Row],[Ngày tính CN]])&lt;10,"0"&amp;MONTH(Table1[[#This Row],[Ngày tính CN]]),MONTH(Table1[[#This Row],[Ngày tính CN]]))</f>
        <v>03</v>
      </c>
      <c r="AA135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54" s="3"/>
    </row>
    <row r="1355" spans="1:28" ht="25.5" customHeight="1" x14ac:dyDescent="0.2">
      <c r="A1355" s="4" t="s">
        <v>1796</v>
      </c>
      <c r="B1355" s="4" t="s">
        <v>2120</v>
      </c>
      <c r="E1355" s="5">
        <v>45807</v>
      </c>
      <c r="F1355" s="3" t="s">
        <v>2056</v>
      </c>
      <c r="G1355" s="3" t="s">
        <v>637</v>
      </c>
      <c r="K1355" s="8">
        <v>-284678</v>
      </c>
      <c r="L1355" s="8" t="s">
        <v>637</v>
      </c>
      <c r="O1355" s="20">
        <f>IF(Table1[[#This Row],[Phân loại]]="Tồn đầu kỳ",Table1[[#This Row],[Tổng giá trị]],0)</f>
        <v>0</v>
      </c>
      <c r="P1355" s="8">
        <f>IF(Table1[[#This Row],[Số còn phải thu ĐK]]&gt;0,0,IF(Table1[[#This Row],[Phân loại]]="Bán hàng",Table1[[#This Row],[Tổng giá trị]],-Table1[[#This Row],[Tổng giá trị]]))</f>
        <v>284678</v>
      </c>
      <c r="Q1355" s="20">
        <f>IF(Table1[[#This Row],[Ngày Thanh toán]]&lt;&gt;"",Table1[[#This Row],[Giá Trị HD sau CK]],0)</f>
        <v>0</v>
      </c>
      <c r="R1355" s="8">
        <f>Table1[[#This Row],[Số còn phải thu ĐK]]+Table1[[#This Row],[Giá Trị HD sau CK]]-Table1[[#This Row],[Số tiền đã thu]]</f>
        <v>284678</v>
      </c>
      <c r="S1355" s="7">
        <f>IF(Table1[[#This Row],[Ngày hóa đơn]]&lt;&gt;"",Table1[[#This Row],[Ngày hóa đơn]],Table1[[#This Row],[Ngày hạch toán]])</f>
        <v>45807</v>
      </c>
      <c r="T1355" s="8">
        <v>45</v>
      </c>
      <c r="U1355" s="7">
        <f>IF(Table1[[#This Row],[Ngày tính CN]]="","",S1355+T1355)</f>
        <v>45852</v>
      </c>
      <c r="V1355" s="20">
        <f ca="1">IF(Table1[[#This Row],[Hạn thanh toán]]="","",IF((U1355-NOW())&lt;0,0,(U1355-NOW())))</f>
        <v>0</v>
      </c>
      <c r="W1355" s="3"/>
      <c r="X1355" s="20">
        <f ca="1">IF(Table1[[#This Row],[Hạn thanh toán]]="","",IF((U1355-NOW())&lt;0,-(U1355-NOW()),0))</f>
        <v>122.62053680555255</v>
      </c>
      <c r="Y1355" s="3" t="str">
        <f t="shared" ca="1" si="21"/>
        <v>Nợ quá hạn hơn 120 ngày có khả năng mất thanh toán</v>
      </c>
      <c r="Z1355" s="3" t="str">
        <f>IF(MONTH(Table1[[#This Row],[Ngày tính CN]])&lt;10,"0"&amp;MONTH(Table1[[#This Row],[Ngày tính CN]]),MONTH(Table1[[#This Row],[Ngày tính CN]]))</f>
        <v>05</v>
      </c>
      <c r="AA135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55" s="3"/>
    </row>
    <row r="1356" spans="1:28" ht="25.5" customHeight="1" x14ac:dyDescent="0.2">
      <c r="A1356" s="4" t="s">
        <v>1796</v>
      </c>
      <c r="B1356" s="4" t="s">
        <v>2120</v>
      </c>
      <c r="E1356" s="5">
        <v>45836</v>
      </c>
      <c r="F1356" s="3" t="s">
        <v>2057</v>
      </c>
      <c r="G1356" s="3" t="s">
        <v>637</v>
      </c>
      <c r="K1356" s="8">
        <v>-354986</v>
      </c>
      <c r="L1356" s="8" t="s">
        <v>637</v>
      </c>
      <c r="O1356" s="20">
        <f>IF(Table1[[#This Row],[Phân loại]]="Tồn đầu kỳ",Table1[[#This Row],[Tổng giá trị]],0)</f>
        <v>0</v>
      </c>
      <c r="P1356" s="8">
        <f>IF(Table1[[#This Row],[Số còn phải thu ĐK]]&gt;0,0,IF(Table1[[#This Row],[Phân loại]]="Bán hàng",Table1[[#This Row],[Tổng giá trị]],-Table1[[#This Row],[Tổng giá trị]]))</f>
        <v>354986</v>
      </c>
      <c r="Q1356" s="20">
        <f>IF(Table1[[#This Row],[Ngày Thanh toán]]&lt;&gt;"",Table1[[#This Row],[Giá Trị HD sau CK]],0)</f>
        <v>0</v>
      </c>
      <c r="R1356" s="8">
        <f>Table1[[#This Row],[Số còn phải thu ĐK]]+Table1[[#This Row],[Giá Trị HD sau CK]]-Table1[[#This Row],[Số tiền đã thu]]</f>
        <v>354986</v>
      </c>
      <c r="S1356" s="7">
        <f>IF(Table1[[#This Row],[Ngày hóa đơn]]&lt;&gt;"",Table1[[#This Row],[Ngày hóa đơn]],Table1[[#This Row],[Ngày hạch toán]])</f>
        <v>45836</v>
      </c>
      <c r="T1356" s="8">
        <v>45</v>
      </c>
      <c r="U1356" s="7">
        <f>IF(Table1[[#This Row],[Ngày tính CN]]="","",S1356+T1356)</f>
        <v>45881</v>
      </c>
      <c r="V1356" s="20">
        <f ca="1">IF(Table1[[#This Row],[Hạn thanh toán]]="","",IF((U1356-NOW())&lt;0,0,(U1356-NOW())))</f>
        <v>0</v>
      </c>
      <c r="W1356" s="3"/>
      <c r="X1356" s="20">
        <f ca="1">IF(Table1[[#This Row],[Hạn thanh toán]]="","",IF((U1356-NOW())&lt;0,-(U1356-NOW()),0))</f>
        <v>93.620536805552547</v>
      </c>
      <c r="Y1356" s="3" t="str">
        <f t="shared" ca="1" si="21"/>
        <v>Nợ quá hạn từ 90 ngày đến 120 ngày</v>
      </c>
      <c r="Z1356" s="3" t="str">
        <f>IF(MONTH(Table1[[#This Row],[Ngày tính CN]])&lt;10,"0"&amp;MONTH(Table1[[#This Row],[Ngày tính CN]]),MONTH(Table1[[#This Row],[Ngày tính CN]]))</f>
        <v>06</v>
      </c>
      <c r="AA135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56" s="3"/>
    </row>
    <row r="1357" spans="1:28" ht="25.5" customHeight="1" x14ac:dyDescent="0.2">
      <c r="A1357" s="4" t="s">
        <v>1796</v>
      </c>
      <c r="B1357" s="4" t="s">
        <v>2120</v>
      </c>
      <c r="E1357" s="5">
        <v>45866</v>
      </c>
      <c r="F1357" s="3" t="s">
        <v>2058</v>
      </c>
      <c r="G1357" s="3" t="s">
        <v>637</v>
      </c>
      <c r="K1357" s="8">
        <v>-495602</v>
      </c>
      <c r="L1357" s="8" t="s">
        <v>637</v>
      </c>
      <c r="O1357" s="20">
        <f>IF(Table1[[#This Row],[Phân loại]]="Tồn đầu kỳ",Table1[[#This Row],[Tổng giá trị]],0)</f>
        <v>0</v>
      </c>
      <c r="P1357" s="8">
        <f>IF(Table1[[#This Row],[Số còn phải thu ĐK]]&gt;0,0,IF(Table1[[#This Row],[Phân loại]]="Bán hàng",Table1[[#This Row],[Tổng giá trị]],-Table1[[#This Row],[Tổng giá trị]]))</f>
        <v>495602</v>
      </c>
      <c r="Q1357" s="20">
        <f>IF(Table1[[#This Row],[Ngày Thanh toán]]&lt;&gt;"",Table1[[#This Row],[Giá Trị HD sau CK]],0)</f>
        <v>0</v>
      </c>
      <c r="R1357" s="8">
        <f>Table1[[#This Row],[Số còn phải thu ĐK]]+Table1[[#This Row],[Giá Trị HD sau CK]]-Table1[[#This Row],[Số tiền đã thu]]</f>
        <v>495602</v>
      </c>
      <c r="S1357" s="7">
        <f>IF(Table1[[#This Row],[Ngày hóa đơn]]&lt;&gt;"",Table1[[#This Row],[Ngày hóa đơn]],Table1[[#This Row],[Ngày hạch toán]])</f>
        <v>45866</v>
      </c>
      <c r="T1357" s="8">
        <v>45</v>
      </c>
      <c r="U1357" s="7">
        <f>IF(Table1[[#This Row],[Ngày tính CN]]="","",S1357+T1357)</f>
        <v>45911</v>
      </c>
      <c r="V1357" s="20">
        <f ca="1">IF(Table1[[#This Row],[Hạn thanh toán]]="","",IF((U1357-NOW())&lt;0,0,(U1357-NOW())))</f>
        <v>0</v>
      </c>
      <c r="W1357" s="3"/>
      <c r="X1357" s="20">
        <f ca="1">IF(Table1[[#This Row],[Hạn thanh toán]]="","",IF((U1357-NOW())&lt;0,-(U1357-NOW()),0))</f>
        <v>63.620536805552547</v>
      </c>
      <c r="Y1357" s="3" t="str">
        <f t="shared" ca="1" si="21"/>
        <v>Nợ quá hạn từ 60 ngày đến 90 ngày</v>
      </c>
      <c r="Z1357" s="3" t="str">
        <f>IF(MONTH(Table1[[#This Row],[Ngày tính CN]])&lt;10,"0"&amp;MONTH(Table1[[#This Row],[Ngày tính CN]]),MONTH(Table1[[#This Row],[Ngày tính CN]]))</f>
        <v>07</v>
      </c>
      <c r="AA135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57" s="3"/>
    </row>
    <row r="1358" spans="1:28" ht="12.75" x14ac:dyDescent="0.2">
      <c r="A1358" s="4" t="s">
        <v>1796</v>
      </c>
      <c r="B1358" s="4" t="s">
        <v>2120</v>
      </c>
      <c r="E1358" s="5">
        <v>45929</v>
      </c>
      <c r="F1358" s="3" t="s">
        <v>2059</v>
      </c>
      <c r="G1358" s="3" t="s">
        <v>637</v>
      </c>
      <c r="K1358" s="8">
        <v>-210924</v>
      </c>
      <c r="L1358" s="8" t="s">
        <v>637</v>
      </c>
      <c r="O1358" s="20">
        <f>IF(Table1[[#This Row],[Phân loại]]="Tồn đầu kỳ",Table1[[#This Row],[Tổng giá trị]],0)</f>
        <v>0</v>
      </c>
      <c r="P1358" s="8">
        <f>IF(Table1[[#This Row],[Số còn phải thu ĐK]]&gt;0,0,IF(Table1[[#This Row],[Phân loại]]="Bán hàng",Table1[[#This Row],[Tổng giá trị]],-Table1[[#This Row],[Tổng giá trị]]))</f>
        <v>210924</v>
      </c>
      <c r="Q1358" s="20">
        <f>IF(Table1[[#This Row],[Ngày Thanh toán]]&lt;&gt;"",Table1[[#This Row],[Giá Trị HD sau CK]],0)</f>
        <v>0</v>
      </c>
      <c r="R1358" s="8">
        <f>Table1[[#This Row],[Số còn phải thu ĐK]]+Table1[[#This Row],[Giá Trị HD sau CK]]-Table1[[#This Row],[Số tiền đã thu]]</f>
        <v>210924</v>
      </c>
      <c r="S1358" s="7">
        <f>IF(Table1[[#This Row],[Ngày hóa đơn]]&lt;&gt;"",Table1[[#This Row],[Ngày hóa đơn]],Table1[[#This Row],[Ngày hạch toán]])</f>
        <v>45929</v>
      </c>
      <c r="T1358" s="8">
        <v>45</v>
      </c>
      <c r="U1358" s="7">
        <f>IF(Table1[[#This Row],[Ngày tính CN]]="","",S1358+T1358)</f>
        <v>45974</v>
      </c>
      <c r="V1358" s="20">
        <f ca="1">IF(Table1[[#This Row],[Hạn thanh toán]]="","",IF((U1358-NOW())&lt;0,0,(U1358-NOW())))</f>
        <v>0</v>
      </c>
      <c r="W1358" s="3"/>
      <c r="X1358" s="20">
        <f ca="1">IF(Table1[[#This Row],[Hạn thanh toán]]="","",IF((U1358-NOW())&lt;0,-(U1358-NOW()),0))</f>
        <v>0.62053680555254687</v>
      </c>
      <c r="Y1358" s="3" t="str">
        <f t="shared" ca="1" si="21"/>
        <v>Nợ quá hạn 30 ngày</v>
      </c>
      <c r="Z1358" s="3" t="str">
        <f>IF(MONTH(Table1[[#This Row],[Ngày tính CN]])&lt;10,"0"&amp;MONTH(Table1[[#This Row],[Ngày tính CN]]),MONTH(Table1[[#This Row],[Ngày tính CN]]))</f>
        <v>09</v>
      </c>
      <c r="AA135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58" s="3"/>
    </row>
    <row r="1359" spans="1:28" ht="12.75" x14ac:dyDescent="0.2">
      <c r="A1359" s="4" t="s">
        <v>1796</v>
      </c>
      <c r="B1359" s="4" t="s">
        <v>2120</v>
      </c>
      <c r="G1359" s="3" t="s">
        <v>2060</v>
      </c>
      <c r="K1359" s="8">
        <v>-9281394</v>
      </c>
      <c r="L1359" s="8" t="s">
        <v>2140</v>
      </c>
      <c r="O1359" s="20">
        <f>IF(Table1[[#This Row],[Phân loại]]="Tồn đầu kỳ",Table1[[#This Row],[Tổng giá trị]],0)</f>
        <v>0</v>
      </c>
      <c r="P1359" s="8">
        <f>IF(Table1[[#This Row],[Số còn phải thu ĐK]]&gt;0,0,IF(Table1[[#This Row],[Phân loại]]="Bán hàng",Table1[[#This Row],[Tổng giá trị]],-Table1[[#This Row],[Tổng giá trị]]))</f>
        <v>9281394</v>
      </c>
      <c r="Q1359" s="20">
        <f>IF(Table1[[#This Row],[Ngày Thanh toán]]&lt;&gt;"",Table1[[#This Row],[Giá Trị HD sau CK]],0)</f>
        <v>0</v>
      </c>
      <c r="R1359" s="8">
        <f>Table1[[#This Row],[Số còn phải thu ĐK]]+Table1[[#This Row],[Giá Trị HD sau CK]]-Table1[[#This Row],[Số tiền đã thu]]</f>
        <v>9281394</v>
      </c>
      <c r="S1359" s="7">
        <f>IF(Table1[[#This Row],[Ngày hóa đơn]]&lt;&gt;"",Table1[[#This Row],[Ngày hóa đơn]],Table1[[#This Row],[Ngày hạch toán]])</f>
        <v>0</v>
      </c>
      <c r="T1359" s="8">
        <v>45</v>
      </c>
      <c r="U1359" s="7">
        <f>IF(Table1[[#This Row],[Ngày tính CN]]="","",S1359+T1359)</f>
        <v>45</v>
      </c>
      <c r="V1359" s="20">
        <f ca="1">IF(Table1[[#This Row],[Hạn thanh toán]]="","",IF((U1359-NOW())&lt;0,0,(U1359-NOW())))</f>
        <v>0</v>
      </c>
      <c r="W1359" s="3"/>
      <c r="X1359" s="20">
        <f ca="1">IF(Table1[[#This Row],[Hạn thanh toán]]="","",IF((U1359-NOW())&lt;0,-(U1359-NOW()),0))</f>
        <v>45929.620536805553</v>
      </c>
      <c r="Y1359" s="3" t="str">
        <f t="shared" ca="1" si="21"/>
        <v>Nợ quá hạn hơn 120 ngày có khả năng mất thanh toán</v>
      </c>
      <c r="Z1359" s="3" t="str">
        <f>IF(MONTH(Table1[[#This Row],[Ngày tính CN]])&lt;10,"0"&amp;MONTH(Table1[[#This Row],[Ngày tính CN]]),MONTH(Table1[[#This Row],[Ngày tính CN]]))</f>
        <v>01</v>
      </c>
      <c r="AA135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59" s="3"/>
    </row>
    <row r="1360" spans="1:28" ht="25.5" customHeight="1" x14ac:dyDescent="0.2">
      <c r="A1360" s="4" t="s">
        <v>1796</v>
      </c>
      <c r="B1360" s="4" t="s">
        <v>2120</v>
      </c>
      <c r="E1360" s="5">
        <v>45805</v>
      </c>
      <c r="F1360" s="3">
        <v>973</v>
      </c>
      <c r="G1360" s="3" t="s">
        <v>2061</v>
      </c>
      <c r="K1360" s="8">
        <v>-2585672</v>
      </c>
      <c r="L1360" s="8" t="s">
        <v>2135</v>
      </c>
      <c r="O1360" s="20">
        <f>IF(Table1[[#This Row],[Phân loại]]="Tồn đầu kỳ",Table1[[#This Row],[Tổng giá trị]],0)</f>
        <v>0</v>
      </c>
      <c r="P1360" s="8">
        <f>IF(Table1[[#This Row],[Số còn phải thu ĐK]]&gt;0,0,IF(Table1[[#This Row],[Phân loại]]="Bán hàng",Table1[[#This Row],[Tổng giá trị]],-Table1[[#This Row],[Tổng giá trị]]))</f>
        <v>-2585672</v>
      </c>
      <c r="Q1360" s="20">
        <f>IF(Table1[[#This Row],[Ngày Thanh toán]]&lt;&gt;"",Table1[[#This Row],[Giá Trị HD sau CK]],0)</f>
        <v>0</v>
      </c>
      <c r="R1360" s="8">
        <f>Table1[[#This Row],[Số còn phải thu ĐK]]+Table1[[#This Row],[Giá Trị HD sau CK]]-Table1[[#This Row],[Số tiền đã thu]]</f>
        <v>-2585672</v>
      </c>
      <c r="S1360" s="7">
        <f>IF(Table1[[#This Row],[Ngày hóa đơn]]&lt;&gt;"",Table1[[#This Row],[Ngày hóa đơn]],Table1[[#This Row],[Ngày hạch toán]])</f>
        <v>45805</v>
      </c>
      <c r="T1360" s="8">
        <v>45</v>
      </c>
      <c r="U1360" s="7">
        <f>IF(Table1[[#This Row],[Ngày tính CN]]="","",S1360+T1360)</f>
        <v>45850</v>
      </c>
      <c r="V1360" s="20">
        <f ca="1">IF(Table1[[#This Row],[Hạn thanh toán]]="","",IF((U1360-NOW())&lt;0,0,(U1360-NOW())))</f>
        <v>0</v>
      </c>
      <c r="W1360" s="3"/>
      <c r="X1360" s="20">
        <f ca="1">IF(Table1[[#This Row],[Hạn thanh toán]]="","",IF((U1360-NOW())&lt;0,-(U1360-NOW()),0))</f>
        <v>124.62053680555255</v>
      </c>
      <c r="Y1360" s="3" t="str">
        <f t="shared" ca="1" si="21"/>
        <v>Nợ quá hạn hơn 120 ngày có khả năng mất thanh toán</v>
      </c>
      <c r="Z1360" s="3" t="str">
        <f>IF(MONTH(Table1[[#This Row],[Ngày tính CN]])&lt;10,"0"&amp;MONTH(Table1[[#This Row],[Ngày tính CN]]),MONTH(Table1[[#This Row],[Ngày tính CN]]))</f>
        <v>05</v>
      </c>
      <c r="AA136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60" s="3"/>
    </row>
    <row r="1361" spans="1:28" ht="12.75" x14ac:dyDescent="0.2">
      <c r="A1361" s="4" t="s">
        <v>1796</v>
      </c>
      <c r="B1361" s="4" t="s">
        <v>2120</v>
      </c>
      <c r="E1361" s="5">
        <v>45888</v>
      </c>
      <c r="F1361" s="3">
        <v>244</v>
      </c>
      <c r="G1361" s="3" t="s">
        <v>2062</v>
      </c>
      <c r="K1361" s="8">
        <v>-2851184</v>
      </c>
      <c r="L1361" s="8" t="s">
        <v>2135</v>
      </c>
      <c r="O1361" s="20">
        <f>IF(Table1[[#This Row],[Phân loại]]="Tồn đầu kỳ",Table1[[#This Row],[Tổng giá trị]],0)</f>
        <v>0</v>
      </c>
      <c r="P1361" s="8">
        <f>IF(Table1[[#This Row],[Số còn phải thu ĐK]]&gt;0,0,IF(Table1[[#This Row],[Phân loại]]="Bán hàng",Table1[[#This Row],[Tổng giá trị]],-Table1[[#This Row],[Tổng giá trị]]))</f>
        <v>-2851184</v>
      </c>
      <c r="Q1361" s="20">
        <f>IF(Table1[[#This Row],[Ngày Thanh toán]]&lt;&gt;"",Table1[[#This Row],[Giá Trị HD sau CK]],0)</f>
        <v>0</v>
      </c>
      <c r="R1361" s="8">
        <f>Table1[[#This Row],[Số còn phải thu ĐK]]+Table1[[#This Row],[Giá Trị HD sau CK]]-Table1[[#This Row],[Số tiền đã thu]]</f>
        <v>-2851184</v>
      </c>
      <c r="S1361" s="7">
        <f>IF(Table1[[#This Row],[Ngày hóa đơn]]&lt;&gt;"",Table1[[#This Row],[Ngày hóa đơn]],Table1[[#This Row],[Ngày hạch toán]])</f>
        <v>45888</v>
      </c>
      <c r="T1361" s="8">
        <v>45</v>
      </c>
      <c r="U1361" s="7">
        <f>IF(Table1[[#This Row],[Ngày tính CN]]="","",S1361+T1361)</f>
        <v>45933</v>
      </c>
      <c r="V1361" s="20">
        <f ca="1">IF(Table1[[#This Row],[Hạn thanh toán]]="","",IF((U1361-NOW())&lt;0,0,(U1361-NOW())))</f>
        <v>0</v>
      </c>
      <c r="W1361" s="3"/>
      <c r="X1361" s="20">
        <f ca="1">IF(Table1[[#This Row],[Hạn thanh toán]]="","",IF((U1361-NOW())&lt;0,-(U1361-NOW()),0))</f>
        <v>41.620536805552547</v>
      </c>
      <c r="Y1361" s="3" t="str">
        <f t="shared" ca="1" si="21"/>
        <v>Nợ quá hạn từ 30 ngày đến 60 ngày</v>
      </c>
      <c r="Z1361" s="3" t="str">
        <f>IF(MONTH(Table1[[#This Row],[Ngày tính CN]])&lt;10,"0"&amp;MONTH(Table1[[#This Row],[Ngày tính CN]]),MONTH(Table1[[#This Row],[Ngày tính CN]]))</f>
        <v>08</v>
      </c>
      <c r="AA136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61" s="3"/>
    </row>
    <row r="1362" spans="1:28" ht="25.5" customHeight="1" x14ac:dyDescent="0.2">
      <c r="A1362" s="4" t="s">
        <v>2063</v>
      </c>
      <c r="B1362" s="4" t="s">
        <v>2121</v>
      </c>
      <c r="C1362" s="5">
        <v>45664</v>
      </c>
      <c r="D1362" s="6" t="s">
        <v>2064</v>
      </c>
      <c r="E1362" s="5">
        <v>45664</v>
      </c>
      <c r="F1362" s="3" t="s">
        <v>2073</v>
      </c>
      <c r="G1362" s="3" t="s">
        <v>2076</v>
      </c>
      <c r="K1362" s="8">
        <v>6433328</v>
      </c>
      <c r="L1362" s="8" t="s">
        <v>2135</v>
      </c>
      <c r="O1362" s="20">
        <f>IF(Table1[[#This Row],[Phân loại]]="Tồn đầu kỳ",Table1[[#This Row],[Tổng giá trị]],0)</f>
        <v>0</v>
      </c>
      <c r="P1362" s="8">
        <f>IF(Table1[[#This Row],[Số còn phải thu ĐK]]&gt;0,0,IF(Table1[[#This Row],[Phân loại]]="Bán hàng",Table1[[#This Row],[Tổng giá trị]],-Table1[[#This Row],[Tổng giá trị]]))</f>
        <v>6433328</v>
      </c>
      <c r="Q1362" s="20">
        <f>IF(Table1[[#This Row],[Ngày Thanh toán]]&lt;&gt;"",Table1[[#This Row],[Giá Trị HD sau CK]],0)</f>
        <v>0</v>
      </c>
      <c r="R1362" s="8">
        <f>Table1[[#This Row],[Số còn phải thu ĐK]]+Table1[[#This Row],[Giá Trị HD sau CK]]-Table1[[#This Row],[Số tiền đã thu]]</f>
        <v>6433328</v>
      </c>
      <c r="S1362" s="7">
        <f>IF(Table1[[#This Row],[Ngày hóa đơn]]&lt;&gt;"",Table1[[#This Row],[Ngày hóa đơn]],Table1[[#This Row],[Ngày hạch toán]])</f>
        <v>45664</v>
      </c>
      <c r="T1362" s="8">
        <v>45</v>
      </c>
      <c r="U1362" s="7">
        <f>IF(Table1[[#This Row],[Ngày tính CN]]="","",S1362+T1362)</f>
        <v>45709</v>
      </c>
      <c r="V1362" s="20">
        <f ca="1">IF(Table1[[#This Row],[Hạn thanh toán]]="","",IF((U1362-NOW())&lt;0,0,(U1362-NOW())))</f>
        <v>0</v>
      </c>
      <c r="W1362" s="3"/>
      <c r="X1362" s="20">
        <f ca="1">IF(Table1[[#This Row],[Hạn thanh toán]]="","",IF((U1362-NOW())&lt;0,-(U1362-NOW()),0))</f>
        <v>265.62053680555255</v>
      </c>
      <c r="Y1362" s="3" t="str">
        <f t="shared" ca="1" si="21"/>
        <v>Nợ quá hạn hơn 120 ngày có khả năng mất thanh toán</v>
      </c>
      <c r="Z1362" s="3" t="str">
        <f>IF(MONTH(Table1[[#This Row],[Ngày tính CN]])&lt;10,"0"&amp;MONTH(Table1[[#This Row],[Ngày tính CN]]),MONTH(Table1[[#This Row],[Ngày tính CN]]))</f>
        <v>01</v>
      </c>
      <c r="AA136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62" s="3"/>
    </row>
    <row r="1363" spans="1:28" ht="25.5" customHeight="1" x14ac:dyDescent="0.2">
      <c r="A1363" s="4" t="s">
        <v>2063</v>
      </c>
      <c r="B1363" s="4" t="s">
        <v>2121</v>
      </c>
      <c r="C1363" s="5">
        <v>45671</v>
      </c>
      <c r="D1363" s="6" t="s">
        <v>2065</v>
      </c>
      <c r="E1363" s="5">
        <v>45671</v>
      </c>
      <c r="F1363" s="3" t="s">
        <v>2074</v>
      </c>
      <c r="G1363" s="3" t="s">
        <v>2076</v>
      </c>
      <c r="K1363" s="8">
        <v>7940132</v>
      </c>
      <c r="L1363" s="8" t="s">
        <v>2135</v>
      </c>
      <c r="O1363" s="20">
        <f>IF(Table1[[#This Row],[Phân loại]]="Tồn đầu kỳ",Table1[[#This Row],[Tổng giá trị]],0)</f>
        <v>0</v>
      </c>
      <c r="P1363" s="8">
        <f>IF(Table1[[#This Row],[Số còn phải thu ĐK]]&gt;0,0,IF(Table1[[#This Row],[Phân loại]]="Bán hàng",Table1[[#This Row],[Tổng giá trị]],-Table1[[#This Row],[Tổng giá trị]]))</f>
        <v>7940132</v>
      </c>
      <c r="Q1363" s="20">
        <f>IF(Table1[[#This Row],[Ngày Thanh toán]]&lt;&gt;"",Table1[[#This Row],[Giá Trị HD sau CK]],0)</f>
        <v>0</v>
      </c>
      <c r="R1363" s="8">
        <f>Table1[[#This Row],[Số còn phải thu ĐK]]+Table1[[#This Row],[Giá Trị HD sau CK]]-Table1[[#This Row],[Số tiền đã thu]]</f>
        <v>7940132</v>
      </c>
      <c r="S1363" s="7">
        <f>IF(Table1[[#This Row],[Ngày hóa đơn]]&lt;&gt;"",Table1[[#This Row],[Ngày hóa đơn]],Table1[[#This Row],[Ngày hạch toán]])</f>
        <v>45671</v>
      </c>
      <c r="T1363" s="8">
        <v>45</v>
      </c>
      <c r="U1363" s="7">
        <f>IF(Table1[[#This Row],[Ngày tính CN]]="","",S1363+T1363)</f>
        <v>45716</v>
      </c>
      <c r="V1363" s="20">
        <f ca="1">IF(Table1[[#This Row],[Hạn thanh toán]]="","",IF((U1363-NOW())&lt;0,0,(U1363-NOW())))</f>
        <v>0</v>
      </c>
      <c r="W1363" s="3"/>
      <c r="X1363" s="20">
        <f ca="1">IF(Table1[[#This Row],[Hạn thanh toán]]="","",IF((U1363-NOW())&lt;0,-(U1363-NOW()),0))</f>
        <v>258.62053680555255</v>
      </c>
      <c r="Y1363" s="3" t="str">
        <f t="shared" ca="1" si="21"/>
        <v>Nợ quá hạn hơn 120 ngày có khả năng mất thanh toán</v>
      </c>
      <c r="Z1363" s="3" t="str">
        <f>IF(MONTH(Table1[[#This Row],[Ngày tính CN]])&lt;10,"0"&amp;MONTH(Table1[[#This Row],[Ngày tính CN]]),MONTH(Table1[[#This Row],[Ngày tính CN]]))</f>
        <v>01</v>
      </c>
      <c r="AA136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63" s="3"/>
    </row>
    <row r="1364" spans="1:28" ht="25.5" customHeight="1" x14ac:dyDescent="0.2">
      <c r="A1364" s="4" t="s">
        <v>2063</v>
      </c>
      <c r="B1364" s="4" t="s">
        <v>2121</v>
      </c>
      <c r="C1364" s="5">
        <v>45707</v>
      </c>
      <c r="D1364" s="6" t="s">
        <v>2066</v>
      </c>
      <c r="E1364" s="5">
        <v>45706</v>
      </c>
      <c r="F1364" s="3" t="s">
        <v>2075</v>
      </c>
      <c r="G1364" s="3" t="s">
        <v>2076</v>
      </c>
      <c r="K1364" s="8">
        <v>3399661</v>
      </c>
      <c r="L1364" s="8" t="s">
        <v>2135</v>
      </c>
      <c r="O1364" s="20">
        <f>IF(Table1[[#This Row],[Phân loại]]="Tồn đầu kỳ",Table1[[#This Row],[Tổng giá trị]],0)</f>
        <v>0</v>
      </c>
      <c r="P1364" s="8">
        <f>IF(Table1[[#This Row],[Số còn phải thu ĐK]]&gt;0,0,IF(Table1[[#This Row],[Phân loại]]="Bán hàng",Table1[[#This Row],[Tổng giá trị]],-Table1[[#This Row],[Tổng giá trị]]))</f>
        <v>3399661</v>
      </c>
      <c r="Q1364" s="20">
        <f>IF(Table1[[#This Row],[Ngày Thanh toán]]&lt;&gt;"",Table1[[#This Row],[Giá Trị HD sau CK]],0)</f>
        <v>0</v>
      </c>
      <c r="R1364" s="8">
        <f>Table1[[#This Row],[Số còn phải thu ĐK]]+Table1[[#This Row],[Giá Trị HD sau CK]]-Table1[[#This Row],[Số tiền đã thu]]</f>
        <v>3399661</v>
      </c>
      <c r="S1364" s="7">
        <f>IF(Table1[[#This Row],[Ngày hóa đơn]]&lt;&gt;"",Table1[[#This Row],[Ngày hóa đơn]],Table1[[#This Row],[Ngày hạch toán]])</f>
        <v>45706</v>
      </c>
      <c r="T1364" s="8">
        <v>45</v>
      </c>
      <c r="U1364" s="7">
        <f>IF(Table1[[#This Row],[Ngày tính CN]]="","",S1364+T1364)</f>
        <v>45751</v>
      </c>
      <c r="V1364" s="20">
        <f ca="1">IF(Table1[[#This Row],[Hạn thanh toán]]="","",IF((U1364-NOW())&lt;0,0,(U1364-NOW())))</f>
        <v>0</v>
      </c>
      <c r="W1364" s="3"/>
      <c r="X1364" s="20">
        <f ca="1">IF(Table1[[#This Row],[Hạn thanh toán]]="","",IF((U1364-NOW())&lt;0,-(U1364-NOW()),0))</f>
        <v>223.62053680555255</v>
      </c>
      <c r="Y1364" s="3" t="str">
        <f t="shared" ca="1" si="21"/>
        <v>Nợ quá hạn hơn 120 ngày có khả năng mất thanh toán</v>
      </c>
      <c r="Z1364" s="3" t="str">
        <f>IF(MONTH(Table1[[#This Row],[Ngày tính CN]])&lt;10,"0"&amp;MONTH(Table1[[#This Row],[Ngày tính CN]]),MONTH(Table1[[#This Row],[Ngày tính CN]]))</f>
        <v>02</v>
      </c>
      <c r="AA136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64" s="3"/>
    </row>
    <row r="1365" spans="1:28" ht="25.5" customHeight="1" x14ac:dyDescent="0.2">
      <c r="A1365" s="4" t="s">
        <v>2063</v>
      </c>
      <c r="B1365" s="4" t="s">
        <v>2121</v>
      </c>
      <c r="C1365" s="5">
        <v>45728</v>
      </c>
      <c r="D1365" s="6" t="s">
        <v>2067</v>
      </c>
      <c r="E1365" s="5">
        <v>45727</v>
      </c>
      <c r="F1365" s="3" t="s">
        <v>2077</v>
      </c>
      <c r="G1365" s="3" t="s">
        <v>2076</v>
      </c>
      <c r="K1365" s="8">
        <v>4539116</v>
      </c>
      <c r="L1365" s="8" t="s">
        <v>2135</v>
      </c>
      <c r="O1365" s="20">
        <f>IF(Table1[[#This Row],[Phân loại]]="Tồn đầu kỳ",Table1[[#This Row],[Tổng giá trị]],0)</f>
        <v>0</v>
      </c>
      <c r="P1365" s="8">
        <f>IF(Table1[[#This Row],[Số còn phải thu ĐK]]&gt;0,0,IF(Table1[[#This Row],[Phân loại]]="Bán hàng",Table1[[#This Row],[Tổng giá trị]],-Table1[[#This Row],[Tổng giá trị]]))</f>
        <v>4539116</v>
      </c>
      <c r="Q1365" s="20">
        <f>IF(Table1[[#This Row],[Ngày Thanh toán]]&lt;&gt;"",Table1[[#This Row],[Giá Trị HD sau CK]],0)</f>
        <v>0</v>
      </c>
      <c r="R1365" s="8">
        <f>Table1[[#This Row],[Số còn phải thu ĐK]]+Table1[[#This Row],[Giá Trị HD sau CK]]-Table1[[#This Row],[Số tiền đã thu]]</f>
        <v>4539116</v>
      </c>
      <c r="S1365" s="7">
        <f>IF(Table1[[#This Row],[Ngày hóa đơn]]&lt;&gt;"",Table1[[#This Row],[Ngày hóa đơn]],Table1[[#This Row],[Ngày hạch toán]])</f>
        <v>45727</v>
      </c>
      <c r="T1365" s="8">
        <v>45</v>
      </c>
      <c r="U1365" s="7">
        <f>IF(Table1[[#This Row],[Ngày tính CN]]="","",S1365+T1365)</f>
        <v>45772</v>
      </c>
      <c r="V1365" s="20">
        <f ca="1">IF(Table1[[#This Row],[Hạn thanh toán]]="","",IF((U1365-NOW())&lt;0,0,(U1365-NOW())))</f>
        <v>0</v>
      </c>
      <c r="W1365" s="3"/>
      <c r="X1365" s="20">
        <f ca="1">IF(Table1[[#This Row],[Hạn thanh toán]]="","",IF((U1365-NOW())&lt;0,-(U1365-NOW()),0))</f>
        <v>202.62053680555255</v>
      </c>
      <c r="Y1365" s="3" t="str">
        <f t="shared" ca="1" si="21"/>
        <v>Nợ quá hạn hơn 120 ngày có khả năng mất thanh toán</v>
      </c>
      <c r="Z1365" s="3" t="str">
        <f>IF(MONTH(Table1[[#This Row],[Ngày tính CN]])&lt;10,"0"&amp;MONTH(Table1[[#This Row],[Ngày tính CN]]),MONTH(Table1[[#This Row],[Ngày tính CN]]))</f>
        <v>03</v>
      </c>
      <c r="AA136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65" s="3"/>
    </row>
    <row r="1366" spans="1:28" ht="25.5" customHeight="1" x14ac:dyDescent="0.2">
      <c r="A1366" s="4" t="s">
        <v>2063</v>
      </c>
      <c r="B1366" s="4" t="s">
        <v>2121</v>
      </c>
      <c r="C1366" s="5">
        <v>45755</v>
      </c>
      <c r="D1366" s="6" t="s">
        <v>2068</v>
      </c>
      <c r="E1366" s="5">
        <v>45755</v>
      </c>
      <c r="F1366" s="3" t="s">
        <v>2078</v>
      </c>
      <c r="G1366" s="3" t="s">
        <v>2076</v>
      </c>
      <c r="K1366" s="8">
        <v>3399661</v>
      </c>
      <c r="L1366" s="8" t="s">
        <v>2135</v>
      </c>
      <c r="O1366" s="20">
        <f>IF(Table1[[#This Row],[Phân loại]]="Tồn đầu kỳ",Table1[[#This Row],[Tổng giá trị]],0)</f>
        <v>0</v>
      </c>
      <c r="P1366" s="8">
        <f>IF(Table1[[#This Row],[Số còn phải thu ĐK]]&gt;0,0,IF(Table1[[#This Row],[Phân loại]]="Bán hàng",Table1[[#This Row],[Tổng giá trị]],-Table1[[#This Row],[Tổng giá trị]]))</f>
        <v>3399661</v>
      </c>
      <c r="Q1366" s="20">
        <f>IF(Table1[[#This Row],[Ngày Thanh toán]]&lt;&gt;"",Table1[[#This Row],[Giá Trị HD sau CK]],0)</f>
        <v>0</v>
      </c>
      <c r="R1366" s="8">
        <f>Table1[[#This Row],[Số còn phải thu ĐK]]+Table1[[#This Row],[Giá Trị HD sau CK]]-Table1[[#This Row],[Số tiền đã thu]]</f>
        <v>3399661</v>
      </c>
      <c r="S1366" s="7">
        <f>IF(Table1[[#This Row],[Ngày hóa đơn]]&lt;&gt;"",Table1[[#This Row],[Ngày hóa đơn]],Table1[[#This Row],[Ngày hạch toán]])</f>
        <v>45755</v>
      </c>
      <c r="T1366" s="8">
        <v>45</v>
      </c>
      <c r="U1366" s="7">
        <f>IF(Table1[[#This Row],[Ngày tính CN]]="","",S1366+T1366)</f>
        <v>45800</v>
      </c>
      <c r="V1366" s="20">
        <f ca="1">IF(Table1[[#This Row],[Hạn thanh toán]]="","",IF((U1366-NOW())&lt;0,0,(U1366-NOW())))</f>
        <v>0</v>
      </c>
      <c r="W1366" s="3"/>
      <c r="X1366" s="20">
        <f ca="1">IF(Table1[[#This Row],[Hạn thanh toán]]="","",IF((U1366-NOW())&lt;0,-(U1366-NOW()),0))</f>
        <v>174.62053680555255</v>
      </c>
      <c r="Y1366" s="3" t="str">
        <f t="shared" ca="1" si="21"/>
        <v>Nợ quá hạn hơn 120 ngày có khả năng mất thanh toán</v>
      </c>
      <c r="Z1366" s="3" t="str">
        <f>IF(MONTH(Table1[[#This Row],[Ngày tính CN]])&lt;10,"0"&amp;MONTH(Table1[[#This Row],[Ngày tính CN]]),MONTH(Table1[[#This Row],[Ngày tính CN]]))</f>
        <v>04</v>
      </c>
      <c r="AA136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66" s="3"/>
    </row>
    <row r="1367" spans="1:28" ht="25.5" customHeight="1" x14ac:dyDescent="0.2">
      <c r="A1367" s="4" t="s">
        <v>2063</v>
      </c>
      <c r="B1367" s="4" t="s">
        <v>2121</v>
      </c>
      <c r="C1367" s="5">
        <v>45812</v>
      </c>
      <c r="D1367" s="6" t="s">
        <v>2069</v>
      </c>
      <c r="E1367" s="5">
        <v>45811</v>
      </c>
      <c r="F1367" s="3" t="s">
        <v>2079</v>
      </c>
      <c r="G1367" s="3" t="s">
        <v>2076</v>
      </c>
      <c r="K1367" s="8">
        <v>2260206</v>
      </c>
      <c r="L1367" s="8" t="s">
        <v>2135</v>
      </c>
      <c r="O1367" s="20">
        <f>IF(Table1[[#This Row],[Phân loại]]="Tồn đầu kỳ",Table1[[#This Row],[Tổng giá trị]],0)</f>
        <v>0</v>
      </c>
      <c r="P1367" s="8">
        <f>IF(Table1[[#This Row],[Số còn phải thu ĐK]]&gt;0,0,IF(Table1[[#This Row],[Phân loại]]="Bán hàng",Table1[[#This Row],[Tổng giá trị]],-Table1[[#This Row],[Tổng giá trị]]))</f>
        <v>2260206</v>
      </c>
      <c r="Q1367" s="20">
        <f>IF(Table1[[#This Row],[Ngày Thanh toán]]&lt;&gt;"",Table1[[#This Row],[Giá Trị HD sau CK]],0)</f>
        <v>0</v>
      </c>
      <c r="R1367" s="8">
        <f>Table1[[#This Row],[Số còn phải thu ĐK]]+Table1[[#This Row],[Giá Trị HD sau CK]]-Table1[[#This Row],[Số tiền đã thu]]</f>
        <v>2260206</v>
      </c>
      <c r="S1367" s="7">
        <f>IF(Table1[[#This Row],[Ngày hóa đơn]]&lt;&gt;"",Table1[[#This Row],[Ngày hóa đơn]],Table1[[#This Row],[Ngày hạch toán]])</f>
        <v>45811</v>
      </c>
      <c r="T1367" s="8">
        <v>45</v>
      </c>
      <c r="U1367" s="7">
        <f>IF(Table1[[#This Row],[Ngày tính CN]]="","",S1367+T1367)</f>
        <v>45856</v>
      </c>
      <c r="V1367" s="20">
        <f ca="1">IF(Table1[[#This Row],[Hạn thanh toán]]="","",IF((U1367-NOW())&lt;0,0,(U1367-NOW())))</f>
        <v>0</v>
      </c>
      <c r="W1367" s="3"/>
      <c r="X1367" s="20">
        <f ca="1">IF(Table1[[#This Row],[Hạn thanh toán]]="","",IF((U1367-NOW())&lt;0,-(U1367-NOW()),0))</f>
        <v>118.62053680555255</v>
      </c>
      <c r="Y1367" s="3" t="str">
        <f t="shared" ca="1" si="21"/>
        <v>Nợ quá hạn từ 90 ngày đến 120 ngày</v>
      </c>
      <c r="Z1367" s="3" t="str">
        <f>IF(MONTH(Table1[[#This Row],[Ngày tính CN]])&lt;10,"0"&amp;MONTH(Table1[[#This Row],[Ngày tính CN]]),MONTH(Table1[[#This Row],[Ngày tính CN]]))</f>
        <v>06</v>
      </c>
      <c r="AA136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67" s="3"/>
    </row>
    <row r="1368" spans="1:28" ht="25.5" customHeight="1" x14ac:dyDescent="0.2">
      <c r="A1368" s="4" t="s">
        <v>2063</v>
      </c>
      <c r="B1368" s="4" t="s">
        <v>2121</v>
      </c>
      <c r="C1368" s="5">
        <v>45832</v>
      </c>
      <c r="D1368" s="6" t="s">
        <v>2070</v>
      </c>
      <c r="E1368" s="5">
        <v>45832</v>
      </c>
      <c r="F1368" s="3" t="s">
        <v>2080</v>
      </c>
      <c r="G1368" s="3" t="s">
        <v>2076</v>
      </c>
      <c r="K1368" s="8">
        <v>2260206</v>
      </c>
      <c r="L1368" s="8" t="s">
        <v>2135</v>
      </c>
      <c r="O1368" s="20">
        <f>IF(Table1[[#This Row],[Phân loại]]="Tồn đầu kỳ",Table1[[#This Row],[Tổng giá trị]],0)</f>
        <v>0</v>
      </c>
      <c r="P1368" s="8">
        <f>IF(Table1[[#This Row],[Số còn phải thu ĐK]]&gt;0,0,IF(Table1[[#This Row],[Phân loại]]="Bán hàng",Table1[[#This Row],[Tổng giá trị]],-Table1[[#This Row],[Tổng giá trị]]))</f>
        <v>2260206</v>
      </c>
      <c r="Q1368" s="20">
        <f>IF(Table1[[#This Row],[Ngày Thanh toán]]&lt;&gt;"",Table1[[#This Row],[Giá Trị HD sau CK]],0)</f>
        <v>0</v>
      </c>
      <c r="R1368" s="8">
        <f>Table1[[#This Row],[Số còn phải thu ĐK]]+Table1[[#This Row],[Giá Trị HD sau CK]]-Table1[[#This Row],[Số tiền đã thu]]</f>
        <v>2260206</v>
      </c>
      <c r="S1368" s="7">
        <f>IF(Table1[[#This Row],[Ngày hóa đơn]]&lt;&gt;"",Table1[[#This Row],[Ngày hóa đơn]],Table1[[#This Row],[Ngày hạch toán]])</f>
        <v>45832</v>
      </c>
      <c r="T1368" s="8">
        <v>45</v>
      </c>
      <c r="U1368" s="7">
        <f>IF(Table1[[#This Row],[Ngày tính CN]]="","",S1368+T1368)</f>
        <v>45877</v>
      </c>
      <c r="V1368" s="20">
        <f ca="1">IF(Table1[[#This Row],[Hạn thanh toán]]="","",IF((U1368-NOW())&lt;0,0,(U1368-NOW())))</f>
        <v>0</v>
      </c>
      <c r="W1368" s="3"/>
      <c r="X1368" s="20">
        <f ca="1">IF(Table1[[#This Row],[Hạn thanh toán]]="","",IF((U1368-NOW())&lt;0,-(U1368-NOW()),0))</f>
        <v>97.620536805552547</v>
      </c>
      <c r="Y1368" s="3" t="str">
        <f t="shared" ca="1" si="21"/>
        <v>Nợ quá hạn từ 90 ngày đến 120 ngày</v>
      </c>
      <c r="Z1368" s="3" t="str">
        <f>IF(MONTH(Table1[[#This Row],[Ngày tính CN]])&lt;10,"0"&amp;MONTH(Table1[[#This Row],[Ngày tính CN]]),MONTH(Table1[[#This Row],[Ngày tính CN]]))</f>
        <v>06</v>
      </c>
      <c r="AA136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68" s="3"/>
    </row>
    <row r="1369" spans="1:28" ht="12.75" x14ac:dyDescent="0.2">
      <c r="A1369" s="4" t="s">
        <v>2063</v>
      </c>
      <c r="B1369" s="4" t="s">
        <v>2121</v>
      </c>
      <c r="C1369" s="5">
        <v>45882</v>
      </c>
      <c r="D1369" s="6" t="s">
        <v>2071</v>
      </c>
      <c r="E1369" s="5">
        <v>45881</v>
      </c>
      <c r="F1369" s="3" t="s">
        <v>2081</v>
      </c>
      <c r="G1369" s="3" t="s">
        <v>2082</v>
      </c>
      <c r="K1369" s="8">
        <v>2260206</v>
      </c>
      <c r="L1369" s="8" t="s">
        <v>2135</v>
      </c>
      <c r="O1369" s="20">
        <f>IF(Table1[[#This Row],[Phân loại]]="Tồn đầu kỳ",Table1[[#This Row],[Tổng giá trị]],0)</f>
        <v>0</v>
      </c>
      <c r="P1369" s="8">
        <f>IF(Table1[[#This Row],[Số còn phải thu ĐK]]&gt;0,0,IF(Table1[[#This Row],[Phân loại]]="Bán hàng",Table1[[#This Row],[Tổng giá trị]],-Table1[[#This Row],[Tổng giá trị]]))</f>
        <v>2260206</v>
      </c>
      <c r="Q1369" s="20">
        <f>IF(Table1[[#This Row],[Ngày Thanh toán]]&lt;&gt;"",Table1[[#This Row],[Giá Trị HD sau CK]],0)</f>
        <v>0</v>
      </c>
      <c r="R1369" s="8">
        <f>Table1[[#This Row],[Số còn phải thu ĐK]]+Table1[[#This Row],[Giá Trị HD sau CK]]-Table1[[#This Row],[Số tiền đã thu]]</f>
        <v>2260206</v>
      </c>
      <c r="S1369" s="7">
        <f>IF(Table1[[#This Row],[Ngày hóa đơn]]&lt;&gt;"",Table1[[#This Row],[Ngày hóa đơn]],Table1[[#This Row],[Ngày hạch toán]])</f>
        <v>45881</v>
      </c>
      <c r="T1369" s="8">
        <v>45</v>
      </c>
      <c r="U1369" s="7">
        <f>IF(Table1[[#This Row],[Ngày tính CN]]="","",S1369+T1369)</f>
        <v>45926</v>
      </c>
      <c r="V1369" s="20">
        <f ca="1">IF(Table1[[#This Row],[Hạn thanh toán]]="","",IF((U1369-NOW())&lt;0,0,(U1369-NOW())))</f>
        <v>0</v>
      </c>
      <c r="W1369" s="3"/>
      <c r="X1369" s="20">
        <f ca="1">IF(Table1[[#This Row],[Hạn thanh toán]]="","",IF((U1369-NOW())&lt;0,-(U1369-NOW()),0))</f>
        <v>48.620536805552547</v>
      </c>
      <c r="Y1369" s="3" t="str">
        <f t="shared" ca="1" si="21"/>
        <v>Nợ quá hạn từ 30 ngày đến 60 ngày</v>
      </c>
      <c r="Z1369" s="3" t="str">
        <f>IF(MONTH(Table1[[#This Row],[Ngày tính CN]])&lt;10,"0"&amp;MONTH(Table1[[#This Row],[Ngày tính CN]]),MONTH(Table1[[#This Row],[Ngày tính CN]]))</f>
        <v>08</v>
      </c>
      <c r="AA136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69" s="3"/>
    </row>
    <row r="1370" spans="1:28" ht="12.75" x14ac:dyDescent="0.2">
      <c r="A1370" s="4" t="s">
        <v>2063</v>
      </c>
      <c r="B1370" s="4" t="s">
        <v>2121</v>
      </c>
      <c r="C1370" s="5">
        <v>45917</v>
      </c>
      <c r="D1370" s="6" t="s">
        <v>2072</v>
      </c>
      <c r="E1370" s="5">
        <v>45916</v>
      </c>
      <c r="F1370" s="3" t="s">
        <v>2083</v>
      </c>
      <c r="G1370" s="3" t="s">
        <v>2084</v>
      </c>
      <c r="K1370" s="8">
        <v>4153063</v>
      </c>
      <c r="L1370" s="8" t="s">
        <v>2135</v>
      </c>
      <c r="O1370" s="20">
        <f>IF(Table1[[#This Row],[Phân loại]]="Tồn đầu kỳ",Table1[[#This Row],[Tổng giá trị]],0)</f>
        <v>0</v>
      </c>
      <c r="P1370" s="8">
        <f>IF(Table1[[#This Row],[Số còn phải thu ĐK]]&gt;0,0,IF(Table1[[#This Row],[Phân loại]]="Bán hàng",Table1[[#This Row],[Tổng giá trị]],-Table1[[#This Row],[Tổng giá trị]]))</f>
        <v>4153063</v>
      </c>
      <c r="Q1370" s="20">
        <f>IF(Table1[[#This Row],[Ngày Thanh toán]]&lt;&gt;"",Table1[[#This Row],[Giá Trị HD sau CK]],0)</f>
        <v>0</v>
      </c>
      <c r="R1370" s="8">
        <f>Table1[[#This Row],[Số còn phải thu ĐK]]+Table1[[#This Row],[Giá Trị HD sau CK]]-Table1[[#This Row],[Số tiền đã thu]]</f>
        <v>4153063</v>
      </c>
      <c r="S1370" s="7">
        <f>IF(Table1[[#This Row],[Ngày hóa đơn]]&lt;&gt;"",Table1[[#This Row],[Ngày hóa đơn]],Table1[[#This Row],[Ngày hạch toán]])</f>
        <v>45916</v>
      </c>
      <c r="T1370" s="8">
        <v>45</v>
      </c>
      <c r="U1370" s="7">
        <f>IF(Table1[[#This Row],[Ngày tính CN]]="","",S1370+T1370)</f>
        <v>45961</v>
      </c>
      <c r="V1370" s="20">
        <f ca="1">IF(Table1[[#This Row],[Hạn thanh toán]]="","",IF((U1370-NOW())&lt;0,0,(U1370-NOW())))</f>
        <v>0</v>
      </c>
      <c r="W1370" s="3"/>
      <c r="X1370" s="20">
        <f ca="1">IF(Table1[[#This Row],[Hạn thanh toán]]="","",IF((U1370-NOW())&lt;0,-(U1370-NOW()),0))</f>
        <v>13.620536805552547</v>
      </c>
      <c r="Y1370" s="3" t="str">
        <f t="shared" ca="1" si="21"/>
        <v>Nợ quá hạn 30 ngày</v>
      </c>
      <c r="Z1370" s="3" t="str">
        <f>IF(MONTH(Table1[[#This Row],[Ngày tính CN]])&lt;10,"0"&amp;MONTH(Table1[[#This Row],[Ngày tính CN]]),MONTH(Table1[[#This Row],[Ngày tính CN]]))</f>
        <v>09</v>
      </c>
      <c r="AA137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70" s="3"/>
    </row>
    <row r="1371" spans="1:28" ht="25.5" customHeight="1" x14ac:dyDescent="0.2">
      <c r="A1371" s="4" t="s">
        <v>2063</v>
      </c>
      <c r="B1371" s="4" t="s">
        <v>2121</v>
      </c>
      <c r="E1371" s="5">
        <v>45762</v>
      </c>
      <c r="F1371" s="3" t="s">
        <v>1017</v>
      </c>
      <c r="G1371" s="3" t="s">
        <v>637</v>
      </c>
      <c r="K1371" s="8">
        <v>-150680</v>
      </c>
      <c r="L1371" s="8" t="s">
        <v>637</v>
      </c>
      <c r="O1371" s="20">
        <f>IF(Table1[[#This Row],[Phân loại]]="Tồn đầu kỳ",Table1[[#This Row],[Tổng giá trị]],0)</f>
        <v>0</v>
      </c>
      <c r="P1371" s="8">
        <f>IF(Table1[[#This Row],[Số còn phải thu ĐK]]&gt;0,0,IF(Table1[[#This Row],[Phân loại]]="Bán hàng",Table1[[#This Row],[Tổng giá trị]],-Table1[[#This Row],[Tổng giá trị]]))</f>
        <v>150680</v>
      </c>
      <c r="Q1371" s="20">
        <f>IF(Table1[[#This Row],[Ngày Thanh toán]]&lt;&gt;"",Table1[[#This Row],[Giá Trị HD sau CK]],0)</f>
        <v>0</v>
      </c>
      <c r="R1371" s="8">
        <f>Table1[[#This Row],[Số còn phải thu ĐK]]+Table1[[#This Row],[Giá Trị HD sau CK]]-Table1[[#This Row],[Số tiền đã thu]]</f>
        <v>150680</v>
      </c>
      <c r="S1371" s="7">
        <f>IF(Table1[[#This Row],[Ngày hóa đơn]]&lt;&gt;"",Table1[[#This Row],[Ngày hóa đơn]],Table1[[#This Row],[Ngày hạch toán]])</f>
        <v>45762</v>
      </c>
      <c r="T1371" s="8">
        <v>45</v>
      </c>
      <c r="U1371" s="7">
        <f>IF(Table1[[#This Row],[Ngày tính CN]]="","",S1371+T1371)</f>
        <v>45807</v>
      </c>
      <c r="V1371" s="20">
        <f ca="1">IF(Table1[[#This Row],[Hạn thanh toán]]="","",IF((U1371-NOW())&lt;0,0,(U1371-NOW())))</f>
        <v>0</v>
      </c>
      <c r="W1371" s="3"/>
      <c r="X1371" s="20">
        <f ca="1">IF(Table1[[#This Row],[Hạn thanh toán]]="","",IF((U1371-NOW())&lt;0,-(U1371-NOW()),0))</f>
        <v>167.62053680555255</v>
      </c>
      <c r="Y1371" s="3" t="str">
        <f t="shared" ca="1" si="21"/>
        <v>Nợ quá hạn hơn 120 ngày có khả năng mất thanh toán</v>
      </c>
      <c r="Z1371" s="3" t="str">
        <f>IF(MONTH(Table1[[#This Row],[Ngày tính CN]])&lt;10,"0"&amp;MONTH(Table1[[#This Row],[Ngày tính CN]]),MONTH(Table1[[#This Row],[Ngày tính CN]]))</f>
        <v>04</v>
      </c>
      <c r="AA137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71" s="3"/>
    </row>
    <row r="1372" spans="1:28" ht="25.5" customHeight="1" x14ac:dyDescent="0.2">
      <c r="A1372" s="4" t="s">
        <v>2085</v>
      </c>
      <c r="B1372" s="4" t="s">
        <v>2122</v>
      </c>
      <c r="C1372" s="5">
        <v>45672</v>
      </c>
      <c r="D1372" s="6" t="s">
        <v>2086</v>
      </c>
      <c r="E1372" s="5">
        <v>45672</v>
      </c>
      <c r="F1372" s="3" t="s">
        <v>2101</v>
      </c>
      <c r="K1372" s="8">
        <v>4208296</v>
      </c>
      <c r="L1372" s="8" t="s">
        <v>2135</v>
      </c>
      <c r="O1372" s="20">
        <f>IF(Table1[[#This Row],[Phân loại]]="Tồn đầu kỳ",Table1[[#This Row],[Tổng giá trị]],0)</f>
        <v>0</v>
      </c>
      <c r="P1372" s="8">
        <f>IF(Table1[[#This Row],[Số còn phải thu ĐK]]&gt;0,0,IF(Table1[[#This Row],[Phân loại]]="Bán hàng",Table1[[#This Row],[Tổng giá trị]],-Table1[[#This Row],[Tổng giá trị]]))</f>
        <v>4208296</v>
      </c>
      <c r="Q1372" s="20">
        <f>IF(Table1[[#This Row],[Ngày Thanh toán]]&lt;&gt;"",Table1[[#This Row],[Giá Trị HD sau CK]],0)</f>
        <v>0</v>
      </c>
      <c r="R1372" s="8">
        <f>Table1[[#This Row],[Số còn phải thu ĐK]]+Table1[[#This Row],[Giá Trị HD sau CK]]-Table1[[#This Row],[Số tiền đã thu]]</f>
        <v>4208296</v>
      </c>
      <c r="S1372" s="7">
        <f>IF(Table1[[#This Row],[Ngày hóa đơn]]&lt;&gt;"",Table1[[#This Row],[Ngày hóa đơn]],Table1[[#This Row],[Ngày hạch toán]])</f>
        <v>45672</v>
      </c>
      <c r="T1372" s="8">
        <v>45</v>
      </c>
      <c r="U1372" s="7">
        <f>IF(Table1[[#This Row],[Ngày tính CN]]="","",S1372+T1372)</f>
        <v>45717</v>
      </c>
      <c r="V1372" s="20">
        <f ca="1">IF(Table1[[#This Row],[Hạn thanh toán]]="","",IF((U1372-NOW())&lt;0,0,(U1372-NOW())))</f>
        <v>0</v>
      </c>
      <c r="W1372" s="3"/>
      <c r="X1372" s="20">
        <f ca="1">IF(Table1[[#This Row],[Hạn thanh toán]]="","",IF((U1372-NOW())&lt;0,-(U1372-NOW()),0))</f>
        <v>257.62053680555255</v>
      </c>
      <c r="Y1372" s="3" t="str">
        <f t="shared" ca="1" si="21"/>
        <v>Nợ quá hạn hơn 120 ngày có khả năng mất thanh toán</v>
      </c>
      <c r="Z1372" s="3" t="str">
        <f>IF(MONTH(Table1[[#This Row],[Ngày tính CN]])&lt;10,"0"&amp;MONTH(Table1[[#This Row],[Ngày tính CN]]),MONTH(Table1[[#This Row],[Ngày tính CN]]))</f>
        <v>01</v>
      </c>
      <c r="AA137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72" s="3"/>
    </row>
    <row r="1373" spans="1:28" ht="25.5" customHeight="1" x14ac:dyDescent="0.2">
      <c r="A1373" s="4" t="s">
        <v>2085</v>
      </c>
      <c r="B1373" s="4" t="s">
        <v>2122</v>
      </c>
      <c r="C1373" s="5">
        <v>45694</v>
      </c>
      <c r="D1373" s="6" t="s">
        <v>2087</v>
      </c>
      <c r="E1373" s="5">
        <v>45694</v>
      </c>
      <c r="F1373" s="3" t="s">
        <v>2102</v>
      </c>
      <c r="K1373" s="8">
        <v>2033478</v>
      </c>
      <c r="L1373" s="8" t="s">
        <v>2135</v>
      </c>
      <c r="O1373" s="20">
        <f>IF(Table1[[#This Row],[Phân loại]]="Tồn đầu kỳ",Table1[[#This Row],[Tổng giá trị]],0)</f>
        <v>0</v>
      </c>
      <c r="P1373" s="8">
        <f>IF(Table1[[#This Row],[Số còn phải thu ĐK]]&gt;0,0,IF(Table1[[#This Row],[Phân loại]]="Bán hàng",Table1[[#This Row],[Tổng giá trị]],-Table1[[#This Row],[Tổng giá trị]]))</f>
        <v>2033478</v>
      </c>
      <c r="Q1373" s="20">
        <f>IF(Table1[[#This Row],[Ngày Thanh toán]]&lt;&gt;"",Table1[[#This Row],[Giá Trị HD sau CK]],0)</f>
        <v>0</v>
      </c>
      <c r="R1373" s="8">
        <f>Table1[[#This Row],[Số còn phải thu ĐK]]+Table1[[#This Row],[Giá Trị HD sau CK]]-Table1[[#This Row],[Số tiền đã thu]]</f>
        <v>2033478</v>
      </c>
      <c r="S1373" s="7">
        <f>IF(Table1[[#This Row],[Ngày hóa đơn]]&lt;&gt;"",Table1[[#This Row],[Ngày hóa đơn]],Table1[[#This Row],[Ngày hạch toán]])</f>
        <v>45694</v>
      </c>
      <c r="T1373" s="8">
        <v>45</v>
      </c>
      <c r="U1373" s="7">
        <f>IF(Table1[[#This Row],[Ngày tính CN]]="","",S1373+T1373)</f>
        <v>45739</v>
      </c>
      <c r="V1373" s="20">
        <f ca="1">IF(Table1[[#This Row],[Hạn thanh toán]]="","",IF((U1373-NOW())&lt;0,0,(U1373-NOW())))</f>
        <v>0</v>
      </c>
      <c r="W1373" s="3"/>
      <c r="X1373" s="20">
        <f ca="1">IF(Table1[[#This Row],[Hạn thanh toán]]="","",IF((U1373-NOW())&lt;0,-(U1373-NOW()),0))</f>
        <v>235.62053680555255</v>
      </c>
      <c r="Y1373" s="3" t="str">
        <f t="shared" ca="1" si="21"/>
        <v>Nợ quá hạn hơn 120 ngày có khả năng mất thanh toán</v>
      </c>
      <c r="Z1373" s="3" t="str">
        <f>IF(MONTH(Table1[[#This Row],[Ngày tính CN]])&lt;10,"0"&amp;MONTH(Table1[[#This Row],[Ngày tính CN]]),MONTH(Table1[[#This Row],[Ngày tính CN]]))</f>
        <v>02</v>
      </c>
      <c r="AA137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73" s="3"/>
    </row>
    <row r="1374" spans="1:28" ht="25.5" customHeight="1" x14ac:dyDescent="0.2">
      <c r="A1374" s="4" t="s">
        <v>2085</v>
      </c>
      <c r="B1374" s="4" t="s">
        <v>2122</v>
      </c>
      <c r="C1374" s="5">
        <v>45728</v>
      </c>
      <c r="D1374" s="6" t="s">
        <v>2088</v>
      </c>
      <c r="E1374" s="5">
        <v>45728</v>
      </c>
      <c r="F1374" s="3" t="s">
        <v>2103</v>
      </c>
      <c r="K1374" s="8">
        <v>2930165</v>
      </c>
      <c r="L1374" s="8" t="s">
        <v>2135</v>
      </c>
      <c r="O1374" s="20">
        <f>IF(Table1[[#This Row],[Phân loại]]="Tồn đầu kỳ",Table1[[#This Row],[Tổng giá trị]],0)</f>
        <v>0</v>
      </c>
      <c r="P1374" s="8">
        <f>IF(Table1[[#This Row],[Số còn phải thu ĐK]]&gt;0,0,IF(Table1[[#This Row],[Phân loại]]="Bán hàng",Table1[[#This Row],[Tổng giá trị]],-Table1[[#This Row],[Tổng giá trị]]))</f>
        <v>2930165</v>
      </c>
      <c r="Q1374" s="20">
        <f>IF(Table1[[#This Row],[Ngày Thanh toán]]&lt;&gt;"",Table1[[#This Row],[Giá Trị HD sau CK]],0)</f>
        <v>0</v>
      </c>
      <c r="R1374" s="8">
        <f>Table1[[#This Row],[Số còn phải thu ĐK]]+Table1[[#This Row],[Giá Trị HD sau CK]]-Table1[[#This Row],[Số tiền đã thu]]</f>
        <v>2930165</v>
      </c>
      <c r="S1374" s="7">
        <f>IF(Table1[[#This Row],[Ngày hóa đơn]]&lt;&gt;"",Table1[[#This Row],[Ngày hóa đơn]],Table1[[#This Row],[Ngày hạch toán]])</f>
        <v>45728</v>
      </c>
      <c r="T1374" s="8">
        <v>45</v>
      </c>
      <c r="U1374" s="7">
        <f>IF(Table1[[#This Row],[Ngày tính CN]]="","",S1374+T1374)</f>
        <v>45773</v>
      </c>
      <c r="V1374" s="20">
        <f ca="1">IF(Table1[[#This Row],[Hạn thanh toán]]="","",IF((U1374-NOW())&lt;0,0,(U1374-NOW())))</f>
        <v>0</v>
      </c>
      <c r="W1374" s="3"/>
      <c r="X1374" s="20">
        <f ca="1">IF(Table1[[#This Row],[Hạn thanh toán]]="","",IF((U1374-NOW())&lt;0,-(U1374-NOW()),0))</f>
        <v>201.62053680555255</v>
      </c>
      <c r="Y1374" s="3" t="str">
        <f t="shared" ca="1" si="21"/>
        <v>Nợ quá hạn hơn 120 ngày có khả năng mất thanh toán</v>
      </c>
      <c r="Z1374" s="3" t="str">
        <f>IF(MONTH(Table1[[#This Row],[Ngày tính CN]])&lt;10,"0"&amp;MONTH(Table1[[#This Row],[Ngày tính CN]]),MONTH(Table1[[#This Row],[Ngày tính CN]]))</f>
        <v>03</v>
      </c>
      <c r="AA137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74" s="3"/>
    </row>
    <row r="1375" spans="1:28" ht="25.5" customHeight="1" x14ac:dyDescent="0.2">
      <c r="A1375" s="4" t="s">
        <v>2085</v>
      </c>
      <c r="B1375" s="4" t="s">
        <v>2122</v>
      </c>
      <c r="C1375" s="5">
        <v>45737</v>
      </c>
      <c r="D1375" s="6" t="s">
        <v>2089</v>
      </c>
      <c r="E1375" s="5">
        <v>45737</v>
      </c>
      <c r="F1375" s="3" t="s">
        <v>2104</v>
      </c>
      <c r="K1375" s="8">
        <v>1673860</v>
      </c>
      <c r="L1375" s="8" t="s">
        <v>2135</v>
      </c>
      <c r="O1375" s="20">
        <f>IF(Table1[[#This Row],[Phân loại]]="Tồn đầu kỳ",Table1[[#This Row],[Tổng giá trị]],0)</f>
        <v>0</v>
      </c>
      <c r="P1375" s="8">
        <f>IF(Table1[[#This Row],[Số còn phải thu ĐK]]&gt;0,0,IF(Table1[[#This Row],[Phân loại]]="Bán hàng",Table1[[#This Row],[Tổng giá trị]],-Table1[[#This Row],[Tổng giá trị]]))</f>
        <v>1673860</v>
      </c>
      <c r="Q1375" s="20">
        <f>IF(Table1[[#This Row],[Ngày Thanh toán]]&lt;&gt;"",Table1[[#This Row],[Giá Trị HD sau CK]],0)</f>
        <v>0</v>
      </c>
      <c r="R1375" s="8">
        <f>Table1[[#This Row],[Số còn phải thu ĐK]]+Table1[[#This Row],[Giá Trị HD sau CK]]-Table1[[#This Row],[Số tiền đã thu]]</f>
        <v>1673860</v>
      </c>
      <c r="S1375" s="7">
        <f>IF(Table1[[#This Row],[Ngày hóa đơn]]&lt;&gt;"",Table1[[#This Row],[Ngày hóa đơn]],Table1[[#This Row],[Ngày hạch toán]])</f>
        <v>45737</v>
      </c>
      <c r="T1375" s="8">
        <v>45</v>
      </c>
      <c r="U1375" s="7">
        <f>IF(Table1[[#This Row],[Ngày tính CN]]="","",S1375+T1375)</f>
        <v>45782</v>
      </c>
      <c r="V1375" s="20">
        <f ca="1">IF(Table1[[#This Row],[Hạn thanh toán]]="","",IF((U1375-NOW())&lt;0,0,(U1375-NOW())))</f>
        <v>0</v>
      </c>
      <c r="W1375" s="3"/>
      <c r="X1375" s="20">
        <f ca="1">IF(Table1[[#This Row],[Hạn thanh toán]]="","",IF((U1375-NOW())&lt;0,-(U1375-NOW()),0))</f>
        <v>192.62053680555255</v>
      </c>
      <c r="Y1375" s="3" t="str">
        <f t="shared" ca="1" si="21"/>
        <v>Nợ quá hạn hơn 120 ngày có khả năng mất thanh toán</v>
      </c>
      <c r="Z1375" s="3" t="str">
        <f>IF(MONTH(Table1[[#This Row],[Ngày tính CN]])&lt;10,"0"&amp;MONTH(Table1[[#This Row],[Ngày tính CN]]),MONTH(Table1[[#This Row],[Ngày tính CN]]))</f>
        <v>03</v>
      </c>
      <c r="AA137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75" s="3"/>
    </row>
    <row r="1376" spans="1:28" ht="25.5" customHeight="1" x14ac:dyDescent="0.2">
      <c r="A1376" s="4" t="s">
        <v>2085</v>
      </c>
      <c r="B1376" s="4" t="s">
        <v>2122</v>
      </c>
      <c r="C1376" s="5">
        <v>45758</v>
      </c>
      <c r="D1376" s="6" t="s">
        <v>2090</v>
      </c>
      <c r="E1376" s="5">
        <v>45758</v>
      </c>
      <c r="F1376" s="3" t="s">
        <v>2105</v>
      </c>
      <c r="K1376" s="8">
        <v>3408523</v>
      </c>
      <c r="L1376" s="8" t="s">
        <v>2135</v>
      </c>
      <c r="O1376" s="20">
        <f>IF(Table1[[#This Row],[Phân loại]]="Tồn đầu kỳ",Table1[[#This Row],[Tổng giá trị]],0)</f>
        <v>0</v>
      </c>
      <c r="P1376" s="8">
        <f>IF(Table1[[#This Row],[Số còn phải thu ĐK]]&gt;0,0,IF(Table1[[#This Row],[Phân loại]]="Bán hàng",Table1[[#This Row],[Tổng giá trị]],-Table1[[#This Row],[Tổng giá trị]]))</f>
        <v>3408523</v>
      </c>
      <c r="Q1376" s="20">
        <f>IF(Table1[[#This Row],[Ngày Thanh toán]]&lt;&gt;"",Table1[[#This Row],[Giá Trị HD sau CK]],0)</f>
        <v>0</v>
      </c>
      <c r="R1376" s="8">
        <f>Table1[[#This Row],[Số còn phải thu ĐK]]+Table1[[#This Row],[Giá Trị HD sau CK]]-Table1[[#This Row],[Số tiền đã thu]]</f>
        <v>3408523</v>
      </c>
      <c r="S1376" s="7">
        <f>IF(Table1[[#This Row],[Ngày hóa đơn]]&lt;&gt;"",Table1[[#This Row],[Ngày hóa đơn]],Table1[[#This Row],[Ngày hạch toán]])</f>
        <v>45758</v>
      </c>
      <c r="T1376" s="8">
        <v>45</v>
      </c>
      <c r="U1376" s="7">
        <f>IF(Table1[[#This Row],[Ngày tính CN]]="","",S1376+T1376)</f>
        <v>45803</v>
      </c>
      <c r="V1376" s="20">
        <f ca="1">IF(Table1[[#This Row],[Hạn thanh toán]]="","",IF((U1376-NOW())&lt;0,0,(U1376-NOW())))</f>
        <v>0</v>
      </c>
      <c r="W1376" s="3"/>
      <c r="X1376" s="20">
        <f ca="1">IF(Table1[[#This Row],[Hạn thanh toán]]="","",IF((U1376-NOW())&lt;0,-(U1376-NOW()),0))</f>
        <v>171.62053680555255</v>
      </c>
      <c r="Y1376" s="3" t="str">
        <f t="shared" ca="1" si="21"/>
        <v>Nợ quá hạn hơn 120 ngày có khả năng mất thanh toán</v>
      </c>
      <c r="Z1376" s="3" t="str">
        <f>IF(MONTH(Table1[[#This Row],[Ngày tính CN]])&lt;10,"0"&amp;MONTH(Table1[[#This Row],[Ngày tính CN]]),MONTH(Table1[[#This Row],[Ngày tính CN]]))</f>
        <v>04</v>
      </c>
      <c r="AA137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76" s="3"/>
    </row>
    <row r="1377" spans="1:28" ht="25.5" customHeight="1" x14ac:dyDescent="0.2">
      <c r="A1377" s="4" t="s">
        <v>2085</v>
      </c>
      <c r="B1377" s="4" t="s">
        <v>2122</v>
      </c>
      <c r="C1377" s="5">
        <v>45775</v>
      </c>
      <c r="D1377" s="6" t="s">
        <v>2091</v>
      </c>
      <c r="E1377" s="5">
        <v>45775</v>
      </c>
      <c r="F1377" s="3" t="s">
        <v>2106</v>
      </c>
      <c r="K1377" s="8">
        <v>2231593</v>
      </c>
      <c r="L1377" s="8" t="s">
        <v>2135</v>
      </c>
      <c r="O1377" s="20">
        <f>IF(Table1[[#This Row],[Phân loại]]="Tồn đầu kỳ",Table1[[#This Row],[Tổng giá trị]],0)</f>
        <v>0</v>
      </c>
      <c r="P1377" s="8">
        <f>IF(Table1[[#This Row],[Số còn phải thu ĐK]]&gt;0,0,IF(Table1[[#This Row],[Phân loại]]="Bán hàng",Table1[[#This Row],[Tổng giá trị]],-Table1[[#This Row],[Tổng giá trị]]))</f>
        <v>2231593</v>
      </c>
      <c r="Q1377" s="20">
        <f>IF(Table1[[#This Row],[Ngày Thanh toán]]&lt;&gt;"",Table1[[#This Row],[Giá Trị HD sau CK]],0)</f>
        <v>0</v>
      </c>
      <c r="R1377" s="8">
        <f>Table1[[#This Row],[Số còn phải thu ĐK]]+Table1[[#This Row],[Giá Trị HD sau CK]]-Table1[[#This Row],[Số tiền đã thu]]</f>
        <v>2231593</v>
      </c>
      <c r="S1377" s="7">
        <f>IF(Table1[[#This Row],[Ngày hóa đơn]]&lt;&gt;"",Table1[[#This Row],[Ngày hóa đơn]],Table1[[#This Row],[Ngày hạch toán]])</f>
        <v>45775</v>
      </c>
      <c r="T1377" s="8">
        <v>45</v>
      </c>
      <c r="U1377" s="7">
        <f>IF(Table1[[#This Row],[Ngày tính CN]]="","",S1377+T1377)</f>
        <v>45820</v>
      </c>
      <c r="V1377" s="20">
        <f ca="1">IF(Table1[[#This Row],[Hạn thanh toán]]="","",IF((U1377-NOW())&lt;0,0,(U1377-NOW())))</f>
        <v>0</v>
      </c>
      <c r="W1377" s="3"/>
      <c r="X1377" s="20">
        <f ca="1">IF(Table1[[#This Row],[Hạn thanh toán]]="","",IF((U1377-NOW())&lt;0,-(U1377-NOW()),0))</f>
        <v>154.62053680555255</v>
      </c>
      <c r="Y1377" s="3" t="str">
        <f t="shared" ca="1" si="21"/>
        <v>Nợ quá hạn hơn 120 ngày có khả năng mất thanh toán</v>
      </c>
      <c r="Z1377" s="3" t="str">
        <f>IF(MONTH(Table1[[#This Row],[Ngày tính CN]])&lt;10,"0"&amp;MONTH(Table1[[#This Row],[Ngày tính CN]]),MONTH(Table1[[#This Row],[Ngày tính CN]]))</f>
        <v>04</v>
      </c>
      <c r="AA137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77" s="3"/>
    </row>
    <row r="1378" spans="1:28" ht="25.5" customHeight="1" x14ac:dyDescent="0.2">
      <c r="A1378" s="4" t="s">
        <v>2085</v>
      </c>
      <c r="B1378" s="4" t="s">
        <v>2122</v>
      </c>
      <c r="C1378" s="5">
        <v>45789</v>
      </c>
      <c r="D1378" s="6" t="s">
        <v>2092</v>
      </c>
      <c r="E1378" s="5">
        <v>45789</v>
      </c>
      <c r="F1378" s="3" t="s">
        <v>2107</v>
      </c>
      <c r="K1378" s="8">
        <v>2192622</v>
      </c>
      <c r="L1378" s="8" t="s">
        <v>2135</v>
      </c>
      <c r="O1378" s="20">
        <f>IF(Table1[[#This Row],[Phân loại]]="Tồn đầu kỳ",Table1[[#This Row],[Tổng giá trị]],0)</f>
        <v>0</v>
      </c>
      <c r="P1378" s="8">
        <f>IF(Table1[[#This Row],[Số còn phải thu ĐK]]&gt;0,0,IF(Table1[[#This Row],[Phân loại]]="Bán hàng",Table1[[#This Row],[Tổng giá trị]],-Table1[[#This Row],[Tổng giá trị]]))</f>
        <v>2192622</v>
      </c>
      <c r="Q1378" s="20">
        <f>IF(Table1[[#This Row],[Ngày Thanh toán]]&lt;&gt;"",Table1[[#This Row],[Giá Trị HD sau CK]],0)</f>
        <v>0</v>
      </c>
      <c r="R1378" s="8">
        <f>Table1[[#This Row],[Số còn phải thu ĐK]]+Table1[[#This Row],[Giá Trị HD sau CK]]-Table1[[#This Row],[Số tiền đã thu]]</f>
        <v>2192622</v>
      </c>
      <c r="S1378" s="7">
        <f>IF(Table1[[#This Row],[Ngày hóa đơn]]&lt;&gt;"",Table1[[#This Row],[Ngày hóa đơn]],Table1[[#This Row],[Ngày hạch toán]])</f>
        <v>45789</v>
      </c>
      <c r="T1378" s="8">
        <v>45</v>
      </c>
      <c r="U1378" s="7">
        <f>IF(Table1[[#This Row],[Ngày tính CN]]="","",S1378+T1378)</f>
        <v>45834</v>
      </c>
      <c r="V1378" s="20">
        <f ca="1">IF(Table1[[#This Row],[Hạn thanh toán]]="","",IF((U1378-NOW())&lt;0,0,(U1378-NOW())))</f>
        <v>0</v>
      </c>
      <c r="W1378" s="3"/>
      <c r="X1378" s="20">
        <f ca="1">IF(Table1[[#This Row],[Hạn thanh toán]]="","",IF((U1378-NOW())&lt;0,-(U1378-NOW()),0))</f>
        <v>140.62053680555255</v>
      </c>
      <c r="Y1378" s="3" t="str">
        <f t="shared" ca="1" si="21"/>
        <v>Nợ quá hạn hơn 120 ngày có khả năng mất thanh toán</v>
      </c>
      <c r="Z1378" s="3" t="str">
        <f>IF(MONTH(Table1[[#This Row],[Ngày tính CN]])&lt;10,"0"&amp;MONTH(Table1[[#This Row],[Ngày tính CN]]),MONTH(Table1[[#This Row],[Ngày tính CN]]))</f>
        <v>05</v>
      </c>
      <c r="AA137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78" s="3"/>
    </row>
    <row r="1379" spans="1:28" ht="25.5" customHeight="1" x14ac:dyDescent="0.2">
      <c r="A1379" s="4" t="s">
        <v>2085</v>
      </c>
      <c r="B1379" s="4" t="s">
        <v>2122</v>
      </c>
      <c r="C1379" s="5">
        <v>45815</v>
      </c>
      <c r="D1379" s="6" t="s">
        <v>2093</v>
      </c>
      <c r="E1379" s="5">
        <v>45815</v>
      </c>
      <c r="F1379" s="3" t="s">
        <v>2108</v>
      </c>
      <c r="K1379" s="8">
        <v>2013472</v>
      </c>
      <c r="L1379" s="8" t="s">
        <v>2135</v>
      </c>
      <c r="O1379" s="20">
        <f>IF(Table1[[#This Row],[Phân loại]]="Tồn đầu kỳ",Table1[[#This Row],[Tổng giá trị]],0)</f>
        <v>0</v>
      </c>
      <c r="P1379" s="8">
        <f>IF(Table1[[#This Row],[Số còn phải thu ĐK]]&gt;0,0,IF(Table1[[#This Row],[Phân loại]]="Bán hàng",Table1[[#This Row],[Tổng giá trị]],-Table1[[#This Row],[Tổng giá trị]]))</f>
        <v>2013472</v>
      </c>
      <c r="Q1379" s="20">
        <f>IF(Table1[[#This Row],[Ngày Thanh toán]]&lt;&gt;"",Table1[[#This Row],[Giá Trị HD sau CK]],0)</f>
        <v>0</v>
      </c>
      <c r="R1379" s="8">
        <f>Table1[[#This Row],[Số còn phải thu ĐK]]+Table1[[#This Row],[Giá Trị HD sau CK]]-Table1[[#This Row],[Số tiền đã thu]]</f>
        <v>2013472</v>
      </c>
      <c r="S1379" s="7">
        <f>IF(Table1[[#This Row],[Ngày hóa đơn]]&lt;&gt;"",Table1[[#This Row],[Ngày hóa đơn]],Table1[[#This Row],[Ngày hạch toán]])</f>
        <v>45815</v>
      </c>
      <c r="T1379" s="8">
        <v>45</v>
      </c>
      <c r="U1379" s="7">
        <f>IF(Table1[[#This Row],[Ngày tính CN]]="","",S1379+T1379)</f>
        <v>45860</v>
      </c>
      <c r="V1379" s="20">
        <f ca="1">IF(Table1[[#This Row],[Hạn thanh toán]]="","",IF((U1379-NOW())&lt;0,0,(U1379-NOW())))</f>
        <v>0</v>
      </c>
      <c r="W1379" s="3"/>
      <c r="X1379" s="20">
        <f ca="1">IF(Table1[[#This Row],[Hạn thanh toán]]="","",IF((U1379-NOW())&lt;0,-(U1379-NOW()),0))</f>
        <v>114.62053680555255</v>
      </c>
      <c r="Y1379" s="3" t="str">
        <f t="shared" ca="1" si="21"/>
        <v>Nợ quá hạn từ 90 ngày đến 120 ngày</v>
      </c>
      <c r="Z1379" s="3" t="str">
        <f>IF(MONTH(Table1[[#This Row],[Ngày tính CN]])&lt;10,"0"&amp;MONTH(Table1[[#This Row],[Ngày tính CN]]),MONTH(Table1[[#This Row],[Ngày tính CN]]))</f>
        <v>06</v>
      </c>
      <c r="AA137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79" s="3"/>
    </row>
    <row r="1380" spans="1:28" ht="25.5" customHeight="1" x14ac:dyDescent="0.2">
      <c r="A1380" s="4" t="s">
        <v>2085</v>
      </c>
      <c r="B1380" s="4" t="s">
        <v>2122</v>
      </c>
      <c r="C1380" s="5">
        <v>45832</v>
      </c>
      <c r="D1380" s="6" t="s">
        <v>2094</v>
      </c>
      <c r="E1380" s="5">
        <v>45832</v>
      </c>
      <c r="F1380" s="3" t="s">
        <v>2109</v>
      </c>
      <c r="K1380" s="8">
        <v>3358378</v>
      </c>
      <c r="L1380" s="8" t="s">
        <v>2135</v>
      </c>
      <c r="O1380" s="20">
        <f>IF(Table1[[#This Row],[Phân loại]]="Tồn đầu kỳ",Table1[[#This Row],[Tổng giá trị]],0)</f>
        <v>0</v>
      </c>
      <c r="P1380" s="8">
        <f>IF(Table1[[#This Row],[Số còn phải thu ĐK]]&gt;0,0,IF(Table1[[#This Row],[Phân loại]]="Bán hàng",Table1[[#This Row],[Tổng giá trị]],-Table1[[#This Row],[Tổng giá trị]]))</f>
        <v>3358378</v>
      </c>
      <c r="Q1380" s="20">
        <f>IF(Table1[[#This Row],[Ngày Thanh toán]]&lt;&gt;"",Table1[[#This Row],[Giá Trị HD sau CK]],0)</f>
        <v>0</v>
      </c>
      <c r="R1380" s="8">
        <f>Table1[[#This Row],[Số còn phải thu ĐK]]+Table1[[#This Row],[Giá Trị HD sau CK]]-Table1[[#This Row],[Số tiền đã thu]]</f>
        <v>3358378</v>
      </c>
      <c r="S1380" s="7">
        <f>IF(Table1[[#This Row],[Ngày hóa đơn]]&lt;&gt;"",Table1[[#This Row],[Ngày hóa đơn]],Table1[[#This Row],[Ngày hạch toán]])</f>
        <v>45832</v>
      </c>
      <c r="T1380" s="8">
        <v>45</v>
      </c>
      <c r="U1380" s="7">
        <f>IF(Table1[[#This Row],[Ngày tính CN]]="","",S1380+T1380)</f>
        <v>45877</v>
      </c>
      <c r="V1380" s="20">
        <f ca="1">IF(Table1[[#This Row],[Hạn thanh toán]]="","",IF((U1380-NOW())&lt;0,0,(U1380-NOW())))</f>
        <v>0</v>
      </c>
      <c r="W1380" s="3"/>
      <c r="X1380" s="20">
        <f ca="1">IF(Table1[[#This Row],[Hạn thanh toán]]="","",IF((U1380-NOW())&lt;0,-(U1380-NOW()),0))</f>
        <v>97.620536805552547</v>
      </c>
      <c r="Y1380" s="3" t="str">
        <f t="shared" ca="1" si="21"/>
        <v>Nợ quá hạn từ 90 ngày đến 120 ngày</v>
      </c>
      <c r="Z1380" s="3" t="str">
        <f>IF(MONTH(Table1[[#This Row],[Ngày tính CN]])&lt;10,"0"&amp;MONTH(Table1[[#This Row],[Ngày tính CN]]),MONTH(Table1[[#This Row],[Ngày tính CN]]))</f>
        <v>06</v>
      </c>
      <c r="AA138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80" s="3"/>
    </row>
    <row r="1381" spans="1:28" ht="25.5" customHeight="1" x14ac:dyDescent="0.2">
      <c r="A1381" s="4" t="s">
        <v>2085</v>
      </c>
      <c r="B1381" s="4" t="s">
        <v>2122</v>
      </c>
      <c r="C1381" s="5">
        <v>45835</v>
      </c>
      <c r="D1381" s="6" t="s">
        <v>2095</v>
      </c>
      <c r="E1381" s="5">
        <v>45835</v>
      </c>
      <c r="F1381" s="3" t="s">
        <v>2110</v>
      </c>
      <c r="K1381" s="8">
        <v>1475086</v>
      </c>
      <c r="L1381" s="8" t="s">
        <v>2135</v>
      </c>
      <c r="O1381" s="20">
        <f>IF(Table1[[#This Row],[Phân loại]]="Tồn đầu kỳ",Table1[[#This Row],[Tổng giá trị]],0)</f>
        <v>0</v>
      </c>
      <c r="P1381" s="8">
        <f>IF(Table1[[#This Row],[Số còn phải thu ĐK]]&gt;0,0,IF(Table1[[#This Row],[Phân loại]]="Bán hàng",Table1[[#This Row],[Tổng giá trị]],-Table1[[#This Row],[Tổng giá trị]]))</f>
        <v>1475086</v>
      </c>
      <c r="Q1381" s="20">
        <f>IF(Table1[[#This Row],[Ngày Thanh toán]]&lt;&gt;"",Table1[[#This Row],[Giá Trị HD sau CK]],0)</f>
        <v>0</v>
      </c>
      <c r="R1381" s="8">
        <f>Table1[[#This Row],[Số còn phải thu ĐK]]+Table1[[#This Row],[Giá Trị HD sau CK]]-Table1[[#This Row],[Số tiền đã thu]]</f>
        <v>1475086</v>
      </c>
      <c r="S1381" s="7">
        <f>IF(Table1[[#This Row],[Ngày hóa đơn]]&lt;&gt;"",Table1[[#This Row],[Ngày hóa đơn]],Table1[[#This Row],[Ngày hạch toán]])</f>
        <v>45835</v>
      </c>
      <c r="T1381" s="8">
        <v>45</v>
      </c>
      <c r="U1381" s="7">
        <f>IF(Table1[[#This Row],[Ngày tính CN]]="","",S1381+T1381)</f>
        <v>45880</v>
      </c>
      <c r="V1381" s="20">
        <f ca="1">IF(Table1[[#This Row],[Hạn thanh toán]]="","",IF((U1381-NOW())&lt;0,0,(U1381-NOW())))</f>
        <v>0</v>
      </c>
      <c r="W1381" s="3"/>
      <c r="X1381" s="20">
        <f ca="1">IF(Table1[[#This Row],[Hạn thanh toán]]="","",IF((U1381-NOW())&lt;0,-(U1381-NOW()),0))</f>
        <v>94.620536805552547</v>
      </c>
      <c r="Y1381" s="3" t="str">
        <f t="shared" ca="1" si="21"/>
        <v>Nợ quá hạn từ 90 ngày đến 120 ngày</v>
      </c>
      <c r="Z1381" s="3" t="str">
        <f>IF(MONTH(Table1[[#This Row],[Ngày tính CN]])&lt;10,"0"&amp;MONTH(Table1[[#This Row],[Ngày tính CN]]),MONTH(Table1[[#This Row],[Ngày tính CN]]))</f>
        <v>06</v>
      </c>
      <c r="AA138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81" s="3"/>
    </row>
    <row r="1382" spans="1:28" ht="25.5" customHeight="1" x14ac:dyDescent="0.2">
      <c r="A1382" s="4" t="s">
        <v>2085</v>
      </c>
      <c r="B1382" s="4" t="s">
        <v>2122</v>
      </c>
      <c r="C1382" s="5">
        <v>45848</v>
      </c>
      <c r="D1382" s="6" t="s">
        <v>2096</v>
      </c>
      <c r="E1382" s="5">
        <v>45848</v>
      </c>
      <c r="F1382" s="3" t="s">
        <v>2111</v>
      </c>
      <c r="K1382" s="8">
        <v>2471819</v>
      </c>
      <c r="L1382" s="8" t="s">
        <v>2135</v>
      </c>
      <c r="O1382" s="20">
        <f>IF(Table1[[#This Row],[Phân loại]]="Tồn đầu kỳ",Table1[[#This Row],[Tổng giá trị]],0)</f>
        <v>0</v>
      </c>
      <c r="P1382" s="8">
        <f>IF(Table1[[#This Row],[Số còn phải thu ĐK]]&gt;0,0,IF(Table1[[#This Row],[Phân loại]]="Bán hàng",Table1[[#This Row],[Tổng giá trị]],-Table1[[#This Row],[Tổng giá trị]]))</f>
        <v>2471819</v>
      </c>
      <c r="Q1382" s="20">
        <f>IF(Table1[[#This Row],[Ngày Thanh toán]]&lt;&gt;"",Table1[[#This Row],[Giá Trị HD sau CK]],0)</f>
        <v>0</v>
      </c>
      <c r="R1382" s="8">
        <f>Table1[[#This Row],[Số còn phải thu ĐK]]+Table1[[#This Row],[Giá Trị HD sau CK]]-Table1[[#This Row],[Số tiền đã thu]]</f>
        <v>2471819</v>
      </c>
      <c r="S1382" s="7">
        <f>IF(Table1[[#This Row],[Ngày hóa đơn]]&lt;&gt;"",Table1[[#This Row],[Ngày hóa đơn]],Table1[[#This Row],[Ngày hạch toán]])</f>
        <v>45848</v>
      </c>
      <c r="T1382" s="8">
        <v>45</v>
      </c>
      <c r="U1382" s="7">
        <f>IF(Table1[[#This Row],[Ngày tính CN]]="","",S1382+T1382)</f>
        <v>45893</v>
      </c>
      <c r="V1382" s="20">
        <f ca="1">IF(Table1[[#This Row],[Hạn thanh toán]]="","",IF((U1382-NOW())&lt;0,0,(U1382-NOW())))</f>
        <v>0</v>
      </c>
      <c r="W1382" s="3"/>
      <c r="X1382" s="20">
        <f ca="1">IF(Table1[[#This Row],[Hạn thanh toán]]="","",IF((U1382-NOW())&lt;0,-(U1382-NOW()),0))</f>
        <v>81.620536805552547</v>
      </c>
      <c r="Y1382" s="3" t="str">
        <f t="shared" ca="1" si="21"/>
        <v>Nợ quá hạn từ 60 ngày đến 90 ngày</v>
      </c>
      <c r="Z1382" s="3" t="str">
        <f>IF(MONTH(Table1[[#This Row],[Ngày tính CN]])&lt;10,"0"&amp;MONTH(Table1[[#This Row],[Ngày tính CN]]),MONTH(Table1[[#This Row],[Ngày tính CN]]))</f>
        <v>07</v>
      </c>
      <c r="AA138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82" s="3"/>
    </row>
    <row r="1383" spans="1:28" ht="25.5" customHeight="1" x14ac:dyDescent="0.2">
      <c r="A1383" s="4" t="s">
        <v>2085</v>
      </c>
      <c r="B1383" s="4" t="s">
        <v>2122</v>
      </c>
      <c r="C1383" s="5">
        <v>45862</v>
      </c>
      <c r="D1383" s="6" t="s">
        <v>2097</v>
      </c>
      <c r="E1383" s="5">
        <v>45862</v>
      </c>
      <c r="F1383" s="3" t="s">
        <v>2112</v>
      </c>
      <c r="K1383" s="8">
        <v>3866482</v>
      </c>
      <c r="L1383" s="8" t="s">
        <v>2135</v>
      </c>
      <c r="O1383" s="20">
        <f>IF(Table1[[#This Row],[Phân loại]]="Tồn đầu kỳ",Table1[[#This Row],[Tổng giá trị]],0)</f>
        <v>0</v>
      </c>
      <c r="P1383" s="8">
        <f>IF(Table1[[#This Row],[Số còn phải thu ĐK]]&gt;0,0,IF(Table1[[#This Row],[Phân loại]]="Bán hàng",Table1[[#This Row],[Tổng giá trị]],-Table1[[#This Row],[Tổng giá trị]]))</f>
        <v>3866482</v>
      </c>
      <c r="Q1383" s="20">
        <f>IF(Table1[[#This Row],[Ngày Thanh toán]]&lt;&gt;"",Table1[[#This Row],[Giá Trị HD sau CK]],0)</f>
        <v>0</v>
      </c>
      <c r="R1383" s="8">
        <f>Table1[[#This Row],[Số còn phải thu ĐK]]+Table1[[#This Row],[Giá Trị HD sau CK]]-Table1[[#This Row],[Số tiền đã thu]]</f>
        <v>3866482</v>
      </c>
      <c r="S1383" s="7">
        <f>IF(Table1[[#This Row],[Ngày hóa đơn]]&lt;&gt;"",Table1[[#This Row],[Ngày hóa đơn]],Table1[[#This Row],[Ngày hạch toán]])</f>
        <v>45862</v>
      </c>
      <c r="T1383" s="8">
        <v>45</v>
      </c>
      <c r="U1383" s="7">
        <f>IF(Table1[[#This Row],[Ngày tính CN]]="","",S1383+T1383)</f>
        <v>45907</v>
      </c>
      <c r="V1383" s="20">
        <f ca="1">IF(Table1[[#This Row],[Hạn thanh toán]]="","",IF((U1383-NOW())&lt;0,0,(U1383-NOW())))</f>
        <v>0</v>
      </c>
      <c r="W1383" s="3"/>
      <c r="X1383" s="20">
        <f ca="1">IF(Table1[[#This Row],[Hạn thanh toán]]="","",IF((U1383-NOW())&lt;0,-(U1383-NOW()),0))</f>
        <v>67.620536805552547</v>
      </c>
      <c r="Y1383" s="3" t="str">
        <f t="shared" ca="1" si="21"/>
        <v>Nợ quá hạn từ 60 ngày đến 90 ngày</v>
      </c>
      <c r="Z1383" s="3" t="str">
        <f>IF(MONTH(Table1[[#This Row],[Ngày tính CN]])&lt;10,"0"&amp;MONTH(Table1[[#This Row],[Ngày tính CN]]),MONTH(Table1[[#This Row],[Ngày tính CN]]))</f>
        <v>07</v>
      </c>
      <c r="AA138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83" s="3"/>
    </row>
    <row r="1384" spans="1:28" ht="12.75" x14ac:dyDescent="0.2">
      <c r="A1384" s="4" t="s">
        <v>2085</v>
      </c>
      <c r="B1384" s="4" t="s">
        <v>2122</v>
      </c>
      <c r="C1384" s="5">
        <v>45890</v>
      </c>
      <c r="D1384" s="6" t="s">
        <v>2098</v>
      </c>
      <c r="E1384" s="5">
        <v>45890</v>
      </c>
      <c r="F1384" s="3" t="s">
        <v>2113</v>
      </c>
      <c r="K1384" s="8">
        <v>1475086</v>
      </c>
      <c r="L1384" s="8" t="s">
        <v>2135</v>
      </c>
      <c r="O1384" s="20">
        <f>IF(Table1[[#This Row],[Phân loại]]="Tồn đầu kỳ",Table1[[#This Row],[Tổng giá trị]],0)</f>
        <v>0</v>
      </c>
      <c r="P1384" s="8">
        <f>IF(Table1[[#This Row],[Số còn phải thu ĐK]]&gt;0,0,IF(Table1[[#This Row],[Phân loại]]="Bán hàng",Table1[[#This Row],[Tổng giá trị]],-Table1[[#This Row],[Tổng giá trị]]))</f>
        <v>1475086</v>
      </c>
      <c r="Q1384" s="20">
        <f>IF(Table1[[#This Row],[Ngày Thanh toán]]&lt;&gt;"",Table1[[#This Row],[Giá Trị HD sau CK]],0)</f>
        <v>0</v>
      </c>
      <c r="R1384" s="8">
        <f>Table1[[#This Row],[Số còn phải thu ĐK]]+Table1[[#This Row],[Giá Trị HD sau CK]]-Table1[[#This Row],[Số tiền đã thu]]</f>
        <v>1475086</v>
      </c>
      <c r="S1384" s="7">
        <f>IF(Table1[[#This Row],[Ngày hóa đơn]]&lt;&gt;"",Table1[[#This Row],[Ngày hóa đơn]],Table1[[#This Row],[Ngày hạch toán]])</f>
        <v>45890</v>
      </c>
      <c r="T1384" s="8">
        <v>45</v>
      </c>
      <c r="U1384" s="7">
        <f>IF(Table1[[#This Row],[Ngày tính CN]]="","",S1384+T1384)</f>
        <v>45935</v>
      </c>
      <c r="V1384" s="20">
        <f ca="1">IF(Table1[[#This Row],[Hạn thanh toán]]="","",IF((U1384-NOW())&lt;0,0,(U1384-NOW())))</f>
        <v>0</v>
      </c>
      <c r="W1384" s="3"/>
      <c r="X1384" s="20">
        <f ca="1">IF(Table1[[#This Row],[Hạn thanh toán]]="","",IF((U1384-NOW())&lt;0,-(U1384-NOW()),0))</f>
        <v>39.620536805552547</v>
      </c>
      <c r="Y1384" s="3" t="str">
        <f t="shared" ca="1" si="21"/>
        <v>Nợ quá hạn từ 30 ngày đến 60 ngày</v>
      </c>
      <c r="Z1384" s="3" t="str">
        <f>IF(MONTH(Table1[[#This Row],[Ngày tính CN]])&lt;10,"0"&amp;MONTH(Table1[[#This Row],[Ngày tính CN]]),MONTH(Table1[[#This Row],[Ngày tính CN]]))</f>
        <v>08</v>
      </c>
      <c r="AA138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84" s="3"/>
    </row>
    <row r="1385" spans="1:28" ht="12.75" x14ac:dyDescent="0.2">
      <c r="A1385" s="4" t="s">
        <v>2085</v>
      </c>
      <c r="B1385" s="4" t="s">
        <v>2122</v>
      </c>
      <c r="C1385" s="5">
        <v>45906</v>
      </c>
      <c r="D1385" s="6" t="s">
        <v>2099</v>
      </c>
      <c r="E1385" s="5">
        <v>45906</v>
      </c>
      <c r="F1385" s="3" t="s">
        <v>2114</v>
      </c>
      <c r="K1385" s="8">
        <v>3128939</v>
      </c>
      <c r="L1385" s="8" t="s">
        <v>2135</v>
      </c>
      <c r="O1385" s="20">
        <f>IF(Table1[[#This Row],[Phân loại]]="Tồn đầu kỳ",Table1[[#This Row],[Tổng giá trị]],0)</f>
        <v>0</v>
      </c>
      <c r="P1385" s="8">
        <f>IF(Table1[[#This Row],[Số còn phải thu ĐK]]&gt;0,0,IF(Table1[[#This Row],[Phân loại]]="Bán hàng",Table1[[#This Row],[Tổng giá trị]],-Table1[[#This Row],[Tổng giá trị]]))</f>
        <v>3128939</v>
      </c>
      <c r="Q1385" s="20">
        <f>IF(Table1[[#This Row],[Ngày Thanh toán]]&lt;&gt;"",Table1[[#This Row],[Giá Trị HD sau CK]],0)</f>
        <v>0</v>
      </c>
      <c r="R1385" s="8">
        <f>Table1[[#This Row],[Số còn phải thu ĐK]]+Table1[[#This Row],[Giá Trị HD sau CK]]-Table1[[#This Row],[Số tiền đã thu]]</f>
        <v>3128939</v>
      </c>
      <c r="S1385" s="7">
        <f>IF(Table1[[#This Row],[Ngày hóa đơn]]&lt;&gt;"",Table1[[#This Row],[Ngày hóa đơn]],Table1[[#This Row],[Ngày hạch toán]])</f>
        <v>45906</v>
      </c>
      <c r="T1385" s="8">
        <v>45</v>
      </c>
      <c r="U1385" s="7">
        <f>IF(Table1[[#This Row],[Ngày tính CN]]="","",S1385+T1385)</f>
        <v>45951</v>
      </c>
      <c r="V1385" s="20">
        <f ca="1">IF(Table1[[#This Row],[Hạn thanh toán]]="","",IF((U1385-NOW())&lt;0,0,(U1385-NOW())))</f>
        <v>0</v>
      </c>
      <c r="W1385" s="3"/>
      <c r="X1385" s="20">
        <f ca="1">IF(Table1[[#This Row],[Hạn thanh toán]]="","",IF((U1385-NOW())&lt;0,-(U1385-NOW()),0))</f>
        <v>23.620536805552547</v>
      </c>
      <c r="Y1385" s="3" t="str">
        <f t="shared" ca="1" si="21"/>
        <v>Nợ quá hạn 30 ngày</v>
      </c>
      <c r="Z1385" s="3" t="str">
        <f>IF(MONTH(Table1[[#This Row],[Ngày tính CN]])&lt;10,"0"&amp;MONTH(Table1[[#This Row],[Ngày tính CN]]),MONTH(Table1[[#This Row],[Ngày tính CN]]))</f>
        <v>09</v>
      </c>
      <c r="AA138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85" s="3"/>
    </row>
    <row r="1386" spans="1:28" ht="12.75" x14ac:dyDescent="0.2">
      <c r="A1386" s="4" t="s">
        <v>2085</v>
      </c>
      <c r="B1386" s="4" t="s">
        <v>2122</v>
      </c>
      <c r="C1386" s="5">
        <v>45920</v>
      </c>
      <c r="D1386" s="6" t="s">
        <v>2100</v>
      </c>
      <c r="E1386" s="5">
        <v>45920</v>
      </c>
      <c r="F1386" s="3" t="s">
        <v>2115</v>
      </c>
      <c r="K1386" s="8">
        <v>1933438</v>
      </c>
      <c r="L1386" s="8" t="s">
        <v>2135</v>
      </c>
      <c r="O1386" s="20">
        <f>IF(Table1[[#This Row],[Phân loại]]="Tồn đầu kỳ",Table1[[#This Row],[Tổng giá trị]],0)</f>
        <v>0</v>
      </c>
      <c r="P1386" s="8">
        <f>IF(Table1[[#This Row],[Số còn phải thu ĐK]]&gt;0,0,IF(Table1[[#This Row],[Phân loại]]="Bán hàng",Table1[[#This Row],[Tổng giá trị]],-Table1[[#This Row],[Tổng giá trị]]))</f>
        <v>1933438</v>
      </c>
      <c r="Q1386" s="20">
        <f>IF(Table1[[#This Row],[Ngày Thanh toán]]&lt;&gt;"",Table1[[#This Row],[Giá Trị HD sau CK]],0)</f>
        <v>0</v>
      </c>
      <c r="R1386" s="8">
        <f>Table1[[#This Row],[Số còn phải thu ĐK]]+Table1[[#This Row],[Giá Trị HD sau CK]]-Table1[[#This Row],[Số tiền đã thu]]</f>
        <v>1933438</v>
      </c>
      <c r="S1386" s="7">
        <f>IF(Table1[[#This Row],[Ngày hóa đơn]]&lt;&gt;"",Table1[[#This Row],[Ngày hóa đơn]],Table1[[#This Row],[Ngày hạch toán]])</f>
        <v>45920</v>
      </c>
      <c r="T1386" s="8">
        <v>45</v>
      </c>
      <c r="U1386" s="7">
        <f>IF(Table1[[#This Row],[Ngày tính CN]]="","",S1386+T1386)</f>
        <v>45965</v>
      </c>
      <c r="V1386" s="20">
        <f ca="1">IF(Table1[[#This Row],[Hạn thanh toán]]="","",IF((U1386-NOW())&lt;0,0,(U1386-NOW())))</f>
        <v>0</v>
      </c>
      <c r="W1386" s="3"/>
      <c r="X1386" s="20">
        <f ca="1">IF(Table1[[#This Row],[Hạn thanh toán]]="","",IF((U1386-NOW())&lt;0,-(U1386-NOW()),0))</f>
        <v>9.6205368055525469</v>
      </c>
      <c r="Y1386" s="3" t="str">
        <f t="shared" ca="1" si="21"/>
        <v>Nợ quá hạn 30 ngày</v>
      </c>
      <c r="Z1386" s="3" t="str">
        <f>IF(MONTH(Table1[[#This Row],[Ngày tính CN]])&lt;10,"0"&amp;MONTH(Table1[[#This Row],[Ngày tính CN]]),MONTH(Table1[[#This Row],[Ngày tính CN]]))</f>
        <v>09</v>
      </c>
      <c r="AA138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86" s="3"/>
    </row>
    <row r="1387" spans="1:28" ht="25.5" customHeight="1" x14ac:dyDescent="0.2">
      <c r="A1387" s="4" t="s">
        <v>2085</v>
      </c>
      <c r="B1387" s="4" t="s">
        <v>2122</v>
      </c>
      <c r="E1387" s="5">
        <v>45685</v>
      </c>
      <c r="F1387" s="3" t="s">
        <v>2116</v>
      </c>
      <c r="K1387" s="8">
        <v>-1004448</v>
      </c>
      <c r="L1387" s="8" t="s">
        <v>2140</v>
      </c>
      <c r="O1387" s="20">
        <f>IF(Table1[[#This Row],[Phân loại]]="Tồn đầu kỳ",Table1[[#This Row],[Tổng giá trị]],0)</f>
        <v>0</v>
      </c>
      <c r="P1387" s="8">
        <f>IF(Table1[[#This Row],[Số còn phải thu ĐK]]&gt;0,0,IF(Table1[[#This Row],[Phân loại]]="Bán hàng",Table1[[#This Row],[Tổng giá trị]],-Table1[[#This Row],[Tổng giá trị]]))</f>
        <v>1004448</v>
      </c>
      <c r="Q1387" s="20">
        <f>IF(Table1[[#This Row],[Ngày Thanh toán]]&lt;&gt;"",Table1[[#This Row],[Giá Trị HD sau CK]],0)</f>
        <v>0</v>
      </c>
      <c r="R1387" s="8">
        <f>Table1[[#This Row],[Số còn phải thu ĐK]]+Table1[[#This Row],[Giá Trị HD sau CK]]-Table1[[#This Row],[Số tiền đã thu]]</f>
        <v>1004448</v>
      </c>
      <c r="S1387" s="7">
        <f>IF(Table1[[#This Row],[Ngày hóa đơn]]&lt;&gt;"",Table1[[#This Row],[Ngày hóa đơn]],Table1[[#This Row],[Ngày hạch toán]])</f>
        <v>45685</v>
      </c>
      <c r="T1387" s="8">
        <v>45</v>
      </c>
      <c r="U1387" s="7">
        <f>IF(Table1[[#This Row],[Ngày tính CN]]="","",S1387+T1387)</f>
        <v>45730</v>
      </c>
      <c r="V1387" s="20">
        <f ca="1">IF(Table1[[#This Row],[Hạn thanh toán]]="","",IF((U1387-NOW())&lt;0,0,(U1387-NOW())))</f>
        <v>0</v>
      </c>
      <c r="W1387" s="3"/>
      <c r="X1387" s="20">
        <f ca="1">IF(Table1[[#This Row],[Hạn thanh toán]]="","",IF((U1387-NOW())&lt;0,-(U1387-NOW()),0))</f>
        <v>244.62053680555255</v>
      </c>
      <c r="Y1387" s="3" t="str">
        <f t="shared" ca="1" si="21"/>
        <v>Nợ quá hạn hơn 120 ngày có khả năng mất thanh toán</v>
      </c>
      <c r="Z1387" s="3" t="str">
        <f>IF(MONTH(Table1[[#This Row],[Ngày tính CN]])&lt;10,"0"&amp;MONTH(Table1[[#This Row],[Ngày tính CN]]),MONTH(Table1[[#This Row],[Ngày tính CN]]))</f>
        <v>01</v>
      </c>
      <c r="AA138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87" s="3"/>
    </row>
    <row r="1388" spans="1:28" ht="25.5" customHeight="1" x14ac:dyDescent="0.2">
      <c r="A1388" s="4" t="s">
        <v>2085</v>
      </c>
      <c r="B1388" s="4" t="s">
        <v>2122</v>
      </c>
      <c r="E1388" s="5">
        <v>45730</v>
      </c>
      <c r="F1388" s="3" t="s">
        <v>1624</v>
      </c>
      <c r="K1388" s="8">
        <v>-909668</v>
      </c>
      <c r="L1388" s="8" t="s">
        <v>2140</v>
      </c>
      <c r="O1388" s="20">
        <f>IF(Table1[[#This Row],[Phân loại]]="Tồn đầu kỳ",Table1[[#This Row],[Tổng giá trị]],0)</f>
        <v>0</v>
      </c>
      <c r="P1388" s="8">
        <f>IF(Table1[[#This Row],[Số còn phải thu ĐK]]&gt;0,0,IF(Table1[[#This Row],[Phân loại]]="Bán hàng",Table1[[#This Row],[Tổng giá trị]],-Table1[[#This Row],[Tổng giá trị]]))</f>
        <v>909668</v>
      </c>
      <c r="Q1388" s="20">
        <f>IF(Table1[[#This Row],[Ngày Thanh toán]]&lt;&gt;"",Table1[[#This Row],[Giá Trị HD sau CK]],0)</f>
        <v>0</v>
      </c>
      <c r="R1388" s="8">
        <f>Table1[[#This Row],[Số còn phải thu ĐK]]+Table1[[#This Row],[Giá Trị HD sau CK]]-Table1[[#This Row],[Số tiền đã thu]]</f>
        <v>909668</v>
      </c>
      <c r="S1388" s="7">
        <f>IF(Table1[[#This Row],[Ngày hóa đơn]]&lt;&gt;"",Table1[[#This Row],[Ngày hóa đơn]],Table1[[#This Row],[Ngày hạch toán]])</f>
        <v>45730</v>
      </c>
      <c r="T1388" s="8">
        <v>45</v>
      </c>
      <c r="U1388" s="7">
        <f>IF(Table1[[#This Row],[Ngày tính CN]]="","",S1388+T1388)</f>
        <v>45775</v>
      </c>
      <c r="V1388" s="20">
        <f ca="1">IF(Table1[[#This Row],[Hạn thanh toán]]="","",IF((U1388-NOW())&lt;0,0,(U1388-NOW())))</f>
        <v>0</v>
      </c>
      <c r="W1388" s="3"/>
      <c r="X1388" s="20">
        <f ca="1">IF(Table1[[#This Row],[Hạn thanh toán]]="","",IF((U1388-NOW())&lt;0,-(U1388-NOW()),0))</f>
        <v>199.62053680555255</v>
      </c>
      <c r="Y1388" s="3" t="str">
        <f t="shared" ca="1" si="21"/>
        <v>Nợ quá hạn hơn 120 ngày có khả năng mất thanh toán</v>
      </c>
      <c r="Z1388" s="3" t="str">
        <f>IF(MONTH(Table1[[#This Row],[Ngày tính CN]])&lt;10,"0"&amp;MONTH(Table1[[#This Row],[Ngày tính CN]]),MONTH(Table1[[#This Row],[Ngày tính CN]]))</f>
        <v>03</v>
      </c>
      <c r="AA138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88" s="3"/>
    </row>
    <row r="1389" spans="1:28" ht="25.5" customHeight="1" x14ac:dyDescent="0.2">
      <c r="A1389" s="4" t="s">
        <v>2085</v>
      </c>
      <c r="B1389" s="4" t="s">
        <v>2122</v>
      </c>
      <c r="E1389" s="5">
        <v>45832</v>
      </c>
      <c r="F1389" s="3" t="s">
        <v>1111</v>
      </c>
      <c r="K1389" s="8">
        <v>-3358378</v>
      </c>
      <c r="L1389" s="8" t="s">
        <v>2140</v>
      </c>
      <c r="O1389" s="20">
        <f>IF(Table1[[#This Row],[Phân loại]]="Tồn đầu kỳ",Table1[[#This Row],[Tổng giá trị]],0)</f>
        <v>0</v>
      </c>
      <c r="P1389" s="8">
        <f>IF(Table1[[#This Row],[Số còn phải thu ĐK]]&gt;0,0,IF(Table1[[#This Row],[Phân loại]]="Bán hàng",Table1[[#This Row],[Tổng giá trị]],-Table1[[#This Row],[Tổng giá trị]]))</f>
        <v>3358378</v>
      </c>
      <c r="Q1389" s="20">
        <f>IF(Table1[[#This Row],[Ngày Thanh toán]]&lt;&gt;"",Table1[[#This Row],[Giá Trị HD sau CK]],0)</f>
        <v>0</v>
      </c>
      <c r="R1389" s="8">
        <f>Table1[[#This Row],[Số còn phải thu ĐK]]+Table1[[#This Row],[Giá Trị HD sau CK]]-Table1[[#This Row],[Số tiền đã thu]]</f>
        <v>3358378</v>
      </c>
      <c r="S1389" s="7">
        <f>IF(Table1[[#This Row],[Ngày hóa đơn]]&lt;&gt;"",Table1[[#This Row],[Ngày hóa đơn]],Table1[[#This Row],[Ngày hạch toán]])</f>
        <v>45832</v>
      </c>
      <c r="T1389" s="8">
        <v>45</v>
      </c>
      <c r="U1389" s="7">
        <f>IF(Table1[[#This Row],[Ngày tính CN]]="","",S1389+T1389)</f>
        <v>45877</v>
      </c>
      <c r="V1389" s="20">
        <f ca="1">IF(Table1[[#This Row],[Hạn thanh toán]]="","",IF((U1389-NOW())&lt;0,0,(U1389-NOW())))</f>
        <v>0</v>
      </c>
      <c r="W1389" s="3"/>
      <c r="X1389" s="20">
        <f ca="1">IF(Table1[[#This Row],[Hạn thanh toán]]="","",IF((U1389-NOW())&lt;0,-(U1389-NOW()),0))</f>
        <v>97.620536805552547</v>
      </c>
      <c r="Y1389" s="3" t="str">
        <f t="shared" ca="1" si="21"/>
        <v>Nợ quá hạn từ 90 ngày đến 120 ngày</v>
      </c>
      <c r="Z1389" s="3" t="str">
        <f>IF(MONTH(Table1[[#This Row],[Ngày tính CN]])&lt;10,"0"&amp;MONTH(Table1[[#This Row],[Ngày tính CN]]),MONTH(Table1[[#This Row],[Ngày tính CN]]))</f>
        <v>06</v>
      </c>
      <c r="AA138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89" s="3"/>
    </row>
    <row r="1390" spans="1:28" ht="25.5" customHeight="1" x14ac:dyDescent="0.2">
      <c r="A1390" s="4" t="s">
        <v>2085</v>
      </c>
      <c r="B1390" s="4" t="s">
        <v>2122</v>
      </c>
      <c r="E1390" s="5">
        <v>45825</v>
      </c>
      <c r="F1390" s="3" t="s">
        <v>2118</v>
      </c>
      <c r="G1390" s="3" t="s">
        <v>2117</v>
      </c>
      <c r="K1390" s="8">
        <v>-1080000</v>
      </c>
      <c r="L1390" s="8" t="s">
        <v>2140</v>
      </c>
      <c r="O1390" s="20">
        <f>IF(Table1[[#This Row],[Phân loại]]="Tồn đầu kỳ",Table1[[#This Row],[Tổng giá trị]],0)</f>
        <v>0</v>
      </c>
      <c r="P1390" s="8">
        <f>IF(Table1[[#This Row],[Số còn phải thu ĐK]]&gt;0,0,IF(Table1[[#This Row],[Phân loại]]="Bán hàng",Table1[[#This Row],[Tổng giá trị]],-Table1[[#This Row],[Tổng giá trị]]))</f>
        <v>1080000</v>
      </c>
      <c r="Q1390" s="20">
        <f>IF(Table1[[#This Row],[Ngày Thanh toán]]&lt;&gt;"",Table1[[#This Row],[Giá Trị HD sau CK]],0)</f>
        <v>0</v>
      </c>
      <c r="R1390" s="8">
        <f>Table1[[#This Row],[Số còn phải thu ĐK]]+Table1[[#This Row],[Giá Trị HD sau CK]]-Table1[[#This Row],[Số tiền đã thu]]</f>
        <v>1080000</v>
      </c>
      <c r="S1390" s="7">
        <f>IF(Table1[[#This Row],[Ngày hóa đơn]]&lt;&gt;"",Table1[[#This Row],[Ngày hóa đơn]],Table1[[#This Row],[Ngày hạch toán]])</f>
        <v>45825</v>
      </c>
      <c r="T1390" s="8">
        <v>45</v>
      </c>
      <c r="U1390" s="7">
        <f>IF(Table1[[#This Row],[Ngày tính CN]]="","",S1390+T1390)</f>
        <v>45870</v>
      </c>
      <c r="V1390" s="20">
        <f ca="1">IF(Table1[[#This Row],[Hạn thanh toán]]="","",IF((U1390-NOW())&lt;0,0,(U1390-NOW())))</f>
        <v>0</v>
      </c>
      <c r="W1390" s="3"/>
      <c r="X1390" s="20">
        <f ca="1">IF(Table1[[#This Row],[Hạn thanh toán]]="","",IF((U1390-NOW())&lt;0,-(U1390-NOW()),0))</f>
        <v>104.62053680555255</v>
      </c>
      <c r="Y1390" s="3" t="str">
        <f t="shared" ca="1" si="21"/>
        <v>Nợ quá hạn từ 90 ngày đến 120 ngày</v>
      </c>
      <c r="Z1390" s="3" t="str">
        <f>IF(MONTH(Table1[[#This Row],[Ngày tính CN]])&lt;10,"0"&amp;MONTH(Table1[[#This Row],[Ngày tính CN]]),MONTH(Table1[[#This Row],[Ngày tính CN]]))</f>
        <v>06</v>
      </c>
      <c r="AA139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90" s="3"/>
    </row>
    <row r="1391" spans="1:28" ht="25.5" customHeight="1" x14ac:dyDescent="0.2">
      <c r="A1391" s="4" t="s">
        <v>2123</v>
      </c>
      <c r="C1391" s="5">
        <v>45665</v>
      </c>
      <c r="K1391" s="8">
        <v>1807941</v>
      </c>
      <c r="L1391" s="8" t="s">
        <v>2135</v>
      </c>
      <c r="O1391" s="20">
        <f>IF(Table1[[#This Row],[Phân loại]]="Tồn đầu kỳ",Table1[[#This Row],[Tổng giá trị]],0)</f>
        <v>0</v>
      </c>
      <c r="P1391" s="8">
        <f>IF(Table1[[#This Row],[Số còn phải thu ĐK]]&gt;0,0,IF(Table1[[#This Row],[Phân loại]]="Bán hàng",Table1[[#This Row],[Tổng giá trị]],-Table1[[#This Row],[Tổng giá trị]]))</f>
        <v>1807941</v>
      </c>
      <c r="Q1391" s="20">
        <f>IF(Table1[[#This Row],[Ngày Thanh toán]]&lt;&gt;"",Table1[[#This Row],[Giá Trị HD sau CK]],0)</f>
        <v>0</v>
      </c>
      <c r="R1391" s="8">
        <f>Table1[[#This Row],[Số còn phải thu ĐK]]+Table1[[#This Row],[Giá Trị HD sau CK]]-Table1[[#This Row],[Số tiền đã thu]]</f>
        <v>1807941</v>
      </c>
      <c r="S1391" s="7">
        <f>IF(Table1[[#This Row],[Ngày hóa đơn]]&lt;&gt;"",Table1[[#This Row],[Ngày hóa đơn]],Table1[[#This Row],[Ngày hạch toán]])</f>
        <v>45665</v>
      </c>
      <c r="T1391" s="8"/>
      <c r="U1391" s="7">
        <f>IF(Table1[[#This Row],[Ngày tính CN]]="","",S1391+T1391)</f>
        <v>45665</v>
      </c>
      <c r="V1391" s="20">
        <f ca="1">IF(Table1[[#This Row],[Hạn thanh toán]]="","",IF((U1391-NOW())&lt;0,0,(U1391-NOW())))</f>
        <v>0</v>
      </c>
      <c r="W1391" s="3"/>
      <c r="X1391" s="20">
        <f ca="1">IF(Table1[[#This Row],[Hạn thanh toán]]="","",IF((U1391-NOW())&lt;0,-(U1391-NOW()),0))</f>
        <v>309.62053680555255</v>
      </c>
      <c r="Y1391" s="3" t="str">
        <f t="shared" ca="1" si="21"/>
        <v>Nợ quá hạn hơn 120 ngày có khả năng mất thanh toán</v>
      </c>
      <c r="Z1391" s="3" t="str">
        <f>IF(MONTH(Table1[[#This Row],[Ngày tính CN]])&lt;10,"0"&amp;MONTH(Table1[[#This Row],[Ngày tính CN]]),MONTH(Table1[[#This Row],[Ngày tính CN]]))</f>
        <v>01</v>
      </c>
      <c r="AA1391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91" s="3"/>
    </row>
    <row r="1392" spans="1:28" ht="25.5" customHeight="1" x14ac:dyDescent="0.2">
      <c r="A1392" s="4" t="s">
        <v>2123</v>
      </c>
      <c r="C1392" s="5">
        <v>45710</v>
      </c>
      <c r="D1392" s="6" t="s">
        <v>2124</v>
      </c>
      <c r="K1392" s="8">
        <v>1200093</v>
      </c>
      <c r="L1392" s="8" t="s">
        <v>2135</v>
      </c>
      <c r="O1392" s="20">
        <f>IF(Table1[[#This Row],[Phân loại]]="Tồn đầu kỳ",Table1[[#This Row],[Tổng giá trị]],0)</f>
        <v>0</v>
      </c>
      <c r="P1392" s="8">
        <f>IF(Table1[[#This Row],[Số còn phải thu ĐK]]&gt;0,0,IF(Table1[[#This Row],[Phân loại]]="Bán hàng",Table1[[#This Row],[Tổng giá trị]],-Table1[[#This Row],[Tổng giá trị]]))</f>
        <v>1200093</v>
      </c>
      <c r="Q1392" s="20">
        <f>IF(Table1[[#This Row],[Ngày Thanh toán]]&lt;&gt;"",Table1[[#This Row],[Giá Trị HD sau CK]],0)</f>
        <v>0</v>
      </c>
      <c r="R1392" s="8">
        <f>Table1[[#This Row],[Số còn phải thu ĐK]]+Table1[[#This Row],[Giá Trị HD sau CK]]-Table1[[#This Row],[Số tiền đã thu]]</f>
        <v>1200093</v>
      </c>
      <c r="S1392" s="7">
        <f>IF(Table1[[#This Row],[Ngày hóa đơn]]&lt;&gt;"",Table1[[#This Row],[Ngày hóa đơn]],Table1[[#This Row],[Ngày hạch toán]])</f>
        <v>45710</v>
      </c>
      <c r="T1392" s="8">
        <v>45</v>
      </c>
      <c r="U1392" s="7">
        <f>IF(Table1[[#This Row],[Ngày tính CN]]="","",S1392+T1392)</f>
        <v>45755</v>
      </c>
      <c r="V1392" s="20">
        <f ca="1">IF(Table1[[#This Row],[Hạn thanh toán]]="","",IF((U1392-NOW())&lt;0,0,(U1392-NOW())))</f>
        <v>0</v>
      </c>
      <c r="W1392" s="3"/>
      <c r="X1392" s="20">
        <f ca="1">IF(Table1[[#This Row],[Hạn thanh toán]]="","",IF((U1392-NOW())&lt;0,-(U1392-NOW()),0))</f>
        <v>219.62053680555255</v>
      </c>
      <c r="Y1392" s="3" t="str">
        <f t="shared" ca="1" si="21"/>
        <v>Nợ quá hạn hơn 120 ngày có khả năng mất thanh toán</v>
      </c>
      <c r="Z1392" s="3" t="str">
        <f>IF(MONTH(Table1[[#This Row],[Ngày tính CN]])&lt;10,"0"&amp;MONTH(Table1[[#This Row],[Ngày tính CN]]),MONTH(Table1[[#This Row],[Ngày tính CN]]))</f>
        <v>02</v>
      </c>
      <c r="AA1392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92" s="3"/>
    </row>
    <row r="1393" spans="1:28" ht="25.5" customHeight="1" x14ac:dyDescent="0.2">
      <c r="A1393" s="4" t="s">
        <v>2123</v>
      </c>
      <c r="C1393" s="5">
        <v>45696</v>
      </c>
      <c r="D1393" s="6" t="s">
        <v>2125</v>
      </c>
      <c r="K1393" s="8">
        <v>1219747</v>
      </c>
      <c r="L1393" s="8" t="s">
        <v>2135</v>
      </c>
      <c r="O1393" s="20">
        <f>IF(Table1[[#This Row],[Phân loại]]="Tồn đầu kỳ",Table1[[#This Row],[Tổng giá trị]],0)</f>
        <v>0</v>
      </c>
      <c r="P1393" s="8">
        <f>IF(Table1[[#This Row],[Số còn phải thu ĐK]]&gt;0,0,IF(Table1[[#This Row],[Phân loại]]="Bán hàng",Table1[[#This Row],[Tổng giá trị]],-Table1[[#This Row],[Tổng giá trị]]))</f>
        <v>1219747</v>
      </c>
      <c r="Q1393" s="20">
        <f>IF(Table1[[#This Row],[Ngày Thanh toán]]&lt;&gt;"",Table1[[#This Row],[Giá Trị HD sau CK]],0)</f>
        <v>0</v>
      </c>
      <c r="R1393" s="8">
        <f>Table1[[#This Row],[Số còn phải thu ĐK]]+Table1[[#This Row],[Giá Trị HD sau CK]]-Table1[[#This Row],[Số tiền đã thu]]</f>
        <v>1219747</v>
      </c>
      <c r="S1393" s="7">
        <f>IF(Table1[[#This Row],[Ngày hóa đơn]]&lt;&gt;"",Table1[[#This Row],[Ngày hóa đơn]],Table1[[#This Row],[Ngày hạch toán]])</f>
        <v>45696</v>
      </c>
      <c r="T1393" s="8">
        <v>45</v>
      </c>
      <c r="U1393" s="7">
        <f>IF(Table1[[#This Row],[Ngày tính CN]]="","",S1393+T1393)</f>
        <v>45741</v>
      </c>
      <c r="V1393" s="20">
        <f ca="1">IF(Table1[[#This Row],[Hạn thanh toán]]="","",IF((U1393-NOW())&lt;0,0,(U1393-NOW())))</f>
        <v>0</v>
      </c>
      <c r="W1393" s="3"/>
      <c r="X1393" s="20">
        <f ca="1">IF(Table1[[#This Row],[Hạn thanh toán]]="","",IF((U1393-NOW())&lt;0,-(U1393-NOW()),0))</f>
        <v>233.62053680555255</v>
      </c>
      <c r="Y1393" s="3" t="str">
        <f t="shared" ca="1" si="21"/>
        <v>Nợ quá hạn hơn 120 ngày có khả năng mất thanh toán</v>
      </c>
      <c r="Z1393" s="3" t="str">
        <f>IF(MONTH(Table1[[#This Row],[Ngày tính CN]])&lt;10,"0"&amp;MONTH(Table1[[#This Row],[Ngày tính CN]]),MONTH(Table1[[#This Row],[Ngày tính CN]]))</f>
        <v>02</v>
      </c>
      <c r="AA1393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93" s="3"/>
    </row>
    <row r="1394" spans="1:28" ht="25.5" customHeight="1" x14ac:dyDescent="0.2">
      <c r="A1394" s="4" t="s">
        <v>2123</v>
      </c>
      <c r="C1394" s="5">
        <v>45748</v>
      </c>
      <c r="K1394" s="8">
        <v>1570447</v>
      </c>
      <c r="L1394" s="8" t="s">
        <v>2135</v>
      </c>
      <c r="O1394" s="20">
        <f>IF(Table1[[#This Row],[Phân loại]]="Tồn đầu kỳ",Table1[[#This Row],[Tổng giá trị]],0)</f>
        <v>0</v>
      </c>
      <c r="P1394" s="8">
        <f>IF(Table1[[#This Row],[Số còn phải thu ĐK]]&gt;0,0,IF(Table1[[#This Row],[Phân loại]]="Bán hàng",Table1[[#This Row],[Tổng giá trị]],-Table1[[#This Row],[Tổng giá trị]]))</f>
        <v>1570447</v>
      </c>
      <c r="Q1394" s="20">
        <f>IF(Table1[[#This Row],[Ngày Thanh toán]]&lt;&gt;"",Table1[[#This Row],[Giá Trị HD sau CK]],0)</f>
        <v>0</v>
      </c>
      <c r="R1394" s="8">
        <f>Table1[[#This Row],[Số còn phải thu ĐK]]+Table1[[#This Row],[Giá Trị HD sau CK]]-Table1[[#This Row],[Số tiền đã thu]]</f>
        <v>1570447</v>
      </c>
      <c r="S1394" s="7">
        <f>IF(Table1[[#This Row],[Ngày hóa đơn]]&lt;&gt;"",Table1[[#This Row],[Ngày hóa đơn]],Table1[[#This Row],[Ngày hạch toán]])</f>
        <v>45748</v>
      </c>
      <c r="T1394" s="8"/>
      <c r="U1394" s="7">
        <f>IF(Table1[[#This Row],[Ngày tính CN]]="","",S1394+T1394)</f>
        <v>45748</v>
      </c>
      <c r="V1394" s="20">
        <f ca="1">IF(Table1[[#This Row],[Hạn thanh toán]]="","",IF((U1394-NOW())&lt;0,0,(U1394-NOW())))</f>
        <v>0</v>
      </c>
      <c r="W1394" s="3"/>
      <c r="X1394" s="20">
        <f ca="1">IF(Table1[[#This Row],[Hạn thanh toán]]="","",IF((U1394-NOW())&lt;0,-(U1394-NOW()),0))</f>
        <v>226.62053680555255</v>
      </c>
      <c r="Y1394" s="3" t="str">
        <f t="shared" ca="1" si="21"/>
        <v>Nợ quá hạn hơn 120 ngày có khả năng mất thanh toán</v>
      </c>
      <c r="Z1394" s="3" t="str">
        <f>IF(MONTH(Table1[[#This Row],[Ngày tính CN]])&lt;10,"0"&amp;MONTH(Table1[[#This Row],[Ngày tính CN]]),MONTH(Table1[[#This Row],[Ngày tính CN]]))</f>
        <v>04</v>
      </c>
      <c r="AA1394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94" s="3"/>
    </row>
    <row r="1395" spans="1:28" ht="25.5" customHeight="1" x14ac:dyDescent="0.2">
      <c r="A1395" s="4" t="s">
        <v>2123</v>
      </c>
      <c r="C1395" s="5">
        <v>45825</v>
      </c>
      <c r="K1395" s="8">
        <v>1848002</v>
      </c>
      <c r="L1395" s="8" t="s">
        <v>2135</v>
      </c>
      <c r="O1395" s="20">
        <f>IF(Table1[[#This Row],[Phân loại]]="Tồn đầu kỳ",Table1[[#This Row],[Tổng giá trị]],0)</f>
        <v>0</v>
      </c>
      <c r="P1395" s="8">
        <f>IF(Table1[[#This Row],[Số còn phải thu ĐK]]&gt;0,0,IF(Table1[[#This Row],[Phân loại]]="Bán hàng",Table1[[#This Row],[Tổng giá trị]],-Table1[[#This Row],[Tổng giá trị]]))</f>
        <v>1848002</v>
      </c>
      <c r="Q1395" s="20">
        <f>IF(Table1[[#This Row],[Ngày Thanh toán]]&lt;&gt;"",Table1[[#This Row],[Giá Trị HD sau CK]],0)</f>
        <v>0</v>
      </c>
      <c r="R1395" s="8">
        <f>Table1[[#This Row],[Số còn phải thu ĐK]]+Table1[[#This Row],[Giá Trị HD sau CK]]-Table1[[#This Row],[Số tiền đã thu]]</f>
        <v>1848002</v>
      </c>
      <c r="S1395" s="7">
        <f>IF(Table1[[#This Row],[Ngày hóa đơn]]&lt;&gt;"",Table1[[#This Row],[Ngày hóa đơn]],Table1[[#This Row],[Ngày hạch toán]])</f>
        <v>45825</v>
      </c>
      <c r="T1395" s="8"/>
      <c r="U1395" s="7">
        <f>IF(Table1[[#This Row],[Ngày tính CN]]="","",S1395+T1395)</f>
        <v>45825</v>
      </c>
      <c r="V1395" s="20">
        <f ca="1">IF(Table1[[#This Row],[Hạn thanh toán]]="","",IF((U1395-NOW())&lt;0,0,(U1395-NOW())))</f>
        <v>0</v>
      </c>
      <c r="W1395" s="3"/>
      <c r="X1395" s="20">
        <f ca="1">IF(Table1[[#This Row],[Hạn thanh toán]]="","",IF((U1395-NOW())&lt;0,-(U1395-NOW()),0))</f>
        <v>149.62053680555255</v>
      </c>
      <c r="Y1395" s="3" t="str">
        <f t="shared" ca="1" si="21"/>
        <v>Nợ quá hạn hơn 120 ngày có khả năng mất thanh toán</v>
      </c>
      <c r="Z1395" s="3" t="str">
        <f>IF(MONTH(Table1[[#This Row],[Ngày tính CN]])&lt;10,"0"&amp;MONTH(Table1[[#This Row],[Ngày tính CN]]),MONTH(Table1[[#This Row],[Ngày tính CN]]))</f>
        <v>06</v>
      </c>
      <c r="AA1395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95" s="3"/>
    </row>
    <row r="1396" spans="1:28" ht="25.5" customHeight="1" x14ac:dyDescent="0.2">
      <c r="A1396" s="4" t="s">
        <v>2123</v>
      </c>
      <c r="C1396" s="5">
        <v>45870</v>
      </c>
      <c r="K1396" s="8">
        <v>1609012</v>
      </c>
      <c r="L1396" s="8" t="s">
        <v>2135</v>
      </c>
      <c r="O1396" s="20">
        <f>IF(Table1[[#This Row],[Phân loại]]="Tồn đầu kỳ",Table1[[#This Row],[Tổng giá trị]],0)</f>
        <v>0</v>
      </c>
      <c r="P1396" s="8">
        <f>IF(Table1[[#This Row],[Số còn phải thu ĐK]]&gt;0,0,IF(Table1[[#This Row],[Phân loại]]="Bán hàng",Table1[[#This Row],[Tổng giá trị]],-Table1[[#This Row],[Tổng giá trị]]))</f>
        <v>1609012</v>
      </c>
      <c r="Q1396" s="20">
        <f>IF(Table1[[#This Row],[Ngày Thanh toán]]&lt;&gt;"",Table1[[#This Row],[Giá Trị HD sau CK]],0)</f>
        <v>0</v>
      </c>
      <c r="R1396" s="8">
        <f>Table1[[#This Row],[Số còn phải thu ĐK]]+Table1[[#This Row],[Giá Trị HD sau CK]]-Table1[[#This Row],[Số tiền đã thu]]</f>
        <v>1609012</v>
      </c>
      <c r="S1396" s="7">
        <f>IF(Table1[[#This Row],[Ngày hóa đơn]]&lt;&gt;"",Table1[[#This Row],[Ngày hóa đơn]],Table1[[#This Row],[Ngày hạch toán]])</f>
        <v>45870</v>
      </c>
      <c r="T1396" s="8"/>
      <c r="U1396" s="7">
        <f>IF(Table1[[#This Row],[Ngày tính CN]]="","",S1396+T1396)</f>
        <v>45870</v>
      </c>
      <c r="V1396" s="20">
        <f ca="1">IF(Table1[[#This Row],[Hạn thanh toán]]="","",IF((U1396-NOW())&lt;0,0,(U1396-NOW())))</f>
        <v>0</v>
      </c>
      <c r="W1396" s="3"/>
      <c r="X1396" s="20">
        <f ca="1">IF(Table1[[#This Row],[Hạn thanh toán]]="","",IF((U1396-NOW())&lt;0,-(U1396-NOW()),0))</f>
        <v>104.62053680555255</v>
      </c>
      <c r="Y1396" s="3" t="str">
        <f t="shared" ca="1" si="21"/>
        <v>Nợ quá hạn từ 90 ngày đến 120 ngày</v>
      </c>
      <c r="Z1396" s="3" t="str">
        <f>IF(MONTH(Table1[[#This Row],[Ngày tính CN]])&lt;10,"0"&amp;MONTH(Table1[[#This Row],[Ngày tính CN]]),MONTH(Table1[[#This Row],[Ngày tính CN]]))</f>
        <v>08</v>
      </c>
      <c r="AA1396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96" s="3"/>
    </row>
    <row r="1397" spans="1:28" ht="25.5" customHeight="1" x14ac:dyDescent="0.2">
      <c r="A1397" s="4" t="s">
        <v>2123</v>
      </c>
      <c r="C1397" s="5">
        <v>45919</v>
      </c>
      <c r="K1397" s="8">
        <v>1490797</v>
      </c>
      <c r="L1397" s="8" t="s">
        <v>2135</v>
      </c>
      <c r="O1397" s="20">
        <f>IF(Table1[[#This Row],[Phân loại]]="Tồn đầu kỳ",Table1[[#This Row],[Tổng giá trị]],0)</f>
        <v>0</v>
      </c>
      <c r="P1397" s="8">
        <f>IF(Table1[[#This Row],[Số còn phải thu ĐK]]&gt;0,0,IF(Table1[[#This Row],[Phân loại]]="Bán hàng",Table1[[#This Row],[Tổng giá trị]],-Table1[[#This Row],[Tổng giá trị]]))</f>
        <v>1490797</v>
      </c>
      <c r="Q1397" s="20">
        <f>IF(Table1[[#This Row],[Ngày Thanh toán]]&lt;&gt;"",Table1[[#This Row],[Giá Trị HD sau CK]],0)</f>
        <v>0</v>
      </c>
      <c r="R1397" s="8">
        <f>Table1[[#This Row],[Số còn phải thu ĐK]]+Table1[[#This Row],[Giá Trị HD sau CK]]-Table1[[#This Row],[Số tiền đã thu]]</f>
        <v>1490797</v>
      </c>
      <c r="S1397" s="7">
        <f>IF(Table1[[#This Row],[Ngày hóa đơn]]&lt;&gt;"",Table1[[#This Row],[Ngày hóa đơn]],Table1[[#This Row],[Ngày hạch toán]])</f>
        <v>45919</v>
      </c>
      <c r="T1397" s="8"/>
      <c r="U1397" s="7">
        <f>IF(Table1[[#This Row],[Ngày tính CN]]="","",S1397+T1397)</f>
        <v>45919</v>
      </c>
      <c r="V1397" s="20">
        <f ca="1">IF(Table1[[#This Row],[Hạn thanh toán]]="","",IF((U1397-NOW())&lt;0,0,(U1397-NOW())))</f>
        <v>0</v>
      </c>
      <c r="W1397" s="3"/>
      <c r="X1397" s="20">
        <f ca="1">IF(Table1[[#This Row],[Hạn thanh toán]]="","",IF((U1397-NOW())&lt;0,-(U1397-NOW()),0))</f>
        <v>55.620536805552547</v>
      </c>
      <c r="Y1397" s="3" t="str">
        <f t="shared" ca="1" si="21"/>
        <v>Nợ quá hạn từ 30 ngày đến 60 ngày</v>
      </c>
      <c r="Z1397" s="3" t="str">
        <f>IF(MONTH(Table1[[#This Row],[Ngày tính CN]])&lt;10,"0"&amp;MONTH(Table1[[#This Row],[Ngày tính CN]]),MONTH(Table1[[#This Row],[Ngày tính CN]]))</f>
        <v>09</v>
      </c>
      <c r="AA1397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97" s="3"/>
    </row>
    <row r="1398" spans="1:28" ht="25.5" customHeight="1" x14ac:dyDescent="0.2">
      <c r="A1398" s="4" t="s">
        <v>2126</v>
      </c>
      <c r="E1398" s="5">
        <v>45661</v>
      </c>
      <c r="F1398" s="3" t="s">
        <v>2127</v>
      </c>
      <c r="K1398" s="8">
        <v>6908458</v>
      </c>
      <c r="L1398" s="8" t="s">
        <v>2135</v>
      </c>
      <c r="O1398" s="20">
        <f>IF(Table1[[#This Row],[Phân loại]]="Tồn đầu kỳ",Table1[[#This Row],[Tổng giá trị]],0)</f>
        <v>0</v>
      </c>
      <c r="P1398" s="8">
        <f>IF(Table1[[#This Row],[Số còn phải thu ĐK]]&gt;0,0,IF(Table1[[#This Row],[Phân loại]]="Bán hàng",Table1[[#This Row],[Tổng giá trị]],-Table1[[#This Row],[Tổng giá trị]]))</f>
        <v>6908458</v>
      </c>
      <c r="Q1398" s="20">
        <f>IF(Table1[[#This Row],[Ngày Thanh toán]]&lt;&gt;"",Table1[[#This Row],[Giá Trị HD sau CK]],0)</f>
        <v>0</v>
      </c>
      <c r="R1398" s="8">
        <f>Table1[[#This Row],[Số còn phải thu ĐK]]+Table1[[#This Row],[Giá Trị HD sau CK]]-Table1[[#This Row],[Số tiền đã thu]]</f>
        <v>6908458</v>
      </c>
      <c r="S1398" s="7">
        <f>IF(Table1[[#This Row],[Ngày hóa đơn]]&lt;&gt;"",Table1[[#This Row],[Ngày hóa đơn]],Table1[[#This Row],[Ngày hạch toán]])</f>
        <v>45661</v>
      </c>
      <c r="T1398" s="8">
        <v>45</v>
      </c>
      <c r="U1398" s="7">
        <f>IF(Table1[[#This Row],[Ngày tính CN]]="","",S1398+T1398)</f>
        <v>45706</v>
      </c>
      <c r="V1398" s="20">
        <f ca="1">IF(Table1[[#This Row],[Hạn thanh toán]]="","",IF((U1398-NOW())&lt;0,0,(U1398-NOW())))</f>
        <v>0</v>
      </c>
      <c r="W1398" s="3"/>
      <c r="X1398" s="20">
        <f ca="1">IF(Table1[[#This Row],[Hạn thanh toán]]="","",IF((U1398-NOW())&lt;0,-(U1398-NOW()),0))</f>
        <v>268.62053680555255</v>
      </c>
      <c r="Y1398" s="3" t="str">
        <f t="shared" ca="1" si="21"/>
        <v>Nợ quá hạn hơn 120 ngày có khả năng mất thanh toán</v>
      </c>
      <c r="Z1398" s="3" t="str">
        <f>IF(MONTH(Table1[[#This Row],[Ngày tính CN]])&lt;10,"0"&amp;MONTH(Table1[[#This Row],[Ngày tính CN]]),MONTH(Table1[[#This Row],[Ngày tính CN]]))</f>
        <v>01</v>
      </c>
      <c r="AA1398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98" s="3"/>
    </row>
    <row r="1399" spans="1:28" ht="25.5" customHeight="1" x14ac:dyDescent="0.2">
      <c r="A1399" s="4" t="s">
        <v>2126</v>
      </c>
      <c r="E1399" s="5">
        <v>45698</v>
      </c>
      <c r="F1399" s="3" t="s">
        <v>2128</v>
      </c>
      <c r="K1399" s="8">
        <v>1778857</v>
      </c>
      <c r="L1399" s="8" t="s">
        <v>2135</v>
      </c>
      <c r="O1399" s="20">
        <f>IF(Table1[[#This Row],[Phân loại]]="Tồn đầu kỳ",Table1[[#This Row],[Tổng giá trị]],0)</f>
        <v>0</v>
      </c>
      <c r="P1399" s="8">
        <f>IF(Table1[[#This Row],[Số còn phải thu ĐK]]&gt;0,0,IF(Table1[[#This Row],[Phân loại]]="Bán hàng",Table1[[#This Row],[Tổng giá trị]],-Table1[[#This Row],[Tổng giá trị]]))</f>
        <v>1778857</v>
      </c>
      <c r="Q1399" s="20">
        <f>IF(Table1[[#This Row],[Ngày Thanh toán]]&lt;&gt;"",Table1[[#This Row],[Giá Trị HD sau CK]],0)</f>
        <v>0</v>
      </c>
      <c r="R1399" s="8">
        <f>Table1[[#This Row],[Số còn phải thu ĐK]]+Table1[[#This Row],[Giá Trị HD sau CK]]-Table1[[#This Row],[Số tiền đã thu]]</f>
        <v>1778857</v>
      </c>
      <c r="S1399" s="7">
        <f>IF(Table1[[#This Row],[Ngày hóa đơn]]&lt;&gt;"",Table1[[#This Row],[Ngày hóa đơn]],Table1[[#This Row],[Ngày hạch toán]])</f>
        <v>45698</v>
      </c>
      <c r="T1399" s="8">
        <v>45</v>
      </c>
      <c r="U1399" s="7">
        <f>IF(Table1[[#This Row],[Ngày tính CN]]="","",S1399+T1399)</f>
        <v>45743</v>
      </c>
      <c r="V1399" s="20">
        <f ca="1">IF(Table1[[#This Row],[Hạn thanh toán]]="","",IF((U1399-NOW())&lt;0,0,(U1399-NOW())))</f>
        <v>0</v>
      </c>
      <c r="W1399" s="3"/>
      <c r="X1399" s="20">
        <f ca="1">IF(Table1[[#This Row],[Hạn thanh toán]]="","",IF((U1399-NOW())&lt;0,-(U1399-NOW()),0))</f>
        <v>231.62053680555255</v>
      </c>
      <c r="Y1399" s="3" t="str">
        <f t="shared" ca="1" si="21"/>
        <v>Nợ quá hạn hơn 120 ngày có khả năng mất thanh toán</v>
      </c>
      <c r="Z1399" s="3" t="str">
        <f>IF(MONTH(Table1[[#This Row],[Ngày tính CN]])&lt;10,"0"&amp;MONTH(Table1[[#This Row],[Ngày tính CN]]),MONTH(Table1[[#This Row],[Ngày tính CN]]))</f>
        <v>02</v>
      </c>
      <c r="AA1399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399" s="3"/>
    </row>
    <row r="1400" spans="1:28" ht="25.5" customHeight="1" x14ac:dyDescent="0.2">
      <c r="A1400" s="4" t="s">
        <v>2126</v>
      </c>
      <c r="C1400" s="5">
        <v>45808</v>
      </c>
      <c r="K1400" s="8">
        <v>-1191117</v>
      </c>
      <c r="L1400" s="8" t="s">
        <v>2135</v>
      </c>
      <c r="O1400" s="20">
        <f>IF(Table1[[#This Row],[Phân loại]]="Tồn đầu kỳ",Table1[[#This Row],[Tổng giá trị]],0)</f>
        <v>0</v>
      </c>
      <c r="P1400" s="8">
        <f>IF(Table1[[#This Row],[Số còn phải thu ĐK]]&gt;0,0,IF(Table1[[#This Row],[Phân loại]]="Bán hàng",Table1[[#This Row],[Tổng giá trị]],-Table1[[#This Row],[Tổng giá trị]]))</f>
        <v>-1191117</v>
      </c>
      <c r="Q1400" s="20">
        <f>IF(Table1[[#This Row],[Ngày Thanh toán]]&lt;&gt;"",Table1[[#This Row],[Giá Trị HD sau CK]],0)</f>
        <v>0</v>
      </c>
      <c r="R1400" s="8">
        <f>Table1[[#This Row],[Số còn phải thu ĐK]]+Table1[[#This Row],[Giá Trị HD sau CK]]-Table1[[#This Row],[Số tiền đã thu]]</f>
        <v>-1191117</v>
      </c>
      <c r="S1400" s="7">
        <f>IF(Table1[[#This Row],[Ngày hóa đơn]]&lt;&gt;"",Table1[[#This Row],[Ngày hóa đơn]],Table1[[#This Row],[Ngày hạch toán]])</f>
        <v>45808</v>
      </c>
      <c r="T1400" s="8"/>
      <c r="U1400" s="7">
        <f>IF(Table1[[#This Row],[Ngày tính CN]]="","",S1400+T1400)</f>
        <v>45808</v>
      </c>
      <c r="V1400" s="20">
        <f ca="1">IF(Table1[[#This Row],[Hạn thanh toán]]="","",IF((U1400-NOW())&lt;0,0,(U1400-NOW())))</f>
        <v>0</v>
      </c>
      <c r="W1400" s="3"/>
      <c r="X1400" s="20">
        <f ca="1">IF(Table1[[#This Row],[Hạn thanh toán]]="","",IF((U1400-NOW())&lt;0,-(U1400-NOW()),0))</f>
        <v>166.62053680555255</v>
      </c>
      <c r="Y1400" s="3" t="str">
        <f t="shared" ca="1" si="21"/>
        <v>Nợ quá hạn hơn 120 ngày có khả năng mất thanh toán</v>
      </c>
      <c r="Z1400" s="3" t="str">
        <f>IF(MONTH(Table1[[#This Row],[Ngày tính CN]])&lt;10,"0"&amp;MONTH(Table1[[#This Row],[Ngày tính CN]]),MONTH(Table1[[#This Row],[Ngày tính CN]]))</f>
        <v>05</v>
      </c>
      <c r="AA1400" s="10" t="str">
        <f>IF(Table1[[#This Row],[Ngày Thanh toán]]="","",IF(MONTH(Table1[[#This Row],[Ngày Thanh toán]])&lt;10,"0"&amp;MONTH(Table1[[#This Row],[Ngày Thanh toán]]),MONTH(Table1[[#This Row],[Ngày Thanh toán]])))</f>
        <v/>
      </c>
      <c r="AB1400" s="3"/>
    </row>
    <row r="1401" spans="1:28" ht="25.5" customHeight="1" x14ac:dyDescent="0.25">
      <c r="L1401" s="3"/>
    </row>
  </sheetData>
  <dataValidations count="1">
    <dataValidation type="list" allowBlank="1" showInputMessage="1" showErrorMessage="1" promptTitle="Chọn đúng mục" sqref="L4:L1400" xr:uid="{D2281272-0C39-4C07-A33E-7E58370BC051}">
      <formula1>"Bán hàng,Hàng trả,Giảm công nợ,Tồn đầu kỳ"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TH_CN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2025-10-04T07:37:45Z</dcterms:created>
  <dcterms:modified xsi:type="dcterms:W3CDTF">2025-11-13T08:02:50Z</dcterms:modified>
</cp:coreProperties>
</file>