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11 THƯ\HÓA ĐƠN SỮA TỪ 22-5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" i="2" l="1"/>
  <c r="AQ6" i="2"/>
  <c r="AQ10" i="2" l="1"/>
  <c r="AQ5" i="2"/>
  <c r="O5" i="2"/>
  <c r="O4" i="2"/>
  <c r="O10" i="2"/>
  <c r="AR10" i="2" s="1"/>
  <c r="AI14" i="2" l="1"/>
  <c r="Q33" i="2" l="1"/>
  <c r="AJ34" i="2"/>
  <c r="AY11" i="2"/>
  <c r="AQ7" i="2" l="1"/>
  <c r="D14" i="2" l="1"/>
  <c r="AR4" i="2" l="1"/>
  <c r="AQ9" i="2" l="1"/>
  <c r="AQ8" i="2"/>
  <c r="O9" i="2" l="1"/>
  <c r="AR9" i="2" s="1"/>
  <c r="O8" i="2"/>
  <c r="AR8" i="2" s="1"/>
  <c r="O7" i="2"/>
  <c r="AR7" i="2" s="1"/>
  <c r="O6" i="2"/>
  <c r="AR6" i="2" s="1"/>
  <c r="AR5" i="2"/>
</calcChain>
</file>

<file path=xl/comments1.xml><?xml version="1.0" encoding="utf-8"?>
<comments xmlns="http://schemas.openxmlformats.org/spreadsheetml/2006/main">
  <authors>
    <author>Amin</author>
  </authors>
  <commentList>
    <comment ref="I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THEO NAGYF TRÊN HĐ)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sữa anhtai ( bthanh)
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chị hằng bình tân
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HĐ huyền tân phú
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HĐ SINH HÀ
8-7-2025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hđ hằng hưng- bình tân ngày 8-7-2025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hđ sinh hà ( chị phương gopf vấp)
14-7-2025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 xml:space="preserve">xuất hđ hằng hưng bình tân ( 16-7-2025)
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GIA 370 GIẢM 30K/1T
CÒN 340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ĐƠN GIAO 2-3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ĐƠN GIAO 31-3</t>
        </r>
      </text>
    </comment>
    <comment ref="AO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xuất gộp chung vào 1 hđ 
8,5,1,6 </t>
        </r>
      </text>
    </comment>
    <comment ref="AP3" authorId="0" shapeId="0">
      <text>
        <r>
          <rPr>
            <b/>
            <sz val="9"/>
            <color indexed="81"/>
            <rFont val="Tahoma"/>
            <charset val="1"/>
          </rPr>
          <t>Amin:</t>
        </r>
        <r>
          <rPr>
            <sz val="9"/>
            <color indexed="81"/>
            <rFont val="Tahoma"/>
            <charset val="1"/>
          </rPr>
          <t xml:space="preserve">
gộp chung vào 1 hđ gồm: 8,5,1,6</t>
        </r>
      </text>
    </comment>
  </commentList>
</comments>
</file>

<file path=xl/sharedStrings.xml><?xml version="1.0" encoding="utf-8"?>
<sst xmlns="http://schemas.openxmlformats.org/spreadsheetml/2006/main" count="115" uniqueCount="49">
  <si>
    <t>NHẬP</t>
  </si>
  <si>
    <t>XUẤT</t>
  </si>
  <si>
    <t>MÃ HÀNG</t>
  </si>
  <si>
    <t>CÒN LẠI</t>
  </si>
  <si>
    <t>SỮA PAULS NGUYÊN KEM 200ML</t>
  </si>
  <si>
    <t>SỮA PAULS SOCOLA 200ML</t>
  </si>
  <si>
    <t>SỮA PAULS DÂU 200ML</t>
  </si>
  <si>
    <t>SỮA PAULS NGUYÊN KEM 1L</t>
  </si>
  <si>
    <t>SỮA BREAK SOCOLA 250ML</t>
  </si>
  <si>
    <t>SỮA BREAK VANI 250ML</t>
  </si>
  <si>
    <t>SỮA PAULS NGUYÊN CHẤT 1L</t>
  </si>
  <si>
    <t>NGÀY 1</t>
  </si>
  <si>
    <t>ngày 2</t>
  </si>
  <si>
    <t>SỐ LƯỢNG
/THÙNG</t>
  </si>
  <si>
    <t>ngày 3</t>
  </si>
  <si>
    <t>BẢNG THEO DÕI SỮA TỪ 22-5 ( NHẬP + XUẤT)</t>
  </si>
  <si>
    <t>SỐ LƯỢNG/
 THÙNG</t>
  </si>
  <si>
    <t>ngày 4</t>
  </si>
  <si>
    <t>2</t>
  </si>
  <si>
    <t>1</t>
  </si>
  <si>
    <t>10</t>
  </si>
  <si>
    <t>09-06-2025</t>
  </si>
  <si>
    <t>5</t>
  </si>
  <si>
    <t>4</t>
  </si>
  <si>
    <t>20-06-2025</t>
  </si>
  <si>
    <t>50</t>
  </si>
  <si>
    <t>TỔNG</t>
  </si>
  <si>
    <t xml:space="preserve">ngày 4 </t>
  </si>
  <si>
    <t>ngày 5</t>
  </si>
  <si>
    <t>ngày 6</t>
  </si>
  <si>
    <t>8</t>
  </si>
  <si>
    <t>tháng 12</t>
  </si>
  <si>
    <t>7</t>
  </si>
  <si>
    <t>tổng xuất</t>
  </si>
  <si>
    <t>chị huyền</t>
  </si>
  <si>
    <t>anh huylam xuất đơn 16-8 (hđ 26/12)</t>
  </si>
  <si>
    <t>07/01/2026
 XUẤT CHỊ HUYỀN</t>
  </si>
  <si>
    <t>20</t>
  </si>
  <si>
    <t>22-1-2026 xuất hằng hưng</t>
  </si>
  <si>
    <t>sữa huy bthanh</t>
  </si>
  <si>
    <t>CHI HUYỀN-TANPHU</t>
  </si>
  <si>
    <t>3</t>
  </si>
  <si>
    <t>30</t>
  </si>
  <si>
    <t>CHỊ HUYỀN TÂN PHÚ</t>
  </si>
  <si>
    <t>29-4-2026</t>
  </si>
  <si>
    <t>chị huyền tân phú</t>
  </si>
  <si>
    <t>SỮA BREAK DÂU  250ML</t>
  </si>
  <si>
    <t>SỮA BREAK DÂU 250ML</t>
  </si>
  <si>
    <t>hằng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</si>
</sst>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6" x14ac:knownFonts="1">
    <font>
      <sz val="11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2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/>
    <xf numFmtId="0" fontId="0" fillId="5" borderId="0" xfId="0" applyFill="1"/>
    <xf numFmtId="0" fontId="0" fillId="4" borderId="2" xfId="0" applyFill="1" applyBorder="1" applyAlignment="1">
      <alignment horizontal="center" vertical="center"/>
    </xf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2" borderId="1" xfId="0" quotePrefix="1" applyNumberFormat="1" applyFont="1" applyFill="1" applyBorder="1"/>
    <xf numFmtId="14" fontId="1" fillId="0" borderId="1" xfId="0" quotePrefix="1" applyNumberFormat="1" applyFont="1" applyBorder="1"/>
    <xf numFmtId="0" fontId="1" fillId="0" borderId="1" xfId="0" quotePrefix="1" applyFont="1" applyBorder="1" applyAlignment="1">
      <alignment horizontal="center"/>
    </xf>
    <xf numFmtId="164" fontId="1" fillId="2" borderId="1" xfId="1" quotePrefix="1" applyNumberFormat="1" applyFont="1" applyFill="1" applyBorder="1"/>
    <xf numFmtId="164" fontId="1" fillId="2" borderId="1" xfId="1" applyNumberFormat="1" applyFont="1" applyFill="1" applyBorder="1"/>
    <xf numFmtId="164" fontId="1" fillId="5" borderId="1" xfId="0" applyNumberFormat="1" applyFont="1" applyFill="1" applyBorder="1"/>
    <xf numFmtId="14" fontId="1" fillId="2" borderId="1" xfId="0" quotePrefix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1" applyNumberFormat="1" applyFont="1"/>
    <xf numFmtId="164" fontId="0" fillId="0" borderId="0" xfId="0" applyNumberFormat="1"/>
    <xf numFmtId="14" fontId="1" fillId="0" borderId="1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64" fontId="0" fillId="0" borderId="0" xfId="1" applyNumberFormat="1" applyFont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4" fontId="1" fillId="3" borderId="1" xfId="0" quotePrefix="1" applyNumberFormat="1" applyFont="1" applyFill="1" applyBorder="1"/>
    <xf numFmtId="14" fontId="1" fillId="3" borderId="1" xfId="0" applyNumberFormat="1" applyFont="1" applyFill="1" applyBorder="1"/>
    <xf numFmtId="164" fontId="1" fillId="3" borderId="1" xfId="1" applyNumberFormat="1" applyFont="1" applyFill="1" applyBorder="1"/>
    <xf numFmtId="164" fontId="1" fillId="3" borderId="1" xfId="1" quotePrefix="1" applyNumberFormat="1" applyFont="1" applyFill="1" applyBorder="1"/>
    <xf numFmtId="0" fontId="0" fillId="3" borderId="0" xfId="0" applyFill="1"/>
    <xf numFmtId="14" fontId="1" fillId="3" borderId="1" xfId="0" quotePrefix="1" applyNumberFormat="1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horizontal="center"/>
    </xf>
    <xf numFmtId="164" fontId="1" fillId="2" borderId="1" xfId="1" quotePrefix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1" fillId="0" borderId="1" xfId="0" quotePrefix="1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1" fillId="3" borderId="1" xfId="1" quotePrefix="1" applyNumberFormat="1" applyFon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4"/>
  <sheetViews>
    <sheetView tabSelected="1" topLeftCell="AD1" workbookViewId="0">
      <selection activeCell="AP14" sqref="AP14"/>
    </sheetView>
  </sheetViews>
  <sheetFormatPr defaultRowHeight="15" x14ac:dyDescent="0.25"/>
  <cols>
    <col min="1" max="1" width="33" customWidth="1"/>
    <col min="2" max="2" width="14.7109375" customWidth="1"/>
    <col min="3" max="12" width="12.85546875" hidden="1" customWidth="1"/>
    <col min="13" max="15" width="12.85546875" customWidth="1"/>
    <col min="16" max="16" width="33.28515625" customWidth="1"/>
    <col min="17" max="17" width="15.28515625" style="1" customWidth="1"/>
    <col min="18" max="19" width="18.42578125" customWidth="1"/>
    <col min="20" max="20" width="13.5703125" customWidth="1"/>
    <col min="21" max="43" width="12.7109375" customWidth="1"/>
    <col min="44" max="44" width="22.28515625" style="16" customWidth="1"/>
    <col min="47" max="47" width="13.28515625" bestFit="1" customWidth="1"/>
    <col min="48" max="48" width="12.140625" bestFit="1" customWidth="1"/>
  </cols>
  <sheetData>
    <row r="1" spans="1:51" ht="36.75" customHeight="1" x14ac:dyDescent="0.45">
      <c r="A1" s="2"/>
      <c r="B1" s="2"/>
      <c r="C1" s="2"/>
      <c r="D1" s="2"/>
      <c r="E1" s="18"/>
      <c r="F1" s="18"/>
      <c r="G1" s="18" t="s">
        <v>15</v>
      </c>
      <c r="H1" s="18"/>
      <c r="I1" s="18"/>
      <c r="J1" s="18"/>
      <c r="K1" s="18"/>
      <c r="L1" s="18"/>
      <c r="M1" s="18"/>
      <c r="N1" s="18"/>
      <c r="O1" s="18"/>
      <c r="P1" s="18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31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14"/>
    </row>
    <row r="2" spans="1:51" ht="30" customHeight="1" x14ac:dyDescent="0.25">
      <c r="A2" s="55" t="s">
        <v>0</v>
      </c>
      <c r="B2" s="55"/>
      <c r="C2" s="55"/>
      <c r="D2" s="13"/>
      <c r="E2" s="13"/>
      <c r="F2" s="5"/>
      <c r="G2" s="6"/>
      <c r="H2" s="28"/>
      <c r="I2" s="29"/>
      <c r="J2" s="33">
        <v>2026</v>
      </c>
      <c r="K2" s="46"/>
      <c r="L2" s="48"/>
      <c r="M2" s="49"/>
      <c r="N2" s="51"/>
      <c r="O2" s="19"/>
      <c r="P2" s="56" t="s">
        <v>1</v>
      </c>
      <c r="Q2" s="56"/>
      <c r="R2" s="5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>
        <v>2026</v>
      </c>
      <c r="AI2" s="7"/>
      <c r="AJ2" s="43">
        <v>46048</v>
      </c>
      <c r="AK2" s="43">
        <v>46050</v>
      </c>
      <c r="AL2" s="43">
        <v>46128</v>
      </c>
      <c r="AM2" s="43">
        <v>46128</v>
      </c>
      <c r="AN2" s="43">
        <v>46144</v>
      </c>
      <c r="AO2" s="43">
        <v>46170</v>
      </c>
      <c r="AP2" s="43">
        <v>46170</v>
      </c>
      <c r="AQ2" s="7"/>
      <c r="AR2" s="17" t="s">
        <v>3</v>
      </c>
    </row>
    <row r="3" spans="1:51" ht="30" customHeight="1" x14ac:dyDescent="0.25">
      <c r="A3" s="4" t="s">
        <v>2</v>
      </c>
      <c r="B3" s="8" t="s">
        <v>13</v>
      </c>
      <c r="C3" s="20">
        <v>45800</v>
      </c>
      <c r="D3" s="20">
        <v>45815</v>
      </c>
      <c r="E3" s="23" t="s">
        <v>21</v>
      </c>
      <c r="F3" s="23" t="s">
        <v>24</v>
      </c>
      <c r="G3" s="20">
        <v>45832</v>
      </c>
      <c r="H3" s="20">
        <v>46010</v>
      </c>
      <c r="I3" s="20">
        <v>46010</v>
      </c>
      <c r="J3" s="20">
        <v>46044</v>
      </c>
      <c r="K3" s="20">
        <v>46128</v>
      </c>
      <c r="L3" s="50" t="s">
        <v>44</v>
      </c>
      <c r="M3" s="50" t="s">
        <v>44</v>
      </c>
      <c r="N3" s="50">
        <v>46168</v>
      </c>
      <c r="O3" s="20" t="s">
        <v>26</v>
      </c>
      <c r="P3" s="4" t="s">
        <v>2</v>
      </c>
      <c r="Q3" s="8" t="s">
        <v>16</v>
      </c>
      <c r="R3" s="4" t="s">
        <v>11</v>
      </c>
      <c r="S3" s="4" t="s">
        <v>12</v>
      </c>
      <c r="T3" s="4" t="s">
        <v>14</v>
      </c>
      <c r="U3" s="4" t="s">
        <v>17</v>
      </c>
      <c r="V3" s="4" t="s">
        <v>27</v>
      </c>
      <c r="W3" s="4" t="s">
        <v>28</v>
      </c>
      <c r="X3" s="4" t="s">
        <v>29</v>
      </c>
      <c r="Y3" s="4"/>
      <c r="Z3" s="4"/>
      <c r="AA3" s="4"/>
      <c r="AB3" s="4"/>
      <c r="AC3" s="20">
        <v>45995</v>
      </c>
      <c r="AD3" s="20">
        <v>46007</v>
      </c>
      <c r="AE3" s="20" t="s">
        <v>34</v>
      </c>
      <c r="AF3" s="20" t="s">
        <v>34</v>
      </c>
      <c r="AG3" s="20" t="s">
        <v>35</v>
      </c>
      <c r="AH3" s="32" t="s">
        <v>36</v>
      </c>
      <c r="AI3" s="32" t="s">
        <v>38</v>
      </c>
      <c r="AJ3" s="32" t="s">
        <v>39</v>
      </c>
      <c r="AK3" s="32" t="s">
        <v>40</v>
      </c>
      <c r="AL3" s="32" t="s">
        <v>43</v>
      </c>
      <c r="AM3" s="32" t="s">
        <v>43</v>
      </c>
      <c r="AN3" s="32" t="s">
        <v>45</v>
      </c>
      <c r="AO3" s="32" t="s">
        <v>48</v>
      </c>
      <c r="AP3" s="32" t="s">
        <v>48</v>
      </c>
      <c r="AQ3" s="4" t="s">
        <v>33</v>
      </c>
      <c r="AR3" s="15"/>
    </row>
    <row r="4" spans="1:51" s="12" customFormat="1" ht="30" customHeight="1" x14ac:dyDescent="0.25">
      <c r="A4" s="9" t="s">
        <v>4</v>
      </c>
      <c r="B4" s="10"/>
      <c r="C4" s="21" t="s">
        <v>18</v>
      </c>
      <c r="D4" s="22" t="s">
        <v>20</v>
      </c>
      <c r="E4" s="11"/>
      <c r="F4" s="21" t="s">
        <v>20</v>
      </c>
      <c r="G4" s="21" t="s">
        <v>25</v>
      </c>
      <c r="H4" s="27" t="s">
        <v>20</v>
      </c>
      <c r="I4" s="27"/>
      <c r="J4" s="27" t="s">
        <v>37</v>
      </c>
      <c r="K4" s="27" t="s">
        <v>42</v>
      </c>
      <c r="L4" s="27" t="s">
        <v>37</v>
      </c>
      <c r="M4" s="27"/>
      <c r="N4" s="27" t="s">
        <v>42</v>
      </c>
      <c r="O4" s="24">
        <f>G4+F4+D4+C4+H4+J4+K4+L4+N4</f>
        <v>182</v>
      </c>
      <c r="P4" s="9" t="s">
        <v>4</v>
      </c>
      <c r="Q4" s="10"/>
      <c r="R4" s="21" t="s">
        <v>18</v>
      </c>
      <c r="S4" s="21" t="s">
        <v>20</v>
      </c>
      <c r="T4" s="21" t="s">
        <v>20</v>
      </c>
      <c r="U4" s="11"/>
      <c r="V4" s="21" t="s">
        <v>22</v>
      </c>
      <c r="W4" s="21"/>
      <c r="X4" s="21"/>
      <c r="Y4" s="21"/>
      <c r="Z4" s="21"/>
      <c r="AA4" s="21" t="s">
        <v>18</v>
      </c>
      <c r="AB4" s="21"/>
      <c r="AC4" s="27" t="s">
        <v>32</v>
      </c>
      <c r="AD4" s="27" t="s">
        <v>23</v>
      </c>
      <c r="AE4" s="27" t="s">
        <v>20</v>
      </c>
      <c r="AF4" s="27" t="s">
        <v>20</v>
      </c>
      <c r="AG4" s="27" t="s">
        <v>30</v>
      </c>
      <c r="AH4" s="27" t="s">
        <v>20</v>
      </c>
      <c r="AI4" s="27" t="s">
        <v>30</v>
      </c>
      <c r="AJ4" s="27" t="s">
        <v>20</v>
      </c>
      <c r="AK4" s="27" t="s">
        <v>22</v>
      </c>
      <c r="AL4" s="27" t="s">
        <v>20</v>
      </c>
      <c r="AM4" s="27" t="s">
        <v>20</v>
      </c>
      <c r="AN4" s="27" t="s">
        <v>20</v>
      </c>
      <c r="AO4" s="42" t="s">
        <v>30</v>
      </c>
      <c r="AP4" s="42"/>
      <c r="AQ4" s="24">
        <f>R4+S4+T4+V4+AA4+AC4+AD4+AE4+AF4+AG4+AH4+AI4+AJ4+AK4+AL4+AM4+AN4+AO4</f>
        <v>139</v>
      </c>
      <c r="AR4" s="26">
        <f t="shared" ref="AR4:AR10" si="0">O4-AQ4</f>
        <v>43</v>
      </c>
    </row>
    <row r="5" spans="1:51" s="12" customFormat="1" ht="30" customHeight="1" x14ac:dyDescent="0.25">
      <c r="A5" s="9" t="s">
        <v>5</v>
      </c>
      <c r="B5" s="10"/>
      <c r="C5" s="21" t="s">
        <v>18</v>
      </c>
      <c r="D5" s="11"/>
      <c r="E5" s="21" t="s">
        <v>22</v>
      </c>
      <c r="F5" s="11"/>
      <c r="G5" s="21" t="s">
        <v>25</v>
      </c>
      <c r="H5" s="21"/>
      <c r="I5" s="21" t="s">
        <v>20</v>
      </c>
      <c r="J5" s="27" t="s">
        <v>37</v>
      </c>
      <c r="K5" s="27" t="s">
        <v>22</v>
      </c>
      <c r="L5" s="27"/>
      <c r="M5" s="27" t="s">
        <v>37</v>
      </c>
      <c r="N5" s="27" t="s">
        <v>37</v>
      </c>
      <c r="O5" s="24">
        <f>G5+E5+C5+I5+J5+K5+M5+N5</f>
        <v>132</v>
      </c>
      <c r="P5" s="9" t="s">
        <v>5</v>
      </c>
      <c r="Q5" s="10"/>
      <c r="R5" s="21" t="s">
        <v>18</v>
      </c>
      <c r="S5" s="21" t="s">
        <v>22</v>
      </c>
      <c r="T5" s="11"/>
      <c r="U5" s="11"/>
      <c r="V5" s="21" t="s">
        <v>23</v>
      </c>
      <c r="W5" s="21"/>
      <c r="X5" s="24" t="s">
        <v>30</v>
      </c>
      <c r="Y5" s="24"/>
      <c r="Z5" s="24">
        <v>5</v>
      </c>
      <c r="AA5" s="24" t="s">
        <v>23</v>
      </c>
      <c r="AB5" s="24">
        <v>10</v>
      </c>
      <c r="AC5" s="24"/>
      <c r="AD5" s="24">
        <v>6</v>
      </c>
      <c r="AE5" s="47" t="s">
        <v>20</v>
      </c>
      <c r="AF5" s="47" t="s">
        <v>20</v>
      </c>
      <c r="AG5" s="47" t="s">
        <v>18</v>
      </c>
      <c r="AH5" s="47"/>
      <c r="AI5" s="47">
        <v>15</v>
      </c>
      <c r="AJ5" s="47" t="s">
        <v>18</v>
      </c>
      <c r="AK5" s="47"/>
      <c r="AL5" s="47"/>
      <c r="AM5" s="47" t="s">
        <v>22</v>
      </c>
      <c r="AN5" s="47" t="s">
        <v>30</v>
      </c>
      <c r="AO5" s="53" t="s">
        <v>22</v>
      </c>
      <c r="AP5" s="53"/>
      <c r="AQ5" s="24">
        <f>AF5+AE5+AD5+AB5+AA5+Z5+X5+V5+S5+R5+AG5+AI5+AJ5+AM5+AN5+AO5</f>
        <v>101</v>
      </c>
      <c r="AR5" s="26">
        <f t="shared" si="0"/>
        <v>31</v>
      </c>
    </row>
    <row r="6" spans="1:51" s="12" customFormat="1" ht="30" customHeight="1" x14ac:dyDescent="0.25">
      <c r="A6" s="9" t="s">
        <v>6</v>
      </c>
      <c r="B6" s="10"/>
      <c r="C6" s="21" t="s">
        <v>18</v>
      </c>
      <c r="D6" s="11"/>
      <c r="E6" s="11"/>
      <c r="F6" s="21" t="s">
        <v>20</v>
      </c>
      <c r="G6" s="21" t="s">
        <v>25</v>
      </c>
      <c r="H6" s="21"/>
      <c r="I6" s="21"/>
      <c r="J6" s="21"/>
      <c r="K6" s="21"/>
      <c r="L6" s="21"/>
      <c r="M6" s="21"/>
      <c r="N6" s="21"/>
      <c r="O6" s="24">
        <f>G6+F6+E6+D6+C6</f>
        <v>62</v>
      </c>
      <c r="P6" s="9" t="s">
        <v>6</v>
      </c>
      <c r="Q6" s="10"/>
      <c r="R6" s="21" t="s">
        <v>18</v>
      </c>
      <c r="S6" s="11"/>
      <c r="T6" s="21" t="s">
        <v>20</v>
      </c>
      <c r="U6" s="11"/>
      <c r="V6" s="21" t="s">
        <v>22</v>
      </c>
      <c r="W6" s="21"/>
      <c r="X6" s="24">
        <v>2</v>
      </c>
      <c r="Y6" s="24">
        <v>10</v>
      </c>
      <c r="Z6" s="24">
        <v>5</v>
      </c>
      <c r="AA6" s="24" t="s">
        <v>23</v>
      </c>
      <c r="AB6" s="24">
        <v>10</v>
      </c>
      <c r="AC6" s="24"/>
      <c r="AD6" s="24"/>
      <c r="AE6" s="24"/>
      <c r="AF6" s="24"/>
      <c r="AG6" s="24"/>
      <c r="AH6" s="24"/>
      <c r="AI6" s="24"/>
      <c r="AJ6" s="24"/>
      <c r="AK6" s="24" t="s">
        <v>41</v>
      </c>
      <c r="AL6" s="24"/>
      <c r="AM6" s="47" t="s">
        <v>22</v>
      </c>
      <c r="AN6" s="47"/>
      <c r="AO6" s="53"/>
      <c r="AP6" s="53">
        <v>6</v>
      </c>
      <c r="AQ6" s="24">
        <f>AA6+Z6+X6+W6+V6+U6+T6+S6+R6+Y6+AB6+AK6+AM6+AP6</f>
        <v>62</v>
      </c>
      <c r="AR6" s="26">
        <f t="shared" si="0"/>
        <v>0</v>
      </c>
    </row>
    <row r="7" spans="1:51" s="41" customFormat="1" ht="30" customHeight="1" x14ac:dyDescent="0.25">
      <c r="A7" s="35" t="s">
        <v>7</v>
      </c>
      <c r="B7" s="36"/>
      <c r="C7" s="37" t="s">
        <v>19</v>
      </c>
      <c r="D7" s="38"/>
      <c r="E7" s="38"/>
      <c r="F7" s="37" t="s">
        <v>20</v>
      </c>
      <c r="G7" s="38"/>
      <c r="H7" s="38"/>
      <c r="I7" s="38"/>
      <c r="J7" s="38"/>
      <c r="K7" s="38"/>
      <c r="L7" s="38"/>
      <c r="M7" s="38"/>
      <c r="N7" s="38"/>
      <c r="O7" s="39">
        <f>G7+F7+E7+D7+C7</f>
        <v>11</v>
      </c>
      <c r="P7" s="35" t="s">
        <v>10</v>
      </c>
      <c r="Q7" s="36"/>
      <c r="R7" s="37" t="s">
        <v>18</v>
      </c>
      <c r="S7" s="38"/>
      <c r="T7" s="38"/>
      <c r="U7" s="37" t="s">
        <v>18</v>
      </c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42" t="s">
        <v>18</v>
      </c>
      <c r="AJ7" s="42"/>
      <c r="AK7" s="42"/>
      <c r="AL7" s="42"/>
      <c r="AM7" s="42"/>
      <c r="AN7" s="42"/>
      <c r="AO7" s="42"/>
      <c r="AP7" s="42"/>
      <c r="AQ7" s="40">
        <f>R7+S7+T7+U7+V7+AI7</f>
        <v>6</v>
      </c>
      <c r="AR7" s="26">
        <f t="shared" si="0"/>
        <v>5</v>
      </c>
    </row>
    <row r="8" spans="1:51" s="12" customFormat="1" ht="30" customHeight="1" x14ac:dyDescent="0.25">
      <c r="A8" s="9" t="s">
        <v>8</v>
      </c>
      <c r="B8" s="10"/>
      <c r="C8" s="11"/>
      <c r="D8" s="11"/>
      <c r="E8" s="21" t="s">
        <v>18</v>
      </c>
      <c r="F8" s="11"/>
      <c r="G8" s="11"/>
      <c r="H8" s="11"/>
      <c r="I8" s="11"/>
      <c r="J8" s="11"/>
      <c r="K8" s="11"/>
      <c r="L8" s="11"/>
      <c r="M8" s="11"/>
      <c r="N8" s="11"/>
      <c r="O8" s="25">
        <f>G8+F8+E8+D8+C8</f>
        <v>2</v>
      </c>
      <c r="P8" s="9" t="s">
        <v>8</v>
      </c>
      <c r="Q8" s="10"/>
      <c r="R8" s="11"/>
      <c r="S8" s="21" t="s">
        <v>19</v>
      </c>
      <c r="T8" s="11"/>
      <c r="U8" s="11"/>
      <c r="V8" s="11"/>
      <c r="W8" s="25">
        <v>1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39"/>
      <c r="AP8" s="39"/>
      <c r="AQ8" s="25">
        <f>W8+V8+U8+T8+S8+R8</f>
        <v>2</v>
      </c>
      <c r="AR8" s="26">
        <f t="shared" si="0"/>
        <v>0</v>
      </c>
    </row>
    <row r="9" spans="1:51" s="12" customFormat="1" ht="30" customHeight="1" x14ac:dyDescent="0.25">
      <c r="A9" s="9" t="s">
        <v>9</v>
      </c>
      <c r="B9" s="10"/>
      <c r="C9" s="11"/>
      <c r="D9" s="11"/>
      <c r="E9" s="21" t="s">
        <v>23</v>
      </c>
      <c r="F9" s="11"/>
      <c r="G9" s="11"/>
      <c r="H9" s="11"/>
      <c r="I9" s="11"/>
      <c r="J9" s="11"/>
      <c r="K9" s="11"/>
      <c r="L9" s="11"/>
      <c r="M9" s="11"/>
      <c r="N9" s="11"/>
      <c r="O9" s="25">
        <f>G9+F9+E9+D9+C9</f>
        <v>4</v>
      </c>
      <c r="P9" s="9" t="s">
        <v>9</v>
      </c>
      <c r="Q9" s="10"/>
      <c r="R9" s="11"/>
      <c r="S9" s="21" t="s">
        <v>19</v>
      </c>
      <c r="T9" s="11"/>
      <c r="U9" s="11"/>
      <c r="V9" s="11"/>
      <c r="W9" s="25">
        <v>1</v>
      </c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39"/>
      <c r="AP9" s="39"/>
      <c r="AQ9" s="25">
        <f>W9+V9+U9+T9+S9+R9</f>
        <v>2</v>
      </c>
      <c r="AR9" s="26">
        <f t="shared" si="0"/>
        <v>2</v>
      </c>
    </row>
    <row r="10" spans="1:51" ht="25.5" customHeight="1" x14ac:dyDescent="0.25">
      <c r="A10" s="9" t="s">
        <v>46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2" t="s">
        <v>22</v>
      </c>
      <c r="O10" s="3" t="str">
        <f>N10</f>
        <v>5</v>
      </c>
      <c r="P10" s="9" t="s">
        <v>47</v>
      </c>
      <c r="Q10" s="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54" t="s">
        <v>19</v>
      </c>
      <c r="AP10" s="54"/>
      <c r="AQ10" s="3" t="str">
        <f>AO10</f>
        <v>1</v>
      </c>
      <c r="AR10" s="15">
        <f t="shared" si="0"/>
        <v>4</v>
      </c>
    </row>
    <row r="11" spans="1:51" x14ac:dyDescent="0.25">
      <c r="AY11">
        <f>370-90/1.08</f>
        <v>286.66666666666669</v>
      </c>
    </row>
    <row r="14" spans="1:51" x14ac:dyDescent="0.25">
      <c r="D14">
        <f>2+5+50+10</f>
        <v>67</v>
      </c>
      <c r="P14" s="34"/>
      <c r="V14" s="31"/>
      <c r="AI14" s="45">
        <f>132-101</f>
        <v>31</v>
      </c>
    </row>
    <row r="15" spans="1:51" x14ac:dyDescent="0.25">
      <c r="X15" s="30"/>
    </row>
    <row r="17" spans="17:48" x14ac:dyDescent="0.25">
      <c r="AV17" s="34"/>
    </row>
    <row r="22" spans="17:48" x14ac:dyDescent="0.25">
      <c r="Q22" s="44"/>
      <c r="AJ22" s="34"/>
      <c r="AK22" s="34"/>
      <c r="AL22" s="34"/>
      <c r="AM22" s="34"/>
      <c r="AN22" s="34"/>
      <c r="AO22" s="34"/>
      <c r="AP22" s="34"/>
    </row>
    <row r="25" spans="17:48" x14ac:dyDescent="0.25">
      <c r="AU25" s="34"/>
    </row>
    <row r="28" spans="17:48" x14ac:dyDescent="0.25">
      <c r="Q28" s="44"/>
    </row>
    <row r="33" spans="17:36" x14ac:dyDescent="0.25">
      <c r="Q33" s="44">
        <f>342593*0.919</f>
        <v>314842.967</v>
      </c>
    </row>
    <row r="34" spans="17:36" x14ac:dyDescent="0.25">
      <c r="AJ34">
        <f>100-8.1</f>
        <v>91.9</v>
      </c>
    </row>
  </sheetData>
  <mergeCells count="2">
    <mergeCell ref="A2:C2"/>
    <mergeCell ref="P2:R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Amin</cp:lastModifiedBy>
  <dcterms:created xsi:type="dcterms:W3CDTF">2025-06-19T07:48:13Z</dcterms:created>
  <dcterms:modified xsi:type="dcterms:W3CDTF">2026-05-28T10:00:23Z</dcterms:modified>
</cp:coreProperties>
</file>