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in\Desktop\KM THÁNG 12\BẢNG GIÁ TĂNG CỦA CÔNG TY NT 2026\"/>
    </mc:Choice>
  </mc:AlternateContent>
  <bookViews>
    <workbookView xWindow="-105" yWindow="-105" windowWidth="19425" windowHeight="11505"/>
  </bookViews>
  <sheets>
    <sheet name="BẢNG GIÁ DAILY" sheetId="1" r:id="rId1"/>
  </sheets>
  <definedNames>
    <definedName name="_xlnm.Print_Area" localSheetId="0">'BẢNG GIÁ DAILY'!$A$1:$Q$49</definedName>
    <definedName name="_xlnm.Print_Titles" localSheetId="0">'BẢNG GIÁ DAILY'!$17:$17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18" i="1"/>
  <c r="M23" i="1" l="1"/>
  <c r="J20" i="1"/>
  <c r="N21" i="1" l="1"/>
  <c r="N19" i="1"/>
  <c r="N20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18" i="1"/>
  <c r="L43" i="1" l="1"/>
  <c r="L47" i="1"/>
  <c r="L4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4" i="1"/>
  <c r="L45" i="1"/>
  <c r="L46" i="1"/>
  <c r="L49" i="1"/>
  <c r="L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18" i="1"/>
  <c r="M19" i="1"/>
  <c r="M20" i="1"/>
  <c r="M21" i="1"/>
  <c r="M22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18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19" i="1"/>
  <c r="J18" i="1"/>
  <c r="Q49" i="1" l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H33" i="1"/>
  <c r="Q32" i="1"/>
  <c r="Q33" i="1" s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</calcChain>
</file>

<file path=xl/sharedStrings.xml><?xml version="1.0" encoding="utf-8"?>
<sst xmlns="http://schemas.openxmlformats.org/spreadsheetml/2006/main" count="183" uniqueCount="86">
  <si>
    <t>CTY TNHH MTV TM VÀ DV NGỌC THƠM</t>
  </si>
  <si>
    <t>Trụ Sở: 12/14/18 Đường 49, KP 7, P.Hiệp Bình, TP.HCM</t>
  </si>
  <si>
    <t>CN 1: 207/25/3 Phạm Văn Hai ,P. Tân Sơn Nhất, TP.HCM</t>
  </si>
  <si>
    <t>Mr.Thạch (0902 920 062)</t>
  </si>
  <si>
    <t>CN 2: C6 khu đấu giá Ngô Thì Nhậm, phường Hà Đông, TP Hà Nội</t>
  </si>
  <si>
    <t>Mr. Thạch (0386 408 222 - 0766 037 999)</t>
  </si>
  <si>
    <t>Email: ngocthom.po@gmail.com / dangxuanngoc@ngocthom.com.vn</t>
  </si>
  <si>
    <t>Tel:  028.629 066 31, Fax :028.629 066 24</t>
  </si>
  <si>
    <t>Hotline: 0918 42 43 25 / 0909 09 79 25 (Mr. Ngọc)</t>
  </si>
  <si>
    <t>Website: www.ngocthom.com.vn</t>
  </si>
  <si>
    <t>BẢNG BÁO GIÁ</t>
  </si>
  <si>
    <r>
      <t>Kính gửi</t>
    </r>
    <r>
      <rPr>
        <sz val="14"/>
        <rFont val="Times New Roman"/>
        <family val="1"/>
      </rPr>
      <t>: Quý Khách Hàng.</t>
    </r>
  </si>
  <si>
    <t xml:space="preserve"> Lời đầu tiên, Công ty TNHH MTV TM và DV Ngọc Thơm xin gửi lời chào trân trọng nhất tới Quý Khách Hàng.</t>
  </si>
  <si>
    <t>Chúng tôi xin trân trọng gửi tới Quý Khách Hàng Bảng báo giá chi tiết:</t>
  </si>
  <si>
    <t>STT</t>
  </si>
  <si>
    <t>Tên Sản Phẩm</t>
  </si>
  <si>
    <t>Mã Vạch Sản Phẩm</t>
  </si>
  <si>
    <t>Quy Cách</t>
  </si>
  <si>
    <t>Trọng Lượng</t>
  </si>
  <si>
    <t>HSD
(Kể Từ Ngày Sản Xuất)</t>
  </si>
  <si>
    <t>Hình Sản Phẩm</t>
  </si>
  <si>
    <t>Giá (-VAT)</t>
  </si>
  <si>
    <t>Giá (+VAT)</t>
  </si>
  <si>
    <t>Chân Giò Heo Muối</t>
  </si>
  <si>
    <t>8938529045757</t>
  </si>
  <si>
    <t>Túi</t>
  </si>
  <si>
    <t>100g</t>
  </si>
  <si>
    <t>90 Ngày</t>
  </si>
  <si>
    <t>8938529045856</t>
  </si>
  <si>
    <t>300g</t>
  </si>
  <si>
    <t>8938529045238</t>
  </si>
  <si>
    <t>500g</t>
  </si>
  <si>
    <t>Chân Giò Heo Vị Tayaki</t>
  </si>
  <si>
    <t>450 g</t>
  </si>
  <si>
    <t>Lạp Xưởng Tây Bắc</t>
  </si>
  <si>
    <t>Tai Heo Muối</t>
  </si>
  <si>
    <t>8938529045627</t>
  </si>
  <si>
    <t>200g</t>
  </si>
  <si>
    <t>8938529045634</t>
  </si>
  <si>
    <t>400g</t>
  </si>
  <si>
    <t>Gà Muối Hun Cỏ Xạ Hương</t>
  </si>
  <si>
    <t>Hộp</t>
  </si>
  <si>
    <t>Gà Muối</t>
  </si>
  <si>
    <t>8938529045924</t>
  </si>
  <si>
    <t>75 Ngày</t>
  </si>
  <si>
    <t xml:space="preserve">Gà Muối Hun Khói </t>
  </si>
  <si>
    <t>8938529045849</t>
  </si>
  <si>
    <t>60 Ngày</t>
  </si>
  <si>
    <t>Gà Hấp Xì Dầu</t>
  </si>
  <si>
    <t>8938529045917</t>
  </si>
  <si>
    <t>60 ngày</t>
  </si>
  <si>
    <t>Giò Tai Lưỡi Xào</t>
  </si>
  <si>
    <t>8938529045030</t>
  </si>
  <si>
    <t>250g</t>
  </si>
  <si>
    <t xml:space="preserve">Chả Nướng </t>
  </si>
  <si>
    <t>8938529045207</t>
  </si>
  <si>
    <t>Chả Cốm</t>
  </si>
  <si>
    <t>8938529045139</t>
  </si>
  <si>
    <t>Mọc Nấm Hương</t>
  </si>
  <si>
    <t>8938529045047</t>
  </si>
  <si>
    <t>Mọc Nấm Hương</t>
  </si>
  <si>
    <t xml:space="preserve">Túi </t>
  </si>
  <si>
    <t>Giò Lụa Cây</t>
  </si>
  <si>
    <t>8938529045177</t>
  </si>
  <si>
    <t>8938529045566</t>
  </si>
  <si>
    <t>150g</t>
  </si>
  <si>
    <t>NPD</t>
  </si>
  <si>
    <t xml:space="preserve">Giò Sụn Gà </t>
  </si>
  <si>
    <t>8938529045191</t>
  </si>
  <si>
    <t>8938529045559</t>
  </si>
  <si>
    <t>Chân Gà Sả Tắc</t>
  </si>
  <si>
    <t>8938529045788</t>
  </si>
  <si>
    <t>45 Ngày</t>
  </si>
  <si>
    <t>8938529045443</t>
  </si>
  <si>
    <t xml:space="preserve">Hộp </t>
  </si>
  <si>
    <t>Tai Heo Sốt Thái</t>
  </si>
  <si>
    <t>8938529045702</t>
  </si>
  <si>
    <t>8938529045467</t>
  </si>
  <si>
    <t>Chân Gà Thả Thính</t>
  </si>
  <si>
    <t>8938529045573</t>
  </si>
  <si>
    <t>8938529045603</t>
  </si>
  <si>
    <t>Chân Gà Sốt Thái</t>
  </si>
  <si>
    <t>8938529045368</t>
  </si>
  <si>
    <t>8938529045535</t>
  </si>
  <si>
    <t>8938529045375</t>
  </si>
  <si>
    <t>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</si>
</sst>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[$₫-42A]_-;\-* #,##0\ [$₫-42A]_-;_-* &quot;-&quot;??\ [$₫-42A]_-;_-@_-"/>
    <numFmt numFmtId="166" formatCode="_(* #,##0.0000_);_(* \(#,##0.00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indexed="12"/>
      <name val="Times New Roman"/>
      <family val="1"/>
    </font>
    <font>
      <sz val="12"/>
      <color theme="1"/>
      <name val="Times New Roman"/>
      <family val="1"/>
    </font>
    <font>
      <b/>
      <i/>
      <u/>
      <sz val="12"/>
      <name val="Times New Roman"/>
      <family val="1"/>
    </font>
    <font>
      <b/>
      <sz val="25"/>
      <color theme="1"/>
      <name val="Times New Roman"/>
      <family val="1"/>
    </font>
    <font>
      <sz val="10"/>
      <name val="Arial"/>
      <family val="2"/>
    </font>
    <font>
      <b/>
      <i/>
      <u/>
      <sz val="14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b/>
      <i/>
      <u/>
      <sz val="18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22"/>
      <color theme="1"/>
      <name val="Times New Roman"/>
      <family val="1"/>
    </font>
    <font>
      <sz val="22"/>
      <name val="Times New Roman"/>
      <family val="1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61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5" fillId="2" borderId="0" xfId="0" applyFont="1" applyFill="1"/>
    <xf numFmtId="0" fontId="6" fillId="2" borderId="0" xfId="2" applyFont="1" applyFill="1" applyBorder="1" applyAlignment="1" applyProtection="1"/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11" fillId="0" borderId="0" xfId="3" applyFont="1" applyAlignment="1">
      <alignment horizontal="left"/>
    </xf>
    <xf numFmtId="0" fontId="13" fillId="0" borderId="0" xfId="0" applyFont="1"/>
    <xf numFmtId="0" fontId="12" fillId="0" borderId="0" xfId="3" applyFont="1"/>
    <xf numFmtId="0" fontId="12" fillId="0" borderId="0" xfId="3" applyFont="1" applyAlignment="1">
      <alignment horizontal="left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0" xfId="0" applyFont="1" applyFill="1" applyAlignment="1">
      <alignment wrapText="1"/>
    </xf>
    <xf numFmtId="1" fontId="16" fillId="2" borderId="1" xfId="0" quotePrefix="1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7" fillId="3" borderId="0" xfId="0" applyFont="1" applyFill="1" applyAlignment="1">
      <alignment wrapText="1"/>
    </xf>
    <xf numFmtId="0" fontId="18" fillId="3" borderId="0" xfId="0" applyFont="1" applyFill="1" applyAlignment="1">
      <alignment wrapText="1"/>
    </xf>
    <xf numFmtId="0" fontId="19" fillId="3" borderId="0" xfId="0" applyFont="1" applyFill="1" applyAlignment="1">
      <alignment horizontal="center" wrapText="1"/>
    </xf>
    <xf numFmtId="0" fontId="20" fillId="3" borderId="0" xfId="0" applyFont="1" applyFill="1"/>
    <xf numFmtId="9" fontId="19" fillId="3" borderId="1" xfId="0" applyNumberFormat="1" applyFont="1" applyFill="1" applyBorder="1" applyAlignment="1">
      <alignment horizontal="center" vertical="center" wrapText="1"/>
    </xf>
    <xf numFmtId="165" fontId="17" fillId="3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1" fillId="4" borderId="1" xfId="0" quotePrefix="1" applyFont="1" applyFill="1" applyBorder="1" applyAlignment="1">
      <alignment horizontal="center" vertical="center" wrapText="1"/>
    </xf>
    <xf numFmtId="165" fontId="21" fillId="4" borderId="1" xfId="1" applyNumberFormat="1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" fontId="21" fillId="2" borderId="1" xfId="0" quotePrefix="1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wrapText="1"/>
    </xf>
    <xf numFmtId="165" fontId="21" fillId="3" borderId="1" xfId="1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wrapText="1"/>
    </xf>
    <xf numFmtId="0" fontId="23" fillId="0" borderId="1" xfId="0" applyFont="1" applyBorder="1"/>
    <xf numFmtId="0" fontId="21" fillId="2" borderId="1" xfId="0" quotePrefix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5" fontId="17" fillId="3" borderId="0" xfId="0" applyNumberFormat="1" applyFont="1" applyFill="1" applyAlignment="1">
      <alignment wrapText="1"/>
    </xf>
    <xf numFmtId="165" fontId="18" fillId="3" borderId="0" xfId="0" applyNumberFormat="1" applyFont="1" applyFill="1" applyAlignment="1">
      <alignment wrapText="1"/>
    </xf>
    <xf numFmtId="165" fontId="19" fillId="3" borderId="0" xfId="0" applyNumberFormat="1" applyFont="1" applyFill="1" applyAlignment="1">
      <alignment horizontal="center" wrapText="1"/>
    </xf>
    <xf numFmtId="165" fontId="20" fillId="3" borderId="0" xfId="0" applyNumberFormat="1" applyFont="1" applyFill="1"/>
    <xf numFmtId="0" fontId="9" fillId="2" borderId="0" xfId="0" applyFont="1" applyFill="1" applyAlignment="1">
      <alignment horizontal="center" wrapText="1"/>
    </xf>
    <xf numFmtId="166" fontId="19" fillId="3" borderId="1" xfId="1" quotePrefix="1" applyNumberFormat="1" applyFont="1" applyFill="1" applyBorder="1" applyAlignment="1">
      <alignment horizontal="center" vertical="center" wrapText="1"/>
    </xf>
    <xf numFmtId="0" fontId="17" fillId="5" borderId="0" xfId="0" applyFont="1" applyFill="1" applyAlignment="1">
      <alignment wrapText="1"/>
    </xf>
    <xf numFmtId="0" fontId="18" fillId="5" borderId="0" xfId="0" applyFont="1" applyFill="1" applyAlignment="1">
      <alignment wrapText="1"/>
    </xf>
    <xf numFmtId="0" fontId="20" fillId="5" borderId="0" xfId="0" applyFont="1" applyFill="1"/>
    <xf numFmtId="0" fontId="19" fillId="5" borderId="1" xfId="0" applyFont="1" applyFill="1" applyBorder="1" applyAlignment="1">
      <alignment horizontal="center" vertical="center" wrapText="1"/>
    </xf>
    <xf numFmtId="165" fontId="21" fillId="5" borderId="1" xfId="1" applyNumberFormat="1" applyFont="1" applyFill="1" applyBorder="1" applyAlignment="1">
      <alignment horizontal="center" vertical="center" wrapText="1"/>
    </xf>
    <xf numFmtId="165" fontId="17" fillId="5" borderId="1" xfId="1" applyNumberFormat="1" applyFont="1" applyFill="1" applyBorder="1" applyAlignment="1">
      <alignment horizontal="center" vertical="center" wrapText="1"/>
    </xf>
    <xf numFmtId="0" fontId="17" fillId="6" borderId="0" xfId="0" applyFont="1" applyFill="1" applyAlignment="1">
      <alignment wrapText="1"/>
    </xf>
    <xf numFmtId="0" fontId="18" fillId="6" borderId="0" xfId="0" applyFont="1" applyFill="1" applyAlignment="1">
      <alignment wrapText="1"/>
    </xf>
    <xf numFmtId="0" fontId="20" fillId="6" borderId="0" xfId="0" applyFont="1" applyFill="1"/>
    <xf numFmtId="0" fontId="19" fillId="6" borderId="1" xfId="0" applyFont="1" applyFill="1" applyBorder="1" applyAlignment="1">
      <alignment horizontal="center" vertical="center" wrapText="1"/>
    </xf>
    <xf numFmtId="165" fontId="21" fillId="6" borderId="1" xfId="1" applyNumberFormat="1" applyFont="1" applyFill="1" applyBorder="1" applyAlignment="1">
      <alignment horizontal="center" vertical="center" wrapText="1"/>
    </xf>
    <xf numFmtId="165" fontId="17" fillId="6" borderId="1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/>
    </xf>
    <xf numFmtId="0" fontId="4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wrapText="1"/>
    </xf>
    <xf numFmtId="0" fontId="11" fillId="0" borderId="0" xfId="3" applyFont="1" applyAlignment="1">
      <alignment horizontal="left"/>
    </xf>
    <xf numFmtId="9" fontId="19" fillId="5" borderId="1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1353945</xdr:colOff>
      <xdr:row>1</xdr:row>
      <xdr:rowOff>23379</xdr:rowOff>
    </xdr:from>
    <xdr:to>
      <xdr:col>8</xdr:col>
      <xdr:colOff>511530</xdr:colOff>
      <xdr:row>8</xdr:row>
      <xdr:rowOff>140340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D5CABF8-29D0-497A-BC6E-04B5AB5F8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75" t="13842" r="10059" b="11176"/>
        <a:stretch/>
      </xdr:blipFill>
      <xdr:spPr>
        <a:xfrm>
          <a:off x="6903845" y="201179"/>
          <a:ext cx="2362079" cy="2052557"/>
        </a:xfrm>
        <a:prstGeom prst="rect">
          <a:avLst/>
        </a:prstGeom>
      </xdr:spPr>
    </xdr:pic>
    <xdr:clientData/>
  </xdr:twoCellAnchor>
  <xdr:twoCellAnchor editAs="absolute">
    <xdr:from>
      <xdr:col>5</xdr:col>
      <xdr:colOff>882912</xdr:colOff>
      <xdr:row>17</xdr:row>
      <xdr:rowOff>1438713</xdr:rowOff>
    </xdr:from>
    <xdr:to>
      <xdr:col>6</xdr:col>
      <xdr:colOff>1376690</xdr:colOff>
      <xdr:row>18</xdr:row>
      <xdr:rowOff>1394415</xdr:rowOff>
    </xdr:to>
    <xdr:pic>
      <xdr:nvPicPr>
        <xdr:cNvPr id="3" name="Picture 20">
          <a:extLst>
            <a:ext uri="{FF2B5EF4-FFF2-40B4-BE49-F238E27FC236}">
              <a16:creationId xmlns:a16="http://schemas.microsoft.com/office/drawing/2014/main" xmlns="" id="{918B32CA-C240-4C13-B094-83ACEEE9D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7482" y="7064416"/>
          <a:ext cx="1505810" cy="1563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5</xdr:col>
      <xdr:colOff>834907</xdr:colOff>
      <xdr:row>19</xdr:row>
      <xdr:rowOff>23166</xdr:rowOff>
    </xdr:from>
    <xdr:to>
      <xdr:col>6</xdr:col>
      <xdr:colOff>1403377</xdr:colOff>
      <xdr:row>19</xdr:row>
      <xdr:rowOff>1589276</xdr:rowOff>
    </xdr:to>
    <xdr:pic>
      <xdr:nvPicPr>
        <xdr:cNvPr id="4" name="Picture 23">
          <a:extLst>
            <a:ext uri="{FF2B5EF4-FFF2-40B4-BE49-F238E27FC236}">
              <a16:creationId xmlns:a16="http://schemas.microsoft.com/office/drawing/2014/main" xmlns="" id="{989D6C7E-30A9-4031-84C5-DB7408FE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477" y="8863557"/>
          <a:ext cx="1580502" cy="1566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5</xdr:col>
      <xdr:colOff>900888</xdr:colOff>
      <xdr:row>21</xdr:row>
      <xdr:rowOff>1576397</xdr:rowOff>
    </xdr:from>
    <xdr:to>
      <xdr:col>6</xdr:col>
      <xdr:colOff>1484474</xdr:colOff>
      <xdr:row>22</xdr:row>
      <xdr:rowOff>1547595</xdr:rowOff>
    </xdr:to>
    <xdr:pic>
      <xdr:nvPicPr>
        <xdr:cNvPr id="5" name="Picture 43">
          <a:extLst>
            <a:ext uri="{FF2B5EF4-FFF2-40B4-BE49-F238E27FC236}">
              <a16:creationId xmlns:a16="http://schemas.microsoft.com/office/drawing/2014/main" xmlns="" id="{BD19F3DA-666E-4989-AFFA-443355F2B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458" y="13661241"/>
          <a:ext cx="1595618" cy="159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5</xdr:col>
      <xdr:colOff>974998</xdr:colOff>
      <xdr:row>22</xdr:row>
      <xdr:rowOff>1551730</xdr:rowOff>
    </xdr:from>
    <xdr:to>
      <xdr:col>6</xdr:col>
      <xdr:colOff>1497471</xdr:colOff>
      <xdr:row>23</xdr:row>
      <xdr:rowOff>1527869</xdr:rowOff>
    </xdr:to>
    <xdr:pic>
      <xdr:nvPicPr>
        <xdr:cNvPr id="6" name="Picture 45">
          <a:extLst>
            <a:ext uri="{FF2B5EF4-FFF2-40B4-BE49-F238E27FC236}">
              <a16:creationId xmlns:a16="http://schemas.microsoft.com/office/drawing/2014/main" xmlns="" id="{B9A21AD4-DFFB-43A9-A2AB-383A783ED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9568" y="15258800"/>
          <a:ext cx="1534505" cy="1583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51955</xdr:colOff>
      <xdr:row>17</xdr:row>
      <xdr:rowOff>138545</xdr:rowOff>
    </xdr:from>
    <xdr:to>
      <xdr:col>6</xdr:col>
      <xdr:colOff>1420091</xdr:colOff>
      <xdr:row>17</xdr:row>
      <xdr:rowOff>1506681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102F231A-BFB3-45F1-B9EA-2DF6B9B62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1855" y="4024745"/>
          <a:ext cx="1368136" cy="1368136"/>
        </a:xfrm>
        <a:prstGeom prst="rect">
          <a:avLst/>
        </a:prstGeom>
      </xdr:spPr>
    </xdr:pic>
    <xdr:clientData/>
  </xdr:twoCellAnchor>
  <xdr:twoCellAnchor>
    <xdr:from>
      <xdr:col>6</xdr:col>
      <xdr:colOff>19304</xdr:colOff>
      <xdr:row>27</xdr:row>
      <xdr:rowOff>13353</xdr:rowOff>
    </xdr:from>
    <xdr:to>
      <xdr:col>7</xdr:col>
      <xdr:colOff>85851</xdr:colOff>
      <xdr:row>27</xdr:row>
      <xdr:rowOff>1580410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FEE191D4-CF1D-4679-87A8-7B2BF2014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9204" y="20041253"/>
          <a:ext cx="1647697" cy="1567057"/>
        </a:xfrm>
        <a:prstGeom prst="rect">
          <a:avLst/>
        </a:prstGeom>
      </xdr:spPr>
    </xdr:pic>
    <xdr:clientData/>
  </xdr:twoCellAnchor>
  <xdr:twoCellAnchor>
    <xdr:from>
      <xdr:col>5</xdr:col>
      <xdr:colOff>991796</xdr:colOff>
      <xdr:row>33</xdr:row>
      <xdr:rowOff>52695</xdr:rowOff>
    </xdr:from>
    <xdr:to>
      <xdr:col>6</xdr:col>
      <xdr:colOff>1432898</xdr:colOff>
      <xdr:row>33</xdr:row>
      <xdr:rowOff>1506509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B2B1714C-49D0-4569-B272-D70D10082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366" y="31470312"/>
          <a:ext cx="1453134" cy="1453814"/>
        </a:xfrm>
        <a:prstGeom prst="rect">
          <a:avLst/>
        </a:prstGeom>
      </xdr:spPr>
    </xdr:pic>
    <xdr:clientData/>
  </xdr:twoCellAnchor>
  <xdr:twoCellAnchor>
    <xdr:from>
      <xdr:col>6</xdr:col>
      <xdr:colOff>47265</xdr:colOff>
      <xdr:row>35</xdr:row>
      <xdr:rowOff>96726</xdr:rowOff>
    </xdr:from>
    <xdr:to>
      <xdr:col>6</xdr:col>
      <xdr:colOff>1485026</xdr:colOff>
      <xdr:row>35</xdr:row>
      <xdr:rowOff>1550540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195717F1-FAB3-4861-A6B6-30662E8B7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7165" y="31427626"/>
          <a:ext cx="1437761" cy="1453814"/>
        </a:xfrm>
        <a:prstGeom prst="rect">
          <a:avLst/>
        </a:prstGeom>
      </xdr:spPr>
    </xdr:pic>
    <xdr:clientData/>
  </xdr:twoCellAnchor>
  <xdr:twoCellAnchor>
    <xdr:from>
      <xdr:col>6</xdr:col>
      <xdr:colOff>13139</xdr:colOff>
      <xdr:row>37</xdr:row>
      <xdr:rowOff>126176</xdr:rowOff>
    </xdr:from>
    <xdr:to>
      <xdr:col>7</xdr:col>
      <xdr:colOff>363</xdr:colOff>
      <xdr:row>37</xdr:row>
      <xdr:rowOff>1549987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EAC4800D-ACF8-4DA9-A809-C17214F84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3039" y="33082676"/>
          <a:ext cx="1568374" cy="1423811"/>
        </a:xfrm>
        <a:prstGeom prst="rect">
          <a:avLst/>
        </a:prstGeom>
      </xdr:spPr>
    </xdr:pic>
    <xdr:clientData/>
  </xdr:twoCellAnchor>
  <xdr:twoCellAnchor>
    <xdr:from>
      <xdr:col>6</xdr:col>
      <xdr:colOff>221234</xdr:colOff>
      <xdr:row>43</xdr:row>
      <xdr:rowOff>72960</xdr:rowOff>
    </xdr:from>
    <xdr:to>
      <xdr:col>6</xdr:col>
      <xdr:colOff>1247238</xdr:colOff>
      <xdr:row>43</xdr:row>
      <xdr:rowOff>1517141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AD10539C-D877-41AD-BBAA-75E8C0E5B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13" t="9188" r="12956" b="6375"/>
        <a:stretch>
          <a:fillRect/>
        </a:stretch>
      </xdr:blipFill>
      <xdr:spPr>
        <a:xfrm>
          <a:off x="5771134" y="42710100"/>
          <a:ext cx="1026004" cy="0"/>
        </a:xfrm>
        <a:prstGeom prst="rect">
          <a:avLst/>
        </a:prstGeom>
      </xdr:spPr>
    </xdr:pic>
    <xdr:clientData/>
  </xdr:twoCellAnchor>
  <xdr:twoCellAnchor>
    <xdr:from>
      <xdr:col>6</xdr:col>
      <xdr:colOff>56115</xdr:colOff>
      <xdr:row>39</xdr:row>
      <xdr:rowOff>40648</xdr:rowOff>
    </xdr:from>
    <xdr:to>
      <xdr:col>6</xdr:col>
      <xdr:colOff>1447191</xdr:colOff>
      <xdr:row>39</xdr:row>
      <xdr:rowOff>1580284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38971E77-45C9-4E25-A968-A891542DBC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0" t="10068" r="11882" b="10422"/>
        <a:stretch>
          <a:fillRect/>
        </a:stretch>
      </xdr:blipFill>
      <xdr:spPr>
        <a:xfrm>
          <a:off x="5606015" y="36248348"/>
          <a:ext cx="1391076" cy="1539636"/>
        </a:xfrm>
        <a:prstGeom prst="rect">
          <a:avLst/>
        </a:prstGeom>
      </xdr:spPr>
    </xdr:pic>
    <xdr:clientData/>
  </xdr:twoCellAnchor>
  <xdr:twoCellAnchor>
    <xdr:from>
      <xdr:col>6</xdr:col>
      <xdr:colOff>67960</xdr:colOff>
      <xdr:row>38</xdr:row>
      <xdr:rowOff>12972</xdr:rowOff>
    </xdr:from>
    <xdr:to>
      <xdr:col>6</xdr:col>
      <xdr:colOff>1465489</xdr:colOff>
      <xdr:row>39</xdr:row>
      <xdr:rowOff>7190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F6E750C5-2D3A-4F24-B701-501140121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71" t="2041" r="9486" b="6333"/>
        <a:stretch>
          <a:fillRect/>
        </a:stretch>
      </xdr:blipFill>
      <xdr:spPr>
        <a:xfrm>
          <a:off x="5617860" y="34595072"/>
          <a:ext cx="1397529" cy="1619818"/>
        </a:xfrm>
        <a:prstGeom prst="rect">
          <a:avLst/>
        </a:prstGeom>
      </xdr:spPr>
    </xdr:pic>
    <xdr:clientData/>
  </xdr:twoCellAnchor>
  <xdr:twoCellAnchor>
    <xdr:from>
      <xdr:col>6</xdr:col>
      <xdr:colOff>112575</xdr:colOff>
      <xdr:row>42</xdr:row>
      <xdr:rowOff>66226</xdr:rowOff>
    </xdr:from>
    <xdr:to>
      <xdr:col>6</xdr:col>
      <xdr:colOff>1587055</xdr:colOff>
      <xdr:row>42</xdr:row>
      <xdr:rowOff>1535965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1026AB81-67E3-419E-84D1-6AB4BC7EF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2475" y="41150726"/>
          <a:ext cx="1468130" cy="1469739"/>
        </a:xfrm>
        <a:prstGeom prst="rect">
          <a:avLst/>
        </a:prstGeom>
      </xdr:spPr>
    </xdr:pic>
    <xdr:clientData/>
  </xdr:twoCellAnchor>
  <xdr:twoCellAnchor>
    <xdr:from>
      <xdr:col>6</xdr:col>
      <xdr:colOff>91048</xdr:colOff>
      <xdr:row>45</xdr:row>
      <xdr:rowOff>227962</xdr:rowOff>
    </xdr:from>
    <xdr:to>
      <xdr:col>6</xdr:col>
      <xdr:colOff>1482591</xdr:colOff>
      <xdr:row>45</xdr:row>
      <xdr:rowOff>1922886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540ADE13-889A-42AD-B4E6-585FEC5E0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8" r="7017"/>
        <a:stretch>
          <a:fillRect/>
        </a:stretch>
      </xdr:blipFill>
      <xdr:spPr>
        <a:xfrm>
          <a:off x="5640948" y="42710100"/>
          <a:ext cx="1391543" cy="0"/>
        </a:xfrm>
        <a:prstGeom prst="rect">
          <a:avLst/>
        </a:prstGeom>
      </xdr:spPr>
    </xdr:pic>
    <xdr:clientData/>
  </xdr:twoCellAnchor>
  <xdr:twoCellAnchor>
    <xdr:from>
      <xdr:col>6</xdr:col>
      <xdr:colOff>245289</xdr:colOff>
      <xdr:row>46</xdr:row>
      <xdr:rowOff>58291</xdr:rowOff>
    </xdr:from>
    <xdr:to>
      <xdr:col>6</xdr:col>
      <xdr:colOff>1268880</xdr:colOff>
      <xdr:row>46</xdr:row>
      <xdr:rowOff>1554860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14E7D311-984E-4469-8C09-E39A3CB06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51" t="8261" r="21464" b="3883"/>
        <a:stretch>
          <a:fillRect/>
        </a:stretch>
      </xdr:blipFill>
      <xdr:spPr>
        <a:xfrm>
          <a:off x="5795189" y="42768391"/>
          <a:ext cx="1023591" cy="1496569"/>
        </a:xfrm>
        <a:prstGeom prst="rect">
          <a:avLst/>
        </a:prstGeom>
      </xdr:spPr>
    </xdr:pic>
    <xdr:clientData/>
  </xdr:twoCellAnchor>
  <xdr:twoCellAnchor>
    <xdr:from>
      <xdr:col>6</xdr:col>
      <xdr:colOff>68223</xdr:colOff>
      <xdr:row>47</xdr:row>
      <xdr:rowOff>317438</xdr:rowOff>
    </xdr:from>
    <xdr:to>
      <xdr:col>6</xdr:col>
      <xdr:colOff>1461562</xdr:colOff>
      <xdr:row>47</xdr:row>
      <xdr:rowOff>1302359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A9AFABF2-5786-4C87-84F0-C89FB3883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59" t="15895" r="2406" b="18003"/>
        <a:stretch>
          <a:fillRect/>
        </a:stretch>
      </xdr:blipFill>
      <xdr:spPr>
        <a:xfrm>
          <a:off x="5618123" y="44703938"/>
          <a:ext cx="1393339" cy="984921"/>
        </a:xfrm>
        <a:prstGeom prst="rect">
          <a:avLst/>
        </a:prstGeom>
      </xdr:spPr>
    </xdr:pic>
    <xdr:clientData/>
  </xdr:twoCellAnchor>
  <xdr:twoCellAnchor>
    <xdr:from>
      <xdr:col>6</xdr:col>
      <xdr:colOff>115806</xdr:colOff>
      <xdr:row>48</xdr:row>
      <xdr:rowOff>323673</xdr:rowOff>
    </xdr:from>
    <xdr:to>
      <xdr:col>6</xdr:col>
      <xdr:colOff>1460556</xdr:colOff>
      <xdr:row>48</xdr:row>
      <xdr:rowOff>1317925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2D0543C2-B2A3-412F-9928-BA351DFC4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2" t="13068" r="3014" b="17598"/>
        <a:stretch>
          <a:fillRect/>
        </a:stretch>
      </xdr:blipFill>
      <xdr:spPr>
        <a:xfrm>
          <a:off x="5665706" y="46062900"/>
          <a:ext cx="1344750" cy="0"/>
        </a:xfrm>
        <a:prstGeom prst="rect">
          <a:avLst/>
        </a:prstGeom>
      </xdr:spPr>
    </xdr:pic>
    <xdr:clientData/>
  </xdr:twoCellAnchor>
  <xdr:twoCellAnchor>
    <xdr:from>
      <xdr:col>6</xdr:col>
      <xdr:colOff>16919</xdr:colOff>
      <xdr:row>34</xdr:row>
      <xdr:rowOff>62787</xdr:rowOff>
    </xdr:from>
    <xdr:to>
      <xdr:col>6</xdr:col>
      <xdr:colOff>1441925</xdr:colOff>
      <xdr:row>34</xdr:row>
      <xdr:rowOff>1490993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07AEBE07-822F-4675-85EF-F4F2EACFF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819" y="31330900"/>
          <a:ext cx="1425006" cy="0"/>
        </a:xfrm>
        <a:prstGeom prst="rect">
          <a:avLst/>
        </a:prstGeom>
      </xdr:spPr>
    </xdr:pic>
    <xdr:clientData/>
  </xdr:twoCellAnchor>
  <xdr:twoCellAnchor>
    <xdr:from>
      <xdr:col>6</xdr:col>
      <xdr:colOff>32212</xdr:colOff>
      <xdr:row>36</xdr:row>
      <xdr:rowOff>116189</xdr:rowOff>
    </xdr:from>
    <xdr:to>
      <xdr:col>7</xdr:col>
      <xdr:colOff>3488</xdr:colOff>
      <xdr:row>36</xdr:row>
      <xdr:rowOff>1585987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8B2267D8-6C81-4545-9D58-19D3718B0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2112" y="32956500"/>
          <a:ext cx="1552426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214128</xdr:colOff>
      <xdr:row>24</xdr:row>
      <xdr:rowOff>36918</xdr:rowOff>
    </xdr:from>
    <xdr:to>
      <xdr:col>6</xdr:col>
      <xdr:colOff>1262616</xdr:colOff>
      <xdr:row>24</xdr:row>
      <xdr:rowOff>1598047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DEFC8B9A-299C-44CF-9594-625E4054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764028" y="15245168"/>
          <a:ext cx="1048488" cy="1561129"/>
        </a:xfrm>
        <a:prstGeom prst="rect">
          <a:avLst/>
        </a:prstGeom>
      </xdr:spPr>
    </xdr:pic>
    <xdr:clientData/>
  </xdr:twoCellAnchor>
  <xdr:twoCellAnchor editAs="oneCell">
    <xdr:from>
      <xdr:col>6</xdr:col>
      <xdr:colOff>65314</xdr:colOff>
      <xdr:row>20</xdr:row>
      <xdr:rowOff>142628</xdr:rowOff>
    </xdr:from>
    <xdr:to>
      <xdr:col>6</xdr:col>
      <xdr:colOff>1444171</xdr:colOff>
      <xdr:row>20</xdr:row>
      <xdr:rowOff>1551587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6C68DEA2-19D3-45EC-B5DC-606D606CD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3445" r="4776"/>
        <a:stretch>
          <a:fillRect/>
        </a:stretch>
      </xdr:blipFill>
      <xdr:spPr>
        <a:xfrm>
          <a:off x="5615214" y="8873878"/>
          <a:ext cx="1378857" cy="1408959"/>
        </a:xfrm>
        <a:prstGeom prst="rect">
          <a:avLst/>
        </a:prstGeom>
      </xdr:spPr>
    </xdr:pic>
    <xdr:clientData/>
  </xdr:twoCellAnchor>
  <xdr:twoCellAnchor>
    <xdr:from>
      <xdr:col>6</xdr:col>
      <xdr:colOff>137584</xdr:colOff>
      <xdr:row>41</xdr:row>
      <xdr:rowOff>116110</xdr:rowOff>
    </xdr:from>
    <xdr:to>
      <xdr:col>6</xdr:col>
      <xdr:colOff>1516814</xdr:colOff>
      <xdr:row>41</xdr:row>
      <xdr:rowOff>1490905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F6D635DE-F7A0-4585-9713-5E8536696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7484" y="39575010"/>
          <a:ext cx="1379230" cy="1374795"/>
        </a:xfrm>
        <a:prstGeom prst="rect">
          <a:avLst/>
        </a:prstGeom>
      </xdr:spPr>
    </xdr:pic>
    <xdr:clientData/>
  </xdr:twoCellAnchor>
  <xdr:twoCellAnchor editAs="oneCell">
    <xdr:from>
      <xdr:col>6</xdr:col>
      <xdr:colOff>196274</xdr:colOff>
      <xdr:row>40</xdr:row>
      <xdr:rowOff>11547</xdr:rowOff>
    </xdr:from>
    <xdr:to>
      <xdr:col>6</xdr:col>
      <xdr:colOff>1466274</xdr:colOff>
      <xdr:row>40</xdr:row>
      <xdr:rowOff>1604631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97DD63CC-3A35-4A75-8D8F-EBF49BFCE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6174" y="37844847"/>
          <a:ext cx="1270000" cy="1593084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31</xdr:row>
      <xdr:rowOff>126999</xdr:rowOff>
    </xdr:from>
    <xdr:to>
      <xdr:col>7</xdr:col>
      <xdr:colOff>3813</xdr:colOff>
      <xdr:row>31</xdr:row>
      <xdr:rowOff>1571624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F60699CD-D6D2-4869-8D9A-52D7FF45D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2776" y="26581099"/>
          <a:ext cx="1442088" cy="1444625"/>
        </a:xfrm>
        <a:prstGeom prst="rect">
          <a:avLst/>
        </a:prstGeom>
      </xdr:spPr>
    </xdr:pic>
    <xdr:clientData/>
  </xdr:twoCellAnchor>
  <xdr:twoCellAnchor editAs="oneCell">
    <xdr:from>
      <xdr:col>6</xdr:col>
      <xdr:colOff>7938</xdr:colOff>
      <xdr:row>30</xdr:row>
      <xdr:rowOff>130338</xdr:rowOff>
    </xdr:from>
    <xdr:to>
      <xdr:col>6</xdr:col>
      <xdr:colOff>1379538</xdr:colOff>
      <xdr:row>30</xdr:row>
      <xdr:rowOff>1506821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BF1EBE6D-F2F2-4361-ACE2-5DD3BED7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4540" y="26696158"/>
          <a:ext cx="1371600" cy="1376483"/>
        </a:xfrm>
        <a:prstGeom prst="rect">
          <a:avLst/>
        </a:prstGeom>
      </xdr:spPr>
    </xdr:pic>
    <xdr:clientData/>
  </xdr:twoCellAnchor>
  <xdr:twoCellAnchor editAs="oneCell">
    <xdr:from>
      <xdr:col>6</xdr:col>
      <xdr:colOff>99219</xdr:colOff>
      <xdr:row>29</xdr:row>
      <xdr:rowOff>115093</xdr:rowOff>
    </xdr:from>
    <xdr:to>
      <xdr:col>6</xdr:col>
      <xdr:colOff>1450168</xdr:colOff>
      <xdr:row>29</xdr:row>
      <xdr:rowOff>1463648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1E59814F-DB80-4D82-9DCC-14D578E9C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5821" y="25073570"/>
          <a:ext cx="1350949" cy="1348555"/>
        </a:xfrm>
        <a:prstGeom prst="rect">
          <a:avLst/>
        </a:prstGeom>
      </xdr:spPr>
    </xdr:pic>
    <xdr:clientData/>
  </xdr:twoCellAnchor>
  <xdr:twoCellAnchor editAs="oneCell">
    <xdr:from>
      <xdr:col>6</xdr:col>
      <xdr:colOff>146966</xdr:colOff>
      <xdr:row>28</xdr:row>
      <xdr:rowOff>214968</xdr:rowOff>
    </xdr:from>
    <xdr:to>
      <xdr:col>6</xdr:col>
      <xdr:colOff>1461875</xdr:colOff>
      <xdr:row>28</xdr:row>
      <xdr:rowOff>1547319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993C277F-CCA2-48D5-9B9A-CD21190C0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3568" y="23566101"/>
          <a:ext cx="1314909" cy="133235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7</xdr:col>
      <xdr:colOff>101599</xdr:colOff>
      <xdr:row>27</xdr:row>
      <xdr:rowOff>77699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xmlns="" id="{9FF39A52-AB10-4D89-9584-1874D37D9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9900" y="18421350"/>
          <a:ext cx="1682750" cy="1684249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25</xdr:row>
      <xdr:rowOff>45356</xdr:rowOff>
    </xdr:from>
    <xdr:to>
      <xdr:col>7</xdr:col>
      <xdr:colOff>1999</xdr:colOff>
      <xdr:row>25</xdr:row>
      <xdr:rowOff>1487071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7917A42F-0D2F-4CFA-91B8-7126B6C6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8757" y="16860156"/>
          <a:ext cx="1442357" cy="1441715"/>
        </a:xfrm>
        <a:prstGeom prst="rect">
          <a:avLst/>
        </a:prstGeom>
      </xdr:spPr>
    </xdr:pic>
    <xdr:clientData/>
  </xdr:twoCellAnchor>
  <xdr:twoCellAnchor editAs="oneCell">
    <xdr:from>
      <xdr:col>6</xdr:col>
      <xdr:colOff>196272</xdr:colOff>
      <xdr:row>32</xdr:row>
      <xdr:rowOff>46182</xdr:rowOff>
    </xdr:from>
    <xdr:to>
      <xdr:col>6</xdr:col>
      <xdr:colOff>1337288</xdr:colOff>
      <xdr:row>32</xdr:row>
      <xdr:rowOff>1512241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7E78F70F-C595-43CD-9804-767EADC79A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549" b="7147"/>
        <a:stretch>
          <a:fillRect/>
        </a:stretch>
      </xdr:blipFill>
      <xdr:spPr bwMode="auto">
        <a:xfrm>
          <a:off x="5746172" y="28125882"/>
          <a:ext cx="1141016" cy="1466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2435</xdr:colOff>
      <xdr:row>21</xdr:row>
      <xdr:rowOff>35542</xdr:rowOff>
    </xdr:from>
    <xdr:ext cx="1478982" cy="1524000"/>
    <xdr:pic>
      <xdr:nvPicPr>
        <xdr:cNvPr id="33" name="Picture 32" descr="Lạp Xưởng Tây Bắc Ngọc Thơm 500g">
          <a:extLst>
            <a:ext uri="{FF2B5EF4-FFF2-40B4-BE49-F238E27FC236}">
              <a16:creationId xmlns:a16="http://schemas.microsoft.com/office/drawing/2014/main" xmlns="" id="{34BCB16D-EE9F-4EA8-8D48-239FEE6E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9037" y="12120386"/>
          <a:ext cx="1478982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hucphamthuhang.com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view="pageBreakPreview" topLeftCell="A47" zoomScale="64" zoomScaleNormal="85" zoomScaleSheetLayoutView="64" zoomScalePageLayoutView="44" workbookViewId="0">
      <selection activeCell="I53" sqref="I53"/>
    </sheetView>
  </sheetViews>
  <sheetFormatPr defaultColWidth="11.7109375" defaultRowHeight="23.25" x14ac:dyDescent="0.35"/>
  <cols>
    <col min="1" max="1" width="6.5703125" style="5" customWidth="1"/>
    <col min="2" max="2" width="25.28515625" style="5" customWidth="1"/>
    <col min="3" max="3" width="29.28515625" style="5" customWidth="1"/>
    <col min="4" max="4" width="13" style="5" hidden="1" customWidth="1"/>
    <col min="5" max="5" width="16" style="5" customWidth="1"/>
    <col min="6" max="6" width="15.140625" style="5" customWidth="1"/>
    <col min="7" max="7" width="22.5703125" style="5" customWidth="1"/>
    <col min="8" max="9" width="23.42578125" style="44" customWidth="1"/>
    <col min="10" max="10" width="29.140625" style="38" customWidth="1"/>
    <col min="11" max="11" width="21.42578125" style="17" customWidth="1"/>
    <col min="12" max="12" width="21.5703125" style="17" customWidth="1"/>
    <col min="13" max="14" width="21" style="17" customWidth="1"/>
    <col min="15" max="15" width="24.5703125" style="17" customWidth="1"/>
    <col min="16" max="16" width="23.5703125" style="17" customWidth="1"/>
    <col min="17" max="17" width="24.42578125" style="50" customWidth="1"/>
    <col min="18" max="18" width="15" style="5" bestFit="1" customWidth="1"/>
    <col min="19" max="20" width="15.7109375" style="5" bestFit="1" customWidth="1"/>
    <col min="21" max="16384" width="11.7109375" style="5"/>
  </cols>
  <sheetData>
    <row r="1" spans="1:17" s="2" customFormat="1" x14ac:dyDescent="0.35">
      <c r="A1" s="1" t="s">
        <v>0</v>
      </c>
      <c r="B1" s="1"/>
      <c r="C1" s="1"/>
      <c r="D1" s="1"/>
      <c r="E1" s="1"/>
      <c r="H1" s="44"/>
      <c r="I1" s="44"/>
      <c r="J1" s="38"/>
      <c r="K1" s="17"/>
      <c r="L1" s="17"/>
      <c r="M1" s="17"/>
      <c r="N1" s="17"/>
      <c r="O1" s="17"/>
      <c r="P1" s="17"/>
      <c r="Q1" s="50"/>
    </row>
    <row r="2" spans="1:17" s="2" customFormat="1" x14ac:dyDescent="0.35">
      <c r="A2" s="1" t="s">
        <v>1</v>
      </c>
      <c r="B2" s="1"/>
      <c r="C2" s="1"/>
      <c r="D2" s="1"/>
      <c r="E2" s="1"/>
      <c r="H2" s="44"/>
      <c r="I2" s="44"/>
      <c r="J2" s="38"/>
      <c r="K2" s="17"/>
      <c r="L2" s="17"/>
      <c r="M2" s="17"/>
      <c r="N2" s="17"/>
      <c r="O2" s="17"/>
      <c r="P2" s="17"/>
      <c r="Q2" s="50"/>
    </row>
    <row r="3" spans="1:17" s="2" customFormat="1" x14ac:dyDescent="0.35">
      <c r="A3" s="1" t="s">
        <v>2</v>
      </c>
      <c r="B3" s="1"/>
      <c r="C3" s="1"/>
      <c r="D3" s="1"/>
      <c r="E3" s="1"/>
      <c r="H3" s="44"/>
      <c r="I3" s="44"/>
      <c r="J3" s="38"/>
      <c r="K3" s="17"/>
      <c r="L3" s="17"/>
      <c r="M3" s="17"/>
      <c r="N3" s="17"/>
      <c r="O3" s="17"/>
      <c r="P3" s="17"/>
      <c r="Q3" s="50"/>
    </row>
    <row r="4" spans="1:17" s="2" customFormat="1" x14ac:dyDescent="0.35">
      <c r="A4" s="57" t="s">
        <v>3</v>
      </c>
      <c r="B4" s="57"/>
      <c r="C4" s="57"/>
      <c r="D4" s="57"/>
      <c r="E4" s="1"/>
      <c r="H4" s="44"/>
      <c r="I4" s="44"/>
      <c r="J4" s="38"/>
      <c r="K4" s="17"/>
      <c r="L4" s="17"/>
      <c r="M4" s="17"/>
      <c r="N4" s="17"/>
      <c r="O4" s="17"/>
      <c r="P4" s="17"/>
      <c r="Q4" s="50"/>
    </row>
    <row r="5" spans="1:17" s="2" customFormat="1" x14ac:dyDescent="0.35">
      <c r="A5" s="1" t="s">
        <v>4</v>
      </c>
      <c r="B5" s="1"/>
      <c r="C5" s="1"/>
      <c r="D5" s="1"/>
      <c r="E5" s="1"/>
      <c r="H5" s="44"/>
      <c r="I5" s="44"/>
      <c r="J5" s="38"/>
      <c r="K5" s="17"/>
      <c r="L5" s="17"/>
      <c r="M5" s="17"/>
      <c r="N5" s="17"/>
      <c r="O5" s="17"/>
      <c r="P5" s="17"/>
      <c r="Q5" s="50"/>
    </row>
    <row r="6" spans="1:17" s="2" customFormat="1" x14ac:dyDescent="0.35">
      <c r="A6" s="57" t="s">
        <v>5</v>
      </c>
      <c r="B6" s="57"/>
      <c r="C6" s="57"/>
      <c r="D6" s="57"/>
      <c r="E6" s="1"/>
      <c r="H6" s="44"/>
      <c r="I6" s="44"/>
      <c r="J6" s="38"/>
      <c r="K6" s="17"/>
      <c r="L6" s="17"/>
      <c r="M6" s="17"/>
      <c r="N6" s="17"/>
      <c r="O6" s="17"/>
      <c r="P6" s="17"/>
      <c r="Q6" s="50"/>
    </row>
    <row r="7" spans="1:17" s="2" customFormat="1" x14ac:dyDescent="0.35">
      <c r="A7" s="1" t="s">
        <v>6</v>
      </c>
      <c r="E7" s="1"/>
      <c r="H7" s="44"/>
      <c r="I7" s="44"/>
      <c r="J7" s="38"/>
      <c r="K7" s="17"/>
      <c r="L7" s="17"/>
      <c r="M7" s="17"/>
      <c r="N7" s="17"/>
      <c r="O7" s="17"/>
      <c r="P7" s="17"/>
      <c r="Q7" s="50"/>
    </row>
    <row r="8" spans="1:17" s="2" customFormat="1" x14ac:dyDescent="0.35">
      <c r="A8" s="3" t="s">
        <v>7</v>
      </c>
      <c r="E8" s="1"/>
      <c r="H8" s="44"/>
      <c r="I8" s="44"/>
      <c r="J8" s="38"/>
      <c r="K8" s="17"/>
      <c r="L8" s="17"/>
      <c r="M8" s="17"/>
      <c r="N8" s="17"/>
      <c r="O8" s="17"/>
      <c r="P8" s="17"/>
      <c r="Q8" s="50"/>
    </row>
    <row r="9" spans="1:17" s="2" customFormat="1" x14ac:dyDescent="0.35">
      <c r="A9" s="1" t="s">
        <v>8</v>
      </c>
      <c r="E9" s="1"/>
      <c r="H9" s="44"/>
      <c r="I9" s="44"/>
      <c r="J9" s="38"/>
      <c r="K9" s="17"/>
      <c r="L9" s="17"/>
      <c r="M9" s="17"/>
      <c r="N9" s="17"/>
      <c r="O9" s="17"/>
      <c r="P9" s="17"/>
      <c r="Q9" s="50"/>
    </row>
    <row r="10" spans="1:17" s="2" customFormat="1" x14ac:dyDescent="0.35">
      <c r="A10" s="4" t="s">
        <v>9</v>
      </c>
      <c r="B10" s="4"/>
      <c r="C10" s="4"/>
      <c r="D10" s="4"/>
      <c r="E10" s="4"/>
      <c r="H10" s="44"/>
      <c r="I10" s="44"/>
      <c r="J10" s="38"/>
      <c r="K10" s="17"/>
      <c r="L10" s="17"/>
      <c r="M10" s="17"/>
      <c r="N10" s="17"/>
      <c r="O10" s="17"/>
      <c r="P10" s="17"/>
      <c r="Q10" s="50"/>
    </row>
    <row r="11" spans="1:17" x14ac:dyDescent="0.35">
      <c r="E11" s="6"/>
      <c r="F11" s="6"/>
      <c r="G11" s="6"/>
      <c r="H11" s="45"/>
      <c r="I11" s="45"/>
      <c r="J11" s="39"/>
      <c r="K11" s="18"/>
      <c r="L11" s="18"/>
      <c r="M11" s="18"/>
      <c r="N11" s="18"/>
      <c r="O11" s="18"/>
      <c r="P11" s="18"/>
      <c r="Q11" s="51"/>
    </row>
    <row r="12" spans="1:17" ht="31.5" customHeight="1" x14ac:dyDescent="0.4">
      <c r="A12" s="58" t="s">
        <v>10</v>
      </c>
      <c r="B12" s="58"/>
      <c r="C12" s="58"/>
      <c r="D12" s="58"/>
      <c r="E12" s="58"/>
      <c r="F12" s="58"/>
      <c r="G12" s="58"/>
      <c r="H12" s="58"/>
      <c r="I12" s="42"/>
      <c r="J12" s="40"/>
      <c r="K12" s="19"/>
      <c r="L12" s="19"/>
      <c r="M12" s="19"/>
      <c r="N12" s="19"/>
      <c r="O12" s="19"/>
      <c r="P12" s="19"/>
    </row>
    <row r="13" spans="1:17" s="8" customFormat="1" x14ac:dyDescent="0.35">
      <c r="A13" s="59" t="s">
        <v>11</v>
      </c>
      <c r="B13" s="59"/>
      <c r="C13" s="59"/>
      <c r="D13" s="59"/>
      <c r="E13" s="59"/>
      <c r="F13" s="7"/>
      <c r="G13" s="7"/>
      <c r="H13" s="46"/>
      <c r="I13" s="46"/>
      <c r="J13" s="41"/>
      <c r="K13" s="20"/>
      <c r="L13" s="20"/>
      <c r="M13" s="20"/>
      <c r="N13" s="20"/>
      <c r="O13" s="20"/>
      <c r="P13" s="20"/>
      <c r="Q13" s="52"/>
    </row>
    <row r="14" spans="1:17" s="8" customFormat="1" x14ac:dyDescent="0.35">
      <c r="A14" s="9" t="s">
        <v>12</v>
      </c>
      <c r="B14" s="9"/>
      <c r="C14" s="9"/>
      <c r="D14" s="9"/>
      <c r="E14" s="9"/>
      <c r="F14" s="10"/>
      <c r="G14" s="10"/>
      <c r="H14" s="46"/>
      <c r="I14" s="46"/>
      <c r="J14" s="41"/>
      <c r="K14" s="20"/>
      <c r="L14" s="20"/>
      <c r="M14" s="20"/>
      <c r="N14" s="20"/>
      <c r="O14" s="20"/>
      <c r="P14" s="20"/>
      <c r="Q14" s="52"/>
    </row>
    <row r="15" spans="1:17" s="8" customFormat="1" x14ac:dyDescent="0.35">
      <c r="A15" s="56" t="s">
        <v>13</v>
      </c>
      <c r="B15" s="56"/>
      <c r="C15" s="56"/>
      <c r="D15" s="56"/>
      <c r="E15" s="56"/>
      <c r="F15" s="10"/>
      <c r="G15" s="10"/>
      <c r="H15" s="46"/>
      <c r="I15" s="46"/>
      <c r="J15" s="41"/>
      <c r="K15" s="20"/>
      <c r="L15" s="20"/>
      <c r="M15" s="20"/>
      <c r="N15" s="20"/>
      <c r="O15" s="20"/>
      <c r="P15" s="20"/>
      <c r="Q15" s="52"/>
    </row>
    <row r="16" spans="1:17" s="8" customFormat="1" x14ac:dyDescent="0.35">
      <c r="A16" s="56"/>
      <c r="B16" s="56"/>
      <c r="C16" s="56"/>
      <c r="D16" s="56"/>
      <c r="E16" s="10"/>
      <c r="F16" s="10"/>
      <c r="H16" s="46"/>
      <c r="I16" s="46"/>
      <c r="J16" s="41"/>
      <c r="K16" s="20"/>
      <c r="L16" s="20"/>
      <c r="M16" s="20"/>
      <c r="N16" s="20"/>
      <c r="O16" s="20"/>
      <c r="P16" s="20"/>
      <c r="Q16" s="52"/>
    </row>
    <row r="17" spans="1:18" s="16" customFormat="1" ht="59.25" customHeight="1" x14ac:dyDescent="0.35">
      <c r="A17" s="23" t="s">
        <v>14</v>
      </c>
      <c r="B17" s="23" t="s">
        <v>15</v>
      </c>
      <c r="C17" s="23" t="s">
        <v>16</v>
      </c>
      <c r="D17" s="23" t="s">
        <v>17</v>
      </c>
      <c r="E17" s="23" t="s">
        <v>18</v>
      </c>
      <c r="F17" s="23" t="s">
        <v>19</v>
      </c>
      <c r="G17" s="23" t="s">
        <v>20</v>
      </c>
      <c r="H17" s="47" t="s">
        <v>21</v>
      </c>
      <c r="I17" s="60">
        <v>0.02</v>
      </c>
      <c r="J17" s="43" t="s">
        <v>85</v>
      </c>
      <c r="K17" s="21">
        <v>7.0000000000000007E-2</v>
      </c>
      <c r="L17" s="21">
        <v>0.08</v>
      </c>
      <c r="M17" s="21">
        <v>0.1</v>
      </c>
      <c r="N17" s="21">
        <v>0.09</v>
      </c>
      <c r="O17" s="21">
        <v>0.04</v>
      </c>
      <c r="P17" s="21">
        <v>0.06</v>
      </c>
      <c r="Q17" s="53" t="s">
        <v>22</v>
      </c>
    </row>
    <row r="18" spans="1:18" s="28" customFormat="1" ht="126.75" customHeight="1" x14ac:dyDescent="0.4">
      <c r="A18" s="24">
        <v>1</v>
      </c>
      <c r="B18" s="25" t="s">
        <v>23</v>
      </c>
      <c r="C18" s="26" t="s">
        <v>24</v>
      </c>
      <c r="D18" s="24" t="s">
        <v>25</v>
      </c>
      <c r="E18" s="24" t="s">
        <v>26</v>
      </c>
      <c r="F18" s="24" t="s">
        <v>27</v>
      </c>
      <c r="G18" s="24"/>
      <c r="H18" s="48">
        <v>26021.940000000002</v>
      </c>
      <c r="I18" s="48">
        <f>H18*0.98</f>
        <v>25501.501200000002</v>
      </c>
      <c r="J18" s="27">
        <f>H18*0.95</f>
        <v>24720.843000000001</v>
      </c>
      <c r="K18" s="27">
        <f>H18*0.93</f>
        <v>24200.404200000004</v>
      </c>
      <c r="L18" s="27">
        <f>H18*0.92</f>
        <v>23940.184800000003</v>
      </c>
      <c r="M18" s="27">
        <f>H18*0.9</f>
        <v>23419.746000000003</v>
      </c>
      <c r="N18" s="27">
        <f>H18*0.91</f>
        <v>23679.965400000005</v>
      </c>
      <c r="O18" s="27">
        <f>H18*0.96</f>
        <v>24981.062400000003</v>
      </c>
      <c r="P18" s="27">
        <f>H18*0.94</f>
        <v>24460.623599999999</v>
      </c>
      <c r="Q18" s="54">
        <f>H18+H18*8%</f>
        <v>28103.695200000002</v>
      </c>
      <c r="R18" s="27"/>
    </row>
    <row r="19" spans="1:18" s="28" customFormat="1" ht="126.75" customHeight="1" x14ac:dyDescent="0.4">
      <c r="A19" s="24">
        <v>2</v>
      </c>
      <c r="B19" s="25" t="s">
        <v>23</v>
      </c>
      <c r="C19" s="26" t="s">
        <v>28</v>
      </c>
      <c r="D19" s="24" t="s">
        <v>25</v>
      </c>
      <c r="E19" s="24" t="s">
        <v>29</v>
      </c>
      <c r="F19" s="24" t="s">
        <v>27</v>
      </c>
      <c r="G19" s="24"/>
      <c r="H19" s="48">
        <v>80774.100000000006</v>
      </c>
      <c r="I19" s="48">
        <f t="shared" ref="I19:I49" si="0">H19*0.98</f>
        <v>79158.618000000002</v>
      </c>
      <c r="J19" s="27">
        <f t="shared" ref="J19:J48" si="1">H19*0.95</f>
        <v>76735.395000000004</v>
      </c>
      <c r="K19" s="27">
        <f t="shared" ref="K19:K48" si="2">H19*0.93</f>
        <v>75119.913000000015</v>
      </c>
      <c r="L19" s="27">
        <f t="shared" ref="L19:L49" si="3">H19*0.92</f>
        <v>74312.172000000006</v>
      </c>
      <c r="M19" s="27">
        <f t="shared" ref="M19:M49" si="4">H19*0.9</f>
        <v>72696.69</v>
      </c>
      <c r="N19" s="27">
        <f t="shared" ref="N19:N49" si="5">H19*0.91</f>
        <v>73504.431000000011</v>
      </c>
      <c r="O19" s="27">
        <f t="shared" ref="O19:O48" si="6">H19*0.96</f>
        <v>77543.135999999999</v>
      </c>
      <c r="P19" s="27">
        <f t="shared" ref="P19:P48" si="7">H19*0.94</f>
        <v>75927.653999999995</v>
      </c>
      <c r="Q19" s="54">
        <f>H19+H19*8%</f>
        <v>87236.028000000006</v>
      </c>
    </row>
    <row r="20" spans="1:18" s="28" customFormat="1" ht="128.44999999999999" customHeight="1" x14ac:dyDescent="0.4">
      <c r="A20" s="24">
        <v>3</v>
      </c>
      <c r="B20" s="25" t="s">
        <v>23</v>
      </c>
      <c r="C20" s="26" t="s">
        <v>30</v>
      </c>
      <c r="D20" s="24" t="s">
        <v>25</v>
      </c>
      <c r="E20" s="24" t="s">
        <v>31</v>
      </c>
      <c r="F20" s="24" t="s">
        <v>27</v>
      </c>
      <c r="G20" s="24"/>
      <c r="H20" s="48">
        <v>126209.96</v>
      </c>
      <c r="I20" s="48">
        <f t="shared" si="0"/>
        <v>123685.7608</v>
      </c>
      <c r="J20" s="27">
        <f>126210*0.95</f>
        <v>119899.5</v>
      </c>
      <c r="K20" s="27">
        <f t="shared" si="2"/>
        <v>117375.26280000001</v>
      </c>
      <c r="L20" s="27">
        <f t="shared" si="3"/>
        <v>116113.16320000001</v>
      </c>
      <c r="M20" s="27">
        <f t="shared" si="4"/>
        <v>113588.96400000001</v>
      </c>
      <c r="N20" s="27">
        <f t="shared" si="5"/>
        <v>114851.06360000001</v>
      </c>
      <c r="O20" s="27">
        <f t="shared" si="6"/>
        <v>121161.5616</v>
      </c>
      <c r="P20" s="27">
        <f t="shared" si="7"/>
        <v>118637.3624</v>
      </c>
      <c r="Q20" s="54">
        <f>H20+H20*8%</f>
        <v>136306.7568</v>
      </c>
    </row>
    <row r="21" spans="1:18" s="34" customFormat="1" ht="128.44999999999999" customHeight="1" x14ac:dyDescent="0.4">
      <c r="A21" s="29">
        <v>4</v>
      </c>
      <c r="B21" s="30" t="s">
        <v>32</v>
      </c>
      <c r="C21" s="31">
        <v>8938529045832</v>
      </c>
      <c r="D21" s="29" t="s">
        <v>25</v>
      </c>
      <c r="E21" s="29" t="s">
        <v>33</v>
      </c>
      <c r="F21" s="29" t="s">
        <v>27</v>
      </c>
      <c r="G21" s="32"/>
      <c r="H21" s="48">
        <v>106750</v>
      </c>
      <c r="I21" s="48">
        <f t="shared" si="0"/>
        <v>104615</v>
      </c>
      <c r="J21" s="33">
        <f t="shared" si="1"/>
        <v>101412.5</v>
      </c>
      <c r="K21" s="33">
        <f t="shared" si="2"/>
        <v>99277.5</v>
      </c>
      <c r="L21" s="33">
        <f t="shared" si="3"/>
        <v>98210</v>
      </c>
      <c r="M21" s="33">
        <f t="shared" si="4"/>
        <v>96075</v>
      </c>
      <c r="N21" s="27">
        <f>H21*0.91</f>
        <v>97142.5</v>
      </c>
      <c r="O21" s="33">
        <f t="shared" si="6"/>
        <v>102480</v>
      </c>
      <c r="P21" s="33">
        <f t="shared" si="7"/>
        <v>100345</v>
      </c>
      <c r="Q21" s="54">
        <f t="shared" ref="Q21:Q42" si="8">H21+H21*8%</f>
        <v>115290</v>
      </c>
    </row>
    <row r="22" spans="1:18" s="34" customFormat="1" ht="128.44999999999999" customHeight="1" x14ac:dyDescent="0.45">
      <c r="A22" s="29">
        <v>5</v>
      </c>
      <c r="B22" s="30" t="s">
        <v>34</v>
      </c>
      <c r="C22" s="31">
        <v>8938529045979</v>
      </c>
      <c r="D22" s="29" t="s">
        <v>25</v>
      </c>
      <c r="E22" s="29" t="s">
        <v>31</v>
      </c>
      <c r="F22" s="29" t="s">
        <v>27</v>
      </c>
      <c r="G22" s="35"/>
      <c r="H22" s="48">
        <v>96444</v>
      </c>
      <c r="I22" s="48">
        <f t="shared" si="0"/>
        <v>94515.12</v>
      </c>
      <c r="J22" s="33">
        <f t="shared" si="1"/>
        <v>91621.8</v>
      </c>
      <c r="K22" s="33">
        <f t="shared" si="2"/>
        <v>89692.92</v>
      </c>
      <c r="L22" s="33">
        <f t="shared" si="3"/>
        <v>88728.48000000001</v>
      </c>
      <c r="M22" s="33">
        <f t="shared" si="4"/>
        <v>86799.6</v>
      </c>
      <c r="N22" s="27">
        <f t="shared" si="5"/>
        <v>87764.040000000008</v>
      </c>
      <c r="O22" s="33">
        <f t="shared" si="6"/>
        <v>92586.239999999991</v>
      </c>
      <c r="P22" s="33">
        <f t="shared" si="7"/>
        <v>90657.36</v>
      </c>
      <c r="Q22" s="54">
        <f t="shared" si="8"/>
        <v>104159.52</v>
      </c>
    </row>
    <row r="23" spans="1:18" s="28" customFormat="1" ht="126.75" customHeight="1" x14ac:dyDescent="0.4">
      <c r="A23" s="24">
        <v>6</v>
      </c>
      <c r="B23" s="25" t="s">
        <v>35</v>
      </c>
      <c r="C23" s="26" t="s">
        <v>36</v>
      </c>
      <c r="D23" s="24" t="s">
        <v>25</v>
      </c>
      <c r="E23" s="24" t="s">
        <v>37</v>
      </c>
      <c r="F23" s="24" t="s">
        <v>27</v>
      </c>
      <c r="G23" s="24"/>
      <c r="H23" s="48">
        <v>61154.500000000007</v>
      </c>
      <c r="I23" s="48">
        <f t="shared" si="0"/>
        <v>59931.41</v>
      </c>
      <c r="J23" s="27">
        <f t="shared" si="1"/>
        <v>58096.775000000001</v>
      </c>
      <c r="K23" s="27">
        <f t="shared" si="2"/>
        <v>56873.685000000012</v>
      </c>
      <c r="L23" s="27">
        <f t="shared" si="3"/>
        <v>56262.140000000007</v>
      </c>
      <c r="M23" s="27">
        <f>61155*0.9</f>
        <v>55039.5</v>
      </c>
      <c r="N23" s="27">
        <f t="shared" si="5"/>
        <v>55650.595000000008</v>
      </c>
      <c r="O23" s="27">
        <f t="shared" si="6"/>
        <v>58708.320000000007</v>
      </c>
      <c r="P23" s="27">
        <f t="shared" si="7"/>
        <v>57485.23</v>
      </c>
      <c r="Q23" s="54">
        <f t="shared" si="8"/>
        <v>66046.860000000015</v>
      </c>
    </row>
    <row r="24" spans="1:18" s="28" customFormat="1" ht="126.75" customHeight="1" x14ac:dyDescent="0.4">
      <c r="A24" s="24">
        <v>7</v>
      </c>
      <c r="B24" s="25" t="s">
        <v>35</v>
      </c>
      <c r="C24" s="26" t="s">
        <v>38</v>
      </c>
      <c r="D24" s="24" t="s">
        <v>25</v>
      </c>
      <c r="E24" s="24" t="s">
        <v>39</v>
      </c>
      <c r="F24" s="24" t="s">
        <v>27</v>
      </c>
      <c r="G24" s="24"/>
      <c r="H24" s="48">
        <v>117925.50000000001</v>
      </c>
      <c r="I24" s="48">
        <f t="shared" si="0"/>
        <v>115566.99</v>
      </c>
      <c r="J24" s="27">
        <f t="shared" si="1"/>
        <v>112029.22500000001</v>
      </c>
      <c r="K24" s="27">
        <f t="shared" si="2"/>
        <v>109670.71500000003</v>
      </c>
      <c r="L24" s="27">
        <f t="shared" si="3"/>
        <v>108491.46000000002</v>
      </c>
      <c r="M24" s="27">
        <f t="shared" si="4"/>
        <v>106132.95000000001</v>
      </c>
      <c r="N24" s="27">
        <f t="shared" si="5"/>
        <v>107312.20500000002</v>
      </c>
      <c r="O24" s="27">
        <f t="shared" si="6"/>
        <v>113208.48000000001</v>
      </c>
      <c r="P24" s="27">
        <f t="shared" si="7"/>
        <v>110849.97</v>
      </c>
      <c r="Q24" s="54">
        <f t="shared" si="8"/>
        <v>127359.54000000001</v>
      </c>
    </row>
    <row r="25" spans="1:18" s="34" customFormat="1" ht="126.75" customHeight="1" x14ac:dyDescent="0.4">
      <c r="A25" s="29">
        <v>8</v>
      </c>
      <c r="B25" s="30" t="s">
        <v>40</v>
      </c>
      <c r="C25" s="31">
        <v>8938529045795</v>
      </c>
      <c r="D25" s="29" t="s">
        <v>41</v>
      </c>
      <c r="E25" s="30" t="s">
        <v>31</v>
      </c>
      <c r="F25" s="29" t="s">
        <v>27</v>
      </c>
      <c r="G25" s="32"/>
      <c r="H25" s="48">
        <v>116611</v>
      </c>
      <c r="I25" s="48">
        <f t="shared" si="0"/>
        <v>114278.78</v>
      </c>
      <c r="J25" s="33">
        <f t="shared" si="1"/>
        <v>110780.45</v>
      </c>
      <c r="K25" s="33">
        <f t="shared" si="2"/>
        <v>108448.23000000001</v>
      </c>
      <c r="L25" s="33">
        <f t="shared" si="3"/>
        <v>107282.12000000001</v>
      </c>
      <c r="M25" s="33">
        <f t="shared" si="4"/>
        <v>104949.90000000001</v>
      </c>
      <c r="N25" s="27">
        <f t="shared" si="5"/>
        <v>106116.01000000001</v>
      </c>
      <c r="O25" s="33">
        <f t="shared" si="6"/>
        <v>111946.56</v>
      </c>
      <c r="P25" s="33">
        <f t="shared" si="7"/>
        <v>109614.34</v>
      </c>
      <c r="Q25" s="54">
        <f t="shared" si="8"/>
        <v>125939.88</v>
      </c>
    </row>
    <row r="26" spans="1:18" s="34" customFormat="1" ht="126.75" customHeight="1" x14ac:dyDescent="0.4">
      <c r="A26" s="29">
        <v>9</v>
      </c>
      <c r="B26" s="30" t="s">
        <v>42</v>
      </c>
      <c r="C26" s="36" t="s">
        <v>43</v>
      </c>
      <c r="D26" s="29" t="s">
        <v>25</v>
      </c>
      <c r="E26" s="29" t="s">
        <v>31</v>
      </c>
      <c r="F26" s="29" t="s">
        <v>44</v>
      </c>
      <c r="G26" s="29"/>
      <c r="H26" s="48">
        <v>116611</v>
      </c>
      <c r="I26" s="48">
        <f t="shared" si="0"/>
        <v>114278.78</v>
      </c>
      <c r="J26" s="33">
        <f t="shared" si="1"/>
        <v>110780.45</v>
      </c>
      <c r="K26" s="33">
        <f t="shared" si="2"/>
        <v>108448.23000000001</v>
      </c>
      <c r="L26" s="33">
        <f t="shared" si="3"/>
        <v>107282.12000000001</v>
      </c>
      <c r="M26" s="33">
        <f t="shared" si="4"/>
        <v>104949.90000000001</v>
      </c>
      <c r="N26" s="27">
        <f t="shared" si="5"/>
        <v>106116.01000000001</v>
      </c>
      <c r="O26" s="33">
        <f t="shared" si="6"/>
        <v>111946.56</v>
      </c>
      <c r="P26" s="33">
        <f t="shared" si="7"/>
        <v>109614.34</v>
      </c>
      <c r="Q26" s="54">
        <f t="shared" si="8"/>
        <v>125939.88</v>
      </c>
    </row>
    <row r="27" spans="1:18" s="34" customFormat="1" ht="126.75" customHeight="1" x14ac:dyDescent="0.4">
      <c r="A27" s="29">
        <v>10</v>
      </c>
      <c r="B27" s="30" t="s">
        <v>45</v>
      </c>
      <c r="C27" s="36" t="s">
        <v>46</v>
      </c>
      <c r="D27" s="29" t="s">
        <v>25</v>
      </c>
      <c r="E27" s="29" t="s">
        <v>29</v>
      </c>
      <c r="F27" s="29" t="s">
        <v>47</v>
      </c>
      <c r="G27" s="29"/>
      <c r="H27" s="48">
        <v>70000</v>
      </c>
      <c r="I27" s="48">
        <f t="shared" si="0"/>
        <v>68600</v>
      </c>
      <c r="J27" s="33">
        <f t="shared" si="1"/>
        <v>66500</v>
      </c>
      <c r="K27" s="33">
        <f t="shared" si="2"/>
        <v>65100</v>
      </c>
      <c r="L27" s="33">
        <f t="shared" si="3"/>
        <v>64400</v>
      </c>
      <c r="M27" s="33">
        <f t="shared" si="4"/>
        <v>63000</v>
      </c>
      <c r="N27" s="27">
        <f t="shared" si="5"/>
        <v>63700</v>
      </c>
      <c r="O27" s="33">
        <f t="shared" si="6"/>
        <v>67200</v>
      </c>
      <c r="P27" s="33">
        <f t="shared" si="7"/>
        <v>65800</v>
      </c>
      <c r="Q27" s="54">
        <f t="shared" si="8"/>
        <v>75600</v>
      </c>
    </row>
    <row r="28" spans="1:18" s="34" customFormat="1" ht="126.75" customHeight="1" x14ac:dyDescent="0.4">
      <c r="A28" s="29">
        <v>11</v>
      </c>
      <c r="B28" s="30" t="s">
        <v>48</v>
      </c>
      <c r="C28" s="36" t="s">
        <v>49</v>
      </c>
      <c r="D28" s="29" t="s">
        <v>25</v>
      </c>
      <c r="E28" s="29" t="s">
        <v>31</v>
      </c>
      <c r="F28" s="29" t="s">
        <v>50</v>
      </c>
      <c r="G28" s="29"/>
      <c r="H28" s="48">
        <v>111606</v>
      </c>
      <c r="I28" s="48">
        <f t="shared" si="0"/>
        <v>109373.88</v>
      </c>
      <c r="J28" s="33">
        <f t="shared" si="1"/>
        <v>106025.7</v>
      </c>
      <c r="K28" s="33">
        <f t="shared" si="2"/>
        <v>103793.58</v>
      </c>
      <c r="L28" s="33">
        <f t="shared" si="3"/>
        <v>102677.52</v>
      </c>
      <c r="M28" s="33">
        <f t="shared" si="4"/>
        <v>100445.40000000001</v>
      </c>
      <c r="N28" s="27">
        <f t="shared" si="5"/>
        <v>101561.46</v>
      </c>
      <c r="O28" s="33">
        <f t="shared" si="6"/>
        <v>107141.75999999999</v>
      </c>
      <c r="P28" s="33">
        <f t="shared" si="7"/>
        <v>104909.64</v>
      </c>
      <c r="Q28" s="54">
        <f t="shared" si="8"/>
        <v>120534.48</v>
      </c>
    </row>
    <row r="29" spans="1:18" s="28" customFormat="1" ht="126.75" customHeight="1" x14ac:dyDescent="0.4">
      <c r="A29" s="24">
        <v>12</v>
      </c>
      <c r="B29" s="25" t="s">
        <v>51</v>
      </c>
      <c r="C29" s="26" t="s">
        <v>52</v>
      </c>
      <c r="D29" s="24" t="s">
        <v>25</v>
      </c>
      <c r="E29" s="24" t="s">
        <v>53</v>
      </c>
      <c r="F29" s="24" t="s">
        <v>47</v>
      </c>
      <c r="G29" s="24"/>
      <c r="H29" s="48">
        <v>55201.3</v>
      </c>
      <c r="I29" s="48">
        <f t="shared" si="0"/>
        <v>54097.274000000005</v>
      </c>
      <c r="J29" s="27">
        <f t="shared" si="1"/>
        <v>52441.235000000001</v>
      </c>
      <c r="K29" s="27">
        <f t="shared" si="2"/>
        <v>51337.209000000003</v>
      </c>
      <c r="L29" s="27">
        <f t="shared" si="3"/>
        <v>50785.196000000004</v>
      </c>
      <c r="M29" s="27">
        <f t="shared" si="4"/>
        <v>49681.170000000006</v>
      </c>
      <c r="N29" s="27">
        <f t="shared" si="5"/>
        <v>50233.183000000005</v>
      </c>
      <c r="O29" s="27">
        <f t="shared" si="6"/>
        <v>52993.248</v>
      </c>
      <c r="P29" s="27">
        <f t="shared" si="7"/>
        <v>51889.222000000002</v>
      </c>
      <c r="Q29" s="54">
        <f t="shared" si="8"/>
        <v>59617.404000000002</v>
      </c>
    </row>
    <row r="30" spans="1:18" s="34" customFormat="1" ht="126.75" customHeight="1" x14ac:dyDescent="0.4">
      <c r="A30" s="29">
        <v>13</v>
      </c>
      <c r="B30" s="30" t="s">
        <v>54</v>
      </c>
      <c r="C30" s="36" t="s">
        <v>55</v>
      </c>
      <c r="D30" s="29" t="s">
        <v>25</v>
      </c>
      <c r="E30" s="29" t="s">
        <v>29</v>
      </c>
      <c r="F30" s="29" t="s">
        <v>50</v>
      </c>
      <c r="G30" s="29"/>
      <c r="H30" s="48">
        <v>70950</v>
      </c>
      <c r="I30" s="48">
        <f t="shared" si="0"/>
        <v>69531</v>
      </c>
      <c r="J30" s="33">
        <f t="shared" si="1"/>
        <v>67402.5</v>
      </c>
      <c r="K30" s="33">
        <f t="shared" si="2"/>
        <v>65983.5</v>
      </c>
      <c r="L30" s="33">
        <f t="shared" si="3"/>
        <v>65274</v>
      </c>
      <c r="M30" s="33">
        <f t="shared" si="4"/>
        <v>63855</v>
      </c>
      <c r="N30" s="27">
        <f t="shared" si="5"/>
        <v>64564.5</v>
      </c>
      <c r="O30" s="33">
        <f t="shared" si="6"/>
        <v>68112</v>
      </c>
      <c r="P30" s="33">
        <f t="shared" si="7"/>
        <v>66693</v>
      </c>
      <c r="Q30" s="54">
        <f t="shared" si="8"/>
        <v>76626</v>
      </c>
    </row>
    <row r="31" spans="1:18" s="34" customFormat="1" ht="126.75" customHeight="1" x14ac:dyDescent="0.4">
      <c r="A31" s="29">
        <v>14</v>
      </c>
      <c r="B31" s="30" t="s">
        <v>56</v>
      </c>
      <c r="C31" s="36" t="s">
        <v>57</v>
      </c>
      <c r="D31" s="29" t="s">
        <v>25</v>
      </c>
      <c r="E31" s="29" t="s">
        <v>29</v>
      </c>
      <c r="F31" s="29" t="s">
        <v>50</v>
      </c>
      <c r="G31" s="29"/>
      <c r="H31" s="48">
        <v>74250</v>
      </c>
      <c r="I31" s="48">
        <f t="shared" si="0"/>
        <v>72765</v>
      </c>
      <c r="J31" s="33">
        <f t="shared" si="1"/>
        <v>70537.5</v>
      </c>
      <c r="K31" s="33">
        <f t="shared" si="2"/>
        <v>69052.5</v>
      </c>
      <c r="L31" s="33">
        <f t="shared" si="3"/>
        <v>68310</v>
      </c>
      <c r="M31" s="33">
        <f t="shared" si="4"/>
        <v>66825</v>
      </c>
      <c r="N31" s="27">
        <f t="shared" si="5"/>
        <v>67567.5</v>
      </c>
      <c r="O31" s="33">
        <f t="shared" si="6"/>
        <v>71280</v>
      </c>
      <c r="P31" s="33">
        <f t="shared" si="7"/>
        <v>69795</v>
      </c>
      <c r="Q31" s="54">
        <f t="shared" si="8"/>
        <v>80190</v>
      </c>
    </row>
    <row r="32" spans="1:18" s="34" customFormat="1" ht="128.25" customHeight="1" x14ac:dyDescent="0.4">
      <c r="A32" s="29">
        <v>15</v>
      </c>
      <c r="B32" s="30" t="s">
        <v>58</v>
      </c>
      <c r="C32" s="36" t="s">
        <v>59</v>
      </c>
      <c r="D32" s="29" t="s">
        <v>25</v>
      </c>
      <c r="E32" s="29" t="s">
        <v>53</v>
      </c>
      <c r="F32" s="29" t="s">
        <v>47</v>
      </c>
      <c r="G32" s="29"/>
      <c r="H32" s="48">
        <v>46000</v>
      </c>
      <c r="I32" s="48">
        <f t="shared" si="0"/>
        <v>45080</v>
      </c>
      <c r="J32" s="33">
        <f t="shared" si="1"/>
        <v>43700</v>
      </c>
      <c r="K32" s="33">
        <f t="shared" si="2"/>
        <v>42780</v>
      </c>
      <c r="L32" s="33">
        <f t="shared" si="3"/>
        <v>42320</v>
      </c>
      <c r="M32" s="33">
        <f t="shared" si="4"/>
        <v>41400</v>
      </c>
      <c r="N32" s="27">
        <f t="shared" si="5"/>
        <v>41860</v>
      </c>
      <c r="O32" s="33">
        <f t="shared" si="6"/>
        <v>44160</v>
      </c>
      <c r="P32" s="33">
        <f t="shared" si="7"/>
        <v>43240</v>
      </c>
      <c r="Q32" s="54">
        <f t="shared" si="8"/>
        <v>49680</v>
      </c>
    </row>
    <row r="33" spans="1:18" s="34" customFormat="1" ht="128.25" customHeight="1" x14ac:dyDescent="0.4">
      <c r="A33" s="29">
        <v>16</v>
      </c>
      <c r="B33" s="30" t="s">
        <v>60</v>
      </c>
      <c r="C33" s="36"/>
      <c r="D33" s="29" t="s">
        <v>61</v>
      </c>
      <c r="E33" s="29" t="s">
        <v>31</v>
      </c>
      <c r="F33" s="29" t="s">
        <v>47</v>
      </c>
      <c r="G33" s="29"/>
      <c r="H33" s="48">
        <f>H32*2</f>
        <v>92000</v>
      </c>
      <c r="I33" s="48">
        <f t="shared" si="0"/>
        <v>90160</v>
      </c>
      <c r="J33" s="33">
        <f t="shared" si="1"/>
        <v>87400</v>
      </c>
      <c r="K33" s="33">
        <f t="shared" si="2"/>
        <v>85560</v>
      </c>
      <c r="L33" s="33">
        <f t="shared" si="3"/>
        <v>84640</v>
      </c>
      <c r="M33" s="33">
        <f t="shared" si="4"/>
        <v>82800</v>
      </c>
      <c r="N33" s="27">
        <f t="shared" si="5"/>
        <v>83720</v>
      </c>
      <c r="O33" s="33">
        <f t="shared" si="6"/>
        <v>88320</v>
      </c>
      <c r="P33" s="33">
        <f t="shared" si="7"/>
        <v>86480</v>
      </c>
      <c r="Q33" s="54">
        <f>Q32*2</f>
        <v>99360</v>
      </c>
    </row>
    <row r="34" spans="1:18" s="34" customFormat="1" ht="128.25" customHeight="1" x14ac:dyDescent="0.4">
      <c r="A34" s="29">
        <v>17</v>
      </c>
      <c r="B34" s="30" t="s">
        <v>62</v>
      </c>
      <c r="C34" s="36" t="s">
        <v>63</v>
      </c>
      <c r="D34" s="29" t="s">
        <v>25</v>
      </c>
      <c r="E34" s="29" t="s">
        <v>53</v>
      </c>
      <c r="F34" s="29" t="s">
        <v>50</v>
      </c>
      <c r="G34" s="29"/>
      <c r="H34" s="48">
        <v>49500</v>
      </c>
      <c r="I34" s="48">
        <f t="shared" si="0"/>
        <v>48510</v>
      </c>
      <c r="J34" s="33">
        <f t="shared" si="1"/>
        <v>47025</v>
      </c>
      <c r="K34" s="33">
        <f t="shared" si="2"/>
        <v>46035</v>
      </c>
      <c r="L34" s="33">
        <f t="shared" si="3"/>
        <v>45540</v>
      </c>
      <c r="M34" s="33">
        <f t="shared" si="4"/>
        <v>44550</v>
      </c>
      <c r="N34" s="27">
        <f t="shared" si="5"/>
        <v>45045</v>
      </c>
      <c r="O34" s="33">
        <f t="shared" si="6"/>
        <v>47520</v>
      </c>
      <c r="P34" s="33">
        <f t="shared" si="7"/>
        <v>46530</v>
      </c>
      <c r="Q34" s="54">
        <f t="shared" si="8"/>
        <v>53460</v>
      </c>
    </row>
    <row r="35" spans="1:18" s="34" customFormat="1" ht="128.25" hidden="1" customHeight="1" x14ac:dyDescent="0.4">
      <c r="A35" s="29">
        <v>18</v>
      </c>
      <c r="B35" s="30" t="s">
        <v>62</v>
      </c>
      <c r="C35" s="36" t="s">
        <v>64</v>
      </c>
      <c r="D35" s="29" t="s">
        <v>25</v>
      </c>
      <c r="E35" s="29" t="s">
        <v>65</v>
      </c>
      <c r="F35" s="29" t="s">
        <v>50</v>
      </c>
      <c r="G35" s="29"/>
      <c r="H35" s="48">
        <v>29700</v>
      </c>
      <c r="I35" s="48">
        <f t="shared" si="0"/>
        <v>29106</v>
      </c>
      <c r="J35" s="33">
        <f t="shared" si="1"/>
        <v>28215</v>
      </c>
      <c r="K35" s="33">
        <f t="shared" si="2"/>
        <v>27621</v>
      </c>
      <c r="L35" s="33">
        <f t="shared" si="3"/>
        <v>27324</v>
      </c>
      <c r="M35" s="33">
        <f t="shared" si="4"/>
        <v>26730</v>
      </c>
      <c r="N35" s="27">
        <f t="shared" si="5"/>
        <v>27027</v>
      </c>
      <c r="O35" s="33">
        <f t="shared" si="6"/>
        <v>28512</v>
      </c>
      <c r="P35" s="33">
        <f t="shared" si="7"/>
        <v>27918</v>
      </c>
      <c r="Q35" s="54">
        <f t="shared" si="8"/>
        <v>32076</v>
      </c>
      <c r="R35" s="34" t="s">
        <v>66</v>
      </c>
    </row>
    <row r="36" spans="1:18" s="34" customFormat="1" ht="128.25" customHeight="1" x14ac:dyDescent="0.4">
      <c r="A36" s="29">
        <v>19</v>
      </c>
      <c r="B36" s="29" t="s">
        <v>67</v>
      </c>
      <c r="C36" s="36" t="s">
        <v>68</v>
      </c>
      <c r="D36" s="29" t="s">
        <v>25</v>
      </c>
      <c r="E36" s="29" t="s">
        <v>53</v>
      </c>
      <c r="F36" s="29" t="s">
        <v>47</v>
      </c>
      <c r="G36" s="29"/>
      <c r="H36" s="48">
        <v>50400</v>
      </c>
      <c r="I36" s="48">
        <f t="shared" si="0"/>
        <v>49392</v>
      </c>
      <c r="J36" s="33">
        <f t="shared" si="1"/>
        <v>47880</v>
      </c>
      <c r="K36" s="33">
        <f t="shared" si="2"/>
        <v>46872</v>
      </c>
      <c r="L36" s="33">
        <f t="shared" si="3"/>
        <v>46368</v>
      </c>
      <c r="M36" s="33">
        <f t="shared" si="4"/>
        <v>45360</v>
      </c>
      <c r="N36" s="27">
        <f t="shared" si="5"/>
        <v>45864</v>
      </c>
      <c r="O36" s="33">
        <f t="shared" si="6"/>
        <v>48384</v>
      </c>
      <c r="P36" s="33">
        <f t="shared" si="7"/>
        <v>47376</v>
      </c>
      <c r="Q36" s="54">
        <f t="shared" si="8"/>
        <v>54432</v>
      </c>
    </row>
    <row r="37" spans="1:18" s="34" customFormat="1" ht="128.25" hidden="1" customHeight="1" x14ac:dyDescent="0.4">
      <c r="A37" s="29">
        <v>20</v>
      </c>
      <c r="B37" s="37" t="s">
        <v>67</v>
      </c>
      <c r="C37" s="36" t="s">
        <v>69</v>
      </c>
      <c r="D37" s="29" t="s">
        <v>25</v>
      </c>
      <c r="E37" s="29" t="s">
        <v>65</v>
      </c>
      <c r="F37" s="29" t="s">
        <v>47</v>
      </c>
      <c r="G37" s="29"/>
      <c r="H37" s="48">
        <v>30240</v>
      </c>
      <c r="I37" s="48">
        <f t="shared" si="0"/>
        <v>29635.200000000001</v>
      </c>
      <c r="J37" s="33">
        <f t="shared" si="1"/>
        <v>28728</v>
      </c>
      <c r="K37" s="33">
        <f t="shared" si="2"/>
        <v>28123.200000000001</v>
      </c>
      <c r="L37" s="33">
        <f t="shared" si="3"/>
        <v>27820.800000000003</v>
      </c>
      <c r="M37" s="33">
        <f t="shared" si="4"/>
        <v>27216</v>
      </c>
      <c r="N37" s="27">
        <f t="shared" si="5"/>
        <v>27518.400000000001</v>
      </c>
      <c r="O37" s="33">
        <f t="shared" si="6"/>
        <v>29030.399999999998</v>
      </c>
      <c r="P37" s="33">
        <f t="shared" si="7"/>
        <v>28425.599999999999</v>
      </c>
      <c r="Q37" s="54">
        <f t="shared" si="8"/>
        <v>32659.200000000001</v>
      </c>
      <c r="R37" s="34" t="s">
        <v>66</v>
      </c>
    </row>
    <row r="38" spans="1:18" s="34" customFormat="1" ht="128.25" customHeight="1" x14ac:dyDescent="0.4">
      <c r="A38" s="29">
        <v>21</v>
      </c>
      <c r="B38" s="30" t="s">
        <v>70</v>
      </c>
      <c r="C38" s="36" t="s">
        <v>71</v>
      </c>
      <c r="D38" s="29" t="s">
        <v>25</v>
      </c>
      <c r="E38" s="29" t="s">
        <v>65</v>
      </c>
      <c r="F38" s="29" t="s">
        <v>72</v>
      </c>
      <c r="G38" s="29"/>
      <c r="H38" s="48">
        <v>22500</v>
      </c>
      <c r="I38" s="48">
        <f t="shared" si="0"/>
        <v>22050</v>
      </c>
      <c r="J38" s="33">
        <f t="shared" si="1"/>
        <v>21375</v>
      </c>
      <c r="K38" s="33">
        <f t="shared" si="2"/>
        <v>20925</v>
      </c>
      <c r="L38" s="33">
        <f t="shared" si="3"/>
        <v>20700</v>
      </c>
      <c r="M38" s="33">
        <f t="shared" si="4"/>
        <v>20250</v>
      </c>
      <c r="N38" s="27">
        <f t="shared" si="5"/>
        <v>20475</v>
      </c>
      <c r="O38" s="33">
        <f t="shared" si="6"/>
        <v>21600</v>
      </c>
      <c r="P38" s="33">
        <f t="shared" si="7"/>
        <v>21150</v>
      </c>
      <c r="Q38" s="54">
        <f t="shared" si="8"/>
        <v>24300</v>
      </c>
    </row>
    <row r="39" spans="1:18" s="34" customFormat="1" ht="128.25" customHeight="1" x14ac:dyDescent="0.4">
      <c r="A39" s="29">
        <v>22</v>
      </c>
      <c r="B39" s="30" t="s">
        <v>70</v>
      </c>
      <c r="C39" s="36" t="s">
        <v>73</v>
      </c>
      <c r="D39" s="29" t="s">
        <v>41</v>
      </c>
      <c r="E39" s="29" t="s">
        <v>53</v>
      </c>
      <c r="F39" s="29" t="s">
        <v>72</v>
      </c>
      <c r="G39" s="29"/>
      <c r="H39" s="48">
        <v>37500</v>
      </c>
      <c r="I39" s="48">
        <f t="shared" si="0"/>
        <v>36750</v>
      </c>
      <c r="J39" s="33">
        <f t="shared" si="1"/>
        <v>35625</v>
      </c>
      <c r="K39" s="33">
        <f t="shared" si="2"/>
        <v>34875</v>
      </c>
      <c r="L39" s="33">
        <f t="shared" si="3"/>
        <v>34500</v>
      </c>
      <c r="M39" s="33">
        <f t="shared" si="4"/>
        <v>33750</v>
      </c>
      <c r="N39" s="27">
        <f t="shared" si="5"/>
        <v>34125</v>
      </c>
      <c r="O39" s="33">
        <f t="shared" si="6"/>
        <v>36000</v>
      </c>
      <c r="P39" s="33">
        <f t="shared" si="7"/>
        <v>35250</v>
      </c>
      <c r="Q39" s="54">
        <f t="shared" si="8"/>
        <v>40500</v>
      </c>
    </row>
    <row r="40" spans="1:18" s="34" customFormat="1" ht="128.25" customHeight="1" x14ac:dyDescent="0.4">
      <c r="A40" s="29">
        <v>23</v>
      </c>
      <c r="B40" s="30" t="s">
        <v>70</v>
      </c>
      <c r="C40" s="31">
        <v>8938529045580</v>
      </c>
      <c r="D40" s="29" t="s">
        <v>74</v>
      </c>
      <c r="E40" s="29" t="s">
        <v>31</v>
      </c>
      <c r="F40" s="30" t="s">
        <v>72</v>
      </c>
      <c r="G40" s="32"/>
      <c r="H40" s="48">
        <v>72500</v>
      </c>
      <c r="I40" s="48">
        <f t="shared" si="0"/>
        <v>71050</v>
      </c>
      <c r="J40" s="33">
        <f t="shared" si="1"/>
        <v>68875</v>
      </c>
      <c r="K40" s="33">
        <f t="shared" si="2"/>
        <v>67425</v>
      </c>
      <c r="L40" s="33">
        <f t="shared" si="3"/>
        <v>66700</v>
      </c>
      <c r="M40" s="33">
        <f t="shared" si="4"/>
        <v>65250</v>
      </c>
      <c r="N40" s="27">
        <f t="shared" si="5"/>
        <v>65975</v>
      </c>
      <c r="O40" s="33">
        <f t="shared" si="6"/>
        <v>69600</v>
      </c>
      <c r="P40" s="33">
        <f t="shared" si="7"/>
        <v>68150</v>
      </c>
      <c r="Q40" s="54">
        <f t="shared" si="8"/>
        <v>78300</v>
      </c>
    </row>
    <row r="41" spans="1:18" s="34" customFormat="1" ht="128.25" customHeight="1" x14ac:dyDescent="0.4">
      <c r="A41" s="29">
        <v>24</v>
      </c>
      <c r="B41" s="37" t="s">
        <v>75</v>
      </c>
      <c r="C41" s="36" t="s">
        <v>76</v>
      </c>
      <c r="D41" s="29" t="s">
        <v>25</v>
      </c>
      <c r="E41" s="29" t="s">
        <v>65</v>
      </c>
      <c r="F41" s="29" t="s">
        <v>72</v>
      </c>
      <c r="G41" s="29"/>
      <c r="H41" s="48">
        <v>21667</v>
      </c>
      <c r="I41" s="48">
        <f t="shared" si="0"/>
        <v>21233.66</v>
      </c>
      <c r="J41" s="33">
        <f t="shared" si="1"/>
        <v>20583.649999999998</v>
      </c>
      <c r="K41" s="33">
        <f t="shared" si="2"/>
        <v>20150.310000000001</v>
      </c>
      <c r="L41" s="33">
        <f t="shared" si="3"/>
        <v>19933.64</v>
      </c>
      <c r="M41" s="33">
        <f t="shared" si="4"/>
        <v>19500.3</v>
      </c>
      <c r="N41" s="27">
        <f t="shared" si="5"/>
        <v>19716.97</v>
      </c>
      <c r="O41" s="33">
        <f t="shared" si="6"/>
        <v>20800.32</v>
      </c>
      <c r="P41" s="33">
        <f t="shared" si="7"/>
        <v>20366.98</v>
      </c>
      <c r="Q41" s="54">
        <f t="shared" si="8"/>
        <v>23400.36</v>
      </c>
    </row>
    <row r="42" spans="1:18" s="34" customFormat="1" ht="128.25" customHeight="1" x14ac:dyDescent="0.4">
      <c r="A42" s="29">
        <v>25</v>
      </c>
      <c r="B42" s="37" t="s">
        <v>75</v>
      </c>
      <c r="C42" s="36" t="s">
        <v>77</v>
      </c>
      <c r="D42" s="29" t="s">
        <v>41</v>
      </c>
      <c r="E42" s="29" t="s">
        <v>53</v>
      </c>
      <c r="F42" s="29" t="s">
        <v>72</v>
      </c>
      <c r="G42" s="29"/>
      <c r="H42" s="48">
        <v>36111</v>
      </c>
      <c r="I42" s="48">
        <f t="shared" si="0"/>
        <v>35388.78</v>
      </c>
      <c r="J42" s="33">
        <f t="shared" si="1"/>
        <v>34305.449999999997</v>
      </c>
      <c r="K42" s="33">
        <f t="shared" si="2"/>
        <v>33583.230000000003</v>
      </c>
      <c r="L42" s="33">
        <f t="shared" si="3"/>
        <v>33222.120000000003</v>
      </c>
      <c r="M42" s="33">
        <f t="shared" si="4"/>
        <v>32499.9</v>
      </c>
      <c r="N42" s="27">
        <f t="shared" si="5"/>
        <v>32861.01</v>
      </c>
      <c r="O42" s="33">
        <f t="shared" si="6"/>
        <v>34666.559999999998</v>
      </c>
      <c r="P42" s="33">
        <f t="shared" si="7"/>
        <v>33944.339999999997</v>
      </c>
      <c r="Q42" s="54">
        <f t="shared" si="8"/>
        <v>38999.879999999997</v>
      </c>
    </row>
    <row r="43" spans="1:18" s="34" customFormat="1" ht="128.25" customHeight="1" x14ac:dyDescent="0.4">
      <c r="A43" s="29">
        <v>26</v>
      </c>
      <c r="B43" s="37" t="s">
        <v>75</v>
      </c>
      <c r="C43" s="31">
        <v>8938529045597</v>
      </c>
      <c r="D43" s="29" t="s">
        <v>74</v>
      </c>
      <c r="E43" s="29" t="s">
        <v>31</v>
      </c>
      <c r="F43" s="29" t="s">
        <v>72</v>
      </c>
      <c r="G43" s="32"/>
      <c r="H43" s="48">
        <v>70000</v>
      </c>
      <c r="I43" s="48">
        <f t="shared" si="0"/>
        <v>68600</v>
      </c>
      <c r="J43" s="33">
        <f t="shared" si="1"/>
        <v>66500</v>
      </c>
      <c r="K43" s="33">
        <f t="shared" si="2"/>
        <v>65100</v>
      </c>
      <c r="L43" s="33">
        <f>H43*0.92</f>
        <v>64400</v>
      </c>
      <c r="M43" s="33">
        <f t="shared" si="4"/>
        <v>63000</v>
      </c>
      <c r="N43" s="27">
        <f t="shared" si="5"/>
        <v>63700</v>
      </c>
      <c r="O43" s="33">
        <f t="shared" si="6"/>
        <v>67200</v>
      </c>
      <c r="P43" s="33">
        <f t="shared" si="7"/>
        <v>65800</v>
      </c>
      <c r="Q43" s="54">
        <f>H43+H43*8%</f>
        <v>75600</v>
      </c>
    </row>
    <row r="44" spans="1:18" s="34" customFormat="1" ht="126.75" hidden="1" customHeight="1" x14ac:dyDescent="0.4">
      <c r="A44" s="29">
        <v>27</v>
      </c>
      <c r="B44" s="30" t="s">
        <v>78</v>
      </c>
      <c r="C44" s="30" t="s">
        <v>79</v>
      </c>
      <c r="D44" s="29" t="s">
        <v>25</v>
      </c>
      <c r="E44" s="29" t="s">
        <v>65</v>
      </c>
      <c r="F44" s="29" t="s">
        <v>27</v>
      </c>
      <c r="G44" s="32"/>
      <c r="H44" s="48">
        <v>42581</v>
      </c>
      <c r="I44" s="48">
        <f t="shared" si="0"/>
        <v>41729.379999999997</v>
      </c>
      <c r="J44" s="33">
        <f t="shared" si="1"/>
        <v>40451.949999999997</v>
      </c>
      <c r="K44" s="33">
        <f t="shared" si="2"/>
        <v>39600.33</v>
      </c>
      <c r="L44" s="33">
        <f t="shared" si="3"/>
        <v>39174.520000000004</v>
      </c>
      <c r="M44" s="33">
        <f t="shared" si="4"/>
        <v>38322.9</v>
      </c>
      <c r="N44" s="27">
        <f t="shared" si="5"/>
        <v>38748.71</v>
      </c>
      <c r="O44" s="33">
        <f t="shared" si="6"/>
        <v>40877.760000000002</v>
      </c>
      <c r="P44" s="33">
        <f t="shared" si="7"/>
        <v>40026.14</v>
      </c>
      <c r="Q44" s="54">
        <f>H44+H44*8%</f>
        <v>45987.48</v>
      </c>
      <c r="R44" s="34" t="s">
        <v>66</v>
      </c>
    </row>
    <row r="45" spans="1:18" s="34" customFormat="1" ht="167.45" hidden="1" customHeight="1" x14ac:dyDescent="0.4">
      <c r="A45" s="29">
        <v>28</v>
      </c>
      <c r="B45" s="30" t="s">
        <v>78</v>
      </c>
      <c r="C45" s="30" t="s">
        <v>80</v>
      </c>
      <c r="D45" s="29" t="s">
        <v>74</v>
      </c>
      <c r="E45" s="29" t="s">
        <v>53</v>
      </c>
      <c r="F45" s="29" t="s">
        <v>27</v>
      </c>
      <c r="G45" s="32"/>
      <c r="H45" s="48">
        <v>68568</v>
      </c>
      <c r="I45" s="48">
        <f t="shared" si="0"/>
        <v>67196.639999999999</v>
      </c>
      <c r="J45" s="33">
        <f t="shared" si="1"/>
        <v>65139.6</v>
      </c>
      <c r="K45" s="33">
        <f t="shared" si="2"/>
        <v>63768.240000000005</v>
      </c>
      <c r="L45" s="33">
        <f t="shared" si="3"/>
        <v>63082.560000000005</v>
      </c>
      <c r="M45" s="33">
        <f t="shared" si="4"/>
        <v>61711.200000000004</v>
      </c>
      <c r="N45" s="27">
        <f t="shared" si="5"/>
        <v>62396.880000000005</v>
      </c>
      <c r="O45" s="33">
        <f t="shared" si="6"/>
        <v>65825.279999999999</v>
      </c>
      <c r="P45" s="33">
        <f t="shared" si="7"/>
        <v>64453.919999999998</v>
      </c>
      <c r="Q45" s="54">
        <f>H45+H45*8%</f>
        <v>74053.440000000002</v>
      </c>
      <c r="R45" s="34" t="s">
        <v>66</v>
      </c>
    </row>
    <row r="46" spans="1:18" s="34" customFormat="1" ht="165.6" hidden="1" customHeight="1" x14ac:dyDescent="0.4">
      <c r="A46" s="29">
        <v>29</v>
      </c>
      <c r="B46" s="30" t="s">
        <v>78</v>
      </c>
      <c r="C46" s="31">
        <v>8938529045610</v>
      </c>
      <c r="D46" s="29" t="s">
        <v>74</v>
      </c>
      <c r="E46" s="29" t="s">
        <v>31</v>
      </c>
      <c r="F46" s="29" t="s">
        <v>27</v>
      </c>
      <c r="G46" s="32"/>
      <c r="H46" s="48">
        <v>130380</v>
      </c>
      <c r="I46" s="48">
        <f t="shared" si="0"/>
        <v>127772.4</v>
      </c>
      <c r="J46" s="33">
        <f t="shared" si="1"/>
        <v>123861</v>
      </c>
      <c r="K46" s="33">
        <f t="shared" si="2"/>
        <v>121253.40000000001</v>
      </c>
      <c r="L46" s="33">
        <f t="shared" si="3"/>
        <v>119949.6</v>
      </c>
      <c r="M46" s="33">
        <f t="shared" si="4"/>
        <v>117342</v>
      </c>
      <c r="N46" s="27">
        <f t="shared" si="5"/>
        <v>118645.8</v>
      </c>
      <c r="O46" s="33">
        <f t="shared" si="6"/>
        <v>125164.79999999999</v>
      </c>
      <c r="P46" s="33">
        <f t="shared" si="7"/>
        <v>122557.2</v>
      </c>
      <c r="Q46" s="54">
        <f t="shared" ref="Q46:Q48" si="9">H46+H46*8%</f>
        <v>140810.4</v>
      </c>
      <c r="R46" s="34" t="s">
        <v>66</v>
      </c>
    </row>
    <row r="47" spans="1:18" s="34" customFormat="1" ht="132" customHeight="1" x14ac:dyDescent="0.4">
      <c r="A47" s="29">
        <v>30</v>
      </c>
      <c r="B47" s="30" t="s">
        <v>81</v>
      </c>
      <c r="C47" s="31" t="s">
        <v>82</v>
      </c>
      <c r="D47" s="29" t="s">
        <v>25</v>
      </c>
      <c r="E47" s="29" t="s">
        <v>65</v>
      </c>
      <c r="F47" s="29" t="s">
        <v>72</v>
      </c>
      <c r="G47" s="32"/>
      <c r="H47" s="48">
        <v>25926</v>
      </c>
      <c r="I47" s="48">
        <f t="shared" si="0"/>
        <v>25407.48</v>
      </c>
      <c r="J47" s="33">
        <f t="shared" si="1"/>
        <v>24629.699999999997</v>
      </c>
      <c r="K47" s="33">
        <f t="shared" si="2"/>
        <v>24111.18</v>
      </c>
      <c r="L47" s="33">
        <f>H47*0.92</f>
        <v>23851.920000000002</v>
      </c>
      <c r="M47" s="33">
        <f t="shared" si="4"/>
        <v>23333.4</v>
      </c>
      <c r="N47" s="27">
        <f t="shared" si="5"/>
        <v>23592.66</v>
      </c>
      <c r="O47" s="33">
        <f t="shared" si="6"/>
        <v>24888.959999999999</v>
      </c>
      <c r="P47" s="33">
        <f t="shared" si="7"/>
        <v>24370.44</v>
      </c>
      <c r="Q47" s="54">
        <f t="shared" si="9"/>
        <v>28000.080000000002</v>
      </c>
    </row>
    <row r="48" spans="1:18" s="34" customFormat="1" ht="132" customHeight="1" x14ac:dyDescent="0.4">
      <c r="A48" s="29">
        <v>31</v>
      </c>
      <c r="B48" s="30" t="s">
        <v>81</v>
      </c>
      <c r="C48" s="31" t="s">
        <v>83</v>
      </c>
      <c r="D48" s="29" t="s">
        <v>74</v>
      </c>
      <c r="E48" s="29" t="s">
        <v>53</v>
      </c>
      <c r="F48" s="29" t="s">
        <v>72</v>
      </c>
      <c r="G48" s="32"/>
      <c r="H48" s="48">
        <v>41389</v>
      </c>
      <c r="I48" s="48">
        <f t="shared" si="0"/>
        <v>40561.22</v>
      </c>
      <c r="J48" s="33">
        <f t="shared" si="1"/>
        <v>39319.549999999996</v>
      </c>
      <c r="K48" s="33">
        <f t="shared" si="2"/>
        <v>38491.770000000004</v>
      </c>
      <c r="L48" s="33">
        <f>H48*0.92</f>
        <v>38077.880000000005</v>
      </c>
      <c r="M48" s="33">
        <f t="shared" si="4"/>
        <v>37250.1</v>
      </c>
      <c r="N48" s="27">
        <f t="shared" si="5"/>
        <v>37663.99</v>
      </c>
      <c r="O48" s="33">
        <f t="shared" si="6"/>
        <v>39733.439999999995</v>
      </c>
      <c r="P48" s="33">
        <f t="shared" si="7"/>
        <v>38905.659999999996</v>
      </c>
      <c r="Q48" s="54">
        <f t="shared" si="9"/>
        <v>44700.12</v>
      </c>
    </row>
    <row r="49" spans="1:18" s="14" customFormat="1" ht="132" hidden="1" customHeight="1" x14ac:dyDescent="0.3">
      <c r="A49" s="11">
        <v>30</v>
      </c>
      <c r="B49" s="12" t="s">
        <v>81</v>
      </c>
      <c r="C49" s="15" t="s">
        <v>84</v>
      </c>
      <c r="D49" s="11" t="s">
        <v>74</v>
      </c>
      <c r="E49" s="11" t="s">
        <v>31</v>
      </c>
      <c r="F49" s="11" t="s">
        <v>72</v>
      </c>
      <c r="G49" s="13"/>
      <c r="H49" s="49">
        <v>71759</v>
      </c>
      <c r="I49" s="48">
        <f t="shared" si="0"/>
        <v>70323.819999999992</v>
      </c>
      <c r="J49" s="22"/>
      <c r="K49" s="22"/>
      <c r="L49" s="22">
        <f t="shared" si="3"/>
        <v>66018.28</v>
      </c>
      <c r="M49" s="22">
        <f t="shared" si="4"/>
        <v>64583.1</v>
      </c>
      <c r="N49" s="27">
        <f t="shared" si="5"/>
        <v>65300.69</v>
      </c>
      <c r="O49" s="22"/>
      <c r="P49" s="22"/>
      <c r="Q49" s="55">
        <f>H49+H49*8%</f>
        <v>77499.72</v>
      </c>
      <c r="R49" s="14" t="s">
        <v>66</v>
      </c>
    </row>
  </sheetData>
  <mergeCells count="6">
    <mergeCell ref="A16:D16"/>
    <mergeCell ref="A4:D4"/>
    <mergeCell ref="A6:D6"/>
    <mergeCell ref="A12:H12"/>
    <mergeCell ref="A13:E13"/>
    <mergeCell ref="A15:E15"/>
  </mergeCells>
  <hyperlinks>
    <hyperlink ref="A10" r:id="rId1" display="www.thucphamthuhang.com.vn"/>
  </hyperlinks>
  <printOptions horizontalCentered="1"/>
  <pageMargins left="0" right="0" top="0.78740157480314965" bottom="0" header="0.39370078740157483" footer="0.39370078740157483"/>
  <pageSetup paperSize="9" scale="37" orientation="landscape" r:id="rId2"/>
  <rowBreaks count="2" manualBreakCount="2">
    <brk id="23" max="14" man="1"/>
    <brk id="34" max="14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BẢNG GIÁ DAILY</vt:lpstr>
      <vt:lpstr>'BẢNG GIÁ DAILY'!Print_Area</vt:lpstr>
      <vt:lpstr>'BẢNG GIÁ DAILY'!Print_Titles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 Tran</dc:creator>
  <cp:lastModifiedBy>Amin</cp:lastModifiedBy>
  <cp:lastPrinted>2026-03-28T03:42:43Z</cp:lastPrinted>
  <dcterms:created xsi:type="dcterms:W3CDTF">2026-03-07T06:20:56Z</dcterms:created>
  <dcterms:modified xsi:type="dcterms:W3CDTF">2026-05-15T07:35:34Z</dcterms:modified>
</cp:coreProperties>
</file>