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V+ HÒA BÌNH\"/>
    </mc:Choice>
  </mc:AlternateContent>
  <xr:revisionPtr revIDLastSave="0" documentId="13_ncr:1_{0B125C61-52F6-4187-B5B6-D75E4E9E530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TH công nợ" sheetId="2" r:id="rId1"/>
    <sheet name="Chi tiết" sheetId="1" r:id="rId2"/>
    <sheet name="Sheet1" sheetId="3" r:id="rId3"/>
  </sheets>
  <definedNames>
    <definedName name="_xlnm._FilterDatabase" localSheetId="1" hidden="1">'Chi tiết'!$B$12:$V$12</definedName>
  </definedNames>
  <calcPr calcId="181029"/>
</workbook>
</file>

<file path=xl/calcChain.xml><?xml version="1.0" encoding="utf-8"?>
<calcChain xmlns="http://schemas.openxmlformats.org/spreadsheetml/2006/main">
  <c r="H13" i="3" l="1"/>
  <c r="G13" i="3"/>
  <c r="G12" i="3"/>
  <c r="H12" i="3" s="1"/>
  <c r="G11" i="3"/>
  <c r="H11" i="3" s="1"/>
  <c r="H14" i="3" s="1"/>
  <c r="I16" i="1"/>
  <c r="K16" i="1"/>
  <c r="L16" i="1"/>
  <c r="F20" i="2"/>
  <c r="C10" i="2"/>
  <c r="L9" i="1"/>
  <c r="A4" i="1"/>
  <c r="A5" i="1"/>
  <c r="A6" i="1"/>
  <c r="A7" i="1"/>
  <c r="A13" i="1"/>
  <c r="A14" i="1"/>
  <c r="D13" i="2" s="1"/>
  <c r="A15" i="1"/>
  <c r="A3" i="1"/>
  <c r="D12" i="2" l="1"/>
  <c r="D11" i="2"/>
  <c r="D15" i="2"/>
  <c r="D14" i="2"/>
  <c r="D16" i="2" l="1"/>
</calcChain>
</file>

<file path=xl/sharedStrings.xml><?xml version="1.0" encoding="utf-8"?>
<sst xmlns="http://schemas.openxmlformats.org/spreadsheetml/2006/main" count="141" uniqueCount="64">
  <si>
    <t>Số hóa đơn</t>
  </si>
  <si>
    <t>Ngày chứng từ</t>
  </si>
  <si>
    <t>Khách hàng</t>
  </si>
  <si>
    <t>Tiền chiết khấu</t>
  </si>
  <si>
    <t>00023660</t>
  </si>
  <si>
    <t>Tổng tiền hàng</t>
  </si>
  <si>
    <t>Tiền thuế GTGT</t>
  </si>
  <si>
    <t>Số dòng = 4</t>
  </si>
  <si>
    <t>00006859</t>
  </si>
  <si>
    <t>ck cố định 5%</t>
  </si>
  <si>
    <t>Diễn giải</t>
  </si>
  <si>
    <t>Tổng tiền thanh toán</t>
  </si>
  <si>
    <t>CÔNG TY CỔ PHẦN TRUNG TÂM THƯƠNG MẠI V+HÒA BÌNH</t>
  </si>
  <si>
    <t>CK CỐ ĐỊNH 5%</t>
  </si>
  <si>
    <t>00002869</t>
  </si>
  <si>
    <t>00000094</t>
  </si>
  <si>
    <t>Hàng trả</t>
  </si>
  <si>
    <t>THEO DÕI CÔNG NỢ / CTY V+HÒA BÌNH</t>
  </si>
  <si>
    <t>Nội dung</t>
  </si>
  <si>
    <t>Số tiền bán hàng</t>
  </si>
  <si>
    <t>Số tiền hàng trả</t>
  </si>
  <si>
    <t>Giảm trừ</t>
  </si>
  <si>
    <t>Sô tiền khách đã thanh toán</t>
  </si>
  <si>
    <t>Tổng bán hàng</t>
  </si>
  <si>
    <t>Tổng hàng trả</t>
  </si>
  <si>
    <t>Tổng đã thanh toán</t>
  </si>
  <si>
    <t>Dư nợ phải thu V+HÒA BÌNH</t>
  </si>
  <si>
    <t>Số dư đầu kỳ</t>
  </si>
  <si>
    <t>DANH SÁCH BÁN HÀNG</t>
  </si>
  <si>
    <t>Số chứng từ</t>
  </si>
  <si>
    <t xml:space="preserve">Số phiếu xuất </t>
  </si>
  <si>
    <t>Mã khách hàng</t>
  </si>
  <si>
    <t>Địa chỉ</t>
  </si>
  <si>
    <t>BH2212-6177</t>
  </si>
  <si>
    <t>XK2212-6943</t>
  </si>
  <si>
    <t>V+HÒA BÌNH</t>
  </si>
  <si>
    <t>Số 505, phố Minh Khai, Phường Vĩnh Tuy, Quận Hai Bà Trưng, Thành phố Hà Nội, Việt Nam</t>
  </si>
  <si>
    <t/>
  </si>
  <si>
    <t>BH2301243</t>
  </si>
  <si>
    <t>BH2302244</t>
  </si>
  <si>
    <t>XK2301-973</t>
  </si>
  <si>
    <t>BH2304335</t>
  </si>
  <si>
    <t>BH2305767</t>
  </si>
  <si>
    <t>XKHD2304732</t>
  </si>
  <si>
    <t>00028306</t>
  </si>
  <si>
    <t>DANH SÁCH TRẢ LẠI HÀNG BÁN</t>
  </si>
  <si>
    <t>Mã số thuế</t>
  </si>
  <si>
    <t>HT2304/001</t>
  </si>
  <si>
    <t>00001268</t>
  </si>
  <si>
    <t>0106757174</t>
  </si>
  <si>
    <t>HBTL2301/0024</t>
  </si>
  <si>
    <t>00000233</t>
  </si>
  <si>
    <t>HBTL2305/619</t>
  </si>
  <si>
    <t>00001589</t>
  </si>
  <si>
    <t>Hàng trả - phiếu MH001254</t>
  </si>
  <si>
    <t>Tháng</t>
  </si>
  <si>
    <t>Hàng bán</t>
  </si>
  <si>
    <t>BH2306417</t>
  </si>
  <si>
    <t>XK2305320</t>
  </si>
  <si>
    <t>0004344</t>
  </si>
  <si>
    <t>Bảng kê Hóa đơn, chứng từ</t>
  </si>
  <si>
    <t>Từ ngày 01/01/2023 đến ngày 30/07/2023</t>
  </si>
  <si>
    <t xml:space="preserve">CK CỐ ĐỊNH 5%, CK trên đơn giá </t>
  </si>
  <si>
    <t xml:space="preserve">TỔNG CỘNG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</si>
</sst>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_ ;[Red]\-#,##0\ "/>
  </numFmts>
  <fonts count="18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color theme="1"/>
      <name val="Microsoft Sans Serif"/>
      <family val="2"/>
    </font>
    <font>
      <b/>
      <sz val="8"/>
      <color rgb="FFFF0000"/>
      <name val="Microsoft Sans Serif"/>
      <family val="2"/>
    </font>
    <font>
      <b/>
      <sz val="15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7">
    <xf numFmtId="0" fontId="0" fillId="0" borderId="0" xfId="0"/>
    <xf numFmtId="0" fontId="6" fillId="0" borderId="0" xfId="0" applyFont="1"/>
    <xf numFmtId="0" fontId="7" fillId="5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/>
    </xf>
    <xf numFmtId="165" fontId="6" fillId="0" borderId="3" xfId="1" applyNumberFormat="1" applyFont="1" applyBorder="1" applyAlignment="1">
      <alignment horizontal="right"/>
    </xf>
    <xf numFmtId="165" fontId="6" fillId="0" borderId="3" xfId="1" applyNumberFormat="1" applyFont="1" applyBorder="1" applyAlignment="1">
      <alignment horizontal="center"/>
    </xf>
    <xf numFmtId="165" fontId="6" fillId="0" borderId="3" xfId="1" applyNumberFormat="1" applyFont="1" applyBorder="1"/>
    <xf numFmtId="165" fontId="6" fillId="0" borderId="0" xfId="0" applyNumberFormat="1" applyFont="1"/>
    <xf numFmtId="165" fontId="8" fillId="0" borderId="3" xfId="1" applyNumberFormat="1" applyFont="1" applyBorder="1" applyAlignment="1">
      <alignment horizontal="left" vertical="center"/>
    </xf>
    <xf numFmtId="0" fontId="6" fillId="0" borderId="3" xfId="0" applyFont="1" applyBorder="1"/>
    <xf numFmtId="165" fontId="7" fillId="5" borderId="3" xfId="1" applyNumberFormat="1" applyFont="1" applyFill="1" applyBorder="1" applyAlignment="1">
      <alignment horizontal="center"/>
    </xf>
    <xf numFmtId="165" fontId="9" fillId="5" borderId="3" xfId="1" applyNumberFormat="1" applyFont="1" applyFill="1" applyBorder="1" applyAlignment="1">
      <alignment horizontal="left" vertical="center"/>
    </xf>
    <xf numFmtId="165" fontId="7" fillId="5" borderId="3" xfId="1" applyNumberFormat="1" applyFont="1" applyFill="1" applyBorder="1"/>
    <xf numFmtId="0" fontId="7" fillId="5" borderId="3" xfId="0" applyFont="1" applyFill="1" applyBorder="1"/>
    <xf numFmtId="0" fontId="6" fillId="0" borderId="5" xfId="0" applyFont="1" applyBorder="1" applyAlignment="1">
      <alignment horizontal="left"/>
    </xf>
    <xf numFmtId="165" fontId="9" fillId="5" borderId="3" xfId="1" applyNumberFormat="1" applyFont="1" applyFill="1" applyBorder="1" applyAlignment="1">
      <alignment horizontal="center" vertical="center"/>
    </xf>
    <xf numFmtId="165" fontId="7" fillId="5" borderId="3" xfId="0" applyNumberFormat="1" applyFont="1" applyFill="1" applyBorder="1"/>
    <xf numFmtId="165" fontId="10" fillId="4" borderId="3" xfId="0" applyNumberFormat="1" applyFont="1" applyFill="1" applyBorder="1"/>
    <xf numFmtId="14" fontId="8" fillId="0" borderId="0" xfId="0" quotePrefix="1" applyNumberFormat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5" fontId="8" fillId="0" borderId="0" xfId="1" applyNumberFormat="1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5" fontId="8" fillId="0" borderId="0" xfId="1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7" fillId="6" borderId="3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/>
    </xf>
    <xf numFmtId="165" fontId="7" fillId="6" borderId="3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left" vertical="center"/>
    </xf>
    <xf numFmtId="14" fontId="1" fillId="3" borderId="2" xfId="0" applyNumberFormat="1" applyFont="1" applyFill="1" applyBorder="1" applyAlignment="1">
      <alignment horizontal="center" vertical="center" wrapText="1"/>
    </xf>
    <xf numFmtId="38" fontId="1" fillId="3" borderId="2" xfId="0" applyNumberFormat="1" applyFont="1" applyFill="1" applyBorder="1" applyAlignment="1">
      <alignment horizontal="center" vertical="center" wrapText="1"/>
    </xf>
    <xf numFmtId="38" fontId="1" fillId="0" borderId="1" xfId="0" applyNumberFormat="1" applyFont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0" xfId="0" quotePrefix="1" applyFont="1" applyAlignment="1">
      <alignment horizontal="center" vertical="center"/>
    </xf>
    <xf numFmtId="0" fontId="12" fillId="0" borderId="0" xfId="0" applyFont="1"/>
    <xf numFmtId="0" fontId="12" fillId="0" borderId="0" xfId="0" quotePrefix="1" applyFont="1"/>
    <xf numFmtId="3" fontId="12" fillId="0" borderId="0" xfId="0" applyNumberFormat="1" applyFont="1"/>
    <xf numFmtId="14" fontId="12" fillId="0" borderId="0" xfId="0" applyNumberFormat="1" applyFont="1" applyAlignment="1">
      <alignment horizontal="center"/>
    </xf>
    <xf numFmtId="38" fontId="13" fillId="0" borderId="0" xfId="0" applyNumberFormat="1" applyFont="1"/>
    <xf numFmtId="38" fontId="13" fillId="2" borderId="1" xfId="0" applyNumberFormat="1" applyFont="1" applyFill="1" applyBorder="1" applyAlignment="1">
      <alignment horizontal="right" vertical="center"/>
    </xf>
    <xf numFmtId="14" fontId="5" fillId="0" borderId="0" xfId="0" applyNumberFormat="1" applyFont="1" applyAlignment="1">
      <alignment horizontal="center"/>
    </xf>
    <xf numFmtId="14" fontId="7" fillId="5" borderId="4" xfId="0" applyNumberFormat="1" applyFont="1" applyFill="1" applyBorder="1" applyAlignment="1">
      <alignment horizontal="center"/>
    </xf>
    <xf numFmtId="14" fontId="7" fillId="5" borderId="5" xfId="0" applyNumberFormat="1" applyFont="1" applyFill="1" applyBorder="1" applyAlignment="1">
      <alignment horizontal="center"/>
    </xf>
    <xf numFmtId="14" fontId="10" fillId="4" borderId="4" xfId="0" quotePrefix="1" applyNumberFormat="1" applyFont="1" applyFill="1" applyBorder="1" applyAlignment="1">
      <alignment horizontal="center" vertical="center"/>
    </xf>
    <xf numFmtId="14" fontId="10" fillId="4" borderId="6" xfId="0" quotePrefix="1" applyNumberFormat="1" applyFont="1" applyFill="1" applyBorder="1" applyAlignment="1">
      <alignment horizontal="center" vertical="center"/>
    </xf>
    <xf numFmtId="14" fontId="10" fillId="4" borderId="5" xfId="0" quotePrefix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14" fontId="16" fillId="3" borderId="7" xfId="0" applyNumberFormat="1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38" fontId="16" fillId="3" borderId="7" xfId="0" applyNumberFormat="1" applyFont="1" applyFill="1" applyBorder="1" applyAlignment="1">
      <alignment horizontal="center" vertical="center" wrapText="1"/>
    </xf>
    <xf numFmtId="14" fontId="16" fillId="6" borderId="3" xfId="0" applyNumberFormat="1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38" fontId="16" fillId="6" borderId="3" xfId="0" applyNumberFormat="1" applyFont="1" applyFill="1" applyBorder="1" applyAlignment="1">
      <alignment horizontal="center" vertical="center" wrapText="1"/>
    </xf>
    <xf numFmtId="38" fontId="17" fillId="6" borderId="3" xfId="0" applyNumberFormat="1" applyFont="1" applyFill="1" applyBorder="1" applyAlignment="1">
      <alignment horizontal="center" vertical="center" wrapText="1"/>
    </xf>
    <xf numFmtId="14" fontId="16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38" fontId="16" fillId="0" borderId="3" xfId="0" applyNumberFormat="1" applyFont="1" applyBorder="1" applyAlignment="1">
      <alignment horizontal="right" vertical="center"/>
    </xf>
    <xf numFmtId="14" fontId="6" fillId="0" borderId="3" xfId="0" applyNumberFormat="1" applyFont="1" applyBorder="1" applyAlignment="1">
      <alignment horizontal="center"/>
    </xf>
    <xf numFmtId="0" fontId="6" fillId="0" borderId="3" xfId="0" quotePrefix="1" applyFont="1" applyBorder="1"/>
    <xf numFmtId="3" fontId="6" fillId="0" borderId="3" xfId="0" applyNumberFormat="1" applyFont="1" applyBorder="1"/>
    <xf numFmtId="0" fontId="17" fillId="0" borderId="3" xfId="0" applyFont="1" applyBorder="1" applyAlignment="1">
      <alignment horizontal="center" vertical="center"/>
    </xf>
    <xf numFmtId="38" fontId="7" fillId="0" borderId="3" xfId="0" applyNumberFormat="1" applyFont="1" applyBorder="1"/>
    <xf numFmtId="0" fontId="16" fillId="3" borderId="7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6" fillId="0" borderId="3" xfId="0" applyFont="1" applyBorder="1" applyAlignment="1"/>
    <xf numFmtId="0" fontId="0" fillId="0" borderId="0" xfId="0" applyAlignment="1"/>
    <xf numFmtId="38" fontId="16" fillId="0" borderId="3" xfId="0" applyNumberFormat="1" applyFont="1" applyBorder="1" applyAlignment="1">
      <alignment vertical="center"/>
    </xf>
    <xf numFmtId="166" fontId="16" fillId="0" borderId="3" xfId="1" applyNumberFormat="1" applyFont="1" applyFill="1" applyBorder="1" applyAlignment="1">
      <alignment vertical="center"/>
    </xf>
    <xf numFmtId="38" fontId="6" fillId="0" borderId="3" xfId="0" applyNumberFormat="1" applyFont="1" applyBorder="1" applyAlignmen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FAFE2-136A-4C80-9942-349826B21DFF}">
  <dimension ref="A1:G24"/>
  <sheetViews>
    <sheetView topLeftCell="A13" workbookViewId="0">
      <selection activeCell="C3" sqref="C3"/>
    </sheetView>
  </sheetViews>
  <sheetFormatPr defaultRowHeight="21" customHeight="1" x14ac:dyDescent="0.25"/>
  <cols>
    <col min="1" max="1" width="15.28515625" style="1" customWidth="1"/>
    <col min="2" max="2" width="32.7109375" style="22" customWidth="1"/>
    <col min="3" max="3" width="19.28515625" style="25" customWidth="1"/>
    <col min="4" max="4" width="17.7109375" style="1" customWidth="1"/>
    <col min="5" max="5" width="16.28515625" style="1" customWidth="1"/>
    <col min="6" max="6" width="17.5703125" style="1" customWidth="1"/>
    <col min="7" max="7" width="12.7109375" style="1" bestFit="1" customWidth="1"/>
    <col min="8" max="16384" width="9.140625" style="1"/>
  </cols>
  <sheetData>
    <row r="1" spans="1:7" ht="19.5" x14ac:dyDescent="0.3">
      <c r="A1" s="45" t="s">
        <v>17</v>
      </c>
      <c r="B1" s="45"/>
      <c r="C1" s="45"/>
      <c r="D1" s="45"/>
      <c r="E1" s="45"/>
      <c r="F1" s="45"/>
    </row>
    <row r="2" spans="1:7" s="3" customFormat="1" ht="31.5" x14ac:dyDescent="0.25">
      <c r="A2" s="2" t="s">
        <v>55</v>
      </c>
      <c r="B2" s="2" t="s">
        <v>18</v>
      </c>
      <c r="C2" s="2" t="s">
        <v>19</v>
      </c>
      <c r="D2" s="2" t="s">
        <v>20</v>
      </c>
      <c r="E2" s="2" t="s">
        <v>21</v>
      </c>
      <c r="F2" s="2" t="s">
        <v>22</v>
      </c>
    </row>
    <row r="3" spans="1:7" s="27" customFormat="1" ht="15.75" x14ac:dyDescent="0.25">
      <c r="A3" s="26"/>
      <c r="B3" s="26" t="s">
        <v>27</v>
      </c>
      <c r="C3" s="28">
        <v>11075034</v>
      </c>
      <c r="D3" s="26"/>
      <c r="E3" s="26"/>
      <c r="F3" s="26"/>
    </row>
    <row r="4" spans="1:7" ht="15.75" x14ac:dyDescent="0.25">
      <c r="A4" s="36">
        <v>1</v>
      </c>
      <c r="B4" s="4" t="s">
        <v>56</v>
      </c>
      <c r="C4" s="5">
        <v>2742795</v>
      </c>
      <c r="D4" s="6"/>
      <c r="E4" s="7"/>
      <c r="F4" s="7"/>
    </row>
    <row r="5" spans="1:7" ht="15.75" x14ac:dyDescent="0.25">
      <c r="A5" s="36">
        <v>2</v>
      </c>
      <c r="B5" s="4" t="s">
        <v>56</v>
      </c>
      <c r="C5" s="5">
        <v>3465379</v>
      </c>
      <c r="D5" s="6"/>
      <c r="E5" s="7"/>
      <c r="F5" s="7"/>
    </row>
    <row r="6" spans="1:7" ht="15.75" x14ac:dyDescent="0.25">
      <c r="A6" s="36">
        <v>3</v>
      </c>
      <c r="B6" s="4" t="s">
        <v>56</v>
      </c>
      <c r="C6" s="5">
        <v>0</v>
      </c>
      <c r="D6" s="6"/>
      <c r="E6" s="7"/>
      <c r="F6" s="7"/>
      <c r="G6" s="8"/>
    </row>
    <row r="7" spans="1:7" ht="15.75" x14ac:dyDescent="0.25">
      <c r="A7" s="36">
        <v>4</v>
      </c>
      <c r="B7" s="4" t="s">
        <v>56</v>
      </c>
      <c r="C7" s="5">
        <v>1284531</v>
      </c>
      <c r="D7" s="9"/>
      <c r="E7" s="7"/>
      <c r="F7" s="10"/>
      <c r="G7" s="8"/>
    </row>
    <row r="8" spans="1:7" ht="15.75" x14ac:dyDescent="0.25">
      <c r="A8" s="37">
        <v>5</v>
      </c>
      <c r="B8" s="4" t="s">
        <v>56</v>
      </c>
      <c r="C8" s="5">
        <v>1379629</v>
      </c>
      <c r="D8" s="9"/>
      <c r="E8" s="7"/>
      <c r="F8" s="10"/>
    </row>
    <row r="9" spans="1:7" ht="15.75" x14ac:dyDescent="0.25">
      <c r="A9" s="37">
        <v>6</v>
      </c>
      <c r="B9" s="4" t="s">
        <v>56</v>
      </c>
      <c r="C9" s="5">
        <v>1516642</v>
      </c>
      <c r="D9" s="9"/>
      <c r="E9" s="7"/>
      <c r="F9" s="10"/>
    </row>
    <row r="10" spans="1:7" ht="15.75" x14ac:dyDescent="0.25">
      <c r="A10" s="46" t="s">
        <v>23</v>
      </c>
      <c r="B10" s="47"/>
      <c r="C10" s="11">
        <f>SUM(C4:C9)</f>
        <v>10388976</v>
      </c>
      <c r="D10" s="12"/>
      <c r="E10" s="13"/>
      <c r="F10" s="14"/>
    </row>
    <row r="11" spans="1:7" ht="15.75" x14ac:dyDescent="0.25">
      <c r="A11" s="36">
        <v>1</v>
      </c>
      <c r="B11" s="15" t="s">
        <v>16</v>
      </c>
      <c r="C11" s="6"/>
      <c r="D11" s="6">
        <f>+SUMIFS('Chi tiết'!L$13:L$15,'Chi tiết'!A$13:A$15,'TH công nợ'!A11)</f>
        <v>352253</v>
      </c>
      <c r="E11" s="7"/>
      <c r="F11" s="10"/>
    </row>
    <row r="12" spans="1:7" ht="15.75" x14ac:dyDescent="0.25">
      <c r="A12" s="36">
        <v>2</v>
      </c>
      <c r="B12" s="15" t="s">
        <v>16</v>
      </c>
      <c r="C12" s="6"/>
      <c r="D12" s="6">
        <f>+SUMIFS('Chi tiết'!L$13:L$15,'Chi tiết'!A$13:A$15,'TH công nợ'!A12)</f>
        <v>0</v>
      </c>
      <c r="E12" s="7"/>
      <c r="F12" s="10"/>
    </row>
    <row r="13" spans="1:7" ht="15.75" x14ac:dyDescent="0.25">
      <c r="A13" s="36">
        <v>3</v>
      </c>
      <c r="B13" s="15" t="s">
        <v>16</v>
      </c>
      <c r="C13" s="6"/>
      <c r="D13" s="6">
        <f>+SUMIFS('Chi tiết'!L$13:L$15,'Chi tiết'!A$13:A$15,'TH công nợ'!A13)</f>
        <v>0</v>
      </c>
      <c r="E13" s="7"/>
      <c r="F13" s="10"/>
    </row>
    <row r="14" spans="1:7" ht="15.75" x14ac:dyDescent="0.25">
      <c r="A14" s="36">
        <v>4</v>
      </c>
      <c r="B14" s="15" t="s">
        <v>16</v>
      </c>
      <c r="C14" s="6"/>
      <c r="D14" s="6">
        <f>+SUMIFS('Chi tiết'!L$13:L$15,'Chi tiết'!A$13:A$15,'TH công nợ'!A14)</f>
        <v>152950</v>
      </c>
      <c r="E14" s="7"/>
      <c r="F14" s="10"/>
    </row>
    <row r="15" spans="1:7" ht="15.75" x14ac:dyDescent="0.25">
      <c r="A15" s="37">
        <v>5</v>
      </c>
      <c r="B15" s="15" t="s">
        <v>16</v>
      </c>
      <c r="C15" s="6"/>
      <c r="D15" s="6">
        <f>+SUMIFS('Chi tiết'!L$13:L$15,'Chi tiết'!A$13:A$15,'TH công nợ'!A15)</f>
        <v>116193</v>
      </c>
      <c r="E15" s="7"/>
      <c r="F15" s="10"/>
    </row>
    <row r="16" spans="1:7" ht="15.75" x14ac:dyDescent="0.25">
      <c r="A16" s="46" t="s">
        <v>24</v>
      </c>
      <c r="B16" s="47"/>
      <c r="C16" s="11"/>
      <c r="D16" s="11">
        <f>+SUM(D11:D15)</f>
        <v>621396</v>
      </c>
      <c r="E16" s="13"/>
      <c r="F16" s="14"/>
    </row>
    <row r="17" spans="1:6" ht="15.75" x14ac:dyDescent="0.25">
      <c r="A17" s="36"/>
      <c r="B17" s="4"/>
      <c r="C17" s="6"/>
      <c r="D17" s="6"/>
      <c r="E17" s="7"/>
      <c r="F17" s="7"/>
    </row>
    <row r="18" spans="1:6" ht="15.75" x14ac:dyDescent="0.25">
      <c r="A18" s="36"/>
      <c r="B18" s="4"/>
      <c r="C18" s="6"/>
      <c r="D18" s="6"/>
      <c r="E18" s="7"/>
      <c r="F18" s="7"/>
    </row>
    <row r="19" spans="1:6" ht="15.75" x14ac:dyDescent="0.25">
      <c r="A19" s="46" t="s">
        <v>25</v>
      </c>
      <c r="B19" s="47"/>
      <c r="C19" s="16"/>
      <c r="D19" s="12"/>
      <c r="E19" s="14"/>
      <c r="F19" s="17"/>
    </row>
    <row r="20" spans="1:6" ht="15.75" x14ac:dyDescent="0.25">
      <c r="A20" s="48" t="s">
        <v>26</v>
      </c>
      <c r="B20" s="49"/>
      <c r="C20" s="49"/>
      <c r="D20" s="49"/>
      <c r="E20" s="50"/>
      <c r="F20" s="18">
        <f>C3+C10-D16-F19</f>
        <v>20842614</v>
      </c>
    </row>
    <row r="21" spans="1:6" ht="15.75" x14ac:dyDescent="0.25">
      <c r="A21" s="38"/>
      <c r="B21" s="19"/>
      <c r="C21" s="20"/>
      <c r="D21" s="21"/>
    </row>
    <row r="22" spans="1:6" ht="15.75" x14ac:dyDescent="0.25">
      <c r="A22" s="38"/>
      <c r="B22" s="19"/>
      <c r="C22" s="20"/>
      <c r="D22" s="21"/>
    </row>
    <row r="23" spans="1:6" ht="15.75" x14ac:dyDescent="0.25">
      <c r="A23" s="38"/>
      <c r="B23" s="19"/>
      <c r="C23" s="20"/>
      <c r="D23" s="21"/>
    </row>
    <row r="24" spans="1:6" ht="15.75" x14ac:dyDescent="0.25">
      <c r="A24" s="25"/>
      <c r="C24" s="23"/>
      <c r="D24" s="24"/>
    </row>
  </sheetData>
  <mergeCells count="5">
    <mergeCell ref="A1:F1"/>
    <mergeCell ref="A10:B10"/>
    <mergeCell ref="A16:B16"/>
    <mergeCell ref="A19:B19"/>
    <mergeCell ref="A20:E20"/>
  </mergeCells>
  <conditionalFormatting sqref="A21:B23 A20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16"/>
  <sheetViews>
    <sheetView zoomScaleNormal="100" workbookViewId="0">
      <selection activeCell="J13" sqref="J13:K15"/>
    </sheetView>
  </sheetViews>
  <sheetFormatPr defaultColWidth="9.140625" defaultRowHeight="15" x14ac:dyDescent="0.25"/>
  <cols>
    <col min="1" max="1" width="4.5703125" customWidth="1"/>
    <col min="2" max="7" width="14.42578125" customWidth="1"/>
    <col min="8" max="8" width="20.7109375" customWidth="1"/>
    <col min="9" max="12" width="14.42578125" customWidth="1"/>
  </cols>
  <sheetData>
    <row r="1" spans="1:12" ht="18.75" x14ac:dyDescent="0.3">
      <c r="B1" s="51" t="s">
        <v>28</v>
      </c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ht="25.5" customHeight="1" x14ac:dyDescent="0.25">
      <c r="B2" s="32" t="s">
        <v>1</v>
      </c>
      <c r="C2" s="35" t="s">
        <v>29</v>
      </c>
      <c r="D2" s="35" t="s">
        <v>30</v>
      </c>
      <c r="E2" s="35" t="s">
        <v>0</v>
      </c>
      <c r="F2" s="35" t="s">
        <v>2</v>
      </c>
      <c r="G2" s="35" t="s">
        <v>32</v>
      </c>
      <c r="H2" s="35" t="s">
        <v>10</v>
      </c>
      <c r="I2" s="33" t="s">
        <v>5</v>
      </c>
      <c r="J2" s="33" t="s">
        <v>3</v>
      </c>
      <c r="K2" s="33" t="s">
        <v>6</v>
      </c>
      <c r="L2" s="33" t="s">
        <v>11</v>
      </c>
    </row>
    <row r="3" spans="1:12" x14ac:dyDescent="0.25">
      <c r="A3">
        <f>+MONTH(B3)</f>
        <v>1</v>
      </c>
      <c r="B3" s="30">
        <v>44929</v>
      </c>
      <c r="C3" s="29" t="s">
        <v>33</v>
      </c>
      <c r="D3" s="29" t="s">
        <v>34</v>
      </c>
      <c r="E3" s="29" t="s">
        <v>15</v>
      </c>
      <c r="F3" s="29" t="s">
        <v>12</v>
      </c>
      <c r="G3" s="29" t="s">
        <v>36</v>
      </c>
      <c r="H3" s="29" t="s">
        <v>13</v>
      </c>
      <c r="I3" s="34">
        <v>2624685</v>
      </c>
      <c r="J3" s="34">
        <v>131235</v>
      </c>
      <c r="K3" s="34">
        <v>249345</v>
      </c>
      <c r="L3" s="34">
        <v>2742795</v>
      </c>
    </row>
    <row r="4" spans="1:12" x14ac:dyDescent="0.25">
      <c r="A4">
        <f t="shared" ref="A4:A15" si="0">+MONTH(B4)</f>
        <v>2</v>
      </c>
      <c r="B4" s="30">
        <v>44958</v>
      </c>
      <c r="C4" s="29" t="s">
        <v>38</v>
      </c>
      <c r="D4" s="29" t="s">
        <v>37</v>
      </c>
      <c r="E4" s="29" t="s">
        <v>14</v>
      </c>
      <c r="F4" s="29" t="s">
        <v>12</v>
      </c>
      <c r="G4" s="29" t="s">
        <v>36</v>
      </c>
      <c r="H4" s="29" t="s">
        <v>13</v>
      </c>
      <c r="I4" s="34">
        <v>1840240</v>
      </c>
      <c r="J4" s="34">
        <v>92013</v>
      </c>
      <c r="K4" s="34">
        <v>174823</v>
      </c>
      <c r="L4" s="34">
        <v>1923050</v>
      </c>
    </row>
    <row r="5" spans="1:12" x14ac:dyDescent="0.25">
      <c r="A5">
        <f t="shared" si="0"/>
        <v>2</v>
      </c>
      <c r="B5" s="30">
        <v>44979</v>
      </c>
      <c r="C5" s="29" t="s">
        <v>39</v>
      </c>
      <c r="D5" s="29" t="s">
        <v>40</v>
      </c>
      <c r="E5" s="29" t="s">
        <v>8</v>
      </c>
      <c r="F5" s="29" t="s">
        <v>12</v>
      </c>
      <c r="G5" s="29" t="s">
        <v>36</v>
      </c>
      <c r="H5" s="29" t="s">
        <v>9</v>
      </c>
      <c r="I5" s="34">
        <v>1475912</v>
      </c>
      <c r="J5" s="34">
        <v>73795</v>
      </c>
      <c r="K5" s="34">
        <v>140212</v>
      </c>
      <c r="L5" s="34">
        <v>1542329</v>
      </c>
    </row>
    <row r="6" spans="1:12" x14ac:dyDescent="0.25">
      <c r="A6">
        <f t="shared" si="0"/>
        <v>4</v>
      </c>
      <c r="B6" s="30">
        <v>45040</v>
      </c>
      <c r="C6" s="29" t="s">
        <v>41</v>
      </c>
      <c r="D6" s="29" t="s">
        <v>37</v>
      </c>
      <c r="E6" s="29" t="s">
        <v>4</v>
      </c>
      <c r="F6" s="29" t="s">
        <v>12</v>
      </c>
      <c r="G6" s="29" t="s">
        <v>36</v>
      </c>
      <c r="H6" s="29" t="s">
        <v>13</v>
      </c>
      <c r="I6" s="34">
        <v>1167755</v>
      </c>
      <c r="J6" s="34">
        <v>0</v>
      </c>
      <c r="K6" s="34">
        <v>116776</v>
      </c>
      <c r="L6" s="34">
        <v>1284531</v>
      </c>
    </row>
    <row r="7" spans="1:12" x14ac:dyDescent="0.25">
      <c r="A7">
        <f t="shared" si="0"/>
        <v>5</v>
      </c>
      <c r="B7" s="30">
        <v>45062</v>
      </c>
      <c r="C7" s="29" t="s">
        <v>42</v>
      </c>
      <c r="D7" s="29" t="s">
        <v>43</v>
      </c>
      <c r="E7" s="29" t="s">
        <v>44</v>
      </c>
      <c r="F7" s="29" t="s">
        <v>12</v>
      </c>
      <c r="G7" s="29" t="s">
        <v>36</v>
      </c>
      <c r="H7" s="29" t="s">
        <v>13</v>
      </c>
      <c r="I7" s="34">
        <v>1254208</v>
      </c>
      <c r="J7" s="34">
        <v>0</v>
      </c>
      <c r="K7" s="34">
        <v>125421</v>
      </c>
      <c r="L7" s="34">
        <v>1379629</v>
      </c>
    </row>
    <row r="8" spans="1:12" x14ac:dyDescent="0.25">
      <c r="A8">
        <v>6</v>
      </c>
      <c r="B8" s="42">
        <v>45086</v>
      </c>
      <c r="C8" s="39" t="s">
        <v>57</v>
      </c>
      <c r="D8" s="39" t="s">
        <v>58</v>
      </c>
      <c r="E8" s="40" t="s">
        <v>59</v>
      </c>
      <c r="F8" s="29" t="s">
        <v>12</v>
      </c>
      <c r="G8" s="29" t="s">
        <v>36</v>
      </c>
      <c r="H8" s="29" t="s">
        <v>13</v>
      </c>
      <c r="I8" s="41">
        <v>1378765</v>
      </c>
      <c r="J8" s="34">
        <v>0</v>
      </c>
      <c r="K8" s="41">
        <v>137877</v>
      </c>
      <c r="L8" s="41">
        <v>1516642</v>
      </c>
    </row>
    <row r="9" spans="1:12" x14ac:dyDescent="0.25">
      <c r="B9" s="39"/>
      <c r="C9" s="39"/>
      <c r="D9" s="39"/>
      <c r="E9" s="39"/>
      <c r="F9" s="39"/>
      <c r="G9" s="39"/>
      <c r="H9" s="39"/>
      <c r="I9" s="39"/>
      <c r="J9" s="39"/>
      <c r="K9" s="39"/>
      <c r="L9" s="43">
        <f>+SUM(L3:L8)</f>
        <v>10388976</v>
      </c>
    </row>
    <row r="11" spans="1:12" ht="18.75" x14ac:dyDescent="0.3">
      <c r="B11" s="51" t="s">
        <v>45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</row>
    <row r="12" spans="1:12" ht="21" x14ac:dyDescent="0.25">
      <c r="B12" s="32" t="s">
        <v>1</v>
      </c>
      <c r="C12" s="35" t="s">
        <v>29</v>
      </c>
      <c r="D12" s="35" t="s">
        <v>0</v>
      </c>
      <c r="E12" s="35" t="s">
        <v>31</v>
      </c>
      <c r="F12" s="35" t="s">
        <v>2</v>
      </c>
      <c r="G12" s="35" t="s">
        <v>46</v>
      </c>
      <c r="H12" s="35" t="s">
        <v>10</v>
      </c>
      <c r="I12" s="33" t="s">
        <v>5</v>
      </c>
      <c r="J12" s="33" t="s">
        <v>3</v>
      </c>
      <c r="K12" s="33" t="s">
        <v>6</v>
      </c>
      <c r="L12" s="33" t="s">
        <v>11</v>
      </c>
    </row>
    <row r="13" spans="1:12" x14ac:dyDescent="0.25">
      <c r="A13">
        <f t="shared" si="0"/>
        <v>1</v>
      </c>
      <c r="B13" s="30">
        <v>44957</v>
      </c>
      <c r="C13" s="29" t="s">
        <v>50</v>
      </c>
      <c r="D13" s="29" t="s">
        <v>51</v>
      </c>
      <c r="E13" s="29" t="s">
        <v>35</v>
      </c>
      <c r="F13" s="29" t="s">
        <v>12</v>
      </c>
      <c r="G13" s="29" t="s">
        <v>49</v>
      </c>
      <c r="H13" s="29" t="s">
        <v>16</v>
      </c>
      <c r="I13" s="34">
        <v>320230</v>
      </c>
      <c r="J13" s="34">
        <v>0</v>
      </c>
      <c r="K13" s="34">
        <v>32023</v>
      </c>
      <c r="L13" s="34">
        <v>352253</v>
      </c>
    </row>
    <row r="14" spans="1:12" x14ac:dyDescent="0.25">
      <c r="A14">
        <f t="shared" si="0"/>
        <v>4</v>
      </c>
      <c r="B14" s="30">
        <v>45042</v>
      </c>
      <c r="C14" s="29" t="s">
        <v>47</v>
      </c>
      <c r="D14" s="29" t="s">
        <v>48</v>
      </c>
      <c r="E14" s="29" t="s">
        <v>35</v>
      </c>
      <c r="F14" s="29" t="s">
        <v>12</v>
      </c>
      <c r="G14" s="29" t="s">
        <v>49</v>
      </c>
      <c r="H14" s="29" t="s">
        <v>16</v>
      </c>
      <c r="I14" s="34">
        <v>139045</v>
      </c>
      <c r="J14" s="34">
        <v>0</v>
      </c>
      <c r="K14" s="34">
        <v>13905</v>
      </c>
      <c r="L14" s="34">
        <v>152950</v>
      </c>
    </row>
    <row r="15" spans="1:12" x14ac:dyDescent="0.25">
      <c r="A15">
        <f t="shared" si="0"/>
        <v>5</v>
      </c>
      <c r="B15" s="30">
        <v>45068</v>
      </c>
      <c r="C15" s="29" t="s">
        <v>52</v>
      </c>
      <c r="D15" s="29" t="s">
        <v>53</v>
      </c>
      <c r="E15" s="29" t="s">
        <v>35</v>
      </c>
      <c r="F15" s="29" t="s">
        <v>12</v>
      </c>
      <c r="G15" s="29" t="s">
        <v>49</v>
      </c>
      <c r="H15" s="29" t="s">
        <v>54</v>
      </c>
      <c r="I15" s="34">
        <v>105630</v>
      </c>
      <c r="J15" s="34">
        <v>0</v>
      </c>
      <c r="K15" s="34">
        <v>10563</v>
      </c>
      <c r="L15" s="34">
        <v>116193</v>
      </c>
    </row>
    <row r="16" spans="1:12" x14ac:dyDescent="0.25">
      <c r="B16" s="31" t="s">
        <v>7</v>
      </c>
      <c r="I16" s="44">
        <f t="shared" ref="I16:K16" si="1">+SUM(I13:I15)</f>
        <v>564905</v>
      </c>
      <c r="J16" s="44"/>
      <c r="K16" s="44">
        <f t="shared" si="1"/>
        <v>56491</v>
      </c>
      <c r="L16" s="44">
        <f>+SUM(L13:L15)</f>
        <v>621396</v>
      </c>
    </row>
  </sheetData>
  <autoFilter ref="B12:V12" xr:uid="{00000000-0001-0000-0000-000000000000}">
    <sortState xmlns:xlrd2="http://schemas.microsoft.com/office/spreadsheetml/2017/richdata2" ref="B13:V17">
      <sortCondition ref="B12"/>
    </sortState>
  </autoFilter>
  <mergeCells count="2">
    <mergeCell ref="B1:L1"/>
    <mergeCell ref="B11:L1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A7EC9-780D-40AC-8742-A13D4ED094B2}">
  <dimension ref="A1:H14"/>
  <sheetViews>
    <sheetView tabSelected="1" workbookViewId="0">
      <selection activeCell="H20" sqref="H20"/>
    </sheetView>
  </sheetViews>
  <sheetFormatPr defaultRowHeight="15" x14ac:dyDescent="0.25"/>
  <cols>
    <col min="1" max="1" width="14" customWidth="1"/>
    <col min="2" max="2" width="13.85546875" customWidth="1"/>
    <col min="3" max="3" width="67.5703125" style="73" customWidth="1"/>
    <col min="4" max="4" width="37.5703125" customWidth="1"/>
    <col min="5" max="5" width="16.42578125" customWidth="1"/>
    <col min="6" max="6" width="13" customWidth="1"/>
    <col min="7" max="7" width="12.42578125" customWidth="1"/>
    <col min="8" max="8" width="15.85546875" customWidth="1"/>
  </cols>
  <sheetData>
    <row r="1" spans="1:8" ht="19.5" x14ac:dyDescent="0.25">
      <c r="A1" s="52" t="s">
        <v>60</v>
      </c>
      <c r="B1" s="52"/>
      <c r="C1" s="52"/>
      <c r="D1" s="52"/>
      <c r="E1" s="52"/>
      <c r="F1" s="52"/>
      <c r="G1" s="52"/>
      <c r="H1" s="52"/>
    </row>
    <row r="2" spans="1:8" x14ac:dyDescent="0.25">
      <c r="A2" s="53" t="s">
        <v>61</v>
      </c>
      <c r="B2" s="53"/>
      <c r="C2" s="53"/>
      <c r="D2" s="53"/>
      <c r="E2" s="53"/>
      <c r="F2" s="53"/>
      <c r="G2" s="53"/>
      <c r="H2" s="53"/>
    </row>
    <row r="3" spans="1:8" ht="47.25" x14ac:dyDescent="0.25">
      <c r="A3" s="54" t="s">
        <v>1</v>
      </c>
      <c r="B3" s="55" t="s">
        <v>0</v>
      </c>
      <c r="C3" s="70" t="s">
        <v>2</v>
      </c>
      <c r="D3" s="55" t="s">
        <v>10</v>
      </c>
      <c r="E3" s="56" t="s">
        <v>5</v>
      </c>
      <c r="F3" s="56" t="s">
        <v>3</v>
      </c>
      <c r="G3" s="56" t="s">
        <v>6</v>
      </c>
      <c r="H3" s="56" t="s">
        <v>11</v>
      </c>
    </row>
    <row r="4" spans="1:8" ht="31.5" x14ac:dyDescent="0.25">
      <c r="A4" s="57"/>
      <c r="B4" s="58"/>
      <c r="C4" s="71"/>
      <c r="D4" s="59" t="s">
        <v>27</v>
      </c>
      <c r="E4" s="60"/>
      <c r="F4" s="60"/>
      <c r="G4" s="60"/>
      <c r="H4" s="61">
        <v>11075034</v>
      </c>
    </row>
    <row r="5" spans="1:8" ht="15.75" x14ac:dyDescent="0.25">
      <c r="A5" s="62">
        <v>44929</v>
      </c>
      <c r="B5" s="63" t="s">
        <v>15</v>
      </c>
      <c r="C5" s="63" t="s">
        <v>12</v>
      </c>
      <c r="D5" s="63" t="s">
        <v>13</v>
      </c>
      <c r="E5" s="64">
        <v>2624685</v>
      </c>
      <c r="F5" s="64">
        <v>131235</v>
      </c>
      <c r="G5" s="64">
        <v>249345</v>
      </c>
      <c r="H5" s="64">
        <v>2742795</v>
      </c>
    </row>
    <row r="6" spans="1:8" ht="15.75" x14ac:dyDescent="0.25">
      <c r="A6" s="62">
        <v>44958</v>
      </c>
      <c r="B6" s="63" t="s">
        <v>14</v>
      </c>
      <c r="C6" s="63" t="s">
        <v>12</v>
      </c>
      <c r="D6" s="63" t="s">
        <v>13</v>
      </c>
      <c r="E6" s="64">
        <v>1840240</v>
      </c>
      <c r="F6" s="64">
        <v>92013</v>
      </c>
      <c r="G6" s="64">
        <v>174823</v>
      </c>
      <c r="H6" s="64">
        <v>1923050</v>
      </c>
    </row>
    <row r="7" spans="1:8" ht="15.75" x14ac:dyDescent="0.25">
      <c r="A7" s="62">
        <v>44979</v>
      </c>
      <c r="B7" s="63" t="s">
        <v>8</v>
      </c>
      <c r="C7" s="63" t="s">
        <v>12</v>
      </c>
      <c r="D7" s="63" t="s">
        <v>13</v>
      </c>
      <c r="E7" s="64">
        <v>1475912</v>
      </c>
      <c r="F7" s="64">
        <v>73795</v>
      </c>
      <c r="G7" s="64">
        <v>140212</v>
      </c>
      <c r="H7" s="64">
        <v>1542329</v>
      </c>
    </row>
    <row r="8" spans="1:8" ht="15.75" x14ac:dyDescent="0.25">
      <c r="A8" s="62">
        <v>45040</v>
      </c>
      <c r="B8" s="63" t="s">
        <v>4</v>
      </c>
      <c r="C8" s="63" t="s">
        <v>12</v>
      </c>
      <c r="D8" s="63" t="s">
        <v>62</v>
      </c>
      <c r="E8" s="64">
        <v>1167755</v>
      </c>
      <c r="F8" s="64">
        <v>0</v>
      </c>
      <c r="G8" s="64">
        <v>116776</v>
      </c>
      <c r="H8" s="64">
        <v>1284531</v>
      </c>
    </row>
    <row r="9" spans="1:8" ht="15.75" x14ac:dyDescent="0.25">
      <c r="A9" s="62">
        <v>45062</v>
      </c>
      <c r="B9" s="63" t="s">
        <v>44</v>
      </c>
      <c r="C9" s="63" t="s">
        <v>12</v>
      </c>
      <c r="D9" s="63" t="s">
        <v>62</v>
      </c>
      <c r="E9" s="64">
        <v>1254208</v>
      </c>
      <c r="F9" s="64">
        <v>0</v>
      </c>
      <c r="G9" s="64">
        <v>125421</v>
      </c>
      <c r="H9" s="64">
        <v>1379629</v>
      </c>
    </row>
    <row r="10" spans="1:8" ht="15.75" x14ac:dyDescent="0.25">
      <c r="A10" s="65">
        <v>45086</v>
      </c>
      <c r="B10" s="66" t="s">
        <v>59</v>
      </c>
      <c r="C10" s="63" t="s">
        <v>12</v>
      </c>
      <c r="D10" s="63" t="s">
        <v>62</v>
      </c>
      <c r="E10" s="67">
        <v>1378765</v>
      </c>
      <c r="F10" s="64">
        <v>0</v>
      </c>
      <c r="G10" s="67">
        <v>137877</v>
      </c>
      <c r="H10" s="67">
        <v>1516642</v>
      </c>
    </row>
    <row r="11" spans="1:8" ht="15.75" x14ac:dyDescent="0.25">
      <c r="A11" s="62">
        <v>44957</v>
      </c>
      <c r="B11" s="63" t="s">
        <v>51</v>
      </c>
      <c r="C11" s="63" t="s">
        <v>12</v>
      </c>
      <c r="D11" s="63" t="s">
        <v>16</v>
      </c>
      <c r="E11" s="74">
        <v>-320230</v>
      </c>
      <c r="F11" s="72">
        <v>0</v>
      </c>
      <c r="G11" s="75">
        <f>+E11*0.1</f>
        <v>-32023</v>
      </c>
      <c r="H11" s="76">
        <f>+G11+E11</f>
        <v>-352253</v>
      </c>
    </row>
    <row r="12" spans="1:8" ht="15.75" x14ac:dyDescent="0.25">
      <c r="A12" s="62">
        <v>45042</v>
      </c>
      <c r="B12" s="63" t="s">
        <v>48</v>
      </c>
      <c r="C12" s="63" t="s">
        <v>12</v>
      </c>
      <c r="D12" s="63" t="s">
        <v>16</v>
      </c>
      <c r="E12" s="74">
        <v>-139045</v>
      </c>
      <c r="F12" s="72">
        <v>0</v>
      </c>
      <c r="G12" s="75">
        <f t="shared" ref="G12:G13" si="0">+E12*0.1</f>
        <v>-13904.5</v>
      </c>
      <c r="H12" s="76">
        <f t="shared" ref="H12:H13" si="1">+G12+E12</f>
        <v>-152949.5</v>
      </c>
    </row>
    <row r="13" spans="1:8" ht="15.75" x14ac:dyDescent="0.25">
      <c r="A13" s="62">
        <v>45068</v>
      </c>
      <c r="B13" s="63" t="s">
        <v>53</v>
      </c>
      <c r="C13" s="63" t="s">
        <v>12</v>
      </c>
      <c r="D13" s="63" t="s">
        <v>16</v>
      </c>
      <c r="E13" s="74">
        <v>-105630</v>
      </c>
      <c r="F13" s="72">
        <v>0</v>
      </c>
      <c r="G13" s="75">
        <f t="shared" si="0"/>
        <v>-10563</v>
      </c>
      <c r="H13" s="76">
        <f t="shared" si="1"/>
        <v>-116193</v>
      </c>
    </row>
    <row r="14" spans="1:8" ht="15.75" x14ac:dyDescent="0.25">
      <c r="A14" s="10"/>
      <c r="B14" s="10"/>
      <c r="C14" s="72"/>
      <c r="D14" s="68" t="s">
        <v>63</v>
      </c>
      <c r="E14" s="10"/>
      <c r="F14" s="10"/>
      <c r="G14" s="10"/>
      <c r="H14" s="69">
        <f>+SUM(H4:H13)-1</f>
        <v>20842613.5</v>
      </c>
    </row>
  </sheetData>
  <mergeCells count="2">
    <mergeCell ref="A1:H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 công nợ</vt:lpstr>
      <vt:lpstr>Chi tiết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2023-05-16T09:40:16Z</dcterms:created>
  <dcterms:modified xsi:type="dcterms:W3CDTF">2023-08-14T04:27:20Z</dcterms:modified>
</cp:coreProperties>
</file>