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8 LAM\CÔNG NỢ\UNO\"/>
    </mc:Choice>
  </mc:AlternateContent>
  <bookViews>
    <workbookView xWindow="-120" yWindow="-120" windowWidth="29040" windowHeight="15720" tabRatio="734"/>
  </bookViews>
  <sheets>
    <sheet name="công nợ" sheetId="1" r:id="rId1"/>
    <sheet name="tháng 1.2.4.2023" sheetId="12" r:id="rId2"/>
    <sheet name="tháng 12.2022" sheetId="10" r:id="rId3"/>
    <sheet name="tháng 11.2022" sheetId="11" r:id="rId4"/>
    <sheet name="tháng 10.2022" sheetId="5" r:id="rId5"/>
    <sheet name="tháng 9.2022" sheetId="6" r:id="rId6"/>
    <sheet name="tháng 8.2022" sheetId="7" r:id="rId7"/>
    <sheet name="tháng 7.2022" sheetId="8" r:id="rId8"/>
    <sheet name="tháng 6.2022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D20" i="1" l="1"/>
  <c r="E21" i="9" l="1"/>
  <c r="E22" i="9"/>
  <c r="E23" i="9"/>
  <c r="E24" i="9"/>
  <c r="E25" i="9"/>
  <c r="E26" i="9"/>
  <c r="E20" i="9"/>
  <c r="F10" i="9"/>
  <c r="G10" i="9" s="1"/>
  <c r="F11" i="9"/>
  <c r="G11" i="9" s="1"/>
  <c r="F12" i="9"/>
  <c r="G12" i="9" s="1"/>
  <c r="H12" i="9" s="1"/>
  <c r="I12" i="9" s="1"/>
  <c r="F13" i="9"/>
  <c r="G13" i="9" s="1"/>
  <c r="F14" i="9"/>
  <c r="G14" i="9"/>
  <c r="H14" i="9"/>
  <c r="I14" i="9"/>
  <c r="F15" i="9"/>
  <c r="G15" i="9" s="1"/>
  <c r="F16" i="9"/>
  <c r="E27" i="9" l="1"/>
  <c r="H13" i="9"/>
  <c r="I13" i="9" s="1"/>
  <c r="H15" i="9"/>
  <c r="I15" i="9"/>
  <c r="G16" i="9"/>
  <c r="F17" i="9"/>
  <c r="H10" i="9"/>
  <c r="I10" i="9" s="1"/>
  <c r="H11" i="9"/>
  <c r="I11" i="9" s="1"/>
  <c r="G17" i="9" l="1"/>
  <c r="G19" i="9" s="1"/>
  <c r="F19" i="9"/>
  <c r="H16" i="9"/>
  <c r="I16" i="9" s="1"/>
  <c r="I17" i="9" s="1"/>
  <c r="C12" i="1"/>
  <c r="F6" i="12"/>
  <c r="G6" i="12"/>
  <c r="H6" i="12"/>
  <c r="E6" i="12"/>
  <c r="H17" i="9" l="1"/>
  <c r="H19" i="9" s="1"/>
  <c r="I19" i="9"/>
  <c r="C11" i="1"/>
  <c r="C10" i="1"/>
  <c r="E4" i="11" l="1"/>
  <c r="F4" i="11"/>
  <c r="E5" i="10" l="1"/>
  <c r="F5" i="10"/>
  <c r="G5" i="10"/>
  <c r="C9" i="1" s="1"/>
  <c r="D5" i="10"/>
  <c r="F5" i="9" l="1"/>
  <c r="G5" i="9"/>
  <c r="H5" i="9"/>
  <c r="C3" i="1" s="1"/>
  <c r="E5" i="9"/>
  <c r="F6" i="8"/>
  <c r="G6" i="8"/>
  <c r="H6" i="8"/>
  <c r="C4" i="1" s="1"/>
  <c r="E6" i="8"/>
  <c r="E7" i="7"/>
  <c r="F7" i="7"/>
  <c r="G7" i="7"/>
  <c r="C5" i="1" s="1"/>
  <c r="D7" i="7"/>
  <c r="F6" i="6"/>
  <c r="G6" i="6"/>
  <c r="H6" i="6"/>
  <c r="C6" i="1" s="1"/>
  <c r="E6" i="6"/>
  <c r="E5" i="5"/>
  <c r="F5" i="5"/>
  <c r="G5" i="5"/>
  <c r="C7" i="1" s="1"/>
  <c r="D5" i="5"/>
  <c r="C14" i="1" l="1"/>
  <c r="F27" i="1" l="1"/>
</calcChain>
</file>

<file path=xl/sharedStrings.xml><?xml version="1.0" encoding="utf-8"?>
<sst xmlns="http://schemas.openxmlformats.org/spreadsheetml/2006/main" count="179" uniqueCount="84">
  <si>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</si>
  <si>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</si>
  <si>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</si>
  <si>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</si>
  <si>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</si>
  <si>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</si>
  <si>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</si>
  <si>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</si>
  <si>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</si>
  <si>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Bảng kê hóa đơn tháng 9.2022</t>
  </si>
  <si>
    <t>Bảng kê hóa đơn tháng 10.2022</t>
  </si>
  <si>
    <t>Bảng kê hóa đơn tháng 8.2022</t>
  </si>
  <si>
    <t>Ngày chứng từ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</si>
  <si>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</si>
  <si>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</si>
  <si>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</si>
  <si>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</si>
  <si>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</si>
  <si>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</si>
  <si>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UNO</t>
  </si>
  <si>
    <t>Dư nợ phải thu UNO</t>
  </si>
  <si>
    <t>DANH SÁCH BÁN HÀNG</t>
  </si>
  <si>
    <t>Diễn giải</t>
  </si>
  <si>
    <t>Unomart - Ecohome 3 Goldentime</t>
  </si>
  <si>
    <t>CHIẾT KHẤU CỐ ĐỊNH 4%</t>
  </si>
  <si>
    <t>00048070</t>
  </si>
  <si>
    <t>00045920</t>
  </si>
  <si>
    <t>Số dòng = 3</t>
  </si>
  <si>
    <t>00044319</t>
  </si>
  <si>
    <t>00042295</t>
  </si>
  <si>
    <t>00038435</t>
  </si>
  <si>
    <t>Số dòng = 4</t>
  </si>
  <si>
    <t>00036434</t>
  </si>
  <si>
    <t>00034167</t>
  </si>
  <si>
    <t>00029772</t>
  </si>
  <si>
    <t>00029388</t>
  </si>
  <si>
    <t>CÔNG TY CỔ PHẦN ĐẦU TƯ UNO VIỆT NAM</t>
  </si>
  <si>
    <t>TÒA N04 GOLDENTÒA N04 (GOLDEN TIME) ECOHOME 3, ĐÔNG NGẠC, BẮC TỪ LIÊM , HÀ NỘI,( CK CỐ ĐỊNH 4%)</t>
  </si>
  <si>
    <t>00027362</t>
  </si>
  <si>
    <t>00025946</t>
  </si>
  <si>
    <t>TÒA N04 (GOLDEN TIME), ECOHOME 3, ĐÔNG NGẠC , BẮC TỪ LIÊM , HÀ NỘI,( CK CỐ ĐỊNH 4%)</t>
  </si>
  <si>
    <t>00023749</t>
  </si>
  <si>
    <t>00021420</t>
  </si>
  <si>
    <t>Unomart</t>
  </si>
  <si>
    <t>KHÁCH LẼ C6, THANH TOÁN  1 NGÀY TRONG THÁNG, CK CỐ ĐỊNH 4%, đơn khai trương ck 10%</t>
  </si>
  <si>
    <t>00021419</t>
  </si>
  <si>
    <t>Số dòng = 2</t>
  </si>
  <si>
    <t>00056830</t>
  </si>
  <si>
    <t>00054129</t>
  </si>
  <si>
    <t>Bảng kê hóa đơn tháng 12.2022</t>
  </si>
  <si>
    <t>Bảng kê hóa đơn tháng 6.2022</t>
  </si>
  <si>
    <t>Bảng kê hóa đơn tháng 7.2022</t>
  </si>
  <si>
    <t>26/12/2022</t>
  </si>
  <si>
    <t>Hàng trả</t>
  </si>
  <si>
    <t>29/8/2022</t>
  </si>
  <si>
    <t>Bảng kê hóa đơn tháng 11.2022</t>
  </si>
  <si>
    <t>00049561</t>
  </si>
  <si>
    <t>2.916.676</t>
  </si>
  <si>
    <t>3.024.011</t>
  </si>
  <si>
    <t>CK CỐ ĐỊNH 4%</t>
  </si>
  <si>
    <t>00002872</t>
  </si>
  <si>
    <t>00000976</t>
  </si>
  <si>
    <t>Bảng kê hóa đơn tháng 01.2023</t>
  </si>
  <si>
    <t>Bảng kê hóa đơn tháng 02.2023</t>
  </si>
  <si>
    <t>CK CỐ ĐỊNH 4% - Unomart - Ecohome 3 Goldentime</t>
  </si>
  <si>
    <t>00025011</t>
  </si>
  <si>
    <t>Bảng kê hóa đơn tháng 04.2023</t>
  </si>
  <si>
    <t>28/4/2023</t>
  </si>
  <si>
    <t>cc</t>
  </si>
  <si>
    <t>cgs</t>
  </si>
  <si>
    <t>cgm300</t>
  </si>
  <si>
    <t>th200</t>
  </si>
  <si>
    <t>gm</t>
  </si>
  <si>
    <t>bbm200</t>
  </si>
  <si>
    <t>mnh</t>
  </si>
  <si>
    <t>ck</t>
  </si>
  <si>
    <t>sau ck 4%</t>
  </si>
  <si>
    <t>tổng giá trị sau khi ck 4% và bỏ DGS</t>
  </si>
  <si>
    <t>VAT</t>
  </si>
  <si>
    <t>tổng</t>
  </si>
  <si>
    <t>24/4/2023</t>
  </si>
  <si>
    <t>Thanh toán CN</t>
  </si>
  <si>
    <t>Bảng kê hóa đơn tháng 05.2023</t>
  </si>
  <si>
    <t>Tháng 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</si>
</sst>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8"/>
      <color rgb="FF000000"/>
      <name val="Microsoft Sans Serif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4" fontId="11" fillId="5" borderId="6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38" fontId="12" fillId="3" borderId="6" xfId="0" applyNumberFormat="1" applyFont="1" applyFill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/>
    <xf numFmtId="0" fontId="5" fillId="6" borderId="1" xfId="0" applyFont="1" applyFill="1" applyBorder="1"/>
    <xf numFmtId="14" fontId="2" fillId="6" borderId="1" xfId="0" applyNumberFormat="1" applyFont="1" applyFill="1" applyBorder="1" applyAlignment="1">
      <alignment horizontal="center"/>
    </xf>
    <xf numFmtId="164" fontId="3" fillId="6" borderId="1" xfId="1" applyNumberFormat="1" applyFont="1" applyFill="1" applyBorder="1" applyAlignment="1">
      <alignment horizontal="left" vertical="center"/>
    </xf>
    <xf numFmtId="0" fontId="10" fillId="0" borderId="6" xfId="0" quotePrefix="1" applyFont="1" applyBorder="1" applyAlignment="1">
      <alignment horizontal="left" vertical="center"/>
    </xf>
    <xf numFmtId="38" fontId="13" fillId="3" borderId="6" xfId="0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center" vertical="center" wrapText="1"/>
    </xf>
    <xf numFmtId="0" fontId="0" fillId="6" borderId="0" xfId="0" applyFill="1"/>
    <xf numFmtId="38" fontId="10" fillId="6" borderId="0" xfId="0" applyNumberFormat="1" applyFont="1" applyFill="1" applyAlignment="1">
      <alignment horizontal="right" vertical="center" wrapText="1"/>
    </xf>
    <xf numFmtId="14" fontId="5" fillId="6" borderId="2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0" xfId="0" applyFont="1" applyFill="1"/>
    <xf numFmtId="164" fontId="0" fillId="0" borderId="0" xfId="1" applyNumberFormat="1" applyFont="1"/>
    <xf numFmtId="164" fontId="0" fillId="0" borderId="0" xfId="0" applyNumberFormat="1"/>
    <xf numFmtId="164" fontId="2" fillId="0" borderId="1" xfId="1" applyNumberFormat="1" applyFont="1" applyBorder="1" applyAlignment="1">
      <alignment horizontal="right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1"/>
  <sheetViews>
    <sheetView tabSelected="1" zoomScaleNormal="100" workbookViewId="0">
      <pane ySplit="2" topLeftCell="A15" activePane="bottomLeft" state="frozen"/>
      <selection pane="bottomLeft" activeCell="F26" sqref="F26"/>
    </sheetView>
  </sheetViews>
  <sheetFormatPr defaultRowHeight="21" customHeight="1" x14ac:dyDescent="0.25"/>
  <cols>
    <col min="1" max="1" width="15.28515625" style="11" customWidth="1"/>
    <col min="2" max="2" width="44.85546875" style="8" customWidth="1"/>
    <col min="3" max="3" width="19.28515625" style="2" customWidth="1"/>
    <col min="4" max="4" width="17.7109375" style="1" customWidth="1"/>
    <col min="5" max="5" width="17.42578125" style="1" customWidth="1"/>
    <col min="6" max="6" width="17.5703125" style="1" customWidth="1"/>
    <col min="7" max="16384" width="9.140625" style="1"/>
  </cols>
  <sheetData>
    <row r="1" spans="1:6" ht="27" customHeight="1" x14ac:dyDescent="0.3">
      <c r="A1" s="56" t="s">
        <v>19</v>
      </c>
      <c r="B1" s="56"/>
      <c r="C1" s="56"/>
      <c r="D1" s="56"/>
      <c r="E1" s="56"/>
      <c r="F1" s="56"/>
    </row>
    <row r="2" spans="1:6" s="12" customFormat="1" ht="40.5" customHeight="1" x14ac:dyDescent="0.25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 x14ac:dyDescent="0.25">
      <c r="A3" s="18"/>
      <c r="B3" s="13" t="s">
        <v>50</v>
      </c>
      <c r="C3" s="14">
        <f>'tháng 6.2022'!H5</f>
        <v>6423734</v>
      </c>
      <c r="D3" s="14"/>
      <c r="E3" s="15"/>
      <c r="F3" s="15"/>
    </row>
    <row r="4" spans="1:6" ht="21" customHeight="1" x14ac:dyDescent="0.25">
      <c r="A4" s="18"/>
      <c r="B4" s="13" t="s">
        <v>51</v>
      </c>
      <c r="C4" s="14">
        <f>'tháng 7.2022'!H6</f>
        <v>7825646</v>
      </c>
      <c r="D4" s="14"/>
      <c r="E4" s="15"/>
      <c r="F4" s="15"/>
    </row>
    <row r="5" spans="1:6" ht="21" customHeight="1" x14ac:dyDescent="0.25">
      <c r="A5" s="18"/>
      <c r="B5" s="13" t="s">
        <v>11</v>
      </c>
      <c r="C5" s="14">
        <f>'tháng 8.2022'!G7</f>
        <v>11351906</v>
      </c>
      <c r="D5" s="14"/>
      <c r="E5" s="15"/>
      <c r="F5" s="15"/>
    </row>
    <row r="6" spans="1:6" ht="21" customHeight="1" x14ac:dyDescent="0.25">
      <c r="A6" s="18"/>
      <c r="B6" s="13" t="s">
        <v>9</v>
      </c>
      <c r="C6" s="14">
        <f>'tháng 9.2022'!H6</f>
        <v>8340550</v>
      </c>
      <c r="D6" s="14"/>
      <c r="E6" s="15"/>
      <c r="F6" s="15"/>
    </row>
    <row r="7" spans="1:6" ht="21" customHeight="1" x14ac:dyDescent="0.25">
      <c r="A7" s="18"/>
      <c r="B7" s="13" t="s">
        <v>10</v>
      </c>
      <c r="C7" s="14">
        <f>'tháng 10.2022'!G5</f>
        <v>6148179</v>
      </c>
      <c r="D7" s="16"/>
      <c r="E7" s="15"/>
      <c r="F7" s="17"/>
    </row>
    <row r="8" spans="1:6" ht="21" customHeight="1" x14ac:dyDescent="0.25">
      <c r="A8" s="39"/>
      <c r="B8" s="13" t="s">
        <v>55</v>
      </c>
      <c r="C8" s="55">
        <v>3024011</v>
      </c>
      <c r="D8" s="16"/>
      <c r="E8" s="15"/>
      <c r="F8" s="17"/>
    </row>
    <row r="9" spans="1:6" ht="21" customHeight="1" x14ac:dyDescent="0.25">
      <c r="A9" s="39"/>
      <c r="B9" s="13" t="s">
        <v>49</v>
      </c>
      <c r="C9" s="14">
        <f>'tháng 12.2022'!G5</f>
        <v>4660073</v>
      </c>
      <c r="D9" s="16"/>
      <c r="E9" s="15"/>
      <c r="F9" s="17"/>
    </row>
    <row r="10" spans="1:6" ht="21" customHeight="1" x14ac:dyDescent="0.25">
      <c r="A10" s="39"/>
      <c r="B10" s="13" t="s">
        <v>62</v>
      </c>
      <c r="C10" s="14">
        <f>'tháng 1.2.4.2023'!H5</f>
        <v>1762949</v>
      </c>
      <c r="D10" s="16"/>
      <c r="E10" s="15"/>
      <c r="F10" s="17"/>
    </row>
    <row r="11" spans="1:6" ht="21" customHeight="1" x14ac:dyDescent="0.25">
      <c r="A11" s="39"/>
      <c r="B11" s="13" t="s">
        <v>63</v>
      </c>
      <c r="C11" s="14">
        <f>'tháng 1.2.4.2023'!H4</f>
        <v>1167472</v>
      </c>
      <c r="D11" s="16"/>
      <c r="E11" s="15"/>
      <c r="F11" s="17"/>
    </row>
    <row r="12" spans="1:6" ht="21" customHeight="1" x14ac:dyDescent="0.25">
      <c r="A12" s="39"/>
      <c r="B12" s="13" t="s">
        <v>66</v>
      </c>
      <c r="C12" s="14">
        <f>'tháng 1.2.4.2023'!H3</f>
        <v>2320803</v>
      </c>
      <c r="D12" s="16"/>
      <c r="E12" s="15"/>
      <c r="F12" s="17"/>
    </row>
    <row r="13" spans="1:6" ht="21" customHeight="1" x14ac:dyDescent="0.25">
      <c r="A13" s="39"/>
      <c r="B13" s="13" t="s">
        <v>82</v>
      </c>
      <c r="C13" s="14">
        <v>-983508</v>
      </c>
      <c r="D13" s="16"/>
      <c r="E13" s="15"/>
      <c r="F13" s="17"/>
    </row>
    <row r="14" spans="1:6" ht="21" customHeight="1" x14ac:dyDescent="0.25">
      <c r="A14" s="57" t="s">
        <v>6</v>
      </c>
      <c r="B14" s="58"/>
      <c r="C14" s="21">
        <f>SUM(C3:C12)</f>
        <v>53025323</v>
      </c>
      <c r="D14" s="22"/>
      <c r="E14" s="23"/>
      <c r="F14" s="24"/>
    </row>
    <row r="15" spans="1:6" s="52" customFormat="1" ht="21" customHeight="1" x14ac:dyDescent="0.25">
      <c r="A15" s="50">
        <v>45176</v>
      </c>
      <c r="B15" s="51" t="s">
        <v>53</v>
      </c>
      <c r="C15" s="40"/>
      <c r="D15" s="44">
        <v>176418</v>
      </c>
      <c r="E15" s="41"/>
      <c r="F15" s="42"/>
    </row>
    <row r="16" spans="1:6" ht="21" customHeight="1" x14ac:dyDescent="0.25">
      <c r="A16" s="43" t="s">
        <v>54</v>
      </c>
      <c r="B16" s="28" t="s">
        <v>53</v>
      </c>
      <c r="C16" s="40"/>
      <c r="D16" s="44">
        <v>94090</v>
      </c>
      <c r="E16" s="41"/>
      <c r="F16" s="42"/>
    </row>
    <row r="17" spans="1:6" ht="21" customHeight="1" x14ac:dyDescent="0.25">
      <c r="A17" s="43">
        <v>44661</v>
      </c>
      <c r="B17" s="28" t="s">
        <v>53</v>
      </c>
      <c r="C17" s="40"/>
      <c r="D17" s="44">
        <v>179323</v>
      </c>
      <c r="E17" s="41"/>
      <c r="F17" s="42"/>
    </row>
    <row r="18" spans="1:6" ht="21" customHeight="1" x14ac:dyDescent="0.25">
      <c r="A18" s="18" t="s">
        <v>52</v>
      </c>
      <c r="B18" s="28" t="s">
        <v>53</v>
      </c>
      <c r="C18" s="14"/>
      <c r="D18" s="14">
        <v>170658</v>
      </c>
      <c r="E18" s="15"/>
      <c r="F18" s="17"/>
    </row>
    <row r="19" spans="1:6" ht="21" customHeight="1" x14ac:dyDescent="0.25">
      <c r="A19" s="39" t="s">
        <v>67</v>
      </c>
      <c r="B19" s="28" t="s">
        <v>53</v>
      </c>
      <c r="C19" s="14"/>
      <c r="D19" s="14">
        <v>463760</v>
      </c>
      <c r="E19" s="15"/>
      <c r="F19" s="17"/>
    </row>
    <row r="20" spans="1:6" ht="21" customHeight="1" x14ac:dyDescent="0.25">
      <c r="A20" s="57" t="s">
        <v>7</v>
      </c>
      <c r="B20" s="58"/>
      <c r="C20" s="21"/>
      <c r="D20" s="21">
        <f>SUM(D15:D19)</f>
        <v>1084249</v>
      </c>
      <c r="E20" s="23"/>
      <c r="F20" s="24"/>
    </row>
    <row r="21" spans="1:6" ht="21" customHeight="1" x14ac:dyDescent="0.25">
      <c r="A21" s="18" t="s">
        <v>80</v>
      </c>
      <c r="B21" s="13" t="s">
        <v>81</v>
      </c>
      <c r="C21" s="14"/>
      <c r="D21" s="14"/>
      <c r="E21" s="15"/>
      <c r="F21" s="15">
        <v>10000000</v>
      </c>
    </row>
    <row r="22" spans="1:6" ht="15" customHeight="1" x14ac:dyDescent="0.25">
      <c r="A22" s="18">
        <v>45110</v>
      </c>
      <c r="B22" s="13" t="s">
        <v>81</v>
      </c>
      <c r="C22" s="14"/>
      <c r="D22" s="14"/>
      <c r="E22" s="15"/>
      <c r="F22" s="15">
        <v>10000000</v>
      </c>
    </row>
    <row r="23" spans="1:6" ht="15" customHeight="1" x14ac:dyDescent="0.25">
      <c r="A23" s="18" t="s">
        <v>83</v>
      </c>
      <c r="B23" s="13" t="s">
        <v>81</v>
      </c>
      <c r="C23" s="14"/>
      <c r="D23" s="14"/>
      <c r="E23" s="15"/>
      <c r="F23" s="15">
        <v>10000000</v>
      </c>
    </row>
    <row r="24" spans="1:6" ht="15" customHeight="1" x14ac:dyDescent="0.25">
      <c r="A24" s="18">
        <v>45264</v>
      </c>
      <c r="B24" s="13" t="s">
        <v>81</v>
      </c>
      <c r="C24" s="14"/>
      <c r="D24" s="14"/>
      <c r="E24" s="15"/>
      <c r="F24" s="15">
        <v>3000000</v>
      </c>
    </row>
    <row r="25" spans="1:6" ht="15" customHeight="1" x14ac:dyDescent="0.25">
      <c r="A25" s="18">
        <v>45270</v>
      </c>
      <c r="B25" s="13" t="s">
        <v>81</v>
      </c>
      <c r="C25" s="14"/>
      <c r="D25" s="14"/>
      <c r="E25" s="15"/>
      <c r="F25" s="15">
        <v>3941000</v>
      </c>
    </row>
    <row r="26" spans="1:6" ht="21" customHeight="1" x14ac:dyDescent="0.25">
      <c r="A26" s="57" t="s">
        <v>8</v>
      </c>
      <c r="B26" s="58"/>
      <c r="C26" s="25"/>
      <c r="D26" s="22"/>
      <c r="E26" s="24"/>
      <c r="F26" s="26">
        <f>SUM(F21:F25)</f>
        <v>36941000</v>
      </c>
    </row>
    <row r="27" spans="1:6" ht="21" customHeight="1" x14ac:dyDescent="0.25">
      <c r="A27" s="59" t="s">
        <v>20</v>
      </c>
      <c r="B27" s="60"/>
      <c r="C27" s="60"/>
      <c r="D27" s="60"/>
      <c r="E27" s="61"/>
      <c r="F27" s="27">
        <f>C14-D20-F26</f>
        <v>15000074</v>
      </c>
    </row>
    <row r="28" spans="1:6" ht="21" customHeight="1" x14ac:dyDescent="0.25">
      <c r="A28" s="3"/>
      <c r="B28" s="9"/>
      <c r="C28" s="5"/>
      <c r="D28" s="4"/>
    </row>
    <row r="29" spans="1:6" ht="21" customHeight="1" x14ac:dyDescent="0.25">
      <c r="A29" s="3"/>
      <c r="B29" s="9"/>
      <c r="C29" s="5"/>
      <c r="D29" s="4"/>
    </row>
    <row r="30" spans="1:6" ht="21" customHeight="1" x14ac:dyDescent="0.25">
      <c r="A30" s="3"/>
      <c r="B30" s="9"/>
      <c r="C30" s="5"/>
      <c r="D30" s="4"/>
    </row>
    <row r="31" spans="1:6" ht="21" customHeight="1" x14ac:dyDescent="0.25">
      <c r="A31" s="10"/>
      <c r="C31" s="6"/>
      <c r="D31" s="7"/>
    </row>
  </sheetData>
  <mergeCells count="5">
    <mergeCell ref="A1:F1"/>
    <mergeCell ref="A14:B14"/>
    <mergeCell ref="A20:B20"/>
    <mergeCell ref="A26:B26"/>
    <mergeCell ref="A27:E27"/>
  </mergeCells>
  <phoneticPr fontId="14" type="noConversion"/>
  <conditionalFormatting sqref="A28:B30 A27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zoomScaleNormal="100" workbookViewId="0">
      <selection activeCell="H3" sqref="H3:H5"/>
    </sheetView>
  </sheetViews>
  <sheetFormatPr defaultColWidth="9.140625" defaultRowHeight="15" x14ac:dyDescent="0.25"/>
  <cols>
    <col min="1" max="1" width="14.28515625" style="36" customWidth="1"/>
    <col min="2" max="2" width="36.85546875" customWidth="1"/>
    <col min="3" max="3" width="30" customWidth="1"/>
    <col min="4" max="4" width="15" customWidth="1"/>
    <col min="5" max="5" width="13.28515625" style="37" customWidth="1"/>
    <col min="6" max="6" width="13.7109375" style="37" customWidth="1"/>
    <col min="7" max="7" width="15.42578125" style="37" customWidth="1"/>
    <col min="8" max="8" width="17.140625" style="37" customWidth="1"/>
  </cols>
  <sheetData>
    <row r="1" spans="1:8" ht="18.75" x14ac:dyDescent="0.3">
      <c r="A1" s="62" t="s">
        <v>21</v>
      </c>
      <c r="B1" s="62"/>
      <c r="C1" s="62"/>
      <c r="D1" s="62"/>
      <c r="E1" s="62"/>
      <c r="F1" s="62"/>
      <c r="G1" s="62"/>
      <c r="H1" s="62"/>
    </row>
    <row r="2" spans="1:8" ht="15" customHeight="1" x14ac:dyDescent="0.25">
      <c r="A2" s="29" t="s">
        <v>12</v>
      </c>
      <c r="B2" s="30" t="s">
        <v>13</v>
      </c>
      <c r="C2" s="30" t="s">
        <v>22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8" s="48" customFormat="1" ht="26.25" customHeight="1" x14ac:dyDescent="0.25">
      <c r="A3" s="32">
        <v>45043</v>
      </c>
      <c r="B3" s="33" t="s">
        <v>36</v>
      </c>
      <c r="C3" s="47" t="s">
        <v>64</v>
      </c>
      <c r="D3" s="45" t="s">
        <v>65</v>
      </c>
      <c r="E3" s="49">
        <v>2109821</v>
      </c>
      <c r="F3" s="49">
        <v>0</v>
      </c>
      <c r="G3" s="49">
        <v>210982</v>
      </c>
      <c r="H3" s="49">
        <v>2320803</v>
      </c>
    </row>
    <row r="4" spans="1:8" ht="24" customHeight="1" x14ac:dyDescent="0.25">
      <c r="A4" s="32">
        <v>44958</v>
      </c>
      <c r="B4" s="33" t="s">
        <v>36</v>
      </c>
      <c r="C4" s="33" t="s">
        <v>59</v>
      </c>
      <c r="D4" s="33" t="s">
        <v>60</v>
      </c>
      <c r="E4" s="34">
        <v>1105560</v>
      </c>
      <c r="F4" s="34">
        <v>44222</v>
      </c>
      <c r="G4" s="34">
        <v>106134</v>
      </c>
      <c r="H4" s="34">
        <v>1167472</v>
      </c>
    </row>
    <row r="5" spans="1:8" ht="24" customHeight="1" x14ac:dyDescent="0.25">
      <c r="A5" s="32">
        <v>44936</v>
      </c>
      <c r="B5" s="33" t="s">
        <v>36</v>
      </c>
      <c r="C5" s="33" t="s">
        <v>24</v>
      </c>
      <c r="D5" s="33" t="s">
        <v>61</v>
      </c>
      <c r="E5" s="34">
        <v>1669460</v>
      </c>
      <c r="F5" s="34">
        <v>66779</v>
      </c>
      <c r="G5" s="34">
        <v>160268</v>
      </c>
      <c r="H5" s="34">
        <v>1762949</v>
      </c>
    </row>
    <row r="6" spans="1:8" x14ac:dyDescent="0.25">
      <c r="A6" s="35" t="s">
        <v>27</v>
      </c>
      <c r="E6" s="38">
        <f>SUM(E3:E5)</f>
        <v>4884841</v>
      </c>
      <c r="F6" s="38">
        <f t="shared" ref="F6:H6" si="0">SUM(F3:F5)</f>
        <v>111001</v>
      </c>
      <c r="G6" s="38">
        <f t="shared" si="0"/>
        <v>477384</v>
      </c>
      <c r="H6" s="38">
        <f t="shared" si="0"/>
        <v>5251224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topLeftCell="B1" zoomScaleNormal="100" workbookViewId="0">
      <selection activeCell="G3" sqref="G3:G4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15" customWidth="1"/>
    <col min="4" max="7" width="17.140625" style="37" customWidth="1"/>
  </cols>
  <sheetData>
    <row r="1" spans="1:7" ht="18.75" x14ac:dyDescent="0.3">
      <c r="A1" s="62" t="s">
        <v>21</v>
      </c>
      <c r="B1" s="62"/>
      <c r="C1" s="62"/>
      <c r="D1" s="62"/>
      <c r="E1" s="62"/>
      <c r="F1" s="62"/>
      <c r="G1" s="62"/>
    </row>
    <row r="2" spans="1:7" ht="15" customHeight="1" x14ac:dyDescent="0.25">
      <c r="A2" s="29" t="s">
        <v>12</v>
      </c>
      <c r="B2" s="30" t="s">
        <v>13</v>
      </c>
      <c r="C2" s="30" t="s">
        <v>14</v>
      </c>
      <c r="D2" s="31" t="s">
        <v>15</v>
      </c>
      <c r="E2" s="31" t="s">
        <v>16</v>
      </c>
      <c r="F2" s="31" t="s">
        <v>17</v>
      </c>
      <c r="G2" s="31" t="s">
        <v>18</v>
      </c>
    </row>
    <row r="3" spans="1:7" ht="24.75" customHeight="1" x14ac:dyDescent="0.25">
      <c r="A3" s="32">
        <v>44919</v>
      </c>
      <c r="B3" s="33" t="s">
        <v>23</v>
      </c>
      <c r="C3" s="33" t="s">
        <v>47</v>
      </c>
      <c r="D3" s="34">
        <v>1771908</v>
      </c>
      <c r="E3" s="34">
        <v>70876</v>
      </c>
      <c r="F3" s="34">
        <v>136083</v>
      </c>
      <c r="G3" s="34">
        <v>1837115</v>
      </c>
    </row>
    <row r="4" spans="1:7" ht="21.75" customHeight="1" x14ac:dyDescent="0.25">
      <c r="A4" s="32">
        <v>44897</v>
      </c>
      <c r="B4" s="33" t="s">
        <v>23</v>
      </c>
      <c r="C4" s="33" t="s">
        <v>48</v>
      </c>
      <c r="D4" s="34">
        <v>2722760</v>
      </c>
      <c r="E4" s="34">
        <v>108910</v>
      </c>
      <c r="F4" s="34">
        <v>209108</v>
      </c>
      <c r="G4" s="34">
        <v>2822958</v>
      </c>
    </row>
    <row r="5" spans="1:7" x14ac:dyDescent="0.25">
      <c r="A5" s="35" t="s">
        <v>46</v>
      </c>
      <c r="D5" s="38">
        <f>SUM(D3:D4)</f>
        <v>4494668</v>
      </c>
      <c r="E5" s="38">
        <f t="shared" ref="E5:G5" si="0">SUM(E3:E4)</f>
        <v>179786</v>
      </c>
      <c r="F5" s="38">
        <f t="shared" si="0"/>
        <v>345191</v>
      </c>
      <c r="G5" s="38">
        <f t="shared" si="0"/>
        <v>4660073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1" workbookViewId="0">
      <selection activeCell="G3" sqref="G3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15" customWidth="1"/>
    <col min="4" max="7" width="17.140625" style="37" customWidth="1"/>
  </cols>
  <sheetData>
    <row r="1" spans="1:7" ht="18.75" x14ac:dyDescent="0.3">
      <c r="A1" s="62" t="s">
        <v>21</v>
      </c>
      <c r="B1" s="62"/>
      <c r="C1" s="62"/>
      <c r="D1" s="62"/>
      <c r="E1" s="62"/>
      <c r="F1" s="62"/>
      <c r="G1" s="62"/>
    </row>
    <row r="2" spans="1:7" ht="15" customHeight="1" x14ac:dyDescent="0.25">
      <c r="A2" s="29" t="s">
        <v>12</v>
      </c>
      <c r="B2" s="30" t="s">
        <v>13</v>
      </c>
      <c r="C2" s="30" t="s">
        <v>14</v>
      </c>
      <c r="D2" s="31" t="s">
        <v>15</v>
      </c>
      <c r="E2" s="31" t="s">
        <v>16</v>
      </c>
      <c r="F2" s="31" t="s">
        <v>17</v>
      </c>
      <c r="G2" s="31" t="s">
        <v>18</v>
      </c>
    </row>
    <row r="3" spans="1:7" ht="24.75" customHeight="1" x14ac:dyDescent="0.25">
      <c r="A3" s="32">
        <v>44866</v>
      </c>
      <c r="B3" s="33" t="s">
        <v>36</v>
      </c>
      <c r="C3" s="45" t="s">
        <v>56</v>
      </c>
      <c r="D3" s="34" t="s">
        <v>57</v>
      </c>
      <c r="E3" s="34">
        <v>116666</v>
      </c>
      <c r="F3" s="34">
        <v>224001</v>
      </c>
      <c r="G3" s="34" t="s">
        <v>58</v>
      </c>
    </row>
    <row r="4" spans="1:7" x14ac:dyDescent="0.25">
      <c r="A4" s="35" t="s">
        <v>46</v>
      </c>
      <c r="D4" s="38">
        <v>2916676</v>
      </c>
      <c r="E4" s="38">
        <f>SUM(E3:E3)</f>
        <v>116666</v>
      </c>
      <c r="F4" s="38">
        <f>SUM(F3:F3)</f>
        <v>224001</v>
      </c>
      <c r="G4" s="46" t="s">
        <v>58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topLeftCell="B1" zoomScaleNormal="100" workbookViewId="0">
      <selection activeCell="G3" sqref="G3:G4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15" customWidth="1"/>
    <col min="4" max="7" width="17.140625" style="37" customWidth="1"/>
  </cols>
  <sheetData>
    <row r="1" spans="1:7" ht="18.75" x14ac:dyDescent="0.3">
      <c r="A1" s="62" t="s">
        <v>21</v>
      </c>
      <c r="B1" s="62"/>
      <c r="C1" s="62"/>
      <c r="D1" s="62"/>
      <c r="E1" s="62"/>
      <c r="F1" s="62"/>
      <c r="G1" s="62"/>
    </row>
    <row r="2" spans="1:7" ht="15" customHeight="1" x14ac:dyDescent="0.25">
      <c r="A2" s="29" t="s">
        <v>12</v>
      </c>
      <c r="B2" s="30" t="s">
        <v>13</v>
      </c>
      <c r="C2" s="30" t="s">
        <v>14</v>
      </c>
      <c r="D2" s="31" t="s">
        <v>15</v>
      </c>
      <c r="E2" s="31" t="s">
        <v>16</v>
      </c>
      <c r="F2" s="31" t="s">
        <v>17</v>
      </c>
      <c r="G2" s="31" t="s">
        <v>18</v>
      </c>
    </row>
    <row r="3" spans="1:7" ht="30" customHeight="1" x14ac:dyDescent="0.25">
      <c r="A3" s="32">
        <v>44853</v>
      </c>
      <c r="B3" s="33" t="s">
        <v>23</v>
      </c>
      <c r="C3" s="33" t="s">
        <v>25</v>
      </c>
      <c r="D3" s="34">
        <v>3577090</v>
      </c>
      <c r="E3" s="34">
        <v>143083</v>
      </c>
      <c r="F3" s="34">
        <v>274721</v>
      </c>
      <c r="G3" s="34">
        <v>3708728</v>
      </c>
    </row>
    <row r="4" spans="1:7" ht="30" customHeight="1" x14ac:dyDescent="0.25">
      <c r="A4" s="32">
        <v>44839</v>
      </c>
      <c r="B4" s="33" t="s">
        <v>23</v>
      </c>
      <c r="C4" s="33" t="s">
        <v>26</v>
      </c>
      <c r="D4" s="34">
        <v>2352865</v>
      </c>
      <c r="E4" s="34">
        <v>94114</v>
      </c>
      <c r="F4" s="34">
        <v>180700</v>
      </c>
      <c r="G4" s="34">
        <v>2439451</v>
      </c>
    </row>
    <row r="5" spans="1:7" x14ac:dyDescent="0.25">
      <c r="A5" s="35" t="s">
        <v>27</v>
      </c>
      <c r="D5" s="38">
        <f>SUM(D3:D4)</f>
        <v>5929955</v>
      </c>
      <c r="E5" s="38">
        <f>SUM(E3:E4)</f>
        <v>237197</v>
      </c>
      <c r="F5" s="38">
        <f>SUM(F3:F4)</f>
        <v>455421</v>
      </c>
      <c r="G5" s="38">
        <f>SUM(G3:G4)</f>
        <v>6148179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topLeftCell="C1" zoomScaleNormal="100" workbookViewId="0">
      <selection activeCell="H3" sqref="H3:H5"/>
    </sheetView>
  </sheetViews>
  <sheetFormatPr defaultColWidth="9.140625" defaultRowHeight="15" x14ac:dyDescent="0.25"/>
  <cols>
    <col min="1" max="1" width="14.28515625" style="36" customWidth="1"/>
    <col min="2" max="3" width="30" customWidth="1"/>
    <col min="4" max="4" width="15" customWidth="1"/>
    <col min="5" max="8" width="17.140625" style="37" customWidth="1"/>
  </cols>
  <sheetData>
    <row r="1" spans="1:8" ht="18.75" x14ac:dyDescent="0.3">
      <c r="A1" s="62" t="s">
        <v>21</v>
      </c>
      <c r="B1" s="62"/>
      <c r="C1" s="62"/>
      <c r="D1" s="62"/>
      <c r="E1" s="62"/>
      <c r="F1" s="62"/>
      <c r="G1" s="62"/>
      <c r="H1" s="62"/>
    </row>
    <row r="2" spans="1:8" ht="15" customHeight="1" x14ac:dyDescent="0.25">
      <c r="A2" s="29" t="s">
        <v>12</v>
      </c>
      <c r="B2" s="30" t="s">
        <v>13</v>
      </c>
      <c r="C2" s="30" t="s">
        <v>22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8" ht="27" customHeight="1" x14ac:dyDescent="0.25">
      <c r="A3" s="32">
        <v>44832</v>
      </c>
      <c r="B3" s="33" t="s">
        <v>23</v>
      </c>
      <c r="C3" s="33" t="s">
        <v>24</v>
      </c>
      <c r="D3" s="33" t="s">
        <v>28</v>
      </c>
      <c r="E3" s="34">
        <v>2915186</v>
      </c>
      <c r="F3" s="34">
        <v>116607</v>
      </c>
      <c r="G3" s="34">
        <v>223886</v>
      </c>
      <c r="H3" s="34">
        <v>3022465</v>
      </c>
    </row>
    <row r="4" spans="1:8" ht="27" customHeight="1" x14ac:dyDescent="0.25">
      <c r="A4" s="32">
        <v>44821</v>
      </c>
      <c r="B4" s="33" t="s">
        <v>23</v>
      </c>
      <c r="C4" s="33" t="s">
        <v>24</v>
      </c>
      <c r="D4" s="33" t="s">
        <v>29</v>
      </c>
      <c r="E4" s="34">
        <v>2546460</v>
      </c>
      <c r="F4" s="34">
        <v>101858</v>
      </c>
      <c r="G4" s="34">
        <v>195568</v>
      </c>
      <c r="H4" s="34">
        <v>2640170</v>
      </c>
    </row>
    <row r="5" spans="1:8" ht="27" customHeight="1" x14ac:dyDescent="0.25">
      <c r="A5" s="32">
        <v>44812</v>
      </c>
      <c r="B5" s="33" t="s">
        <v>23</v>
      </c>
      <c r="C5" s="33" t="s">
        <v>24</v>
      </c>
      <c r="D5" s="33" t="s">
        <v>30</v>
      </c>
      <c r="E5" s="34">
        <v>2582865</v>
      </c>
      <c r="F5" s="34">
        <v>103314</v>
      </c>
      <c r="G5" s="34">
        <v>198364</v>
      </c>
      <c r="H5" s="34">
        <v>2677915</v>
      </c>
    </row>
    <row r="6" spans="1:8" x14ac:dyDescent="0.25">
      <c r="A6" s="35" t="s">
        <v>31</v>
      </c>
      <c r="E6" s="38">
        <f>SUM(E3:E5)</f>
        <v>8044511</v>
      </c>
      <c r="F6" s="38">
        <f t="shared" ref="F6:H6" si="0">SUM(F3:F5)</f>
        <v>321779</v>
      </c>
      <c r="G6" s="38">
        <f t="shared" si="0"/>
        <v>617818</v>
      </c>
      <c r="H6" s="38">
        <f t="shared" si="0"/>
        <v>8340550</v>
      </c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"/>
  <sheetViews>
    <sheetView zoomScaleNormal="100" workbookViewId="0">
      <selection activeCell="G3" sqref="G3:G6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15" customWidth="1"/>
    <col min="4" max="5" width="15.140625" style="37" customWidth="1"/>
    <col min="6" max="6" width="14.28515625" style="37" customWidth="1"/>
    <col min="7" max="7" width="17.140625" style="37" customWidth="1"/>
  </cols>
  <sheetData>
    <row r="1" spans="1:7" ht="18.75" x14ac:dyDescent="0.3">
      <c r="A1" s="62" t="s">
        <v>21</v>
      </c>
      <c r="B1" s="62"/>
      <c r="C1" s="62"/>
      <c r="D1" s="62"/>
      <c r="E1" s="62"/>
      <c r="F1" s="62"/>
      <c r="G1" s="62"/>
    </row>
    <row r="2" spans="1:7" ht="15" customHeight="1" x14ac:dyDescent="0.25">
      <c r="A2" s="29" t="s">
        <v>12</v>
      </c>
      <c r="B2" s="30" t="s">
        <v>13</v>
      </c>
      <c r="C2" s="30" t="s">
        <v>14</v>
      </c>
      <c r="D2" s="31" t="s">
        <v>15</v>
      </c>
      <c r="E2" s="31" t="s">
        <v>16</v>
      </c>
      <c r="F2" s="31" t="s">
        <v>17</v>
      </c>
      <c r="G2" s="31" t="s">
        <v>18</v>
      </c>
    </row>
    <row r="3" spans="1:7" ht="26.25" customHeight="1" x14ac:dyDescent="0.25">
      <c r="A3" s="32">
        <v>44803</v>
      </c>
      <c r="B3" s="33" t="s">
        <v>23</v>
      </c>
      <c r="C3" s="33" t="s">
        <v>32</v>
      </c>
      <c r="D3" s="34">
        <v>3460735</v>
      </c>
      <c r="E3" s="34">
        <v>138429</v>
      </c>
      <c r="F3" s="34">
        <v>265784</v>
      </c>
      <c r="G3" s="34">
        <v>3588090</v>
      </c>
    </row>
    <row r="4" spans="1:7" ht="26.25" customHeight="1" x14ac:dyDescent="0.25">
      <c r="A4" s="32">
        <v>44795</v>
      </c>
      <c r="B4" s="33" t="s">
        <v>23</v>
      </c>
      <c r="C4" s="33" t="s">
        <v>33</v>
      </c>
      <c r="D4" s="34">
        <v>2339916</v>
      </c>
      <c r="E4" s="34">
        <v>93596</v>
      </c>
      <c r="F4" s="34">
        <v>179706</v>
      </c>
      <c r="G4" s="34">
        <v>2426026</v>
      </c>
    </row>
    <row r="5" spans="1:7" ht="26.25" customHeight="1" x14ac:dyDescent="0.25">
      <c r="A5" s="32">
        <v>44785</v>
      </c>
      <c r="B5" s="33" t="s">
        <v>23</v>
      </c>
      <c r="C5" s="33" t="s">
        <v>34</v>
      </c>
      <c r="D5" s="34">
        <v>2287490</v>
      </c>
      <c r="E5" s="34">
        <v>91499</v>
      </c>
      <c r="F5" s="34">
        <v>175679</v>
      </c>
      <c r="G5" s="34">
        <v>2371670</v>
      </c>
    </row>
    <row r="6" spans="1:7" ht="26.25" customHeight="1" x14ac:dyDescent="0.25">
      <c r="A6" s="32">
        <v>44777</v>
      </c>
      <c r="B6" s="33" t="s">
        <v>23</v>
      </c>
      <c r="C6" s="33" t="s">
        <v>35</v>
      </c>
      <c r="D6" s="34">
        <v>2860840</v>
      </c>
      <c r="E6" s="34">
        <v>114433</v>
      </c>
      <c r="F6" s="34">
        <v>219713</v>
      </c>
      <c r="G6" s="34">
        <v>2966120</v>
      </c>
    </row>
    <row r="7" spans="1:7" x14ac:dyDescent="0.25">
      <c r="A7" s="35" t="s">
        <v>31</v>
      </c>
      <c r="D7" s="38">
        <f>SUM(D3:D6)</f>
        <v>10948981</v>
      </c>
      <c r="E7" s="38">
        <f t="shared" ref="E7:G7" si="0">SUM(E3:E6)</f>
        <v>437957</v>
      </c>
      <c r="F7" s="38">
        <f t="shared" si="0"/>
        <v>840882</v>
      </c>
      <c r="G7" s="38">
        <f t="shared" si="0"/>
        <v>11351906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zoomScaleNormal="100" workbookViewId="0">
      <selection activeCell="H3" sqref="H3:H5"/>
    </sheetView>
  </sheetViews>
  <sheetFormatPr defaultColWidth="9.140625" defaultRowHeight="15" x14ac:dyDescent="0.25"/>
  <cols>
    <col min="1" max="1" width="14.28515625" style="36" customWidth="1"/>
    <col min="2" max="3" width="30" customWidth="1"/>
    <col min="4" max="4" width="15" customWidth="1"/>
    <col min="5" max="8" width="17.140625" style="37" customWidth="1"/>
  </cols>
  <sheetData>
    <row r="1" spans="1:8" ht="18.75" x14ac:dyDescent="0.3">
      <c r="A1" s="62" t="s">
        <v>21</v>
      </c>
      <c r="B1" s="62"/>
      <c r="C1" s="62"/>
      <c r="D1" s="62"/>
      <c r="E1" s="62"/>
      <c r="F1" s="62"/>
      <c r="G1" s="62"/>
      <c r="H1" s="62"/>
    </row>
    <row r="2" spans="1:8" ht="15" customHeight="1" x14ac:dyDescent="0.25">
      <c r="A2" s="29" t="s">
        <v>12</v>
      </c>
      <c r="B2" s="30" t="s">
        <v>13</v>
      </c>
      <c r="C2" s="30" t="s">
        <v>22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8" ht="33" customHeight="1" x14ac:dyDescent="0.25">
      <c r="A3" s="32">
        <v>44768</v>
      </c>
      <c r="B3" s="33" t="s">
        <v>36</v>
      </c>
      <c r="C3" s="33" t="s">
        <v>37</v>
      </c>
      <c r="D3" s="33" t="s">
        <v>38</v>
      </c>
      <c r="E3" s="34">
        <v>2638724</v>
      </c>
      <c r="F3" s="34">
        <v>105549</v>
      </c>
      <c r="G3" s="34">
        <v>202654</v>
      </c>
      <c r="H3" s="34">
        <v>2735829</v>
      </c>
    </row>
    <row r="4" spans="1:8" ht="33" customHeight="1" x14ac:dyDescent="0.25">
      <c r="A4" s="32">
        <v>44760</v>
      </c>
      <c r="B4" s="33" t="s">
        <v>36</v>
      </c>
      <c r="C4" s="33" t="s">
        <v>37</v>
      </c>
      <c r="D4" s="33" t="s">
        <v>39</v>
      </c>
      <c r="E4" s="34">
        <v>2670062</v>
      </c>
      <c r="F4" s="34">
        <v>106803</v>
      </c>
      <c r="G4" s="34">
        <v>205061</v>
      </c>
      <c r="H4" s="34">
        <v>2768320</v>
      </c>
    </row>
    <row r="5" spans="1:8" ht="33" customHeight="1" x14ac:dyDescent="0.25">
      <c r="A5" s="32">
        <v>44750</v>
      </c>
      <c r="B5" s="33" t="s">
        <v>36</v>
      </c>
      <c r="C5" s="33" t="s">
        <v>40</v>
      </c>
      <c r="D5" s="33" t="s">
        <v>41</v>
      </c>
      <c r="E5" s="34">
        <v>2239098</v>
      </c>
      <c r="F5" s="34">
        <v>89564</v>
      </c>
      <c r="G5" s="34">
        <v>171963</v>
      </c>
      <c r="H5" s="34">
        <v>2321497</v>
      </c>
    </row>
    <row r="6" spans="1:8" x14ac:dyDescent="0.25">
      <c r="A6" s="35" t="s">
        <v>27</v>
      </c>
      <c r="E6" s="38">
        <f>SUM(E3:E5)</f>
        <v>7547884</v>
      </c>
      <c r="F6" s="38">
        <f t="shared" ref="F6:H6" si="0">SUM(F3:F5)</f>
        <v>301916</v>
      </c>
      <c r="G6" s="38">
        <f t="shared" si="0"/>
        <v>579678</v>
      </c>
      <c r="H6" s="38">
        <f t="shared" si="0"/>
        <v>7825646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7"/>
  <sheetViews>
    <sheetView zoomScaleNormal="100" workbookViewId="0">
      <selection activeCell="H4" sqref="H4"/>
    </sheetView>
  </sheetViews>
  <sheetFormatPr defaultColWidth="9.140625" defaultRowHeight="15" x14ac:dyDescent="0.25"/>
  <cols>
    <col min="1" max="1" width="14.28515625" style="36" customWidth="1"/>
    <col min="2" max="2" width="36.42578125" customWidth="1"/>
    <col min="3" max="3" width="58.85546875" customWidth="1"/>
    <col min="4" max="4" width="15" customWidth="1"/>
    <col min="5" max="8" width="17.140625" style="37" customWidth="1"/>
    <col min="9" max="9" width="11.5703125" bestFit="1" customWidth="1"/>
  </cols>
  <sheetData>
    <row r="1" spans="1:9" ht="18.75" x14ac:dyDescent="0.3">
      <c r="A1" s="62" t="s">
        <v>21</v>
      </c>
      <c r="B1" s="62"/>
      <c r="C1" s="62"/>
      <c r="D1" s="62"/>
      <c r="E1" s="62"/>
      <c r="F1" s="62"/>
      <c r="G1" s="62"/>
      <c r="H1" s="62"/>
    </row>
    <row r="2" spans="1:9" ht="15" customHeight="1" x14ac:dyDescent="0.25">
      <c r="A2" s="29" t="s">
        <v>12</v>
      </c>
      <c r="B2" s="30" t="s">
        <v>13</v>
      </c>
      <c r="C2" s="30" t="s">
        <v>22</v>
      </c>
      <c r="D2" s="30" t="s">
        <v>14</v>
      </c>
      <c r="E2" s="31" t="s">
        <v>15</v>
      </c>
      <c r="F2" s="31" t="s">
        <v>16</v>
      </c>
      <c r="G2" s="31" t="s">
        <v>17</v>
      </c>
      <c r="H2" s="31" t="s">
        <v>18</v>
      </c>
    </row>
    <row r="3" spans="1:9" ht="27.75" customHeight="1" x14ac:dyDescent="0.25">
      <c r="A3" s="32">
        <v>44741</v>
      </c>
      <c r="B3" s="33" t="s">
        <v>36</v>
      </c>
      <c r="C3" s="33" t="s">
        <v>37</v>
      </c>
      <c r="D3" s="33" t="s">
        <v>42</v>
      </c>
      <c r="E3" s="34">
        <v>1541478</v>
      </c>
      <c r="F3" s="34">
        <v>61659</v>
      </c>
      <c r="G3" s="34">
        <v>118386</v>
      </c>
      <c r="H3" s="34">
        <v>1598205</v>
      </c>
    </row>
    <row r="4" spans="1:9" ht="27.75" customHeight="1" x14ac:dyDescent="0.25">
      <c r="A4" s="32">
        <v>44730</v>
      </c>
      <c r="B4" s="33" t="s">
        <v>43</v>
      </c>
      <c r="C4" s="33" t="s">
        <v>44</v>
      </c>
      <c r="D4" s="33" t="s">
        <v>45</v>
      </c>
      <c r="E4" s="34">
        <v>4966240</v>
      </c>
      <c r="F4" s="34">
        <v>496624</v>
      </c>
      <c r="G4" s="34">
        <v>355913</v>
      </c>
      <c r="H4" s="34">
        <v>4825529</v>
      </c>
    </row>
    <row r="5" spans="1:9" x14ac:dyDescent="0.25">
      <c r="A5" s="35" t="s">
        <v>46</v>
      </c>
      <c r="E5" s="38">
        <f>SUM(E3:E4)</f>
        <v>6507718</v>
      </c>
      <c r="F5" s="38">
        <f t="shared" ref="F5:H5" si="0">SUM(F3:F4)</f>
        <v>558283</v>
      </c>
      <c r="G5" s="38">
        <f t="shared" si="0"/>
        <v>474299</v>
      </c>
      <c r="H5" s="38">
        <f t="shared" si="0"/>
        <v>6423734</v>
      </c>
    </row>
    <row r="9" spans="1:9" hidden="1" x14ac:dyDescent="0.25">
      <c r="G9" s="37" t="s">
        <v>75</v>
      </c>
      <c r="H9" s="37" t="s">
        <v>78</v>
      </c>
      <c r="I9" t="s">
        <v>79</v>
      </c>
    </row>
    <row r="10" spans="1:9" hidden="1" x14ac:dyDescent="0.25">
      <c r="C10" t="s">
        <v>68</v>
      </c>
      <c r="D10">
        <v>10</v>
      </c>
      <c r="E10" s="37">
        <v>71280</v>
      </c>
      <c r="F10" s="37">
        <f>E10*D10</f>
        <v>712800</v>
      </c>
      <c r="G10" s="37">
        <f>F10*10/100</f>
        <v>71280</v>
      </c>
      <c r="H10" s="37">
        <f>(F10-G10)*8/100</f>
        <v>51321.599999999999</v>
      </c>
      <c r="I10" s="53">
        <f>F10-G10+H10</f>
        <v>692841.6</v>
      </c>
    </row>
    <row r="11" spans="1:9" hidden="1" x14ac:dyDescent="0.25">
      <c r="C11" t="s">
        <v>69</v>
      </c>
      <c r="D11">
        <v>10</v>
      </c>
      <c r="E11" s="37">
        <v>87120</v>
      </c>
      <c r="F11" s="37">
        <f t="shared" ref="F11:F16" si="1">E11*D11</f>
        <v>871200</v>
      </c>
      <c r="G11" s="37">
        <f t="shared" ref="G11:G17" si="2">F11*10/100</f>
        <v>87120</v>
      </c>
      <c r="H11" s="37">
        <f t="shared" ref="H11:H16" si="3">(F11-G11)*8/100</f>
        <v>62726.400000000001</v>
      </c>
      <c r="I11" s="53">
        <f t="shared" ref="I11:I16" si="4">F11-G11+H11</f>
        <v>846806.4</v>
      </c>
    </row>
    <row r="12" spans="1:9" hidden="1" x14ac:dyDescent="0.25">
      <c r="C12" t="s">
        <v>70</v>
      </c>
      <c r="D12">
        <v>10</v>
      </c>
      <c r="E12" s="37">
        <v>70493</v>
      </c>
      <c r="F12" s="37">
        <f t="shared" si="1"/>
        <v>704930</v>
      </c>
      <c r="G12" s="37">
        <f t="shared" si="2"/>
        <v>70493</v>
      </c>
      <c r="H12" s="37">
        <f t="shared" si="3"/>
        <v>50754.96</v>
      </c>
      <c r="I12" s="53">
        <f t="shared" si="4"/>
        <v>685191.96</v>
      </c>
    </row>
    <row r="13" spans="1:9" hidden="1" x14ac:dyDescent="0.25">
      <c r="C13" t="s">
        <v>71</v>
      </c>
      <c r="D13">
        <v>10</v>
      </c>
      <c r="E13" s="37">
        <v>53372</v>
      </c>
      <c r="F13" s="37">
        <f t="shared" si="1"/>
        <v>533720</v>
      </c>
      <c r="G13" s="37">
        <f t="shared" si="2"/>
        <v>53372</v>
      </c>
      <c r="H13" s="37">
        <f t="shared" si="3"/>
        <v>38427.839999999997</v>
      </c>
      <c r="I13" s="53">
        <f t="shared" si="4"/>
        <v>518775.83999999997</v>
      </c>
    </row>
    <row r="14" spans="1:9" hidden="1" x14ac:dyDescent="0.25">
      <c r="C14" t="s">
        <v>72</v>
      </c>
      <c r="D14">
        <v>10</v>
      </c>
      <c r="E14" s="37">
        <v>106616</v>
      </c>
      <c r="F14" s="37">
        <f t="shared" si="1"/>
        <v>1066160</v>
      </c>
      <c r="G14" s="37">
        <f t="shared" si="2"/>
        <v>106616</v>
      </c>
      <c r="H14" s="37">
        <f t="shared" si="3"/>
        <v>76763.520000000004</v>
      </c>
      <c r="I14" s="53">
        <f t="shared" si="4"/>
        <v>1036307.52</v>
      </c>
    </row>
    <row r="15" spans="1:9" hidden="1" x14ac:dyDescent="0.25">
      <c r="C15" t="s">
        <v>73</v>
      </c>
      <c r="D15">
        <v>10</v>
      </c>
      <c r="E15" s="37">
        <v>84276</v>
      </c>
      <c r="F15" s="37">
        <f t="shared" si="1"/>
        <v>842760</v>
      </c>
      <c r="G15" s="37">
        <f t="shared" si="2"/>
        <v>84276</v>
      </c>
      <c r="H15" s="37">
        <f t="shared" si="3"/>
        <v>60678.720000000001</v>
      </c>
      <c r="I15" s="53">
        <f t="shared" si="4"/>
        <v>819162.72</v>
      </c>
    </row>
    <row r="16" spans="1:9" hidden="1" x14ac:dyDescent="0.25">
      <c r="C16" t="s">
        <v>74</v>
      </c>
      <c r="D16">
        <v>10</v>
      </c>
      <c r="E16" s="37">
        <v>44160</v>
      </c>
      <c r="F16" s="37">
        <f t="shared" si="1"/>
        <v>441600</v>
      </c>
      <c r="G16" s="37">
        <f t="shared" si="2"/>
        <v>44160</v>
      </c>
      <c r="H16" s="37">
        <f t="shared" si="3"/>
        <v>31795.200000000001</v>
      </c>
      <c r="I16" s="53">
        <f t="shared" si="4"/>
        <v>429235.20000000001</v>
      </c>
    </row>
    <row r="17" spans="3:9" hidden="1" x14ac:dyDescent="0.25">
      <c r="F17" s="37">
        <f>SUM(F10:F16)</f>
        <v>5173170</v>
      </c>
      <c r="G17" s="37">
        <f t="shared" si="2"/>
        <v>517317</v>
      </c>
      <c r="H17" s="37">
        <f>SUM(H10:H16)</f>
        <v>372468.24000000005</v>
      </c>
      <c r="I17" s="54">
        <f>SUM(I10:I16)</f>
        <v>5028321.24</v>
      </c>
    </row>
    <row r="18" spans="3:9" hidden="1" x14ac:dyDescent="0.25">
      <c r="C18" t="s">
        <v>76</v>
      </c>
      <c r="F18" s="37">
        <v>206930</v>
      </c>
      <c r="G18" s="37">
        <v>20693</v>
      </c>
      <c r="H18" s="37">
        <v>16555</v>
      </c>
    </row>
    <row r="19" spans="3:9" hidden="1" x14ac:dyDescent="0.25">
      <c r="C19" t="s">
        <v>77</v>
      </c>
      <c r="F19" s="37">
        <f>F17-F18</f>
        <v>4966240</v>
      </c>
      <c r="G19" s="37">
        <f>G17-G18</f>
        <v>496624</v>
      </c>
      <c r="H19" s="37">
        <f>H17-H18</f>
        <v>355913.24000000005</v>
      </c>
      <c r="I19" s="37">
        <f>F19-G19+H19</f>
        <v>4825529.24</v>
      </c>
    </row>
    <row r="20" spans="3:9" hidden="1" x14ac:dyDescent="0.25">
      <c r="D20" s="37">
        <v>71280</v>
      </c>
      <c r="E20" s="37">
        <f>D20*4/100</f>
        <v>2851.2</v>
      </c>
    </row>
    <row r="21" spans="3:9" hidden="1" x14ac:dyDescent="0.25">
      <c r="D21" s="37">
        <v>87120</v>
      </c>
      <c r="E21" s="37">
        <f t="shared" ref="E21:E26" si="5">D21*4/100</f>
        <v>3484.8</v>
      </c>
    </row>
    <row r="22" spans="3:9" hidden="1" x14ac:dyDescent="0.25">
      <c r="D22" s="37">
        <v>70493</v>
      </c>
      <c r="E22" s="37">
        <f t="shared" si="5"/>
        <v>2819.72</v>
      </c>
    </row>
    <row r="23" spans="3:9" hidden="1" x14ac:dyDescent="0.25">
      <c r="D23" s="37">
        <v>53372</v>
      </c>
      <c r="E23" s="37">
        <f t="shared" si="5"/>
        <v>2134.88</v>
      </c>
    </row>
    <row r="24" spans="3:9" hidden="1" x14ac:dyDescent="0.25">
      <c r="D24" s="37">
        <v>106616</v>
      </c>
      <c r="E24" s="37">
        <f t="shared" si="5"/>
        <v>4264.6400000000003</v>
      </c>
    </row>
    <row r="25" spans="3:9" hidden="1" x14ac:dyDescent="0.25">
      <c r="D25" s="37">
        <v>84276</v>
      </c>
      <c r="E25" s="37">
        <f t="shared" si="5"/>
        <v>3371.04</v>
      </c>
    </row>
    <row r="26" spans="3:9" hidden="1" x14ac:dyDescent="0.25">
      <c r="D26" s="37">
        <v>44160</v>
      </c>
      <c r="E26" s="37">
        <f t="shared" si="5"/>
        <v>1766.4</v>
      </c>
    </row>
    <row r="27" spans="3:9" hidden="1" x14ac:dyDescent="0.25">
      <c r="E27" s="37">
        <f>SUM(E20:E26)</f>
        <v>20692.68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công nợ</vt:lpstr>
      <vt:lpstr>tháng 1.2.4.2023</vt:lpstr>
      <vt:lpstr>tháng 12.2022</vt:lpstr>
      <vt:lpstr>tháng 11.2022</vt:lpstr>
      <vt:lpstr>tháng 10.2022</vt:lpstr>
      <vt:lpstr>tháng 9.2022</vt:lpstr>
      <vt:lpstr>tháng 8.2022</vt:lpstr>
      <vt:lpstr>tháng 7.2022</vt:lpstr>
      <vt:lpstr>tháng 6.2022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2022-09-28T09:34:32Z</dcterms:created>
  <dcterms:modified xsi:type="dcterms:W3CDTF">2024-03-28T02:04:12Z</dcterms:modified>
</cp:coreProperties>
</file>