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TOMITA\"/>
    </mc:Choice>
  </mc:AlternateContent>
  <xr:revisionPtr revIDLastSave="0" documentId="13_ncr:1_{D9CF37B9-8417-47C1-99A3-B53A155B4E5F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Tổng hợp" sheetId="2" r:id="rId1"/>
    <sheet name="T4-9" sheetId="1" r:id="rId2"/>
    <sheet name="T10" sheetId="3" r:id="rId3"/>
    <sheet name="T11" sheetId="4" r:id="rId4"/>
    <sheet name="T12" sheetId="5" r:id="rId5"/>
  </sheets>
  <definedNames>
    <definedName name="_xlnm._FilterDatabase" localSheetId="1" hidden="1">'T4-9'!$A$3:$K$19</definedName>
  </definedNames>
  <calcPr calcId="191029"/>
</workbook>
</file>

<file path=xl/calcChain.xml><?xml version="1.0" encoding="utf-8"?>
<calcChain xmlns="http://schemas.openxmlformats.org/spreadsheetml/2006/main">
  <c r="L13" i="4" l="1"/>
  <c r="D19" i="2"/>
  <c r="K7" i="3"/>
  <c r="K5" i="3"/>
  <c r="K6" i="3"/>
  <c r="K4" i="3"/>
  <c r="K17" i="1"/>
  <c r="C5" i="2"/>
  <c r="C6" i="2"/>
  <c r="C7" i="2"/>
  <c r="C8" i="2"/>
  <c r="C9" i="2"/>
  <c r="C4" i="2"/>
  <c r="C13" i="2" s="1"/>
  <c r="A5" i="1"/>
  <c r="A6" i="1"/>
  <c r="A7" i="1"/>
  <c r="A8" i="1"/>
  <c r="A9" i="1"/>
  <c r="A10" i="1"/>
  <c r="A11" i="1"/>
  <c r="A12" i="1"/>
  <c r="A13" i="1"/>
  <c r="A14" i="1"/>
  <c r="A15" i="1"/>
  <c r="A16" i="1"/>
  <c r="A4" i="1"/>
  <c r="K6" i="1"/>
  <c r="K7" i="1"/>
  <c r="K8" i="1"/>
  <c r="K9" i="1"/>
  <c r="K10" i="1"/>
  <c r="K11" i="1"/>
  <c r="K12" i="1"/>
  <c r="K13" i="1"/>
  <c r="K14" i="1"/>
  <c r="K15" i="1"/>
  <c r="K16" i="1"/>
  <c r="K5" i="1"/>
  <c r="E22" i="2"/>
  <c r="E23" i="2" l="1"/>
</calcChain>
</file>

<file path=xl/sharedStrings.xml><?xml version="1.0" encoding="utf-8"?>
<sst xmlns="http://schemas.openxmlformats.org/spreadsheetml/2006/main" count="209" uniqueCount="78">
  <si>
    <t>Số hóa đơn</t>
  </si>
  <si>
    <t>10%</t>
  </si>
  <si>
    <t>Thuế suất</t>
  </si>
  <si>
    <t>Tomita Mart - GS1.01S29 Vinhomes Smart City Tây Mỗ , CK 5% CỐ ĐỊNH + 5% ĐƠN KHAI TRƯƠNG</t>
  </si>
  <si>
    <t>Bán hàng CÔNG TY CỔ PHẦN TRANG TRẠI TOMITA VIỆT NAM theo hóa đơn 00051604</t>
  </si>
  <si>
    <t>Ngày hóa đơn</t>
  </si>
  <si>
    <t>8%</t>
  </si>
  <si>
    <t>00051604</t>
  </si>
  <si>
    <t>0107499688</t>
  </si>
  <si>
    <t>00056219</t>
  </si>
  <si>
    <t>Bán hàng CÔNG TY CỔ PHẦN TRANG TRẠI TOMITA VIỆT NAM, CK CỐ ĐỊNH 5%</t>
  </si>
  <si>
    <t>Từ ngày 01/5/2023 đến ngày 30/9/2023</t>
  </si>
  <si>
    <t>00050003</t>
  </si>
  <si>
    <t>Mã số thuế người mua</t>
  </si>
  <si>
    <t>00035973</t>
  </si>
  <si>
    <t>Doanh số bán chưa có thuế GTGT</t>
  </si>
  <si>
    <t>00029711</t>
  </si>
  <si>
    <t>1C23TNN</t>
  </si>
  <si>
    <t>Bán hàng CÔNG TY CỔ PHẦN TRANG TRẠI TOMITA VIỆT NAM , KM GÀ MUỐI 500G X 12% +  CK 5% CỐ ĐỊNH</t>
  </si>
  <si>
    <t>00045381</t>
  </si>
  <si>
    <t>Tên người mua</t>
  </si>
  <si>
    <t>00040963</t>
  </si>
  <si>
    <t>Diễn giải</t>
  </si>
  <si>
    <t>Thuế GTGT</t>
  </si>
  <si>
    <t>00042350</t>
  </si>
  <si>
    <t>BẢNG KÊ HÓA ĐƠN, CHỨNG TỪ HÀNG HÓA, DỊCH VỤ BÁN RA (MẪU QUẢN TRỊ)</t>
  </si>
  <si>
    <t>00049585</t>
  </si>
  <si>
    <t>00038953</t>
  </si>
  <si>
    <t>00046887</t>
  </si>
  <si>
    <t/>
  </si>
  <si>
    <t>Ký hiệu HĐ</t>
  </si>
  <si>
    <t>Bán hàng CÔNG TY CỔ PHẦN TRANG TRẠI TOMITA VIỆT NAM , CK 5%</t>
  </si>
  <si>
    <t>Hàng trả</t>
  </si>
  <si>
    <t>CÔNG TY CỔ PHẦN TRANG TRẠI TOMITA VIỆT NAM</t>
  </si>
  <si>
    <t>Bán hàng CÔNG TY CỔ PHẦN TRANG TRẠI TOMITA VIỆT NAM theo hóa đơn 00056219</t>
  </si>
  <si>
    <t>00057584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</si>
  <si>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</si>
  <si>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</si>
  <si>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</si>
  <si>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</si>
  <si>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</si>
  <si>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</si>
  <si>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 xml:space="preserve">Hàng bán </t>
  </si>
  <si>
    <t>Tổng bán hàng</t>
  </si>
  <si>
    <t xml:space="preserve">Hàng trả </t>
  </si>
  <si>
    <t>Tổng hàng trả</t>
  </si>
  <si>
    <t xml:space="preserve">Thanh toán </t>
  </si>
  <si>
    <t>Tổng đã thanh toán</t>
  </si>
  <si>
    <t xml:space="preserve">Dư nợ phải thu </t>
  </si>
  <si>
    <t xml:space="preserve">Tổng cộng </t>
  </si>
  <si>
    <t>Tomita Mart-Số 122 -TT3</t>
  </si>
  <si>
    <t>THEO DÕI CÔNG NỢ/ TOMITA</t>
  </si>
  <si>
    <t>Tháng 10 năm 2023</t>
  </si>
  <si>
    <t>00059266</t>
  </si>
  <si>
    <t>00061633</t>
  </si>
  <si>
    <t>00064933</t>
  </si>
  <si>
    <t>Bán hàng CÔNG TY CỔ PHẦN TRANG TRẠI TOMITA VIỆT NAM theo hóa đơn 00064933</t>
  </si>
  <si>
    <t>Số dòng = 3</t>
  </si>
  <si>
    <t>Tháng 11 năm 2023</t>
  </si>
  <si>
    <t>Ký hiệu</t>
  </si>
  <si>
    <t>Tên khách hàng</t>
  </si>
  <si>
    <t>Địa chỉ</t>
  </si>
  <si>
    <t>Mã số thuế</t>
  </si>
  <si>
    <t>Tổng tiền hàng</t>
  </si>
  <si>
    <t>Tiền chiết khấu</t>
  </si>
  <si>
    <t>Doanh số bán chưa thuế</t>
  </si>
  <si>
    <t>Tổng tiền</t>
  </si>
  <si>
    <t>00066675</t>
  </si>
  <si>
    <t>07/11/2023</t>
  </si>
  <si>
    <t>Thôn Nhuế, Xã Kim Chung, Huyện Đông Anh, Thành phố Hà Nội, Việt Nam</t>
  </si>
  <si>
    <t>00068103</t>
  </si>
  <si>
    <t>14/11/2023</t>
  </si>
  <si>
    <t>00069401</t>
  </si>
  <si>
    <t>17/11/2023</t>
  </si>
  <si>
    <t>00070048</t>
  </si>
  <si>
    <t>21/11/2023</t>
  </si>
  <si>
    <t>TỔNG CỘNG</t>
  </si>
  <si>
    <t>BẢNG KÊ HOÁ ĐƠN, CHỨNG TỪ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</si>
</sst>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dd/mm/yyyy\ hh:mm\ AM/PM"/>
    <numFmt numFmtId="167" formatCode="#,##0_);\(#,##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8"/>
      <name val="Microsoft Sans Serif"/>
      <family val="2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b/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10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38" fontId="3" fillId="0" borderId="1" xfId="0" applyNumberFormat="1" applyFont="1" applyBorder="1" applyAlignment="1">
      <alignment horizontal="right" vertical="center"/>
    </xf>
    <xf numFmtId="38" fontId="5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38" fontId="0" fillId="0" borderId="0" xfId="0" applyNumberFormat="1"/>
    <xf numFmtId="14" fontId="0" fillId="0" borderId="0" xfId="0" applyNumberFormat="1"/>
    <xf numFmtId="1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3" borderId="4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/>
    </xf>
    <xf numFmtId="165" fontId="8" fillId="0" borderId="4" xfId="2" applyNumberFormat="1" applyFont="1" applyBorder="1" applyAlignment="1">
      <alignment horizontal="center"/>
    </xf>
    <xf numFmtId="0" fontId="8" fillId="0" borderId="4" xfId="1" applyFont="1" applyBorder="1"/>
    <xf numFmtId="0" fontId="8" fillId="0" borderId="5" xfId="1" applyFont="1" applyBorder="1" applyAlignment="1">
      <alignment horizontal="center"/>
    </xf>
    <xf numFmtId="165" fontId="8" fillId="0" borderId="4" xfId="2" applyNumberFormat="1" applyFont="1" applyBorder="1"/>
    <xf numFmtId="164" fontId="7" fillId="3" borderId="4" xfId="2" applyNumberFormat="1" applyFont="1" applyFill="1" applyBorder="1" applyAlignment="1">
      <alignment horizontal="center"/>
    </xf>
    <xf numFmtId="165" fontId="7" fillId="3" borderId="4" xfId="2" applyNumberFormat="1" applyFont="1" applyFill="1" applyBorder="1" applyAlignment="1">
      <alignment horizontal="center"/>
    </xf>
    <xf numFmtId="0" fontId="7" fillId="3" borderId="4" xfId="1" applyFont="1" applyFill="1" applyBorder="1"/>
    <xf numFmtId="0" fontId="8" fillId="0" borderId="6" xfId="1" applyFont="1" applyBorder="1" applyAlignment="1">
      <alignment horizontal="left"/>
    </xf>
    <xf numFmtId="164" fontId="8" fillId="0" borderId="4" xfId="2" applyNumberFormat="1" applyFont="1" applyBorder="1" applyAlignment="1">
      <alignment horizontal="center"/>
    </xf>
    <xf numFmtId="0" fontId="8" fillId="0" borderId="4" xfId="1" applyFont="1" applyBorder="1" applyAlignment="1">
      <alignment horizontal="left"/>
    </xf>
    <xf numFmtId="164" fontId="9" fillId="3" borderId="4" xfId="2" applyNumberFormat="1" applyFont="1" applyFill="1" applyBorder="1" applyAlignment="1">
      <alignment horizontal="center" vertical="center"/>
    </xf>
    <xf numFmtId="165" fontId="7" fillId="3" borderId="4" xfId="1" applyNumberFormat="1" applyFont="1" applyFill="1" applyBorder="1"/>
    <xf numFmtId="165" fontId="10" fillId="4" borderId="4" xfId="1" applyNumberFormat="1" applyFont="1" applyFill="1" applyBorder="1"/>
    <xf numFmtId="0" fontId="7" fillId="3" borderId="4" xfId="1" applyFont="1" applyFill="1" applyBorder="1" applyAlignment="1">
      <alignment horizontal="center" vertical="center"/>
    </xf>
    <xf numFmtId="164" fontId="7" fillId="3" borderId="4" xfId="2" applyNumberFormat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64" fontId="7" fillId="0" borderId="4" xfId="2" applyNumberFormat="1" applyFont="1" applyFill="1" applyBorder="1" applyAlignment="1">
      <alignment horizontal="right" vertical="center"/>
    </xf>
    <xf numFmtId="0" fontId="8" fillId="0" borderId="4" xfId="1" applyFont="1" applyBorder="1" applyAlignment="1">
      <alignment horizontal="center" vertical="center"/>
    </xf>
    <xf numFmtId="164" fontId="8" fillId="0" borderId="4" xfId="2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 wrapText="1"/>
    </xf>
    <xf numFmtId="0" fontId="0" fillId="4" borderId="0" xfId="0" applyFill="1"/>
    <xf numFmtId="14" fontId="5" fillId="4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14" fontId="3" fillId="5" borderId="1" xfId="0" applyNumberFormat="1" applyFont="1" applyFill="1" applyBorder="1" applyAlignment="1">
      <alignment horizontal="left" vertical="center"/>
    </xf>
    <xf numFmtId="38" fontId="3" fillId="5" borderId="1" xfId="0" applyNumberFormat="1" applyFont="1" applyFill="1" applyBorder="1" applyAlignment="1">
      <alignment horizontal="right" vertical="center"/>
    </xf>
    <xf numFmtId="38" fontId="11" fillId="6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7" borderId="4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166" fontId="15" fillId="0" borderId="4" xfId="0" applyNumberFormat="1" applyFont="1" applyBorder="1" applyAlignment="1">
      <alignment horizontal="center" vertical="center"/>
    </xf>
    <xf numFmtId="167" fontId="15" fillId="0" borderId="4" xfId="0" applyNumberFormat="1" applyFont="1" applyBorder="1" applyAlignment="1">
      <alignment horizontal="right" vertical="center"/>
    </xf>
    <xf numFmtId="0" fontId="14" fillId="7" borderId="6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167" fontId="15" fillId="0" borderId="4" xfId="0" applyNumberFormat="1" applyFont="1" applyBorder="1" applyAlignment="1">
      <alignment horizontal="center" vertical="center"/>
    </xf>
    <xf numFmtId="167" fontId="16" fillId="0" borderId="4" xfId="0" applyNumberFormat="1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14" fontId="6" fillId="0" borderId="0" xfId="1" applyNumberFormat="1" applyFont="1" applyAlignment="1">
      <alignment horizontal="center"/>
    </xf>
    <xf numFmtId="14" fontId="7" fillId="3" borderId="5" xfId="1" applyNumberFormat="1" applyFont="1" applyFill="1" applyBorder="1" applyAlignment="1">
      <alignment horizontal="center"/>
    </xf>
    <xf numFmtId="14" fontId="7" fillId="3" borderId="6" xfId="1" applyNumberFormat="1" applyFont="1" applyFill="1" applyBorder="1" applyAlignment="1">
      <alignment horizontal="center"/>
    </xf>
    <xf numFmtId="14" fontId="10" fillId="4" borderId="5" xfId="1" quotePrefix="1" applyNumberFormat="1" applyFont="1" applyFill="1" applyBorder="1" applyAlignment="1">
      <alignment horizontal="center" vertical="center"/>
    </xf>
    <xf numFmtId="14" fontId="10" fillId="4" borderId="7" xfId="1" quotePrefix="1" applyNumberFormat="1" applyFont="1" applyFill="1" applyBorder="1" applyAlignment="1">
      <alignment horizontal="center" vertical="center"/>
    </xf>
    <xf numFmtId="14" fontId="10" fillId="4" borderId="6" xfId="1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3">
    <cellStyle name="Comma 2" xfId="2" xr:uid="{653EED3C-BA39-47B3-AA59-71D23021944B}"/>
    <cellStyle name="Normal" xfId="0" builtinId="0"/>
    <cellStyle name="Normal 2" xfId="1" xr:uid="{F9AB2AFD-572F-4EC7-9EB1-6C46B10C7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F368-E51C-4525-A358-5FF45513E4B4}">
  <dimension ref="A1:E23"/>
  <sheetViews>
    <sheetView tabSelected="1" workbookViewId="0">
      <selection activeCell="A18" sqref="A18:XFD18"/>
    </sheetView>
  </sheetViews>
  <sheetFormatPr defaultRowHeight="15.05" x14ac:dyDescent="0.3"/>
  <cols>
    <col min="1" max="1" width="12.109375" customWidth="1"/>
    <col min="2" max="2" width="22.44140625" customWidth="1"/>
    <col min="3" max="3" width="24.5546875" customWidth="1"/>
    <col min="4" max="4" width="22.44140625" customWidth="1"/>
    <col min="5" max="5" width="20.44140625" customWidth="1"/>
  </cols>
  <sheetData>
    <row r="1" spans="1:5" ht="18.8" x14ac:dyDescent="0.3">
      <c r="A1" s="54" t="s">
        <v>51</v>
      </c>
      <c r="B1" s="54"/>
      <c r="C1" s="54"/>
      <c r="D1" s="54"/>
      <c r="E1" s="54"/>
    </row>
    <row r="2" spans="1:5" ht="31.3" x14ac:dyDescent="0.3">
      <c r="A2" s="26" t="s">
        <v>36</v>
      </c>
      <c r="B2" s="26" t="s">
        <v>37</v>
      </c>
      <c r="C2" s="27" t="s">
        <v>38</v>
      </c>
      <c r="D2" s="10" t="s">
        <v>39</v>
      </c>
      <c r="E2" s="10" t="s">
        <v>40</v>
      </c>
    </row>
    <row r="3" spans="1:5" ht="15.65" x14ac:dyDescent="0.3">
      <c r="A3" s="28"/>
      <c r="B3" s="28" t="s">
        <v>41</v>
      </c>
      <c r="C3" s="29">
        <v>0</v>
      </c>
      <c r="D3" s="11"/>
      <c r="E3" s="11"/>
    </row>
    <row r="4" spans="1:5" ht="15.65" x14ac:dyDescent="0.3">
      <c r="A4" s="15">
        <v>4</v>
      </c>
      <c r="B4" s="30" t="s">
        <v>42</v>
      </c>
      <c r="C4" s="31">
        <f>+SUMIFS('T4-9'!K$4:K$16,'T4-9'!A$4:A$16,'Tổng hợp'!A4)</f>
        <v>1731309</v>
      </c>
      <c r="D4" s="11"/>
      <c r="E4" s="11"/>
    </row>
    <row r="5" spans="1:5" ht="15.65" x14ac:dyDescent="0.3">
      <c r="A5" s="15">
        <v>5</v>
      </c>
      <c r="B5" s="30" t="s">
        <v>42</v>
      </c>
      <c r="C5" s="31">
        <f>+SUMIFS('T4-9'!K$4:K$16,'T4-9'!A$4:A$16,'Tổng hợp'!A5)</f>
        <v>3855820</v>
      </c>
      <c r="D5" s="16"/>
      <c r="E5" s="14"/>
    </row>
    <row r="6" spans="1:5" ht="15.65" x14ac:dyDescent="0.3">
      <c r="A6" s="15">
        <v>6</v>
      </c>
      <c r="B6" s="30" t="s">
        <v>42</v>
      </c>
      <c r="C6" s="31">
        <f>+SUMIFS('T4-9'!K$4:K$16,'T4-9'!A$4:A$16,'Tổng hợp'!A6)</f>
        <v>6934761</v>
      </c>
      <c r="D6" s="16"/>
      <c r="E6" s="14"/>
    </row>
    <row r="7" spans="1:5" ht="15.65" x14ac:dyDescent="0.3">
      <c r="A7" s="15">
        <v>7</v>
      </c>
      <c r="B7" s="30" t="s">
        <v>42</v>
      </c>
      <c r="C7" s="31">
        <f>+SUMIFS('T4-9'!K$4:K$16,'T4-9'!A$4:A$16,'Tổng hợp'!A7)</f>
        <v>5534549</v>
      </c>
      <c r="D7" s="16"/>
      <c r="E7" s="14"/>
    </row>
    <row r="8" spans="1:5" ht="15.65" x14ac:dyDescent="0.3">
      <c r="A8" s="15">
        <v>8</v>
      </c>
      <c r="B8" s="30" t="s">
        <v>42</v>
      </c>
      <c r="C8" s="31">
        <f>+SUMIFS('T4-9'!K$4:K$16,'T4-9'!A$4:A$16,'Tổng hợp'!A8)</f>
        <v>12067851</v>
      </c>
      <c r="D8" s="16"/>
      <c r="E8" s="14"/>
    </row>
    <row r="9" spans="1:5" ht="15.65" x14ac:dyDescent="0.3">
      <c r="A9" s="15">
        <v>9</v>
      </c>
      <c r="B9" s="30" t="s">
        <v>42</v>
      </c>
      <c r="C9" s="31">
        <f>+SUMIFS('T4-9'!K$4:K$16,'T4-9'!A$4:A$16,'Tổng hợp'!A9)</f>
        <v>2862928</v>
      </c>
      <c r="D9" s="16"/>
      <c r="E9" s="14"/>
    </row>
    <row r="10" spans="1:5" ht="15.65" x14ac:dyDescent="0.3">
      <c r="A10" s="15">
        <v>10</v>
      </c>
      <c r="B10" s="30" t="s">
        <v>42</v>
      </c>
      <c r="C10" s="31">
        <v>4369732</v>
      </c>
      <c r="D10" s="16"/>
      <c r="E10" s="14"/>
    </row>
    <row r="11" spans="1:5" ht="15.65" x14ac:dyDescent="0.3">
      <c r="A11" s="15">
        <v>11</v>
      </c>
      <c r="B11" s="30" t="s">
        <v>42</v>
      </c>
      <c r="C11" s="31">
        <v>4746434</v>
      </c>
      <c r="D11" s="16"/>
      <c r="E11" s="14"/>
    </row>
    <row r="12" spans="1:5" ht="15.65" x14ac:dyDescent="0.3">
      <c r="A12" s="15">
        <v>12</v>
      </c>
      <c r="B12" s="30" t="s">
        <v>42</v>
      </c>
      <c r="C12" s="31"/>
      <c r="D12" s="16"/>
      <c r="E12" s="14"/>
    </row>
    <row r="13" spans="1:5" ht="15.65" x14ac:dyDescent="0.3">
      <c r="A13" s="55" t="s">
        <v>43</v>
      </c>
      <c r="B13" s="56"/>
      <c r="C13" s="17">
        <f>+SUM(C4:C11)</f>
        <v>42103384</v>
      </c>
      <c r="D13" s="18"/>
      <c r="E13" s="19"/>
    </row>
    <row r="14" spans="1:5" ht="15.65" x14ac:dyDescent="0.3">
      <c r="A14" s="12">
        <v>6</v>
      </c>
      <c r="B14" s="20" t="s">
        <v>44</v>
      </c>
      <c r="C14" s="21"/>
      <c r="D14" s="13">
        <v>-116055.5</v>
      </c>
      <c r="E14" s="14"/>
    </row>
    <row r="15" spans="1:5" ht="15.65" x14ac:dyDescent="0.3">
      <c r="A15" s="12">
        <v>8</v>
      </c>
      <c r="B15" s="20" t="s">
        <v>44</v>
      </c>
      <c r="C15" s="21"/>
      <c r="D15" s="13">
        <v>-116055.5</v>
      </c>
      <c r="E15" s="14"/>
    </row>
    <row r="16" spans="1:5" ht="15.65" x14ac:dyDescent="0.3">
      <c r="A16" s="12">
        <v>9</v>
      </c>
      <c r="B16" s="20" t="s">
        <v>44</v>
      </c>
      <c r="C16" s="21"/>
      <c r="D16" s="13">
        <v>-100272</v>
      </c>
      <c r="E16" s="14"/>
    </row>
    <row r="17" spans="1:5" ht="15.65" x14ac:dyDescent="0.3">
      <c r="A17" s="15">
        <v>11</v>
      </c>
      <c r="B17" s="20" t="s">
        <v>44</v>
      </c>
      <c r="C17" s="21"/>
      <c r="D17" s="13">
        <v>-1249112</v>
      </c>
      <c r="E17" s="14"/>
    </row>
    <row r="18" spans="1:5" ht="15.65" x14ac:dyDescent="0.3">
      <c r="A18" s="15"/>
      <c r="B18" s="20"/>
      <c r="C18" s="21"/>
      <c r="D18" s="13"/>
      <c r="E18" s="14"/>
    </row>
    <row r="19" spans="1:5" ht="15.65" x14ac:dyDescent="0.3">
      <c r="A19" s="55" t="s">
        <v>45</v>
      </c>
      <c r="B19" s="56"/>
      <c r="C19" s="17"/>
      <c r="D19" s="17">
        <f>+SUM(D14:D17)</f>
        <v>-1581495</v>
      </c>
      <c r="E19" s="19"/>
    </row>
    <row r="20" spans="1:5" ht="15.65" x14ac:dyDescent="0.3">
      <c r="A20" s="12"/>
      <c r="B20" s="22" t="s">
        <v>46</v>
      </c>
      <c r="C20" s="21"/>
      <c r="D20" s="13"/>
      <c r="E20" s="16">
        <v>32654835</v>
      </c>
    </row>
    <row r="21" spans="1:5" ht="15.65" x14ac:dyDescent="0.3">
      <c r="A21" s="15"/>
      <c r="B21" s="22" t="s">
        <v>46</v>
      </c>
      <c r="C21" s="21"/>
      <c r="D21" s="13"/>
      <c r="E21" s="16"/>
    </row>
    <row r="22" spans="1:5" ht="15.65" x14ac:dyDescent="0.3">
      <c r="A22" s="55" t="s">
        <v>47</v>
      </c>
      <c r="B22" s="56"/>
      <c r="C22" s="23"/>
      <c r="D22" s="24"/>
      <c r="E22" s="24">
        <f>+SUM(E20:E20)</f>
        <v>32654835</v>
      </c>
    </row>
    <row r="23" spans="1:5" ht="15.65" x14ac:dyDescent="0.3">
      <c r="A23" s="57" t="s">
        <v>48</v>
      </c>
      <c r="B23" s="58"/>
      <c r="C23" s="58"/>
      <c r="D23" s="59"/>
      <c r="E23" s="25">
        <f>+C3+C13+D19-E22</f>
        <v>7867054</v>
      </c>
    </row>
  </sheetData>
  <mergeCells count="5">
    <mergeCell ref="A1:E1"/>
    <mergeCell ref="A13:B13"/>
    <mergeCell ref="A19:B19"/>
    <mergeCell ref="A22:B22"/>
    <mergeCell ref="A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9"/>
  <sheetViews>
    <sheetView zoomScaleNormal="100" workbookViewId="0">
      <selection activeCell="E25" sqref="E25"/>
    </sheetView>
  </sheetViews>
  <sheetFormatPr defaultColWidth="9.109375" defaultRowHeight="15.05" outlineLevelRow="1" x14ac:dyDescent="0.3"/>
  <cols>
    <col min="1" max="1" width="5.44140625" customWidth="1"/>
    <col min="2" max="2" width="14.33203125" style="5" customWidth="1"/>
    <col min="3" max="4" width="11.44140625" customWidth="1"/>
    <col min="5" max="5" width="47.33203125" customWidth="1"/>
    <col min="6" max="6" width="18.44140625" customWidth="1"/>
    <col min="7" max="7" width="79.33203125" customWidth="1"/>
    <col min="8" max="8" width="17.109375" style="4" customWidth="1"/>
    <col min="9" max="9" width="11.44140625" customWidth="1"/>
    <col min="10" max="10" width="15.6640625" style="4" customWidth="1"/>
    <col min="11" max="11" width="17.6640625" customWidth="1"/>
    <col min="12" max="12" width="21.44140625" customWidth="1"/>
  </cols>
  <sheetData>
    <row r="1" spans="1:11" ht="17.55" x14ac:dyDescent="0.3">
      <c r="A1" s="60" t="s">
        <v>25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3">
      <c r="A2" s="61" t="s">
        <v>11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4.75" customHeight="1" x14ac:dyDescent="0.3">
      <c r="B3" s="6" t="s">
        <v>5</v>
      </c>
      <c r="C3" s="7" t="s">
        <v>0</v>
      </c>
      <c r="D3" s="7" t="s">
        <v>30</v>
      </c>
      <c r="E3" s="7" t="s">
        <v>20</v>
      </c>
      <c r="F3" s="7" t="s">
        <v>13</v>
      </c>
      <c r="G3" s="7" t="s">
        <v>22</v>
      </c>
      <c r="H3" s="2" t="s">
        <v>15</v>
      </c>
      <c r="I3" s="7" t="s">
        <v>2</v>
      </c>
      <c r="J3" s="2" t="s">
        <v>23</v>
      </c>
      <c r="K3" s="32" t="s">
        <v>49</v>
      </c>
    </row>
    <row r="4" spans="1:11" s="33" customFormat="1" ht="16.45" customHeight="1" x14ac:dyDescent="0.3">
      <c r="A4" s="33">
        <f>+MONTH(B4)</f>
        <v>4</v>
      </c>
      <c r="B4" s="34">
        <v>45028</v>
      </c>
      <c r="C4" s="35"/>
      <c r="D4" s="35"/>
      <c r="E4" s="9" t="s">
        <v>33</v>
      </c>
      <c r="F4" s="9" t="s">
        <v>8</v>
      </c>
      <c r="G4" s="36" t="s">
        <v>50</v>
      </c>
      <c r="H4" s="1">
        <v>1656755</v>
      </c>
      <c r="I4" s="3" t="s">
        <v>1</v>
      </c>
      <c r="J4" s="1">
        <v>157392</v>
      </c>
      <c r="K4" s="4">
        <v>1731309</v>
      </c>
    </row>
    <row r="5" spans="1:11" outlineLevel="1" x14ac:dyDescent="0.3">
      <c r="A5" s="33">
        <f t="shared" ref="A5:A16" si="0">+MONTH(B5)</f>
        <v>5</v>
      </c>
      <c r="B5" s="8">
        <v>45064</v>
      </c>
      <c r="C5" s="9" t="s">
        <v>16</v>
      </c>
      <c r="D5" s="9" t="s">
        <v>17</v>
      </c>
      <c r="E5" s="9" t="s">
        <v>33</v>
      </c>
      <c r="F5" s="9" t="s">
        <v>8</v>
      </c>
      <c r="G5" s="9" t="s">
        <v>10</v>
      </c>
      <c r="H5" s="1">
        <v>3505291</v>
      </c>
      <c r="I5" s="3" t="s">
        <v>1</v>
      </c>
      <c r="J5" s="1">
        <v>350529</v>
      </c>
      <c r="K5" s="4">
        <f>+J5+H5</f>
        <v>3855820</v>
      </c>
    </row>
    <row r="6" spans="1:11" outlineLevel="1" x14ac:dyDescent="0.3">
      <c r="A6" s="33">
        <f t="shared" si="0"/>
        <v>6</v>
      </c>
      <c r="B6" s="8">
        <v>45092</v>
      </c>
      <c r="C6" s="9" t="s">
        <v>14</v>
      </c>
      <c r="D6" s="9" t="s">
        <v>17</v>
      </c>
      <c r="E6" s="9" t="s">
        <v>33</v>
      </c>
      <c r="F6" s="9" t="s">
        <v>8</v>
      </c>
      <c r="G6" s="9" t="s">
        <v>31</v>
      </c>
      <c r="H6" s="1">
        <v>2799037</v>
      </c>
      <c r="I6" s="3" t="s">
        <v>1</v>
      </c>
      <c r="J6" s="1">
        <v>279904</v>
      </c>
      <c r="K6" s="4">
        <f t="shared" ref="K6:K16" si="1">+J6+H6</f>
        <v>3078941</v>
      </c>
    </row>
    <row r="7" spans="1:11" outlineLevel="1" x14ac:dyDescent="0.3">
      <c r="A7" s="33">
        <f t="shared" si="0"/>
        <v>6</v>
      </c>
      <c r="B7" s="8">
        <v>45106</v>
      </c>
      <c r="C7" s="9" t="s">
        <v>27</v>
      </c>
      <c r="D7" s="9" t="s">
        <v>17</v>
      </c>
      <c r="E7" s="9" t="s">
        <v>33</v>
      </c>
      <c r="F7" s="9" t="s">
        <v>8</v>
      </c>
      <c r="G7" s="9" t="s">
        <v>31</v>
      </c>
      <c r="H7" s="1">
        <v>3505291</v>
      </c>
      <c r="I7" s="3" t="s">
        <v>1</v>
      </c>
      <c r="J7" s="1">
        <v>350529</v>
      </c>
      <c r="K7" s="4">
        <f t="shared" si="1"/>
        <v>3855820</v>
      </c>
    </row>
    <row r="8" spans="1:11" outlineLevel="1" x14ac:dyDescent="0.3">
      <c r="A8" s="33">
        <f t="shared" si="0"/>
        <v>7</v>
      </c>
      <c r="B8" s="8">
        <v>45117</v>
      </c>
      <c r="C8" s="9" t="s">
        <v>21</v>
      </c>
      <c r="D8" s="9" t="s">
        <v>17</v>
      </c>
      <c r="E8" s="9" t="s">
        <v>33</v>
      </c>
      <c r="F8" s="9" t="s">
        <v>8</v>
      </c>
      <c r="G8" s="9" t="s">
        <v>31</v>
      </c>
      <c r="H8" s="1">
        <v>2450240</v>
      </c>
      <c r="I8" s="3" t="s">
        <v>1</v>
      </c>
      <c r="J8" s="1">
        <v>245024</v>
      </c>
      <c r="K8" s="4">
        <f t="shared" si="1"/>
        <v>2695264</v>
      </c>
    </row>
    <row r="9" spans="1:11" outlineLevel="1" x14ac:dyDescent="0.3">
      <c r="A9" s="33">
        <f t="shared" si="0"/>
        <v>7</v>
      </c>
      <c r="B9" s="8">
        <v>45125</v>
      </c>
      <c r="C9" s="9" t="s">
        <v>24</v>
      </c>
      <c r="D9" s="9" t="s">
        <v>17</v>
      </c>
      <c r="E9" s="9" t="s">
        <v>33</v>
      </c>
      <c r="F9" s="9" t="s">
        <v>8</v>
      </c>
      <c r="G9" s="9" t="s">
        <v>31</v>
      </c>
      <c r="H9" s="1">
        <v>2628968</v>
      </c>
      <c r="I9" s="3" t="s">
        <v>6</v>
      </c>
      <c r="J9" s="1">
        <v>210317</v>
      </c>
      <c r="K9" s="4">
        <f t="shared" si="1"/>
        <v>2839285</v>
      </c>
    </row>
    <row r="10" spans="1:11" outlineLevel="1" x14ac:dyDescent="0.3">
      <c r="A10" s="33">
        <f t="shared" si="0"/>
        <v>8</v>
      </c>
      <c r="B10" s="8">
        <v>45139</v>
      </c>
      <c r="C10" s="9" t="s">
        <v>19</v>
      </c>
      <c r="D10" s="9" t="s">
        <v>17</v>
      </c>
      <c r="E10" s="9" t="s">
        <v>33</v>
      </c>
      <c r="F10" s="9" t="s">
        <v>8</v>
      </c>
      <c r="G10" s="9" t="s">
        <v>31</v>
      </c>
      <c r="H10" s="1">
        <v>2799037</v>
      </c>
      <c r="I10" s="3" t="s">
        <v>6</v>
      </c>
      <c r="J10" s="1">
        <v>223923</v>
      </c>
      <c r="K10" s="4">
        <f t="shared" si="1"/>
        <v>3022960</v>
      </c>
    </row>
    <row r="11" spans="1:11" outlineLevel="1" x14ac:dyDescent="0.3">
      <c r="A11" s="33">
        <f t="shared" si="0"/>
        <v>8</v>
      </c>
      <c r="B11" s="8">
        <v>45145</v>
      </c>
      <c r="C11" s="9" t="s">
        <v>28</v>
      </c>
      <c r="D11" s="9" t="s">
        <v>17</v>
      </c>
      <c r="E11" s="9" t="s">
        <v>33</v>
      </c>
      <c r="F11" s="9" t="s">
        <v>8</v>
      </c>
      <c r="G11" s="9" t="s">
        <v>3</v>
      </c>
      <c r="H11" s="1">
        <v>1364318</v>
      </c>
      <c r="I11" s="3" t="s">
        <v>6</v>
      </c>
      <c r="J11" s="1">
        <v>109145</v>
      </c>
      <c r="K11" s="4">
        <f t="shared" si="1"/>
        <v>1473463</v>
      </c>
    </row>
    <row r="12" spans="1:11" outlineLevel="1" x14ac:dyDescent="0.3">
      <c r="A12" s="33">
        <f t="shared" si="0"/>
        <v>8</v>
      </c>
      <c r="B12" s="8">
        <v>45155</v>
      </c>
      <c r="C12" s="9" t="s">
        <v>26</v>
      </c>
      <c r="D12" s="9" t="s">
        <v>17</v>
      </c>
      <c r="E12" s="9" t="s">
        <v>33</v>
      </c>
      <c r="F12" s="9" t="s">
        <v>8</v>
      </c>
      <c r="G12" s="9" t="s">
        <v>31</v>
      </c>
      <c r="H12" s="1">
        <v>2945484</v>
      </c>
      <c r="I12" s="3" t="s">
        <v>6</v>
      </c>
      <c r="J12" s="1">
        <v>235639</v>
      </c>
      <c r="K12" s="4">
        <f t="shared" si="1"/>
        <v>3181123</v>
      </c>
    </row>
    <row r="13" spans="1:11" outlineLevel="1" x14ac:dyDescent="0.3">
      <c r="A13" s="33">
        <f t="shared" si="0"/>
        <v>8</v>
      </c>
      <c r="B13" s="8">
        <v>45161</v>
      </c>
      <c r="C13" s="9" t="s">
        <v>12</v>
      </c>
      <c r="D13" s="9" t="s">
        <v>17</v>
      </c>
      <c r="E13" s="9" t="s">
        <v>33</v>
      </c>
      <c r="F13" s="9" t="s">
        <v>8</v>
      </c>
      <c r="G13" s="9" t="s">
        <v>18</v>
      </c>
      <c r="H13" s="1">
        <v>1974836</v>
      </c>
      <c r="I13" s="3" t="s">
        <v>6</v>
      </c>
      <c r="J13" s="1">
        <v>157987</v>
      </c>
      <c r="K13" s="4">
        <f t="shared" si="1"/>
        <v>2132823</v>
      </c>
    </row>
    <row r="14" spans="1:11" outlineLevel="1" x14ac:dyDescent="0.3">
      <c r="A14" s="33">
        <f t="shared" si="0"/>
        <v>8</v>
      </c>
      <c r="B14" s="8">
        <v>45167</v>
      </c>
      <c r="C14" s="9" t="s">
        <v>7</v>
      </c>
      <c r="D14" s="9" t="s">
        <v>17</v>
      </c>
      <c r="E14" s="9" t="s">
        <v>33</v>
      </c>
      <c r="F14" s="9" t="s">
        <v>8</v>
      </c>
      <c r="G14" s="9" t="s">
        <v>4</v>
      </c>
      <c r="H14" s="1">
        <v>2090261</v>
      </c>
      <c r="I14" s="3" t="s">
        <v>6</v>
      </c>
      <c r="J14" s="1">
        <v>167221</v>
      </c>
      <c r="K14" s="4">
        <f t="shared" si="1"/>
        <v>2257482</v>
      </c>
    </row>
    <row r="15" spans="1:11" outlineLevel="1" x14ac:dyDescent="0.3">
      <c r="A15" s="33">
        <f t="shared" si="0"/>
        <v>9</v>
      </c>
      <c r="B15" s="8">
        <v>45185</v>
      </c>
      <c r="C15" s="9" t="s">
        <v>9</v>
      </c>
      <c r="D15" s="9" t="s">
        <v>17</v>
      </c>
      <c r="E15" s="9" t="s">
        <v>33</v>
      </c>
      <c r="F15" s="9" t="s">
        <v>8</v>
      </c>
      <c r="G15" s="9" t="s">
        <v>34</v>
      </c>
      <c r="H15" s="1">
        <v>1395189</v>
      </c>
      <c r="I15" s="3" t="s">
        <v>6</v>
      </c>
      <c r="J15" s="1">
        <v>111615</v>
      </c>
      <c r="K15" s="4">
        <f t="shared" si="1"/>
        <v>1506804</v>
      </c>
    </row>
    <row r="16" spans="1:11" outlineLevel="1" x14ac:dyDescent="0.3">
      <c r="A16" s="33">
        <f t="shared" si="0"/>
        <v>9</v>
      </c>
      <c r="B16" s="8">
        <v>45191</v>
      </c>
      <c r="C16" s="9" t="s">
        <v>35</v>
      </c>
      <c r="D16" s="9" t="s">
        <v>17</v>
      </c>
      <c r="E16" s="9" t="s">
        <v>33</v>
      </c>
      <c r="F16" s="9" t="s">
        <v>8</v>
      </c>
      <c r="G16" s="9" t="s">
        <v>31</v>
      </c>
      <c r="H16" s="1">
        <v>1255670</v>
      </c>
      <c r="I16" s="3" t="s">
        <v>6</v>
      </c>
      <c r="J16" s="1">
        <v>100454</v>
      </c>
      <c r="K16" s="4">
        <f t="shared" si="1"/>
        <v>1356124</v>
      </c>
    </row>
    <row r="17" spans="1:11" x14ac:dyDescent="0.3">
      <c r="A17" s="33">
        <v>6</v>
      </c>
      <c r="B17" s="8">
        <v>45101</v>
      </c>
      <c r="C17" s="9"/>
      <c r="D17" s="9"/>
      <c r="E17" s="9"/>
      <c r="F17" s="9"/>
      <c r="G17" s="9" t="s">
        <v>32</v>
      </c>
      <c r="H17" s="1">
        <v>-105505</v>
      </c>
      <c r="I17" s="3" t="s">
        <v>1</v>
      </c>
      <c r="J17" s="1">
        <v>-10550.5</v>
      </c>
      <c r="K17" s="4">
        <f>+J17+H17</f>
        <v>-116055.5</v>
      </c>
    </row>
    <row r="18" spans="1:11" x14ac:dyDescent="0.3">
      <c r="A18" s="33">
        <v>8</v>
      </c>
      <c r="B18" s="8">
        <v>45147</v>
      </c>
      <c r="C18" s="9" t="s">
        <v>29</v>
      </c>
      <c r="D18" s="9" t="s">
        <v>29</v>
      </c>
      <c r="E18" s="9" t="s">
        <v>33</v>
      </c>
      <c r="F18" s="9" t="s">
        <v>8</v>
      </c>
      <c r="G18" s="9" t="s">
        <v>32</v>
      </c>
      <c r="H18" s="1">
        <v>-105505</v>
      </c>
      <c r="I18" s="3" t="s">
        <v>1</v>
      </c>
      <c r="J18" s="1">
        <v>-10551</v>
      </c>
      <c r="K18" s="4">
        <v>-116056</v>
      </c>
    </row>
    <row r="19" spans="1:11" x14ac:dyDescent="0.3">
      <c r="A19" s="33">
        <v>9</v>
      </c>
      <c r="B19" s="8">
        <v>45196</v>
      </c>
      <c r="C19" s="9" t="s">
        <v>29</v>
      </c>
      <c r="D19" s="9" t="s">
        <v>29</v>
      </c>
      <c r="E19" s="9" t="s">
        <v>33</v>
      </c>
      <c r="F19" s="9" t="s">
        <v>8</v>
      </c>
      <c r="G19" s="9" t="s">
        <v>32</v>
      </c>
      <c r="H19" s="1">
        <v>-92844</v>
      </c>
      <c r="I19" s="3" t="s">
        <v>6</v>
      </c>
      <c r="J19" s="1">
        <v>-7428</v>
      </c>
      <c r="K19" s="4">
        <v>-100272</v>
      </c>
    </row>
  </sheetData>
  <autoFilter ref="A3:K19" xr:uid="{00000000-0001-0000-0000-000000000000}"/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87367-FB15-4094-9FC8-5A7E0C9BC219}">
  <dimension ref="A1:K7"/>
  <sheetViews>
    <sheetView workbookViewId="0">
      <selection activeCell="K7" sqref="K7"/>
    </sheetView>
  </sheetViews>
  <sheetFormatPr defaultRowHeight="15.05" x14ac:dyDescent="0.3"/>
  <cols>
    <col min="1" max="1" width="5.21875" customWidth="1"/>
    <col min="11" max="11" width="10" customWidth="1"/>
  </cols>
  <sheetData>
    <row r="1" spans="1:11" ht="17.55" x14ac:dyDescent="0.3">
      <c r="A1" s="60" t="s">
        <v>25</v>
      </c>
      <c r="B1" s="60"/>
      <c r="C1" s="60"/>
      <c r="D1" s="60"/>
      <c r="E1" s="60"/>
      <c r="F1" s="60"/>
      <c r="G1" s="60"/>
      <c r="H1" s="60"/>
      <c r="I1" s="60"/>
      <c r="J1" s="60"/>
    </row>
    <row r="2" spans="1:11" x14ac:dyDescent="0.3">
      <c r="A2" s="61" t="s">
        <v>52</v>
      </c>
      <c r="B2" s="61"/>
      <c r="C2" s="61"/>
      <c r="D2" s="61"/>
      <c r="E2" s="61"/>
      <c r="F2" s="61"/>
      <c r="G2" s="61"/>
      <c r="H2" s="61"/>
      <c r="I2" s="61"/>
      <c r="J2" s="61"/>
    </row>
    <row r="3" spans="1:11" ht="31.95" x14ac:dyDescent="0.3">
      <c r="B3" s="6" t="s">
        <v>5</v>
      </c>
      <c r="C3" s="7" t="s">
        <v>0</v>
      </c>
      <c r="D3" s="7" t="s">
        <v>30</v>
      </c>
      <c r="E3" s="7" t="s">
        <v>20</v>
      </c>
      <c r="F3" s="7" t="s">
        <v>13</v>
      </c>
      <c r="G3" s="7" t="s">
        <v>22</v>
      </c>
      <c r="H3" s="2" t="s">
        <v>15</v>
      </c>
      <c r="I3" s="7" t="s">
        <v>2</v>
      </c>
      <c r="J3" s="2" t="s">
        <v>23</v>
      </c>
      <c r="K3" s="32" t="s">
        <v>49</v>
      </c>
    </row>
    <row r="4" spans="1:11" x14ac:dyDescent="0.3">
      <c r="B4" s="8">
        <v>45201</v>
      </c>
      <c r="C4" s="9" t="s">
        <v>53</v>
      </c>
      <c r="D4" s="9" t="s">
        <v>17</v>
      </c>
      <c r="E4" s="9" t="s">
        <v>33</v>
      </c>
      <c r="F4" s="9" t="s">
        <v>8</v>
      </c>
      <c r="G4" s="9" t="s">
        <v>31</v>
      </c>
      <c r="H4" s="1">
        <v>1395189</v>
      </c>
      <c r="I4" s="3" t="s">
        <v>6</v>
      </c>
      <c r="J4" s="1">
        <v>111615</v>
      </c>
      <c r="K4" s="1">
        <f>+J4+H4</f>
        <v>1506804</v>
      </c>
    </row>
    <row r="5" spans="1:11" x14ac:dyDescent="0.3">
      <c r="B5" s="8">
        <v>45211</v>
      </c>
      <c r="C5" s="9" t="s">
        <v>54</v>
      </c>
      <c r="D5" s="9" t="s">
        <v>17</v>
      </c>
      <c r="E5" s="9" t="s">
        <v>33</v>
      </c>
      <c r="F5" s="9" t="s">
        <v>8</v>
      </c>
      <c r="G5" s="9" t="s">
        <v>31</v>
      </c>
      <c r="H5" s="1">
        <v>1395189</v>
      </c>
      <c r="I5" s="3" t="s">
        <v>6</v>
      </c>
      <c r="J5" s="1">
        <v>111615</v>
      </c>
      <c r="K5" s="1">
        <f t="shared" ref="K5:K6" si="0">+J5+H5</f>
        <v>1506804</v>
      </c>
    </row>
    <row r="6" spans="1:11" x14ac:dyDescent="0.3">
      <c r="B6" s="8">
        <v>45226</v>
      </c>
      <c r="C6" s="9" t="s">
        <v>55</v>
      </c>
      <c r="D6" s="9" t="s">
        <v>17</v>
      </c>
      <c r="E6" s="9" t="s">
        <v>33</v>
      </c>
      <c r="F6" s="9" t="s">
        <v>8</v>
      </c>
      <c r="G6" s="9" t="s">
        <v>56</v>
      </c>
      <c r="H6" s="1">
        <v>1255670</v>
      </c>
      <c r="I6" s="3" t="s">
        <v>6</v>
      </c>
      <c r="J6" s="1">
        <v>100454</v>
      </c>
      <c r="K6" s="1">
        <f t="shared" si="0"/>
        <v>1356124</v>
      </c>
    </row>
    <row r="7" spans="1:11" x14ac:dyDescent="0.3">
      <c r="B7" s="37" t="s">
        <v>57</v>
      </c>
      <c r="H7" s="38">
        <v>4046048</v>
      </c>
      <c r="J7" s="38">
        <v>323684</v>
      </c>
      <c r="K7" s="39">
        <f>+J7+H7</f>
        <v>4369732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043D7-06E0-437C-A585-1A3E4DEF84CD}">
  <dimension ref="A1:L13"/>
  <sheetViews>
    <sheetView workbookViewId="0">
      <selection activeCell="E3" sqref="E3"/>
    </sheetView>
  </sheetViews>
  <sheetFormatPr defaultRowHeight="15.05" x14ac:dyDescent="0.3"/>
  <cols>
    <col min="1" max="1" width="1.77734375" customWidth="1"/>
    <col min="4" max="4" width="12.109375" customWidth="1"/>
    <col min="5" max="5" width="44.88671875" customWidth="1"/>
    <col min="7" max="7" width="11.21875" customWidth="1"/>
    <col min="12" max="12" width="9.6640625" bestFit="1" customWidth="1"/>
  </cols>
  <sheetData>
    <row r="1" spans="1:12" ht="20.7" x14ac:dyDescent="0.3">
      <c r="A1" s="62" t="s">
        <v>77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6.3" x14ac:dyDescent="0.3">
      <c r="A2" s="63" t="s">
        <v>58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20.7" x14ac:dyDescent="0.3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39.450000000000003" x14ac:dyDescent="0.3">
      <c r="A4" s="48"/>
      <c r="B4" s="47" t="s">
        <v>0</v>
      </c>
      <c r="C4" s="43" t="s">
        <v>59</v>
      </c>
      <c r="D4" s="43" t="s">
        <v>5</v>
      </c>
      <c r="E4" s="43" t="s">
        <v>60</v>
      </c>
      <c r="F4" s="43" t="s">
        <v>61</v>
      </c>
      <c r="G4" s="43" t="s">
        <v>62</v>
      </c>
      <c r="H4" s="42" t="s">
        <v>63</v>
      </c>
      <c r="I4" s="42" t="s">
        <v>64</v>
      </c>
      <c r="J4" s="42" t="s">
        <v>65</v>
      </c>
      <c r="K4" s="42" t="s">
        <v>23</v>
      </c>
      <c r="L4" s="42" t="s">
        <v>66</v>
      </c>
    </row>
    <row r="5" spans="1:12" x14ac:dyDescent="0.3">
      <c r="A5" s="49"/>
      <c r="B5" s="53" t="s">
        <v>67</v>
      </c>
      <c r="C5" s="44" t="s">
        <v>17</v>
      </c>
      <c r="D5" s="45" t="s">
        <v>68</v>
      </c>
      <c r="E5" s="44" t="s">
        <v>33</v>
      </c>
      <c r="F5" s="44" t="s">
        <v>69</v>
      </c>
      <c r="G5" s="44" t="s">
        <v>8</v>
      </c>
      <c r="H5" s="46">
        <v>1321758</v>
      </c>
      <c r="I5" s="46">
        <v>66088</v>
      </c>
      <c r="J5" s="46">
        <v>1255670</v>
      </c>
      <c r="K5" s="46">
        <v>100454</v>
      </c>
      <c r="L5" s="46">
        <v>1356124</v>
      </c>
    </row>
    <row r="6" spans="1:12" x14ac:dyDescent="0.3">
      <c r="A6" s="49"/>
      <c r="B6" s="53" t="s">
        <v>70</v>
      </c>
      <c r="C6" s="44" t="s">
        <v>17</v>
      </c>
      <c r="D6" s="45" t="s">
        <v>71</v>
      </c>
      <c r="E6" s="44" t="s">
        <v>33</v>
      </c>
      <c r="F6" s="44" t="s">
        <v>69</v>
      </c>
      <c r="G6" s="44" t="s">
        <v>8</v>
      </c>
      <c r="H6" s="46">
        <v>1101465</v>
      </c>
      <c r="I6" s="46">
        <v>55073</v>
      </c>
      <c r="J6" s="46">
        <v>1046392</v>
      </c>
      <c r="K6" s="46">
        <v>83711</v>
      </c>
      <c r="L6" s="46">
        <v>1130103</v>
      </c>
    </row>
    <row r="7" spans="1:12" x14ac:dyDescent="0.3">
      <c r="A7" s="49"/>
      <c r="B7" s="53" t="s">
        <v>72</v>
      </c>
      <c r="C7" s="44" t="s">
        <v>17</v>
      </c>
      <c r="D7" s="45" t="s">
        <v>73</v>
      </c>
      <c r="E7" s="44" t="s">
        <v>33</v>
      </c>
      <c r="F7" s="44" t="s">
        <v>69</v>
      </c>
      <c r="G7" s="44" t="s">
        <v>8</v>
      </c>
      <c r="H7" s="46">
        <v>1248327</v>
      </c>
      <c r="I7" s="46">
        <v>62416</v>
      </c>
      <c r="J7" s="46">
        <v>1185911</v>
      </c>
      <c r="K7" s="46">
        <v>94873</v>
      </c>
      <c r="L7" s="46">
        <v>1280784</v>
      </c>
    </row>
    <row r="8" spans="1:12" x14ac:dyDescent="0.3">
      <c r="A8" s="49"/>
      <c r="B8" s="53" t="s">
        <v>74</v>
      </c>
      <c r="C8" s="44" t="s">
        <v>17</v>
      </c>
      <c r="D8" s="45" t="s">
        <v>75</v>
      </c>
      <c r="E8" s="44" t="s">
        <v>33</v>
      </c>
      <c r="F8" s="44" t="s">
        <v>69</v>
      </c>
      <c r="G8" s="44" t="s">
        <v>8</v>
      </c>
      <c r="H8" s="46">
        <v>954603</v>
      </c>
      <c r="I8" s="46">
        <v>47730</v>
      </c>
      <c r="J8" s="46">
        <v>906873</v>
      </c>
      <c r="K8" s="46">
        <v>72550</v>
      </c>
      <c r="L8" s="46">
        <v>979423</v>
      </c>
    </row>
    <row r="9" spans="1:12" x14ac:dyDescent="0.3">
      <c r="B9" s="44"/>
      <c r="C9" s="44"/>
      <c r="D9" s="50">
        <v>45238</v>
      </c>
      <c r="E9" s="44" t="s">
        <v>33</v>
      </c>
      <c r="F9" s="44" t="s">
        <v>69</v>
      </c>
      <c r="G9" s="44" t="s">
        <v>8</v>
      </c>
      <c r="H9" s="46">
        <v>-418050</v>
      </c>
      <c r="I9" s="46">
        <v>0</v>
      </c>
      <c r="J9" s="46">
        <v>-418050</v>
      </c>
      <c r="K9" s="46">
        <v>-418050</v>
      </c>
      <c r="L9" s="46">
        <v>-451494</v>
      </c>
    </row>
    <row r="10" spans="1:12" x14ac:dyDescent="0.3">
      <c r="B10" s="44"/>
      <c r="C10" s="44"/>
      <c r="D10" s="50">
        <v>45245</v>
      </c>
      <c r="E10" s="44" t="s">
        <v>33</v>
      </c>
      <c r="F10" s="44" t="s">
        <v>69</v>
      </c>
      <c r="G10" s="44" t="s">
        <v>8</v>
      </c>
      <c r="H10" s="46">
        <v>-316515</v>
      </c>
      <c r="I10" s="46">
        <v>0</v>
      </c>
      <c r="J10" s="46">
        <v>-316515</v>
      </c>
      <c r="K10" s="46">
        <v>-316515</v>
      </c>
      <c r="L10" s="46">
        <v>-341836</v>
      </c>
    </row>
    <row r="11" spans="1:12" x14ac:dyDescent="0.3">
      <c r="B11" s="44"/>
      <c r="C11" s="44"/>
      <c r="D11" s="50">
        <v>45250</v>
      </c>
      <c r="E11" s="44" t="s">
        <v>33</v>
      </c>
      <c r="F11" s="44" t="s">
        <v>69</v>
      </c>
      <c r="G11" s="44" t="s">
        <v>8</v>
      </c>
      <c r="H11" s="46">
        <v>-211010</v>
      </c>
      <c r="I11" s="46">
        <v>0</v>
      </c>
      <c r="J11" s="46">
        <v>-211010</v>
      </c>
      <c r="K11" s="46">
        <v>-211010</v>
      </c>
      <c r="L11" s="46">
        <v>-227891</v>
      </c>
    </row>
    <row r="12" spans="1:12" x14ac:dyDescent="0.3">
      <c r="B12" s="44"/>
      <c r="C12" s="44"/>
      <c r="D12" s="50">
        <v>45253</v>
      </c>
      <c r="E12" s="44" t="s">
        <v>33</v>
      </c>
      <c r="F12" s="44" t="s">
        <v>69</v>
      </c>
      <c r="G12" s="44" t="s">
        <v>8</v>
      </c>
      <c r="H12" s="46">
        <v>-211010</v>
      </c>
      <c r="I12" s="46">
        <v>0</v>
      </c>
      <c r="J12" s="46">
        <v>-211010</v>
      </c>
      <c r="K12" s="46">
        <v>-211010</v>
      </c>
      <c r="L12" s="46">
        <v>-227891</v>
      </c>
    </row>
    <row r="13" spans="1:12" x14ac:dyDescent="0.3">
      <c r="B13" s="46"/>
      <c r="C13" s="46"/>
      <c r="D13" s="46"/>
      <c r="E13" s="51" t="s">
        <v>76</v>
      </c>
      <c r="F13" s="46"/>
      <c r="G13" s="46"/>
      <c r="H13" s="46"/>
      <c r="I13" s="46"/>
      <c r="J13" s="46"/>
      <c r="K13" s="46"/>
      <c r="L13" s="52">
        <f>+SUM(L5:L12)</f>
        <v>3497322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309F-204C-458B-BD0D-F2BA3E4E9C68}">
  <dimension ref="A1"/>
  <sheetViews>
    <sheetView workbookViewId="0">
      <selection activeCell="F18" sqref="F18"/>
    </sheetView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T4-9</vt:lpstr>
      <vt:lpstr>T10</vt:lpstr>
      <vt:lpstr>T11</vt:lpstr>
      <vt:lpstr>T12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2023-10-18T08:33:56Z</dcterms:created>
  <dcterms:modified xsi:type="dcterms:W3CDTF">2024-01-11T06:59:22Z</dcterms:modified>
</cp:coreProperties>
</file>