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5\"/>
    </mc:Choice>
  </mc:AlternateContent>
  <xr:revisionPtr revIDLastSave="0" documentId="13_ncr:1_{03F5D45F-9CE3-4A35-9443-CAEC6805617F}" xr6:coauthVersionLast="47" xr6:coauthVersionMax="47" xr10:uidLastSave="{00000000-0000-0000-0000-000000000000}"/>
  <bookViews>
    <workbookView xWindow="-120" yWindow="-120" windowWidth="29040" windowHeight="15720" xr2:uid="{BCFFB87A-ACA2-4565-9E39-342359E76196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Sheet2!$A$3:$O$19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E23" i="1"/>
  <c r="N30" i="1"/>
  <c r="O3" i="1" l="1"/>
  <c r="F22" i="1"/>
  <c r="K17" i="2" l="1"/>
  <c r="K5" i="2"/>
  <c r="K6" i="2"/>
  <c r="K7" i="2"/>
  <c r="K8" i="2"/>
  <c r="K9" i="2"/>
  <c r="K10" i="2"/>
  <c r="K11" i="2"/>
  <c r="K12" i="2"/>
  <c r="K13" i="2"/>
  <c r="K14" i="2"/>
  <c r="K15" i="2"/>
  <c r="K20" i="2" s="1"/>
  <c r="K16" i="2"/>
  <c r="K4" i="2"/>
  <c r="O22" i="1"/>
  <c r="P9" i="1"/>
  <c r="M22" i="1"/>
  <c r="E17" i="1"/>
  <c r="E22" i="1" s="1"/>
  <c r="L16" i="1"/>
  <c r="K16" i="1"/>
  <c r="D16" i="1"/>
  <c r="C13" i="1"/>
  <c r="C12" i="1"/>
  <c r="C11" i="1"/>
  <c r="C16" i="1" s="1"/>
  <c r="C10" i="1"/>
  <c r="L9" i="1"/>
  <c r="K9" i="1"/>
  <c r="D9" i="1"/>
  <c r="O16" i="1" l="1"/>
  <c r="M23" i="1"/>
  <c r="C6" i="1" l="1"/>
  <c r="C7" i="1"/>
  <c r="C5" i="1"/>
  <c r="C4" i="1"/>
  <c r="C9" i="1" s="1"/>
  <c r="O9" i="1" l="1"/>
  <c r="O23" i="1" s="1"/>
</calcChain>
</file>

<file path=xl/sharedStrings.xml><?xml version="1.0" encoding="utf-8"?>
<sst xmlns="http://schemas.openxmlformats.org/spreadsheetml/2006/main" count="162" uniqueCount="76">
  <si>
    <t>THEO DÕI CÔNG NỢ/CÔNG TY TNHH PHÂN PHỐI SÀNH ĐIỆU MNAM</t>
  </si>
  <si>
    <t>THEO DÕI CÔNG NỢ/CÔNG TY TNHH PHÂN PHỐI SÀNH ĐIỆU MB</t>
  </si>
  <si>
    <t>Ngày tháng</t>
  </si>
  <si>
    <t>Nội dung</t>
  </si>
  <si>
    <t>Số tiền bán hàng ( +V)</t>
  </si>
  <si>
    <t>Giảm trừ</t>
  </si>
  <si>
    <t>Sô tiền khách đã thanh toán</t>
  </si>
  <si>
    <t>Số đầu kỳ</t>
  </si>
  <si>
    <t>Bảng kê hóa đơn tháng 1</t>
  </si>
  <si>
    <t>CK 2022</t>
  </si>
  <si>
    <t>Bảng kê hóa đơn tháng 2</t>
  </si>
  <si>
    <t>Bảng kê hóa đơn tháng 3</t>
  </si>
  <si>
    <t>CK Q1/2023</t>
  </si>
  <si>
    <t>Bảng kê hóa đơn tháng 4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</si>
  <si>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</si>
  <si>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</si>
  <si>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</si>
  <si>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</si>
  <si>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</si>
  <si>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</si>
  <si>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</si>
  <si>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</si>
  <si>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</si>
  <si>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</si>
  <si>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</si>
  <si>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</si>
  <si>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Tổng đã thanh toán</t>
  </si>
  <si>
    <t xml:space="preserve">Dư nợ phải thu </t>
  </si>
  <si>
    <t>Bảng kê hóa đơn tháng 5</t>
  </si>
  <si>
    <t>Tháng 5 năm 2023</t>
  </si>
  <si>
    <t>Số hóa đơn</t>
  </si>
  <si>
    <t>Ngày hóa đơn</t>
  </si>
  <si>
    <t>Thuế GTGT</t>
  </si>
  <si>
    <t>00025298</t>
  </si>
  <si>
    <t>1C23TNN</t>
  </si>
  <si>
    <t>CÔNG TY TNHH PHÂN PHỐI SÀNH ĐIỆU</t>
  </si>
  <si>
    <t>0311187079</t>
  </si>
  <si>
    <t>Annam Gourmet An Phú</t>
  </si>
  <si>
    <t>00025577</t>
  </si>
  <si>
    <t>00025679</t>
  </si>
  <si>
    <t>00026020</t>
  </si>
  <si>
    <t>00027997</t>
  </si>
  <si>
    <t>00029664</t>
  </si>
  <si>
    <t>00029682</t>
  </si>
  <si>
    <t>00029738</t>
  </si>
  <si>
    <t>00029871</t>
  </si>
  <si>
    <t>00030006</t>
  </si>
  <si>
    <t>Annam Gourmet Phú Mỹ Hưng</t>
  </si>
  <si>
    <t>00030461</t>
  </si>
  <si>
    <t>00031392</t>
  </si>
  <si>
    <t>00031519</t>
  </si>
  <si>
    <t>Annam Gourmet Saigon Pearl</t>
  </si>
  <si>
    <t>00031616</t>
  </si>
  <si>
    <t>00000908</t>
  </si>
  <si>
    <t>BẢNG KÊ HÓA ĐƠN, CHỨNG TỪ HÀNG HÓA, DỊCH VỤ BÁN RA (MẪU QUẢN TRỊ)</t>
  </si>
  <si>
    <t>Ký hiệu HĐ</t>
  </si>
  <si>
    <t>Diễn giải</t>
  </si>
  <si>
    <t>Doanh số bán chưa có thuế GTGT</t>
  </si>
  <si>
    <t>Thuế suất</t>
  </si>
  <si>
    <t>Tên người mua</t>
  </si>
  <si>
    <t>Mã số thuế người mua</t>
  </si>
  <si>
    <t>SÀNH ĐIỆU Annam Gourmet An Phú</t>
  </si>
  <si>
    <t>10%</t>
  </si>
  <si>
    <t>SÀNH ĐIỆU Annam Gourmet Nguyễn Văn Trỗi</t>
  </si>
  <si>
    <t>SÀNH ĐIỆU Annam Gourmet Saigon Center</t>
  </si>
  <si>
    <t>SÀNH ĐIỆU Annam Gourmet Estella</t>
  </si>
  <si>
    <t>1C23TAC</t>
  </si>
  <si>
    <t>Hàng trả - phiếu MH001015</t>
  </si>
  <si>
    <t>SÀNH ĐIỆU Annam Gourmet Q2 Terrace</t>
  </si>
  <si>
    <t>SÀNH ĐIỆU Annam Gourmet Landmark 81</t>
  </si>
  <si>
    <t>SÀNH ĐIỆU Annam Gourmet Ascentia</t>
  </si>
  <si>
    <t>00001063</t>
  </si>
  <si>
    <t>1C23TSP</t>
  </si>
  <si>
    <t>Hàng trả</t>
  </si>
  <si>
    <t>SÀNH ĐIỆU Annam Gourmet Phú Mỹ Hưng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</si>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</sst>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76" formatCode="_-* #,##0_-;\-* #,##0_-;_-* &quot;-&quot;??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14" fontId="2" fillId="0" borderId="0" xfId="2" applyNumberFormat="1" applyFon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4" fontId="4" fillId="3" borderId="1" xfId="3" applyNumberFormat="1" applyFont="1" applyFill="1" applyBorder="1"/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164" fontId="5" fillId="0" borderId="1" xfId="4" applyNumberFormat="1" applyFont="1" applyBorder="1" applyAlignment="1">
      <alignment horizontal="center"/>
    </xf>
    <xf numFmtId="164" fontId="5" fillId="0" borderId="1" xfId="4" applyNumberFormat="1" applyFont="1" applyBorder="1"/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left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0" fontId="3" fillId="2" borderId="1" xfId="2" applyFont="1" applyFill="1" applyBorder="1"/>
    <xf numFmtId="164" fontId="0" fillId="0" borderId="0" xfId="0" applyNumberFormat="1"/>
    <xf numFmtId="164" fontId="3" fillId="2" borderId="1" xfId="4" applyNumberFormat="1" applyFont="1" applyFill="1" applyBorder="1"/>
    <xf numFmtId="164" fontId="6" fillId="2" borderId="1" xfId="4" applyNumberFormat="1" applyFont="1" applyFill="1" applyBorder="1" applyAlignment="1">
      <alignment horizontal="center" vertical="center"/>
    </xf>
    <xf numFmtId="164" fontId="3" fillId="2" borderId="1" xfId="2" applyNumberFormat="1" applyFont="1" applyFill="1" applyBorder="1"/>
    <xf numFmtId="14" fontId="4" fillId="4" borderId="2" xfId="2" quotePrefix="1" applyNumberFormat="1" applyFont="1" applyFill="1" applyBorder="1" applyAlignment="1">
      <alignment horizontal="center" vertical="center"/>
    </xf>
    <xf numFmtId="14" fontId="4" fillId="4" borderId="4" xfId="2" quotePrefix="1" applyNumberFormat="1" applyFont="1" applyFill="1" applyBorder="1" applyAlignment="1">
      <alignment horizontal="center" vertical="center"/>
    </xf>
    <xf numFmtId="14" fontId="4" fillId="4" borderId="3" xfId="2" quotePrefix="1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/>
    <xf numFmtId="0" fontId="8" fillId="0" borderId="0" xfId="5"/>
    <xf numFmtId="0" fontId="10" fillId="0" borderId="5" xfId="5" applyFont="1" applyBorder="1" applyAlignment="1">
      <alignment horizontal="left" vertical="center"/>
    </xf>
    <xf numFmtId="38" fontId="10" fillId="0" borderId="5" xfId="5" applyNumberFormat="1" applyFont="1" applyBorder="1" applyAlignment="1">
      <alignment horizontal="right" vertical="center"/>
    </xf>
    <xf numFmtId="38" fontId="12" fillId="5" borderId="7" xfId="5" applyNumberFormat="1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right" vertical="center"/>
    </xf>
    <xf numFmtId="0" fontId="12" fillId="5" borderId="6" xfId="5" applyFont="1" applyFill="1" applyBorder="1" applyAlignment="1">
      <alignment horizontal="center" vertical="center" wrapText="1"/>
    </xf>
    <xf numFmtId="14" fontId="10" fillId="0" borderId="5" xfId="5" applyNumberFormat="1" applyFont="1" applyBorder="1" applyAlignment="1">
      <alignment horizontal="center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1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2" fillId="5" borderId="8" xfId="5" applyFont="1" applyFill="1" applyBorder="1" applyAlignment="1">
      <alignment horizontal="center" vertical="center" wrapText="1"/>
    </xf>
    <xf numFmtId="38" fontId="0" fillId="0" borderId="0" xfId="0" applyNumberFormat="1"/>
    <xf numFmtId="176" fontId="13" fillId="0" borderId="0" xfId="1" applyNumberFormat="1" applyFont="1"/>
  </cellXfs>
  <cellStyles count="6">
    <cellStyle name="Comma" xfId="1" builtinId="3"/>
    <cellStyle name="Comma 2" xfId="4" xr:uid="{B7ABEB62-D90F-44A6-9EB3-9BC4907F1FD5}"/>
    <cellStyle name="Normal" xfId="0" builtinId="0"/>
    <cellStyle name="Normal 2" xfId="2" xr:uid="{0468FFF4-5595-4430-824F-80CC6668DC9B}"/>
    <cellStyle name="Normal 2 2" xfId="3" xr:uid="{43C7DAC9-7169-4AA7-8D93-5563140B13C8}"/>
    <cellStyle name="Normal 3" xfId="5" xr:uid="{9D12740E-98F7-47A2-8EFE-C53EA64628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8%20LAM\C&#212;NG%20N&#7906;\SANH%20DIEU\T4\C&#244;ng%20n&#7907;%20T1-T4.xlsx" TargetMode="External"/><Relationship Id="rId1" Type="http://schemas.openxmlformats.org/officeDocument/2006/relationships/externalLinkPath" Target="/08%20LAM/C&#212;NG%20N&#7906;/SANH%20DIEU/T4/C&#244;ng%20n&#7907;%20T1-T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ông nợ"/>
      <sheetName val="Bảng kê HĐ M Nam"/>
      <sheetName val="Bảng kê HĐ M Bắc"/>
      <sheetName val="Chi tiết"/>
    </sheetNames>
    <sheetDataSet>
      <sheetData sheetId="0">
        <row r="3">
          <cell r="F3">
            <v>431127</v>
          </cell>
          <cell r="H3">
            <v>1</v>
          </cell>
        </row>
        <row r="4">
          <cell r="F4">
            <v>777872</v>
          </cell>
          <cell r="H4">
            <v>1</v>
          </cell>
        </row>
        <row r="5">
          <cell r="F5">
            <v>967723</v>
          </cell>
          <cell r="H5">
            <v>1</v>
          </cell>
        </row>
        <row r="6">
          <cell r="F6">
            <v>930158</v>
          </cell>
          <cell r="H6">
            <v>1</v>
          </cell>
        </row>
        <row r="7">
          <cell r="F7">
            <v>1222009</v>
          </cell>
          <cell r="H7">
            <v>1</v>
          </cell>
        </row>
        <row r="8">
          <cell r="F8">
            <v>1261463</v>
          </cell>
          <cell r="H8">
            <v>1</v>
          </cell>
        </row>
        <row r="9">
          <cell r="F9">
            <v>583692</v>
          </cell>
          <cell r="H9">
            <v>1</v>
          </cell>
        </row>
        <row r="10">
          <cell r="F10">
            <v>630816</v>
          </cell>
          <cell r="H10">
            <v>1</v>
          </cell>
        </row>
        <row r="11">
          <cell r="F11">
            <v>741220</v>
          </cell>
          <cell r="H11">
            <v>1</v>
          </cell>
        </row>
        <row r="12">
          <cell r="F12">
            <v>1220668</v>
          </cell>
          <cell r="H12">
            <v>1</v>
          </cell>
        </row>
        <row r="13">
          <cell r="F13">
            <v>1257151</v>
          </cell>
          <cell r="H13">
            <v>1</v>
          </cell>
        </row>
        <row r="14">
          <cell r="F14">
            <v>1244706</v>
          </cell>
          <cell r="H14">
            <v>1</v>
          </cell>
        </row>
        <row r="15">
          <cell r="F15">
            <v>627613</v>
          </cell>
          <cell r="H15">
            <v>1</v>
          </cell>
        </row>
        <row r="16">
          <cell r="F16">
            <v>717830</v>
          </cell>
          <cell r="H16">
            <v>2</v>
          </cell>
        </row>
        <row r="17">
          <cell r="F17">
            <v>685435</v>
          </cell>
          <cell r="H17">
            <v>2</v>
          </cell>
        </row>
        <row r="18">
          <cell r="F18">
            <v>359970</v>
          </cell>
          <cell r="H18">
            <v>2</v>
          </cell>
        </row>
        <row r="19">
          <cell r="F19">
            <v>909766</v>
          </cell>
          <cell r="H19">
            <v>2</v>
          </cell>
        </row>
        <row r="20">
          <cell r="F20">
            <v>823437</v>
          </cell>
          <cell r="H20">
            <v>2</v>
          </cell>
        </row>
        <row r="21">
          <cell r="F21">
            <v>909768</v>
          </cell>
          <cell r="H21">
            <v>2</v>
          </cell>
        </row>
        <row r="22">
          <cell r="F22">
            <v>632286</v>
          </cell>
          <cell r="H22">
            <v>2</v>
          </cell>
        </row>
        <row r="23">
          <cell r="F23">
            <v>-421190</v>
          </cell>
          <cell r="H23">
            <v>2</v>
          </cell>
        </row>
        <row r="24">
          <cell r="F24">
            <v>796992</v>
          </cell>
          <cell r="H24">
            <v>2</v>
          </cell>
        </row>
        <row r="25">
          <cell r="F25">
            <v>583192</v>
          </cell>
          <cell r="H25">
            <v>2</v>
          </cell>
        </row>
        <row r="26">
          <cell r="F26">
            <v>798778</v>
          </cell>
          <cell r="H26">
            <v>2</v>
          </cell>
        </row>
        <row r="27">
          <cell r="F27">
            <v>2450883</v>
          </cell>
          <cell r="H27">
            <v>2</v>
          </cell>
        </row>
        <row r="28">
          <cell r="F28">
            <v>1459423</v>
          </cell>
          <cell r="H28">
            <v>2</v>
          </cell>
        </row>
        <row r="29">
          <cell r="F29">
            <v>541976</v>
          </cell>
          <cell r="H29">
            <v>2</v>
          </cell>
        </row>
        <row r="30">
          <cell r="F30">
            <v>539520</v>
          </cell>
          <cell r="H30">
            <v>3</v>
          </cell>
        </row>
        <row r="31">
          <cell r="F31">
            <v>1389584</v>
          </cell>
          <cell r="H31">
            <v>3</v>
          </cell>
        </row>
        <row r="32">
          <cell r="F32">
            <v>1629172</v>
          </cell>
          <cell r="H32">
            <v>3</v>
          </cell>
        </row>
        <row r="33">
          <cell r="F33">
            <v>1167787</v>
          </cell>
          <cell r="H33">
            <v>3</v>
          </cell>
        </row>
        <row r="34">
          <cell r="F34">
            <v>939857</v>
          </cell>
          <cell r="H34">
            <v>3</v>
          </cell>
        </row>
        <row r="35">
          <cell r="F35">
            <v>1176476</v>
          </cell>
          <cell r="H35">
            <v>3</v>
          </cell>
        </row>
        <row r="36">
          <cell r="F36">
            <v>835978</v>
          </cell>
          <cell r="H36">
            <v>3</v>
          </cell>
        </row>
        <row r="37">
          <cell r="F37">
            <v>2113535</v>
          </cell>
          <cell r="H37">
            <v>3</v>
          </cell>
        </row>
        <row r="38">
          <cell r="F38">
            <v>638440</v>
          </cell>
          <cell r="H38">
            <v>3</v>
          </cell>
        </row>
        <row r="39">
          <cell r="F39">
            <v>731123</v>
          </cell>
          <cell r="H39">
            <v>3</v>
          </cell>
        </row>
        <row r="40">
          <cell r="F40">
            <v>592753</v>
          </cell>
          <cell r="H40">
            <v>3</v>
          </cell>
        </row>
        <row r="41">
          <cell r="F41">
            <v>3249281</v>
          </cell>
          <cell r="H41">
            <v>3</v>
          </cell>
        </row>
        <row r="42">
          <cell r="F42">
            <v>1303001</v>
          </cell>
          <cell r="H42">
            <v>3</v>
          </cell>
        </row>
        <row r="43">
          <cell r="F43">
            <v>743698</v>
          </cell>
          <cell r="H43">
            <v>3</v>
          </cell>
        </row>
        <row r="44">
          <cell r="F44">
            <v>1069790</v>
          </cell>
          <cell r="H44">
            <v>3</v>
          </cell>
        </row>
        <row r="45">
          <cell r="F45">
            <v>-11946507</v>
          </cell>
          <cell r="H45">
            <v>3</v>
          </cell>
        </row>
        <row r="46">
          <cell r="F46">
            <v>621938</v>
          </cell>
          <cell r="H46">
            <v>4</v>
          </cell>
        </row>
        <row r="47">
          <cell r="F47">
            <v>1368118</v>
          </cell>
          <cell r="H47">
            <v>4</v>
          </cell>
        </row>
        <row r="48">
          <cell r="F48">
            <v>1221638</v>
          </cell>
          <cell r="H48">
            <v>4</v>
          </cell>
        </row>
        <row r="49">
          <cell r="F49">
            <v>709643</v>
          </cell>
          <cell r="H49">
            <v>4</v>
          </cell>
        </row>
        <row r="50">
          <cell r="F50">
            <v>3394545</v>
          </cell>
          <cell r="H50">
            <v>4</v>
          </cell>
        </row>
        <row r="51">
          <cell r="F51">
            <v>1982363</v>
          </cell>
          <cell r="H51">
            <v>4</v>
          </cell>
        </row>
        <row r="52">
          <cell r="F52">
            <v>986273</v>
          </cell>
          <cell r="H52">
            <v>4</v>
          </cell>
        </row>
        <row r="53">
          <cell r="F53">
            <v>-595876</v>
          </cell>
          <cell r="H53">
            <v>4</v>
          </cell>
        </row>
        <row r="54">
          <cell r="F54">
            <v>550680</v>
          </cell>
          <cell r="H54">
            <v>4</v>
          </cell>
        </row>
        <row r="55">
          <cell r="F55">
            <v>-1956564</v>
          </cell>
          <cell r="H55">
            <v>4</v>
          </cell>
        </row>
        <row r="56">
          <cell r="F56">
            <v>1059469</v>
          </cell>
          <cell r="H56">
            <v>4</v>
          </cell>
        </row>
        <row r="57">
          <cell r="F57">
            <v>862674</v>
          </cell>
          <cell r="H57">
            <v>4</v>
          </cell>
        </row>
        <row r="58">
          <cell r="F58">
            <v>577723</v>
          </cell>
          <cell r="H58">
            <v>4</v>
          </cell>
        </row>
        <row r="59">
          <cell r="F59">
            <v>394258</v>
          </cell>
          <cell r="H59">
            <v>4</v>
          </cell>
        </row>
        <row r="60">
          <cell r="F60">
            <v>585287</v>
          </cell>
          <cell r="H60">
            <v>4</v>
          </cell>
        </row>
        <row r="61">
          <cell r="F61">
            <v>1257146</v>
          </cell>
          <cell r="H61">
            <v>4</v>
          </cell>
        </row>
        <row r="62">
          <cell r="F62">
            <v>1836390</v>
          </cell>
          <cell r="H62">
            <v>4</v>
          </cell>
        </row>
        <row r="63">
          <cell r="F63">
            <v>776423</v>
          </cell>
          <cell r="H63">
            <v>4</v>
          </cell>
        </row>
        <row r="64">
          <cell r="F64">
            <v>1390184</v>
          </cell>
          <cell r="H64">
            <v>4</v>
          </cell>
        </row>
        <row r="65">
          <cell r="F65">
            <v>448770</v>
          </cell>
          <cell r="H65">
            <v>4</v>
          </cell>
        </row>
        <row r="66">
          <cell r="F66">
            <v>192962</v>
          </cell>
          <cell r="H66">
            <v>4</v>
          </cell>
        </row>
        <row r="67">
          <cell r="F67">
            <v>537724</v>
          </cell>
          <cell r="H67">
            <v>4</v>
          </cell>
        </row>
        <row r="68">
          <cell r="F68">
            <v>994709</v>
          </cell>
          <cell r="H68">
            <v>4</v>
          </cell>
        </row>
        <row r="69">
          <cell r="F69">
            <v>670113</v>
          </cell>
          <cell r="H69">
            <v>4</v>
          </cell>
        </row>
        <row r="70">
          <cell r="F70">
            <v>692754</v>
          </cell>
          <cell r="H70">
            <v>4</v>
          </cell>
        </row>
        <row r="71">
          <cell r="F71">
            <v>325102</v>
          </cell>
          <cell r="H71">
            <v>4</v>
          </cell>
        </row>
        <row r="72">
          <cell r="F72">
            <v>578886</v>
          </cell>
          <cell r="H72">
            <v>4</v>
          </cell>
        </row>
        <row r="73">
          <cell r="F73">
            <v>860607</v>
          </cell>
          <cell r="H73">
            <v>4</v>
          </cell>
        </row>
        <row r="74">
          <cell r="F74">
            <v>942746</v>
          </cell>
          <cell r="H74">
            <v>4</v>
          </cell>
        </row>
        <row r="75">
          <cell r="F75">
            <v>-1352942</v>
          </cell>
          <cell r="H75">
            <v>4</v>
          </cell>
        </row>
        <row r="76">
          <cell r="F76">
            <v>1270171</v>
          </cell>
          <cell r="H76">
            <v>4</v>
          </cell>
        </row>
        <row r="77">
          <cell r="F77">
            <v>1292918</v>
          </cell>
          <cell r="H77">
            <v>4</v>
          </cell>
        </row>
        <row r="78">
          <cell r="F78">
            <v>792492</v>
          </cell>
          <cell r="H78">
            <v>4</v>
          </cell>
        </row>
        <row r="79">
          <cell r="F79">
            <v>2141304</v>
          </cell>
          <cell r="H79">
            <v>4</v>
          </cell>
        </row>
        <row r="80">
          <cell r="F80">
            <v>766808</v>
          </cell>
          <cell r="H80">
            <v>5</v>
          </cell>
        </row>
        <row r="81">
          <cell r="F81">
            <v>443396</v>
          </cell>
          <cell r="H81">
            <v>5</v>
          </cell>
        </row>
        <row r="82">
          <cell r="F82">
            <v>-616420</v>
          </cell>
          <cell r="H82">
            <v>5</v>
          </cell>
        </row>
        <row r="83">
          <cell r="F83">
            <v>850471</v>
          </cell>
          <cell r="H83">
            <v>5</v>
          </cell>
        </row>
        <row r="84">
          <cell r="F84">
            <v>579979</v>
          </cell>
          <cell r="H84">
            <v>5</v>
          </cell>
        </row>
        <row r="85">
          <cell r="F85">
            <v>596057</v>
          </cell>
          <cell r="H85">
            <v>5</v>
          </cell>
        </row>
        <row r="86">
          <cell r="F86">
            <v>808254</v>
          </cell>
          <cell r="H86">
            <v>5</v>
          </cell>
        </row>
        <row r="87">
          <cell r="F87">
            <v>998284</v>
          </cell>
          <cell r="H87">
            <v>5</v>
          </cell>
        </row>
        <row r="88">
          <cell r="F88">
            <v>526034</v>
          </cell>
          <cell r="H88">
            <v>5</v>
          </cell>
        </row>
        <row r="89">
          <cell r="F89">
            <v>395612</v>
          </cell>
          <cell r="H89">
            <v>5</v>
          </cell>
        </row>
        <row r="90">
          <cell r="F90">
            <v>902307</v>
          </cell>
          <cell r="H90">
            <v>5</v>
          </cell>
        </row>
        <row r="91">
          <cell r="F91">
            <v>2058351</v>
          </cell>
          <cell r="H91">
            <v>5</v>
          </cell>
        </row>
        <row r="92">
          <cell r="F92">
            <v>578785</v>
          </cell>
          <cell r="H92">
            <v>5</v>
          </cell>
        </row>
        <row r="93">
          <cell r="F93">
            <v>1330135</v>
          </cell>
          <cell r="H93">
            <v>5</v>
          </cell>
        </row>
        <row r="94">
          <cell r="F94">
            <v>-2880055</v>
          </cell>
          <cell r="H94">
            <v>5</v>
          </cell>
        </row>
        <row r="95">
          <cell r="F95">
            <v>1293001</v>
          </cell>
          <cell r="H95">
            <v>5</v>
          </cell>
        </row>
        <row r="96">
          <cell r="F96">
            <v>2041771</v>
          </cell>
          <cell r="H96">
            <v>5</v>
          </cell>
        </row>
        <row r="97">
          <cell r="F97">
            <v>2993456</v>
          </cell>
          <cell r="H97">
            <v>5</v>
          </cell>
        </row>
        <row r="98">
          <cell r="F98">
            <v>1102156</v>
          </cell>
          <cell r="H98">
            <v>5</v>
          </cell>
        </row>
      </sheetData>
      <sheetData sheetId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7">
          <cell r="A17">
            <v>1</v>
          </cell>
        </row>
      </sheetData>
      <sheetData sheetId="2">
        <row r="6">
          <cell r="A6">
            <v>1</v>
          </cell>
          <cell r="K6">
            <v>835978</v>
          </cell>
        </row>
        <row r="7">
          <cell r="A7">
            <v>1</v>
          </cell>
          <cell r="K7">
            <v>1176476</v>
          </cell>
        </row>
        <row r="8">
          <cell r="A8">
            <v>1</v>
          </cell>
          <cell r="K8">
            <v>939857</v>
          </cell>
        </row>
        <row r="9">
          <cell r="A9">
            <v>1</v>
          </cell>
          <cell r="K9">
            <v>731123</v>
          </cell>
        </row>
        <row r="10">
          <cell r="A10">
            <v>1</v>
          </cell>
          <cell r="K10">
            <v>638442</v>
          </cell>
        </row>
        <row r="11">
          <cell r="A11">
            <v>1</v>
          </cell>
          <cell r="K11">
            <v>592753</v>
          </cell>
        </row>
        <row r="12">
          <cell r="A12">
            <v>1</v>
          </cell>
          <cell r="K12">
            <v>2113536</v>
          </cell>
        </row>
        <row r="13">
          <cell r="A13">
            <v>1</v>
          </cell>
          <cell r="K13">
            <v>1069790</v>
          </cell>
        </row>
        <row r="14">
          <cell r="A14">
            <v>1</v>
          </cell>
          <cell r="K14">
            <v>3249281</v>
          </cell>
        </row>
        <row r="15">
          <cell r="A15">
            <v>1</v>
          </cell>
          <cell r="K15">
            <v>743698</v>
          </cell>
        </row>
        <row r="16">
          <cell r="A16">
            <v>1</v>
          </cell>
          <cell r="K16">
            <v>1303001</v>
          </cell>
        </row>
        <row r="17">
          <cell r="A17">
            <v>2</v>
          </cell>
          <cell r="K17">
            <v>621938</v>
          </cell>
        </row>
        <row r="18">
          <cell r="A18">
            <v>2</v>
          </cell>
          <cell r="K18">
            <v>1982363</v>
          </cell>
        </row>
        <row r="19">
          <cell r="A19">
            <v>2</v>
          </cell>
          <cell r="K19">
            <v>3394545</v>
          </cell>
        </row>
        <row r="20">
          <cell r="A20">
            <v>2</v>
          </cell>
          <cell r="K20">
            <v>1368118</v>
          </cell>
        </row>
        <row r="21">
          <cell r="A21">
            <v>2</v>
          </cell>
          <cell r="K21">
            <v>1221638</v>
          </cell>
        </row>
        <row r="22">
          <cell r="A22">
            <v>2</v>
          </cell>
          <cell r="K22">
            <v>709643</v>
          </cell>
        </row>
        <row r="23">
          <cell r="A23">
            <v>2</v>
          </cell>
          <cell r="K23">
            <v>550680</v>
          </cell>
        </row>
        <row r="24">
          <cell r="A24">
            <v>2</v>
          </cell>
          <cell r="K24">
            <v>986273</v>
          </cell>
        </row>
        <row r="25">
          <cell r="A25">
            <v>2</v>
          </cell>
          <cell r="K25">
            <v>1059469</v>
          </cell>
        </row>
        <row r="26">
          <cell r="A26">
            <v>2</v>
          </cell>
          <cell r="K26">
            <v>577723</v>
          </cell>
        </row>
        <row r="27">
          <cell r="A27">
            <v>2</v>
          </cell>
          <cell r="K27">
            <v>394258</v>
          </cell>
        </row>
        <row r="28">
          <cell r="A28">
            <v>2</v>
          </cell>
          <cell r="K28">
            <v>585287</v>
          </cell>
        </row>
        <row r="29">
          <cell r="A29">
            <v>2</v>
          </cell>
          <cell r="K29">
            <v>862674</v>
          </cell>
        </row>
        <row r="30">
          <cell r="A30">
            <v>2</v>
          </cell>
          <cell r="K30">
            <v>1836390</v>
          </cell>
        </row>
        <row r="31">
          <cell r="A31">
            <v>2</v>
          </cell>
          <cell r="K31">
            <v>1257146</v>
          </cell>
        </row>
        <row r="32">
          <cell r="A32">
            <v>2</v>
          </cell>
          <cell r="K32">
            <v>776423</v>
          </cell>
        </row>
        <row r="33">
          <cell r="A33">
            <v>3</v>
          </cell>
          <cell r="K33">
            <v>192962</v>
          </cell>
        </row>
        <row r="34">
          <cell r="A34">
            <v>3</v>
          </cell>
          <cell r="K34">
            <v>448770</v>
          </cell>
        </row>
        <row r="35">
          <cell r="A35">
            <v>3</v>
          </cell>
          <cell r="K35">
            <v>1390184</v>
          </cell>
        </row>
        <row r="36">
          <cell r="A36">
            <v>3</v>
          </cell>
          <cell r="K36">
            <v>537724</v>
          </cell>
        </row>
        <row r="37">
          <cell r="A37">
            <v>3</v>
          </cell>
          <cell r="K37">
            <v>994709</v>
          </cell>
        </row>
        <row r="38">
          <cell r="A38">
            <v>3</v>
          </cell>
          <cell r="K38">
            <v>670113</v>
          </cell>
        </row>
        <row r="39">
          <cell r="A39">
            <v>3</v>
          </cell>
          <cell r="K39">
            <v>325102</v>
          </cell>
        </row>
        <row r="40">
          <cell r="A40">
            <v>3</v>
          </cell>
          <cell r="K40">
            <v>578886</v>
          </cell>
        </row>
        <row r="41">
          <cell r="A41">
            <v>3</v>
          </cell>
          <cell r="K41">
            <v>860607</v>
          </cell>
        </row>
        <row r="42">
          <cell r="A42">
            <v>3</v>
          </cell>
          <cell r="K42">
            <v>692754</v>
          </cell>
        </row>
        <row r="43">
          <cell r="A43">
            <v>3</v>
          </cell>
          <cell r="K43">
            <v>1270171</v>
          </cell>
        </row>
        <row r="44">
          <cell r="A44">
            <v>3</v>
          </cell>
          <cell r="K44">
            <v>1292918</v>
          </cell>
        </row>
        <row r="45">
          <cell r="A45">
            <v>3</v>
          </cell>
          <cell r="K45">
            <v>942746</v>
          </cell>
        </row>
        <row r="46">
          <cell r="A46">
            <v>3</v>
          </cell>
          <cell r="K46">
            <v>2141304</v>
          </cell>
        </row>
        <row r="47">
          <cell r="A47">
            <v>3</v>
          </cell>
          <cell r="K47">
            <v>792492</v>
          </cell>
        </row>
        <row r="48">
          <cell r="A48">
            <v>4</v>
          </cell>
          <cell r="K48">
            <v>766808</v>
          </cell>
        </row>
        <row r="49">
          <cell r="A49">
            <v>4</v>
          </cell>
          <cell r="K49">
            <v>579979</v>
          </cell>
        </row>
        <row r="50">
          <cell r="A50">
            <v>4</v>
          </cell>
          <cell r="K50">
            <v>443396</v>
          </cell>
        </row>
        <row r="51">
          <cell r="A51">
            <v>4</v>
          </cell>
          <cell r="K51">
            <v>850471</v>
          </cell>
        </row>
        <row r="52">
          <cell r="A52">
            <v>4</v>
          </cell>
          <cell r="K52">
            <v>808254</v>
          </cell>
        </row>
        <row r="53">
          <cell r="A53">
            <v>4</v>
          </cell>
          <cell r="K53">
            <v>526034</v>
          </cell>
        </row>
        <row r="54">
          <cell r="A54">
            <v>4</v>
          </cell>
          <cell r="K54">
            <v>596057</v>
          </cell>
        </row>
        <row r="55">
          <cell r="A55">
            <v>4</v>
          </cell>
          <cell r="K55">
            <v>395612</v>
          </cell>
        </row>
        <row r="56">
          <cell r="A56">
            <v>4</v>
          </cell>
          <cell r="K56">
            <v>998284</v>
          </cell>
        </row>
        <row r="57">
          <cell r="A57">
            <v>4</v>
          </cell>
          <cell r="K57">
            <v>578785</v>
          </cell>
        </row>
        <row r="58">
          <cell r="A58">
            <v>4</v>
          </cell>
          <cell r="K58">
            <v>2058351</v>
          </cell>
        </row>
        <row r="59">
          <cell r="A59">
            <v>4</v>
          </cell>
          <cell r="K59">
            <v>308029</v>
          </cell>
        </row>
        <row r="60">
          <cell r="A60">
            <v>4</v>
          </cell>
          <cell r="K60">
            <v>902307</v>
          </cell>
        </row>
        <row r="61">
          <cell r="A61">
            <v>4</v>
          </cell>
          <cell r="K61">
            <v>2041771</v>
          </cell>
        </row>
        <row r="62">
          <cell r="A62">
            <v>4</v>
          </cell>
          <cell r="K62">
            <v>1102156</v>
          </cell>
        </row>
        <row r="63">
          <cell r="A63">
            <v>4</v>
          </cell>
          <cell r="K63">
            <v>1293001</v>
          </cell>
        </row>
        <row r="64">
          <cell r="A64">
            <v>4</v>
          </cell>
          <cell r="K64">
            <v>1330135</v>
          </cell>
        </row>
        <row r="65">
          <cell r="A65">
            <v>4</v>
          </cell>
          <cell r="K65">
            <v>2993458</v>
          </cell>
        </row>
        <row r="98">
          <cell r="A98">
            <v>2</v>
          </cell>
          <cell r="K98">
            <v>-1956564</v>
          </cell>
        </row>
        <row r="99">
          <cell r="A99">
            <v>2</v>
          </cell>
          <cell r="K99">
            <v>-595876</v>
          </cell>
        </row>
        <row r="101">
          <cell r="A101">
            <v>3</v>
          </cell>
          <cell r="K101">
            <v>-1352942</v>
          </cell>
        </row>
        <row r="102">
          <cell r="A102">
            <v>4</v>
          </cell>
          <cell r="K102">
            <v>-616420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76EA-B50D-4575-A48A-5F7FBF1881C1}">
  <dimension ref="A1:P30"/>
  <sheetViews>
    <sheetView tabSelected="1" workbookViewId="0">
      <selection activeCell="G15" sqref="G15"/>
    </sheetView>
  </sheetViews>
  <sheetFormatPr defaultRowHeight="15" x14ac:dyDescent="0.25"/>
  <cols>
    <col min="1" max="1" width="10.28515625" customWidth="1"/>
    <col min="2" max="2" width="24.140625" customWidth="1"/>
    <col min="3" max="3" width="22" customWidth="1"/>
    <col min="4" max="4" width="14" customWidth="1"/>
    <col min="5" max="5" width="32.140625" customWidth="1"/>
    <col min="6" max="6" width="14.7109375" customWidth="1"/>
    <col min="7" max="7" width="13.42578125" customWidth="1"/>
    <col min="8" max="8" width="10.5703125" customWidth="1"/>
    <col min="9" max="9" width="15.28515625" customWidth="1"/>
    <col min="10" max="10" width="25.42578125" customWidth="1"/>
    <col min="11" max="11" width="17" customWidth="1"/>
    <col min="12" max="12" width="14.28515625" customWidth="1"/>
    <col min="13" max="13" width="22" customWidth="1"/>
    <col min="14" max="14" width="11.5703125" bestFit="1" customWidth="1"/>
    <col min="15" max="15" width="12.28515625" customWidth="1"/>
    <col min="16" max="16" width="11.5703125" bestFit="1" customWidth="1"/>
  </cols>
  <sheetData>
    <row r="1" spans="1:16" ht="19.5" x14ac:dyDescent="0.3">
      <c r="A1" s="1" t="s">
        <v>0</v>
      </c>
      <c r="B1" s="1"/>
      <c r="C1" s="1"/>
      <c r="D1" s="1"/>
      <c r="E1" s="1"/>
      <c r="I1" s="1" t="s">
        <v>1</v>
      </c>
      <c r="J1" s="1"/>
      <c r="K1" s="1"/>
      <c r="L1" s="1"/>
      <c r="M1" s="1"/>
    </row>
    <row r="2" spans="1:16" ht="78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I2" s="2" t="s">
        <v>2</v>
      </c>
      <c r="J2" s="2" t="s">
        <v>3</v>
      </c>
      <c r="K2" s="2" t="s">
        <v>4</v>
      </c>
      <c r="L2" s="2" t="s">
        <v>5</v>
      </c>
      <c r="M2" s="2" t="s">
        <v>6</v>
      </c>
    </row>
    <row r="3" spans="1:16" ht="15.75" x14ac:dyDescent="0.25">
      <c r="A3" s="3"/>
      <c r="B3" s="3" t="s">
        <v>7</v>
      </c>
      <c r="C3" s="4">
        <v>27870822</v>
      </c>
      <c r="D3" s="3"/>
      <c r="E3" s="3"/>
      <c r="G3" s="16">
        <f>+C3-5740392</f>
        <v>22130430</v>
      </c>
      <c r="I3" s="3"/>
      <c r="J3" s="3" t="s">
        <v>7</v>
      </c>
      <c r="K3" s="4">
        <v>1184741.6000000015</v>
      </c>
      <c r="L3" s="3"/>
      <c r="M3" s="3"/>
      <c r="O3" s="16">
        <f>+K3+C3</f>
        <v>29055563.600000001</v>
      </c>
    </row>
    <row r="4" spans="1:16" ht="15.75" x14ac:dyDescent="0.25">
      <c r="A4" s="5">
        <v>1</v>
      </c>
      <c r="B4" s="6" t="s">
        <v>8</v>
      </c>
      <c r="C4" s="7">
        <f>+SUMIFS('[1]Bảng kê HĐ M Nam'!K$6:K$65,'[1]Bảng kê HĐ M Nam'!A$6:A$65,'[1]Công nợ'!A4)</f>
        <v>13393935</v>
      </c>
      <c r="D4" s="7">
        <v>11946507</v>
      </c>
      <c r="E4" s="8"/>
      <c r="F4" t="s">
        <v>9</v>
      </c>
      <c r="I4" s="5">
        <v>1</v>
      </c>
      <c r="J4" s="6" t="s">
        <v>8</v>
      </c>
      <c r="K4" s="7">
        <v>1756487</v>
      </c>
      <c r="L4" s="7"/>
      <c r="M4" s="8"/>
    </row>
    <row r="5" spans="1:16" ht="15.75" x14ac:dyDescent="0.25">
      <c r="A5" s="5">
        <v>2</v>
      </c>
      <c r="B5" s="6" t="s">
        <v>10</v>
      </c>
      <c r="C5" s="7">
        <f>+SUMIFS('[1]Bảng kê HĐ M Nam'!K$6:K$65,'[1]Bảng kê HĐ M Nam'!A$6:A$65,'[1]Công nợ'!A5)</f>
        <v>18184568</v>
      </c>
      <c r="D5" s="7"/>
      <c r="E5" s="8"/>
      <c r="I5" s="5">
        <v>2</v>
      </c>
      <c r="J5" s="6" t="s">
        <v>10</v>
      </c>
      <c r="K5" s="7">
        <v>9979885</v>
      </c>
      <c r="L5" s="7"/>
      <c r="M5" s="8"/>
    </row>
    <row r="6" spans="1:16" ht="15.75" x14ac:dyDescent="0.25">
      <c r="A6" s="5">
        <v>3</v>
      </c>
      <c r="B6" s="6" t="s">
        <v>11</v>
      </c>
      <c r="C6" s="7">
        <f>+SUMIFS('[1]Bảng kê HĐ M Nam'!K$6:K$65,'[1]Bảng kê HĐ M Nam'!A$6:A$65,'[1]Công nợ'!A6)</f>
        <v>13131442</v>
      </c>
      <c r="D6" s="7">
        <v>2880055</v>
      </c>
      <c r="E6" s="9"/>
      <c r="F6" t="s">
        <v>12</v>
      </c>
      <c r="I6" s="5">
        <v>3</v>
      </c>
      <c r="J6" s="6" t="s">
        <v>11</v>
      </c>
      <c r="K6" s="7">
        <v>1647554</v>
      </c>
      <c r="L6" s="7"/>
      <c r="M6" s="9"/>
    </row>
    <row r="7" spans="1:16" ht="15.75" x14ac:dyDescent="0.25">
      <c r="A7" s="10">
        <v>4</v>
      </c>
      <c r="B7" s="6" t="s">
        <v>13</v>
      </c>
      <c r="C7" s="7">
        <f>+SUMIFS('[1]Bảng kê HĐ M Nam'!K$6:K$65,'[1]Bảng kê HĐ M Nam'!A$6:A$65,'[1]Công nợ'!A7)</f>
        <v>18572888</v>
      </c>
      <c r="D7" s="8"/>
      <c r="E7" s="9"/>
      <c r="I7" s="10">
        <v>4</v>
      </c>
      <c r="J7" s="6" t="s">
        <v>13</v>
      </c>
      <c r="K7" s="7">
        <v>1070678</v>
      </c>
      <c r="L7" s="8"/>
      <c r="M7" s="9"/>
    </row>
    <row r="8" spans="1:16" ht="15.75" x14ac:dyDescent="0.25">
      <c r="A8" s="10">
        <v>5</v>
      </c>
      <c r="B8" s="6" t="s">
        <v>28</v>
      </c>
      <c r="C8" s="7">
        <v>11163979</v>
      </c>
      <c r="D8" s="8"/>
      <c r="E8" s="9"/>
      <c r="G8">
        <v>5740392</v>
      </c>
      <c r="I8" s="10">
        <v>5</v>
      </c>
      <c r="J8" s="6" t="s">
        <v>28</v>
      </c>
      <c r="K8" s="7">
        <v>6802493</v>
      </c>
      <c r="L8" s="8"/>
      <c r="M8" s="9"/>
    </row>
    <row r="9" spans="1:16" ht="15.75" x14ac:dyDescent="0.25">
      <c r="A9" s="12" t="s">
        <v>14</v>
      </c>
      <c r="B9" s="13"/>
      <c r="C9" s="14">
        <f>SUM(C4:C8)</f>
        <v>74446812</v>
      </c>
      <c r="D9" s="14">
        <f>SUM(D4:D8)</f>
        <v>14826562</v>
      </c>
      <c r="E9" s="15"/>
      <c r="G9">
        <v>4388761</v>
      </c>
      <c r="I9" s="12" t="s">
        <v>14</v>
      </c>
      <c r="J9" s="13"/>
      <c r="K9" s="14">
        <f>SUM(K4:K8)</f>
        <v>21257097</v>
      </c>
      <c r="L9" s="14">
        <f>SUM(L4:L8)</f>
        <v>0</v>
      </c>
      <c r="M9" s="15"/>
      <c r="O9" s="16">
        <f>+K9+C9</f>
        <v>95703909</v>
      </c>
      <c r="P9" s="16">
        <f>+D9</f>
        <v>14826562</v>
      </c>
    </row>
    <row r="10" spans="1:16" ht="15.75" x14ac:dyDescent="0.25">
      <c r="A10" s="5">
        <v>1</v>
      </c>
      <c r="B10" s="11" t="s">
        <v>15</v>
      </c>
      <c r="C10" s="7">
        <f>+SUMIFS('[1]Bảng kê HĐ M Nam'!K$98:K$102,'[1]Bảng kê HĐ M Nam'!A$98:A$102,'[1]Công nợ'!A10)</f>
        <v>0</v>
      </c>
      <c r="D10" s="7">
        <v>0</v>
      </c>
      <c r="E10" s="9"/>
      <c r="F10" s="16"/>
      <c r="I10" s="5">
        <v>1</v>
      </c>
      <c r="J10" s="11" t="s">
        <v>15</v>
      </c>
      <c r="K10" s="7"/>
      <c r="L10" s="7">
        <v>0</v>
      </c>
      <c r="M10" s="9"/>
    </row>
    <row r="11" spans="1:16" ht="15.75" x14ac:dyDescent="0.25">
      <c r="A11" s="5">
        <v>2</v>
      </c>
      <c r="B11" s="11" t="s">
        <v>16</v>
      </c>
      <c r="C11" s="7">
        <f>+SUMIFS('[1]Bảng kê HĐ M Nam'!K$98:K$102,'[1]Bảng kê HĐ M Nam'!A$98:A$102,'[1]Công nợ'!A11)</f>
        <v>-2552440</v>
      </c>
      <c r="D11" s="7"/>
      <c r="E11" s="9"/>
      <c r="G11" s="16"/>
      <c r="I11" s="5">
        <v>2</v>
      </c>
      <c r="J11" s="11" t="s">
        <v>16</v>
      </c>
      <c r="K11" s="7"/>
      <c r="L11" s="7">
        <v>-519231</v>
      </c>
      <c r="M11" s="9"/>
    </row>
    <row r="12" spans="1:16" ht="15.75" x14ac:dyDescent="0.25">
      <c r="A12" s="5">
        <v>3</v>
      </c>
      <c r="B12" s="11" t="s">
        <v>17</v>
      </c>
      <c r="C12" s="7">
        <f>+SUMIFS('[1]Bảng kê HĐ M Nam'!K$98:K$102,'[1]Bảng kê HĐ M Nam'!A$98:A$102,'[1]Công nợ'!A12)</f>
        <v>-1352942</v>
      </c>
      <c r="D12" s="7"/>
      <c r="E12" s="9"/>
      <c r="I12" s="5">
        <v>3</v>
      </c>
      <c r="J12" s="11" t="s">
        <v>17</v>
      </c>
      <c r="K12" s="7"/>
      <c r="L12" s="7">
        <v>-1235900</v>
      </c>
      <c r="M12" s="9"/>
    </row>
    <row r="13" spans="1:16" ht="15.75" x14ac:dyDescent="0.25">
      <c r="A13" s="5">
        <v>4</v>
      </c>
      <c r="B13" s="11" t="s">
        <v>18</v>
      </c>
      <c r="C13" s="7">
        <f>+SUMIFS('[1]Bảng kê HĐ M Nam'!K$98:K$102,'[1]Bảng kê HĐ M Nam'!A$98:A$102,'[1]Công nợ'!A13)</f>
        <v>-616420</v>
      </c>
      <c r="D13" s="8"/>
      <c r="E13" s="9"/>
      <c r="I13" s="5">
        <v>4</v>
      </c>
      <c r="J13" s="11" t="s">
        <v>18</v>
      </c>
      <c r="K13" s="7"/>
      <c r="L13" s="8">
        <v>-1699419</v>
      </c>
      <c r="M13" s="9"/>
    </row>
    <row r="14" spans="1:16" ht="15.75" x14ac:dyDescent="0.25">
      <c r="A14" s="5">
        <v>5</v>
      </c>
      <c r="B14" s="11" t="s">
        <v>19</v>
      </c>
      <c r="C14" s="7">
        <v>-1687588</v>
      </c>
      <c r="D14" s="8"/>
      <c r="E14" s="9"/>
      <c r="I14" s="5">
        <v>5</v>
      </c>
      <c r="J14" s="11" t="s">
        <v>19</v>
      </c>
      <c r="K14" s="7"/>
      <c r="L14" s="8">
        <v>-4353463</v>
      </c>
      <c r="M14" s="9"/>
    </row>
    <row r="15" spans="1:16" ht="15.75" x14ac:dyDescent="0.25">
      <c r="A15" s="5"/>
      <c r="B15" s="11"/>
      <c r="C15" s="7"/>
      <c r="D15" s="8"/>
      <c r="E15" s="9"/>
      <c r="I15" s="5"/>
      <c r="J15" s="11"/>
      <c r="K15" s="7"/>
      <c r="L15" s="8"/>
      <c r="M15" s="9"/>
    </row>
    <row r="16" spans="1:16" ht="15.75" x14ac:dyDescent="0.25">
      <c r="A16" s="12" t="s">
        <v>20</v>
      </c>
      <c r="B16" s="13"/>
      <c r="C16" s="14">
        <f>SUM(C10:C15)</f>
        <v>-6209390</v>
      </c>
      <c r="D16" s="17">
        <f>SUM(D10:D15)</f>
        <v>0</v>
      </c>
      <c r="E16" s="15"/>
      <c r="I16" s="12" t="s">
        <v>20</v>
      </c>
      <c r="J16" s="13"/>
      <c r="K16" s="14">
        <f>SUM(K10:K15)</f>
        <v>0</v>
      </c>
      <c r="L16" s="17">
        <f>SUM(L10:L15)</f>
        <v>-7808013</v>
      </c>
      <c r="M16" s="15"/>
      <c r="O16" s="16">
        <f>+L16+C16</f>
        <v>-14017403</v>
      </c>
    </row>
    <row r="17" spans="1:15" ht="15.75" x14ac:dyDescent="0.25">
      <c r="A17" s="5">
        <v>1</v>
      </c>
      <c r="B17" s="6" t="s">
        <v>21</v>
      </c>
      <c r="C17" s="7"/>
      <c r="D17" s="7"/>
      <c r="E17" s="8">
        <f>+SUMIFS([1]Sheet1!F$3:F$98,[1]Sheet1!H3:H98,'[1]Công nợ'!A17)</f>
        <v>11896218</v>
      </c>
      <c r="H17" s="16"/>
      <c r="I17" s="5">
        <v>1</v>
      </c>
      <c r="J17" s="6" t="s">
        <v>21</v>
      </c>
      <c r="K17" s="7"/>
      <c r="L17" s="7"/>
      <c r="M17" s="8">
        <v>2783592</v>
      </c>
    </row>
    <row r="18" spans="1:15" ht="15.75" x14ac:dyDescent="0.25">
      <c r="A18" s="5">
        <v>2</v>
      </c>
      <c r="B18" s="6" t="s">
        <v>22</v>
      </c>
      <c r="C18" s="7"/>
      <c r="D18" s="7"/>
      <c r="E18" s="8">
        <v>11248546</v>
      </c>
      <c r="I18" s="5">
        <v>2</v>
      </c>
      <c r="J18" s="6" t="s">
        <v>22</v>
      </c>
      <c r="K18" s="7"/>
      <c r="L18" s="7"/>
      <c r="M18" s="8">
        <v>0</v>
      </c>
    </row>
    <row r="19" spans="1:15" ht="15.75" x14ac:dyDescent="0.25">
      <c r="A19" s="5">
        <v>3</v>
      </c>
      <c r="B19" s="6" t="s">
        <v>23</v>
      </c>
      <c r="C19" s="7"/>
      <c r="D19" s="7"/>
      <c r="E19" s="8">
        <v>6173488</v>
      </c>
      <c r="I19" s="5">
        <v>3</v>
      </c>
      <c r="J19" s="6" t="s">
        <v>23</v>
      </c>
      <c r="K19" s="7"/>
      <c r="L19" s="7"/>
      <c r="M19" s="8">
        <v>8737855</v>
      </c>
    </row>
    <row r="20" spans="1:15" ht="15.75" x14ac:dyDescent="0.25">
      <c r="A20" s="5">
        <v>4</v>
      </c>
      <c r="B20" s="6" t="s">
        <v>24</v>
      </c>
      <c r="C20" s="7"/>
      <c r="D20" s="7"/>
      <c r="E20" s="8">
        <v>27410628</v>
      </c>
      <c r="I20" s="5">
        <v>4</v>
      </c>
      <c r="J20" s="6" t="s">
        <v>24</v>
      </c>
      <c r="K20" s="7"/>
      <c r="L20" s="7"/>
      <c r="M20" s="8"/>
    </row>
    <row r="21" spans="1:15" ht="15.75" x14ac:dyDescent="0.25">
      <c r="A21" s="10">
        <v>5</v>
      </c>
      <c r="B21" s="11" t="s">
        <v>25</v>
      </c>
      <c r="C21" s="7"/>
      <c r="D21" s="7"/>
      <c r="E21" s="8">
        <v>14768382</v>
      </c>
      <c r="I21" s="10">
        <v>5</v>
      </c>
      <c r="J21" s="11" t="s">
        <v>25</v>
      </c>
      <c r="K21" s="7"/>
      <c r="L21" s="7"/>
      <c r="M21" s="8">
        <v>2573947</v>
      </c>
    </row>
    <row r="22" spans="1:15" ht="15.75" x14ac:dyDescent="0.25">
      <c r="A22" s="12" t="s">
        <v>26</v>
      </c>
      <c r="B22" s="13"/>
      <c r="C22" s="18"/>
      <c r="D22" s="19"/>
      <c r="E22" s="19">
        <f>SUM(E17:E21)</f>
        <v>71497262</v>
      </c>
      <c r="F22" s="16">
        <f>+D9+E22</f>
        <v>86323824</v>
      </c>
      <c r="I22" s="12" t="s">
        <v>26</v>
      </c>
      <c r="J22" s="13"/>
      <c r="K22" s="18"/>
      <c r="L22" s="19"/>
      <c r="M22" s="19">
        <f>SUM(M17:M21)</f>
        <v>14095394</v>
      </c>
      <c r="O22" s="16">
        <f>+M22+E22</f>
        <v>85592656</v>
      </c>
    </row>
    <row r="23" spans="1:15" ht="15.75" x14ac:dyDescent="0.25">
      <c r="A23" s="20" t="s">
        <v>27</v>
      </c>
      <c r="B23" s="21"/>
      <c r="C23" s="21"/>
      <c r="D23" s="22"/>
      <c r="E23" s="23">
        <f>+C3+C9-D9+C16-E22</f>
        <v>9784420</v>
      </c>
      <c r="G23" s="16"/>
      <c r="H23" s="16"/>
      <c r="I23" s="20" t="s">
        <v>27</v>
      </c>
      <c r="J23" s="21"/>
      <c r="K23" s="21"/>
      <c r="L23" s="22"/>
      <c r="M23" s="23">
        <f>K3+K9+L16-M22</f>
        <v>538431.60000000149</v>
      </c>
      <c r="O23" s="16">
        <f>+O3+O9+O16-O22-P9</f>
        <v>10322851.599999994</v>
      </c>
    </row>
    <row r="25" spans="1:15" x14ac:dyDescent="0.25">
      <c r="M25" s="16"/>
    </row>
    <row r="30" spans="1:15" x14ac:dyDescent="0.25">
      <c r="N30" s="16">
        <f>+M22-L16</f>
        <v>21903407</v>
      </c>
    </row>
  </sheetData>
  <mergeCells count="10">
    <mergeCell ref="A22:B22"/>
    <mergeCell ref="I22:J22"/>
    <mergeCell ref="A23:D23"/>
    <mergeCell ref="I23:L23"/>
    <mergeCell ref="A1:E1"/>
    <mergeCell ref="I1:M1"/>
    <mergeCell ref="A9:B9"/>
    <mergeCell ref="I9:J9"/>
    <mergeCell ref="A16:B16"/>
    <mergeCell ref="I16:J16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58DC-E873-4C83-ABC2-0D43ED97A63C}">
  <dimension ref="A1:K20"/>
  <sheetViews>
    <sheetView workbookViewId="0">
      <selection sqref="A1:K20"/>
    </sheetView>
  </sheetViews>
  <sheetFormatPr defaultRowHeight="15" x14ac:dyDescent="0.25"/>
  <cols>
    <col min="1" max="1" width="3.28515625" customWidth="1"/>
    <col min="2" max="10" width="20.85546875" customWidth="1"/>
    <col min="11" max="11" width="13.85546875" customWidth="1"/>
  </cols>
  <sheetData>
    <row r="1" spans="1:11" ht="18.75" x14ac:dyDescent="0.3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1" x14ac:dyDescent="0.25">
      <c r="A3" s="24"/>
      <c r="B3" s="31" t="s">
        <v>31</v>
      </c>
      <c r="C3" s="29" t="s">
        <v>30</v>
      </c>
      <c r="D3" s="29" t="s">
        <v>55</v>
      </c>
      <c r="E3" s="29" t="s">
        <v>59</v>
      </c>
      <c r="F3" s="29" t="s">
        <v>60</v>
      </c>
      <c r="G3" s="29" t="s">
        <v>56</v>
      </c>
      <c r="H3" s="27" t="s">
        <v>57</v>
      </c>
      <c r="I3" s="29" t="s">
        <v>58</v>
      </c>
      <c r="J3" s="27" t="s">
        <v>32</v>
      </c>
      <c r="K3" s="34" t="s">
        <v>75</v>
      </c>
    </row>
    <row r="4" spans="1:11" x14ac:dyDescent="0.25">
      <c r="A4" s="24"/>
      <c r="B4" s="30">
        <v>45049</v>
      </c>
      <c r="C4" s="25" t="s">
        <v>33</v>
      </c>
      <c r="D4" s="25" t="s">
        <v>34</v>
      </c>
      <c r="E4" s="25" t="s">
        <v>35</v>
      </c>
      <c r="F4" s="25" t="s">
        <v>36</v>
      </c>
      <c r="G4" s="25" t="s">
        <v>61</v>
      </c>
      <c r="H4" s="26">
        <v>710657</v>
      </c>
      <c r="I4" s="28" t="s">
        <v>62</v>
      </c>
      <c r="J4" s="26">
        <v>71066</v>
      </c>
      <c r="K4" s="35">
        <f>+J4+H4</f>
        <v>781723</v>
      </c>
    </row>
    <row r="5" spans="1:11" x14ac:dyDescent="0.25">
      <c r="A5" s="24"/>
      <c r="B5" s="30">
        <v>45054</v>
      </c>
      <c r="C5" s="25" t="s">
        <v>38</v>
      </c>
      <c r="D5" s="25" t="s">
        <v>34</v>
      </c>
      <c r="E5" s="25" t="s">
        <v>35</v>
      </c>
      <c r="F5" s="25" t="s">
        <v>36</v>
      </c>
      <c r="G5" s="25" t="s">
        <v>63</v>
      </c>
      <c r="H5" s="26">
        <v>712262</v>
      </c>
      <c r="I5" s="28" t="s">
        <v>62</v>
      </c>
      <c r="J5" s="26">
        <v>71226</v>
      </c>
      <c r="K5" s="35">
        <f t="shared" ref="K5:K11" si="0">+J5+H5</f>
        <v>783488</v>
      </c>
    </row>
    <row r="6" spans="1:11" x14ac:dyDescent="0.25">
      <c r="A6" s="24"/>
      <c r="B6" s="30">
        <v>45054</v>
      </c>
      <c r="C6" s="25" t="s">
        <v>39</v>
      </c>
      <c r="D6" s="25" t="s">
        <v>34</v>
      </c>
      <c r="E6" s="25" t="s">
        <v>35</v>
      </c>
      <c r="F6" s="25" t="s">
        <v>36</v>
      </c>
      <c r="G6" s="25" t="s">
        <v>64</v>
      </c>
      <c r="H6" s="26">
        <v>439623</v>
      </c>
      <c r="I6" s="28" t="s">
        <v>62</v>
      </c>
      <c r="J6" s="26">
        <v>43962</v>
      </c>
      <c r="K6" s="35">
        <f t="shared" si="0"/>
        <v>483585</v>
      </c>
    </row>
    <row r="7" spans="1:11" x14ac:dyDescent="0.25">
      <c r="A7" s="24"/>
      <c r="B7" s="30">
        <v>45056</v>
      </c>
      <c r="C7" s="25" t="s">
        <v>40</v>
      </c>
      <c r="D7" s="25" t="s">
        <v>34</v>
      </c>
      <c r="E7" s="25" t="s">
        <v>35</v>
      </c>
      <c r="F7" s="25" t="s">
        <v>36</v>
      </c>
      <c r="G7" s="25" t="s">
        <v>65</v>
      </c>
      <c r="H7" s="26">
        <v>1261674</v>
      </c>
      <c r="I7" s="28" t="s">
        <v>62</v>
      </c>
      <c r="J7" s="26">
        <v>126167</v>
      </c>
      <c r="K7" s="35">
        <f t="shared" si="0"/>
        <v>1387841</v>
      </c>
    </row>
    <row r="8" spans="1:11" x14ac:dyDescent="0.25">
      <c r="A8" s="24"/>
      <c r="B8" s="30">
        <v>45057</v>
      </c>
      <c r="C8" s="25" t="s">
        <v>41</v>
      </c>
      <c r="D8" s="25" t="s">
        <v>34</v>
      </c>
      <c r="E8" s="25" t="s">
        <v>35</v>
      </c>
      <c r="F8" s="25" t="s">
        <v>36</v>
      </c>
      <c r="G8" s="25" t="s">
        <v>61</v>
      </c>
      <c r="H8" s="26">
        <v>716058</v>
      </c>
      <c r="I8" s="28" t="s">
        <v>62</v>
      </c>
      <c r="J8" s="26">
        <v>71606</v>
      </c>
      <c r="K8" s="35">
        <f t="shared" si="0"/>
        <v>787664</v>
      </c>
    </row>
    <row r="9" spans="1:11" x14ac:dyDescent="0.25">
      <c r="A9" s="24"/>
      <c r="B9" s="30">
        <v>45064</v>
      </c>
      <c r="C9" s="25" t="s">
        <v>42</v>
      </c>
      <c r="D9" s="25" t="s">
        <v>34</v>
      </c>
      <c r="E9" s="25" t="s">
        <v>35</v>
      </c>
      <c r="F9" s="25" t="s">
        <v>36</v>
      </c>
      <c r="G9" s="25" t="s">
        <v>64</v>
      </c>
      <c r="H9" s="26">
        <v>586383</v>
      </c>
      <c r="I9" s="28" t="s">
        <v>62</v>
      </c>
      <c r="J9" s="26">
        <v>58638</v>
      </c>
      <c r="K9" s="35">
        <f t="shared" si="0"/>
        <v>645021</v>
      </c>
    </row>
    <row r="10" spans="1:11" x14ac:dyDescent="0.25">
      <c r="A10" s="24"/>
      <c r="B10" s="30">
        <v>45064</v>
      </c>
      <c r="C10" s="25" t="s">
        <v>43</v>
      </c>
      <c r="D10" s="25" t="s">
        <v>34</v>
      </c>
      <c r="E10" s="25" t="s">
        <v>35</v>
      </c>
      <c r="F10" s="25" t="s">
        <v>36</v>
      </c>
      <c r="G10" s="25" t="s">
        <v>37</v>
      </c>
      <c r="H10" s="26">
        <v>589271</v>
      </c>
      <c r="I10" s="28" t="s">
        <v>62</v>
      </c>
      <c r="J10" s="26">
        <v>58927</v>
      </c>
      <c r="K10" s="35">
        <f t="shared" si="0"/>
        <v>648198</v>
      </c>
    </row>
    <row r="11" spans="1:11" x14ac:dyDescent="0.25">
      <c r="A11" s="24"/>
      <c r="B11" s="30">
        <v>45065</v>
      </c>
      <c r="C11" s="25" t="s">
        <v>44</v>
      </c>
      <c r="D11" s="25" t="s">
        <v>34</v>
      </c>
      <c r="E11" s="25" t="s">
        <v>35</v>
      </c>
      <c r="F11" s="25" t="s">
        <v>36</v>
      </c>
      <c r="G11" s="25" t="s">
        <v>65</v>
      </c>
      <c r="H11" s="26">
        <v>883111</v>
      </c>
      <c r="I11" s="28" t="s">
        <v>62</v>
      </c>
      <c r="J11" s="26">
        <v>88311</v>
      </c>
      <c r="K11" s="35">
        <f t="shared" si="0"/>
        <v>971422</v>
      </c>
    </row>
    <row r="12" spans="1:11" x14ac:dyDescent="0.25">
      <c r="A12" s="24"/>
      <c r="B12" s="30">
        <v>45068</v>
      </c>
      <c r="C12" s="25" t="s">
        <v>45</v>
      </c>
      <c r="D12" s="25" t="s">
        <v>34</v>
      </c>
      <c r="E12" s="25" t="s">
        <v>35</v>
      </c>
      <c r="F12" s="25" t="s">
        <v>36</v>
      </c>
      <c r="G12" s="25" t="s">
        <v>68</v>
      </c>
      <c r="H12" s="26">
        <v>794134</v>
      </c>
      <c r="I12" s="28" t="s">
        <v>62</v>
      </c>
      <c r="J12" s="26">
        <v>79413</v>
      </c>
      <c r="K12" s="35">
        <f>+J12+H12</f>
        <v>873547</v>
      </c>
    </row>
    <row r="13" spans="1:11" x14ac:dyDescent="0.25">
      <c r="A13" s="24"/>
      <c r="B13" s="30">
        <v>45069</v>
      </c>
      <c r="C13" s="25" t="s">
        <v>46</v>
      </c>
      <c r="D13" s="25" t="s">
        <v>34</v>
      </c>
      <c r="E13" s="25" t="s">
        <v>35</v>
      </c>
      <c r="F13" s="25" t="s">
        <v>36</v>
      </c>
      <c r="G13" s="25" t="s">
        <v>47</v>
      </c>
      <c r="H13" s="26">
        <v>875964</v>
      </c>
      <c r="I13" s="28" t="s">
        <v>62</v>
      </c>
      <c r="J13" s="26">
        <v>87596</v>
      </c>
      <c r="K13" s="35">
        <f>+J13+H13</f>
        <v>963560</v>
      </c>
    </row>
    <row r="14" spans="1:11" x14ac:dyDescent="0.25">
      <c r="A14" s="24"/>
      <c r="B14" s="30">
        <v>45071</v>
      </c>
      <c r="C14" s="25" t="s">
        <v>48</v>
      </c>
      <c r="D14" s="25" t="s">
        <v>34</v>
      </c>
      <c r="E14" s="25" t="s">
        <v>35</v>
      </c>
      <c r="F14" s="25" t="s">
        <v>36</v>
      </c>
      <c r="G14" s="25" t="s">
        <v>69</v>
      </c>
      <c r="H14" s="26">
        <v>532564</v>
      </c>
      <c r="I14" s="28" t="s">
        <v>62</v>
      </c>
      <c r="J14" s="26">
        <v>53256</v>
      </c>
      <c r="K14" s="35">
        <f>+J14+H14</f>
        <v>585820</v>
      </c>
    </row>
    <row r="15" spans="1:11" x14ac:dyDescent="0.25">
      <c r="B15" s="30">
        <v>45072</v>
      </c>
      <c r="C15" s="25" t="s">
        <v>49</v>
      </c>
      <c r="D15" s="25" t="s">
        <v>34</v>
      </c>
      <c r="E15" s="25" t="s">
        <v>35</v>
      </c>
      <c r="F15" s="25" t="s">
        <v>36</v>
      </c>
      <c r="G15" s="25" t="s">
        <v>70</v>
      </c>
      <c r="H15" s="26">
        <v>766252</v>
      </c>
      <c r="I15" s="28" t="s">
        <v>62</v>
      </c>
      <c r="J15" s="26">
        <v>76625</v>
      </c>
      <c r="K15" s="35">
        <f>+J15+H15</f>
        <v>842877</v>
      </c>
    </row>
    <row r="16" spans="1:11" x14ac:dyDescent="0.25">
      <c r="B16" s="30">
        <v>45075</v>
      </c>
      <c r="C16" s="25" t="s">
        <v>50</v>
      </c>
      <c r="D16" s="25" t="s">
        <v>34</v>
      </c>
      <c r="E16" s="25" t="s">
        <v>35</v>
      </c>
      <c r="F16" s="25" t="s">
        <v>36</v>
      </c>
      <c r="G16" s="25" t="s">
        <v>51</v>
      </c>
      <c r="H16" s="26">
        <v>334888</v>
      </c>
      <c r="I16" s="28" t="s">
        <v>62</v>
      </c>
      <c r="J16" s="26">
        <v>33489</v>
      </c>
      <c r="K16" s="35">
        <f>+J16+H16</f>
        <v>368377</v>
      </c>
    </row>
    <row r="17" spans="2:11" x14ac:dyDescent="0.25">
      <c r="B17" s="30">
        <v>45076</v>
      </c>
      <c r="C17" s="25" t="s">
        <v>52</v>
      </c>
      <c r="D17" s="25" t="s">
        <v>34</v>
      </c>
      <c r="E17" s="25" t="s">
        <v>35</v>
      </c>
      <c r="F17" s="25" t="s">
        <v>36</v>
      </c>
      <c r="G17" s="25" t="s">
        <v>74</v>
      </c>
      <c r="H17" s="26">
        <v>946233</v>
      </c>
      <c r="I17" s="28" t="s">
        <v>62</v>
      </c>
      <c r="J17" s="26">
        <v>94623</v>
      </c>
      <c r="K17" s="35">
        <f>+J17+H17</f>
        <v>1040856</v>
      </c>
    </row>
    <row r="18" spans="2:11" x14ac:dyDescent="0.25">
      <c r="B18" s="30">
        <v>45068</v>
      </c>
      <c r="C18" s="25" t="s">
        <v>53</v>
      </c>
      <c r="D18" s="25" t="s">
        <v>66</v>
      </c>
      <c r="E18" s="25" t="s">
        <v>35</v>
      </c>
      <c r="F18" s="25" t="s">
        <v>36</v>
      </c>
      <c r="G18" s="25" t="s">
        <v>67</v>
      </c>
      <c r="H18" s="26">
        <v>-455833</v>
      </c>
      <c r="I18" s="28" t="s">
        <v>62</v>
      </c>
      <c r="J18" s="26">
        <v>-45583</v>
      </c>
      <c r="K18" s="35">
        <v>-501416</v>
      </c>
    </row>
    <row r="19" spans="2:11" x14ac:dyDescent="0.25">
      <c r="B19" s="30">
        <v>45076</v>
      </c>
      <c r="C19" s="25" t="s">
        <v>71</v>
      </c>
      <c r="D19" s="25" t="s">
        <v>72</v>
      </c>
      <c r="E19" s="25" t="s">
        <v>35</v>
      </c>
      <c r="F19" s="25" t="s">
        <v>36</v>
      </c>
      <c r="G19" s="25" t="s">
        <v>73</v>
      </c>
      <c r="H19" s="26">
        <v>-1078337</v>
      </c>
      <c r="I19" s="28" t="s">
        <v>62</v>
      </c>
      <c r="J19" s="26">
        <v>-107835</v>
      </c>
      <c r="K19" s="35">
        <v>-1186172</v>
      </c>
    </row>
    <row r="20" spans="2:11" x14ac:dyDescent="0.25">
      <c r="K20" s="36">
        <f>+SUBTOTAL(9,K4:K19)</f>
        <v>9476391</v>
      </c>
    </row>
  </sheetData>
  <autoFilter ref="A3:O19" xr:uid="{DF0958DC-E873-4C83-ABC2-0D43ED97A63C}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2023-06-07T04:50:47Z</dcterms:created>
  <dcterms:modified xsi:type="dcterms:W3CDTF">2023-06-07T10:11:15Z</dcterms:modified>
</cp:coreProperties>
</file>