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5\"/>
    </mc:Choice>
  </mc:AlternateContent>
  <xr:revisionPtr revIDLastSave="0" documentId="13_ncr:1_{C0CDAB9B-3400-4AD0-8380-8B9CD27BC694}" xr6:coauthVersionLast="47" xr6:coauthVersionMax="47" xr10:uidLastSave="{00000000-0000-0000-0000-000000000000}"/>
  <bookViews>
    <workbookView xWindow="-120" yWindow="-120" windowWidth="29040" windowHeight="15720" activeTab="1" xr2:uid="{69C2545C-7C4D-4E18-9699-EB12A4BB5DDD}"/>
  </bookViews>
  <sheets>
    <sheet name="Công nợ" sheetId="1" r:id="rId1"/>
    <sheet name="Chi tiết" sheetId="2" r:id="rId2"/>
    <sheet name="Sheet2" sheetId="4" r:id="rId3"/>
    <sheet name="Sheet1" sheetId="3" r:id="rId4"/>
  </sheets>
  <definedNames>
    <definedName name="_xlnm._FilterDatabase" localSheetId="1" hidden="1">'Chi tiết'!$A$3:$N$56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5" i="2"/>
  <c r="A8" i="2"/>
  <c r="A9" i="2"/>
  <c r="A10" i="2"/>
  <c r="A12" i="2"/>
  <c r="A13" i="2"/>
  <c r="A14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7" i="2"/>
  <c r="I31" i="3" l="1"/>
  <c r="I28" i="3"/>
  <c r="F61" i="1"/>
  <c r="E43" i="1"/>
  <c r="D15" i="1"/>
  <c r="D26" i="1" s="1"/>
  <c r="D18" i="1"/>
  <c r="I27" i="2" l="1"/>
  <c r="I30" i="2"/>
  <c r="I29" i="2"/>
  <c r="I28" i="2"/>
  <c r="I26" i="2"/>
  <c r="I5" i="2"/>
  <c r="I4" i="2"/>
  <c r="I20" i="2"/>
  <c r="I2" i="2" s="1"/>
  <c r="I22" i="2"/>
  <c r="I21" i="2"/>
  <c r="F62" i="1" l="1"/>
</calcChain>
</file>

<file path=xl/sharedStrings.xml><?xml version="1.0" encoding="utf-8"?>
<sst xmlns="http://schemas.openxmlformats.org/spreadsheetml/2006/main" count="350" uniqueCount="191">
  <si>
    <t xml:space="preserve">Năm 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</si>
  <si>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</si>
  <si>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</si>
  <si>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</si>
  <si>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</si>
  <si>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</si>
  <si>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</si>
  <si>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</si>
  <si>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</si>
  <si>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</si>
  <si>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</si>
  <si>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</si>
  <si>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</si>
  <si>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</si>
  <si>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</si>
  <si>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</si>
  <si>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</si>
  <si>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</si>
  <si>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</si>
  <si>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1</t>
  </si>
  <si>
    <t>Hàng trả tháng 3</t>
  </si>
  <si>
    <t>Hàng trả tháng 7</t>
  </si>
  <si>
    <t>Hàng trả tháng 8</t>
  </si>
  <si>
    <t>Hàng trả tháng 10</t>
  </si>
  <si>
    <t>Hàng trả tháng 11</t>
  </si>
  <si>
    <t>Hàng trả tháng 12</t>
  </si>
  <si>
    <t>Hàng trả tháng 2</t>
  </si>
  <si>
    <t>Hàng trả tháng 4</t>
  </si>
  <si>
    <t>Hàng trả tháng 5</t>
  </si>
  <si>
    <t>Tổng hàng trả</t>
  </si>
  <si>
    <t>Thanh toán tháng 1</t>
  </si>
  <si>
    <t>Thanh toán tháng 3</t>
  </si>
  <si>
    <t>Thanh toán tháng 5</t>
  </si>
  <si>
    <t>Thanh toán tháng 8</t>
  </si>
  <si>
    <t>Thanh toán tháng 9</t>
  </si>
  <si>
    <t>Thanh toán tháng 10</t>
  </si>
  <si>
    <t>Thanh toán tháng 11</t>
  </si>
  <si>
    <t>Thanh toán tháng 12</t>
  </si>
  <si>
    <t>Thanh toán tháng 2</t>
  </si>
  <si>
    <t>Tổng đã thanh toán</t>
  </si>
  <si>
    <r>
      <rPr>
        <b/>
        <sz val="12"/>
        <color theme="1"/>
        <rFont val="Times New Roman"/>
        <family val="1"/>
      </rPr>
      <t>Số tiền còn phải thanh toán</t>
    </r>
    <r>
      <rPr>
        <sz val="11"/>
        <color theme="1"/>
        <rFont val="Calibri"/>
        <family val="2"/>
        <charset val="163"/>
        <scheme val="minor"/>
      </rPr>
      <t xml:space="preserve"> </t>
    </r>
  </si>
  <si>
    <t>THEO DÕI CÔNG NỢ/AGM HÀ NỘI</t>
  </si>
  <si>
    <t xml:space="preserve">Bảng kê HĐ chưa thanh toán 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</si>
  <si>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</si>
  <si>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</si>
  <si>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</si>
  <si>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</si>
  <si>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</si>
  <si>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</si>
  <si>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</si>
  <si>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</si>
  <si>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00015765</t>
  </si>
  <si>
    <t>1C23TNN</t>
  </si>
  <si>
    <t>SÀNH ĐIỆU Smart city</t>
  </si>
  <si>
    <t>10%</t>
  </si>
  <si>
    <t>00020695</t>
  </si>
  <si>
    <t>29/05/2023</t>
  </si>
  <si>
    <t>00031523</t>
  </si>
  <si>
    <t>CỬA HÀNG SMART CITY</t>
  </si>
  <si>
    <t>00015659</t>
  </si>
  <si>
    <t>SÀNH ĐIỆU Long Biên</t>
  </si>
  <si>
    <t>22/05/2023</t>
  </si>
  <si>
    <t>00029845</t>
  </si>
  <si>
    <t>CÔNG TY TNHH PHÂN PHỐI SÀNH ĐIỆU - CHI NHÁNH HÀ NỘI</t>
  </si>
  <si>
    <t>00073855</t>
  </si>
  <si>
    <t>1C22TSY</t>
  </si>
  <si>
    <t xml:space="preserve">Hàng trả </t>
  </si>
  <si>
    <t>00024260</t>
  </si>
  <si>
    <t>1C22TLB</t>
  </si>
  <si>
    <t>00091016</t>
  </si>
  <si>
    <t>00014933</t>
  </si>
  <si>
    <t>1C23TSY</t>
  </si>
  <si>
    <t>Hàng trả</t>
  </si>
  <si>
    <t>8%</t>
  </si>
  <si>
    <t>00041750</t>
  </si>
  <si>
    <t>Hàng trả - phiếu MH000910</t>
  </si>
  <si>
    <t>00038996</t>
  </si>
  <si>
    <t>Hàng trả - phiếu MH000637</t>
  </si>
  <si>
    <t>00022626</t>
  </si>
  <si>
    <t>1C23TSM</t>
  </si>
  <si>
    <t>Hàng trả - phiếu MH000638</t>
  </si>
  <si>
    <t>00024628</t>
  </si>
  <si>
    <t>1C23TLB</t>
  </si>
  <si>
    <t>Hàng trả - phiếu MH001073</t>
  </si>
  <si>
    <t>00025562</t>
  </si>
  <si>
    <t>Hàng trả - Annam Long Biên</t>
  </si>
  <si>
    <t>00031538</t>
  </si>
  <si>
    <t>Hàng trả - Annam Smart City</t>
  </si>
  <si>
    <t>00031540</t>
  </si>
  <si>
    <t>00026645</t>
  </si>
  <si>
    <t>1C23TTC</t>
  </si>
  <si>
    <t>* ĐÃ THANH TOÁN</t>
  </si>
  <si>
    <t>AGMAPV000068975</t>
  </si>
  <si>
    <t>TT CHO NGOC THOM HD 3114/4054/3995/803 - XT 11745/11750/11744/14822/83065/17154/14932/62577/51911/51269/48596</t>
  </si>
  <si>
    <t xml:space="preserve">*BẢNG KÊ THEO CHI TIẾT THANH TOÁN </t>
  </si>
  <si>
    <t>AGMVIV000399220</t>
  </si>
  <si>
    <t>00003114</t>
  </si>
  <si>
    <t>Invoiced</t>
  </si>
  <si>
    <t>999,100,GS_03,102,AGM,NA</t>
  </si>
  <si>
    <t>AGMVIV000397894</t>
  </si>
  <si>
    <t>00003995</t>
  </si>
  <si>
    <t>999,100,GS_18,102,AGM,NA</t>
  </si>
  <si>
    <t>AGMVIV000397840</t>
  </si>
  <si>
    <t>00004054</t>
  </si>
  <si>
    <t>AGMVIV000382568</t>
  </si>
  <si>
    <t>00000803</t>
  </si>
  <si>
    <t>AGMVCV000007295</t>
  </si>
  <si>
    <t>14822</t>
  </si>
  <si>
    <t>999,100,GS_14,102,AGM,NA</t>
  </si>
  <si>
    <t>AGMVCV000007278</t>
  </si>
  <si>
    <t>11745</t>
  </si>
  <si>
    <t>AGMVCV000007277</t>
  </si>
  <si>
    <t>11744</t>
  </si>
  <si>
    <t>AGMVCV000007276</t>
  </si>
  <si>
    <t>11750</t>
  </si>
  <si>
    <t>AGMVCV000007095</t>
  </si>
  <si>
    <t>17154</t>
  </si>
  <si>
    <t>AGMVCV000007088</t>
  </si>
  <si>
    <t>14932</t>
  </si>
  <si>
    <t>AGMVCV000006301</t>
  </si>
  <si>
    <t>62577</t>
  </si>
  <si>
    <t>AGMVCV000006157</t>
  </si>
  <si>
    <t>83065</t>
  </si>
  <si>
    <t>AGMVCV000005655</t>
  </si>
  <si>
    <t>51911</t>
  </si>
  <si>
    <t>AGMVCV000005561</t>
  </si>
  <si>
    <t>51269</t>
  </si>
  <si>
    <t>AGMVCV000005471</t>
  </si>
  <si>
    <t>48596</t>
  </si>
  <si>
    <t>Thanh toán tháng 6</t>
  </si>
  <si>
    <t>Thanh toán tháng 7</t>
  </si>
  <si>
    <t>00032723</t>
  </si>
  <si>
    <t>SÀNH ĐIỆU 51 Xuân Diệu, Tây Hồ, HN</t>
  </si>
  <si>
    <t>00033062</t>
  </si>
  <si>
    <t>SÀNH ĐIỆU Annam Goumet - VINCOM TIMES CITY store</t>
  </si>
  <si>
    <t>00036313</t>
  </si>
  <si>
    <t>00039270</t>
  </si>
  <si>
    <t>00039861</t>
  </si>
  <si>
    <t>00040666</t>
  </si>
  <si>
    <t>00042238</t>
  </si>
  <si>
    <t>00042465</t>
  </si>
  <si>
    <t>00048561</t>
  </si>
  <si>
    <t>00049651</t>
  </si>
  <si>
    <t>00051164</t>
  </si>
  <si>
    <t>00051497</t>
  </si>
  <si>
    <t>00051494</t>
  </si>
  <si>
    <t>00034435</t>
  </si>
  <si>
    <t>Hàng trả - Annam Long Biên - phiếu MH001994 - sanhdieu9001</t>
  </si>
  <si>
    <t>00077981</t>
  </si>
  <si>
    <t>Hàng trả - SÀNH ĐIỆU 51 Xuân Diệu, Tây Hồ, HN - sanhdieu9002</t>
  </si>
  <si>
    <t>00035359</t>
  </si>
  <si>
    <t>Hàng trả - Annam Long Biên - phiếu MH002131 - sanhdieu9001</t>
  </si>
  <si>
    <t>00080000</t>
  </si>
  <si>
    <t>Hàng trả - phiếu MH002567 - sanhdieu9002</t>
  </si>
  <si>
    <t>00038406</t>
  </si>
  <si>
    <t>Hàng trả - Annam Smart City - phiếu MH001759</t>
  </si>
  <si>
    <t>00055400</t>
  </si>
  <si>
    <t>Hàng trả - phiếu MH002284 - sanhdieu9003</t>
  </si>
  <si>
    <t>00031013</t>
  </si>
  <si>
    <t>Hàng trả - Annam Long Biên - phiếu MH001749</t>
  </si>
  <si>
    <t>00055398</t>
  </si>
  <si>
    <t>Hàng trả - phiếu MH002566 - sanhdieu9003</t>
  </si>
  <si>
    <t>00055399</t>
  </si>
  <si>
    <t>Hàng trả - SÀNH ĐIỆU Smart city - sanhdieu9003</t>
  </si>
  <si>
    <t>00046441</t>
  </si>
  <si>
    <t>00035150</t>
  </si>
  <si>
    <t>Hàng trả - TIMES CITY - phiếu MH002157 - sanhdieu458</t>
  </si>
  <si>
    <t>Hàng trả tháng 6</t>
  </si>
  <si>
    <t>Hàng trả tháng 9</t>
  </si>
  <si>
    <t>TT T6</t>
  </si>
  <si>
    <t>TT T7</t>
  </si>
  <si>
    <t>TT T8</t>
  </si>
  <si>
    <t xml:space="preserve">TT T9 </t>
  </si>
  <si>
    <t>TT T10</t>
  </si>
  <si>
    <t>00002873</t>
  </si>
  <si>
    <t>Bán hàng CÔNG TY TNHH PHÂN PHỐI SÀNH ĐIỆU - CHI NHÁNH HÀ NỘI theo hóa đơn 00002873</t>
  </si>
  <si>
    <t>Bán hàng CÔNG TY TNHH PHÂN PHỐI SÀNH ĐIỆU - CHI NHÁNH HÀ NỘI theo hóa đơn 00003114</t>
  </si>
  <si>
    <t>00003544</t>
  </si>
  <si>
    <t>Bán hàng CÔNG TY TNHH PHÂN PHỐI SÀNH ĐIỆU - CHI NHÁNH HÀ NỘI theo hóa đơn 00003544</t>
  </si>
  <si>
    <t>Bán hàng CÔNG TY TNHH PHÂN PHỐI SÀNH ĐIỆU - CHI NHÁNH HÀ NỘI theo hóa đơn 00003995</t>
  </si>
  <si>
    <t>Bán hàng CÔNG TY TNHH PHÂN PHỐI SÀNH ĐIỆU - CHI NHÁNH HÀ NỘI theo hóa đơn 00004054</t>
  </si>
  <si>
    <t>00011744</t>
  </si>
  <si>
    <t>Hàng trả - hết date</t>
  </si>
  <si>
    <t>00011745</t>
  </si>
  <si>
    <t>Hàng trả - cận date</t>
  </si>
  <si>
    <t>00011750</t>
  </si>
  <si>
    <t>00014932</t>
  </si>
  <si>
    <t>00013164</t>
  </si>
  <si>
    <t>Hàng trả - Cận date</t>
  </si>
  <si>
    <t xml:space="preserve">Đã TT </t>
  </si>
  <si>
    <t>00017154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</si>
</sst>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1"/>
      <charset val="163"/>
      <scheme val="minor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theme="1"/>
      <name val="Microsoft Sans Serif"/>
      <family val="2"/>
    </font>
    <font>
      <sz val="8"/>
      <name val="Calibri"/>
      <family val="2"/>
      <charset val="163"/>
      <scheme val="minor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108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165" fontId="5" fillId="0" borderId="1" xfId="3" applyNumberFormat="1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0" fontId="5" fillId="0" borderId="3" xfId="2" applyFont="1" applyBorder="1" applyAlignment="1">
      <alignment horizontal="left"/>
    </xf>
    <xf numFmtId="165" fontId="3" fillId="2" borderId="1" xfId="3" applyNumberFormat="1" applyFont="1" applyFill="1" applyBorder="1"/>
    <xf numFmtId="165" fontId="6" fillId="2" borderId="1" xfId="3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/>
    <xf numFmtId="0" fontId="0" fillId="3" borderId="0" xfId="0" applyFill="1"/>
    <xf numFmtId="0" fontId="7" fillId="3" borderId="0" xfId="0" applyFont="1" applyFill="1"/>
    <xf numFmtId="165" fontId="8" fillId="3" borderId="0" xfId="0" applyNumberFormat="1" applyFont="1" applyFill="1"/>
    <xf numFmtId="14" fontId="12" fillId="4" borderId="5" xfId="4" applyNumberFormat="1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38" fontId="12" fillId="4" borderId="6" xfId="4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64" fontId="13" fillId="0" borderId="7" xfId="1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9" xfId="0" applyNumberFormat="1" applyFont="1" applyBorder="1" applyAlignment="1">
      <alignment horizontal="right" vertical="center"/>
    </xf>
    <xf numFmtId="38" fontId="13" fillId="0" borderId="7" xfId="0" applyNumberFormat="1" applyFont="1" applyBorder="1" applyAlignment="1">
      <alignment horizontal="right" vertical="center"/>
    </xf>
    <xf numFmtId="0" fontId="2" fillId="0" borderId="0" xfId="0" applyFont="1"/>
    <xf numFmtId="14" fontId="13" fillId="5" borderId="7" xfId="4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left" wrapText="1"/>
    </xf>
    <xf numFmtId="164" fontId="0" fillId="5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6" borderId="0" xfId="0" applyNumberFormat="1" applyFill="1"/>
    <xf numFmtId="164" fontId="9" fillId="3" borderId="0" xfId="0" applyNumberFormat="1" applyFont="1" applyFill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4" fontId="0" fillId="6" borderId="0" xfId="1" applyNumberFormat="1" applyFont="1" applyFill="1" applyBorder="1" applyAlignment="1">
      <alignment horizontal="right" vertical="center"/>
    </xf>
    <xf numFmtId="165" fontId="0" fillId="0" borderId="0" xfId="0" applyNumberFormat="1"/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164" fontId="14" fillId="0" borderId="7" xfId="1" applyNumberFormat="1" applyFont="1" applyBorder="1"/>
    <xf numFmtId="164" fontId="14" fillId="0" borderId="0" xfId="1" applyNumberFormat="1" applyFont="1" applyBorder="1"/>
    <xf numFmtId="0" fontId="12" fillId="0" borderId="7" xfId="4" applyFont="1" applyBorder="1" applyAlignment="1">
      <alignment horizontal="left" vertical="center"/>
    </xf>
    <xf numFmtId="14" fontId="12" fillId="0" borderId="7" xfId="4" applyNumberFormat="1" applyFont="1" applyBorder="1" applyAlignment="1">
      <alignment horizontal="center" vertical="center"/>
    </xf>
    <xf numFmtId="38" fontId="12" fillId="0" borderId="7" xfId="4" applyNumberFormat="1" applyFont="1" applyBorder="1" applyAlignment="1">
      <alignment horizontal="right" vertical="center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1" fillId="0" borderId="0" xfId="4"/>
    <xf numFmtId="38" fontId="13" fillId="0" borderId="7" xfId="4" applyNumberFormat="1" applyFont="1" applyBorder="1" applyAlignment="1">
      <alignment horizontal="right" vertical="center"/>
    </xf>
    <xf numFmtId="0" fontId="13" fillId="0" borderId="7" xfId="4" applyFont="1" applyBorder="1" applyAlignment="1">
      <alignment horizontal="left" vertical="center"/>
    </xf>
    <xf numFmtId="14" fontId="13" fillId="0" borderId="7" xfId="4" applyNumberFormat="1" applyFont="1" applyBorder="1" applyAlignment="1">
      <alignment horizontal="center" vertical="center"/>
    </xf>
    <xf numFmtId="38" fontId="11" fillId="0" borderId="0" xfId="4" applyNumberFormat="1"/>
    <xf numFmtId="14" fontId="13" fillId="7" borderId="7" xfId="4" applyNumberFormat="1" applyFont="1" applyFill="1" applyBorder="1" applyAlignment="1">
      <alignment horizontal="left" vertical="center"/>
    </xf>
    <xf numFmtId="0" fontId="13" fillId="0" borderId="7" xfId="4" applyFont="1" applyBorder="1" applyAlignment="1">
      <alignment horizontal="right" vertical="center"/>
    </xf>
    <xf numFmtId="38" fontId="13" fillId="7" borderId="7" xfId="4" applyNumberFormat="1" applyFont="1" applyFill="1" applyBorder="1" applyAlignment="1">
      <alignment horizontal="right" vertical="center"/>
    </xf>
    <xf numFmtId="0" fontId="12" fillId="4" borderId="11" xfId="4" applyFont="1" applyFill="1" applyBorder="1" applyAlignment="1">
      <alignment horizontal="center" vertical="center" wrapText="1"/>
    </xf>
    <xf numFmtId="38" fontId="11" fillId="3" borderId="0" xfId="4" applyNumberFormat="1" applyFill="1"/>
    <xf numFmtId="38" fontId="11" fillId="8" borderId="0" xfId="4" applyNumberFormat="1" applyFill="1"/>
    <xf numFmtId="38" fontId="12" fillId="3" borderId="7" xfId="4" applyNumberFormat="1" applyFont="1" applyFill="1" applyBorder="1" applyAlignment="1">
      <alignment horizontal="right" vertical="center"/>
    </xf>
    <xf numFmtId="38" fontId="12" fillId="9" borderId="7" xfId="0" applyNumberFormat="1" applyFont="1" applyFill="1" applyBorder="1" applyAlignment="1">
      <alignment horizontal="right" vertical="center"/>
    </xf>
    <xf numFmtId="38" fontId="12" fillId="9" borderId="7" xfId="4" applyNumberFormat="1" applyFont="1" applyFill="1" applyBorder="1" applyAlignment="1">
      <alignment horizontal="right" vertical="center"/>
    </xf>
    <xf numFmtId="38" fontId="12" fillId="8" borderId="7" xfId="4" applyNumberFormat="1" applyFont="1" applyFill="1" applyBorder="1" applyAlignment="1">
      <alignment horizontal="right" vertical="center"/>
    </xf>
    <xf numFmtId="38" fontId="12" fillId="8" borderId="7" xfId="0" applyNumberFormat="1" applyFont="1" applyFill="1" applyBorder="1" applyAlignment="1">
      <alignment horizontal="right" vertical="center"/>
    </xf>
    <xf numFmtId="38" fontId="12" fillId="10" borderId="7" xfId="4" applyNumberFormat="1" applyFont="1" applyFill="1" applyBorder="1" applyAlignment="1">
      <alignment horizontal="right" vertical="center"/>
    </xf>
    <xf numFmtId="38" fontId="12" fillId="10" borderId="7" xfId="0" applyNumberFormat="1" applyFont="1" applyFill="1" applyBorder="1" applyAlignment="1">
      <alignment horizontal="right" vertical="center"/>
    </xf>
    <xf numFmtId="38" fontId="12" fillId="2" borderId="7" xfId="4" applyNumberFormat="1" applyFont="1" applyFill="1" applyBorder="1" applyAlignment="1">
      <alignment horizontal="right" vertical="center"/>
    </xf>
    <xf numFmtId="38" fontId="12" fillId="2" borderId="7" xfId="0" applyNumberFormat="1" applyFont="1" applyFill="1" applyBorder="1" applyAlignment="1">
      <alignment horizontal="right" vertical="center"/>
    </xf>
    <xf numFmtId="164" fontId="13" fillId="0" borderId="7" xfId="4" applyNumberFormat="1" applyFont="1" applyBorder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14" fontId="14" fillId="0" borderId="7" xfId="0" applyNumberFormat="1" applyFont="1" applyBorder="1" applyAlignment="1">
      <alignment horizontal="center"/>
    </xf>
    <xf numFmtId="0" fontId="0" fillId="0" borderId="7" xfId="0" applyBorder="1"/>
    <xf numFmtId="0" fontId="13" fillId="0" borderId="0" xfId="0" applyFont="1" applyAlignment="1">
      <alignment horizontal="left" vertical="center"/>
    </xf>
    <xf numFmtId="0" fontId="14" fillId="0" borderId="7" xfId="0" quotePrefix="1" applyFont="1" applyBorder="1"/>
    <xf numFmtId="0" fontId="12" fillId="0" borderId="0" xfId="4" applyFont="1" applyAlignment="1">
      <alignment horizontal="left" vertical="center"/>
    </xf>
    <xf numFmtId="0" fontId="13" fillId="5" borderId="7" xfId="4" quotePrefix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0" borderId="7" xfId="0" quotePrefix="1" applyFont="1" applyBorder="1" applyAlignment="1">
      <alignment horizontal="left" vertical="center"/>
    </xf>
    <xf numFmtId="0" fontId="13" fillId="5" borderId="7" xfId="4" applyFont="1" applyFill="1" applyBorder="1" applyAlignment="1">
      <alignment horizontal="left" vertical="center"/>
    </xf>
    <xf numFmtId="38" fontId="13" fillId="0" borderId="0" xfId="0" applyNumberFormat="1" applyFont="1" applyAlignment="1">
      <alignment horizontal="right" vertical="center"/>
    </xf>
    <xf numFmtId="9" fontId="14" fillId="0" borderId="7" xfId="0" applyNumberFormat="1" applyFont="1" applyBorder="1"/>
    <xf numFmtId="0" fontId="13" fillId="0" borderId="0" xfId="0" applyFont="1" applyAlignment="1">
      <alignment horizontal="right" vertical="center"/>
    </xf>
    <xf numFmtId="38" fontId="14" fillId="3" borderId="7" xfId="0" applyNumberFormat="1" applyFont="1" applyFill="1" applyBorder="1"/>
    <xf numFmtId="14" fontId="14" fillId="0" borderId="0" xfId="0" applyNumberFormat="1" applyFont="1" applyAlignment="1">
      <alignment horizontal="center"/>
    </xf>
    <xf numFmtId="0" fontId="14" fillId="0" borderId="0" xfId="0" quotePrefix="1" applyFont="1"/>
    <xf numFmtId="0" fontId="13" fillId="0" borderId="10" xfId="0" applyFont="1" applyBorder="1" applyAlignment="1">
      <alignment horizontal="left" vertical="center"/>
    </xf>
    <xf numFmtId="0" fontId="13" fillId="5" borderId="0" xfId="0" applyFont="1" applyFill="1"/>
    <xf numFmtId="38" fontId="14" fillId="3" borderId="0" xfId="0" applyNumberFormat="1" applyFont="1" applyFill="1"/>
    <xf numFmtId="38" fontId="14" fillId="9" borderId="7" xfId="0" applyNumberFormat="1" applyFont="1" applyFill="1" applyBorder="1"/>
    <xf numFmtId="164" fontId="14" fillId="9" borderId="7" xfId="1" applyNumberFormat="1" applyFont="1" applyFill="1" applyBorder="1"/>
    <xf numFmtId="38" fontId="14" fillId="8" borderId="7" xfId="0" applyNumberFormat="1" applyFont="1" applyFill="1" applyBorder="1"/>
    <xf numFmtId="38" fontId="14" fillId="0" borderId="0" xfId="0" applyNumberFormat="1" applyFont="1"/>
    <xf numFmtId="164" fontId="14" fillId="9" borderId="0" xfId="1" applyNumberFormat="1" applyFont="1" applyFill="1" applyBorder="1"/>
    <xf numFmtId="164" fontId="14" fillId="3" borderId="7" xfId="1" applyNumberFormat="1" applyFont="1" applyFill="1" applyBorder="1"/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5">
    <cellStyle name="Comma" xfId="1" builtinId="3"/>
    <cellStyle name="Comma 2" xfId="3" xr:uid="{7E3316F1-15FD-417B-9EE1-1C752B75AD54}"/>
    <cellStyle name="Normal" xfId="0" builtinId="0"/>
    <cellStyle name="Normal 2" xfId="2" xr:uid="{B478CC49-F5B9-4F02-A614-2BAF7CD231A8}"/>
    <cellStyle name="Normal 3" xfId="4" xr:uid="{179DB444-E7CB-4200-A553-6D61D3E2037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37</xdr:row>
      <xdr:rowOff>9525</xdr:rowOff>
    </xdr:from>
    <xdr:to>
      <xdr:col>7</xdr:col>
      <xdr:colOff>638175</xdr:colOff>
      <xdr:row>47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9F555-E003-9936-1E8B-443A62EF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7448550"/>
          <a:ext cx="4743450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B566-218B-4690-84B9-DE69C2B6C4BC}">
  <dimension ref="B1:I62"/>
  <sheetViews>
    <sheetView workbookViewId="0">
      <selection activeCell="E36" activeCellId="1" sqref="D18 E36"/>
    </sheetView>
  </sheetViews>
  <sheetFormatPr defaultRowHeight="15" x14ac:dyDescent="0.25"/>
  <cols>
    <col min="2" max="2" width="14.7109375" customWidth="1"/>
    <col min="3" max="3" width="27.28515625" customWidth="1"/>
    <col min="4" max="4" width="15.85546875" customWidth="1"/>
    <col min="5" max="5" width="15.7109375" customWidth="1"/>
    <col min="6" max="6" width="20.7109375" customWidth="1"/>
    <col min="7" max="7" width="12.28515625" bestFit="1" customWidth="1"/>
    <col min="9" max="9" width="10.5703125" bestFit="1" customWidth="1"/>
  </cols>
  <sheetData>
    <row r="1" spans="2:7" ht="37.5" customHeight="1" x14ac:dyDescent="0.25">
      <c r="B1" s="100" t="s">
        <v>41</v>
      </c>
      <c r="C1" s="101"/>
      <c r="D1" s="101"/>
      <c r="E1" s="101"/>
      <c r="F1" s="101"/>
    </row>
    <row r="2" spans="2:7" ht="31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7" ht="16.5" x14ac:dyDescent="0.25">
      <c r="B3" s="2"/>
      <c r="C3" s="2" t="s">
        <v>5</v>
      </c>
      <c r="D3" s="3">
        <v>3181023</v>
      </c>
      <c r="E3" s="2"/>
      <c r="F3" s="2"/>
    </row>
    <row r="4" spans="2:7" ht="15.75" x14ac:dyDescent="0.25">
      <c r="B4" s="4">
        <v>2022</v>
      </c>
      <c r="C4" s="5" t="s">
        <v>6</v>
      </c>
      <c r="D4" s="6">
        <v>1221638</v>
      </c>
      <c r="E4" s="6"/>
      <c r="F4" s="7"/>
    </row>
    <row r="5" spans="2:7" ht="15.75" x14ac:dyDescent="0.25">
      <c r="B5" s="4">
        <v>2022</v>
      </c>
      <c r="C5" s="5" t="s">
        <v>7</v>
      </c>
      <c r="D5" s="6">
        <v>0</v>
      </c>
      <c r="E5" s="6"/>
      <c r="F5" s="7"/>
    </row>
    <row r="6" spans="2:7" ht="15.75" x14ac:dyDescent="0.25">
      <c r="B6" s="4">
        <v>2022</v>
      </c>
      <c r="C6" s="5" t="s">
        <v>8</v>
      </c>
      <c r="D6" s="6">
        <v>1823162.04</v>
      </c>
      <c r="E6" s="6"/>
      <c r="F6" s="8"/>
    </row>
    <row r="7" spans="2:7" ht="15.75" x14ac:dyDescent="0.25">
      <c r="B7" s="4">
        <v>2022</v>
      </c>
      <c r="C7" s="5" t="s">
        <v>9</v>
      </c>
      <c r="D7" s="6">
        <v>2783592</v>
      </c>
      <c r="E7" s="7"/>
      <c r="F7" s="8"/>
    </row>
    <row r="8" spans="2:7" ht="15.75" x14ac:dyDescent="0.25">
      <c r="B8" s="4">
        <v>2022</v>
      </c>
      <c r="C8" s="5" t="s">
        <v>10</v>
      </c>
      <c r="D8" s="6">
        <v>2274539.4</v>
      </c>
      <c r="E8" s="7"/>
      <c r="F8" s="8"/>
    </row>
    <row r="9" spans="2:7" ht="15.75" x14ac:dyDescent="0.25">
      <c r="B9" s="4">
        <v>2022</v>
      </c>
      <c r="C9" s="5" t="s">
        <v>11</v>
      </c>
      <c r="D9" s="6">
        <v>1671275.16</v>
      </c>
      <c r="E9" s="7"/>
      <c r="F9" s="8"/>
    </row>
    <row r="10" spans="2:7" ht="15.75" x14ac:dyDescent="0.25">
      <c r="B10" s="4">
        <v>2022</v>
      </c>
      <c r="C10" s="5" t="s">
        <v>12</v>
      </c>
      <c r="D10" s="6">
        <v>0</v>
      </c>
      <c r="E10" s="7"/>
      <c r="F10" s="8"/>
    </row>
    <row r="11" spans="2:7" ht="15.75" x14ac:dyDescent="0.25">
      <c r="B11" s="4">
        <v>2022</v>
      </c>
      <c r="C11" s="5" t="s">
        <v>13</v>
      </c>
      <c r="D11" s="6">
        <v>12090254</v>
      </c>
      <c r="E11" s="7"/>
      <c r="F11" s="8"/>
    </row>
    <row r="12" spans="2:7" ht="15.75" x14ac:dyDescent="0.25">
      <c r="B12" s="4">
        <v>2022</v>
      </c>
      <c r="C12" s="5" t="s">
        <v>14</v>
      </c>
      <c r="D12" s="6">
        <v>4744594</v>
      </c>
      <c r="E12" s="7"/>
      <c r="F12" s="8"/>
    </row>
    <row r="13" spans="2:7" ht="15.75" x14ac:dyDescent="0.25">
      <c r="B13" s="4">
        <v>2022</v>
      </c>
      <c r="C13" s="5" t="s">
        <v>15</v>
      </c>
      <c r="D13" s="6">
        <v>3196599</v>
      </c>
      <c r="E13" s="7"/>
      <c r="F13" s="8"/>
    </row>
    <row r="14" spans="2:7" ht="15.75" x14ac:dyDescent="0.25">
      <c r="B14" s="4">
        <v>2022</v>
      </c>
      <c r="C14" s="5" t="s">
        <v>16</v>
      </c>
      <c r="D14" s="6">
        <v>1166797</v>
      </c>
      <c r="E14" s="7"/>
      <c r="F14" s="8"/>
    </row>
    <row r="15" spans="2:7" ht="15.75" x14ac:dyDescent="0.25">
      <c r="B15" s="4">
        <v>2022</v>
      </c>
      <c r="C15" s="5" t="s">
        <v>17</v>
      </c>
      <c r="D15" s="6">
        <f>4882614+1589422</f>
        <v>6472036</v>
      </c>
      <c r="E15" s="7"/>
      <c r="F15" s="8"/>
    </row>
    <row r="16" spans="2:7" ht="15.75" x14ac:dyDescent="0.25">
      <c r="B16" s="9">
        <v>2023</v>
      </c>
      <c r="C16" s="5" t="s">
        <v>6</v>
      </c>
      <c r="D16" s="6">
        <v>1756487</v>
      </c>
      <c r="E16" s="7"/>
      <c r="F16" s="8"/>
      <c r="G16" s="42"/>
    </row>
    <row r="17" spans="2:6" ht="15.75" x14ac:dyDescent="0.25">
      <c r="B17" s="9">
        <v>2023</v>
      </c>
      <c r="C17" s="5" t="s">
        <v>7</v>
      </c>
      <c r="D17" s="6">
        <v>9979885</v>
      </c>
      <c r="E17" s="7"/>
      <c r="F17" s="8"/>
    </row>
    <row r="18" spans="2:6" ht="15.75" x14ac:dyDescent="0.25">
      <c r="B18" s="9">
        <v>2023</v>
      </c>
      <c r="C18" s="5" t="s">
        <v>8</v>
      </c>
      <c r="D18" s="6">
        <f>3236976-1589422</f>
        <v>1647554</v>
      </c>
      <c r="E18" s="7"/>
      <c r="F18" s="8"/>
    </row>
    <row r="19" spans="2:6" ht="15.75" x14ac:dyDescent="0.25">
      <c r="B19" s="9">
        <v>2023</v>
      </c>
      <c r="C19" s="5" t="s">
        <v>9</v>
      </c>
      <c r="D19" s="6">
        <v>1070678</v>
      </c>
      <c r="E19" s="7"/>
      <c r="F19" s="8"/>
    </row>
    <row r="20" spans="2:6" ht="15.75" x14ac:dyDescent="0.25">
      <c r="B20" s="9">
        <v>2023</v>
      </c>
      <c r="C20" s="5" t="s">
        <v>10</v>
      </c>
      <c r="D20" s="6">
        <v>6802493</v>
      </c>
      <c r="E20" s="7"/>
      <c r="F20" s="8"/>
    </row>
    <row r="21" spans="2:6" ht="15.75" x14ac:dyDescent="0.25">
      <c r="B21" s="9">
        <v>2023</v>
      </c>
      <c r="C21" s="5" t="s">
        <v>11</v>
      </c>
      <c r="D21" s="6">
        <v>2725174</v>
      </c>
      <c r="E21" s="7"/>
      <c r="F21" s="8"/>
    </row>
    <row r="22" spans="2:6" ht="15.75" x14ac:dyDescent="0.25">
      <c r="B22" s="9">
        <v>2023</v>
      </c>
      <c r="C22" s="5" t="s">
        <v>12</v>
      </c>
      <c r="D22" s="6">
        <v>4220095</v>
      </c>
      <c r="E22" s="7"/>
      <c r="F22" s="8"/>
    </row>
    <row r="23" spans="2:6" ht="15.75" x14ac:dyDescent="0.25">
      <c r="B23" s="9">
        <v>2023</v>
      </c>
      <c r="C23" s="5" t="s">
        <v>13</v>
      </c>
      <c r="D23" s="6">
        <v>6934563</v>
      </c>
      <c r="E23" s="7"/>
      <c r="F23" s="8"/>
    </row>
    <row r="24" spans="2:6" ht="15.75" x14ac:dyDescent="0.25">
      <c r="B24" s="9">
        <v>2023</v>
      </c>
      <c r="C24" s="5" t="s">
        <v>14</v>
      </c>
      <c r="D24" s="6">
        <v>689520</v>
      </c>
      <c r="E24" s="7"/>
      <c r="F24" s="8"/>
    </row>
    <row r="25" spans="2:6" ht="15.75" x14ac:dyDescent="0.25">
      <c r="B25" s="9">
        <v>2023</v>
      </c>
      <c r="C25" s="5" t="s">
        <v>15</v>
      </c>
      <c r="D25" s="6"/>
      <c r="E25" s="7"/>
      <c r="F25" s="8"/>
    </row>
    <row r="26" spans="2:6" ht="15.75" x14ac:dyDescent="0.25">
      <c r="B26" s="102" t="s">
        <v>18</v>
      </c>
      <c r="C26" s="103"/>
      <c r="D26" s="10">
        <f>SUM(D4:D24)</f>
        <v>73270935.599999994</v>
      </c>
      <c r="E26" s="10"/>
      <c r="F26" s="11"/>
    </row>
    <row r="27" spans="2:6" ht="15.75" x14ac:dyDescent="0.25">
      <c r="B27" s="4">
        <v>2022</v>
      </c>
      <c r="C27" s="12" t="s">
        <v>19</v>
      </c>
      <c r="D27" s="6"/>
      <c r="E27" s="6">
        <v>-698366</v>
      </c>
      <c r="F27" s="8"/>
    </row>
    <row r="28" spans="2:6" ht="15.75" x14ac:dyDescent="0.25">
      <c r="B28" s="4">
        <v>2022</v>
      </c>
      <c r="C28" s="12" t="s">
        <v>20</v>
      </c>
      <c r="D28" s="6"/>
      <c r="E28" s="6">
        <v>-710569</v>
      </c>
      <c r="F28" s="8"/>
    </row>
    <row r="29" spans="2:6" ht="15.75" x14ac:dyDescent="0.25">
      <c r="B29" s="4">
        <v>2022</v>
      </c>
      <c r="C29" s="12" t="s">
        <v>21</v>
      </c>
      <c r="D29" s="6"/>
      <c r="E29" s="6">
        <v>-358548.12</v>
      </c>
      <c r="F29" s="8"/>
    </row>
    <row r="30" spans="2:6" ht="15.75" x14ac:dyDescent="0.25">
      <c r="B30" s="4">
        <v>2022</v>
      </c>
      <c r="C30" s="12" t="s">
        <v>22</v>
      </c>
      <c r="D30" s="6"/>
      <c r="E30" s="6">
        <v>-2314864</v>
      </c>
      <c r="F30" s="8"/>
    </row>
    <row r="31" spans="2:6" ht="15.75" x14ac:dyDescent="0.25">
      <c r="B31" s="4">
        <v>2022</v>
      </c>
      <c r="C31" s="12" t="s">
        <v>23</v>
      </c>
      <c r="D31" s="6"/>
      <c r="E31" s="6">
        <v>-2780012</v>
      </c>
      <c r="F31" s="8"/>
    </row>
    <row r="32" spans="2:6" ht="15.75" x14ac:dyDescent="0.25">
      <c r="B32" s="4">
        <v>2022</v>
      </c>
      <c r="C32" s="12" t="s">
        <v>24</v>
      </c>
      <c r="D32" s="6"/>
      <c r="E32" s="6">
        <v>-550341</v>
      </c>
      <c r="F32" s="8"/>
    </row>
    <row r="33" spans="2:9" ht="15.75" x14ac:dyDescent="0.25">
      <c r="B33" s="4">
        <v>2022</v>
      </c>
      <c r="C33" s="12" t="s">
        <v>25</v>
      </c>
      <c r="D33" s="6"/>
      <c r="E33" s="6">
        <v>-4842058</v>
      </c>
      <c r="F33" s="8"/>
      <c r="G33" s="42"/>
    </row>
    <row r="34" spans="2:9" ht="15.75" x14ac:dyDescent="0.25">
      <c r="B34" s="9">
        <v>2023</v>
      </c>
      <c r="C34" s="12" t="s">
        <v>19</v>
      </c>
      <c r="D34" s="6"/>
      <c r="E34" s="6">
        <v>0</v>
      </c>
      <c r="F34" s="8"/>
    </row>
    <row r="35" spans="2:9" ht="15.75" x14ac:dyDescent="0.25">
      <c r="B35" s="9">
        <v>2023</v>
      </c>
      <c r="C35" s="12" t="s">
        <v>26</v>
      </c>
      <c r="D35" s="6"/>
      <c r="E35" s="6">
        <v>-519231</v>
      </c>
      <c r="F35" s="8"/>
    </row>
    <row r="36" spans="2:9" ht="15.75" x14ac:dyDescent="0.25">
      <c r="B36" s="9">
        <v>2023</v>
      </c>
      <c r="C36" s="12" t="s">
        <v>20</v>
      </c>
      <c r="D36" s="6"/>
      <c r="E36" s="6">
        <v>-1235900</v>
      </c>
      <c r="F36" s="8"/>
    </row>
    <row r="37" spans="2:9" ht="15.75" x14ac:dyDescent="0.25">
      <c r="B37" s="9">
        <v>2023</v>
      </c>
      <c r="C37" s="12" t="s">
        <v>27</v>
      </c>
      <c r="D37" s="6"/>
      <c r="E37" s="6">
        <v>-1699419</v>
      </c>
      <c r="F37" s="8"/>
      <c r="I37" s="42"/>
    </row>
    <row r="38" spans="2:9" ht="15.75" x14ac:dyDescent="0.25">
      <c r="B38" s="9">
        <v>2023</v>
      </c>
      <c r="C38" s="12" t="s">
        <v>28</v>
      </c>
      <c r="D38" s="6"/>
      <c r="E38" s="6">
        <v>-4353463</v>
      </c>
      <c r="F38" s="8"/>
    </row>
    <row r="39" spans="2:9" ht="15.75" x14ac:dyDescent="0.25">
      <c r="B39" s="9">
        <v>2023</v>
      </c>
      <c r="C39" s="12" t="s">
        <v>167</v>
      </c>
      <c r="D39" s="6"/>
      <c r="E39" s="6">
        <v>-195950</v>
      </c>
      <c r="F39" s="8"/>
    </row>
    <row r="40" spans="2:9" ht="15.75" x14ac:dyDescent="0.25">
      <c r="B40" s="9">
        <v>2023</v>
      </c>
      <c r="C40" s="12" t="s">
        <v>21</v>
      </c>
      <c r="D40" s="6"/>
      <c r="E40" s="6">
        <v>-1585860</v>
      </c>
      <c r="F40" s="8"/>
    </row>
    <row r="41" spans="2:9" ht="15.75" x14ac:dyDescent="0.25">
      <c r="B41" s="9">
        <v>2023</v>
      </c>
      <c r="C41" s="12" t="s">
        <v>22</v>
      </c>
      <c r="D41" s="6"/>
      <c r="E41" s="6">
        <v>-2084578</v>
      </c>
      <c r="F41" s="8"/>
    </row>
    <row r="42" spans="2:9" ht="15.75" x14ac:dyDescent="0.25">
      <c r="B42" s="9">
        <v>2023</v>
      </c>
      <c r="C42" s="12" t="s">
        <v>168</v>
      </c>
      <c r="D42" s="6"/>
      <c r="E42" s="6">
        <v>-762697</v>
      </c>
      <c r="F42" s="8"/>
    </row>
    <row r="43" spans="2:9" ht="15.75" x14ac:dyDescent="0.25">
      <c r="B43" s="102" t="s">
        <v>29</v>
      </c>
      <c r="C43" s="103"/>
      <c r="D43" s="10"/>
      <c r="E43" s="13">
        <f>SUM(E27:E42)</f>
        <v>-24691856.120000001</v>
      </c>
      <c r="F43" s="11"/>
    </row>
    <row r="44" spans="2:9" ht="15.75" x14ac:dyDescent="0.25">
      <c r="B44" s="4">
        <v>2022</v>
      </c>
      <c r="C44" s="5" t="s">
        <v>30</v>
      </c>
      <c r="D44" s="6"/>
      <c r="E44" s="6"/>
      <c r="F44" s="7">
        <v>855969.4</v>
      </c>
      <c r="G44" s="42"/>
    </row>
    <row r="45" spans="2:9" ht="15.75" x14ac:dyDescent="0.25">
      <c r="B45" s="4">
        <v>2022</v>
      </c>
      <c r="C45" s="5" t="s">
        <v>31</v>
      </c>
      <c r="D45" s="6"/>
      <c r="E45" s="6"/>
      <c r="F45" s="7">
        <v>3186797</v>
      </c>
      <c r="G45" s="42"/>
    </row>
    <row r="46" spans="2:9" ht="15.75" x14ac:dyDescent="0.25">
      <c r="B46" s="4">
        <v>2022</v>
      </c>
      <c r="C46" s="5" t="s">
        <v>32</v>
      </c>
      <c r="D46" s="6"/>
      <c r="E46" s="6"/>
      <c r="F46" s="7">
        <v>444827.04</v>
      </c>
      <c r="G46" s="42"/>
    </row>
    <row r="47" spans="2:9" ht="15.75" x14ac:dyDescent="0.25">
      <c r="B47" s="4">
        <v>2022</v>
      </c>
      <c r="C47" s="5" t="s">
        <v>33</v>
      </c>
      <c r="D47" s="6"/>
      <c r="E47" s="6"/>
      <c r="F47" s="7">
        <v>2274539.4</v>
      </c>
      <c r="G47" s="42"/>
    </row>
    <row r="48" spans="2:9" ht="15.75" x14ac:dyDescent="0.25">
      <c r="B48" s="4">
        <v>2022</v>
      </c>
      <c r="C48" s="5" t="s">
        <v>34</v>
      </c>
      <c r="D48" s="6"/>
      <c r="E48" s="6"/>
      <c r="F48" s="7">
        <v>1312727.04</v>
      </c>
      <c r="G48" s="42"/>
    </row>
    <row r="49" spans="2:9" ht="15.75" x14ac:dyDescent="0.25">
      <c r="B49" s="4">
        <v>2022</v>
      </c>
      <c r="C49" s="5" t="s">
        <v>35</v>
      </c>
      <c r="D49" s="6"/>
      <c r="E49" s="6"/>
      <c r="F49" s="7">
        <v>3431016</v>
      </c>
      <c r="G49" s="42"/>
    </row>
    <row r="50" spans="2:9" ht="15.75" x14ac:dyDescent="0.25">
      <c r="B50" s="4">
        <v>2022</v>
      </c>
      <c r="C50" s="5" t="s">
        <v>36</v>
      </c>
      <c r="D50" s="6"/>
      <c r="E50" s="6"/>
      <c r="F50" s="7">
        <v>7053296</v>
      </c>
      <c r="G50" s="42"/>
    </row>
    <row r="51" spans="2:9" ht="15.75" x14ac:dyDescent="0.25">
      <c r="B51" s="4">
        <v>2022</v>
      </c>
      <c r="C51" s="5" t="s">
        <v>37</v>
      </c>
      <c r="D51" s="6"/>
      <c r="E51" s="6"/>
      <c r="F51" s="7">
        <v>7037416</v>
      </c>
      <c r="G51" s="42"/>
      <c r="I51" s="42"/>
    </row>
    <row r="52" spans="2:9" ht="15.75" x14ac:dyDescent="0.25">
      <c r="B52" s="4">
        <v>2023</v>
      </c>
      <c r="C52" s="5" t="s">
        <v>30</v>
      </c>
      <c r="D52" s="6"/>
      <c r="E52" s="6"/>
      <c r="F52" s="7">
        <v>2783592</v>
      </c>
    </row>
    <row r="53" spans="2:9" ht="15.75" x14ac:dyDescent="0.25">
      <c r="B53" s="4">
        <v>2023</v>
      </c>
      <c r="C53" s="5" t="s">
        <v>38</v>
      </c>
      <c r="D53" s="6"/>
      <c r="E53" s="6"/>
      <c r="F53" s="7">
        <v>0</v>
      </c>
    </row>
    <row r="54" spans="2:9" ht="15.75" x14ac:dyDescent="0.25">
      <c r="B54" s="4">
        <v>2023</v>
      </c>
      <c r="C54" s="5" t="s">
        <v>31</v>
      </c>
      <c r="D54" s="6"/>
      <c r="E54" s="6"/>
      <c r="F54" s="7">
        <v>8737855</v>
      </c>
    </row>
    <row r="55" spans="2:9" ht="15.75" x14ac:dyDescent="0.25">
      <c r="B55" s="4">
        <v>2023</v>
      </c>
      <c r="C55" s="5" t="s">
        <v>32</v>
      </c>
      <c r="D55" s="6"/>
      <c r="E55" s="6"/>
      <c r="F55" s="7">
        <v>2573947</v>
      </c>
    </row>
    <row r="56" spans="2:9" ht="15.75" x14ac:dyDescent="0.25">
      <c r="B56" s="4">
        <v>2023</v>
      </c>
      <c r="C56" s="5" t="s">
        <v>129</v>
      </c>
      <c r="D56" s="6"/>
      <c r="E56" s="6"/>
      <c r="F56" s="7">
        <v>1759287</v>
      </c>
    </row>
    <row r="57" spans="2:9" ht="15.75" x14ac:dyDescent="0.25">
      <c r="B57" s="4">
        <v>2023</v>
      </c>
      <c r="C57" s="5" t="s">
        <v>130</v>
      </c>
      <c r="D57" s="6"/>
      <c r="E57" s="6"/>
      <c r="F57" s="7">
        <v>1201058</v>
      </c>
    </row>
    <row r="58" spans="2:9" ht="15.75" x14ac:dyDescent="0.25">
      <c r="B58" s="4">
        <v>2023</v>
      </c>
      <c r="C58" s="5" t="s">
        <v>33</v>
      </c>
      <c r="D58" s="6"/>
      <c r="E58" s="6"/>
      <c r="F58" s="7">
        <v>466832</v>
      </c>
    </row>
    <row r="59" spans="2:9" ht="15.75" x14ac:dyDescent="0.25">
      <c r="B59" s="4">
        <v>2023</v>
      </c>
      <c r="C59" s="5" t="s">
        <v>34</v>
      </c>
      <c r="D59" s="6"/>
      <c r="E59" s="6"/>
      <c r="F59" s="7">
        <v>2829544</v>
      </c>
    </row>
    <row r="60" spans="2:9" ht="15.75" x14ac:dyDescent="0.25">
      <c r="B60" s="4">
        <v>2023</v>
      </c>
      <c r="C60" s="5" t="s">
        <v>35</v>
      </c>
      <c r="D60" s="6"/>
      <c r="E60" s="6"/>
      <c r="F60" s="7">
        <v>5855329</v>
      </c>
    </row>
    <row r="61" spans="2:9" ht="15.75" x14ac:dyDescent="0.25">
      <c r="B61" s="102" t="s">
        <v>39</v>
      </c>
      <c r="C61" s="103"/>
      <c r="D61" s="14"/>
      <c r="E61" s="15"/>
      <c r="F61" s="15">
        <f>SUM(F44:F60)</f>
        <v>51804031.879999995</v>
      </c>
    </row>
    <row r="62" spans="2:9" ht="15.75" x14ac:dyDescent="0.25">
      <c r="B62" s="16"/>
      <c r="C62" s="17" t="s">
        <v>40</v>
      </c>
      <c r="D62" s="16"/>
      <c r="E62" s="16"/>
      <c r="F62" s="18">
        <f>D3+D26+E43-F61</f>
        <v>-43929.40000000596</v>
      </c>
    </row>
  </sheetData>
  <mergeCells count="4">
    <mergeCell ref="B1:F1"/>
    <mergeCell ref="B26:C26"/>
    <mergeCell ref="B43:C43"/>
    <mergeCell ref="B61:C6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3711-342B-47C6-9E8B-9A35CA494007}">
  <dimension ref="A1:N56"/>
  <sheetViews>
    <sheetView tabSelected="1" zoomScaleNormal="100" workbookViewId="0">
      <selection activeCell="I20" activeCellId="2" sqref="I4 I6 I20"/>
    </sheetView>
  </sheetViews>
  <sheetFormatPr defaultRowHeight="15" x14ac:dyDescent="0.25"/>
  <cols>
    <col min="1" max="1" width="3.7109375" customWidth="1"/>
    <col min="2" max="3" width="18.140625" customWidth="1"/>
    <col min="4" max="4" width="44.85546875" hidden="1" customWidth="1"/>
    <col min="5" max="5" width="57.85546875" customWidth="1"/>
    <col min="6" max="7" width="18.140625" customWidth="1"/>
    <col min="8" max="8" width="26.28515625" customWidth="1"/>
    <col min="9" max="9" width="28.42578125" customWidth="1"/>
    <col min="10" max="13" width="12.7109375" customWidth="1"/>
  </cols>
  <sheetData>
    <row r="1" spans="1:10" ht="18.75" x14ac:dyDescent="0.3">
      <c r="B1" s="104" t="s">
        <v>42</v>
      </c>
      <c r="C1" s="104"/>
      <c r="D1" s="104"/>
      <c r="E1" s="104"/>
      <c r="F1" s="104"/>
      <c r="G1" s="104"/>
      <c r="H1" s="104"/>
      <c r="I1" s="104"/>
    </row>
    <row r="2" spans="1:10" ht="18.75" x14ac:dyDescent="0.3">
      <c r="I2" s="38">
        <f>+SUBTOTAL(9,I7:I56)</f>
        <v>23442714</v>
      </c>
    </row>
    <row r="3" spans="1:10" ht="34.5" customHeight="1" x14ac:dyDescent="0.25">
      <c r="B3" s="19" t="s">
        <v>43</v>
      </c>
      <c r="C3" s="20" t="s">
        <v>44</v>
      </c>
      <c r="D3" s="20" t="s">
        <v>45</v>
      </c>
      <c r="E3" s="20" t="s">
        <v>46</v>
      </c>
      <c r="F3" s="21" t="s">
        <v>47</v>
      </c>
      <c r="G3" s="20" t="s">
        <v>48</v>
      </c>
      <c r="H3" s="21" t="s">
        <v>49</v>
      </c>
      <c r="I3" s="21" t="s">
        <v>50</v>
      </c>
    </row>
    <row r="4" spans="1:10" x14ac:dyDescent="0.25">
      <c r="B4" s="75">
        <v>44896</v>
      </c>
      <c r="C4" s="83" t="s">
        <v>64</v>
      </c>
      <c r="D4" s="23" t="s">
        <v>65</v>
      </c>
      <c r="E4" s="23" t="s">
        <v>66</v>
      </c>
      <c r="F4" s="28">
        <v>-1057050</v>
      </c>
      <c r="G4" s="86">
        <v>0</v>
      </c>
      <c r="H4" s="28">
        <v>0</v>
      </c>
      <c r="I4" s="97">
        <f>+F4</f>
        <v>-1057050</v>
      </c>
    </row>
    <row r="5" spans="1:10" x14ac:dyDescent="0.25">
      <c r="B5" s="75">
        <v>44909</v>
      </c>
      <c r="C5" s="78" t="s">
        <v>69</v>
      </c>
      <c r="D5" s="23" t="s">
        <v>65</v>
      </c>
      <c r="E5" s="23" t="s">
        <v>66</v>
      </c>
      <c r="F5" s="28">
        <v>-392766</v>
      </c>
      <c r="G5" s="86">
        <v>0.08</v>
      </c>
      <c r="H5" s="28">
        <v>-31421</v>
      </c>
      <c r="I5" s="93">
        <f>+H5+F5</f>
        <v>-424187</v>
      </c>
      <c r="J5" t="s">
        <v>169</v>
      </c>
    </row>
    <row r="6" spans="1:10" x14ac:dyDescent="0.25">
      <c r="B6" s="89">
        <v>44924</v>
      </c>
      <c r="C6" s="90" t="s">
        <v>67</v>
      </c>
      <c r="D6" s="77" t="s">
        <v>68</v>
      </c>
      <c r="E6" s="77" t="s">
        <v>66</v>
      </c>
      <c r="F6" s="85">
        <v>-188026</v>
      </c>
      <c r="G6" s="86">
        <v>0.08</v>
      </c>
      <c r="H6" s="85">
        <v>-15042</v>
      </c>
      <c r="I6" s="97">
        <v>-203068</v>
      </c>
    </row>
    <row r="7" spans="1:10" x14ac:dyDescent="0.25">
      <c r="A7">
        <f>+MONTH(B7)</f>
        <v>1</v>
      </c>
      <c r="B7" s="22">
        <v>44933</v>
      </c>
      <c r="C7" s="23" t="s">
        <v>105</v>
      </c>
      <c r="D7" s="23" t="s">
        <v>52</v>
      </c>
      <c r="E7" s="23" t="s">
        <v>60</v>
      </c>
      <c r="F7" s="28">
        <v>1596804</v>
      </c>
      <c r="G7" s="25" t="s">
        <v>54</v>
      </c>
      <c r="H7" s="28">
        <v>159680</v>
      </c>
      <c r="I7" s="85">
        <v>1756484</v>
      </c>
      <c r="J7" t="s">
        <v>189</v>
      </c>
    </row>
    <row r="8" spans="1:10" x14ac:dyDescent="0.25">
      <c r="A8">
        <f t="shared" ref="A8:A56" si="0">+MONTH(B8)</f>
        <v>2</v>
      </c>
      <c r="B8" s="74">
        <v>44960</v>
      </c>
      <c r="C8" s="77" t="s">
        <v>174</v>
      </c>
      <c r="D8" s="77" t="s">
        <v>52</v>
      </c>
      <c r="E8" s="77" t="s">
        <v>175</v>
      </c>
      <c r="F8" s="85">
        <v>1691035</v>
      </c>
      <c r="G8" s="25" t="s">
        <v>54</v>
      </c>
      <c r="H8" s="85">
        <v>169104</v>
      </c>
      <c r="I8" s="85">
        <v>1860139</v>
      </c>
      <c r="J8" t="s">
        <v>189</v>
      </c>
    </row>
    <row r="9" spans="1:10" x14ac:dyDescent="0.25">
      <c r="A9">
        <f t="shared" si="0"/>
        <v>2</v>
      </c>
      <c r="B9" s="74">
        <v>44964</v>
      </c>
      <c r="C9" s="77" t="s">
        <v>96</v>
      </c>
      <c r="D9" s="77" t="s">
        <v>52</v>
      </c>
      <c r="E9" s="77" t="s">
        <v>176</v>
      </c>
      <c r="F9" s="26">
        <v>2325095</v>
      </c>
      <c r="G9" s="87" t="s">
        <v>54</v>
      </c>
      <c r="H9" s="27">
        <v>232510</v>
      </c>
      <c r="I9" s="85">
        <v>2557605</v>
      </c>
      <c r="J9" t="s">
        <v>189</v>
      </c>
    </row>
    <row r="10" spans="1:10" x14ac:dyDescent="0.25">
      <c r="A10">
        <f t="shared" si="0"/>
        <v>2</v>
      </c>
      <c r="B10" s="74">
        <v>44966</v>
      </c>
      <c r="C10" s="77" t="s">
        <v>177</v>
      </c>
      <c r="D10" s="77" t="s">
        <v>52</v>
      </c>
      <c r="E10" s="77" t="s">
        <v>178</v>
      </c>
      <c r="F10" s="26">
        <v>1681335</v>
      </c>
      <c r="G10" s="87" t="s">
        <v>54</v>
      </c>
      <c r="H10" s="85">
        <v>168134</v>
      </c>
      <c r="I10" s="85">
        <v>1849469</v>
      </c>
      <c r="J10" t="s">
        <v>189</v>
      </c>
    </row>
    <row r="11" spans="1:10" x14ac:dyDescent="0.25">
      <c r="A11">
        <f t="shared" si="0"/>
        <v>2</v>
      </c>
      <c r="B11" s="74">
        <v>44967</v>
      </c>
      <c r="C11" s="77" t="s">
        <v>70</v>
      </c>
      <c r="D11" s="77" t="s">
        <v>71</v>
      </c>
      <c r="E11" s="77" t="s">
        <v>72</v>
      </c>
      <c r="F11" s="85">
        <v>-333174</v>
      </c>
      <c r="G11" s="87" t="s">
        <v>73</v>
      </c>
      <c r="H11" s="85">
        <v>-26654</v>
      </c>
      <c r="I11" s="97">
        <v>-359828</v>
      </c>
      <c r="J11" t="s">
        <v>189</v>
      </c>
    </row>
    <row r="12" spans="1:10" x14ac:dyDescent="0.25">
      <c r="A12">
        <f t="shared" si="0"/>
        <v>2</v>
      </c>
      <c r="B12" s="22">
        <v>44967</v>
      </c>
      <c r="C12" s="23" t="s">
        <v>186</v>
      </c>
      <c r="D12" s="23" t="s">
        <v>71</v>
      </c>
      <c r="E12" s="23" t="s">
        <v>72</v>
      </c>
      <c r="F12" s="28">
        <v>-92000</v>
      </c>
      <c r="G12" s="25" t="s">
        <v>73</v>
      </c>
      <c r="H12" s="28">
        <v>-7360</v>
      </c>
      <c r="I12" s="85">
        <v>-99360</v>
      </c>
      <c r="J12" t="s">
        <v>189</v>
      </c>
    </row>
    <row r="13" spans="1:10" x14ac:dyDescent="0.25">
      <c r="A13">
        <f t="shared" si="0"/>
        <v>2</v>
      </c>
      <c r="B13" s="22">
        <v>44970</v>
      </c>
      <c r="C13" s="23" t="s">
        <v>100</v>
      </c>
      <c r="D13" s="23" t="s">
        <v>52</v>
      </c>
      <c r="E13" s="23" t="s">
        <v>179</v>
      </c>
      <c r="F13" s="28">
        <v>1046354</v>
      </c>
      <c r="G13" s="25" t="s">
        <v>54</v>
      </c>
      <c r="H13" s="28">
        <v>104635</v>
      </c>
      <c r="I13" s="85">
        <v>1150989</v>
      </c>
      <c r="J13" t="s">
        <v>189</v>
      </c>
    </row>
    <row r="14" spans="1:10" x14ac:dyDescent="0.25">
      <c r="A14">
        <f t="shared" si="0"/>
        <v>2</v>
      </c>
      <c r="B14" s="22">
        <v>44970</v>
      </c>
      <c r="C14" s="23" t="s">
        <v>103</v>
      </c>
      <c r="D14" s="23" t="s">
        <v>52</v>
      </c>
      <c r="E14" s="23" t="s">
        <v>180</v>
      </c>
      <c r="F14" s="28">
        <v>2328796</v>
      </c>
      <c r="G14" s="25" t="s">
        <v>54</v>
      </c>
      <c r="H14" s="28">
        <v>232880</v>
      </c>
      <c r="I14" s="85">
        <v>2561676</v>
      </c>
      <c r="J14" t="s">
        <v>189</v>
      </c>
    </row>
    <row r="15" spans="1:10" x14ac:dyDescent="0.25">
      <c r="A15">
        <f t="shared" si="0"/>
        <v>2</v>
      </c>
      <c r="B15" s="22">
        <v>44971</v>
      </c>
      <c r="C15" s="83" t="s">
        <v>190</v>
      </c>
      <c r="D15" s="23"/>
      <c r="E15" s="23" t="s">
        <v>66</v>
      </c>
      <c r="F15" s="28"/>
      <c r="G15" s="25"/>
      <c r="H15" s="28"/>
      <c r="I15" s="85">
        <v>-60043</v>
      </c>
      <c r="J15" t="s">
        <v>189</v>
      </c>
    </row>
    <row r="16" spans="1:10" x14ac:dyDescent="0.25">
      <c r="A16">
        <f t="shared" si="0"/>
        <v>3</v>
      </c>
      <c r="B16" s="22">
        <v>44992</v>
      </c>
      <c r="C16" s="23" t="s">
        <v>187</v>
      </c>
      <c r="D16" s="23" t="s">
        <v>82</v>
      </c>
      <c r="E16" s="23" t="s">
        <v>188</v>
      </c>
      <c r="F16" s="28">
        <v>-46000</v>
      </c>
      <c r="G16" s="25" t="s">
        <v>54</v>
      </c>
      <c r="H16" s="28">
        <v>-4600</v>
      </c>
      <c r="I16" s="85">
        <v>-50600</v>
      </c>
      <c r="J16" t="s">
        <v>189</v>
      </c>
    </row>
    <row r="17" spans="1:14" x14ac:dyDescent="0.25">
      <c r="A17">
        <f t="shared" si="0"/>
        <v>3</v>
      </c>
      <c r="B17" s="22">
        <v>44995</v>
      </c>
      <c r="C17" s="23" t="s">
        <v>181</v>
      </c>
      <c r="D17" s="23" t="s">
        <v>82</v>
      </c>
      <c r="E17" s="23" t="s">
        <v>182</v>
      </c>
      <c r="F17" s="28">
        <v>-297991</v>
      </c>
      <c r="G17" s="25" t="s">
        <v>54</v>
      </c>
      <c r="H17" s="28">
        <v>-29799</v>
      </c>
      <c r="I17" s="85">
        <v>-327790</v>
      </c>
      <c r="J17" t="s">
        <v>189</v>
      </c>
    </row>
    <row r="18" spans="1:14" x14ac:dyDescent="0.25">
      <c r="A18">
        <f t="shared" si="0"/>
        <v>3</v>
      </c>
      <c r="B18" s="22">
        <v>44995</v>
      </c>
      <c r="C18" s="23" t="s">
        <v>183</v>
      </c>
      <c r="D18" s="23" t="s">
        <v>82</v>
      </c>
      <c r="E18" s="23" t="s">
        <v>184</v>
      </c>
      <c r="F18" s="28">
        <v>-196002</v>
      </c>
      <c r="G18" s="25" t="s">
        <v>54</v>
      </c>
      <c r="H18" s="28">
        <v>-19600</v>
      </c>
      <c r="I18" s="85">
        <v>-215602</v>
      </c>
      <c r="J18" t="s">
        <v>189</v>
      </c>
    </row>
    <row r="19" spans="1:14" x14ac:dyDescent="0.25">
      <c r="A19">
        <f t="shared" si="0"/>
        <v>3</v>
      </c>
      <c r="B19" s="22">
        <v>44996</v>
      </c>
      <c r="C19" s="23" t="s">
        <v>185</v>
      </c>
      <c r="D19" s="23" t="s">
        <v>82</v>
      </c>
      <c r="E19" s="23" t="s">
        <v>85</v>
      </c>
      <c r="F19" s="28">
        <v>-392004</v>
      </c>
      <c r="G19" s="25" t="s">
        <v>73</v>
      </c>
      <c r="H19" s="28">
        <v>-31360</v>
      </c>
      <c r="I19" s="85">
        <v>-423364</v>
      </c>
      <c r="J19" t="s">
        <v>189</v>
      </c>
    </row>
    <row r="20" spans="1:14" x14ac:dyDescent="0.25">
      <c r="A20">
        <f t="shared" si="0"/>
        <v>3</v>
      </c>
      <c r="B20" s="22">
        <v>45002</v>
      </c>
      <c r="C20" s="23" t="s">
        <v>59</v>
      </c>
      <c r="D20" s="77" t="s">
        <v>52</v>
      </c>
      <c r="E20" s="23" t="s">
        <v>60</v>
      </c>
      <c r="F20" s="24">
        <v>1046568</v>
      </c>
      <c r="G20" s="25" t="s">
        <v>54</v>
      </c>
      <c r="H20" s="24">
        <v>104657</v>
      </c>
      <c r="I20" s="46">
        <f>+H20+F20</f>
        <v>1151225</v>
      </c>
    </row>
    <row r="21" spans="1:14" x14ac:dyDescent="0.25">
      <c r="A21">
        <f t="shared" si="0"/>
        <v>3</v>
      </c>
      <c r="B21" s="22">
        <v>45005</v>
      </c>
      <c r="C21" s="91" t="s">
        <v>51</v>
      </c>
      <c r="D21" s="77" t="s">
        <v>52</v>
      </c>
      <c r="E21" s="77" t="s">
        <v>53</v>
      </c>
      <c r="F21" s="24">
        <v>451204</v>
      </c>
      <c r="G21" s="25" t="s">
        <v>54</v>
      </c>
      <c r="H21" s="24">
        <v>45120</v>
      </c>
      <c r="I21" s="98">
        <f>+H21+F21</f>
        <v>496324</v>
      </c>
      <c r="J21" t="s">
        <v>170</v>
      </c>
    </row>
    <row r="22" spans="1:14" x14ac:dyDescent="0.25">
      <c r="A22">
        <f t="shared" si="0"/>
        <v>4</v>
      </c>
      <c r="B22" s="22">
        <v>45028</v>
      </c>
      <c r="C22" s="23" t="s">
        <v>55</v>
      </c>
      <c r="D22" s="77" t="s">
        <v>52</v>
      </c>
      <c r="E22" s="23" t="s">
        <v>53</v>
      </c>
      <c r="F22" s="24">
        <v>973342</v>
      </c>
      <c r="G22" s="25" t="s">
        <v>54</v>
      </c>
      <c r="H22" s="24">
        <v>97334</v>
      </c>
      <c r="I22" s="95">
        <f>+H22+F22</f>
        <v>1070676</v>
      </c>
      <c r="J22" t="s">
        <v>170</v>
      </c>
    </row>
    <row r="23" spans="1:14" x14ac:dyDescent="0.25">
      <c r="A23">
        <f t="shared" si="0"/>
        <v>4</v>
      </c>
      <c r="B23" s="22">
        <v>45029</v>
      </c>
      <c r="C23" s="23" t="s">
        <v>76</v>
      </c>
      <c r="D23" s="77" t="s">
        <v>71</v>
      </c>
      <c r="E23" s="23" t="s">
        <v>77</v>
      </c>
      <c r="F23" s="28">
        <v>-909124</v>
      </c>
      <c r="G23" s="25" t="s">
        <v>54</v>
      </c>
      <c r="H23" s="28">
        <v>-90912</v>
      </c>
      <c r="I23" s="96">
        <v>-1000036</v>
      </c>
      <c r="J23" t="s">
        <v>170</v>
      </c>
    </row>
    <row r="24" spans="1:14" x14ac:dyDescent="0.25">
      <c r="A24">
        <f t="shared" si="0"/>
        <v>4</v>
      </c>
      <c r="B24" s="22">
        <v>45036</v>
      </c>
      <c r="C24" s="23" t="s">
        <v>74</v>
      </c>
      <c r="D24" s="77" t="s">
        <v>71</v>
      </c>
      <c r="E24" s="23" t="s">
        <v>75</v>
      </c>
      <c r="F24" s="28">
        <v>-142183</v>
      </c>
      <c r="G24" s="25" t="s">
        <v>54</v>
      </c>
      <c r="H24" s="28">
        <v>-14218</v>
      </c>
      <c r="I24" s="94">
        <v>-156401</v>
      </c>
      <c r="J24" t="s">
        <v>170</v>
      </c>
    </row>
    <row r="25" spans="1:14" x14ac:dyDescent="0.25">
      <c r="A25">
        <f t="shared" si="0"/>
        <v>4</v>
      </c>
      <c r="B25" s="22">
        <v>45037</v>
      </c>
      <c r="C25" s="23" t="s">
        <v>78</v>
      </c>
      <c r="D25" s="77" t="s">
        <v>79</v>
      </c>
      <c r="E25" s="23" t="s">
        <v>80</v>
      </c>
      <c r="F25" s="28">
        <v>-297071</v>
      </c>
      <c r="G25" s="25" t="s">
        <v>54</v>
      </c>
      <c r="H25" s="28">
        <v>-29707</v>
      </c>
      <c r="I25" s="96">
        <v>-326778</v>
      </c>
      <c r="J25" t="s">
        <v>170</v>
      </c>
    </row>
    <row r="26" spans="1:14" x14ac:dyDescent="0.25">
      <c r="A26">
        <f t="shared" si="0"/>
        <v>5</v>
      </c>
      <c r="B26" s="56">
        <v>45069</v>
      </c>
      <c r="C26" s="55" t="s">
        <v>81</v>
      </c>
      <c r="D26" s="82" t="s">
        <v>82</v>
      </c>
      <c r="E26" s="55" t="s">
        <v>83</v>
      </c>
      <c r="F26" s="54">
        <v>-511822</v>
      </c>
      <c r="G26" s="59" t="s">
        <v>54</v>
      </c>
      <c r="H26" s="54">
        <v>-51182</v>
      </c>
      <c r="I26" s="88">
        <f>+H26+F26</f>
        <v>-563004</v>
      </c>
      <c r="J26" t="s">
        <v>169</v>
      </c>
    </row>
    <row r="27" spans="1:14" x14ac:dyDescent="0.25">
      <c r="A27">
        <f t="shared" si="0"/>
        <v>5</v>
      </c>
      <c r="B27" s="30">
        <v>45071</v>
      </c>
      <c r="C27" s="80" t="s">
        <v>89</v>
      </c>
      <c r="D27" s="92" t="s">
        <v>90</v>
      </c>
      <c r="E27" s="84" t="s">
        <v>66</v>
      </c>
      <c r="F27" s="54">
        <v>-388901</v>
      </c>
      <c r="G27" s="59" t="s">
        <v>54</v>
      </c>
      <c r="H27" s="54">
        <v>-38890</v>
      </c>
      <c r="I27" s="88">
        <f>+H27+F27</f>
        <v>-427791</v>
      </c>
      <c r="J27" t="s">
        <v>169</v>
      </c>
      <c r="K27" s="29"/>
      <c r="L27" s="29"/>
    </row>
    <row r="28" spans="1:14" x14ac:dyDescent="0.25">
      <c r="A28">
        <f t="shared" si="0"/>
        <v>5</v>
      </c>
      <c r="B28" s="56">
        <v>45074</v>
      </c>
      <c r="C28" s="55" t="s">
        <v>84</v>
      </c>
      <c r="D28" s="82" t="s">
        <v>82</v>
      </c>
      <c r="E28" s="55" t="s">
        <v>85</v>
      </c>
      <c r="F28" s="54">
        <v>-92000</v>
      </c>
      <c r="G28" s="59" t="s">
        <v>54</v>
      </c>
      <c r="H28" s="54">
        <v>-9200</v>
      </c>
      <c r="I28" s="88">
        <f>+H28+F28</f>
        <v>-101200</v>
      </c>
      <c r="J28" t="s">
        <v>169</v>
      </c>
    </row>
    <row r="29" spans="1:14" x14ac:dyDescent="0.25">
      <c r="A29">
        <f t="shared" si="0"/>
        <v>5</v>
      </c>
      <c r="B29" s="56">
        <v>45074</v>
      </c>
      <c r="C29" s="55" t="s">
        <v>86</v>
      </c>
      <c r="D29" s="82" t="s">
        <v>79</v>
      </c>
      <c r="E29" s="55" t="s">
        <v>87</v>
      </c>
      <c r="F29" s="54">
        <v>-196002</v>
      </c>
      <c r="G29" s="59" t="s">
        <v>54</v>
      </c>
      <c r="H29" s="54">
        <v>-19600</v>
      </c>
      <c r="I29" s="88">
        <f>+H29+F29</f>
        <v>-215602</v>
      </c>
      <c r="J29" t="s">
        <v>169</v>
      </c>
    </row>
    <row r="30" spans="1:14" x14ac:dyDescent="0.25">
      <c r="A30">
        <f t="shared" si="0"/>
        <v>5</v>
      </c>
      <c r="B30" s="56">
        <v>45074</v>
      </c>
      <c r="C30" s="55" t="s">
        <v>88</v>
      </c>
      <c r="D30" s="82" t="s">
        <v>79</v>
      </c>
      <c r="E30" s="55" t="s">
        <v>87</v>
      </c>
      <c r="F30" s="54">
        <v>-496538</v>
      </c>
      <c r="G30" s="59" t="s">
        <v>54</v>
      </c>
      <c r="H30" s="54">
        <v>-49654</v>
      </c>
      <c r="I30" s="88">
        <f>+H30+F30</f>
        <v>-546192</v>
      </c>
      <c r="J30" t="s">
        <v>169</v>
      </c>
    </row>
    <row r="31" spans="1:14" x14ac:dyDescent="0.25">
      <c r="A31">
        <f t="shared" si="0"/>
        <v>6</v>
      </c>
      <c r="B31" s="48">
        <v>45078</v>
      </c>
      <c r="C31" s="47" t="s">
        <v>131</v>
      </c>
      <c r="E31" s="47" t="s">
        <v>132</v>
      </c>
      <c r="F31" s="49">
        <v>1087043</v>
      </c>
      <c r="G31" s="49">
        <v>0</v>
      </c>
      <c r="H31" s="49">
        <v>108704</v>
      </c>
      <c r="I31" s="64">
        <v>1195747</v>
      </c>
      <c r="J31" t="s">
        <v>169</v>
      </c>
      <c r="N31" t="s">
        <v>169</v>
      </c>
    </row>
    <row r="32" spans="1:14" x14ac:dyDescent="0.25">
      <c r="A32">
        <f t="shared" si="0"/>
        <v>6</v>
      </c>
      <c r="B32" s="48">
        <v>45082</v>
      </c>
      <c r="C32" s="47" t="s">
        <v>133</v>
      </c>
      <c r="E32" s="47" t="s">
        <v>134</v>
      </c>
      <c r="F32" s="49">
        <v>641018</v>
      </c>
      <c r="G32" s="49">
        <v>0</v>
      </c>
      <c r="H32" s="49">
        <v>64102</v>
      </c>
      <c r="I32" s="66">
        <v>705120</v>
      </c>
      <c r="J32" t="s">
        <v>170</v>
      </c>
    </row>
    <row r="33" spans="1:10" x14ac:dyDescent="0.25">
      <c r="A33">
        <f t="shared" si="0"/>
        <v>6</v>
      </c>
      <c r="B33" s="48">
        <v>45097</v>
      </c>
      <c r="C33" s="47" t="s">
        <v>135</v>
      </c>
      <c r="E33" s="47" t="s">
        <v>53</v>
      </c>
      <c r="F33" s="49">
        <v>749370</v>
      </c>
      <c r="G33" s="49">
        <v>0</v>
      </c>
      <c r="H33" s="49">
        <v>74937</v>
      </c>
      <c r="I33" s="66">
        <v>824307</v>
      </c>
      <c r="J33" t="s">
        <v>170</v>
      </c>
    </row>
    <row r="34" spans="1:10" x14ac:dyDescent="0.25">
      <c r="A34">
        <f t="shared" si="0"/>
        <v>6</v>
      </c>
      <c r="B34" s="50">
        <v>45102</v>
      </c>
      <c r="C34" s="51" t="s">
        <v>154</v>
      </c>
      <c r="E34" s="51" t="s">
        <v>155</v>
      </c>
      <c r="F34" s="52">
        <v>190196</v>
      </c>
      <c r="G34" s="52">
        <v>0</v>
      </c>
      <c r="H34" s="52">
        <v>19020</v>
      </c>
      <c r="I34" s="65">
        <v>-209216</v>
      </c>
      <c r="J34" t="s">
        <v>170</v>
      </c>
    </row>
    <row r="35" spans="1:10" x14ac:dyDescent="0.25">
      <c r="A35">
        <f t="shared" si="0"/>
        <v>6</v>
      </c>
      <c r="B35" s="50">
        <v>45105</v>
      </c>
      <c r="C35" s="51" t="s">
        <v>158</v>
      </c>
      <c r="E35" s="51" t="s">
        <v>159</v>
      </c>
      <c r="F35" s="52">
        <v>184489</v>
      </c>
      <c r="G35" s="52">
        <v>0</v>
      </c>
      <c r="H35" s="52">
        <v>18449</v>
      </c>
      <c r="I35" s="65">
        <v>-202938</v>
      </c>
      <c r="J35" t="s">
        <v>170</v>
      </c>
    </row>
    <row r="36" spans="1:10" x14ac:dyDescent="0.25">
      <c r="A36">
        <f t="shared" si="0"/>
        <v>7</v>
      </c>
      <c r="B36" s="48">
        <v>45108</v>
      </c>
      <c r="C36" s="47" t="s">
        <v>136</v>
      </c>
      <c r="E36" s="47" t="s">
        <v>134</v>
      </c>
      <c r="F36" s="49">
        <v>293228</v>
      </c>
      <c r="G36" s="49">
        <v>0</v>
      </c>
      <c r="H36" s="49">
        <v>23458</v>
      </c>
      <c r="I36" s="67">
        <v>316686</v>
      </c>
      <c r="J36" t="s">
        <v>171</v>
      </c>
    </row>
    <row r="37" spans="1:10" x14ac:dyDescent="0.25">
      <c r="A37">
        <f t="shared" si="0"/>
        <v>7</v>
      </c>
      <c r="B37" s="48">
        <v>45113</v>
      </c>
      <c r="C37" s="47" t="s">
        <v>137</v>
      </c>
      <c r="E37" s="47" t="s">
        <v>60</v>
      </c>
      <c r="F37" s="49">
        <v>891904</v>
      </c>
      <c r="G37" s="49">
        <v>0</v>
      </c>
      <c r="H37" s="49">
        <v>71352</v>
      </c>
      <c r="I37" s="69">
        <v>963256</v>
      </c>
      <c r="J37" t="s">
        <v>172</v>
      </c>
    </row>
    <row r="38" spans="1:10" x14ac:dyDescent="0.25">
      <c r="A38">
        <f t="shared" si="0"/>
        <v>7</v>
      </c>
      <c r="B38" s="50">
        <v>45113</v>
      </c>
      <c r="C38" s="51" t="s">
        <v>165</v>
      </c>
      <c r="E38" s="51" t="s">
        <v>166</v>
      </c>
      <c r="F38" s="52">
        <v>251597</v>
      </c>
      <c r="G38" s="52">
        <v>0</v>
      </c>
      <c r="H38" s="52">
        <v>20128</v>
      </c>
      <c r="I38" s="70">
        <v>-271725</v>
      </c>
      <c r="J38" t="s">
        <v>172</v>
      </c>
    </row>
    <row r="39" spans="1:10" x14ac:dyDescent="0.25">
      <c r="A39">
        <f t="shared" si="0"/>
        <v>7</v>
      </c>
      <c r="B39" s="48">
        <v>45114</v>
      </c>
      <c r="C39" s="47" t="s">
        <v>138</v>
      </c>
      <c r="E39" s="47" t="s">
        <v>53</v>
      </c>
      <c r="F39" s="49">
        <v>742723</v>
      </c>
      <c r="G39" s="49">
        <v>0</v>
      </c>
      <c r="H39" s="49">
        <v>59418</v>
      </c>
      <c r="I39" s="67">
        <v>802141</v>
      </c>
      <c r="J39" t="s">
        <v>171</v>
      </c>
    </row>
    <row r="40" spans="1:10" x14ac:dyDescent="0.25">
      <c r="A40">
        <f t="shared" si="0"/>
        <v>7</v>
      </c>
      <c r="B40" s="48">
        <v>45124</v>
      </c>
      <c r="C40" s="47" t="s">
        <v>139</v>
      </c>
      <c r="E40" s="47" t="s">
        <v>132</v>
      </c>
      <c r="F40" s="49">
        <v>1721589</v>
      </c>
      <c r="G40" s="49">
        <v>0</v>
      </c>
      <c r="H40" s="49">
        <v>137727</v>
      </c>
      <c r="I40" s="69">
        <v>1859316</v>
      </c>
      <c r="J40" t="s">
        <v>172</v>
      </c>
    </row>
    <row r="41" spans="1:10" x14ac:dyDescent="0.25">
      <c r="A41">
        <f t="shared" si="0"/>
        <v>7</v>
      </c>
      <c r="B41" s="50">
        <v>45125</v>
      </c>
      <c r="C41" s="51" t="s">
        <v>146</v>
      </c>
      <c r="E41" s="51" t="s">
        <v>147</v>
      </c>
      <c r="F41" s="52">
        <v>392004</v>
      </c>
      <c r="G41" s="52">
        <v>0</v>
      </c>
      <c r="H41" s="52">
        <v>39200</v>
      </c>
      <c r="I41" s="68">
        <v>-431204</v>
      </c>
      <c r="J41" t="s">
        <v>171</v>
      </c>
    </row>
    <row r="42" spans="1:10" x14ac:dyDescent="0.25">
      <c r="A42">
        <f t="shared" si="0"/>
        <v>7</v>
      </c>
      <c r="B42" s="48">
        <v>45126</v>
      </c>
      <c r="C42" s="47" t="s">
        <v>140</v>
      </c>
      <c r="D42" s="76"/>
      <c r="E42" s="79" t="s">
        <v>134</v>
      </c>
      <c r="F42" s="49">
        <v>258052</v>
      </c>
      <c r="G42" s="49">
        <v>0</v>
      </c>
      <c r="H42" s="49">
        <v>20644</v>
      </c>
      <c r="I42" s="69">
        <v>278696</v>
      </c>
      <c r="J42" t="s">
        <v>172</v>
      </c>
    </row>
    <row r="43" spans="1:10" x14ac:dyDescent="0.25">
      <c r="A43">
        <f t="shared" si="0"/>
        <v>7</v>
      </c>
      <c r="B43" s="50">
        <v>45130</v>
      </c>
      <c r="C43" s="51" t="s">
        <v>150</v>
      </c>
      <c r="D43" s="76"/>
      <c r="E43" s="81" t="s">
        <v>151</v>
      </c>
      <c r="F43" s="52">
        <v>46000</v>
      </c>
      <c r="G43" s="52">
        <v>0</v>
      </c>
      <c r="H43" s="52">
        <v>4600</v>
      </c>
      <c r="I43" s="68">
        <v>-50600</v>
      </c>
      <c r="J43" t="s">
        <v>171</v>
      </c>
    </row>
    <row r="44" spans="1:10" x14ac:dyDescent="0.25">
      <c r="A44">
        <f t="shared" si="0"/>
        <v>7</v>
      </c>
      <c r="B44" s="50">
        <v>45133</v>
      </c>
      <c r="C44" s="51" t="s">
        <v>148</v>
      </c>
      <c r="D44" s="76"/>
      <c r="E44" s="81" t="s">
        <v>149</v>
      </c>
      <c r="F44" s="52">
        <v>601945</v>
      </c>
      <c r="G44" s="52">
        <v>0</v>
      </c>
      <c r="H44" s="52">
        <v>60195</v>
      </c>
      <c r="I44" s="72">
        <v>-662140</v>
      </c>
      <c r="J44" t="s">
        <v>173</v>
      </c>
    </row>
    <row r="45" spans="1:10" x14ac:dyDescent="0.25">
      <c r="A45">
        <f t="shared" si="0"/>
        <v>7</v>
      </c>
      <c r="B45" s="50">
        <v>45134</v>
      </c>
      <c r="C45" s="51" t="s">
        <v>164</v>
      </c>
      <c r="D45" s="76"/>
      <c r="E45" s="51" t="s">
        <v>163</v>
      </c>
      <c r="F45" s="52">
        <v>157584</v>
      </c>
      <c r="G45" s="52">
        <v>0</v>
      </c>
      <c r="H45" s="52">
        <v>12607</v>
      </c>
      <c r="I45" s="68">
        <v>-170191</v>
      </c>
      <c r="J45" t="s">
        <v>171</v>
      </c>
    </row>
    <row r="46" spans="1:10" x14ac:dyDescent="0.25">
      <c r="A46">
        <f t="shared" si="0"/>
        <v>8</v>
      </c>
      <c r="B46" s="48">
        <v>45154</v>
      </c>
      <c r="C46" s="47" t="s">
        <v>141</v>
      </c>
      <c r="D46" s="76"/>
      <c r="E46" s="47" t="s">
        <v>60</v>
      </c>
      <c r="F46" s="49">
        <v>1326380</v>
      </c>
      <c r="G46" s="49">
        <v>0</v>
      </c>
      <c r="H46" s="49">
        <v>106110</v>
      </c>
      <c r="I46" s="71">
        <v>1432490</v>
      </c>
      <c r="J46" t="s">
        <v>173</v>
      </c>
    </row>
    <row r="47" spans="1:10" x14ac:dyDescent="0.25">
      <c r="A47">
        <f t="shared" si="0"/>
        <v>8</v>
      </c>
      <c r="B47" s="48">
        <v>45156</v>
      </c>
      <c r="C47" s="47" t="s">
        <v>142</v>
      </c>
      <c r="D47" s="76"/>
      <c r="E47" s="47" t="s">
        <v>53</v>
      </c>
      <c r="F47" s="49">
        <v>2576010</v>
      </c>
      <c r="G47" s="49">
        <v>0</v>
      </c>
      <c r="H47" s="49">
        <v>206081</v>
      </c>
      <c r="I47" s="71">
        <v>2782091</v>
      </c>
      <c r="J47" t="s">
        <v>173</v>
      </c>
    </row>
    <row r="48" spans="1:10" x14ac:dyDescent="0.25">
      <c r="A48">
        <f t="shared" si="0"/>
        <v>8</v>
      </c>
      <c r="B48" s="48">
        <v>45162</v>
      </c>
      <c r="C48" s="47" t="s">
        <v>143</v>
      </c>
      <c r="D48" s="76"/>
      <c r="E48" s="47" t="s">
        <v>132</v>
      </c>
      <c r="F48" s="49">
        <v>1213384</v>
      </c>
      <c r="G48" s="49">
        <v>0</v>
      </c>
      <c r="H48" s="49">
        <v>97071</v>
      </c>
      <c r="I48" s="71">
        <v>1310455</v>
      </c>
      <c r="J48" t="s">
        <v>173</v>
      </c>
    </row>
    <row r="49" spans="1:10" x14ac:dyDescent="0.25">
      <c r="A49">
        <f t="shared" si="0"/>
        <v>8</v>
      </c>
      <c r="B49" s="48">
        <v>45166</v>
      </c>
      <c r="C49" s="47" t="s">
        <v>144</v>
      </c>
      <c r="D49" s="76"/>
      <c r="E49" s="47" t="s">
        <v>134</v>
      </c>
      <c r="F49" s="49">
        <v>826438</v>
      </c>
      <c r="G49" s="49">
        <v>0</v>
      </c>
      <c r="H49" s="49">
        <v>66115</v>
      </c>
      <c r="I49" s="71">
        <v>892553</v>
      </c>
      <c r="J49" t="s">
        <v>173</v>
      </c>
    </row>
    <row r="50" spans="1:10" x14ac:dyDescent="0.25">
      <c r="A50">
        <f t="shared" si="0"/>
        <v>8</v>
      </c>
      <c r="B50" s="48">
        <v>45166</v>
      </c>
      <c r="C50" s="47" t="s">
        <v>145</v>
      </c>
      <c r="D50" s="76"/>
      <c r="E50" s="47" t="s">
        <v>134</v>
      </c>
      <c r="F50" s="49">
        <v>478680</v>
      </c>
      <c r="G50" s="49">
        <v>0</v>
      </c>
      <c r="H50" s="49">
        <v>38294</v>
      </c>
      <c r="I50" s="71">
        <v>516974</v>
      </c>
      <c r="J50" t="s">
        <v>173</v>
      </c>
    </row>
    <row r="51" spans="1:10" x14ac:dyDescent="0.25">
      <c r="A51">
        <f t="shared" si="0"/>
        <v>8</v>
      </c>
      <c r="B51" s="50">
        <v>45166</v>
      </c>
      <c r="C51" s="51" t="s">
        <v>152</v>
      </c>
      <c r="D51" s="76"/>
      <c r="E51" s="51" t="s">
        <v>153</v>
      </c>
      <c r="F51" s="52">
        <v>411594</v>
      </c>
      <c r="G51" s="52">
        <v>0</v>
      </c>
      <c r="H51" s="52">
        <v>32928</v>
      </c>
      <c r="I51" s="52">
        <v>-444522</v>
      </c>
    </row>
    <row r="52" spans="1:10" x14ac:dyDescent="0.25">
      <c r="A52">
        <f t="shared" si="0"/>
        <v>8</v>
      </c>
      <c r="B52" s="50">
        <v>45169</v>
      </c>
      <c r="C52" s="51" t="s">
        <v>156</v>
      </c>
      <c r="D52" s="76"/>
      <c r="E52" s="51" t="s">
        <v>157</v>
      </c>
      <c r="F52" s="52">
        <v>94013</v>
      </c>
      <c r="G52" s="52">
        <v>0</v>
      </c>
      <c r="H52" s="52">
        <v>7521</v>
      </c>
      <c r="I52" s="72">
        <v>-101534</v>
      </c>
      <c r="J52" t="s">
        <v>173</v>
      </c>
    </row>
    <row r="53" spans="1:10" x14ac:dyDescent="0.25">
      <c r="A53">
        <f t="shared" si="0"/>
        <v>8</v>
      </c>
      <c r="B53" s="50">
        <v>45169</v>
      </c>
      <c r="C53" s="51" t="s">
        <v>160</v>
      </c>
      <c r="D53" s="76"/>
      <c r="E53" s="51" t="s">
        <v>161</v>
      </c>
      <c r="F53" s="52">
        <v>147989</v>
      </c>
      <c r="G53" s="52">
        <v>0</v>
      </c>
      <c r="H53" s="52">
        <v>11839</v>
      </c>
      <c r="I53" s="72">
        <v>-159828</v>
      </c>
      <c r="J53" t="s">
        <v>173</v>
      </c>
    </row>
    <row r="54" spans="1:10" x14ac:dyDescent="0.25">
      <c r="A54">
        <f t="shared" si="0"/>
        <v>8</v>
      </c>
      <c r="B54" s="50">
        <v>45169</v>
      </c>
      <c r="C54" s="51" t="s">
        <v>162</v>
      </c>
      <c r="D54" s="76"/>
      <c r="E54" s="51" t="s">
        <v>163</v>
      </c>
      <c r="F54" s="52">
        <v>144196</v>
      </c>
      <c r="G54" s="52">
        <v>0</v>
      </c>
      <c r="H54" s="52">
        <v>11536</v>
      </c>
      <c r="I54" s="72">
        <v>-155732</v>
      </c>
      <c r="J54" t="s">
        <v>173</v>
      </c>
    </row>
    <row r="55" spans="1:10" x14ac:dyDescent="0.25">
      <c r="A55">
        <f t="shared" si="0"/>
        <v>5</v>
      </c>
      <c r="B55" s="43" t="s">
        <v>61</v>
      </c>
      <c r="C55" s="44" t="s">
        <v>62</v>
      </c>
      <c r="D55" s="44" t="s">
        <v>52</v>
      </c>
      <c r="E55" s="44" t="s">
        <v>63</v>
      </c>
      <c r="F55" s="45">
        <v>1656396</v>
      </c>
      <c r="G55" s="25" t="s">
        <v>54</v>
      </c>
      <c r="H55" s="45">
        <v>165640</v>
      </c>
      <c r="I55" s="99">
        <v>1822036</v>
      </c>
      <c r="J55" t="s">
        <v>169</v>
      </c>
    </row>
    <row r="56" spans="1:10" x14ac:dyDescent="0.25">
      <c r="A56">
        <f t="shared" si="0"/>
        <v>5</v>
      </c>
      <c r="B56" s="43" t="s">
        <v>56</v>
      </c>
      <c r="C56" s="78" t="s">
        <v>57</v>
      </c>
      <c r="D56" s="44" t="s">
        <v>52</v>
      </c>
      <c r="E56" s="44" t="s">
        <v>58</v>
      </c>
      <c r="F56" s="45">
        <v>926800</v>
      </c>
      <c r="G56" s="25" t="s">
        <v>54</v>
      </c>
      <c r="H56" s="45">
        <v>92680</v>
      </c>
      <c r="I56" s="99">
        <v>1019480</v>
      </c>
      <c r="J56" t="s">
        <v>169</v>
      </c>
    </row>
  </sheetData>
  <autoFilter ref="A3:N56" xr:uid="{E3CC3711-342B-47C6-9E8B-9A35CA494007}">
    <sortState xmlns:xlrd2="http://schemas.microsoft.com/office/spreadsheetml/2017/richdata2" ref="A4:N56">
      <sortCondition ref="B3"/>
    </sortState>
  </autoFilter>
  <sortState xmlns:xlrd2="http://schemas.microsoft.com/office/spreadsheetml/2017/richdata2" ref="B4:I8">
    <sortCondition ref="B4:B8"/>
  </sortState>
  <mergeCells count="1">
    <mergeCell ref="B1:I1"/>
  </mergeCells>
  <conditionalFormatting sqref="I9:I2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95BC-BAC6-4D97-8B21-A7D182F705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BDD0-0F3C-42AC-8E3E-5D3305719168}">
  <dimension ref="A1:K35"/>
  <sheetViews>
    <sheetView zoomScaleNormal="100" workbookViewId="0">
      <selection activeCell="I31" sqref="I31"/>
    </sheetView>
  </sheetViews>
  <sheetFormatPr defaultRowHeight="15" x14ac:dyDescent="0.25"/>
  <cols>
    <col min="1" max="1" width="2.7109375" customWidth="1"/>
    <col min="2" max="2" width="16.140625" customWidth="1"/>
    <col min="3" max="3" width="11.85546875" customWidth="1"/>
    <col min="4" max="4" width="12.42578125" customWidth="1"/>
    <col min="5" max="5" width="47.140625" customWidth="1"/>
    <col min="6" max="6" width="46.42578125" customWidth="1"/>
    <col min="7" max="7" width="15.42578125" customWidth="1"/>
    <col min="8" max="11" width="14.85546875" customWidth="1"/>
  </cols>
  <sheetData>
    <row r="1" spans="1:11" ht="18.75" x14ac:dyDescent="0.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53"/>
    </row>
    <row r="2" spans="1:1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53"/>
    </row>
    <row r="3" spans="1:11" x14ac:dyDescent="0.25">
      <c r="A3" s="53"/>
      <c r="B3" s="19"/>
      <c r="C3" s="20"/>
      <c r="D3" s="20"/>
      <c r="E3" s="20"/>
      <c r="F3" s="20"/>
      <c r="G3" s="20"/>
      <c r="H3" s="21"/>
      <c r="I3" s="20"/>
      <c r="J3" s="21"/>
      <c r="K3" s="61"/>
    </row>
    <row r="4" spans="1:11" x14ac:dyDescent="0.25">
      <c r="A4" s="53"/>
      <c r="B4" s="56"/>
      <c r="C4" s="55"/>
      <c r="D4" s="55"/>
      <c r="E4" s="55"/>
      <c r="F4" s="55"/>
      <c r="G4" s="55"/>
      <c r="H4" s="54"/>
      <c r="I4" s="59"/>
      <c r="J4" s="54"/>
      <c r="K4" s="62"/>
    </row>
    <row r="5" spans="1:11" x14ac:dyDescent="0.25">
      <c r="A5" s="53"/>
      <c r="B5" s="56"/>
      <c r="C5" s="55"/>
      <c r="D5" s="55"/>
      <c r="E5" s="55"/>
      <c r="F5" s="55"/>
      <c r="G5" s="55"/>
      <c r="H5" s="54"/>
      <c r="I5" s="59"/>
      <c r="J5" s="54"/>
      <c r="K5" s="57"/>
    </row>
    <row r="6" spans="1:11" x14ac:dyDescent="0.25">
      <c r="A6" s="53"/>
      <c r="B6" s="56"/>
      <c r="C6" s="55"/>
      <c r="D6" s="55"/>
      <c r="E6" s="55"/>
      <c r="F6" s="55"/>
      <c r="G6" s="55"/>
      <c r="H6" s="54"/>
      <c r="I6" s="59"/>
      <c r="J6" s="54"/>
      <c r="K6" s="57"/>
    </row>
    <row r="7" spans="1:11" x14ac:dyDescent="0.25">
      <c r="A7" s="53"/>
      <c r="B7" s="56"/>
      <c r="C7" s="55"/>
      <c r="D7" s="55"/>
      <c r="E7" s="55"/>
      <c r="F7" s="55"/>
      <c r="G7" s="55"/>
      <c r="H7" s="54"/>
      <c r="I7" s="59"/>
      <c r="J7" s="54"/>
      <c r="K7" s="57"/>
    </row>
    <row r="8" spans="1:11" x14ac:dyDescent="0.25">
      <c r="A8" s="53"/>
      <c r="B8" s="56"/>
      <c r="C8" s="55"/>
      <c r="D8" s="55"/>
      <c r="E8" s="55"/>
      <c r="F8" s="55"/>
      <c r="G8" s="55"/>
      <c r="H8" s="54"/>
      <c r="I8" s="59"/>
      <c r="J8" s="54"/>
      <c r="K8" s="63"/>
    </row>
    <row r="9" spans="1:11" x14ac:dyDescent="0.25">
      <c r="A9" s="53"/>
      <c r="B9" t="s">
        <v>91</v>
      </c>
    </row>
    <row r="10" spans="1:11" x14ac:dyDescent="0.25">
      <c r="A10" s="53"/>
      <c r="B10" s="39" t="s">
        <v>92</v>
      </c>
      <c r="C10" s="39">
        <v>45007</v>
      </c>
      <c r="D10" s="40">
        <v>45007</v>
      </c>
      <c r="E10" s="107" t="s">
        <v>93</v>
      </c>
      <c r="F10" s="107"/>
      <c r="G10" s="107"/>
      <c r="H10" s="107"/>
      <c r="I10" s="41">
        <v>-3322869</v>
      </c>
      <c r="J10" s="31"/>
      <c r="K10" s="33"/>
    </row>
    <row r="11" spans="1:11" x14ac:dyDescent="0.25">
      <c r="A11" s="53"/>
      <c r="B11" s="31"/>
      <c r="C11" s="31"/>
      <c r="D11" s="32"/>
      <c r="E11" s="34"/>
      <c r="F11" s="34"/>
      <c r="G11" s="34"/>
      <c r="H11" s="34"/>
      <c r="I11" s="35"/>
      <c r="J11" s="31"/>
      <c r="K11" s="33"/>
    </row>
    <row r="12" spans="1:11" x14ac:dyDescent="0.25">
      <c r="A12" s="53"/>
      <c r="B12" t="s">
        <v>94</v>
      </c>
    </row>
    <row r="13" spans="1:11" x14ac:dyDescent="0.25">
      <c r="A13" s="53"/>
      <c r="B13" s="31" t="s">
        <v>95</v>
      </c>
      <c r="C13" s="31">
        <v>2</v>
      </c>
      <c r="D13" s="32">
        <v>44980</v>
      </c>
      <c r="E13" s="31">
        <v>0</v>
      </c>
      <c r="F13" s="31" t="s">
        <v>96</v>
      </c>
      <c r="H13" s="31" t="s">
        <v>97</v>
      </c>
      <c r="I13" s="33">
        <v>-2557605</v>
      </c>
      <c r="J13" s="36">
        <v>0</v>
      </c>
      <c r="K13" s="31" t="s">
        <v>98</v>
      </c>
    </row>
    <row r="14" spans="1:11" x14ac:dyDescent="0.25">
      <c r="A14" s="53"/>
      <c r="B14" s="31" t="s">
        <v>99</v>
      </c>
      <c r="C14" s="31">
        <v>2</v>
      </c>
      <c r="D14" s="32">
        <v>44978</v>
      </c>
      <c r="E14" s="31">
        <v>0</v>
      </c>
      <c r="F14" s="31" t="s">
        <v>100</v>
      </c>
      <c r="H14" s="31" t="s">
        <v>97</v>
      </c>
      <c r="I14" s="33">
        <v>-1150991</v>
      </c>
      <c r="J14" s="36">
        <v>0</v>
      </c>
      <c r="K14" s="31" t="s">
        <v>101</v>
      </c>
    </row>
    <row r="15" spans="1:11" x14ac:dyDescent="0.25">
      <c r="A15" s="53"/>
      <c r="B15" s="31" t="s">
        <v>102</v>
      </c>
      <c r="C15" s="31">
        <v>2</v>
      </c>
      <c r="D15" s="32">
        <v>44978</v>
      </c>
      <c r="E15" s="31">
        <v>0</v>
      </c>
      <c r="F15" s="31" t="s">
        <v>103</v>
      </c>
      <c r="H15" s="31" t="s">
        <v>97</v>
      </c>
      <c r="I15" s="33">
        <v>-2561681</v>
      </c>
      <c r="J15" s="36">
        <v>0</v>
      </c>
      <c r="K15" s="31" t="s">
        <v>98</v>
      </c>
    </row>
    <row r="16" spans="1:11" x14ac:dyDescent="0.25">
      <c r="A16" s="53"/>
      <c r="B16" s="31" t="s">
        <v>104</v>
      </c>
      <c r="C16" s="31">
        <v>1</v>
      </c>
      <c r="D16" s="32">
        <v>44957</v>
      </c>
      <c r="E16" s="31">
        <v>0</v>
      </c>
      <c r="F16" s="31" t="s">
        <v>105</v>
      </c>
      <c r="H16" s="31" t="s">
        <v>97</v>
      </c>
      <c r="I16" s="33">
        <v>-1756487</v>
      </c>
      <c r="J16" s="36">
        <v>0</v>
      </c>
      <c r="K16" s="31" t="s">
        <v>101</v>
      </c>
    </row>
    <row r="17" spans="2:11" x14ac:dyDescent="0.25">
      <c r="B17" s="31" t="s">
        <v>106</v>
      </c>
      <c r="C17" s="31">
        <v>3</v>
      </c>
      <c r="D17" s="32">
        <v>45002</v>
      </c>
      <c r="E17" s="31">
        <v>0</v>
      </c>
      <c r="F17" s="31" t="s">
        <v>107</v>
      </c>
      <c r="H17" s="31" t="s">
        <v>97</v>
      </c>
      <c r="I17" s="33">
        <v>218544</v>
      </c>
      <c r="J17" s="36">
        <v>0</v>
      </c>
      <c r="K17" s="31" t="s">
        <v>108</v>
      </c>
    </row>
    <row r="18" spans="2:11" x14ac:dyDescent="0.25">
      <c r="B18" s="31" t="s">
        <v>109</v>
      </c>
      <c r="C18" s="31">
        <v>3</v>
      </c>
      <c r="D18" s="32">
        <v>45001</v>
      </c>
      <c r="E18" s="31">
        <v>0</v>
      </c>
      <c r="F18" s="31" t="s">
        <v>110</v>
      </c>
      <c r="H18" s="31" t="s">
        <v>97</v>
      </c>
      <c r="I18" s="33">
        <v>215602</v>
      </c>
      <c r="J18" s="36">
        <v>0</v>
      </c>
      <c r="K18" s="31" t="s">
        <v>101</v>
      </c>
    </row>
    <row r="19" spans="2:11" x14ac:dyDescent="0.25">
      <c r="B19" s="31" t="s">
        <v>111</v>
      </c>
      <c r="C19" s="31">
        <v>3</v>
      </c>
      <c r="D19" s="32">
        <v>45001</v>
      </c>
      <c r="E19" s="31">
        <v>0</v>
      </c>
      <c r="F19" s="31" t="s">
        <v>112</v>
      </c>
      <c r="H19" s="31" t="s">
        <v>97</v>
      </c>
      <c r="I19" s="33">
        <v>327790</v>
      </c>
      <c r="J19" s="36">
        <v>0</v>
      </c>
      <c r="K19" s="31" t="s">
        <v>101</v>
      </c>
    </row>
    <row r="20" spans="2:11" x14ac:dyDescent="0.25">
      <c r="B20" s="31" t="s">
        <v>113</v>
      </c>
      <c r="C20" s="31">
        <v>3</v>
      </c>
      <c r="D20" s="32">
        <v>45001</v>
      </c>
      <c r="E20" s="31">
        <v>0</v>
      </c>
      <c r="F20" s="31" t="s">
        <v>114</v>
      </c>
      <c r="H20" s="31" t="s">
        <v>97</v>
      </c>
      <c r="I20" s="33">
        <v>423364</v>
      </c>
      <c r="J20" s="36">
        <v>0</v>
      </c>
      <c r="K20" s="31" t="s">
        <v>101</v>
      </c>
    </row>
    <row r="21" spans="2:11" x14ac:dyDescent="0.25">
      <c r="B21" s="31" t="s">
        <v>115</v>
      </c>
      <c r="C21" s="31">
        <v>2</v>
      </c>
      <c r="D21" s="32">
        <v>44985</v>
      </c>
      <c r="E21" s="31">
        <v>0</v>
      </c>
      <c r="F21" s="31" t="s">
        <v>116</v>
      </c>
      <c r="H21" s="31" t="s">
        <v>97</v>
      </c>
      <c r="I21" s="33">
        <v>60043</v>
      </c>
      <c r="J21" s="36">
        <v>0</v>
      </c>
      <c r="K21" s="31" t="s">
        <v>98</v>
      </c>
    </row>
    <row r="22" spans="2:11" x14ac:dyDescent="0.25">
      <c r="B22" s="31" t="s">
        <v>117</v>
      </c>
      <c r="C22" s="31">
        <v>2</v>
      </c>
      <c r="D22" s="32">
        <v>44985</v>
      </c>
      <c r="E22" s="31">
        <v>0</v>
      </c>
      <c r="F22" s="31" t="s">
        <v>118</v>
      </c>
      <c r="H22" s="31" t="s">
        <v>97</v>
      </c>
      <c r="I22" s="33">
        <v>99360</v>
      </c>
      <c r="J22" s="36">
        <v>0</v>
      </c>
      <c r="K22" s="31" t="s">
        <v>98</v>
      </c>
    </row>
    <row r="23" spans="2:11" x14ac:dyDescent="0.25">
      <c r="B23" s="31" t="s">
        <v>119</v>
      </c>
      <c r="C23" s="31">
        <v>12</v>
      </c>
      <c r="D23" s="32">
        <v>44921</v>
      </c>
      <c r="E23" s="31">
        <v>0</v>
      </c>
      <c r="F23" s="31" t="s">
        <v>120</v>
      </c>
      <c r="H23" s="31" t="s">
        <v>97</v>
      </c>
      <c r="I23" s="33">
        <v>1030663</v>
      </c>
      <c r="J23" s="36">
        <v>0</v>
      </c>
      <c r="K23" s="31" t="s">
        <v>108</v>
      </c>
    </row>
    <row r="24" spans="2:11" x14ac:dyDescent="0.25">
      <c r="B24" s="31" t="s">
        <v>121</v>
      </c>
      <c r="C24" s="31">
        <v>11</v>
      </c>
      <c r="D24" s="32">
        <v>44895</v>
      </c>
      <c r="E24" s="31">
        <v>0</v>
      </c>
      <c r="F24" s="31" t="s">
        <v>122</v>
      </c>
      <c r="H24" s="31" t="s">
        <v>97</v>
      </c>
      <c r="I24" s="33">
        <v>550341</v>
      </c>
      <c r="J24" s="36">
        <v>0</v>
      </c>
      <c r="K24" s="31" t="s">
        <v>98</v>
      </c>
    </row>
    <row r="25" spans="2:11" x14ac:dyDescent="0.25">
      <c r="B25" s="31" t="s">
        <v>123</v>
      </c>
      <c r="C25" s="31">
        <v>10</v>
      </c>
      <c r="D25" s="32">
        <v>44865</v>
      </c>
      <c r="E25" s="31">
        <v>0</v>
      </c>
      <c r="F25" s="31" t="s">
        <v>124</v>
      </c>
      <c r="H25" s="31" t="s">
        <v>97</v>
      </c>
      <c r="I25" s="33">
        <v>149040</v>
      </c>
      <c r="J25" s="36">
        <v>0</v>
      </c>
      <c r="K25" s="31" t="s">
        <v>108</v>
      </c>
    </row>
    <row r="26" spans="2:11" x14ac:dyDescent="0.25">
      <c r="B26" s="31" t="s">
        <v>125</v>
      </c>
      <c r="C26" s="31">
        <v>10</v>
      </c>
      <c r="D26" s="32">
        <v>44865</v>
      </c>
      <c r="E26" s="31">
        <v>0</v>
      </c>
      <c r="F26" s="31" t="s">
        <v>126</v>
      </c>
      <c r="H26" s="31" t="s">
        <v>97</v>
      </c>
      <c r="I26" s="33">
        <v>653085</v>
      </c>
      <c r="J26" s="36">
        <v>0</v>
      </c>
      <c r="K26" s="31" t="s">
        <v>108</v>
      </c>
    </row>
    <row r="27" spans="2:11" x14ac:dyDescent="0.25">
      <c r="B27" s="31" t="s">
        <v>127</v>
      </c>
      <c r="C27" s="31">
        <v>10</v>
      </c>
      <c r="D27" s="32">
        <v>44846</v>
      </c>
      <c r="E27" s="31">
        <v>0</v>
      </c>
      <c r="F27" s="31" t="s">
        <v>128</v>
      </c>
      <c r="H27" s="31" t="s">
        <v>97</v>
      </c>
      <c r="I27" s="33">
        <v>616235</v>
      </c>
      <c r="J27" s="36">
        <v>0</v>
      </c>
      <c r="K27" s="31" t="s">
        <v>108</v>
      </c>
    </row>
    <row r="28" spans="2:11" x14ac:dyDescent="0.25">
      <c r="I28" s="37">
        <f>+SUM(I13:I27)</f>
        <v>-3682697</v>
      </c>
    </row>
    <row r="29" spans="2:11" x14ac:dyDescent="0.25">
      <c r="B29" s="56"/>
      <c r="C29" s="55"/>
      <c r="D29" s="55"/>
      <c r="E29" s="55"/>
      <c r="F29" s="55"/>
      <c r="G29" s="55"/>
      <c r="H29" s="54"/>
      <c r="I29" s="59"/>
      <c r="J29" s="54"/>
      <c r="K29" s="57"/>
    </row>
    <row r="30" spans="2:11" x14ac:dyDescent="0.25">
      <c r="B30" s="56"/>
      <c r="C30" s="55"/>
      <c r="D30" s="55"/>
      <c r="E30" s="55"/>
      <c r="F30" s="55"/>
      <c r="G30" s="55"/>
      <c r="H30" s="54"/>
      <c r="I30" s="59"/>
      <c r="J30" s="54"/>
      <c r="K30" s="57"/>
    </row>
    <row r="31" spans="2:11" x14ac:dyDescent="0.25">
      <c r="B31" s="56"/>
      <c r="C31" s="55"/>
      <c r="D31" s="55"/>
      <c r="E31" s="55"/>
      <c r="F31" s="55"/>
      <c r="G31" s="55"/>
      <c r="H31" s="54"/>
      <c r="I31" s="73">
        <f>+I28-I10</f>
        <v>-359828</v>
      </c>
      <c r="J31" s="54"/>
      <c r="K31" s="57"/>
    </row>
    <row r="32" spans="2:11" x14ac:dyDescent="0.25">
      <c r="B32" s="56"/>
      <c r="C32" s="55"/>
      <c r="D32" s="55"/>
      <c r="E32" s="55"/>
      <c r="F32" s="55"/>
      <c r="G32" s="55"/>
      <c r="H32" s="54"/>
      <c r="I32" s="59"/>
      <c r="J32" s="54"/>
      <c r="K32" s="57"/>
    </row>
    <row r="33" spans="2:11" x14ac:dyDescent="0.25">
      <c r="B33" s="56"/>
      <c r="C33" s="55"/>
      <c r="D33" s="55"/>
      <c r="E33" s="55"/>
      <c r="F33" s="55"/>
      <c r="G33" s="55"/>
      <c r="H33" s="54"/>
      <c r="I33" s="59"/>
      <c r="J33" s="54"/>
      <c r="K33" s="57"/>
    </row>
    <row r="34" spans="2:11" x14ac:dyDescent="0.25">
      <c r="B34" s="56"/>
      <c r="C34" s="55"/>
      <c r="D34" s="55"/>
      <c r="E34" s="55"/>
      <c r="F34" s="55"/>
      <c r="G34" s="55"/>
      <c r="H34" s="54"/>
      <c r="I34" s="59"/>
      <c r="J34" s="54"/>
      <c r="K34" s="57"/>
    </row>
    <row r="35" spans="2:11" x14ac:dyDescent="0.25">
      <c r="B35" s="58"/>
      <c r="C35" s="53"/>
      <c r="D35" s="53"/>
      <c r="E35" s="53"/>
      <c r="F35" s="53"/>
      <c r="G35" s="53"/>
      <c r="H35" s="60"/>
      <c r="I35" s="53"/>
      <c r="J35" s="60"/>
      <c r="K35" s="57"/>
    </row>
  </sheetData>
  <mergeCells count="3">
    <mergeCell ref="A1:J1"/>
    <mergeCell ref="A2:J2"/>
    <mergeCell ref="E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2023-06-07T04:33:18Z</dcterms:created>
  <dcterms:modified xsi:type="dcterms:W3CDTF">2023-10-17T08:13:31Z</dcterms:modified>
</cp:coreProperties>
</file>