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08 LAM\CÔNG NỢ\SANH DIEU\T10\"/>
    </mc:Choice>
  </mc:AlternateContent>
  <xr:revisionPtr revIDLastSave="0" documentId="13_ncr:1_{64CAA967-20FE-42CB-9831-CA0F35D012E7}" xr6:coauthVersionLast="47" xr6:coauthVersionMax="47" xr10:uidLastSave="{00000000-0000-0000-0000-000000000000}"/>
  <bookViews>
    <workbookView xWindow="-113" yWindow="-113" windowWidth="24267" windowHeight="13023" activeTab="7" xr2:uid="{69C2545C-7C4D-4E18-9699-EB12A4BB5DDD}"/>
  </bookViews>
  <sheets>
    <sheet name="Công nợ từ 2022" sheetId="1" r:id="rId1"/>
    <sheet name="Tổng hợp " sheetId="3" r:id="rId2"/>
    <sheet name="Chưa thanh toán đến ngày 30,05" sheetId="2" r:id="rId3"/>
    <sheet name="T6-T8" sheetId="4" r:id="rId4"/>
    <sheet name="T9" sheetId="5" r:id="rId5"/>
    <sheet name="T10" sheetId="6" r:id="rId6"/>
    <sheet name="T11" sheetId="7" r:id="rId7"/>
    <sheet name="T12" sheetId="8" r:id="rId8"/>
  </sheets>
  <definedNames>
    <definedName name="_xlnm._FilterDatabase" localSheetId="2" hidden="1">'Chưa thanh toán đến ngày 30,05'!$A$3:$L$19</definedName>
    <definedName name="_xlnm._FilterDatabase" localSheetId="6" hidden="1">'T11'!$A$4:$L$19</definedName>
    <definedName name="_xlnm._FilterDatabase" localSheetId="7" hidden="1">'T12'!$A$4:$K$14</definedName>
    <definedName name="_xlnm._FilterDatabase" localSheetId="3" hidden="1">'T6-T8'!$A$2:$J$26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5" l="1"/>
  <c r="M22" i="4" s="1"/>
  <c r="I7" i="6"/>
  <c r="F42" i="3"/>
  <c r="E29" i="3"/>
  <c r="D16" i="3"/>
  <c r="K3" i="8"/>
  <c r="K3" i="7"/>
  <c r="D21" i="1"/>
  <c r="F43" i="3" l="1"/>
  <c r="D29" i="3" l="1"/>
  <c r="E16" i="3"/>
  <c r="G42" i="1" l="1"/>
  <c r="G16" i="1"/>
  <c r="G28" i="1"/>
  <c r="D3" i="1"/>
  <c r="I42" i="1" s="1"/>
  <c r="D18" i="1"/>
  <c r="I14" i="2" l="1"/>
  <c r="I17" i="2"/>
  <c r="I16" i="2"/>
  <c r="I15" i="2"/>
  <c r="I13" i="2"/>
  <c r="I5" i="2"/>
  <c r="I4" i="2"/>
  <c r="I7" i="2"/>
  <c r="I9" i="2"/>
  <c r="I8" i="2"/>
  <c r="F47" i="1"/>
  <c r="E34" i="1"/>
  <c r="F48" i="1" l="1"/>
  <c r="I2" i="2"/>
</calcChain>
</file>

<file path=xl/sharedStrings.xml><?xml version="1.0" encoding="utf-8"?>
<sst xmlns="http://schemas.openxmlformats.org/spreadsheetml/2006/main" count="523" uniqueCount="206">
  <si>
    <t xml:space="preserve">Năm </t>
  </si>
  <si>
    <t>Nội dung</t>
  </si>
  <si>
    <t>Số tiền bán hàng ( +V)</t>
  </si>
  <si>
    <t>Giảm trừ</t>
  </si>
  <si>
    <t>Sô tiền khách đã thanh toán</t>
  </si>
  <si>
    <t>Số đầu kỳ</t>
  </si>
  <si>
    <t>Bảng kê hóa đơn tháng 1</t>
  </si>
  <si>
    <t>Bảng kê hóa đơn tháng 2</t>
  </si>
  <si>
    <t>Bảng kê hóa đơn tháng 3</t>
  </si>
  <si>
    <t>Bảng kê hóa đơn tháng 4</t>
  </si>
  <si>
    <t>Bảng kê hóa đơn tháng 5</t>
  </si>
  <si>
    <t>Bảng kê hóa đơn tháng 6</t>
  </si>
  <si>
    <t>Bảng kê hóa đơn tháng 7</t>
  </si>
  <si>
    <t>Bảng kê hóa đơn tháng 8</t>
  </si>
  <si>
    <t>Bảng kê hóa đơn tháng 9</t>
  </si>
  <si>
    <t>Bảng kê hóa đơn tháng 10</t>
  </si>
  <si>
    <t>Bảng kê hóa đơn tháng 11</t>
  </si>
  <si>
    <t>Bảng kê hóa đơn tháng 12</t>
  </si>
  <si>
    <t>Tổng bán hàng</t>
  </si>
  <si>
    <t>Hàng trả tháng 1</t>
  </si>
  <si>
    <t>Hàng trả tháng 3</t>
  </si>
  <si>
    <t>Hàng trả tháng 7</t>
  </si>
  <si>
    <t>Hàng trả tháng 8</t>
  </si>
  <si>
    <t>Hàng trả tháng 10</t>
  </si>
  <si>
    <t>Hàng trả tháng 11</t>
  </si>
  <si>
    <t>Hàng trả tháng 12</t>
  </si>
  <si>
    <t>Hàng trả tháng 2</t>
  </si>
  <si>
    <t>Hàng trả tháng 4</t>
  </si>
  <si>
    <t>Hàng trả tháng 5</t>
  </si>
  <si>
    <t>Tổng hàng trả</t>
  </si>
  <si>
    <t>Thanh toán tháng 1</t>
  </si>
  <si>
    <t>Thanh toán tháng 3</t>
  </si>
  <si>
    <t>Thanh toán tháng 5</t>
  </si>
  <si>
    <t>Thanh toán tháng 8</t>
  </si>
  <si>
    <t>Thanh toán tháng 9</t>
  </si>
  <si>
    <t>Thanh toán tháng 10</t>
  </si>
  <si>
    <t>Thanh toán tháng 11</t>
  </si>
  <si>
    <t>Thanh toán tháng 12</t>
  </si>
  <si>
    <t>Thanh toán tháng 2</t>
  </si>
  <si>
    <t>Tổng đã thanh toán</t>
  </si>
  <si>
    <r>
      <rPr>
        <b/>
        <sz val="12"/>
        <color theme="1"/>
        <rFont val="Times New Roman"/>
        <family val="1"/>
      </rPr>
      <t>Số tiền còn phải thanh toán</t>
    </r>
    <r>
      <rPr>
        <sz val="11"/>
        <color theme="1"/>
        <rFont val="Calibri"/>
        <family val="2"/>
        <charset val="163"/>
        <scheme val="minor"/>
      </rPr>
      <t xml:space="preserve"> </t>
    </r>
  </si>
  <si>
    <t>THEO DÕI CÔNG NỢ/AGM HÀ NỘI</t>
  </si>
  <si>
    <t>Ngày hóa đơn</t>
  </si>
  <si>
    <t>Số hóa đơn</t>
  </si>
  <si>
    <t>Ký hiệu HĐ</t>
  </si>
  <si>
    <t>Diễn giải</t>
  </si>
  <si>
    <t>Doanh số bán chưa có thuế GTGT</t>
  </si>
  <si>
    <t>Thuế suất</t>
  </si>
  <si>
    <t>Thuế GTGT</t>
  </si>
  <si>
    <t>Tổng cộng</t>
  </si>
  <si>
    <t>00015765</t>
  </si>
  <si>
    <t>1C23TNN</t>
  </si>
  <si>
    <t>SÀNH ĐIỆU Smart city</t>
  </si>
  <si>
    <t>10%</t>
  </si>
  <si>
    <t>00020695</t>
  </si>
  <si>
    <t>29/05/2023</t>
  </si>
  <si>
    <t>00031523</t>
  </si>
  <si>
    <t>CỬA HÀNG SMART CITY</t>
  </si>
  <si>
    <t>00015659</t>
  </si>
  <si>
    <t>SÀNH ĐIỆU Long Biên</t>
  </si>
  <si>
    <t>22/05/2023</t>
  </si>
  <si>
    <t>00029845</t>
  </si>
  <si>
    <t>CÔNG TY TNHH PHÂN PHỐI SÀNH ĐIỆU - CHI NHÁNH HÀ NỘI</t>
  </si>
  <si>
    <t>00073855</t>
  </si>
  <si>
    <t>1C22TSY</t>
  </si>
  <si>
    <t xml:space="preserve">Hàng trả </t>
  </si>
  <si>
    <t>00024260</t>
  </si>
  <si>
    <t>1C22TLB</t>
  </si>
  <si>
    <t>00091016</t>
  </si>
  <si>
    <t>1C23TSY</t>
  </si>
  <si>
    <t>8%</t>
  </si>
  <si>
    <t>00041750</t>
  </si>
  <si>
    <t>Hàng trả - phiếu MH000910</t>
  </si>
  <si>
    <t>00038996</t>
  </si>
  <si>
    <t>Hàng trả - phiếu MH000637</t>
  </si>
  <si>
    <t>00022626</t>
  </si>
  <si>
    <t>1C23TSM</t>
  </si>
  <si>
    <t>Hàng trả - phiếu MH000638</t>
  </si>
  <si>
    <t>00024628</t>
  </si>
  <si>
    <t>1C23TLB</t>
  </si>
  <si>
    <t>Hàng trả - phiếu MH001073</t>
  </si>
  <si>
    <t>00025562</t>
  </si>
  <si>
    <t>Hàng trả - Annam Long Biên</t>
  </si>
  <si>
    <t>00031538</t>
  </si>
  <si>
    <t>Hàng trả - Annam Smart City</t>
  </si>
  <si>
    <t>00031540</t>
  </si>
  <si>
    <t>00026645</t>
  </si>
  <si>
    <t>1C23TTC</t>
  </si>
  <si>
    <t>THEO DÕI CÔNG NỢ/CÔNG TY TNHH PHÂN PHỐI SÀNH ĐIỆU MB</t>
  </si>
  <si>
    <t>Ngày tháng</t>
  </si>
  <si>
    <t>Thanh toán tháng 4</t>
  </si>
  <si>
    <t xml:space="preserve">Dư nợ phải thu </t>
  </si>
  <si>
    <t>00032723</t>
  </si>
  <si>
    <t>00033062</t>
  </si>
  <si>
    <t>00036313</t>
  </si>
  <si>
    <t>00038406</t>
  </si>
  <si>
    <t>00031013</t>
  </si>
  <si>
    <t>00039270</t>
  </si>
  <si>
    <t>00039861</t>
  </si>
  <si>
    <t>00035150</t>
  </si>
  <si>
    <t>00040666</t>
  </si>
  <si>
    <t>00042238</t>
  </si>
  <si>
    <t>00034435</t>
  </si>
  <si>
    <t>00042465</t>
  </si>
  <si>
    <t>00035359</t>
  </si>
  <si>
    <t>00077981</t>
  </si>
  <si>
    <t>00046441</t>
  </si>
  <si>
    <t>00048561</t>
  </si>
  <si>
    <t>00049651</t>
  </si>
  <si>
    <t>00051164</t>
  </si>
  <si>
    <t>00051497</t>
  </si>
  <si>
    <t>00051494</t>
  </si>
  <si>
    <t>00080000</t>
  </si>
  <si>
    <t>00055400</t>
  </si>
  <si>
    <t>00055398</t>
  </si>
  <si>
    <t>00055399</t>
  </si>
  <si>
    <t>SÀNH ĐIỆU 51 Xuân Diệu, Tây Hồ, HN</t>
  </si>
  <si>
    <t>SÀNH ĐIỆU Annam Goumet - VINCOM TIMES CITY store</t>
  </si>
  <si>
    <t>Hàng trả - Annam Smart City - phiếu MH001759</t>
  </si>
  <si>
    <t>Hàng trả - Annam Long Biên - phiếu MH001749</t>
  </si>
  <si>
    <t>Hàng trả - TIMES CITY - phiếu MH002157 - sanhdieu458</t>
  </si>
  <si>
    <t>Hàng trả - Annam Long Biên - phiếu MH001994 - sanhdieu9001</t>
  </si>
  <si>
    <t>Hàng trả - Annam Long Biên - phiếu MH002131 - sanhdieu9001</t>
  </si>
  <si>
    <t>Hàng trả - SÀNH ĐIỆU 51 Xuân Diệu, Tây Hồ, HN - sanhdieu9002</t>
  </si>
  <si>
    <t>Hàng trả - SÀNH ĐIỆU Smart city - sanhdieu9003</t>
  </si>
  <si>
    <t>Hàng trả - phiếu MH002567 - sanhdieu9002</t>
  </si>
  <si>
    <t>Hàng trả - phiếu MH002284 - sanhdieu9003</t>
  </si>
  <si>
    <t>Hàng trả - phiếu MH002566 - sanhdieu9003</t>
  </si>
  <si>
    <t>Hàng trả tháng 6</t>
  </si>
  <si>
    <t>Hàng trả tháng 9</t>
  </si>
  <si>
    <t>TT T6</t>
  </si>
  <si>
    <t>TT T7</t>
  </si>
  <si>
    <t>TT T8</t>
  </si>
  <si>
    <t xml:space="preserve">TT T9 </t>
  </si>
  <si>
    <t>TT T10</t>
  </si>
  <si>
    <t xml:space="preserve">Đã TT </t>
  </si>
  <si>
    <t>Thanh toán tháng 6</t>
  </si>
  <si>
    <t>Thanh toán tháng 7</t>
  </si>
  <si>
    <t>Bảng kê HĐ chưa thanh toán đến hết ngày 30/05/2023</t>
  </si>
  <si>
    <t>00044362</t>
  </si>
  <si>
    <t>Hàng trả - phiếu MH002272 - sanhdieu9001</t>
  </si>
  <si>
    <t>0311187079-004</t>
  </si>
  <si>
    <t>00060730</t>
  </si>
  <si>
    <t>Hàng trả - phiếu MH002943 - sanhdieu9003</t>
  </si>
  <si>
    <t>00057716</t>
  </si>
  <si>
    <t>00051567</t>
  </si>
  <si>
    <t>Hàng trả - Times City - phiếu MH002692 - sanhdieu458</t>
  </si>
  <si>
    <t>00051568</t>
  </si>
  <si>
    <t>Hàng trả - Times City - phiếu MH002939 - sanhdieu458</t>
  </si>
  <si>
    <t>00102285</t>
  </si>
  <si>
    <t>Hàng trả - Xuân Diệu - phiếu MH003239 - sanhdieu9002</t>
  </si>
  <si>
    <t>BẢNG KÊ HÓA ĐƠN, CHỨNG TỪ HÀNG HÓA, DỊCH VỤ BÁN RA (MẪU QUẢN TRỊ)</t>
  </si>
  <si>
    <t>Tên người mua</t>
  </si>
  <si>
    <t>Mã số thuế người mua</t>
  </si>
  <si>
    <t xml:space="preserve">Tổng cộng </t>
  </si>
  <si>
    <t>Ngày hạch toán</t>
  </si>
  <si>
    <t>Khách hàng</t>
  </si>
  <si>
    <t>Mã số thuế</t>
  </si>
  <si>
    <t>Tổng tiền hàng</t>
  </si>
  <si>
    <t>Tiền chiết khấu</t>
  </si>
  <si>
    <t>Tiền thuế GTGT</t>
  </si>
  <si>
    <t>Tổng tiền thanh toán</t>
  </si>
  <si>
    <t>00061630</t>
  </si>
  <si>
    <t>00057512</t>
  </si>
  <si>
    <t>Hàng trả - phiếu MH003974 - sanhdieu458</t>
  </si>
  <si>
    <t>00067550</t>
  </si>
  <si>
    <t>Hàng trả - phiếu MH003677, MH003679 - sanhdieu9003</t>
  </si>
  <si>
    <t>DANH SÁCH CHỨNG TỪ THÁNG 10</t>
  </si>
  <si>
    <t>Quý 4 năm 2023</t>
  </si>
  <si>
    <t>00065299</t>
  </si>
  <si>
    <t>00066583</t>
  </si>
  <si>
    <t>00067416</t>
  </si>
  <si>
    <t>00057089</t>
  </si>
  <si>
    <t>Hàng trả - phiếu MH003520, MH003802 - sanhdieu9001</t>
  </si>
  <si>
    <t>00074450</t>
  </si>
  <si>
    <t>Hàng trả - phiếu MH004016 - sanhdieu9003</t>
  </si>
  <si>
    <t>00074451</t>
  </si>
  <si>
    <t>Hàng trả - Annam Smart City - phiếu MH004180, MH004181 - sanhdieu9003</t>
  </si>
  <si>
    <t>00069389</t>
  </si>
  <si>
    <t>00069583</t>
  </si>
  <si>
    <t>Hàng trả - SÀNH ĐIỆU 51 Xuân Diệu, Tây Hồ, HN</t>
  </si>
  <si>
    <t>00069584</t>
  </si>
  <si>
    <t>00069585</t>
  </si>
  <si>
    <t>00069729</t>
  </si>
  <si>
    <t>00076449</t>
  </si>
  <si>
    <t>Hàng trả - phiếu MH004426 - sanhdieu9003</t>
  </si>
  <si>
    <t>00071564</t>
  </si>
  <si>
    <t>00071722</t>
  </si>
  <si>
    <t>00072433</t>
  </si>
  <si>
    <t>00072957</t>
  </si>
  <si>
    <t>00061977</t>
  </si>
  <si>
    <t>Hàng trả - Annam Long Biên - phiếu MH004702, MH004538 - sanhdieu9001</t>
  </si>
  <si>
    <t>00065027</t>
  </si>
  <si>
    <t>Hàng trả - TIMES CITY - phiếu MH004532 - sanhdieu458</t>
  </si>
  <si>
    <t>00065028</t>
  </si>
  <si>
    <t>Hàng trả - phiếu MH004531 - sanhdieu458</t>
  </si>
  <si>
    <t>00075951</t>
  </si>
  <si>
    <t>00083551</t>
  </si>
  <si>
    <t>Hàng trả - phiếu MH004306 - sanhdieu9003</t>
  </si>
  <si>
    <t>00076120</t>
  </si>
  <si>
    <t>00076121</t>
  </si>
  <si>
    <t>00067804</t>
  </si>
  <si>
    <t>Hàng trả - phiếu MH004833 - sanhdieu458</t>
  </si>
  <si>
    <t>00077520</t>
  </si>
  <si>
    <t>TT T12</t>
  </si>
  <si>
    <t>Chưa nhập MISA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</si>
</sst>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</numFmts>
  <fonts count="18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b/>
      <sz val="13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1"/>
      <charset val="163"/>
      <scheme val="minor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6"/>
      <color rgb="FFFF0000"/>
      <name val="Times New Roman"/>
      <family val="1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8"/>
      <color theme="1"/>
      <name val="Microsoft Sans Serif"/>
      <family val="2"/>
    </font>
    <font>
      <b/>
      <sz val="15"/>
      <color rgb="FFFF0000"/>
      <name val="Times New Roman"/>
      <family val="1"/>
    </font>
    <font>
      <sz val="8"/>
      <name val="Calibri"/>
      <family val="2"/>
      <charset val="163"/>
      <scheme val="minor"/>
    </font>
    <font>
      <b/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 style="thin">
        <color rgb="FFE3E3E3"/>
      </right>
      <top/>
      <bottom/>
      <diagonal/>
    </border>
    <border>
      <left style="thin">
        <color rgb="FFE3E3E3"/>
      </left>
      <right/>
      <top/>
      <bottom/>
      <diagonal/>
    </border>
    <border>
      <left style="thin">
        <color rgb="FFE3E3E3"/>
      </left>
      <right style="thin">
        <color rgb="FFE3E3E3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0" fontId="1" fillId="0" borderId="0"/>
  </cellStyleXfs>
  <cellXfs count="117">
    <xf numFmtId="0" fontId="0" fillId="0" borderId="0" xfId="0"/>
    <xf numFmtId="0" fontId="3" fillId="2" borderId="1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164" fontId="4" fillId="0" borderId="0" xfId="1" applyNumberFormat="1" applyFont="1" applyAlignment="1">
      <alignment horizontal="right"/>
    </xf>
    <xf numFmtId="0" fontId="5" fillId="0" borderId="1" xfId="2" applyFont="1" applyBorder="1" applyAlignment="1">
      <alignment horizontal="center"/>
    </xf>
    <xf numFmtId="0" fontId="5" fillId="0" borderId="1" xfId="2" applyFont="1" applyBorder="1" applyAlignment="1">
      <alignment horizontal="left"/>
    </xf>
    <xf numFmtId="165" fontId="5" fillId="0" borderId="1" xfId="3" applyNumberFormat="1" applyFont="1" applyBorder="1" applyAlignment="1">
      <alignment horizontal="center"/>
    </xf>
    <xf numFmtId="165" fontId="5" fillId="0" borderId="1" xfId="3" applyNumberFormat="1" applyFont="1" applyBorder="1"/>
    <xf numFmtId="0" fontId="5" fillId="0" borderId="1" xfId="2" applyFont="1" applyBorder="1"/>
    <xf numFmtId="0" fontId="5" fillId="0" borderId="2" xfId="2" applyFont="1" applyBorder="1" applyAlignment="1">
      <alignment horizontal="center"/>
    </xf>
    <xf numFmtId="165" fontId="3" fillId="2" borderId="1" xfId="3" applyNumberFormat="1" applyFont="1" applyFill="1" applyBorder="1" applyAlignment="1">
      <alignment horizontal="center"/>
    </xf>
    <xf numFmtId="0" fontId="3" fillId="2" borderId="1" xfId="2" applyFont="1" applyFill="1" applyBorder="1"/>
    <xf numFmtId="0" fontId="5" fillId="0" borderId="3" xfId="2" applyFont="1" applyBorder="1" applyAlignment="1">
      <alignment horizontal="left"/>
    </xf>
    <xf numFmtId="165" fontId="3" fillId="2" borderId="1" xfId="3" applyNumberFormat="1" applyFont="1" applyFill="1" applyBorder="1"/>
    <xf numFmtId="165" fontId="6" fillId="2" borderId="1" xfId="3" applyNumberFormat="1" applyFont="1" applyFill="1" applyBorder="1" applyAlignment="1">
      <alignment horizontal="center" vertical="center"/>
    </xf>
    <xf numFmtId="165" fontId="3" fillId="2" borderId="1" xfId="2" applyNumberFormat="1" applyFont="1" applyFill="1" applyBorder="1"/>
    <xf numFmtId="0" fontId="0" fillId="3" borderId="0" xfId="0" applyFill="1"/>
    <xf numFmtId="0" fontId="7" fillId="3" borderId="0" xfId="0" applyFont="1" applyFill="1"/>
    <xf numFmtId="165" fontId="8" fillId="3" borderId="0" xfId="0" applyNumberFormat="1" applyFont="1" applyFill="1"/>
    <xf numFmtId="14" fontId="12" fillId="4" borderId="5" xfId="4" applyNumberFormat="1" applyFont="1" applyFill="1" applyBorder="1" applyAlignment="1">
      <alignment horizontal="center" vertical="center" wrapText="1"/>
    </xf>
    <xf numFmtId="0" fontId="12" fillId="4" borderId="5" xfId="4" applyFont="1" applyFill="1" applyBorder="1" applyAlignment="1">
      <alignment horizontal="center" vertical="center" wrapText="1"/>
    </xf>
    <xf numFmtId="38" fontId="12" fillId="4" borderId="6" xfId="4" applyNumberFormat="1" applyFont="1" applyFill="1" applyBorder="1" applyAlignment="1">
      <alignment horizontal="center" vertical="center" wrapText="1"/>
    </xf>
    <xf numFmtId="14" fontId="13" fillId="0" borderId="7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/>
    </xf>
    <xf numFmtId="164" fontId="13" fillId="0" borderId="7" xfId="1" applyNumberFormat="1" applyFont="1" applyBorder="1" applyAlignment="1">
      <alignment horizontal="right" vertical="center"/>
    </xf>
    <xf numFmtId="0" fontId="13" fillId="0" borderId="7" xfId="0" applyFont="1" applyBorder="1" applyAlignment="1">
      <alignment horizontal="right" vertical="center"/>
    </xf>
    <xf numFmtId="164" fontId="14" fillId="0" borderId="0" xfId="1" applyNumberFormat="1" applyFont="1"/>
    <xf numFmtId="0" fontId="14" fillId="0" borderId="0" xfId="0" quotePrefix="1" applyFont="1"/>
    <xf numFmtId="14" fontId="14" fillId="0" borderId="0" xfId="0" applyNumberFormat="1" applyFont="1" applyAlignment="1">
      <alignment horizontal="center"/>
    </xf>
    <xf numFmtId="0" fontId="13" fillId="0" borderId="0" xfId="0" applyFont="1" applyAlignment="1">
      <alignment horizontal="left" vertical="center"/>
    </xf>
    <xf numFmtId="38" fontId="13" fillId="0" borderId="8" xfId="0" applyNumberFormat="1" applyFont="1" applyBorder="1" applyAlignment="1">
      <alignment horizontal="right" vertical="center"/>
    </xf>
    <xf numFmtId="38" fontId="14" fillId="0" borderId="0" xfId="0" applyNumberFormat="1" applyFont="1"/>
    <xf numFmtId="38" fontId="13" fillId="0" borderId="0" xfId="0" applyNumberFormat="1" applyFont="1" applyAlignment="1">
      <alignment horizontal="right" vertical="center"/>
    </xf>
    <xf numFmtId="38" fontId="13" fillId="0" borderId="7" xfId="0" applyNumberFormat="1" applyFont="1" applyBorder="1" applyAlignment="1">
      <alignment horizontal="right" vertical="center"/>
    </xf>
    <xf numFmtId="14" fontId="13" fillId="0" borderId="7" xfId="4" applyNumberFormat="1" applyFont="1" applyBorder="1" applyAlignment="1">
      <alignment horizontal="center" vertical="center"/>
    </xf>
    <xf numFmtId="0" fontId="13" fillId="0" borderId="7" xfId="4" applyFont="1" applyBorder="1" applyAlignment="1">
      <alignment horizontal="left" vertical="center"/>
    </xf>
    <xf numFmtId="38" fontId="13" fillId="0" borderId="7" xfId="4" applyNumberFormat="1" applyFont="1" applyBorder="1" applyAlignment="1">
      <alignment horizontal="right" vertical="center"/>
    </xf>
    <xf numFmtId="0" fontId="13" fillId="0" borderId="7" xfId="4" applyFont="1" applyBorder="1" applyAlignment="1">
      <alignment horizontal="right" vertical="center"/>
    </xf>
    <xf numFmtId="0" fontId="2" fillId="0" borderId="0" xfId="0" applyFont="1"/>
    <xf numFmtId="14" fontId="13" fillId="5" borderId="7" xfId="4" applyNumberFormat="1" applyFont="1" applyFill="1" applyBorder="1" applyAlignment="1">
      <alignment horizontal="center" vertical="center"/>
    </xf>
    <xf numFmtId="164" fontId="9" fillId="3" borderId="0" xfId="0" applyNumberFormat="1" applyFont="1" applyFill="1"/>
    <xf numFmtId="165" fontId="0" fillId="0" borderId="0" xfId="0" applyNumberFormat="1"/>
    <xf numFmtId="0" fontId="14" fillId="0" borderId="7" xfId="0" applyFont="1" applyBorder="1" applyAlignment="1">
      <alignment horizontal="center"/>
    </xf>
    <xf numFmtId="14" fontId="13" fillId="0" borderId="0" xfId="0" applyNumberFormat="1" applyFont="1" applyAlignment="1">
      <alignment horizontal="center" vertical="center"/>
    </xf>
    <xf numFmtId="0" fontId="14" fillId="0" borderId="7" xfId="0" applyFont="1" applyBorder="1"/>
    <xf numFmtId="164" fontId="14" fillId="0" borderId="7" xfId="1" applyNumberFormat="1" applyFont="1" applyBorder="1"/>
    <xf numFmtId="164" fontId="13" fillId="0" borderId="0" xfId="1" applyNumberFormat="1" applyFont="1" applyBorder="1" applyAlignment="1">
      <alignment horizontal="right" vertical="center"/>
    </xf>
    <xf numFmtId="0" fontId="14" fillId="0" borderId="0" xfId="0" applyFont="1"/>
    <xf numFmtId="165" fontId="8" fillId="3" borderId="1" xfId="2" applyNumberFormat="1" applyFont="1" applyFill="1" applyBorder="1"/>
    <xf numFmtId="14" fontId="12" fillId="0" borderId="7" xfId="4" applyNumberFormat="1" applyFont="1" applyBorder="1" applyAlignment="1">
      <alignment horizontal="center" vertical="center"/>
    </xf>
    <xf numFmtId="0" fontId="12" fillId="0" borderId="7" xfId="4" applyFont="1" applyBorder="1" applyAlignment="1">
      <alignment horizontal="left" vertical="center"/>
    </xf>
    <xf numFmtId="14" fontId="12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2" fillId="0" borderId="0" xfId="4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38" fontId="12" fillId="0" borderId="7" xfId="0" applyNumberFormat="1" applyFont="1" applyBorder="1" applyAlignment="1">
      <alignment horizontal="right" vertical="center"/>
    </xf>
    <xf numFmtId="38" fontId="12" fillId="0" borderId="7" xfId="4" applyNumberFormat="1" applyFont="1" applyBorder="1" applyAlignment="1">
      <alignment horizontal="right" vertical="center"/>
    </xf>
    <xf numFmtId="165" fontId="8" fillId="5" borderId="1" xfId="5" applyNumberFormat="1" applyFont="1" applyFill="1" applyBorder="1" applyAlignment="1">
      <alignment vertical="center"/>
    </xf>
    <xf numFmtId="38" fontId="12" fillId="5" borderId="7" xfId="4" applyNumberFormat="1" applyFont="1" applyFill="1" applyBorder="1" applyAlignment="1">
      <alignment horizontal="right" vertical="center"/>
    </xf>
    <xf numFmtId="38" fontId="12" fillId="5" borderId="7" xfId="0" applyNumberFormat="1" applyFont="1" applyFill="1" applyBorder="1" applyAlignment="1">
      <alignment horizontal="right" vertical="center"/>
    </xf>
    <xf numFmtId="14" fontId="14" fillId="0" borderId="7" xfId="0" applyNumberFormat="1" applyFont="1" applyBorder="1" applyAlignment="1">
      <alignment horizontal="center"/>
    </xf>
    <xf numFmtId="0" fontId="13" fillId="0" borderId="7" xfId="0" quotePrefix="1" applyFont="1" applyBorder="1" applyAlignment="1">
      <alignment horizontal="left" vertical="center"/>
    </xf>
    <xf numFmtId="9" fontId="14" fillId="0" borderId="7" xfId="0" applyNumberFormat="1" applyFont="1" applyBorder="1"/>
    <xf numFmtId="0" fontId="14" fillId="0" borderId="7" xfId="0" quotePrefix="1" applyFont="1" applyBorder="1"/>
    <xf numFmtId="0" fontId="13" fillId="5" borderId="7" xfId="4" quotePrefix="1" applyFont="1" applyFill="1" applyBorder="1" applyAlignment="1">
      <alignment horizontal="left" vertical="center"/>
    </xf>
    <xf numFmtId="0" fontId="13" fillId="5" borderId="7" xfId="4" applyFont="1" applyFill="1" applyBorder="1" applyAlignment="1">
      <alignment horizontal="left" vertical="center"/>
    </xf>
    <xf numFmtId="0" fontId="14" fillId="0" borderId="10" xfId="0" quotePrefix="1" applyFont="1" applyBorder="1"/>
    <xf numFmtId="0" fontId="13" fillId="5" borderId="7" xfId="0" applyFont="1" applyFill="1" applyBorder="1"/>
    <xf numFmtId="0" fontId="14" fillId="0" borderId="10" xfId="0" applyFont="1" applyBorder="1"/>
    <xf numFmtId="164" fontId="13" fillId="0" borderId="8" xfId="1" applyNumberFormat="1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164" fontId="13" fillId="0" borderId="9" xfId="1" applyNumberFormat="1" applyFont="1" applyBorder="1" applyAlignment="1">
      <alignment horizontal="right" vertical="center"/>
    </xf>
    <xf numFmtId="0" fontId="11" fillId="0" borderId="0" xfId="4"/>
    <xf numFmtId="0" fontId="12" fillId="4" borderId="12" xfId="4" applyFont="1" applyFill="1" applyBorder="1" applyAlignment="1">
      <alignment horizontal="center" vertical="center" wrapText="1"/>
    </xf>
    <xf numFmtId="38" fontId="0" fillId="0" borderId="0" xfId="0" applyNumberFormat="1"/>
    <xf numFmtId="0" fontId="9" fillId="0" borderId="0" xfId="4" applyFont="1" applyAlignment="1">
      <alignment horizontal="center"/>
    </xf>
    <xf numFmtId="14" fontId="12" fillId="4" borderId="6" xfId="4" applyNumberFormat="1" applyFont="1" applyFill="1" applyBorder="1" applyAlignment="1">
      <alignment horizontal="center" vertical="center" wrapText="1"/>
    </xf>
    <xf numFmtId="0" fontId="12" fillId="4" borderId="6" xfId="4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3" fillId="2" borderId="2" xfId="2" applyNumberFormat="1" applyFont="1" applyFill="1" applyBorder="1" applyAlignment="1">
      <alignment horizontal="center"/>
    </xf>
    <xf numFmtId="14" fontId="3" fillId="2" borderId="3" xfId="2" applyNumberFormat="1" applyFont="1" applyFill="1" applyBorder="1" applyAlignment="1">
      <alignment horizontal="center"/>
    </xf>
    <xf numFmtId="14" fontId="15" fillId="0" borderId="0" xfId="2" applyNumberFormat="1" applyFont="1" applyAlignment="1">
      <alignment horizontal="center"/>
    </xf>
    <xf numFmtId="14" fontId="8" fillId="3" borderId="2" xfId="2" quotePrefix="1" applyNumberFormat="1" applyFont="1" applyFill="1" applyBorder="1" applyAlignment="1">
      <alignment horizontal="center" vertical="center"/>
    </xf>
    <xf numFmtId="14" fontId="8" fillId="3" borderId="11" xfId="2" quotePrefix="1" applyNumberFormat="1" applyFont="1" applyFill="1" applyBorder="1" applyAlignment="1">
      <alignment horizontal="center" vertical="center"/>
    </xf>
    <xf numFmtId="14" fontId="8" fillId="3" borderId="3" xfId="2" quotePrefix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4" applyFont="1" applyAlignment="1">
      <alignment horizontal="center"/>
    </xf>
    <xf numFmtId="0" fontId="17" fillId="0" borderId="0" xfId="4" applyFont="1" applyAlignment="1">
      <alignment horizontal="center"/>
    </xf>
    <xf numFmtId="0" fontId="11" fillId="0" borderId="0" xfId="4"/>
    <xf numFmtId="14" fontId="12" fillId="4" borderId="5" xfId="4" applyNumberFormat="1" applyFont="1" applyFill="1" applyBorder="1" applyAlignment="1">
      <alignment horizontal="center" vertical="center" wrapText="1"/>
    </xf>
    <xf numFmtId="0" fontId="12" fillId="4" borderId="5" xfId="4" applyFont="1" applyFill="1" applyBorder="1" applyAlignment="1">
      <alignment horizontal="center" vertical="center" wrapText="1"/>
    </xf>
    <xf numFmtId="38" fontId="12" fillId="4" borderId="6" xfId="4" applyNumberFormat="1" applyFont="1" applyFill="1" applyBorder="1" applyAlignment="1">
      <alignment horizontal="center" vertical="center" wrapText="1"/>
    </xf>
    <xf numFmtId="0" fontId="12" fillId="4" borderId="12" xfId="4" applyFont="1" applyFill="1" applyBorder="1" applyAlignment="1">
      <alignment horizontal="center" vertical="center" wrapText="1"/>
    </xf>
    <xf numFmtId="38" fontId="13" fillId="0" borderId="7" xfId="4" applyNumberFormat="1" applyFont="1" applyBorder="1" applyAlignment="1">
      <alignment horizontal="right" vertical="center"/>
    </xf>
    <xf numFmtId="0" fontId="13" fillId="0" borderId="7" xfId="4" applyFont="1" applyBorder="1" applyAlignment="1">
      <alignment horizontal="right" vertical="center"/>
    </xf>
    <xf numFmtId="38" fontId="11" fillId="0" borderId="0" xfId="4" applyNumberFormat="1"/>
    <xf numFmtId="14" fontId="13" fillId="0" borderId="7" xfId="4" applyNumberFormat="1" applyFont="1" applyBorder="1" applyAlignment="1">
      <alignment horizontal="center" vertical="center"/>
    </xf>
    <xf numFmtId="0" fontId="13" fillId="0" borderId="7" xfId="4" applyFont="1" applyBorder="1" applyAlignment="1">
      <alignment horizontal="left" vertical="center"/>
    </xf>
    <xf numFmtId="0" fontId="11" fillId="0" borderId="0" xfId="4"/>
    <xf numFmtId="14" fontId="12" fillId="4" borderId="5" xfId="4" applyNumberFormat="1" applyFont="1" applyFill="1" applyBorder="1" applyAlignment="1">
      <alignment horizontal="center" vertical="center" wrapText="1"/>
    </xf>
    <xf numFmtId="38" fontId="13" fillId="0" borderId="7" xfId="4" applyNumberFormat="1" applyFont="1" applyBorder="1" applyAlignment="1">
      <alignment horizontal="right" vertical="center"/>
    </xf>
    <xf numFmtId="0" fontId="12" fillId="4" borderId="5" xfId="4" applyFont="1" applyFill="1" applyBorder="1" applyAlignment="1">
      <alignment horizontal="center" vertical="center" wrapText="1"/>
    </xf>
    <xf numFmtId="0" fontId="13" fillId="0" borderId="7" xfId="4" applyFont="1" applyBorder="1" applyAlignment="1">
      <alignment horizontal="right" vertical="center"/>
    </xf>
    <xf numFmtId="38" fontId="12" fillId="4" borderId="6" xfId="4" applyNumberFormat="1" applyFont="1" applyFill="1" applyBorder="1" applyAlignment="1">
      <alignment horizontal="center" vertical="center" wrapText="1"/>
    </xf>
    <xf numFmtId="38" fontId="11" fillId="0" borderId="0" xfId="4" applyNumberFormat="1"/>
    <xf numFmtId="14" fontId="13" fillId="0" borderId="7" xfId="4" applyNumberFormat="1" applyFont="1" applyBorder="1" applyAlignment="1">
      <alignment horizontal="center" vertical="center"/>
    </xf>
    <xf numFmtId="0" fontId="13" fillId="0" borderId="7" xfId="4" applyFont="1" applyBorder="1" applyAlignment="1">
      <alignment horizontal="left" vertical="center"/>
    </xf>
    <xf numFmtId="0" fontId="17" fillId="0" borderId="0" xfId="4" applyFont="1" applyAlignment="1">
      <alignment horizontal="center"/>
    </xf>
    <xf numFmtId="0" fontId="12" fillId="4" borderId="12" xfId="4" applyFont="1" applyFill="1" applyBorder="1" applyAlignment="1">
      <alignment horizontal="center" vertical="center" wrapText="1"/>
    </xf>
    <xf numFmtId="164" fontId="17" fillId="0" borderId="0" xfId="1" applyNumberFormat="1" applyFont="1" applyAlignment="1">
      <alignment horizontal="center"/>
    </xf>
    <xf numFmtId="17" fontId="17" fillId="0" borderId="0" xfId="4" applyNumberFormat="1" applyFont="1" applyAlignment="1">
      <alignment horizontal="center"/>
    </xf>
    <xf numFmtId="14" fontId="13" fillId="0" borderId="0" xfId="4" applyNumberFormat="1" applyFont="1" applyBorder="1" applyAlignment="1">
      <alignment horizontal="center" vertical="center"/>
    </xf>
    <xf numFmtId="0" fontId="13" fillId="0" borderId="0" xfId="4" applyFont="1" applyBorder="1" applyAlignment="1">
      <alignment horizontal="left" vertical="center"/>
    </xf>
    <xf numFmtId="38" fontId="13" fillId="0" borderId="0" xfId="4" applyNumberFormat="1" applyFont="1" applyBorder="1" applyAlignment="1">
      <alignment horizontal="right" vertical="center"/>
    </xf>
    <xf numFmtId="0" fontId="13" fillId="0" borderId="0" xfId="4" applyFont="1" applyBorder="1" applyAlignment="1">
      <alignment horizontal="right" vertical="center"/>
    </xf>
  </cellXfs>
  <cellStyles count="6">
    <cellStyle name="Comma" xfId="1" builtinId="3"/>
    <cellStyle name="Comma 2" xfId="3" xr:uid="{7E3316F1-15FD-417B-9EE1-1C752B75AD54}"/>
    <cellStyle name="Normal" xfId="0" builtinId="0"/>
    <cellStyle name="Normal 2" xfId="2" xr:uid="{B478CC49-F5B9-4F02-A614-2BAF7CD231A8}"/>
    <cellStyle name="Normal 2 2" xfId="5" xr:uid="{D15E3DE0-058D-4B02-9A7F-9573AB1408F8}"/>
    <cellStyle name="Normal 3" xfId="4" xr:uid="{179DB444-E7CB-4200-A553-6D61D3E2037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469127</xdr:colOff>
      <xdr:row>0</xdr:row>
      <xdr:rowOff>198784</xdr:rowOff>
    </xdr:from>
    <xdr:to>
      <xdr:col>19</xdr:col>
      <xdr:colOff>159025</xdr:colOff>
      <xdr:row>20</xdr:row>
      <xdr:rowOff>143123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F23355-4785-D503-BC6A-2D2CBCC12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17997" y="198784"/>
          <a:ext cx="4142628" cy="41426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8B566-218B-4690-84B9-DE69C2B6C4BC}">
  <dimension ref="B1:K48"/>
  <sheetViews>
    <sheetView topLeftCell="A4" workbookViewId="0">
      <selection activeCell="D19" sqref="D19:D20"/>
    </sheetView>
  </sheetViews>
  <sheetFormatPr defaultRowHeight="15.05" x14ac:dyDescent="0.3"/>
  <cols>
    <col min="2" max="2" width="14.6640625" customWidth="1"/>
    <col min="3" max="3" width="27.33203125" customWidth="1"/>
    <col min="4" max="4" width="15.88671875" customWidth="1"/>
    <col min="5" max="5" width="15.6640625" customWidth="1"/>
    <col min="6" max="6" width="20.6640625" customWidth="1"/>
    <col min="7" max="7" width="12.33203125" bestFit="1" customWidth="1"/>
    <col min="9" max="9" width="10.5546875" bestFit="1" customWidth="1"/>
  </cols>
  <sheetData>
    <row r="1" spans="2:11" ht="37.6" customHeight="1" x14ac:dyDescent="0.3">
      <c r="B1" s="78" t="s">
        <v>41</v>
      </c>
      <c r="C1" s="79"/>
      <c r="D1" s="79"/>
      <c r="E1" s="79"/>
      <c r="F1" s="79"/>
    </row>
    <row r="2" spans="2:11" ht="31.3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</row>
    <row r="3" spans="2:11" ht="16.899999999999999" x14ac:dyDescent="0.3">
      <c r="B3" s="2"/>
      <c r="C3" s="2" t="s">
        <v>5</v>
      </c>
      <c r="D3" s="3">
        <f>1591601+1589422</f>
        <v>3181023</v>
      </c>
      <c r="E3" s="2"/>
      <c r="F3" s="2"/>
    </row>
    <row r="4" spans="2:11" ht="15.65" x14ac:dyDescent="0.3">
      <c r="B4" s="4">
        <v>2022</v>
      </c>
      <c r="C4" s="5" t="s">
        <v>6</v>
      </c>
      <c r="D4" s="6">
        <v>1221638</v>
      </c>
      <c r="E4" s="6"/>
      <c r="F4" s="7"/>
    </row>
    <row r="5" spans="2:11" ht="15.65" x14ac:dyDescent="0.3">
      <c r="B5" s="4">
        <v>2022</v>
      </c>
      <c r="C5" s="5" t="s">
        <v>7</v>
      </c>
      <c r="D5" s="6">
        <v>0</v>
      </c>
      <c r="E5" s="6"/>
      <c r="F5" s="7"/>
    </row>
    <row r="6" spans="2:11" ht="15.65" x14ac:dyDescent="0.3">
      <c r="B6" s="4">
        <v>2022</v>
      </c>
      <c r="C6" s="5" t="s">
        <v>8</v>
      </c>
      <c r="D6" s="6">
        <v>1823162.04</v>
      </c>
      <c r="E6" s="6"/>
      <c r="F6" s="8"/>
    </row>
    <row r="7" spans="2:11" ht="15.65" x14ac:dyDescent="0.3">
      <c r="B7" s="4">
        <v>2022</v>
      </c>
      <c r="C7" s="5" t="s">
        <v>9</v>
      </c>
      <c r="D7" s="6">
        <v>2783592</v>
      </c>
      <c r="E7" s="7"/>
      <c r="F7" s="8"/>
    </row>
    <row r="8" spans="2:11" ht="15.65" x14ac:dyDescent="0.3">
      <c r="B8" s="4">
        <v>2022</v>
      </c>
      <c r="C8" s="5" t="s">
        <v>10</v>
      </c>
      <c r="D8" s="6">
        <v>2274539.4</v>
      </c>
      <c r="E8" s="7"/>
      <c r="F8" s="8"/>
    </row>
    <row r="9" spans="2:11" ht="15.65" x14ac:dyDescent="0.3">
      <c r="B9" s="4">
        <v>2022</v>
      </c>
      <c r="C9" s="5" t="s">
        <v>11</v>
      </c>
      <c r="D9" s="6">
        <v>1671275.16</v>
      </c>
      <c r="E9" s="7"/>
      <c r="F9" s="8"/>
    </row>
    <row r="10" spans="2:11" ht="15.65" x14ac:dyDescent="0.3">
      <c r="B10" s="4">
        <v>2022</v>
      </c>
      <c r="C10" s="5" t="s">
        <v>12</v>
      </c>
      <c r="D10" s="6">
        <v>0</v>
      </c>
      <c r="E10" s="7"/>
      <c r="F10" s="8"/>
    </row>
    <row r="11" spans="2:11" ht="15.65" x14ac:dyDescent="0.3">
      <c r="B11" s="4">
        <v>2022</v>
      </c>
      <c r="C11" s="5" t="s">
        <v>13</v>
      </c>
      <c r="D11" s="6">
        <v>12090254</v>
      </c>
      <c r="E11" s="7"/>
      <c r="F11" s="8"/>
    </row>
    <row r="12" spans="2:11" ht="15.65" x14ac:dyDescent="0.3">
      <c r="B12" s="4">
        <v>2022</v>
      </c>
      <c r="C12" s="5" t="s">
        <v>14</v>
      </c>
      <c r="D12" s="6">
        <v>4744594</v>
      </c>
      <c r="E12" s="7"/>
      <c r="F12" s="8"/>
    </row>
    <row r="13" spans="2:11" ht="15.65" x14ac:dyDescent="0.3">
      <c r="B13" s="4">
        <v>2022</v>
      </c>
      <c r="C13" s="5" t="s">
        <v>15</v>
      </c>
      <c r="D13" s="6">
        <v>3196599</v>
      </c>
      <c r="E13" s="7"/>
      <c r="F13" s="8"/>
    </row>
    <row r="14" spans="2:11" ht="15.65" x14ac:dyDescent="0.3">
      <c r="B14" s="4">
        <v>2022</v>
      </c>
      <c r="C14" s="5" t="s">
        <v>16</v>
      </c>
      <c r="D14" s="6">
        <v>1166797</v>
      </c>
      <c r="E14" s="7"/>
      <c r="F14" s="8"/>
      <c r="K14">
        <v>-1589422</v>
      </c>
    </row>
    <row r="15" spans="2:11" ht="15.65" x14ac:dyDescent="0.3">
      <c r="B15" s="4">
        <v>2022</v>
      </c>
      <c r="C15" s="5" t="s">
        <v>17</v>
      </c>
      <c r="D15" s="6">
        <v>4882614</v>
      </c>
      <c r="E15" s="7"/>
      <c r="F15" s="8"/>
    </row>
    <row r="16" spans="2:11" ht="15.65" x14ac:dyDescent="0.3">
      <c r="B16" s="9">
        <v>2023</v>
      </c>
      <c r="C16" s="5" t="s">
        <v>6</v>
      </c>
      <c r="D16" s="6">
        <v>1756487</v>
      </c>
      <c r="E16" s="7"/>
      <c r="F16" s="8"/>
      <c r="G16" s="41">
        <f>+SUM(D4:D15)</f>
        <v>35855064.600000001</v>
      </c>
    </row>
    <row r="17" spans="2:7" ht="15.65" x14ac:dyDescent="0.3">
      <c r="B17" s="9">
        <v>2023</v>
      </c>
      <c r="C17" s="5" t="s">
        <v>7</v>
      </c>
      <c r="D17" s="6">
        <v>9979885</v>
      </c>
      <c r="E17" s="7"/>
      <c r="F17" s="8"/>
    </row>
    <row r="18" spans="2:7" ht="15.65" x14ac:dyDescent="0.3">
      <c r="B18" s="9">
        <v>2023</v>
      </c>
      <c r="C18" s="5" t="s">
        <v>8</v>
      </c>
      <c r="D18" s="6">
        <f>3236976-1589422</f>
        <v>1647554</v>
      </c>
      <c r="E18" s="7"/>
      <c r="F18" s="8"/>
    </row>
    <row r="19" spans="2:7" ht="15.65" x14ac:dyDescent="0.3">
      <c r="B19" s="9">
        <v>2023</v>
      </c>
      <c r="C19" s="5" t="s">
        <v>9</v>
      </c>
      <c r="D19" s="6">
        <v>1070678</v>
      </c>
      <c r="E19" s="7"/>
      <c r="F19" s="8"/>
    </row>
    <row r="20" spans="2:7" ht="15.65" x14ac:dyDescent="0.3">
      <c r="B20" s="9">
        <v>2023</v>
      </c>
      <c r="C20" s="5" t="s">
        <v>10</v>
      </c>
      <c r="D20" s="6">
        <v>6802493</v>
      </c>
      <c r="E20" s="7"/>
      <c r="F20" s="8"/>
    </row>
    <row r="21" spans="2:7" ht="15.65" x14ac:dyDescent="0.3">
      <c r="B21" s="80" t="s">
        <v>18</v>
      </c>
      <c r="C21" s="81"/>
      <c r="D21" s="10">
        <f>SUM(D4:D20)</f>
        <v>57112161.600000001</v>
      </c>
      <c r="E21" s="10"/>
      <c r="F21" s="11"/>
    </row>
    <row r="22" spans="2:7" ht="15.65" x14ac:dyDescent="0.3">
      <c r="B22" s="4">
        <v>2022</v>
      </c>
      <c r="C22" s="12" t="s">
        <v>19</v>
      </c>
      <c r="D22" s="6"/>
      <c r="E22" s="6">
        <v>-698366</v>
      </c>
      <c r="F22" s="8"/>
    </row>
    <row r="23" spans="2:7" ht="15.65" x14ac:dyDescent="0.3">
      <c r="B23" s="4">
        <v>2022</v>
      </c>
      <c r="C23" s="12" t="s">
        <v>20</v>
      </c>
      <c r="D23" s="6"/>
      <c r="E23" s="6">
        <v>-710569</v>
      </c>
      <c r="F23" s="8"/>
    </row>
    <row r="24" spans="2:7" ht="15.65" x14ac:dyDescent="0.3">
      <c r="B24" s="4">
        <v>2022</v>
      </c>
      <c r="C24" s="12" t="s">
        <v>21</v>
      </c>
      <c r="D24" s="6"/>
      <c r="E24" s="6">
        <v>-358548.12</v>
      </c>
      <c r="F24" s="8"/>
    </row>
    <row r="25" spans="2:7" ht="15.65" x14ac:dyDescent="0.3">
      <c r="B25" s="4">
        <v>2022</v>
      </c>
      <c r="C25" s="12" t="s">
        <v>22</v>
      </c>
      <c r="D25" s="6"/>
      <c r="E25" s="6">
        <v>-2314864</v>
      </c>
      <c r="F25" s="8"/>
    </row>
    <row r="26" spans="2:7" ht="15.65" x14ac:dyDescent="0.3">
      <c r="B26" s="4">
        <v>2022</v>
      </c>
      <c r="C26" s="12" t="s">
        <v>23</v>
      </c>
      <c r="D26" s="6"/>
      <c r="E26" s="6">
        <v>-2780012</v>
      </c>
      <c r="F26" s="8"/>
    </row>
    <row r="27" spans="2:7" ht="15.65" x14ac:dyDescent="0.3">
      <c r="B27" s="4">
        <v>2022</v>
      </c>
      <c r="C27" s="12" t="s">
        <v>24</v>
      </c>
      <c r="D27" s="6"/>
      <c r="E27" s="6">
        <v>-550341</v>
      </c>
      <c r="F27" s="8"/>
    </row>
    <row r="28" spans="2:7" ht="15.65" x14ac:dyDescent="0.3">
      <c r="B28" s="4">
        <v>2022</v>
      </c>
      <c r="C28" s="12" t="s">
        <v>25</v>
      </c>
      <c r="D28" s="6"/>
      <c r="E28" s="6">
        <v>-4842058</v>
      </c>
      <c r="F28" s="8"/>
      <c r="G28" s="41">
        <f>+SUM(E22:E28)</f>
        <v>-12254758.120000001</v>
      </c>
    </row>
    <row r="29" spans="2:7" ht="15.65" x14ac:dyDescent="0.3">
      <c r="B29" s="9">
        <v>2023</v>
      </c>
      <c r="C29" s="12" t="s">
        <v>19</v>
      </c>
      <c r="D29" s="6"/>
      <c r="E29" s="6">
        <v>0</v>
      </c>
      <c r="F29" s="8"/>
    </row>
    <row r="30" spans="2:7" ht="15.65" x14ac:dyDescent="0.3">
      <c r="B30" s="9">
        <v>2023</v>
      </c>
      <c r="C30" s="12" t="s">
        <v>26</v>
      </c>
      <c r="D30" s="6"/>
      <c r="E30" s="6">
        <v>-519231</v>
      </c>
      <c r="F30" s="8"/>
    </row>
    <row r="31" spans="2:7" ht="15.65" x14ac:dyDescent="0.3">
      <c r="B31" s="9">
        <v>2023</v>
      </c>
      <c r="C31" s="12" t="s">
        <v>20</v>
      </c>
      <c r="D31" s="6"/>
      <c r="E31" s="6">
        <v>-1235900</v>
      </c>
      <c r="F31" s="8"/>
    </row>
    <row r="32" spans="2:7" ht="15.65" x14ac:dyDescent="0.3">
      <c r="B32" s="9">
        <v>2023</v>
      </c>
      <c r="C32" s="12" t="s">
        <v>27</v>
      </c>
      <c r="D32" s="6"/>
      <c r="E32" s="6">
        <v>-1699419</v>
      </c>
      <c r="F32" s="8"/>
    </row>
    <row r="33" spans="2:9" ht="15.65" x14ac:dyDescent="0.3">
      <c r="B33" s="9">
        <v>2023</v>
      </c>
      <c r="C33" s="12" t="s">
        <v>28</v>
      </c>
      <c r="D33" s="6"/>
      <c r="E33" s="6">
        <v>-4353463</v>
      </c>
      <c r="F33" s="8"/>
    </row>
    <row r="34" spans="2:9" ht="15.65" x14ac:dyDescent="0.3">
      <c r="B34" s="80" t="s">
        <v>29</v>
      </c>
      <c r="C34" s="81"/>
      <c r="D34" s="10"/>
      <c r="E34" s="13">
        <f>SUM(E22:E33)</f>
        <v>-20062771.120000001</v>
      </c>
      <c r="F34" s="11"/>
    </row>
    <row r="35" spans="2:9" ht="15.65" x14ac:dyDescent="0.3">
      <c r="B35" s="4">
        <v>2022</v>
      </c>
      <c r="C35" s="5" t="s">
        <v>30</v>
      </c>
      <c r="D35" s="6"/>
      <c r="E35" s="6"/>
      <c r="F35" s="7">
        <v>855969.4</v>
      </c>
    </row>
    <row r="36" spans="2:9" ht="15.65" x14ac:dyDescent="0.3">
      <c r="B36" s="4">
        <v>2022</v>
      </c>
      <c r="C36" s="5" t="s">
        <v>31</v>
      </c>
      <c r="D36" s="6"/>
      <c r="E36" s="6"/>
      <c r="F36" s="7">
        <v>3186797</v>
      </c>
    </row>
    <row r="37" spans="2:9" ht="15.65" x14ac:dyDescent="0.3">
      <c r="B37" s="4">
        <v>2022</v>
      </c>
      <c r="C37" s="5" t="s">
        <v>32</v>
      </c>
      <c r="D37" s="6"/>
      <c r="E37" s="6"/>
      <c r="F37" s="7">
        <v>444827.04</v>
      </c>
    </row>
    <row r="38" spans="2:9" ht="15.65" x14ac:dyDescent="0.3">
      <c r="B38" s="4">
        <v>2022</v>
      </c>
      <c r="C38" s="5" t="s">
        <v>33</v>
      </c>
      <c r="D38" s="6"/>
      <c r="E38" s="6"/>
      <c r="F38" s="7">
        <v>2274539.4</v>
      </c>
    </row>
    <row r="39" spans="2:9" ht="15.65" x14ac:dyDescent="0.3">
      <c r="B39" s="4">
        <v>2022</v>
      </c>
      <c r="C39" s="5" t="s">
        <v>34</v>
      </c>
      <c r="D39" s="6"/>
      <c r="E39" s="6"/>
      <c r="F39" s="7">
        <v>1312727.04</v>
      </c>
    </row>
    <row r="40" spans="2:9" ht="15.65" x14ac:dyDescent="0.3">
      <c r="B40" s="4">
        <v>2022</v>
      </c>
      <c r="C40" s="5" t="s">
        <v>35</v>
      </c>
      <c r="D40" s="6"/>
      <c r="E40" s="6"/>
      <c r="F40" s="7">
        <v>3431016</v>
      </c>
    </row>
    <row r="41" spans="2:9" ht="15.65" x14ac:dyDescent="0.3">
      <c r="B41" s="4">
        <v>2022</v>
      </c>
      <c r="C41" s="5" t="s">
        <v>36</v>
      </c>
      <c r="D41" s="6"/>
      <c r="E41" s="6"/>
      <c r="F41" s="7">
        <v>7053296</v>
      </c>
    </row>
    <row r="42" spans="2:9" ht="15.65" x14ac:dyDescent="0.3">
      <c r="B42" s="4">
        <v>2022</v>
      </c>
      <c r="C42" s="5" t="s">
        <v>37</v>
      </c>
      <c r="D42" s="6"/>
      <c r="E42" s="6"/>
      <c r="F42" s="7">
        <v>7037416</v>
      </c>
      <c r="G42" s="41">
        <f>+SUM(F35:F42)</f>
        <v>25596587.879999999</v>
      </c>
      <c r="I42" s="41">
        <f>+D3+G16+G28-G42</f>
        <v>1184741.6000000015</v>
      </c>
    </row>
    <row r="43" spans="2:9" ht="15.65" x14ac:dyDescent="0.3">
      <c r="B43" s="4">
        <v>2023</v>
      </c>
      <c r="C43" s="5" t="s">
        <v>30</v>
      </c>
      <c r="D43" s="6"/>
      <c r="E43" s="6"/>
      <c r="F43" s="7">
        <v>2783592</v>
      </c>
    </row>
    <row r="44" spans="2:9" ht="15.65" x14ac:dyDescent="0.3">
      <c r="B44" s="4">
        <v>2023</v>
      </c>
      <c r="C44" s="5" t="s">
        <v>38</v>
      </c>
      <c r="D44" s="6"/>
      <c r="E44" s="6"/>
      <c r="F44" s="7">
        <v>0</v>
      </c>
    </row>
    <row r="45" spans="2:9" ht="15.65" x14ac:dyDescent="0.3">
      <c r="B45" s="4">
        <v>2023</v>
      </c>
      <c r="C45" s="5" t="s">
        <v>31</v>
      </c>
      <c r="D45" s="6"/>
      <c r="E45" s="6"/>
      <c r="F45" s="7">
        <v>8737855</v>
      </c>
    </row>
    <row r="46" spans="2:9" ht="15.65" x14ac:dyDescent="0.3">
      <c r="B46" s="4">
        <v>2023</v>
      </c>
      <c r="C46" s="5" t="s">
        <v>32</v>
      </c>
      <c r="D46" s="6"/>
      <c r="E46" s="6"/>
      <c r="F46" s="7">
        <v>2573947</v>
      </c>
    </row>
    <row r="47" spans="2:9" ht="15.65" x14ac:dyDescent="0.3">
      <c r="B47" s="80" t="s">
        <v>39</v>
      </c>
      <c r="C47" s="81"/>
      <c r="D47" s="14"/>
      <c r="E47" s="15"/>
      <c r="F47" s="15">
        <f>SUM(F35:F46)</f>
        <v>39691981.879999995</v>
      </c>
    </row>
    <row r="48" spans="2:9" ht="15.65" x14ac:dyDescent="0.3">
      <c r="B48" s="16"/>
      <c r="C48" s="17" t="s">
        <v>40</v>
      </c>
      <c r="D48" s="16"/>
      <c r="E48" s="16"/>
      <c r="F48" s="18">
        <f>D3+D21+E34-F47</f>
        <v>538431.60000000894</v>
      </c>
    </row>
  </sheetData>
  <mergeCells count="4">
    <mergeCell ref="B1:F1"/>
    <mergeCell ref="B21:C21"/>
    <mergeCell ref="B34:C34"/>
    <mergeCell ref="B47:C4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19574-6E13-4969-B33F-783AB9CB2CF4}">
  <dimension ref="B1:H45"/>
  <sheetViews>
    <sheetView topLeftCell="B12" zoomScale="85" zoomScaleNormal="85" workbookViewId="0">
      <selection activeCell="H23" sqref="H23"/>
    </sheetView>
  </sheetViews>
  <sheetFormatPr defaultRowHeight="15.05" x14ac:dyDescent="0.3"/>
  <cols>
    <col min="2" max="2" width="14.44140625" customWidth="1"/>
    <col min="3" max="3" width="30.88671875" customWidth="1"/>
    <col min="4" max="6" width="14.44140625" customWidth="1"/>
    <col min="7" max="8" width="12.21875" bestFit="1" customWidth="1"/>
  </cols>
  <sheetData>
    <row r="1" spans="2:7" ht="18.8" x14ac:dyDescent="0.3">
      <c r="B1" s="82" t="s">
        <v>88</v>
      </c>
      <c r="C1" s="82"/>
      <c r="D1" s="82"/>
      <c r="E1" s="82"/>
      <c r="F1" s="82"/>
    </row>
    <row r="2" spans="2:7" ht="31.3" x14ac:dyDescent="0.3">
      <c r="B2" s="1" t="s">
        <v>89</v>
      </c>
      <c r="C2" s="1" t="s">
        <v>1</v>
      </c>
      <c r="D2" s="1" t="s">
        <v>2</v>
      </c>
      <c r="E2" s="1" t="s">
        <v>3</v>
      </c>
      <c r="F2" s="1" t="s">
        <v>4</v>
      </c>
    </row>
    <row r="3" spans="2:7" ht="21" customHeight="1" x14ac:dyDescent="0.3">
      <c r="B3" s="2"/>
      <c r="C3" s="2" t="s">
        <v>5</v>
      </c>
      <c r="D3" s="57">
        <v>1293630</v>
      </c>
      <c r="E3" s="2"/>
      <c r="F3" s="2"/>
    </row>
    <row r="4" spans="2:7" ht="15.65" x14ac:dyDescent="0.3">
      <c r="B4" s="4">
        <v>1</v>
      </c>
      <c r="C4" s="5" t="s">
        <v>6</v>
      </c>
      <c r="D4" s="6">
        <v>1756487</v>
      </c>
      <c r="E4" s="6"/>
      <c r="F4" s="7"/>
    </row>
    <row r="5" spans="2:7" ht="15.65" x14ac:dyDescent="0.3">
      <c r="B5" s="4">
        <v>2</v>
      </c>
      <c r="C5" s="5" t="s">
        <v>7</v>
      </c>
      <c r="D5" s="6">
        <v>9979885</v>
      </c>
      <c r="E5" s="6"/>
      <c r="F5" s="7"/>
    </row>
    <row r="6" spans="2:7" ht="15.65" x14ac:dyDescent="0.3">
      <c r="B6" s="4">
        <v>3</v>
      </c>
      <c r="C6" s="5" t="s">
        <v>8</v>
      </c>
      <c r="D6" s="6">
        <v>1647554</v>
      </c>
      <c r="E6" s="6"/>
      <c r="F6" s="8"/>
    </row>
    <row r="7" spans="2:7" ht="15.65" x14ac:dyDescent="0.3">
      <c r="B7" s="9">
        <v>4</v>
      </c>
      <c r="C7" s="5" t="s">
        <v>9</v>
      </c>
      <c r="D7" s="6">
        <v>1070678</v>
      </c>
      <c r="E7" s="7"/>
      <c r="F7" s="8"/>
    </row>
    <row r="8" spans="2:7" ht="15.65" x14ac:dyDescent="0.3">
      <c r="B8" s="9">
        <v>5</v>
      </c>
      <c r="C8" s="5" t="s">
        <v>10</v>
      </c>
      <c r="D8" s="6">
        <v>6802493</v>
      </c>
      <c r="E8" s="7"/>
      <c r="F8" s="8"/>
    </row>
    <row r="9" spans="2:7" ht="15.65" x14ac:dyDescent="0.3">
      <c r="B9" s="9">
        <v>6</v>
      </c>
      <c r="C9" s="5" t="s">
        <v>11</v>
      </c>
      <c r="D9" s="6">
        <v>2725174</v>
      </c>
      <c r="E9" s="7"/>
      <c r="F9" s="8"/>
    </row>
    <row r="10" spans="2:7" ht="15.65" x14ac:dyDescent="0.3">
      <c r="B10" s="9">
        <v>7</v>
      </c>
      <c r="C10" s="5" t="s">
        <v>12</v>
      </c>
      <c r="D10" s="6">
        <v>4220095</v>
      </c>
      <c r="E10" s="7"/>
      <c r="F10" s="8"/>
    </row>
    <row r="11" spans="2:7" ht="15.65" x14ac:dyDescent="0.3">
      <c r="B11" s="9">
        <v>8</v>
      </c>
      <c r="C11" s="5" t="s">
        <v>13</v>
      </c>
      <c r="D11" s="6">
        <v>6934569</v>
      </c>
      <c r="E11" s="7"/>
      <c r="F11" s="8"/>
    </row>
    <row r="12" spans="2:7" ht="15.65" x14ac:dyDescent="0.3">
      <c r="B12" s="9">
        <v>9</v>
      </c>
      <c r="C12" s="5" t="s">
        <v>14</v>
      </c>
      <c r="D12" s="6">
        <v>689520</v>
      </c>
      <c r="E12" s="7"/>
      <c r="F12" s="8"/>
    </row>
    <row r="13" spans="2:7" ht="15.65" x14ac:dyDescent="0.3">
      <c r="B13" s="9">
        <v>10</v>
      </c>
      <c r="C13" s="5" t="s">
        <v>15</v>
      </c>
      <c r="D13" s="6">
        <v>1310455</v>
      </c>
      <c r="E13" s="7"/>
      <c r="F13" s="8"/>
    </row>
    <row r="14" spans="2:7" ht="15.65" x14ac:dyDescent="0.3">
      <c r="B14" s="9">
        <v>11</v>
      </c>
      <c r="C14" s="5" t="s">
        <v>16</v>
      </c>
      <c r="D14" s="6">
        <v>7673643</v>
      </c>
      <c r="E14" s="7"/>
      <c r="F14" s="8"/>
    </row>
    <row r="15" spans="2:7" ht="15.65" x14ac:dyDescent="0.3">
      <c r="B15" s="9">
        <v>12</v>
      </c>
      <c r="C15" s="5" t="s">
        <v>17</v>
      </c>
      <c r="D15" s="6">
        <v>8309290</v>
      </c>
      <c r="E15" s="7"/>
      <c r="F15" s="8"/>
    </row>
    <row r="16" spans="2:7" ht="15.65" x14ac:dyDescent="0.3">
      <c r="B16" s="80" t="s">
        <v>18</v>
      </c>
      <c r="C16" s="81"/>
      <c r="D16" s="10">
        <f>SUM(D4:D15)</f>
        <v>53119843</v>
      </c>
      <c r="E16" s="10">
        <f>SUM(E4:E8)</f>
        <v>0</v>
      </c>
      <c r="F16" s="11"/>
      <c r="G16" s="41"/>
    </row>
    <row r="17" spans="2:6" ht="15.65" x14ac:dyDescent="0.3">
      <c r="B17" s="4">
        <v>1</v>
      </c>
      <c r="C17" s="12" t="s">
        <v>19</v>
      </c>
      <c r="D17" s="6"/>
      <c r="E17" s="6">
        <v>0</v>
      </c>
      <c r="F17" s="8"/>
    </row>
    <row r="18" spans="2:6" ht="15.65" x14ac:dyDescent="0.3">
      <c r="B18" s="4">
        <v>2</v>
      </c>
      <c r="C18" s="12" t="s">
        <v>26</v>
      </c>
      <c r="D18" s="6"/>
      <c r="E18" s="6">
        <v>-519231</v>
      </c>
      <c r="F18" s="8"/>
    </row>
    <row r="19" spans="2:6" ht="15.65" x14ac:dyDescent="0.3">
      <c r="B19" s="4">
        <v>3</v>
      </c>
      <c r="C19" s="12" t="s">
        <v>20</v>
      </c>
      <c r="D19" s="6"/>
      <c r="E19" s="6">
        <v>-1235900</v>
      </c>
      <c r="F19" s="8"/>
    </row>
    <row r="20" spans="2:6" ht="15.65" x14ac:dyDescent="0.3">
      <c r="B20" s="4">
        <v>4</v>
      </c>
      <c r="C20" s="12" t="s">
        <v>27</v>
      </c>
      <c r="D20" s="6"/>
      <c r="E20" s="7">
        <v>-1699419</v>
      </c>
      <c r="F20" s="8"/>
    </row>
    <row r="21" spans="2:6" ht="15.65" x14ac:dyDescent="0.3">
      <c r="B21" s="4">
        <v>5</v>
      </c>
      <c r="C21" s="12" t="s">
        <v>28</v>
      </c>
      <c r="D21" s="6"/>
      <c r="E21" s="7">
        <v>-4353463</v>
      </c>
      <c r="F21" s="8"/>
    </row>
    <row r="22" spans="2:6" ht="15.65" x14ac:dyDescent="0.3">
      <c r="B22" s="4">
        <v>6</v>
      </c>
      <c r="C22" s="12" t="s">
        <v>128</v>
      </c>
      <c r="D22" s="6"/>
      <c r="E22" s="7">
        <v>-412154</v>
      </c>
      <c r="F22" s="8"/>
    </row>
    <row r="23" spans="2:6" ht="15.65" x14ac:dyDescent="0.3">
      <c r="B23" s="4">
        <v>7</v>
      </c>
      <c r="C23" s="12" t="s">
        <v>21</v>
      </c>
      <c r="D23" s="6"/>
      <c r="E23" s="7">
        <v>-1585860</v>
      </c>
      <c r="F23" s="8"/>
    </row>
    <row r="24" spans="2:6" ht="15.65" x14ac:dyDescent="0.3">
      <c r="B24" s="4">
        <v>8</v>
      </c>
      <c r="C24" s="12" t="s">
        <v>22</v>
      </c>
      <c r="D24" s="6"/>
      <c r="E24" s="7">
        <v>-861616</v>
      </c>
      <c r="F24" s="8"/>
    </row>
    <row r="25" spans="2:6" ht="15.65" x14ac:dyDescent="0.3">
      <c r="B25" s="4">
        <v>9</v>
      </c>
      <c r="C25" s="12" t="s">
        <v>129</v>
      </c>
      <c r="D25" s="6"/>
      <c r="E25" s="7">
        <v>-871092</v>
      </c>
      <c r="F25" s="8"/>
    </row>
    <row r="26" spans="2:6" ht="15.65" x14ac:dyDescent="0.3">
      <c r="B26" s="9">
        <v>10</v>
      </c>
      <c r="C26" s="12" t="s">
        <v>23</v>
      </c>
      <c r="D26" s="6"/>
      <c r="E26" s="7">
        <v>-645246</v>
      </c>
      <c r="F26" s="8"/>
    </row>
    <row r="27" spans="2:6" ht="15.65" x14ac:dyDescent="0.3">
      <c r="B27" s="9">
        <v>11</v>
      </c>
      <c r="C27" s="12" t="s">
        <v>24</v>
      </c>
      <c r="D27" s="6"/>
      <c r="E27" s="7">
        <v>-2808701</v>
      </c>
      <c r="F27" s="8"/>
    </row>
    <row r="28" spans="2:6" ht="15.65" x14ac:dyDescent="0.3">
      <c r="B28" s="9">
        <v>12</v>
      </c>
      <c r="C28" s="12" t="s">
        <v>25</v>
      </c>
      <c r="D28" s="6"/>
      <c r="E28" s="7">
        <v>-1462722</v>
      </c>
      <c r="F28" s="8"/>
    </row>
    <row r="29" spans="2:6" ht="15.65" x14ac:dyDescent="0.3">
      <c r="B29" s="80" t="s">
        <v>29</v>
      </c>
      <c r="C29" s="81"/>
      <c r="D29" s="10">
        <f>SUM(D17:D25)</f>
        <v>0</v>
      </c>
      <c r="E29" s="13">
        <f>SUM(E17:E28)</f>
        <v>-16455404</v>
      </c>
      <c r="F29" s="11"/>
    </row>
    <row r="30" spans="2:6" ht="15.65" x14ac:dyDescent="0.3">
      <c r="B30" s="4">
        <v>1</v>
      </c>
      <c r="C30" s="5" t="s">
        <v>30</v>
      </c>
      <c r="D30" s="6"/>
      <c r="E30" s="6"/>
      <c r="F30" s="7">
        <v>2783592</v>
      </c>
    </row>
    <row r="31" spans="2:6" ht="15.65" x14ac:dyDescent="0.3">
      <c r="B31" s="4">
        <v>2</v>
      </c>
      <c r="C31" s="5" t="s">
        <v>38</v>
      </c>
      <c r="D31" s="6"/>
      <c r="E31" s="6"/>
      <c r="F31" s="7">
        <v>0</v>
      </c>
    </row>
    <row r="32" spans="2:6" ht="15.65" x14ac:dyDescent="0.3">
      <c r="B32" s="4">
        <v>3</v>
      </c>
      <c r="C32" s="5" t="s">
        <v>31</v>
      </c>
      <c r="D32" s="6"/>
      <c r="E32" s="6"/>
      <c r="F32" s="7">
        <v>8737855</v>
      </c>
    </row>
    <row r="33" spans="2:8" ht="15.65" x14ac:dyDescent="0.3">
      <c r="B33" s="4">
        <v>4</v>
      </c>
      <c r="C33" s="5" t="s">
        <v>90</v>
      </c>
      <c r="D33" s="6"/>
      <c r="E33" s="6"/>
      <c r="F33" s="7"/>
    </row>
    <row r="34" spans="2:8" ht="15.65" x14ac:dyDescent="0.3">
      <c r="B34" s="9">
        <v>5</v>
      </c>
      <c r="C34" s="12" t="s">
        <v>32</v>
      </c>
      <c r="D34" s="6"/>
      <c r="E34" s="6"/>
      <c r="F34" s="7">
        <v>2573947</v>
      </c>
    </row>
    <row r="35" spans="2:8" ht="15.65" x14ac:dyDescent="0.3">
      <c r="B35" s="9">
        <v>6</v>
      </c>
      <c r="C35" s="12" t="s">
        <v>136</v>
      </c>
      <c r="D35" s="6"/>
      <c r="E35" s="6"/>
      <c r="F35" s="7">
        <v>1759287</v>
      </c>
    </row>
    <row r="36" spans="2:8" ht="15.65" x14ac:dyDescent="0.3">
      <c r="B36" s="9">
        <v>7</v>
      </c>
      <c r="C36" s="12" t="s">
        <v>137</v>
      </c>
      <c r="D36" s="6"/>
      <c r="E36" s="6"/>
      <c r="F36" s="7">
        <v>1201058</v>
      </c>
    </row>
    <row r="37" spans="2:8" ht="15.65" x14ac:dyDescent="0.3">
      <c r="B37" s="9">
        <v>8</v>
      </c>
      <c r="C37" s="12" t="s">
        <v>33</v>
      </c>
      <c r="D37" s="6"/>
      <c r="E37" s="6"/>
      <c r="F37" s="7">
        <v>466832</v>
      </c>
    </row>
    <row r="38" spans="2:8" ht="15.65" x14ac:dyDescent="0.3">
      <c r="B38" s="9">
        <v>9</v>
      </c>
      <c r="C38" s="12" t="s">
        <v>34</v>
      </c>
      <c r="D38" s="6"/>
      <c r="E38" s="6"/>
      <c r="F38" s="7">
        <v>2829544</v>
      </c>
    </row>
    <row r="39" spans="2:8" ht="15.65" x14ac:dyDescent="0.3">
      <c r="B39" s="9">
        <v>10</v>
      </c>
      <c r="C39" s="12" t="s">
        <v>35</v>
      </c>
      <c r="D39" s="6"/>
      <c r="E39" s="6"/>
      <c r="F39" s="7">
        <v>5855329</v>
      </c>
    </row>
    <row r="40" spans="2:8" ht="15.65" x14ac:dyDescent="0.3">
      <c r="B40" s="9">
        <v>11</v>
      </c>
      <c r="C40" s="12" t="s">
        <v>36</v>
      </c>
      <c r="D40" s="6"/>
      <c r="E40" s="6"/>
      <c r="F40" s="7"/>
    </row>
    <row r="41" spans="2:8" ht="15.65" x14ac:dyDescent="0.3">
      <c r="B41" s="9">
        <v>12</v>
      </c>
      <c r="C41" s="12" t="s">
        <v>37</v>
      </c>
      <c r="D41" s="6"/>
      <c r="E41" s="6"/>
      <c r="F41" s="7">
        <v>2290641</v>
      </c>
    </row>
    <row r="42" spans="2:8" ht="15.65" x14ac:dyDescent="0.3">
      <c r="B42" s="80" t="s">
        <v>39</v>
      </c>
      <c r="C42" s="81"/>
      <c r="D42" s="14"/>
      <c r="E42" s="15"/>
      <c r="F42" s="15">
        <f>SUM(F30:F41)</f>
        <v>28498085</v>
      </c>
    </row>
    <row r="43" spans="2:8" ht="15.65" x14ac:dyDescent="0.3">
      <c r="B43" s="83" t="s">
        <v>91</v>
      </c>
      <c r="C43" s="84"/>
      <c r="D43" s="84"/>
      <c r="E43" s="85"/>
      <c r="F43" s="48">
        <f>D3+D16+E29-F42</f>
        <v>9459984</v>
      </c>
    </row>
    <row r="45" spans="2:8" x14ac:dyDescent="0.3">
      <c r="H45" s="41"/>
    </row>
  </sheetData>
  <mergeCells count="5">
    <mergeCell ref="B1:F1"/>
    <mergeCell ref="B16:C16"/>
    <mergeCell ref="B29:C29"/>
    <mergeCell ref="B42:C42"/>
    <mergeCell ref="B43:E43"/>
  </mergeCells>
  <phoneticPr fontId="1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C3711-342B-47C6-9E8B-9A35CA494007}">
  <dimension ref="A1:K19"/>
  <sheetViews>
    <sheetView workbookViewId="0">
      <selection activeCell="O15" sqref="O15"/>
    </sheetView>
  </sheetViews>
  <sheetFormatPr defaultRowHeight="15.05" x14ac:dyDescent="0.3"/>
  <cols>
    <col min="2" max="4" width="18.109375" customWidth="1"/>
    <col min="5" max="5" width="32.44140625" customWidth="1"/>
    <col min="6" max="9" width="18.109375" customWidth="1"/>
  </cols>
  <sheetData>
    <row r="1" spans="1:11" ht="17.55" x14ac:dyDescent="0.3">
      <c r="B1" s="86" t="s">
        <v>138</v>
      </c>
      <c r="C1" s="86"/>
      <c r="D1" s="86"/>
      <c r="E1" s="86"/>
      <c r="F1" s="86"/>
      <c r="G1" s="86"/>
      <c r="H1" s="86"/>
      <c r="I1" s="86"/>
    </row>
    <row r="2" spans="1:11" ht="17.55" x14ac:dyDescent="0.3">
      <c r="I2" s="40">
        <f>+SUM(I4:I19)</f>
        <v>538432</v>
      </c>
    </row>
    <row r="3" spans="1:11" ht="34.450000000000003" customHeight="1" x14ac:dyDescent="0.3">
      <c r="B3" s="19" t="s">
        <v>42</v>
      </c>
      <c r="C3" s="20" t="s">
        <v>43</v>
      </c>
      <c r="D3" s="20" t="s">
        <v>44</v>
      </c>
      <c r="E3" s="20" t="s">
        <v>45</v>
      </c>
      <c r="F3" s="21" t="s">
        <v>46</v>
      </c>
      <c r="G3" s="20" t="s">
        <v>47</v>
      </c>
      <c r="H3" s="21" t="s">
        <v>48</v>
      </c>
      <c r="I3" s="21" t="s">
        <v>49</v>
      </c>
    </row>
    <row r="4" spans="1:11" x14ac:dyDescent="0.3">
      <c r="B4" s="60">
        <v>44896</v>
      </c>
      <c r="C4" s="61" t="s">
        <v>63</v>
      </c>
      <c r="D4" s="23" t="s">
        <v>64</v>
      </c>
      <c r="E4" s="23" t="s">
        <v>65</v>
      </c>
      <c r="F4" s="33">
        <v>-1057050</v>
      </c>
      <c r="G4" s="62">
        <v>0</v>
      </c>
      <c r="H4" s="33">
        <v>0</v>
      </c>
      <c r="I4" s="31">
        <f>+F4</f>
        <v>-1057050</v>
      </c>
      <c r="J4" t="s">
        <v>135</v>
      </c>
    </row>
    <row r="5" spans="1:11" x14ac:dyDescent="0.3">
      <c r="B5" s="60">
        <v>44909</v>
      </c>
      <c r="C5" s="63" t="s">
        <v>68</v>
      </c>
      <c r="D5" s="23" t="s">
        <v>64</v>
      </c>
      <c r="E5" s="23" t="s">
        <v>65</v>
      </c>
      <c r="F5" s="33">
        <v>-392766</v>
      </c>
      <c r="G5" s="62">
        <v>0.08</v>
      </c>
      <c r="H5" s="33">
        <v>-31421</v>
      </c>
      <c r="I5" s="31">
        <f>+H5+F5</f>
        <v>-424187</v>
      </c>
      <c r="J5" t="s">
        <v>130</v>
      </c>
    </row>
    <row r="6" spans="1:11" x14ac:dyDescent="0.3">
      <c r="B6" s="28">
        <v>44924</v>
      </c>
      <c r="C6" s="27" t="s">
        <v>66</v>
      </c>
      <c r="D6" s="29" t="s">
        <v>67</v>
      </c>
      <c r="E6" s="29" t="s">
        <v>65</v>
      </c>
      <c r="F6" s="32">
        <v>-188026</v>
      </c>
      <c r="G6" s="62">
        <v>0.08</v>
      </c>
      <c r="H6" s="32">
        <v>-15042</v>
      </c>
      <c r="I6" s="31">
        <v>-203068</v>
      </c>
      <c r="J6" t="s">
        <v>135</v>
      </c>
    </row>
    <row r="7" spans="1:11" x14ac:dyDescent="0.3">
      <c r="B7" s="22">
        <v>45002</v>
      </c>
      <c r="C7" s="23" t="s">
        <v>58</v>
      </c>
      <c r="D7" s="23" t="s">
        <v>51</v>
      </c>
      <c r="E7" s="23" t="s">
        <v>59</v>
      </c>
      <c r="F7" s="24">
        <v>1046568</v>
      </c>
      <c r="G7" s="25" t="s">
        <v>53</v>
      </c>
      <c r="H7" s="24">
        <v>104657</v>
      </c>
      <c r="I7" s="26">
        <f>+H7+F7</f>
        <v>1151225</v>
      </c>
      <c r="J7" t="s">
        <v>135</v>
      </c>
    </row>
    <row r="8" spans="1:11" x14ac:dyDescent="0.3">
      <c r="B8" s="43">
        <v>45005</v>
      </c>
      <c r="C8" s="29" t="s">
        <v>50</v>
      </c>
      <c r="D8" s="29" t="s">
        <v>51</v>
      </c>
      <c r="E8" s="29" t="s">
        <v>52</v>
      </c>
      <c r="F8" s="46">
        <v>451204</v>
      </c>
      <c r="G8" s="25" t="s">
        <v>53</v>
      </c>
      <c r="H8" s="46">
        <v>45120</v>
      </c>
      <c r="I8" s="26">
        <f>+H8+F8</f>
        <v>496324</v>
      </c>
      <c r="J8" t="s">
        <v>131</v>
      </c>
    </row>
    <row r="9" spans="1:11" x14ac:dyDescent="0.3">
      <c r="B9" s="43">
        <v>45028</v>
      </c>
      <c r="C9" s="29" t="s">
        <v>54</v>
      </c>
      <c r="D9" s="29" t="s">
        <v>51</v>
      </c>
      <c r="E9" s="29" t="s">
        <v>52</v>
      </c>
      <c r="F9" s="69">
        <v>973342</v>
      </c>
      <c r="G9" s="70" t="s">
        <v>53</v>
      </c>
      <c r="H9" s="71">
        <v>97334</v>
      </c>
      <c r="I9" s="26">
        <f>+H9+F9</f>
        <v>1070676</v>
      </c>
      <c r="J9" t="s">
        <v>131</v>
      </c>
    </row>
    <row r="10" spans="1:11" x14ac:dyDescent="0.3">
      <c r="B10" s="43">
        <v>45029</v>
      </c>
      <c r="C10" s="29" t="s">
        <v>73</v>
      </c>
      <c r="D10" s="29" t="s">
        <v>69</v>
      </c>
      <c r="E10" s="29" t="s">
        <v>74</v>
      </c>
      <c r="F10" s="30">
        <v>-909124</v>
      </c>
      <c r="G10" s="70" t="s">
        <v>53</v>
      </c>
      <c r="H10" s="32">
        <v>-90912</v>
      </c>
      <c r="I10" s="31">
        <v>-1000036</v>
      </c>
      <c r="J10" t="s">
        <v>131</v>
      </c>
    </row>
    <row r="11" spans="1:11" x14ac:dyDescent="0.3">
      <c r="B11" s="43">
        <v>45036</v>
      </c>
      <c r="C11" s="29" t="s">
        <v>71</v>
      </c>
      <c r="D11" s="29" t="s">
        <v>69</v>
      </c>
      <c r="E11" s="29" t="s">
        <v>72</v>
      </c>
      <c r="F11" s="32">
        <v>-142183</v>
      </c>
      <c r="G11" s="70" t="s">
        <v>53</v>
      </c>
      <c r="H11" s="32">
        <v>-14218</v>
      </c>
      <c r="I11" s="31">
        <v>-156401</v>
      </c>
      <c r="J11" t="s">
        <v>131</v>
      </c>
    </row>
    <row r="12" spans="1:11" x14ac:dyDescent="0.3">
      <c r="B12" s="22">
        <v>45037</v>
      </c>
      <c r="C12" s="23" t="s">
        <v>75</v>
      </c>
      <c r="D12" s="23" t="s">
        <v>76</v>
      </c>
      <c r="E12" s="23" t="s">
        <v>77</v>
      </c>
      <c r="F12" s="33">
        <v>-297071</v>
      </c>
      <c r="G12" s="25" t="s">
        <v>53</v>
      </c>
      <c r="H12" s="33">
        <v>-29707</v>
      </c>
      <c r="I12" s="31">
        <v>-326778</v>
      </c>
      <c r="J12" t="s">
        <v>131</v>
      </c>
    </row>
    <row r="13" spans="1:11" x14ac:dyDescent="0.3">
      <c r="B13" s="34">
        <v>45069</v>
      </c>
      <c r="C13" s="35" t="s">
        <v>78</v>
      </c>
      <c r="D13" s="35" t="s">
        <v>79</v>
      </c>
      <c r="E13" s="35" t="s">
        <v>80</v>
      </c>
      <c r="F13" s="36">
        <v>-511822</v>
      </c>
      <c r="G13" s="37" t="s">
        <v>53</v>
      </c>
      <c r="H13" s="36">
        <v>-51182</v>
      </c>
      <c r="I13" s="31">
        <f>+H13+F13</f>
        <v>-563004</v>
      </c>
      <c r="J13" t="s">
        <v>130</v>
      </c>
    </row>
    <row r="14" spans="1:11" x14ac:dyDescent="0.3">
      <c r="A14" s="38"/>
      <c r="B14" s="39">
        <v>45071</v>
      </c>
      <c r="C14" s="64" t="s">
        <v>86</v>
      </c>
      <c r="D14" s="67" t="s">
        <v>87</v>
      </c>
      <c r="E14" s="65" t="s">
        <v>65</v>
      </c>
      <c r="F14" s="36">
        <v>-388901</v>
      </c>
      <c r="G14" s="37" t="s">
        <v>53</v>
      </c>
      <c r="H14" s="36">
        <v>-38890</v>
      </c>
      <c r="I14" s="31">
        <f>+H14+F14</f>
        <v>-427791</v>
      </c>
      <c r="J14" t="s">
        <v>130</v>
      </c>
      <c r="K14" s="38"/>
    </row>
    <row r="15" spans="1:11" x14ac:dyDescent="0.3">
      <c r="B15" s="34">
        <v>45074</v>
      </c>
      <c r="C15" s="35" t="s">
        <v>81</v>
      </c>
      <c r="D15" s="35" t="s">
        <v>79</v>
      </c>
      <c r="E15" s="35" t="s">
        <v>82</v>
      </c>
      <c r="F15" s="36">
        <v>-92000</v>
      </c>
      <c r="G15" s="37" t="s">
        <v>53</v>
      </c>
      <c r="H15" s="36">
        <v>-9200</v>
      </c>
      <c r="I15" s="31">
        <f>+H15+F15</f>
        <v>-101200</v>
      </c>
      <c r="J15" t="s">
        <v>130</v>
      </c>
    </row>
    <row r="16" spans="1:11" x14ac:dyDescent="0.3">
      <c r="B16" s="34">
        <v>45074</v>
      </c>
      <c r="C16" s="35" t="s">
        <v>83</v>
      </c>
      <c r="D16" s="35" t="s">
        <v>76</v>
      </c>
      <c r="E16" s="35" t="s">
        <v>84</v>
      </c>
      <c r="F16" s="36">
        <v>-196002</v>
      </c>
      <c r="G16" s="37" t="s">
        <v>53</v>
      </c>
      <c r="H16" s="36">
        <v>-19600</v>
      </c>
      <c r="I16" s="31">
        <f>+H16+F16</f>
        <v>-215602</v>
      </c>
      <c r="J16" t="s">
        <v>130</v>
      </c>
    </row>
    <row r="17" spans="2:10" x14ac:dyDescent="0.3">
      <c r="B17" s="34">
        <v>45074</v>
      </c>
      <c r="C17" s="35" t="s">
        <v>85</v>
      </c>
      <c r="D17" s="35" t="s">
        <v>76</v>
      </c>
      <c r="E17" s="35" t="s">
        <v>84</v>
      </c>
      <c r="F17" s="36">
        <v>-496538</v>
      </c>
      <c r="G17" s="37" t="s">
        <v>53</v>
      </c>
      <c r="H17" s="36">
        <v>-49654</v>
      </c>
      <c r="I17" s="31">
        <f>+H17+F17</f>
        <v>-546192</v>
      </c>
      <c r="J17" t="s">
        <v>130</v>
      </c>
    </row>
    <row r="18" spans="2:10" x14ac:dyDescent="0.3">
      <c r="B18" s="42" t="s">
        <v>60</v>
      </c>
      <c r="C18" s="44" t="s">
        <v>61</v>
      </c>
      <c r="D18" s="44" t="s">
        <v>51</v>
      </c>
      <c r="E18" s="44" t="s">
        <v>62</v>
      </c>
      <c r="F18" s="45">
        <v>1656396</v>
      </c>
      <c r="G18" s="25" t="s">
        <v>53</v>
      </c>
      <c r="H18" s="45">
        <v>165640</v>
      </c>
      <c r="I18" s="26">
        <v>1822036</v>
      </c>
      <c r="J18" t="s">
        <v>130</v>
      </c>
    </row>
    <row r="19" spans="2:10" x14ac:dyDescent="0.3">
      <c r="B19" s="42" t="s">
        <v>55</v>
      </c>
      <c r="C19" s="66" t="s">
        <v>56</v>
      </c>
      <c r="D19" s="47" t="s">
        <v>51</v>
      </c>
      <c r="E19" s="68" t="s">
        <v>57</v>
      </c>
      <c r="F19" s="45">
        <v>926800</v>
      </c>
      <c r="G19" s="25" t="s">
        <v>53</v>
      </c>
      <c r="H19" s="45">
        <v>92680</v>
      </c>
      <c r="I19" s="26">
        <v>1019480</v>
      </c>
      <c r="J19" t="s">
        <v>130</v>
      </c>
    </row>
  </sheetData>
  <autoFilter ref="A3:L19" xr:uid="{E3CC3711-342B-47C6-9E8B-9A35CA494007}">
    <sortState xmlns:xlrd2="http://schemas.microsoft.com/office/spreadsheetml/2017/richdata2" ref="A4:K19">
      <sortCondition ref="B3:B19"/>
    </sortState>
  </autoFilter>
  <sortState xmlns:xlrd2="http://schemas.microsoft.com/office/spreadsheetml/2017/richdata2" ref="B4:I8">
    <sortCondition ref="B4:B8"/>
  </sortState>
  <mergeCells count="1">
    <mergeCell ref="B1:I1"/>
  </mergeCells>
  <conditionalFormatting sqref="I9:I19">
    <cfRule type="duplicateValues" dxfId="0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F2A6B9-3F29-436B-95DA-52DE6BB96488}">
  <dimension ref="A1:M29"/>
  <sheetViews>
    <sheetView workbookViewId="0">
      <selection activeCell="E14" sqref="E14"/>
    </sheetView>
  </sheetViews>
  <sheetFormatPr defaultRowHeight="15.05" x14ac:dyDescent="0.3"/>
  <cols>
    <col min="2" max="2" width="12.33203125" customWidth="1"/>
    <col min="4" max="4" width="56.109375" customWidth="1"/>
    <col min="5" max="5" width="21.5546875" customWidth="1"/>
    <col min="8" max="8" width="9.109375" bestFit="1" customWidth="1"/>
    <col min="13" max="13" width="9.109375" bestFit="1" customWidth="1"/>
  </cols>
  <sheetData>
    <row r="1" spans="1:9" x14ac:dyDescent="0.3">
      <c r="A1" s="87"/>
      <c r="B1" s="87"/>
      <c r="C1" s="87"/>
      <c r="D1" s="87"/>
      <c r="E1" s="87"/>
      <c r="F1" s="87"/>
      <c r="G1" s="87"/>
      <c r="H1" s="87"/>
    </row>
    <row r="2" spans="1:9" ht="21.3" x14ac:dyDescent="0.3">
      <c r="B2" s="19" t="s">
        <v>42</v>
      </c>
      <c r="C2" s="20" t="s">
        <v>43</v>
      </c>
      <c r="D2" s="20" t="s">
        <v>45</v>
      </c>
      <c r="E2" s="21" t="s">
        <v>46</v>
      </c>
      <c r="F2" s="20" t="s">
        <v>47</v>
      </c>
      <c r="G2" s="21" t="s">
        <v>48</v>
      </c>
      <c r="H2" s="21" t="s">
        <v>49</v>
      </c>
    </row>
    <row r="3" spans="1:9" x14ac:dyDescent="0.3">
      <c r="B3" s="49">
        <v>45078</v>
      </c>
      <c r="C3" s="50" t="s">
        <v>92</v>
      </c>
      <c r="D3" s="50" t="s">
        <v>116</v>
      </c>
      <c r="E3" s="56">
        <v>1087043</v>
      </c>
      <c r="F3" s="56">
        <v>0</v>
      </c>
      <c r="G3" s="56">
        <v>108704</v>
      </c>
      <c r="H3" s="58">
        <v>1195747</v>
      </c>
      <c r="I3" t="s">
        <v>130</v>
      </c>
    </row>
    <row r="4" spans="1:9" x14ac:dyDescent="0.3">
      <c r="B4" s="49">
        <v>45082</v>
      </c>
      <c r="C4" s="50" t="s">
        <v>93</v>
      </c>
      <c r="D4" s="50" t="s">
        <v>117</v>
      </c>
      <c r="E4" s="56">
        <v>641018</v>
      </c>
      <c r="F4" s="56">
        <v>0</v>
      </c>
      <c r="G4" s="56">
        <v>64102</v>
      </c>
      <c r="H4" s="58">
        <v>705120</v>
      </c>
      <c r="I4" t="s">
        <v>131</v>
      </c>
    </row>
    <row r="5" spans="1:9" x14ac:dyDescent="0.3">
      <c r="B5" s="49">
        <v>45097</v>
      </c>
      <c r="C5" s="50" t="s">
        <v>94</v>
      </c>
      <c r="D5" s="50" t="s">
        <v>52</v>
      </c>
      <c r="E5" s="56">
        <v>749370</v>
      </c>
      <c r="F5" s="56">
        <v>0</v>
      </c>
      <c r="G5" s="56">
        <v>74937</v>
      </c>
      <c r="H5" s="58">
        <v>824307</v>
      </c>
      <c r="I5" t="s">
        <v>131</v>
      </c>
    </row>
    <row r="6" spans="1:9" x14ac:dyDescent="0.3">
      <c r="B6" s="51">
        <v>45102</v>
      </c>
      <c r="C6" s="52" t="s">
        <v>95</v>
      </c>
      <c r="D6" s="52" t="s">
        <v>118</v>
      </c>
      <c r="E6" s="55">
        <v>190196</v>
      </c>
      <c r="F6" s="55">
        <v>0</v>
      </c>
      <c r="G6" s="55">
        <v>19020</v>
      </c>
      <c r="H6" s="59">
        <v>-209216</v>
      </c>
      <c r="I6" t="s">
        <v>131</v>
      </c>
    </row>
    <row r="7" spans="1:9" x14ac:dyDescent="0.3">
      <c r="B7" s="51">
        <v>45105</v>
      </c>
      <c r="C7" s="52" t="s">
        <v>96</v>
      </c>
      <c r="D7" s="52" t="s">
        <v>119</v>
      </c>
      <c r="E7" s="55">
        <v>184489</v>
      </c>
      <c r="F7" s="55">
        <v>0</v>
      </c>
      <c r="G7" s="55">
        <v>18449</v>
      </c>
      <c r="H7" s="59">
        <v>-202938</v>
      </c>
      <c r="I7" t="s">
        <v>131</v>
      </c>
    </row>
    <row r="8" spans="1:9" x14ac:dyDescent="0.3">
      <c r="B8" s="49">
        <v>45108</v>
      </c>
      <c r="C8" s="50" t="s">
        <v>97</v>
      </c>
      <c r="D8" s="50" t="s">
        <v>117</v>
      </c>
      <c r="E8" s="56">
        <v>293228</v>
      </c>
      <c r="F8" s="56">
        <v>0</v>
      </c>
      <c r="G8" s="56">
        <v>23458</v>
      </c>
      <c r="H8" s="58">
        <v>316686</v>
      </c>
      <c r="I8" t="s">
        <v>132</v>
      </c>
    </row>
    <row r="9" spans="1:9" x14ac:dyDescent="0.3">
      <c r="B9" s="49">
        <v>45113</v>
      </c>
      <c r="C9" s="50" t="s">
        <v>98</v>
      </c>
      <c r="D9" s="50" t="s">
        <v>59</v>
      </c>
      <c r="E9" s="56">
        <v>891904</v>
      </c>
      <c r="F9" s="56">
        <v>0</v>
      </c>
      <c r="G9" s="56">
        <v>71352</v>
      </c>
      <c r="H9" s="58">
        <v>963256</v>
      </c>
      <c r="I9" t="s">
        <v>133</v>
      </c>
    </row>
    <row r="10" spans="1:9" x14ac:dyDescent="0.3">
      <c r="B10" s="51">
        <v>45113</v>
      </c>
      <c r="C10" s="52" t="s">
        <v>99</v>
      </c>
      <c r="D10" s="52" t="s">
        <v>120</v>
      </c>
      <c r="E10" s="55">
        <v>251597</v>
      </c>
      <c r="F10" s="55">
        <v>0</v>
      </c>
      <c r="G10" s="55">
        <v>20128</v>
      </c>
      <c r="H10" s="59">
        <v>-271725</v>
      </c>
      <c r="I10" t="s">
        <v>133</v>
      </c>
    </row>
    <row r="11" spans="1:9" x14ac:dyDescent="0.3">
      <c r="B11" s="49">
        <v>45114</v>
      </c>
      <c r="C11" s="50" t="s">
        <v>100</v>
      </c>
      <c r="D11" s="50" t="s">
        <v>52</v>
      </c>
      <c r="E11" s="56">
        <v>742723</v>
      </c>
      <c r="F11" s="56">
        <v>0</v>
      </c>
      <c r="G11" s="56">
        <v>59418</v>
      </c>
      <c r="H11" s="58">
        <v>802141</v>
      </c>
      <c r="I11" t="s">
        <v>132</v>
      </c>
    </row>
    <row r="12" spans="1:9" x14ac:dyDescent="0.3">
      <c r="B12" s="49">
        <v>45124</v>
      </c>
      <c r="C12" s="50" t="s">
        <v>101</v>
      </c>
      <c r="D12" s="50" t="s">
        <v>116</v>
      </c>
      <c r="E12" s="56">
        <v>1721589</v>
      </c>
      <c r="F12" s="56">
        <v>0</v>
      </c>
      <c r="G12" s="56">
        <v>137727</v>
      </c>
      <c r="H12" s="58">
        <v>1859316</v>
      </c>
      <c r="I12" t="s">
        <v>133</v>
      </c>
    </row>
    <row r="13" spans="1:9" x14ac:dyDescent="0.3">
      <c r="B13" s="51">
        <v>45125</v>
      </c>
      <c r="C13" s="52" t="s">
        <v>102</v>
      </c>
      <c r="D13" s="52" t="s">
        <v>121</v>
      </c>
      <c r="E13" s="55">
        <v>392004</v>
      </c>
      <c r="F13" s="55">
        <v>0</v>
      </c>
      <c r="G13" s="55">
        <v>39200</v>
      </c>
      <c r="H13" s="59">
        <v>-431204</v>
      </c>
      <c r="I13" t="s">
        <v>132</v>
      </c>
    </row>
    <row r="14" spans="1:9" x14ac:dyDescent="0.3">
      <c r="B14" s="49">
        <v>45126</v>
      </c>
      <c r="C14" s="50" t="s">
        <v>103</v>
      </c>
      <c r="D14" s="53" t="s">
        <v>117</v>
      </c>
      <c r="E14" s="56">
        <v>258052</v>
      </c>
      <c r="F14" s="56">
        <v>0</v>
      </c>
      <c r="G14" s="56">
        <v>20644</v>
      </c>
      <c r="H14" s="58">
        <v>278696</v>
      </c>
      <c r="I14" t="s">
        <v>133</v>
      </c>
    </row>
    <row r="15" spans="1:9" x14ac:dyDescent="0.3">
      <c r="B15" s="51">
        <v>45130</v>
      </c>
      <c r="C15" s="52" t="s">
        <v>104</v>
      </c>
      <c r="D15" s="54" t="s">
        <v>122</v>
      </c>
      <c r="E15" s="55">
        <v>46000</v>
      </c>
      <c r="F15" s="55">
        <v>0</v>
      </c>
      <c r="G15" s="55">
        <v>4600</v>
      </c>
      <c r="H15" s="59">
        <v>-50600</v>
      </c>
      <c r="I15" t="s">
        <v>132</v>
      </c>
    </row>
    <row r="16" spans="1:9" x14ac:dyDescent="0.3">
      <c r="B16" s="51">
        <v>45133</v>
      </c>
      <c r="C16" s="52" t="s">
        <v>105</v>
      </c>
      <c r="D16" s="54" t="s">
        <v>123</v>
      </c>
      <c r="E16" s="55">
        <v>601945</v>
      </c>
      <c r="F16" s="55">
        <v>0</v>
      </c>
      <c r="G16" s="55">
        <v>60195</v>
      </c>
      <c r="H16" s="59">
        <v>-662140</v>
      </c>
      <c r="I16" t="s">
        <v>134</v>
      </c>
    </row>
    <row r="17" spans="2:13" x14ac:dyDescent="0.3">
      <c r="B17" s="51">
        <v>45134</v>
      </c>
      <c r="C17" s="52" t="s">
        <v>106</v>
      </c>
      <c r="D17" s="52" t="s">
        <v>124</v>
      </c>
      <c r="E17" s="55">
        <v>157584</v>
      </c>
      <c r="F17" s="55">
        <v>0</v>
      </c>
      <c r="G17" s="55">
        <v>12607</v>
      </c>
      <c r="H17" s="59">
        <v>-170191</v>
      </c>
      <c r="I17" t="s">
        <v>132</v>
      </c>
    </row>
    <row r="18" spans="2:13" x14ac:dyDescent="0.3">
      <c r="B18" s="49">
        <v>45154</v>
      </c>
      <c r="C18" s="50" t="s">
        <v>107</v>
      </c>
      <c r="D18" s="50" t="s">
        <v>59</v>
      </c>
      <c r="E18" s="56">
        <v>1326380</v>
      </c>
      <c r="F18" s="56">
        <v>0</v>
      </c>
      <c r="G18" s="56">
        <v>106110</v>
      </c>
      <c r="H18" s="58">
        <v>1432490</v>
      </c>
      <c r="I18" t="s">
        <v>134</v>
      </c>
    </row>
    <row r="19" spans="2:13" x14ac:dyDescent="0.3">
      <c r="B19" s="49">
        <v>45156</v>
      </c>
      <c r="C19" s="50" t="s">
        <v>108</v>
      </c>
      <c r="D19" s="50" t="s">
        <v>52</v>
      </c>
      <c r="E19" s="56">
        <v>2576010</v>
      </c>
      <c r="F19" s="56">
        <v>0</v>
      </c>
      <c r="G19" s="56">
        <v>206081</v>
      </c>
      <c r="H19" s="58">
        <v>2782091</v>
      </c>
      <c r="I19" t="s">
        <v>134</v>
      </c>
    </row>
    <row r="20" spans="2:13" x14ac:dyDescent="0.3">
      <c r="B20" s="49">
        <v>45162</v>
      </c>
      <c r="C20" s="50" t="s">
        <v>109</v>
      </c>
      <c r="D20" s="50" t="s">
        <v>116</v>
      </c>
      <c r="E20" s="56">
        <v>1213384</v>
      </c>
      <c r="F20" s="56">
        <v>0</v>
      </c>
      <c r="G20" s="56">
        <v>97071</v>
      </c>
      <c r="H20" s="58">
        <v>1310455</v>
      </c>
      <c r="I20" t="s">
        <v>134</v>
      </c>
    </row>
    <row r="21" spans="2:13" x14ac:dyDescent="0.3">
      <c r="B21" s="49">
        <v>45166</v>
      </c>
      <c r="C21" s="50" t="s">
        <v>110</v>
      </c>
      <c r="D21" s="50" t="s">
        <v>117</v>
      </c>
      <c r="E21" s="56">
        <v>826438</v>
      </c>
      <c r="F21" s="56">
        <v>0</v>
      </c>
      <c r="G21" s="56">
        <v>66115</v>
      </c>
      <c r="H21" s="58">
        <v>892553</v>
      </c>
      <c r="I21" t="s">
        <v>134</v>
      </c>
    </row>
    <row r="22" spans="2:13" x14ac:dyDescent="0.3">
      <c r="B22" s="49">
        <v>45166</v>
      </c>
      <c r="C22" s="50" t="s">
        <v>111</v>
      </c>
      <c r="D22" s="50" t="s">
        <v>117</v>
      </c>
      <c r="E22" s="56">
        <v>478680</v>
      </c>
      <c r="F22" s="56">
        <v>0</v>
      </c>
      <c r="G22" s="56">
        <v>38294</v>
      </c>
      <c r="H22" s="58">
        <v>516974</v>
      </c>
      <c r="I22" t="s">
        <v>134</v>
      </c>
      <c r="M22" s="74">
        <f>+H23+'T9'!K11+'T10'!I5+'T10'!I6+'T11'!K5+'T11'!K6+'T11'!K7+'T11'!K9</f>
        <v>2290635</v>
      </c>
    </row>
    <row r="23" spans="2:13" x14ac:dyDescent="0.3">
      <c r="B23" s="51">
        <v>45166</v>
      </c>
      <c r="C23" s="52" t="s">
        <v>112</v>
      </c>
      <c r="D23" s="52" t="s">
        <v>125</v>
      </c>
      <c r="E23" s="55">
        <v>411594</v>
      </c>
      <c r="F23" s="55">
        <v>0</v>
      </c>
      <c r="G23" s="55">
        <v>32928</v>
      </c>
      <c r="H23" s="59">
        <v>-444522</v>
      </c>
      <c r="I23" t="s">
        <v>204</v>
      </c>
    </row>
    <row r="24" spans="2:13" x14ac:dyDescent="0.3">
      <c r="B24" s="51">
        <v>45169</v>
      </c>
      <c r="C24" s="52" t="s">
        <v>113</v>
      </c>
      <c r="D24" s="52" t="s">
        <v>126</v>
      </c>
      <c r="E24" s="55">
        <v>94013</v>
      </c>
      <c r="F24" s="55">
        <v>0</v>
      </c>
      <c r="G24" s="55">
        <v>7521</v>
      </c>
      <c r="H24" s="59">
        <v>-101534</v>
      </c>
      <c r="I24" t="s">
        <v>134</v>
      </c>
    </row>
    <row r="25" spans="2:13" x14ac:dyDescent="0.3">
      <c r="B25" s="51">
        <v>45169</v>
      </c>
      <c r="C25" s="52" t="s">
        <v>114</v>
      </c>
      <c r="D25" s="52" t="s">
        <v>127</v>
      </c>
      <c r="E25" s="55">
        <v>147989</v>
      </c>
      <c r="F25" s="55">
        <v>0</v>
      </c>
      <c r="G25" s="55">
        <v>11839</v>
      </c>
      <c r="H25" s="59">
        <v>-159828</v>
      </c>
      <c r="I25" t="s">
        <v>134</v>
      </c>
    </row>
    <row r="26" spans="2:13" x14ac:dyDescent="0.3">
      <c r="B26" s="51">
        <v>45169</v>
      </c>
      <c r="C26" s="52" t="s">
        <v>115</v>
      </c>
      <c r="D26" s="52" t="s">
        <v>124</v>
      </c>
      <c r="E26" s="55">
        <v>144196</v>
      </c>
      <c r="F26" s="55">
        <v>0</v>
      </c>
      <c r="G26" s="55">
        <v>11536</v>
      </c>
      <c r="H26" s="59">
        <v>-155732</v>
      </c>
      <c r="I26" t="s">
        <v>134</v>
      </c>
    </row>
    <row r="28" spans="2:13" x14ac:dyDescent="0.3">
      <c r="H28" s="74"/>
    </row>
    <row r="29" spans="2:13" x14ac:dyDescent="0.3">
      <c r="I29" s="74"/>
    </row>
  </sheetData>
  <autoFilter ref="A2:J26" xr:uid="{DDF2A6B9-3F29-436B-95DA-52DE6BB96488}"/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15E4D-9F98-4A82-BD08-B44A3AEA242B}">
  <dimension ref="A1:M11"/>
  <sheetViews>
    <sheetView workbookViewId="0">
      <selection activeCell="K7" activeCellId="1" sqref="K4:K5 K7:K10"/>
    </sheetView>
  </sheetViews>
  <sheetFormatPr defaultRowHeight="15.05" x14ac:dyDescent="0.3"/>
  <cols>
    <col min="1" max="1" width="2.6640625" customWidth="1"/>
    <col min="2" max="2" width="14.5546875" customWidth="1"/>
    <col min="5" max="5" width="39.6640625" customWidth="1"/>
    <col min="6" max="6" width="15" customWidth="1"/>
    <col min="8" max="8" width="15.88671875" customWidth="1"/>
  </cols>
  <sheetData>
    <row r="1" spans="1:13" ht="17.55" x14ac:dyDescent="0.3">
      <c r="A1" s="88" t="s">
        <v>151</v>
      </c>
      <c r="B1" s="88"/>
      <c r="C1" s="88"/>
      <c r="D1" s="88"/>
      <c r="E1" s="88"/>
      <c r="F1" s="88"/>
      <c r="G1" s="88"/>
      <c r="H1" s="88"/>
      <c r="I1" s="88"/>
      <c r="J1" s="88"/>
      <c r="K1" s="72"/>
    </row>
    <row r="2" spans="1:13" x14ac:dyDescent="0.3">
      <c r="A2" s="112">
        <v>45170</v>
      </c>
      <c r="B2" s="89"/>
      <c r="C2" s="89"/>
      <c r="D2" s="89"/>
      <c r="E2" s="89"/>
      <c r="F2" s="89"/>
      <c r="G2" s="89"/>
      <c r="H2" s="89"/>
      <c r="I2" s="89"/>
      <c r="J2" s="89"/>
      <c r="K2" s="72"/>
    </row>
    <row r="3" spans="1:13" ht="21.3" x14ac:dyDescent="0.3">
      <c r="A3" s="72"/>
      <c r="B3" s="19" t="s">
        <v>42</v>
      </c>
      <c r="C3" s="20" t="s">
        <v>43</v>
      </c>
      <c r="D3" s="20" t="s">
        <v>44</v>
      </c>
      <c r="E3" s="20" t="s">
        <v>45</v>
      </c>
      <c r="F3" s="20" t="s">
        <v>152</v>
      </c>
      <c r="G3" s="20" t="s">
        <v>153</v>
      </c>
      <c r="H3" s="21" t="s">
        <v>46</v>
      </c>
      <c r="I3" s="20" t="s">
        <v>47</v>
      </c>
      <c r="J3" s="21" t="s">
        <v>48</v>
      </c>
      <c r="K3" s="73" t="s">
        <v>154</v>
      </c>
    </row>
    <row r="4" spans="1:13" x14ac:dyDescent="0.3">
      <c r="A4" s="72"/>
      <c r="B4" s="34">
        <v>45179</v>
      </c>
      <c r="C4" s="35" t="s">
        <v>139</v>
      </c>
      <c r="D4" s="35" t="s">
        <v>79</v>
      </c>
      <c r="E4" s="35" t="s">
        <v>140</v>
      </c>
      <c r="F4" s="35" t="s">
        <v>62</v>
      </c>
      <c r="G4" s="35" t="s">
        <v>141</v>
      </c>
      <c r="H4" s="36">
        <v>-92000</v>
      </c>
      <c r="I4" s="37" t="s">
        <v>53</v>
      </c>
      <c r="J4" s="36">
        <v>-9200</v>
      </c>
      <c r="K4" s="36">
        <v>-101200</v>
      </c>
      <c r="L4" t="s">
        <v>204</v>
      </c>
    </row>
    <row r="5" spans="1:13" x14ac:dyDescent="0.3">
      <c r="A5" s="72"/>
      <c r="B5" s="34">
        <v>45187</v>
      </c>
      <c r="C5" s="35" t="s">
        <v>142</v>
      </c>
      <c r="D5" s="35" t="s">
        <v>76</v>
      </c>
      <c r="E5" s="35" t="s">
        <v>143</v>
      </c>
      <c r="F5" s="35" t="s">
        <v>62</v>
      </c>
      <c r="G5" s="35" t="s">
        <v>141</v>
      </c>
      <c r="H5" s="36">
        <v>-130922</v>
      </c>
      <c r="I5" s="37" t="s">
        <v>70</v>
      </c>
      <c r="J5" s="36">
        <v>-10474</v>
      </c>
      <c r="K5" s="36">
        <v>-141396</v>
      </c>
      <c r="L5" t="s">
        <v>204</v>
      </c>
    </row>
    <row r="6" spans="1:13" x14ac:dyDescent="0.3">
      <c r="A6" s="72"/>
      <c r="B6" s="34">
        <v>45194</v>
      </c>
      <c r="C6" s="35" t="s">
        <v>144</v>
      </c>
      <c r="D6" s="35" t="s">
        <v>51</v>
      </c>
      <c r="E6" s="35" t="s">
        <v>59</v>
      </c>
      <c r="F6" s="35" t="s">
        <v>62</v>
      </c>
      <c r="G6" s="35" t="s">
        <v>141</v>
      </c>
      <c r="H6" s="36">
        <v>638444</v>
      </c>
      <c r="I6" s="37" t="s">
        <v>70</v>
      </c>
      <c r="J6" s="36">
        <v>51076</v>
      </c>
      <c r="K6" s="36">
        <v>689520</v>
      </c>
      <c r="L6" t="s">
        <v>204</v>
      </c>
    </row>
    <row r="7" spans="1:13" x14ac:dyDescent="0.3">
      <c r="A7" s="72"/>
      <c r="B7" s="34">
        <v>45196</v>
      </c>
      <c r="C7" s="35" t="s">
        <v>145</v>
      </c>
      <c r="D7" s="35" t="s">
        <v>87</v>
      </c>
      <c r="E7" s="35" t="s">
        <v>146</v>
      </c>
      <c r="F7" s="35" t="s">
        <v>62</v>
      </c>
      <c r="G7" s="35" t="s">
        <v>141</v>
      </c>
      <c r="H7" s="36">
        <v>-101595</v>
      </c>
      <c r="I7" s="37" t="s">
        <v>70</v>
      </c>
      <c r="J7" s="36">
        <v>-8128</v>
      </c>
      <c r="K7" s="36">
        <v>-109723</v>
      </c>
      <c r="L7" t="s">
        <v>204</v>
      </c>
    </row>
    <row r="8" spans="1:13" x14ac:dyDescent="0.3">
      <c r="A8" s="72"/>
      <c r="B8" s="34">
        <v>45196</v>
      </c>
      <c r="C8" s="35" t="s">
        <v>147</v>
      </c>
      <c r="D8" s="35" t="s">
        <v>87</v>
      </c>
      <c r="E8" s="35" t="s">
        <v>148</v>
      </c>
      <c r="F8" s="35" t="s">
        <v>62</v>
      </c>
      <c r="G8" s="35" t="s">
        <v>141</v>
      </c>
      <c r="H8" s="36">
        <v>-287980</v>
      </c>
      <c r="I8" s="37" t="s">
        <v>70</v>
      </c>
      <c r="J8" s="36">
        <v>-23038</v>
      </c>
      <c r="K8" s="36">
        <v>-311018</v>
      </c>
      <c r="L8" t="s">
        <v>204</v>
      </c>
    </row>
    <row r="9" spans="1:13" x14ac:dyDescent="0.3">
      <c r="A9" s="72"/>
      <c r="B9" s="34">
        <v>45199</v>
      </c>
      <c r="C9" s="35" t="s">
        <v>149</v>
      </c>
      <c r="D9" s="35" t="s">
        <v>69</v>
      </c>
      <c r="E9" s="35" t="s">
        <v>150</v>
      </c>
      <c r="F9" s="35" t="s">
        <v>62</v>
      </c>
      <c r="G9" s="35" t="s">
        <v>141</v>
      </c>
      <c r="H9" s="36">
        <v>-92000</v>
      </c>
      <c r="I9" s="37" t="s">
        <v>70</v>
      </c>
      <c r="J9" s="36">
        <v>-7360</v>
      </c>
      <c r="K9" s="36">
        <v>-99360</v>
      </c>
      <c r="L9" t="s">
        <v>204</v>
      </c>
    </row>
    <row r="10" spans="1:13" x14ac:dyDescent="0.3">
      <c r="A10" s="100"/>
      <c r="B10" s="113">
        <v>45190</v>
      </c>
      <c r="C10" s="114">
        <v>98910</v>
      </c>
      <c r="D10" s="114"/>
      <c r="E10" s="114"/>
      <c r="F10" s="114"/>
      <c r="G10" s="114"/>
      <c r="H10" s="115">
        <v>-100366</v>
      </c>
      <c r="I10" s="116"/>
      <c r="J10" s="115"/>
      <c r="K10" s="115">
        <v>-108395</v>
      </c>
      <c r="L10" t="s">
        <v>204</v>
      </c>
      <c r="M10" t="s">
        <v>205</v>
      </c>
    </row>
    <row r="11" spans="1:13" x14ac:dyDescent="0.3">
      <c r="K11" s="74">
        <f>+SUM(K4:K10)</f>
        <v>-181572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BDEE3-3AFC-4A80-9EEF-395D2A357924}">
  <dimension ref="A1:J12"/>
  <sheetViews>
    <sheetView workbookViewId="0">
      <selection activeCell="J29" sqref="J29"/>
    </sheetView>
  </sheetViews>
  <sheetFormatPr defaultRowHeight="15.05" x14ac:dyDescent="0.3"/>
  <cols>
    <col min="10" max="10" width="10.109375" bestFit="1" customWidth="1"/>
  </cols>
  <sheetData>
    <row r="1" spans="1:10" ht="17.55" x14ac:dyDescent="0.3">
      <c r="A1" s="88" t="s">
        <v>167</v>
      </c>
      <c r="B1" s="88"/>
      <c r="C1" s="88"/>
      <c r="D1" s="88"/>
      <c r="E1" s="88"/>
      <c r="F1" s="88"/>
      <c r="G1" s="88"/>
      <c r="H1" s="88"/>
      <c r="I1" s="88"/>
    </row>
    <row r="2" spans="1:10" ht="17.55" x14ac:dyDescent="0.3">
      <c r="A2" s="75"/>
      <c r="B2" s="75"/>
      <c r="C2" s="75"/>
      <c r="D2" s="75"/>
      <c r="E2" s="75"/>
      <c r="F2" s="75"/>
      <c r="G2" s="75"/>
      <c r="H2" s="75"/>
      <c r="I2" s="75"/>
    </row>
    <row r="3" spans="1:10" ht="25.7" customHeight="1" x14ac:dyDescent="0.3">
      <c r="A3" s="76" t="s">
        <v>155</v>
      </c>
      <c r="B3" s="77" t="s">
        <v>43</v>
      </c>
      <c r="C3" s="77" t="s">
        <v>156</v>
      </c>
      <c r="D3" s="77" t="s">
        <v>157</v>
      </c>
      <c r="E3" s="77" t="s">
        <v>45</v>
      </c>
      <c r="F3" s="21" t="s">
        <v>158</v>
      </c>
      <c r="G3" s="21" t="s">
        <v>159</v>
      </c>
      <c r="H3" s="21" t="s">
        <v>160</v>
      </c>
      <c r="I3" s="21" t="s">
        <v>161</v>
      </c>
    </row>
    <row r="4" spans="1:10" x14ac:dyDescent="0.3">
      <c r="A4" s="49">
        <v>45211</v>
      </c>
      <c r="B4" s="50" t="s">
        <v>162</v>
      </c>
      <c r="C4" s="50" t="s">
        <v>62</v>
      </c>
      <c r="D4" s="50" t="s">
        <v>141</v>
      </c>
      <c r="E4" s="50" t="s">
        <v>116</v>
      </c>
      <c r="F4" s="56">
        <v>1213384</v>
      </c>
      <c r="G4" s="56">
        <v>0</v>
      </c>
      <c r="H4" s="56">
        <v>97071</v>
      </c>
      <c r="I4" s="56">
        <v>1310455</v>
      </c>
    </row>
    <row r="5" spans="1:10" x14ac:dyDescent="0.3">
      <c r="A5" s="49">
        <v>45228</v>
      </c>
      <c r="B5" s="50" t="s">
        <v>163</v>
      </c>
      <c r="C5" s="50" t="s">
        <v>62</v>
      </c>
      <c r="D5" s="50" t="s">
        <v>141</v>
      </c>
      <c r="E5" s="50" t="s">
        <v>164</v>
      </c>
      <c r="F5" s="56">
        <v>-204353</v>
      </c>
      <c r="G5" s="56">
        <v>0</v>
      </c>
      <c r="H5" s="56">
        <v>-16348</v>
      </c>
      <c r="I5" s="56">
        <v>-220701</v>
      </c>
      <c r="J5" t="s">
        <v>204</v>
      </c>
    </row>
    <row r="6" spans="1:10" x14ac:dyDescent="0.3">
      <c r="A6" s="49">
        <v>45215</v>
      </c>
      <c r="B6" s="50" t="s">
        <v>165</v>
      </c>
      <c r="C6" s="50" t="s">
        <v>62</v>
      </c>
      <c r="D6" s="50" t="s">
        <v>141</v>
      </c>
      <c r="E6" s="50" t="s">
        <v>166</v>
      </c>
      <c r="F6" s="56">
        <v>-393097</v>
      </c>
      <c r="G6" s="56">
        <v>0</v>
      </c>
      <c r="H6" s="56">
        <v>-31448</v>
      </c>
      <c r="I6" s="56">
        <v>-424545</v>
      </c>
      <c r="J6" t="s">
        <v>204</v>
      </c>
    </row>
    <row r="7" spans="1:10" x14ac:dyDescent="0.3">
      <c r="I7" s="74">
        <f>+SUM(I4:I6)</f>
        <v>665209</v>
      </c>
    </row>
    <row r="12" spans="1:10" x14ac:dyDescent="0.3">
      <c r="J12" s="74"/>
    </row>
  </sheetData>
  <mergeCells count="1">
    <mergeCell ref="A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82E07-02D2-49AF-8DF7-96F4BFCDA4CA}">
  <sheetPr filterMode="1"/>
  <dimension ref="A1:L19"/>
  <sheetViews>
    <sheetView workbookViewId="0">
      <selection activeCell="B8" sqref="B8:K19"/>
    </sheetView>
  </sheetViews>
  <sheetFormatPr defaultRowHeight="15.05" x14ac:dyDescent="0.3"/>
  <cols>
    <col min="1" max="1" width="2.6640625" customWidth="1"/>
    <col min="11" max="11" width="13.109375" bestFit="1" customWidth="1"/>
  </cols>
  <sheetData>
    <row r="1" spans="1:12" ht="17.55" x14ac:dyDescent="0.3">
      <c r="A1" s="88" t="s">
        <v>151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2" x14ac:dyDescent="0.3">
      <c r="A2" s="89" t="s">
        <v>168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2" x14ac:dyDescent="0.3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11">
        <f>+SUBTOTAL(9,K5:K19)</f>
        <v>1302967</v>
      </c>
    </row>
    <row r="4" spans="1:12" ht="42.6" x14ac:dyDescent="0.3">
      <c r="A4" s="90"/>
      <c r="B4" s="91" t="s">
        <v>42</v>
      </c>
      <c r="C4" s="92" t="s">
        <v>43</v>
      </c>
      <c r="D4" s="92" t="s">
        <v>44</v>
      </c>
      <c r="E4" s="92" t="s">
        <v>152</v>
      </c>
      <c r="F4" s="92" t="s">
        <v>153</v>
      </c>
      <c r="G4" s="92" t="s">
        <v>45</v>
      </c>
      <c r="H4" s="93" t="s">
        <v>46</v>
      </c>
      <c r="I4" s="92" t="s">
        <v>47</v>
      </c>
      <c r="J4" s="93" t="s">
        <v>48</v>
      </c>
      <c r="K4" s="94" t="s">
        <v>49</v>
      </c>
    </row>
    <row r="5" spans="1:12" hidden="1" x14ac:dyDescent="0.3">
      <c r="B5" s="98">
        <v>45231</v>
      </c>
      <c r="C5" s="99" t="s">
        <v>169</v>
      </c>
      <c r="D5" s="99" t="s">
        <v>51</v>
      </c>
      <c r="E5" s="99" t="s">
        <v>62</v>
      </c>
      <c r="F5" s="99" t="s">
        <v>141</v>
      </c>
      <c r="G5" s="99" t="s">
        <v>116</v>
      </c>
      <c r="H5" s="95">
        <v>1672405</v>
      </c>
      <c r="I5" s="96" t="s">
        <v>70</v>
      </c>
      <c r="J5" s="95">
        <v>133792</v>
      </c>
      <c r="K5" s="97">
        <v>1806197</v>
      </c>
      <c r="L5" t="s">
        <v>204</v>
      </c>
    </row>
    <row r="6" spans="1:12" hidden="1" x14ac:dyDescent="0.3">
      <c r="B6" s="98">
        <v>45236</v>
      </c>
      <c r="C6" s="99" t="s">
        <v>170</v>
      </c>
      <c r="D6" s="99" t="s">
        <v>51</v>
      </c>
      <c r="E6" s="99" t="s">
        <v>62</v>
      </c>
      <c r="F6" s="99" t="s">
        <v>141</v>
      </c>
      <c r="G6" s="99" t="s">
        <v>117</v>
      </c>
      <c r="H6" s="95">
        <v>912756</v>
      </c>
      <c r="I6" s="96" t="s">
        <v>70</v>
      </c>
      <c r="J6" s="95">
        <v>73020</v>
      </c>
      <c r="K6" s="97">
        <v>985776</v>
      </c>
      <c r="L6" t="s">
        <v>204</v>
      </c>
    </row>
    <row r="7" spans="1:12" hidden="1" x14ac:dyDescent="0.3">
      <c r="B7" s="98">
        <v>45239</v>
      </c>
      <c r="C7" s="99" t="s">
        <v>171</v>
      </c>
      <c r="D7" s="99" t="s">
        <v>51</v>
      </c>
      <c r="E7" s="99" t="s">
        <v>62</v>
      </c>
      <c r="F7" s="99" t="s">
        <v>141</v>
      </c>
      <c r="G7" s="99" t="s">
        <v>52</v>
      </c>
      <c r="H7" s="95">
        <v>1030404</v>
      </c>
      <c r="I7" s="96" t="s">
        <v>70</v>
      </c>
      <c r="J7" s="95">
        <v>82432</v>
      </c>
      <c r="K7" s="97">
        <v>1112836</v>
      </c>
      <c r="L7" t="s">
        <v>204</v>
      </c>
    </row>
    <row r="8" spans="1:12" x14ac:dyDescent="0.3">
      <c r="B8" s="98">
        <v>45242</v>
      </c>
      <c r="C8" s="99" t="s">
        <v>172</v>
      </c>
      <c r="D8" s="99" t="s">
        <v>79</v>
      </c>
      <c r="E8" s="99" t="s">
        <v>62</v>
      </c>
      <c r="F8" s="99" t="s">
        <v>141</v>
      </c>
      <c r="G8" s="99" t="s">
        <v>173</v>
      </c>
      <c r="H8" s="95">
        <v>-692540</v>
      </c>
      <c r="I8" s="96" t="s">
        <v>70</v>
      </c>
      <c r="J8" s="95">
        <v>-55403</v>
      </c>
      <c r="K8" s="97">
        <v>-747943</v>
      </c>
    </row>
    <row r="9" spans="1:12" hidden="1" x14ac:dyDescent="0.3">
      <c r="B9" s="98">
        <v>45242</v>
      </c>
      <c r="C9" s="99" t="s">
        <v>174</v>
      </c>
      <c r="D9" s="99" t="s">
        <v>76</v>
      </c>
      <c r="E9" s="99" t="s">
        <v>62</v>
      </c>
      <c r="F9" s="99" t="s">
        <v>141</v>
      </c>
      <c r="G9" s="99" t="s">
        <v>175</v>
      </c>
      <c r="H9" s="95">
        <v>-317439</v>
      </c>
      <c r="I9" s="96" t="s">
        <v>70</v>
      </c>
      <c r="J9" s="95">
        <v>-25395</v>
      </c>
      <c r="K9" s="97">
        <v>-342834</v>
      </c>
      <c r="L9" t="s">
        <v>204</v>
      </c>
    </row>
    <row r="10" spans="1:12" x14ac:dyDescent="0.3">
      <c r="B10" s="98">
        <v>45242</v>
      </c>
      <c r="C10" s="99" t="s">
        <v>176</v>
      </c>
      <c r="D10" s="99" t="s">
        <v>76</v>
      </c>
      <c r="E10" s="99" t="s">
        <v>62</v>
      </c>
      <c r="F10" s="99" t="s">
        <v>141</v>
      </c>
      <c r="G10" s="99" t="s">
        <v>177</v>
      </c>
      <c r="H10" s="95">
        <v>-353170</v>
      </c>
      <c r="I10" s="96" t="s">
        <v>70</v>
      </c>
      <c r="J10" s="95">
        <v>-28254</v>
      </c>
      <c r="K10" s="97">
        <v>-381424</v>
      </c>
    </row>
    <row r="11" spans="1:12" x14ac:dyDescent="0.3">
      <c r="B11" s="98">
        <v>45247</v>
      </c>
      <c r="C11" s="99" t="s">
        <v>178</v>
      </c>
      <c r="D11" s="99" t="s">
        <v>51</v>
      </c>
      <c r="E11" s="99" t="s">
        <v>62</v>
      </c>
      <c r="F11" s="99" t="s">
        <v>141</v>
      </c>
      <c r="G11" s="99" t="s">
        <v>59</v>
      </c>
      <c r="H11" s="95">
        <v>1401567</v>
      </c>
      <c r="I11" s="96" t="s">
        <v>70</v>
      </c>
      <c r="J11" s="95">
        <v>112125</v>
      </c>
      <c r="K11" s="97">
        <v>1513692</v>
      </c>
    </row>
    <row r="12" spans="1:12" x14ac:dyDescent="0.3">
      <c r="B12" s="98">
        <v>45248</v>
      </c>
      <c r="C12" s="99" t="s">
        <v>179</v>
      </c>
      <c r="D12" s="99" t="s">
        <v>51</v>
      </c>
      <c r="E12" s="99" t="s">
        <v>62</v>
      </c>
      <c r="F12" s="99" t="s">
        <v>141</v>
      </c>
      <c r="G12" s="99" t="s">
        <v>180</v>
      </c>
      <c r="H12" s="95">
        <v>-448361</v>
      </c>
      <c r="I12" s="96" t="s">
        <v>70</v>
      </c>
      <c r="J12" s="95">
        <v>-35869</v>
      </c>
      <c r="K12" s="97">
        <v>-484230</v>
      </c>
    </row>
    <row r="13" spans="1:12" x14ac:dyDescent="0.3">
      <c r="B13" s="98">
        <v>45248</v>
      </c>
      <c r="C13" s="99" t="s">
        <v>181</v>
      </c>
      <c r="D13" s="99" t="s">
        <v>51</v>
      </c>
      <c r="E13" s="99" t="s">
        <v>62</v>
      </c>
      <c r="F13" s="99" t="s">
        <v>141</v>
      </c>
      <c r="G13" s="99" t="s">
        <v>180</v>
      </c>
      <c r="H13" s="95">
        <v>-222116</v>
      </c>
      <c r="I13" s="96" t="s">
        <v>70</v>
      </c>
      <c r="J13" s="95">
        <v>-17769</v>
      </c>
      <c r="K13" s="97">
        <v>-239885</v>
      </c>
    </row>
    <row r="14" spans="1:12" x14ac:dyDescent="0.3">
      <c r="B14" s="98">
        <v>45248</v>
      </c>
      <c r="C14" s="99" t="s">
        <v>182</v>
      </c>
      <c r="D14" s="99" t="s">
        <v>51</v>
      </c>
      <c r="E14" s="99" t="s">
        <v>62</v>
      </c>
      <c r="F14" s="99" t="s">
        <v>141</v>
      </c>
      <c r="G14" s="99" t="s">
        <v>180</v>
      </c>
      <c r="H14" s="95">
        <v>-305179</v>
      </c>
      <c r="I14" s="96" t="s">
        <v>70</v>
      </c>
      <c r="J14" s="95">
        <v>-24414</v>
      </c>
      <c r="K14" s="97">
        <v>-329593</v>
      </c>
    </row>
    <row r="15" spans="1:12" x14ac:dyDescent="0.3">
      <c r="B15" s="98">
        <v>45250</v>
      </c>
      <c r="C15" s="99" t="s">
        <v>183</v>
      </c>
      <c r="D15" s="99" t="s">
        <v>51</v>
      </c>
      <c r="E15" s="99" t="s">
        <v>62</v>
      </c>
      <c r="F15" s="99" t="s">
        <v>141</v>
      </c>
      <c r="G15" s="99" t="s">
        <v>52</v>
      </c>
      <c r="H15" s="95">
        <v>333306</v>
      </c>
      <c r="I15" s="96" t="s">
        <v>70</v>
      </c>
      <c r="J15" s="95">
        <v>26664</v>
      </c>
      <c r="K15" s="97">
        <v>359970</v>
      </c>
    </row>
    <row r="16" spans="1:12" x14ac:dyDescent="0.3">
      <c r="B16" s="98">
        <v>45251</v>
      </c>
      <c r="C16" s="99" t="s">
        <v>184</v>
      </c>
      <c r="D16" s="99" t="s">
        <v>76</v>
      </c>
      <c r="E16" s="99" t="s">
        <v>62</v>
      </c>
      <c r="F16" s="99" t="s">
        <v>141</v>
      </c>
      <c r="G16" s="99" t="s">
        <v>185</v>
      </c>
      <c r="H16" s="95">
        <v>-130922</v>
      </c>
      <c r="I16" s="96" t="s">
        <v>70</v>
      </c>
      <c r="J16" s="95">
        <v>-10474</v>
      </c>
      <c r="K16" s="97">
        <v>-141396</v>
      </c>
    </row>
    <row r="17" spans="2:11" x14ac:dyDescent="0.3">
      <c r="B17" s="98">
        <v>45257</v>
      </c>
      <c r="C17" s="99" t="s">
        <v>186</v>
      </c>
      <c r="D17" s="99" t="s">
        <v>51</v>
      </c>
      <c r="E17" s="99" t="s">
        <v>62</v>
      </c>
      <c r="F17" s="99" t="s">
        <v>141</v>
      </c>
      <c r="G17" s="99" t="s">
        <v>117</v>
      </c>
      <c r="H17" s="95">
        <v>892725</v>
      </c>
      <c r="I17" s="96" t="s">
        <v>70</v>
      </c>
      <c r="J17" s="95">
        <v>71418</v>
      </c>
      <c r="K17" s="97">
        <v>964143</v>
      </c>
    </row>
    <row r="18" spans="2:11" x14ac:dyDescent="0.3">
      <c r="B18" s="98">
        <v>45259</v>
      </c>
      <c r="C18" s="99" t="s">
        <v>187</v>
      </c>
      <c r="D18" s="99" t="s">
        <v>51</v>
      </c>
      <c r="E18" s="99" t="s">
        <v>62</v>
      </c>
      <c r="F18" s="99" t="s">
        <v>141</v>
      </c>
      <c r="G18" s="99" t="s">
        <v>116</v>
      </c>
      <c r="H18" s="95">
        <v>862064</v>
      </c>
      <c r="I18" s="96" t="s">
        <v>70</v>
      </c>
      <c r="J18" s="95">
        <v>68965</v>
      </c>
      <c r="K18" s="97">
        <v>931029</v>
      </c>
    </row>
    <row r="19" spans="2:11" x14ac:dyDescent="0.3">
      <c r="B19" s="98">
        <v>45260</v>
      </c>
      <c r="C19" s="99" t="s">
        <v>188</v>
      </c>
      <c r="D19" s="99" t="s">
        <v>51</v>
      </c>
      <c r="E19" s="99" t="s">
        <v>62</v>
      </c>
      <c r="F19" s="99" t="s">
        <v>141</v>
      </c>
      <c r="G19" s="99" t="s">
        <v>180</v>
      </c>
      <c r="H19" s="95">
        <v>-130922</v>
      </c>
      <c r="I19" s="96" t="s">
        <v>70</v>
      </c>
      <c r="J19" s="95">
        <v>-10474</v>
      </c>
      <c r="K19" s="97">
        <v>-141396</v>
      </c>
    </row>
  </sheetData>
  <autoFilter ref="A4:L19" xr:uid="{A9182E07-02D2-49AF-8DF7-96F4BFCDA4CA}">
    <filterColumn colId="11">
      <filters blank="1"/>
    </filterColumn>
  </autoFilter>
  <mergeCells count="2">
    <mergeCell ref="A1:K1"/>
    <mergeCell ref="A2:K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60D78-AF57-4DF4-B773-8C2F81676F98}">
  <dimension ref="A1:K14"/>
  <sheetViews>
    <sheetView tabSelected="1" workbookViewId="0">
      <selection activeCell="J22" sqref="J22"/>
    </sheetView>
  </sheetViews>
  <sheetFormatPr defaultRowHeight="15.05" x14ac:dyDescent="0.3"/>
  <cols>
    <col min="1" max="1" width="5.5546875" customWidth="1"/>
    <col min="7" max="7" width="18" customWidth="1"/>
    <col min="11" max="11" width="13.109375" bestFit="1" customWidth="1"/>
  </cols>
  <sheetData>
    <row r="1" spans="1:11" ht="17.55" x14ac:dyDescent="0.3">
      <c r="A1" s="88" t="s">
        <v>151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spans="1:11" x14ac:dyDescent="0.3">
      <c r="A2" s="89" t="s">
        <v>168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1" x14ac:dyDescent="0.3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11">
        <f>+SUBTOTAL(9,K5:K14)</f>
        <v>6846568</v>
      </c>
    </row>
    <row r="4" spans="1:11" ht="42.6" x14ac:dyDescent="0.3">
      <c r="A4" s="100"/>
      <c r="B4" s="101" t="s">
        <v>42</v>
      </c>
      <c r="C4" s="103" t="s">
        <v>43</v>
      </c>
      <c r="D4" s="103" t="s">
        <v>44</v>
      </c>
      <c r="E4" s="103" t="s">
        <v>152</v>
      </c>
      <c r="F4" s="103" t="s">
        <v>153</v>
      </c>
      <c r="G4" s="103" t="s">
        <v>45</v>
      </c>
      <c r="H4" s="105" t="s">
        <v>46</v>
      </c>
      <c r="I4" s="103" t="s">
        <v>47</v>
      </c>
      <c r="J4" s="105" t="s">
        <v>48</v>
      </c>
      <c r="K4" s="110" t="s">
        <v>49</v>
      </c>
    </row>
    <row r="5" spans="1:11" x14ac:dyDescent="0.3">
      <c r="A5" s="100"/>
      <c r="B5" s="107">
        <v>45264</v>
      </c>
      <c r="C5" s="108" t="s">
        <v>189</v>
      </c>
      <c r="D5" s="108" t="s">
        <v>51</v>
      </c>
      <c r="E5" s="108" t="s">
        <v>62</v>
      </c>
      <c r="F5" s="108" t="s">
        <v>141</v>
      </c>
      <c r="G5" s="108" t="s">
        <v>52</v>
      </c>
      <c r="H5" s="102">
        <v>258052</v>
      </c>
      <c r="I5" s="104" t="s">
        <v>70</v>
      </c>
      <c r="J5" s="102">
        <v>20644</v>
      </c>
      <c r="K5" s="106">
        <v>278696</v>
      </c>
    </row>
    <row r="6" spans="1:11" x14ac:dyDescent="0.3">
      <c r="A6" s="100"/>
      <c r="B6" s="107">
        <v>45266</v>
      </c>
      <c r="C6" s="108" t="s">
        <v>190</v>
      </c>
      <c r="D6" s="108" t="s">
        <v>79</v>
      </c>
      <c r="E6" s="108" t="s">
        <v>62</v>
      </c>
      <c r="F6" s="108" t="s">
        <v>141</v>
      </c>
      <c r="G6" s="108" t="s">
        <v>191</v>
      </c>
      <c r="H6" s="102">
        <v>-381993</v>
      </c>
      <c r="I6" s="104" t="s">
        <v>70</v>
      </c>
      <c r="J6" s="102">
        <v>-30559</v>
      </c>
      <c r="K6" s="106">
        <v>-412552</v>
      </c>
    </row>
    <row r="7" spans="1:11" x14ac:dyDescent="0.3">
      <c r="A7" s="100"/>
      <c r="B7" s="107">
        <v>45267</v>
      </c>
      <c r="C7" s="108" t="s">
        <v>192</v>
      </c>
      <c r="D7" s="108" t="s">
        <v>87</v>
      </c>
      <c r="E7" s="108" t="s">
        <v>62</v>
      </c>
      <c r="F7" s="108" t="s">
        <v>141</v>
      </c>
      <c r="G7" s="108" t="s">
        <v>193</v>
      </c>
      <c r="H7" s="102">
        <v>-241980</v>
      </c>
      <c r="I7" s="104" t="s">
        <v>70</v>
      </c>
      <c r="J7" s="102">
        <v>-19358</v>
      </c>
      <c r="K7" s="106">
        <v>-261338</v>
      </c>
    </row>
    <row r="8" spans="1:11" x14ac:dyDescent="0.3">
      <c r="A8" s="100"/>
      <c r="B8" s="107">
        <v>45267</v>
      </c>
      <c r="C8" s="108" t="s">
        <v>194</v>
      </c>
      <c r="D8" s="108" t="s">
        <v>87</v>
      </c>
      <c r="E8" s="108" t="s">
        <v>62</v>
      </c>
      <c r="F8" s="108" t="s">
        <v>141</v>
      </c>
      <c r="G8" s="108" t="s">
        <v>195</v>
      </c>
      <c r="H8" s="102">
        <v>-317439</v>
      </c>
      <c r="I8" s="104" t="s">
        <v>70</v>
      </c>
      <c r="J8" s="102">
        <v>-25395</v>
      </c>
      <c r="K8" s="106">
        <v>-342834</v>
      </c>
    </row>
    <row r="9" spans="1:11" x14ac:dyDescent="0.3">
      <c r="A9" s="100"/>
      <c r="B9" s="107">
        <v>45279</v>
      </c>
      <c r="C9" s="108" t="s">
        <v>196</v>
      </c>
      <c r="D9" s="108" t="s">
        <v>51</v>
      </c>
      <c r="E9" s="108" t="s">
        <v>62</v>
      </c>
      <c r="F9" s="108" t="s">
        <v>141</v>
      </c>
      <c r="G9" s="108" t="s">
        <v>180</v>
      </c>
      <c r="H9" s="102">
        <v>-130922</v>
      </c>
      <c r="I9" s="104" t="s">
        <v>70</v>
      </c>
      <c r="J9" s="102">
        <v>-10474</v>
      </c>
      <c r="K9" s="106">
        <v>-141396</v>
      </c>
    </row>
    <row r="10" spans="1:11" x14ac:dyDescent="0.3">
      <c r="A10" s="100"/>
      <c r="B10" s="107">
        <v>45279</v>
      </c>
      <c r="C10" s="108" t="s">
        <v>197</v>
      </c>
      <c r="D10" s="108" t="s">
        <v>76</v>
      </c>
      <c r="E10" s="108" t="s">
        <v>62</v>
      </c>
      <c r="F10" s="108" t="s">
        <v>141</v>
      </c>
      <c r="G10" s="108" t="s">
        <v>198</v>
      </c>
      <c r="H10" s="102">
        <v>-188026</v>
      </c>
      <c r="I10" s="104" t="s">
        <v>70</v>
      </c>
      <c r="J10" s="102">
        <v>-15042</v>
      </c>
      <c r="K10" s="106">
        <v>-203068</v>
      </c>
    </row>
    <row r="11" spans="1:11" x14ac:dyDescent="0.3">
      <c r="A11" s="100"/>
      <c r="B11" s="107">
        <v>45280</v>
      </c>
      <c r="C11" s="108" t="s">
        <v>199</v>
      </c>
      <c r="D11" s="108" t="s">
        <v>51</v>
      </c>
      <c r="E11" s="108" t="s">
        <v>62</v>
      </c>
      <c r="F11" s="108" t="s">
        <v>141</v>
      </c>
      <c r="G11" s="108" t="s">
        <v>52</v>
      </c>
      <c r="H11" s="102">
        <v>5152020</v>
      </c>
      <c r="I11" s="104" t="s">
        <v>70</v>
      </c>
      <c r="J11" s="102">
        <v>412162</v>
      </c>
      <c r="K11" s="106">
        <v>5564182</v>
      </c>
    </row>
    <row r="12" spans="1:11" x14ac:dyDescent="0.3">
      <c r="A12" s="100"/>
      <c r="B12" s="107">
        <v>45280</v>
      </c>
      <c r="C12" s="108" t="s">
        <v>200</v>
      </c>
      <c r="D12" s="108" t="s">
        <v>51</v>
      </c>
      <c r="E12" s="108" t="s">
        <v>62</v>
      </c>
      <c r="F12" s="108" t="s">
        <v>141</v>
      </c>
      <c r="G12" s="108" t="s">
        <v>117</v>
      </c>
      <c r="H12" s="102">
        <v>1531022</v>
      </c>
      <c r="I12" s="104" t="s">
        <v>70</v>
      </c>
      <c r="J12" s="102">
        <v>122482</v>
      </c>
      <c r="K12" s="106">
        <v>1653504</v>
      </c>
    </row>
    <row r="13" spans="1:11" x14ac:dyDescent="0.3">
      <c r="A13" s="100"/>
      <c r="B13" s="107">
        <v>45281</v>
      </c>
      <c r="C13" s="108" t="s">
        <v>201</v>
      </c>
      <c r="D13" s="108" t="s">
        <v>87</v>
      </c>
      <c r="E13" s="108" t="s">
        <v>62</v>
      </c>
      <c r="F13" s="108" t="s">
        <v>141</v>
      </c>
      <c r="G13" s="108" t="s">
        <v>202</v>
      </c>
      <c r="H13" s="102">
        <v>-94013</v>
      </c>
      <c r="I13" s="104" t="s">
        <v>70</v>
      </c>
      <c r="J13" s="102">
        <v>-7521</v>
      </c>
      <c r="K13" s="106">
        <v>-101534</v>
      </c>
    </row>
    <row r="14" spans="1:11" x14ac:dyDescent="0.3">
      <c r="A14" s="100"/>
      <c r="B14" s="107">
        <v>45286</v>
      </c>
      <c r="C14" s="108" t="s">
        <v>203</v>
      </c>
      <c r="D14" s="108" t="s">
        <v>51</v>
      </c>
      <c r="E14" s="108" t="s">
        <v>62</v>
      </c>
      <c r="F14" s="108" t="s">
        <v>141</v>
      </c>
      <c r="G14" s="108" t="s">
        <v>59</v>
      </c>
      <c r="H14" s="102">
        <v>752693</v>
      </c>
      <c r="I14" s="104" t="s">
        <v>70</v>
      </c>
      <c r="J14" s="102">
        <v>60215</v>
      </c>
      <c r="K14" s="106">
        <v>812908</v>
      </c>
    </row>
  </sheetData>
  <autoFilter ref="A4:K14" xr:uid="{A8F60D78-AF57-4DF4-B773-8C2F81676F98}"/>
  <mergeCells count="2">
    <mergeCell ref="A1:K1"/>
    <mergeCell ref="A2:K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Công nợ từ 2022</vt:lpstr>
      <vt:lpstr>Tổng hợp </vt:lpstr>
      <vt:lpstr>Chưa thanh toán đến ngày 30,05</vt:lpstr>
      <vt:lpstr>T6-T8</vt:lpstr>
      <vt:lpstr>T9</vt:lpstr>
      <vt:lpstr>T10</vt:lpstr>
      <vt:lpstr>T11</vt:lpstr>
      <vt:lpstr>T12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2023-06-07T04:33:18Z</dcterms:created>
  <dcterms:modified xsi:type="dcterms:W3CDTF">2024-01-13T02:35:26Z</dcterms:modified>
</cp:coreProperties>
</file>