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2023\"/>
    </mc:Choice>
  </mc:AlternateContent>
  <xr:revisionPtr revIDLastSave="0" documentId="13_ncr:1_{0773F38D-2048-4328-8333-8EB13F06F7FF}" xr6:coauthVersionLast="47" xr6:coauthVersionMax="47" xr10:uidLastSave="{00000000-0000-0000-0000-000000000000}"/>
  <bookViews>
    <workbookView xWindow="-120" yWindow="-120" windowWidth="29040" windowHeight="15720" activeTab="3" xr2:uid="{4C7C473D-AE43-4493-ADC1-E194948ECB18}"/>
  </bookViews>
  <sheets>
    <sheet name="Công nợ" sheetId="1" r:id="rId1"/>
    <sheet name="T1,2,3,4" sheetId="2" r:id="rId2"/>
    <sheet name="T5" sheetId="4" r:id="rId3"/>
    <sheet name="CTTT T1-5" sheetId="3" r:id="rId4"/>
    <sheet name="T6" sheetId="7" r:id="rId5"/>
    <sheet name="CTTT T6" sheetId="6" r:id="rId6"/>
    <sheet name="Sheet1" sheetId="5" r:id="rId7"/>
  </sheets>
  <definedNames>
    <definedName name="_xlnm._FilterDatabase" localSheetId="3" hidden="1">'CTTT T1-5'!$A$2:$J$98</definedName>
    <definedName name="_xlnm._FilterDatabase" localSheetId="1" hidden="1">'T1,2,3,4'!$A$4:$J$69</definedName>
    <definedName name="_xlnm._FilterDatabase" localSheetId="4" hidden="1">'T6'!$A$3:$L$16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1" i="1"/>
  <c r="E14" i="1"/>
  <c r="K5" i="7"/>
  <c r="K6" i="7"/>
  <c r="K7" i="7"/>
  <c r="K8" i="7"/>
  <c r="K9" i="7"/>
  <c r="K10" i="7"/>
  <c r="K11" i="7"/>
  <c r="K12" i="7"/>
  <c r="K13" i="7"/>
  <c r="K14" i="7"/>
  <c r="K15" i="7"/>
  <c r="K16" i="7"/>
  <c r="K4" i="7"/>
  <c r="F5" i="6"/>
  <c r="F1" i="3" l="1"/>
  <c r="K17" i="4"/>
  <c r="K16" i="4"/>
  <c r="K15" i="4"/>
  <c r="K14" i="4"/>
  <c r="K13" i="4"/>
  <c r="K12" i="4"/>
  <c r="K11" i="4"/>
  <c r="K10" i="4"/>
  <c r="K9" i="4"/>
  <c r="K8" i="4"/>
  <c r="K7" i="4"/>
  <c r="K20" i="4" s="1"/>
  <c r="K6" i="4"/>
  <c r="K5" i="4"/>
  <c r="K4" i="4"/>
  <c r="E11" i="1" l="1"/>
  <c r="D77" i="2"/>
  <c r="E77" i="2" s="1"/>
  <c r="F77" i="2" s="1"/>
  <c r="D76" i="2"/>
  <c r="E76" i="2" s="1"/>
  <c r="F76" i="2" s="1"/>
  <c r="F78" i="2" l="1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E16" i="1"/>
  <c r="E17" i="1"/>
  <c r="E18" i="1"/>
  <c r="E15" i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" i="2"/>
  <c r="F26" i="1" l="1"/>
  <c r="I3" i="2"/>
  <c r="D5" i="1"/>
  <c r="F25" i="1"/>
  <c r="F24" i="1"/>
  <c r="F23" i="1"/>
  <c r="F22" i="1"/>
  <c r="D4" i="1"/>
  <c r="D8" i="1"/>
  <c r="D6" i="1"/>
  <c r="D14" i="1" l="1"/>
  <c r="F29" i="1" l="1"/>
</calcChain>
</file>

<file path=xl/sharedStrings.xml><?xml version="1.0" encoding="utf-8"?>
<sst xmlns="http://schemas.openxmlformats.org/spreadsheetml/2006/main" count="1020" uniqueCount="237">
  <si>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</si>
  <si>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</si>
  <si>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</si>
  <si>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</si>
  <si>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</si>
  <si>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</si>
  <si>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</si>
  <si>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</si>
  <si>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</si>
  <si>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</si>
  <si>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</si>
  <si>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</si>
  <si>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</si>
  <si>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</si>
  <si>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</si>
  <si>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</si>
  <si>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</si>
  <si>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</si>
  <si>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</si>
  <si>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THEO DÕI CÔNG NỢ / CTY AGM Miền Nam</t>
  </si>
  <si>
    <t>BẢNG KÊ HÓA ĐƠN, CHỨNG TỪ HÀNG HÓA, DỊCH VỤ BÁN RA (MẪU QUẢN TRỊ)</t>
  </si>
  <si>
    <t>Từ ngày 01/01/2023 đến ngày 30/4/2023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</si>
  <si>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</si>
  <si>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</si>
  <si>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</si>
  <si>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</si>
  <si>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</si>
  <si>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</si>
  <si>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</si>
  <si>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Nhóm HHDV : 4. Hàng hóa, dịch vụ chịu thuế suất thuế GTGT 10% (84 )</t>
  </si>
  <si>
    <t>00000082</t>
  </si>
  <si>
    <t>1C23TNN</t>
  </si>
  <si>
    <t>Annam Gourmet An Phú</t>
  </si>
  <si>
    <t>10%</t>
  </si>
  <si>
    <t>00000084</t>
  </si>
  <si>
    <t>Annam Gourmet Q2 Terrace</t>
  </si>
  <si>
    <t>00000180</t>
  </si>
  <si>
    <t>Annam Gourmet Phú Mỹ Hưng</t>
  </si>
  <si>
    <t>00000399</t>
  </si>
  <si>
    <t>00001056</t>
  </si>
  <si>
    <t>Annam Gourmet Estella</t>
  </si>
  <si>
    <t>00001501</t>
  </si>
  <si>
    <t>Annam Gourmet Saigon Pearl</t>
  </si>
  <si>
    <t>00001522</t>
  </si>
  <si>
    <t>Annam Gourmet Saigon Center</t>
  </si>
  <si>
    <t>00001569</t>
  </si>
  <si>
    <t>Annam Gourmet Landmark 81</t>
  </si>
  <si>
    <t>00001747</t>
  </si>
  <si>
    <t>Annam Gourmet Nguyễn Văn Trỗi</t>
  </si>
  <si>
    <t>00001797</t>
  </si>
  <si>
    <t>00001810</t>
  </si>
  <si>
    <t>00002967</t>
  </si>
  <si>
    <t>00002968</t>
  </si>
  <si>
    <t>SÀNH ĐIỆU Annam Gourmet Hai Bà Trưng</t>
  </si>
  <si>
    <t>00003051</t>
  </si>
  <si>
    <t>00003543</t>
  </si>
  <si>
    <t>00003564</t>
  </si>
  <si>
    <t>00003845</t>
  </si>
  <si>
    <t>Bán hàng CÔNG TY TNHH PHÂN PHỐI SÀNH ĐIỆU theo hóa đơn 00003845</t>
  </si>
  <si>
    <t>00003983</t>
  </si>
  <si>
    <t>Bán hàng CÔNG TY TNHH PHÂN PHỐI SÀNH ĐIỆU theo hóa đơn 00003983</t>
  </si>
  <si>
    <t>00003989</t>
  </si>
  <si>
    <t>Bán hàng CÔNG TY TNHH PHÂN PHỐI SÀNH ĐIỆU theo hóa đơn 00003989</t>
  </si>
  <si>
    <t>00004002</t>
  </si>
  <si>
    <t>Bán hàng CÔNG TY TNHH PHÂN PHỐI SÀNH ĐIỆU theo hóa đơn 00004002</t>
  </si>
  <si>
    <t>00000332</t>
  </si>
  <si>
    <t>1C23TAC</t>
  </si>
  <si>
    <t>Hàng trả</t>
  </si>
  <si>
    <t>8%</t>
  </si>
  <si>
    <t>00000955</t>
  </si>
  <si>
    <t>1C23TMK</t>
  </si>
  <si>
    <t>00007643</t>
  </si>
  <si>
    <t>Bán hàng CÔNG TY TNHH PHÂN PHỐI SÀNH ĐIỆU theo hóa đơn 00007643</t>
  </si>
  <si>
    <t>00008621</t>
  </si>
  <si>
    <t>00008622</t>
  </si>
  <si>
    <t>00009034</t>
  </si>
  <si>
    <t>00009035</t>
  </si>
  <si>
    <t>00009042</t>
  </si>
  <si>
    <t>00009044</t>
  </si>
  <si>
    <t>00011243</t>
  </si>
  <si>
    <t>00011350</t>
  </si>
  <si>
    <t>00011359</t>
  </si>
  <si>
    <t>00011389</t>
  </si>
  <si>
    <t>00012547</t>
  </si>
  <si>
    <t>00014142</t>
  </si>
  <si>
    <t>SÀNH ĐIỆU Annam Gourmet An Phú</t>
  </si>
  <si>
    <t>00015735</t>
  </si>
  <si>
    <t>00000666</t>
  </si>
  <si>
    <t>1C23TQH</t>
  </si>
  <si>
    <t>Hàng trả - Cận date</t>
  </si>
  <si>
    <t>00015904</t>
  </si>
  <si>
    <t>00016261</t>
  </si>
  <si>
    <t>00017444</t>
  </si>
  <si>
    <t>SÀNH ĐIỆU Annam Gourmet Phú Mỹ Hưng</t>
  </si>
  <si>
    <t>00017524</t>
  </si>
  <si>
    <t>00017532</t>
  </si>
  <si>
    <t>SÀNH ĐIỆU Annam Gourmet Landmark 81</t>
  </si>
  <si>
    <t>00017543</t>
  </si>
  <si>
    <t>00017548</t>
  </si>
  <si>
    <t>SÀNH ĐIỆU Annam Gourmet Ascentia</t>
  </si>
  <si>
    <t>00018752</t>
  </si>
  <si>
    <t>00019091</t>
  </si>
  <si>
    <t>SÀNH ĐIỆU Annam Gourmet Nguyễn Văn Trỗi</t>
  </si>
  <si>
    <t>00019208</t>
  </si>
  <si>
    <t>AGMPO000561436 - SÀNH ĐIỆU Annam Gourmet An Phú</t>
  </si>
  <si>
    <t>00019244</t>
  </si>
  <si>
    <t>00001845</t>
  </si>
  <si>
    <t>00020451</t>
  </si>
  <si>
    <t>SÀNH ĐIỆU Annam Gourmet Q2 Terrace</t>
  </si>
  <si>
    <t>00020471</t>
  </si>
  <si>
    <t>AGMPO000564951 - SÀNH ĐIỆU Annam Gourmet Saigon Center</t>
  </si>
  <si>
    <t>00020508</t>
  </si>
  <si>
    <t>00020510</t>
  </si>
  <si>
    <t>00020586</t>
  </si>
  <si>
    <t>00020672</t>
  </si>
  <si>
    <t>SÀNH ĐIỆU Annam Gourmet Estella</t>
  </si>
  <si>
    <t>00022216</t>
  </si>
  <si>
    <t>00022230</t>
  </si>
  <si>
    <t>00022357</t>
  </si>
  <si>
    <t>SÀNH ĐIỆU Annam Gourmet Saigon Pearl</t>
  </si>
  <si>
    <t>00023103</t>
  </si>
  <si>
    <t>00024650</t>
  </si>
  <si>
    <t>00024983</t>
  </si>
  <si>
    <t>00025005</t>
  </si>
  <si>
    <t>00025019</t>
  </si>
  <si>
    <t>00025237</t>
  </si>
  <si>
    <t>Tổng cộng</t>
  </si>
  <si>
    <t>Bảng kê hóa đơn tháng 4</t>
  </si>
  <si>
    <t>Hàng trả tháng 4</t>
  </si>
  <si>
    <t>Total</t>
  </si>
  <si>
    <t>GL</t>
  </si>
  <si>
    <t xml:space="preserve">Vendor Code </t>
  </si>
  <si>
    <t>Vendor Name</t>
  </si>
  <si>
    <t>Invoice No.</t>
  </si>
  <si>
    <t>Date</t>
  </si>
  <si>
    <t>Month</t>
  </si>
  <si>
    <t xml:space="preserve"> Amount with VAT</t>
  </si>
  <si>
    <t>Store</t>
  </si>
  <si>
    <t>Paid date</t>
  </si>
  <si>
    <t>LS1474</t>
  </si>
  <si>
    <t>NGOC THOM</t>
  </si>
  <si>
    <t>NVT</t>
  </si>
  <si>
    <t>5542951</t>
  </si>
  <si>
    <t>PMH</t>
  </si>
  <si>
    <t>HBT</t>
  </si>
  <si>
    <t>AST</t>
  </si>
  <si>
    <t>TAKA</t>
  </si>
  <si>
    <t>EST</t>
  </si>
  <si>
    <t>AP</t>
  </si>
  <si>
    <t>5639992</t>
  </si>
  <si>
    <t>LM81</t>
  </si>
  <si>
    <t>Q2</t>
  </si>
  <si>
    <t>5789350</t>
  </si>
  <si>
    <t>SGP</t>
  </si>
  <si>
    <t>FLIZ</t>
  </si>
  <si>
    <t>6243905</t>
  </si>
  <si>
    <t>CK 2022</t>
  </si>
  <si>
    <t>AGM-CK 2022</t>
  </si>
  <si>
    <t>6299398</t>
  </si>
  <si>
    <t>6449917</t>
  </si>
  <si>
    <t>6693838</t>
  </si>
  <si>
    <t>CK 2023 - 31/03/2023</t>
  </si>
  <si>
    <t>AGM-CK 2023</t>
  </si>
  <si>
    <t>Thanh toán tháng 4</t>
  </si>
  <si>
    <t>Thanh toán tháng 5</t>
  </si>
  <si>
    <t xml:space="preserve">Doanh số </t>
  </si>
  <si>
    <t xml:space="preserve">Tỷ lệ </t>
  </si>
  <si>
    <t>Số tiền (-VAT)</t>
  </si>
  <si>
    <t>VAT</t>
  </si>
  <si>
    <t xml:space="preserve">Số tiền sau Thuế </t>
  </si>
  <si>
    <t>Chiết khấu không điều kiện</t>
  </si>
  <si>
    <t>Phí trưng bày</t>
  </si>
  <si>
    <t xml:space="preserve">Phí trưng bày </t>
  </si>
  <si>
    <t>CK không điều kiện 2022</t>
  </si>
  <si>
    <t>CK không điều kiện quý I,2023</t>
  </si>
  <si>
    <t>Phí trưng bày Quý I,2023</t>
  </si>
  <si>
    <t>THEO DÕI CÔNG NỢ/CÔNG TY TNHH PHÂN PHỐI SÀNH ĐIỆU MNAM</t>
  </si>
  <si>
    <t>Số tiền bán hàng ( +V)</t>
  </si>
  <si>
    <t>Bảng kê hóa đơn tháng 5</t>
  </si>
  <si>
    <t>Hàng trả tháng 5</t>
  </si>
  <si>
    <t>Bảng kê hóa đơn tháng 6</t>
  </si>
  <si>
    <t>Hàng trả tháng 6</t>
  </si>
  <si>
    <t>Thanh toán tháng 6</t>
  </si>
  <si>
    <t xml:space="preserve">BẢNG KÊ HÓA ĐƠN CHƯA THANH TOÁN </t>
  </si>
  <si>
    <t>Tháng 5 năm 2023</t>
  </si>
  <si>
    <t>Tên người mua</t>
  </si>
  <si>
    <t>Mã số thuế người mua</t>
  </si>
  <si>
    <t>CÔNG TY TNHH PHÂN PHỐI SÀNH ĐIỆU</t>
  </si>
  <si>
    <t>0311187079</t>
  </si>
  <si>
    <t>00025298</t>
  </si>
  <si>
    <t>00025577</t>
  </si>
  <si>
    <t>00025679</t>
  </si>
  <si>
    <t>SÀNH ĐIỆU Annam Gourmet Saigon Center</t>
  </si>
  <si>
    <t>00026020</t>
  </si>
  <si>
    <t>00027997</t>
  </si>
  <si>
    <t>00029664</t>
  </si>
  <si>
    <t>00029682</t>
  </si>
  <si>
    <t>00029738</t>
  </si>
  <si>
    <t>00029871</t>
  </si>
  <si>
    <t>00030006</t>
  </si>
  <si>
    <t>00030461</t>
  </si>
  <si>
    <t>00031392</t>
  </si>
  <si>
    <t>00031519</t>
  </si>
  <si>
    <t>00031616</t>
  </si>
  <si>
    <t>00000908</t>
  </si>
  <si>
    <t>Hàng trả - phiếu MH001015</t>
  </si>
  <si>
    <t>00001063</t>
  </si>
  <si>
    <t>1C23TSP</t>
  </si>
  <si>
    <t>Vendor Code </t>
  </si>
  <si>
    <t> Amount with VAT</t>
  </si>
  <si>
    <t>CHI TIẾT THANH TOÁN THÁNG 6</t>
  </si>
  <si>
    <t>Tháng 6 năm 2023</t>
  </si>
  <si>
    <t>00033163</t>
  </si>
  <si>
    <t>00033202</t>
  </si>
  <si>
    <t>00001250</t>
  </si>
  <si>
    <t>Hàng trả - Annam Gourmet Q2 Terrace - phiếu MH000671</t>
  </si>
  <si>
    <t>00002940</t>
  </si>
  <si>
    <t>Hàng trả - Annam Gourmet Phú Mỹ Hưng - phiếu MH001394</t>
  </si>
  <si>
    <t>00002941</t>
  </si>
  <si>
    <t>Hàng trả - Annam Gourmet Phú Mỹ Hưng - phiếu MH001391, MH001393</t>
  </si>
  <si>
    <t>00033273</t>
  </si>
  <si>
    <t>Annam Gourmet Ascentia</t>
  </si>
  <si>
    <t>00034322</t>
  </si>
  <si>
    <t>00034470</t>
  </si>
  <si>
    <t>00034474</t>
  </si>
  <si>
    <t>00034572</t>
  </si>
  <si>
    <t>00034665</t>
  </si>
  <si>
    <t>00036215</t>
  </si>
  <si>
    <t>00036231</t>
  </si>
  <si>
    <t>00036312</t>
  </si>
  <si>
    <t>00036386</t>
  </si>
  <si>
    <t>00003301</t>
  </si>
  <si>
    <t>Hàng trả - SÀNH ĐIỆU Annam Gourmet Phú Mỹ Hưng - phiếu MH001724</t>
  </si>
  <si>
    <t>00037505</t>
  </si>
  <si>
    <t>Đã nhận HĐ 609</t>
  </si>
  <si>
    <t>Đã nhận HĐ 1029</t>
  </si>
  <si>
    <t>Đã xuất HĐ 37871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</si>
</sst>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\ #,##0_);\(#,##0\)"/>
    <numFmt numFmtId="167" formatCode="dd/mm"/>
    <numFmt numFmtId="168" formatCode="0.0%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2" fillId="0" borderId="0" xfId="1" applyNumberFormat="1" applyFont="1"/>
    <xf numFmtId="0" fontId="2" fillId="0" borderId="1" xfId="0" applyFont="1" applyBorder="1"/>
    <xf numFmtId="14" fontId="2" fillId="0" borderId="2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/>
    <xf numFmtId="164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0" fontId="2" fillId="0" borderId="3" xfId="0" applyFont="1" applyBorder="1" applyAlignment="1">
      <alignment horizontal="left"/>
    </xf>
    <xf numFmtId="164" fontId="5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7" fillId="4" borderId="1" xfId="0" applyNumberFormat="1" applyFont="1" applyFill="1" applyBorder="1"/>
    <xf numFmtId="14" fontId="8" fillId="0" borderId="0" xfId="0" quotePrefix="1" applyNumberFormat="1" applyFont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9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2"/>
    <xf numFmtId="0" fontId="11" fillId="6" borderId="6" xfId="2" applyFont="1" applyFill="1" applyBorder="1" applyAlignment="1">
      <alignment horizontal="center" vertical="center" wrapText="1"/>
    </xf>
    <xf numFmtId="38" fontId="11" fillId="6" borderId="7" xfId="2" applyNumberFormat="1" applyFont="1" applyFill="1" applyBorder="1" applyAlignment="1">
      <alignment horizontal="center" vertical="center" wrapText="1"/>
    </xf>
    <xf numFmtId="38" fontId="13" fillId="7" borderId="8" xfId="2" applyNumberFormat="1" applyFont="1" applyFill="1" applyBorder="1" applyAlignment="1">
      <alignment horizontal="right" vertical="center"/>
    </xf>
    <xf numFmtId="38" fontId="13" fillId="0" borderId="8" xfId="2" applyNumberFormat="1" applyFont="1" applyBorder="1" applyAlignment="1">
      <alignment horizontal="right" vertical="center"/>
    </xf>
    <xf numFmtId="0" fontId="13" fillId="0" borderId="8" xfId="2" applyFont="1" applyBorder="1" applyAlignment="1">
      <alignment horizontal="right" vertical="center"/>
    </xf>
    <xf numFmtId="14" fontId="13" fillId="0" borderId="8" xfId="2" applyNumberFormat="1" applyFont="1" applyBorder="1" applyAlignment="1">
      <alignment horizontal="center" vertical="center"/>
    </xf>
    <xf numFmtId="14" fontId="11" fillId="6" borderId="6" xfId="2" applyNumberFormat="1" applyFont="1" applyFill="1" applyBorder="1" applyAlignment="1">
      <alignment horizontal="center" vertical="center" wrapText="1"/>
    </xf>
    <xf numFmtId="0" fontId="15" fillId="7" borderId="6" xfId="2" applyFont="1" applyFill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2" fillId="0" borderId="0" xfId="2" applyFont="1" applyAlignment="1">
      <alignment horizontal="center"/>
    </xf>
    <xf numFmtId="0" fontId="11" fillId="6" borderId="9" xfId="2" applyFont="1" applyFill="1" applyBorder="1" applyAlignment="1">
      <alignment horizontal="center" vertical="center" wrapText="1"/>
    </xf>
    <xf numFmtId="38" fontId="0" fillId="0" borderId="0" xfId="0" applyNumberFormat="1"/>
    <xf numFmtId="164" fontId="16" fillId="0" borderId="0" xfId="1" applyNumberFormat="1" applyFont="1"/>
    <xf numFmtId="0" fontId="18" fillId="0" borderId="0" xfId="2" applyFont="1" applyAlignment="1">
      <alignment horizontal="center" vertical="center"/>
    </xf>
    <xf numFmtId="38" fontId="18" fillId="0" borderId="0" xfId="2" applyNumberFormat="1" applyFont="1" applyAlignment="1">
      <alignment vertical="center"/>
    </xf>
    <xf numFmtId="166" fontId="19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43" fontId="21" fillId="0" borderId="0" xfId="3" applyFont="1" applyFill="1" applyBorder="1"/>
    <xf numFmtId="3" fontId="20" fillId="0" borderId="0" xfId="2" applyNumberFormat="1" applyFont="1" applyAlignment="1">
      <alignment horizontal="center" vertical="center"/>
    </xf>
    <xf numFmtId="167" fontId="18" fillId="8" borderId="10" xfId="2" applyNumberFormat="1" applyFont="1" applyFill="1" applyBorder="1" applyAlignment="1">
      <alignment horizontal="center" vertical="center" wrapText="1"/>
    </xf>
    <xf numFmtId="14" fontId="18" fillId="8" borderId="10" xfId="2" applyNumberFormat="1" applyFont="1" applyFill="1" applyBorder="1" applyAlignment="1">
      <alignment horizontal="center" vertical="center" wrapText="1"/>
    </xf>
    <xf numFmtId="0" fontId="18" fillId="8" borderId="10" xfId="2" applyFont="1" applyFill="1" applyBorder="1" applyAlignment="1">
      <alignment horizontal="center" vertical="center" wrapText="1"/>
    </xf>
    <xf numFmtId="38" fontId="18" fillId="8" borderId="10" xfId="3" applyNumberFormat="1" applyFont="1" applyFill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/>
    </xf>
    <xf numFmtId="14" fontId="18" fillId="9" borderId="10" xfId="2" applyNumberFormat="1" applyFont="1" applyFill="1" applyBorder="1" applyAlignment="1">
      <alignment horizontal="center" vertical="center" wrapText="1"/>
    </xf>
    <xf numFmtId="0" fontId="18" fillId="0" borderId="0" xfId="3" applyNumberFormat="1" applyFont="1" applyFill="1" applyAlignment="1">
      <alignment horizontal="center" vertical="center"/>
    </xf>
    <xf numFmtId="0" fontId="18" fillId="9" borderId="10" xfId="2" applyFont="1" applyFill="1" applyBorder="1" applyAlignment="1">
      <alignment horizontal="center" vertical="center" wrapText="1"/>
    </xf>
    <xf numFmtId="0" fontId="18" fillId="0" borderId="10" xfId="2" applyFont="1" applyBorder="1" applyAlignment="1">
      <alignment vertical="center"/>
    </xf>
    <xf numFmtId="0" fontId="22" fillId="0" borderId="10" xfId="2" applyFont="1" applyBorder="1" applyAlignment="1">
      <alignment horizontal="center" vertical="center" wrapText="1"/>
    </xf>
    <xf numFmtId="14" fontId="20" fillId="0" borderId="10" xfId="2" applyNumberFormat="1" applyFont="1" applyBorder="1" applyAlignment="1">
      <alignment horizontal="center" vertical="center"/>
    </xf>
    <xf numFmtId="38" fontId="23" fillId="0" borderId="10" xfId="3" applyNumberFormat="1" applyFont="1" applyFill="1" applyBorder="1" applyAlignment="1" applyProtection="1">
      <alignment vertical="center"/>
    </xf>
    <xf numFmtId="0" fontId="18" fillId="0" borderId="10" xfId="2" applyFont="1" applyBorder="1" applyAlignment="1">
      <alignment horizontal="center" vertical="center"/>
    </xf>
    <xf numFmtId="1" fontId="18" fillId="0" borderId="10" xfId="2" applyNumberFormat="1" applyFont="1" applyBorder="1" applyAlignment="1">
      <alignment horizontal="center" vertical="center"/>
    </xf>
    <xf numFmtId="43" fontId="0" fillId="0" borderId="0" xfId="0" applyNumberFormat="1"/>
    <xf numFmtId="0" fontId="24" fillId="0" borderId="1" xfId="0" applyFont="1" applyBorder="1"/>
    <xf numFmtId="164" fontId="24" fillId="0" borderId="1" xfId="1" applyNumberFormat="1" applyFont="1" applyBorder="1"/>
    <xf numFmtId="168" fontId="24" fillId="0" borderId="1" xfId="4" applyNumberFormat="1" applyFont="1" applyBorder="1"/>
    <xf numFmtId="9" fontId="24" fillId="0" borderId="1" xfId="0" applyNumberFormat="1" applyFont="1" applyBorder="1"/>
    <xf numFmtId="164" fontId="24" fillId="0" borderId="1" xfId="0" applyNumberFormat="1" applyFont="1" applyBorder="1"/>
    <xf numFmtId="0" fontId="12" fillId="10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7" fillId="4" borderId="2" xfId="0" quotePrefix="1" applyNumberFormat="1" applyFont="1" applyFill="1" applyBorder="1" applyAlignment="1">
      <alignment horizontal="center" vertic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8" fillId="0" borderId="0" xfId="0" quotePrefix="1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14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10" fillId="0" borderId="0" xfId="6"/>
    <xf numFmtId="14" fontId="11" fillId="6" borderId="6" xfId="6" applyNumberFormat="1" applyFont="1" applyFill="1" applyBorder="1" applyAlignment="1">
      <alignment horizontal="center" vertical="center" wrapText="1"/>
    </xf>
    <xf numFmtId="0" fontId="11" fillId="6" borderId="6" xfId="6" applyFont="1" applyFill="1" applyBorder="1" applyAlignment="1">
      <alignment horizontal="center" vertical="center" wrapText="1"/>
    </xf>
    <xf numFmtId="38" fontId="11" fillId="6" borderId="7" xfId="6" applyNumberFormat="1" applyFont="1" applyFill="1" applyBorder="1" applyAlignment="1">
      <alignment horizontal="center" vertical="center" wrapText="1"/>
    </xf>
    <xf numFmtId="0" fontId="11" fillId="6" borderId="9" xfId="6" applyFont="1" applyFill="1" applyBorder="1" applyAlignment="1">
      <alignment horizontal="center" vertical="center" wrapText="1"/>
    </xf>
    <xf numFmtId="14" fontId="13" fillId="0" borderId="8" xfId="6" applyNumberFormat="1" applyFont="1" applyBorder="1" applyAlignment="1">
      <alignment horizontal="center" vertical="center"/>
    </xf>
    <xf numFmtId="0" fontId="13" fillId="0" borderId="8" xfId="6" applyFont="1" applyBorder="1" applyAlignment="1">
      <alignment horizontal="left" vertical="center"/>
    </xf>
    <xf numFmtId="38" fontId="13" fillId="0" borderId="8" xfId="6" applyNumberFormat="1" applyFont="1" applyBorder="1" applyAlignment="1">
      <alignment horizontal="right" vertical="center"/>
    </xf>
    <xf numFmtId="0" fontId="13" fillId="0" borderId="8" xfId="6" applyFont="1" applyBorder="1" applyAlignment="1">
      <alignment horizontal="right" vertical="center"/>
    </xf>
    <xf numFmtId="164" fontId="25" fillId="0" borderId="0" xfId="1" applyNumberFormat="1" applyFont="1"/>
    <xf numFmtId="0" fontId="26" fillId="3" borderId="11" xfId="0" applyFont="1" applyFill="1" applyBorder="1" applyAlignment="1">
      <alignment vertical="center"/>
    </xf>
    <xf numFmtId="0" fontId="27" fillId="3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3" borderId="11" xfId="0" applyFont="1" applyFill="1" applyBorder="1"/>
    <xf numFmtId="0" fontId="29" fillId="3" borderId="0" xfId="0" applyFont="1" applyFill="1"/>
    <xf numFmtId="0" fontId="26" fillId="11" borderId="11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14" fontId="27" fillId="3" borderId="11" xfId="0" applyNumberFormat="1" applyFont="1" applyFill="1" applyBorder="1" applyAlignment="1">
      <alignment horizontal="center" vertical="center"/>
    </xf>
    <xf numFmtId="164" fontId="26" fillId="3" borderId="11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28" fillId="3" borderId="11" xfId="1" applyNumberFormat="1" applyFont="1" applyFill="1" applyBorder="1" applyAlignment="1">
      <alignment horizontal="right" vertical="center"/>
    </xf>
    <xf numFmtId="0" fontId="10" fillId="0" borderId="0" xfId="2"/>
    <xf numFmtId="0" fontId="13" fillId="0" borderId="8" xfId="2" applyFont="1" applyBorder="1" applyAlignment="1">
      <alignment horizontal="left" vertical="center"/>
    </xf>
    <xf numFmtId="38" fontId="11" fillId="6" borderId="7" xfId="2" applyNumberFormat="1" applyFont="1" applyFill="1" applyBorder="1" applyAlignment="1">
      <alignment horizontal="center" vertical="center" wrapText="1"/>
    </xf>
    <xf numFmtId="14" fontId="11" fillId="6" borderId="6" xfId="2" applyNumberFormat="1" applyFont="1" applyFill="1" applyBorder="1" applyAlignment="1">
      <alignment horizontal="center" vertical="center" wrapText="1"/>
    </xf>
    <xf numFmtId="38" fontId="13" fillId="0" borderId="8" xfId="2" applyNumberFormat="1" applyFont="1" applyBorder="1" applyAlignment="1">
      <alignment horizontal="right" vertical="center"/>
    </xf>
    <xf numFmtId="0" fontId="11" fillId="6" borderId="6" xfId="2" applyFont="1" applyFill="1" applyBorder="1" applyAlignment="1">
      <alignment horizontal="center" vertical="center" wrapText="1"/>
    </xf>
    <xf numFmtId="14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right" vertical="center"/>
    </xf>
    <xf numFmtId="14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7">
    <cellStyle name="Comma" xfId="1" builtinId="3"/>
    <cellStyle name="Comma 2" xfId="3" xr:uid="{53FCB7BB-C34E-4215-915A-6B1F6BB2FF7C}"/>
    <cellStyle name="Normal" xfId="0" builtinId="0"/>
    <cellStyle name="Normal 2" xfId="2" xr:uid="{4BCA8627-746E-42E2-AF58-B59F3D2158C6}"/>
    <cellStyle name="Normal 2 2" xfId="5" xr:uid="{1D1BE13D-67E1-4E95-B8D5-C6176788A980}"/>
    <cellStyle name="Normal 3" xfId="6" xr:uid="{CE90E044-1677-4D0C-9152-D3C30D3B9D65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6BB3-A896-43B8-80B9-C86AC8A9B4B3}">
  <dimension ref="B1:H33"/>
  <sheetViews>
    <sheetView workbookViewId="0">
      <selection activeCell="E13" sqref="E13"/>
    </sheetView>
  </sheetViews>
  <sheetFormatPr defaultRowHeight="15.75" x14ac:dyDescent="0.25"/>
  <cols>
    <col min="1" max="1" width="7" style="1" customWidth="1"/>
    <col min="2" max="2" width="17" style="86" customWidth="1"/>
    <col min="3" max="3" width="28.85546875" style="27" customWidth="1"/>
    <col min="4" max="4" width="19.28515625" style="29" customWidth="1"/>
    <col min="5" max="5" width="18.7109375" style="1" customWidth="1"/>
    <col min="6" max="6" width="22.140625" style="1" customWidth="1"/>
    <col min="7" max="7" width="18.7109375" style="1" customWidth="1"/>
    <col min="8" max="8" width="18.5703125" style="1" customWidth="1"/>
    <col min="9" max="16384" width="9.140625" style="1"/>
  </cols>
  <sheetData>
    <row r="1" spans="2:8" ht="19.5" x14ac:dyDescent="0.3">
      <c r="B1" s="73" t="s">
        <v>19</v>
      </c>
      <c r="C1" s="73"/>
      <c r="D1" s="73"/>
      <c r="E1" s="73"/>
      <c r="F1" s="73"/>
    </row>
    <row r="2" spans="2:8" s="2" customFormat="1" ht="31.5" x14ac:dyDescent="0.25">
      <c r="B2" s="81" t="s">
        <v>0</v>
      </c>
      <c r="C2" s="3" t="s">
        <v>1</v>
      </c>
      <c r="D2" s="4" t="s">
        <v>2</v>
      </c>
      <c r="E2" s="3" t="s">
        <v>3</v>
      </c>
      <c r="F2" s="3" t="s">
        <v>4</v>
      </c>
    </row>
    <row r="3" spans="2:8" s="2" customFormat="1" x14ac:dyDescent="0.25">
      <c r="B3" s="82"/>
      <c r="C3" s="5" t="s">
        <v>5</v>
      </c>
      <c r="D3" s="6">
        <v>27870822</v>
      </c>
      <c r="E3" s="5"/>
      <c r="F3" s="5"/>
    </row>
    <row r="4" spans="2:8" x14ac:dyDescent="0.25">
      <c r="B4" s="121">
        <v>1</v>
      </c>
      <c r="C4" s="7" t="s">
        <v>6</v>
      </c>
      <c r="D4" s="8">
        <f>+SUMIFS('T1,2,3,4'!I$6:I$65,'T1,2,3,4'!A$6:A$65,'Công nợ'!B4)</f>
        <v>13393935</v>
      </c>
      <c r="E4" s="9"/>
      <c r="F4" s="10"/>
      <c r="H4" s="11"/>
    </row>
    <row r="5" spans="2:8" x14ac:dyDescent="0.25">
      <c r="B5" s="121">
        <v>2</v>
      </c>
      <c r="C5" s="7" t="s">
        <v>7</v>
      </c>
      <c r="D5" s="8">
        <f>+SUMIFS('T1,2,3,4'!I$6:I$65,'T1,2,3,4'!A$6:A$65,'Công nợ'!B5)</f>
        <v>18184568</v>
      </c>
      <c r="E5" s="9"/>
      <c r="F5" s="10"/>
      <c r="H5" s="11"/>
    </row>
    <row r="6" spans="2:8" x14ac:dyDescent="0.25">
      <c r="B6" s="121">
        <v>3</v>
      </c>
      <c r="C6" s="7" t="s">
        <v>8</v>
      </c>
      <c r="D6" s="8">
        <f>+SUMIFS('T1,2,3,4'!I$6:I$65,'T1,2,3,4'!A$6:A$65,'Công nợ'!B6)</f>
        <v>13131442</v>
      </c>
      <c r="E6" s="9"/>
      <c r="F6" s="12"/>
      <c r="H6" s="11"/>
    </row>
    <row r="7" spans="2:8" x14ac:dyDescent="0.25">
      <c r="B7" s="122">
        <v>44988</v>
      </c>
      <c r="C7" s="7" t="s">
        <v>172</v>
      </c>
      <c r="D7" s="8"/>
      <c r="E7" s="9">
        <v>-4388761</v>
      </c>
      <c r="F7" s="12"/>
      <c r="G7" s="1" t="s">
        <v>234</v>
      </c>
      <c r="H7" s="11"/>
    </row>
    <row r="8" spans="2:8" x14ac:dyDescent="0.25">
      <c r="B8" s="121">
        <v>4</v>
      </c>
      <c r="C8" s="7" t="s">
        <v>127</v>
      </c>
      <c r="D8" s="8">
        <f>+SUMIFS('T1,2,3,4'!I$6:I$65,'T1,2,3,4'!A$6:A$65,'Công nợ'!B8)</f>
        <v>18572888</v>
      </c>
      <c r="E8" s="10"/>
      <c r="F8" s="12"/>
    </row>
    <row r="9" spans="2:8" x14ac:dyDescent="0.25">
      <c r="B9" s="83">
        <v>5</v>
      </c>
      <c r="C9" s="7" t="s">
        <v>178</v>
      </c>
      <c r="D9" s="14">
        <v>11163979</v>
      </c>
      <c r="E9" s="10"/>
      <c r="F9" s="12"/>
      <c r="H9" s="15"/>
    </row>
    <row r="10" spans="2:8" x14ac:dyDescent="0.25">
      <c r="B10" s="83">
        <v>6</v>
      </c>
      <c r="C10" s="7" t="s">
        <v>180</v>
      </c>
      <c r="D10" s="14">
        <v>10787941</v>
      </c>
      <c r="E10" s="10"/>
      <c r="F10" s="12"/>
      <c r="H10" s="15"/>
    </row>
    <row r="11" spans="2:8" x14ac:dyDescent="0.25">
      <c r="B11" s="13">
        <v>45105</v>
      </c>
      <c r="C11" s="7" t="s">
        <v>174</v>
      </c>
      <c r="D11" s="8"/>
      <c r="E11" s="10">
        <f>-1666148*1.1</f>
        <v>-1832762.8</v>
      </c>
      <c r="F11" s="12"/>
      <c r="G11" s="1" t="s">
        <v>236</v>
      </c>
      <c r="H11" s="15"/>
    </row>
    <row r="12" spans="2:8" x14ac:dyDescent="0.25">
      <c r="B12" s="13">
        <v>45104</v>
      </c>
      <c r="C12" s="7" t="s">
        <v>175</v>
      </c>
      <c r="D12" s="14"/>
      <c r="E12" s="10">
        <v>-1047292</v>
      </c>
      <c r="F12" s="12"/>
      <c r="G12" s="1" t="s">
        <v>235</v>
      </c>
      <c r="H12" s="15"/>
    </row>
    <row r="13" spans="2:8" x14ac:dyDescent="0.25">
      <c r="B13" s="13">
        <v>45110</v>
      </c>
      <c r="C13" s="19" t="s">
        <v>173</v>
      </c>
      <c r="D13" s="14"/>
      <c r="E13" s="10"/>
      <c r="F13" s="12"/>
      <c r="H13" s="15"/>
    </row>
    <row r="14" spans="2:8" x14ac:dyDescent="0.25">
      <c r="B14" s="74" t="s">
        <v>9</v>
      </c>
      <c r="C14" s="75"/>
      <c r="D14" s="16">
        <f>SUM(D4:D10)</f>
        <v>85234753</v>
      </c>
      <c r="E14" s="17">
        <f>+SUM(E5:E13)</f>
        <v>-7268815.7999999998</v>
      </c>
      <c r="F14" s="18"/>
    </row>
    <row r="15" spans="2:8" x14ac:dyDescent="0.25">
      <c r="B15" s="121">
        <v>1</v>
      </c>
      <c r="C15" s="19" t="s">
        <v>10</v>
      </c>
      <c r="D15" s="14"/>
      <c r="E15" s="9">
        <f>+SUMIFS('T1,2,3,4'!I$66:I$69,'T1,2,3,4'!A$66:A$69,'Công nợ'!B15)</f>
        <v>0</v>
      </c>
      <c r="F15" s="12"/>
    </row>
    <row r="16" spans="2:8" x14ac:dyDescent="0.25">
      <c r="B16" s="121">
        <v>2</v>
      </c>
      <c r="C16" s="19" t="s">
        <v>11</v>
      </c>
      <c r="D16" s="14"/>
      <c r="E16" s="9">
        <f>+SUMIFS('T1,2,3,4'!I$66:I$69,'T1,2,3,4'!A$66:A$69,'Công nợ'!B16)</f>
        <v>-2552440</v>
      </c>
      <c r="F16" s="12"/>
    </row>
    <row r="17" spans="2:8" x14ac:dyDescent="0.25">
      <c r="B17" s="121">
        <v>3</v>
      </c>
      <c r="C17" s="19" t="s">
        <v>12</v>
      </c>
      <c r="D17" s="20"/>
      <c r="E17" s="9">
        <f>+SUMIFS('T1,2,3,4'!I$66:I$69,'T1,2,3,4'!A$66:A$69,'Công nợ'!B17)</f>
        <v>-1352942</v>
      </c>
      <c r="F17" s="12"/>
    </row>
    <row r="18" spans="2:8" x14ac:dyDescent="0.25">
      <c r="B18" s="121">
        <v>4</v>
      </c>
      <c r="C18" s="19" t="s">
        <v>128</v>
      </c>
      <c r="D18" s="14"/>
      <c r="E18" s="9">
        <f>+SUMIFS('T1,2,3,4'!I$66:I$69,'T1,2,3,4'!A$66:A$69,'Công nợ'!B18)</f>
        <v>-616420</v>
      </c>
      <c r="F18" s="12"/>
    </row>
    <row r="19" spans="2:8" x14ac:dyDescent="0.25">
      <c r="B19" s="121">
        <v>5</v>
      </c>
      <c r="C19" s="19" t="s">
        <v>179</v>
      </c>
      <c r="D19" s="14"/>
      <c r="E19" s="9">
        <v>-1687588</v>
      </c>
      <c r="F19" s="12"/>
    </row>
    <row r="20" spans="2:8" x14ac:dyDescent="0.25">
      <c r="B20" s="121">
        <v>6</v>
      </c>
      <c r="C20" s="19" t="s">
        <v>181</v>
      </c>
      <c r="D20" s="14"/>
      <c r="E20" s="9">
        <v>-1703778</v>
      </c>
      <c r="F20" s="12"/>
    </row>
    <row r="21" spans="2:8" x14ac:dyDescent="0.25">
      <c r="B21" s="74" t="s">
        <v>13</v>
      </c>
      <c r="C21" s="75"/>
      <c r="D21" s="16"/>
      <c r="E21" s="21">
        <f>+SUM(E15:E20)</f>
        <v>-7913168</v>
      </c>
      <c r="F21" s="18"/>
    </row>
    <row r="22" spans="2:8" x14ac:dyDescent="0.25">
      <c r="B22" s="121">
        <v>1</v>
      </c>
      <c r="C22" s="7" t="s">
        <v>14</v>
      </c>
      <c r="D22" s="14"/>
      <c r="E22" s="9"/>
      <c r="F22" s="10">
        <f>+SUMIFS('CTTT T1-5'!F$3:F$98,'CTTT T1-5'!H$3:H$98,'Công nợ'!B22)</f>
        <v>11896218</v>
      </c>
      <c r="H22" s="15"/>
    </row>
    <row r="23" spans="2:8" x14ac:dyDescent="0.25">
      <c r="B23" s="121">
        <v>2</v>
      </c>
      <c r="C23" s="7" t="s">
        <v>15</v>
      </c>
      <c r="D23" s="14"/>
      <c r="E23" s="9"/>
      <c r="F23" s="10">
        <f>+SUMIFS('CTTT T1-5'!F$3:F$98,'CTTT T1-5'!H$3:H$98,'Công nợ'!B23)</f>
        <v>11248546</v>
      </c>
      <c r="H23" s="15"/>
    </row>
    <row r="24" spans="2:8" x14ac:dyDescent="0.25">
      <c r="B24" s="121">
        <v>3</v>
      </c>
      <c r="C24" s="7" t="s">
        <v>16</v>
      </c>
      <c r="D24" s="14"/>
      <c r="E24" s="9"/>
      <c r="F24" s="10">
        <f>+SUMIFS('CTTT T1-5'!F$3:F$98,'CTTT T1-5'!H$3:H$98,'Công nợ'!B24)</f>
        <v>6173488</v>
      </c>
    </row>
    <row r="25" spans="2:8" x14ac:dyDescent="0.25">
      <c r="B25" s="121">
        <v>4</v>
      </c>
      <c r="C25" s="7" t="s">
        <v>163</v>
      </c>
      <c r="D25" s="14"/>
      <c r="E25" s="9"/>
      <c r="F25" s="10">
        <f>+SUMIFS('CTTT T1-5'!F$3:F$98,'CTTT T1-5'!H$3:H$98,'Công nợ'!B25)</f>
        <v>27410628</v>
      </c>
    </row>
    <row r="26" spans="2:8" x14ac:dyDescent="0.25">
      <c r="B26" s="121">
        <v>5</v>
      </c>
      <c r="C26" s="7" t="s">
        <v>164</v>
      </c>
      <c r="D26" s="14"/>
      <c r="E26" s="9"/>
      <c r="F26" s="10">
        <f>+SUMIFS('CTTT T1-5'!F$3:F$98,'CTTT T1-5'!H$3:H$98,'Công nợ'!B26)</f>
        <v>14768382</v>
      </c>
    </row>
    <row r="27" spans="2:8" x14ac:dyDescent="0.25">
      <c r="B27" s="120">
        <v>45100</v>
      </c>
      <c r="C27" s="7" t="s">
        <v>182</v>
      </c>
      <c r="D27" s="14"/>
      <c r="E27" s="9"/>
      <c r="F27" s="10">
        <v>9784420</v>
      </c>
    </row>
    <row r="28" spans="2:8" x14ac:dyDescent="0.25">
      <c r="B28" s="74" t="s">
        <v>17</v>
      </c>
      <c r="C28" s="75"/>
      <c r="D28" s="22"/>
      <c r="E28" s="23"/>
      <c r="F28" s="23">
        <f>+SUM(F22:F27)</f>
        <v>81281682</v>
      </c>
    </row>
    <row r="29" spans="2:8" x14ac:dyDescent="0.25">
      <c r="B29" s="76" t="s">
        <v>18</v>
      </c>
      <c r="C29" s="77"/>
      <c r="D29" s="77"/>
      <c r="E29" s="78"/>
      <c r="F29" s="24">
        <f>+D3+D14+E14+E21-F28</f>
        <v>16641909.200000003</v>
      </c>
    </row>
    <row r="30" spans="2:8" x14ac:dyDescent="0.25">
      <c r="B30" s="84"/>
      <c r="C30" s="25"/>
      <c r="D30" s="26"/>
    </row>
    <row r="31" spans="2:8" x14ac:dyDescent="0.25">
      <c r="B31" s="84"/>
      <c r="C31" s="25"/>
      <c r="D31" s="26"/>
      <c r="E31" s="72"/>
      <c r="F31" s="72"/>
    </row>
    <row r="32" spans="2:8" x14ac:dyDescent="0.25">
      <c r="B32" s="84"/>
      <c r="C32" s="25"/>
      <c r="D32" s="26"/>
      <c r="F32" s="27"/>
    </row>
    <row r="33" spans="2:4" x14ac:dyDescent="0.25">
      <c r="B33" s="85"/>
      <c r="D33" s="28"/>
    </row>
  </sheetData>
  <mergeCells count="6">
    <mergeCell ref="E31:F31"/>
    <mergeCell ref="B1:F1"/>
    <mergeCell ref="B14:C14"/>
    <mergeCell ref="B21:C21"/>
    <mergeCell ref="B28:C28"/>
    <mergeCell ref="B29:E29"/>
  </mergeCells>
  <phoneticPr fontId="17" type="noConversion"/>
  <conditionalFormatting sqref="B30:C32 B2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5DA8-0E22-486A-9CC0-12B311550111}">
  <dimension ref="A1:I78"/>
  <sheetViews>
    <sheetView workbookViewId="0">
      <selection activeCell="B38" sqref="B38"/>
    </sheetView>
  </sheetViews>
  <sheetFormatPr defaultRowHeight="15" x14ac:dyDescent="0.25"/>
  <cols>
    <col min="1" max="1" width="32.140625" customWidth="1"/>
    <col min="2" max="5" width="15.85546875" customWidth="1"/>
    <col min="6" max="6" width="18.28515625" customWidth="1"/>
    <col min="7" max="8" width="15.85546875" customWidth="1"/>
    <col min="9" max="9" width="21.7109375" customWidth="1"/>
  </cols>
  <sheetData>
    <row r="1" spans="1:9" ht="18.75" x14ac:dyDescent="0.3">
      <c r="A1" s="79" t="s">
        <v>20</v>
      </c>
      <c r="B1" s="79"/>
      <c r="C1" s="79"/>
      <c r="D1" s="79"/>
      <c r="E1" s="79"/>
      <c r="F1" s="79"/>
      <c r="G1" s="79"/>
      <c r="H1" s="79"/>
    </row>
    <row r="2" spans="1:9" x14ac:dyDescent="0.25">
      <c r="A2" s="80" t="s">
        <v>21</v>
      </c>
      <c r="B2" s="80"/>
      <c r="C2" s="80"/>
      <c r="D2" s="80"/>
      <c r="E2" s="80"/>
      <c r="F2" s="80"/>
      <c r="G2" s="80"/>
      <c r="H2" s="80"/>
    </row>
    <row r="3" spans="1:9" x14ac:dyDescent="0.25">
      <c r="A3" s="40"/>
      <c r="B3" s="40"/>
      <c r="C3" s="40"/>
      <c r="D3" s="40"/>
      <c r="E3" s="40"/>
      <c r="F3" s="40"/>
      <c r="G3" s="40"/>
      <c r="H3" s="40"/>
      <c r="I3" s="43">
        <f>+SUBTOTAL(9,I6:I69)</f>
        <v>58761031</v>
      </c>
    </row>
    <row r="4" spans="1:9" ht="21" x14ac:dyDescent="0.25">
      <c r="A4" s="30"/>
      <c r="B4" s="37" t="s">
        <v>22</v>
      </c>
      <c r="C4" s="31" t="s">
        <v>23</v>
      </c>
      <c r="D4" s="31" t="s">
        <v>24</v>
      </c>
      <c r="E4" s="31" t="s">
        <v>25</v>
      </c>
      <c r="F4" s="32" t="s">
        <v>26</v>
      </c>
      <c r="G4" s="31" t="s">
        <v>27</v>
      </c>
      <c r="H4" s="32" t="s">
        <v>28</v>
      </c>
      <c r="I4" s="41" t="s">
        <v>126</v>
      </c>
    </row>
    <row r="5" spans="1:9" x14ac:dyDescent="0.25">
      <c r="A5" s="38" t="s">
        <v>29</v>
      </c>
      <c r="B5" s="30"/>
      <c r="C5" s="30"/>
      <c r="D5" s="30"/>
      <c r="E5" s="30"/>
      <c r="F5" s="33">
        <v>63418030</v>
      </c>
      <c r="G5" s="30"/>
      <c r="H5" s="33">
        <v>6405421</v>
      </c>
    </row>
    <row r="6" spans="1:9" x14ac:dyDescent="0.25">
      <c r="A6" s="30">
        <f>+MONTH(B6)</f>
        <v>1</v>
      </c>
      <c r="B6" s="36">
        <v>44929</v>
      </c>
      <c r="C6" s="39" t="s">
        <v>30</v>
      </c>
      <c r="D6" s="39" t="s">
        <v>31</v>
      </c>
      <c r="E6" s="39" t="s">
        <v>32</v>
      </c>
      <c r="F6" s="34">
        <v>759980</v>
      </c>
      <c r="G6" s="35" t="s">
        <v>33</v>
      </c>
      <c r="H6" s="34">
        <v>75998</v>
      </c>
      <c r="I6" s="42">
        <f>+H6+F6</f>
        <v>835978</v>
      </c>
    </row>
    <row r="7" spans="1:9" x14ac:dyDescent="0.25">
      <c r="A7" s="30">
        <f t="shared" ref="A7:A65" si="0">+MONTH(B7)</f>
        <v>1</v>
      </c>
      <c r="B7" s="36">
        <v>44929</v>
      </c>
      <c r="C7" s="39" t="s">
        <v>34</v>
      </c>
      <c r="D7" s="39" t="s">
        <v>31</v>
      </c>
      <c r="E7" s="39" t="s">
        <v>35</v>
      </c>
      <c r="F7" s="34">
        <v>1069524</v>
      </c>
      <c r="G7" s="35" t="s">
        <v>33</v>
      </c>
      <c r="H7" s="34">
        <v>106952</v>
      </c>
      <c r="I7" s="42">
        <f t="shared" ref="I7:I65" si="1">+H7+F7</f>
        <v>1176476</v>
      </c>
    </row>
    <row r="8" spans="1:9" x14ac:dyDescent="0.25">
      <c r="A8" s="30">
        <f t="shared" si="0"/>
        <v>1</v>
      </c>
      <c r="B8" s="36">
        <v>44929</v>
      </c>
      <c r="C8" s="39" t="s">
        <v>36</v>
      </c>
      <c r="D8" s="39" t="s">
        <v>31</v>
      </c>
      <c r="E8" s="39" t="s">
        <v>37</v>
      </c>
      <c r="F8" s="34">
        <v>854415</v>
      </c>
      <c r="G8" s="35" t="s">
        <v>33</v>
      </c>
      <c r="H8" s="34">
        <v>85442</v>
      </c>
      <c r="I8" s="42">
        <f t="shared" si="1"/>
        <v>939857</v>
      </c>
    </row>
    <row r="9" spans="1:9" x14ac:dyDescent="0.25">
      <c r="A9" s="30">
        <f t="shared" si="0"/>
        <v>1</v>
      </c>
      <c r="B9" s="36">
        <v>44931</v>
      </c>
      <c r="C9" s="39" t="s">
        <v>38</v>
      </c>
      <c r="D9" s="39" t="s">
        <v>31</v>
      </c>
      <c r="E9" s="39" t="s">
        <v>37</v>
      </c>
      <c r="F9" s="34">
        <v>664657</v>
      </c>
      <c r="G9" s="35" t="s">
        <v>33</v>
      </c>
      <c r="H9" s="34">
        <v>66466</v>
      </c>
      <c r="I9" s="42">
        <f t="shared" si="1"/>
        <v>731123</v>
      </c>
    </row>
    <row r="10" spans="1:9" x14ac:dyDescent="0.25">
      <c r="A10" s="30">
        <f t="shared" si="0"/>
        <v>1</v>
      </c>
      <c r="B10" s="36">
        <v>44937</v>
      </c>
      <c r="C10" s="39" t="s">
        <v>39</v>
      </c>
      <c r="D10" s="39" t="s">
        <v>31</v>
      </c>
      <c r="E10" s="39" t="s">
        <v>40</v>
      </c>
      <c r="F10" s="34">
        <v>580402</v>
      </c>
      <c r="G10" s="35" t="s">
        <v>33</v>
      </c>
      <c r="H10" s="34">
        <v>58040</v>
      </c>
      <c r="I10" s="42">
        <f t="shared" si="1"/>
        <v>638442</v>
      </c>
    </row>
    <row r="11" spans="1:9" x14ac:dyDescent="0.25">
      <c r="A11" s="30">
        <f t="shared" si="0"/>
        <v>1</v>
      </c>
      <c r="B11" s="36">
        <v>44939</v>
      </c>
      <c r="C11" s="39" t="s">
        <v>41</v>
      </c>
      <c r="D11" s="39" t="s">
        <v>31</v>
      </c>
      <c r="E11" s="39" t="s">
        <v>42</v>
      </c>
      <c r="F11" s="34">
        <v>538866</v>
      </c>
      <c r="G11" s="35" t="s">
        <v>33</v>
      </c>
      <c r="H11" s="34">
        <v>53887</v>
      </c>
      <c r="I11" s="42">
        <f t="shared" si="1"/>
        <v>592753</v>
      </c>
    </row>
    <row r="12" spans="1:9" x14ac:dyDescent="0.25">
      <c r="A12" s="30">
        <f t="shared" si="0"/>
        <v>1</v>
      </c>
      <c r="B12" s="36">
        <v>44939</v>
      </c>
      <c r="C12" s="39" t="s">
        <v>43</v>
      </c>
      <c r="D12" s="39" t="s">
        <v>31</v>
      </c>
      <c r="E12" s="39" t="s">
        <v>44</v>
      </c>
      <c r="F12" s="34">
        <v>1921396</v>
      </c>
      <c r="G12" s="35" t="s">
        <v>33</v>
      </c>
      <c r="H12" s="34">
        <v>192140</v>
      </c>
      <c r="I12" s="42">
        <f t="shared" si="1"/>
        <v>2113536</v>
      </c>
    </row>
    <row r="13" spans="1:9" x14ac:dyDescent="0.25">
      <c r="A13" s="30">
        <f t="shared" si="0"/>
        <v>1</v>
      </c>
      <c r="B13" s="36">
        <v>44940</v>
      </c>
      <c r="C13" s="39" t="s">
        <v>45</v>
      </c>
      <c r="D13" s="39" t="s">
        <v>31</v>
      </c>
      <c r="E13" s="39" t="s">
        <v>46</v>
      </c>
      <c r="F13" s="34">
        <v>972536</v>
      </c>
      <c r="G13" s="35" t="s">
        <v>33</v>
      </c>
      <c r="H13" s="34">
        <v>97254</v>
      </c>
      <c r="I13" s="42">
        <f t="shared" si="1"/>
        <v>1069790</v>
      </c>
    </row>
    <row r="14" spans="1:9" x14ac:dyDescent="0.25">
      <c r="A14" s="30">
        <f t="shared" si="0"/>
        <v>1</v>
      </c>
      <c r="B14" s="36">
        <v>44943</v>
      </c>
      <c r="C14" s="39" t="s">
        <v>47</v>
      </c>
      <c r="D14" s="39" t="s">
        <v>31</v>
      </c>
      <c r="E14" s="39" t="s">
        <v>48</v>
      </c>
      <c r="F14" s="34">
        <v>2953892</v>
      </c>
      <c r="G14" s="35" t="s">
        <v>33</v>
      </c>
      <c r="H14" s="34">
        <v>295389</v>
      </c>
      <c r="I14" s="42">
        <f t="shared" si="1"/>
        <v>3249281</v>
      </c>
    </row>
    <row r="15" spans="1:9" x14ac:dyDescent="0.25">
      <c r="A15" s="30">
        <f t="shared" si="0"/>
        <v>1</v>
      </c>
      <c r="B15" s="36">
        <v>44945</v>
      </c>
      <c r="C15" s="39" t="s">
        <v>49</v>
      </c>
      <c r="D15" s="39" t="s">
        <v>31</v>
      </c>
      <c r="E15" s="39" t="s">
        <v>32</v>
      </c>
      <c r="F15" s="34">
        <v>676089</v>
      </c>
      <c r="G15" s="35" t="s">
        <v>33</v>
      </c>
      <c r="H15" s="34">
        <v>67609</v>
      </c>
      <c r="I15" s="42">
        <f t="shared" si="1"/>
        <v>743698</v>
      </c>
    </row>
    <row r="16" spans="1:9" x14ac:dyDescent="0.25">
      <c r="A16" s="30">
        <f t="shared" si="0"/>
        <v>1</v>
      </c>
      <c r="B16" s="36">
        <v>44945</v>
      </c>
      <c r="C16" s="39" t="s">
        <v>50</v>
      </c>
      <c r="D16" s="39" t="s">
        <v>31</v>
      </c>
      <c r="E16" s="39" t="s">
        <v>37</v>
      </c>
      <c r="F16" s="34">
        <v>1184546</v>
      </c>
      <c r="G16" s="35" t="s">
        <v>33</v>
      </c>
      <c r="H16" s="34">
        <v>118455</v>
      </c>
      <c r="I16" s="42">
        <f t="shared" si="1"/>
        <v>1303001</v>
      </c>
    </row>
    <row r="17" spans="1:9" x14ac:dyDescent="0.25">
      <c r="A17" s="30">
        <f t="shared" si="0"/>
        <v>2</v>
      </c>
      <c r="B17" s="36">
        <v>44963</v>
      </c>
      <c r="C17" s="39" t="s">
        <v>51</v>
      </c>
      <c r="D17" s="39" t="s">
        <v>31</v>
      </c>
      <c r="E17" s="39" t="s">
        <v>44</v>
      </c>
      <c r="F17" s="34">
        <v>565398</v>
      </c>
      <c r="G17" s="35" t="s">
        <v>33</v>
      </c>
      <c r="H17" s="34">
        <v>56540</v>
      </c>
      <c r="I17" s="42">
        <f t="shared" si="1"/>
        <v>621938</v>
      </c>
    </row>
    <row r="18" spans="1:9" x14ac:dyDescent="0.25">
      <c r="A18" s="30">
        <f t="shared" si="0"/>
        <v>2</v>
      </c>
      <c r="B18" s="36">
        <v>44963</v>
      </c>
      <c r="C18" s="39" t="s">
        <v>52</v>
      </c>
      <c r="D18" s="39" t="s">
        <v>31</v>
      </c>
      <c r="E18" s="39" t="s">
        <v>53</v>
      </c>
      <c r="F18" s="34">
        <v>1802148</v>
      </c>
      <c r="G18" s="35" t="s">
        <v>33</v>
      </c>
      <c r="H18" s="34">
        <v>180215</v>
      </c>
      <c r="I18" s="42">
        <f t="shared" si="1"/>
        <v>1982363</v>
      </c>
    </row>
    <row r="19" spans="1:9" x14ac:dyDescent="0.25">
      <c r="A19" s="30">
        <f t="shared" si="0"/>
        <v>2</v>
      </c>
      <c r="B19" s="36">
        <v>44964</v>
      </c>
      <c r="C19" s="39" t="s">
        <v>54</v>
      </c>
      <c r="D19" s="39" t="s">
        <v>31</v>
      </c>
      <c r="E19" s="39" t="s">
        <v>53</v>
      </c>
      <c r="F19" s="34">
        <v>3085950</v>
      </c>
      <c r="G19" s="35" t="s">
        <v>33</v>
      </c>
      <c r="H19" s="34">
        <v>308595</v>
      </c>
      <c r="I19" s="42">
        <f t="shared" si="1"/>
        <v>3394545</v>
      </c>
    </row>
    <row r="20" spans="1:9" x14ac:dyDescent="0.25">
      <c r="A20" s="30">
        <f t="shared" si="0"/>
        <v>2</v>
      </c>
      <c r="B20" s="36">
        <v>44966</v>
      </c>
      <c r="C20" s="39" t="s">
        <v>55</v>
      </c>
      <c r="D20" s="39" t="s">
        <v>31</v>
      </c>
      <c r="E20" s="39" t="s">
        <v>42</v>
      </c>
      <c r="F20" s="34">
        <v>1243744</v>
      </c>
      <c r="G20" s="35" t="s">
        <v>33</v>
      </c>
      <c r="H20" s="34">
        <v>124374</v>
      </c>
      <c r="I20" s="42">
        <f t="shared" si="1"/>
        <v>1368118</v>
      </c>
    </row>
    <row r="21" spans="1:9" x14ac:dyDescent="0.25">
      <c r="A21" s="30">
        <f t="shared" si="0"/>
        <v>2</v>
      </c>
      <c r="B21" s="36">
        <v>44966</v>
      </c>
      <c r="C21" s="39" t="s">
        <v>56</v>
      </c>
      <c r="D21" s="39" t="s">
        <v>31</v>
      </c>
      <c r="E21" s="39" t="s">
        <v>37</v>
      </c>
      <c r="F21" s="34">
        <v>1110580</v>
      </c>
      <c r="G21" s="35" t="s">
        <v>33</v>
      </c>
      <c r="H21" s="34">
        <v>111058</v>
      </c>
      <c r="I21" s="42">
        <f t="shared" si="1"/>
        <v>1221638</v>
      </c>
    </row>
    <row r="22" spans="1:9" x14ac:dyDescent="0.25">
      <c r="A22" s="30">
        <f t="shared" si="0"/>
        <v>2</v>
      </c>
      <c r="B22" s="36">
        <v>44967</v>
      </c>
      <c r="C22" s="39" t="s">
        <v>57</v>
      </c>
      <c r="D22" s="39" t="s">
        <v>31</v>
      </c>
      <c r="E22" s="39" t="s">
        <v>58</v>
      </c>
      <c r="F22" s="34">
        <v>645130</v>
      </c>
      <c r="G22" s="35" t="s">
        <v>33</v>
      </c>
      <c r="H22" s="34">
        <v>64513</v>
      </c>
      <c r="I22" s="42">
        <f t="shared" si="1"/>
        <v>709643</v>
      </c>
    </row>
    <row r="23" spans="1:9" x14ac:dyDescent="0.25">
      <c r="A23" s="30">
        <f t="shared" si="0"/>
        <v>2</v>
      </c>
      <c r="B23" s="36">
        <v>44970</v>
      </c>
      <c r="C23" s="39" t="s">
        <v>59</v>
      </c>
      <c r="D23" s="39" t="s">
        <v>31</v>
      </c>
      <c r="E23" s="39" t="s">
        <v>60</v>
      </c>
      <c r="F23" s="34">
        <v>500618</v>
      </c>
      <c r="G23" s="35" t="s">
        <v>33</v>
      </c>
      <c r="H23" s="34">
        <v>50062</v>
      </c>
      <c r="I23" s="42">
        <f t="shared" si="1"/>
        <v>550680</v>
      </c>
    </row>
    <row r="24" spans="1:9" x14ac:dyDescent="0.25">
      <c r="A24" s="30">
        <f t="shared" si="0"/>
        <v>2</v>
      </c>
      <c r="B24" s="36">
        <v>44970</v>
      </c>
      <c r="C24" s="39" t="s">
        <v>61</v>
      </c>
      <c r="D24" s="39" t="s">
        <v>31</v>
      </c>
      <c r="E24" s="39" t="s">
        <v>62</v>
      </c>
      <c r="F24" s="34">
        <v>896612</v>
      </c>
      <c r="G24" s="35" t="s">
        <v>33</v>
      </c>
      <c r="H24" s="34">
        <v>89661</v>
      </c>
      <c r="I24" s="42">
        <f t="shared" si="1"/>
        <v>986273</v>
      </c>
    </row>
    <row r="25" spans="1:9" x14ac:dyDescent="0.25">
      <c r="A25" s="30">
        <f t="shared" si="0"/>
        <v>2</v>
      </c>
      <c r="B25" s="36">
        <v>44970</v>
      </c>
      <c r="C25" s="39" t="s">
        <v>63</v>
      </c>
      <c r="D25" s="39" t="s">
        <v>31</v>
      </c>
      <c r="E25" s="39" t="s">
        <v>64</v>
      </c>
      <c r="F25" s="34">
        <v>963154</v>
      </c>
      <c r="G25" s="35" t="s">
        <v>33</v>
      </c>
      <c r="H25" s="34">
        <v>96315</v>
      </c>
      <c r="I25" s="42">
        <f t="shared" si="1"/>
        <v>1059469</v>
      </c>
    </row>
    <row r="26" spans="1:9" x14ac:dyDescent="0.25">
      <c r="A26" s="30">
        <f t="shared" si="0"/>
        <v>2</v>
      </c>
      <c r="B26" s="36">
        <v>44980</v>
      </c>
      <c r="C26" s="39" t="s">
        <v>71</v>
      </c>
      <c r="D26" s="39" t="s">
        <v>31</v>
      </c>
      <c r="E26" s="39" t="s">
        <v>72</v>
      </c>
      <c r="F26" s="34">
        <v>525203</v>
      </c>
      <c r="G26" s="35" t="s">
        <v>33</v>
      </c>
      <c r="H26" s="34">
        <v>52520</v>
      </c>
      <c r="I26" s="42">
        <f t="shared" si="1"/>
        <v>577723</v>
      </c>
    </row>
    <row r="27" spans="1:9" x14ac:dyDescent="0.25">
      <c r="A27" s="30">
        <f t="shared" si="0"/>
        <v>2</v>
      </c>
      <c r="B27" s="36">
        <v>44981</v>
      </c>
      <c r="C27" s="39" t="s">
        <v>73</v>
      </c>
      <c r="D27" s="39" t="s">
        <v>31</v>
      </c>
      <c r="E27" s="39" t="s">
        <v>42</v>
      </c>
      <c r="F27" s="34">
        <v>358416</v>
      </c>
      <c r="G27" s="35" t="s">
        <v>33</v>
      </c>
      <c r="H27" s="34">
        <v>35842</v>
      </c>
      <c r="I27" s="42">
        <f t="shared" si="1"/>
        <v>394258</v>
      </c>
    </row>
    <row r="28" spans="1:9" x14ac:dyDescent="0.25">
      <c r="A28" s="30">
        <f t="shared" si="0"/>
        <v>2</v>
      </c>
      <c r="B28" s="36">
        <v>44981</v>
      </c>
      <c r="C28" s="39" t="s">
        <v>74</v>
      </c>
      <c r="D28" s="39" t="s">
        <v>31</v>
      </c>
      <c r="E28" s="39" t="s">
        <v>35</v>
      </c>
      <c r="F28" s="34">
        <v>532079</v>
      </c>
      <c r="G28" s="35" t="s">
        <v>33</v>
      </c>
      <c r="H28" s="34">
        <v>53208</v>
      </c>
      <c r="I28" s="42">
        <f t="shared" si="1"/>
        <v>585287</v>
      </c>
    </row>
    <row r="29" spans="1:9" x14ac:dyDescent="0.25">
      <c r="A29" s="30">
        <f t="shared" si="0"/>
        <v>2</v>
      </c>
      <c r="B29" s="36">
        <v>44984</v>
      </c>
      <c r="C29" s="39" t="s">
        <v>75</v>
      </c>
      <c r="D29" s="39" t="s">
        <v>31</v>
      </c>
      <c r="E29" s="39" t="s">
        <v>32</v>
      </c>
      <c r="F29" s="34">
        <v>784249</v>
      </c>
      <c r="G29" s="35" t="s">
        <v>33</v>
      </c>
      <c r="H29" s="34">
        <v>78425</v>
      </c>
      <c r="I29" s="42">
        <f t="shared" si="1"/>
        <v>862674</v>
      </c>
    </row>
    <row r="30" spans="1:9" x14ac:dyDescent="0.25">
      <c r="A30" s="30">
        <f t="shared" si="0"/>
        <v>2</v>
      </c>
      <c r="B30" s="36">
        <v>44984</v>
      </c>
      <c r="C30" s="39" t="s">
        <v>76</v>
      </c>
      <c r="D30" s="39" t="s">
        <v>31</v>
      </c>
      <c r="E30" s="39" t="s">
        <v>40</v>
      </c>
      <c r="F30" s="34">
        <v>1669445</v>
      </c>
      <c r="G30" s="35" t="s">
        <v>33</v>
      </c>
      <c r="H30" s="34">
        <v>166945</v>
      </c>
      <c r="I30" s="42">
        <f t="shared" si="1"/>
        <v>1836390</v>
      </c>
    </row>
    <row r="31" spans="1:9" x14ac:dyDescent="0.25">
      <c r="A31" s="30">
        <f t="shared" si="0"/>
        <v>2</v>
      </c>
      <c r="B31" s="36">
        <v>44984</v>
      </c>
      <c r="C31" s="39" t="s">
        <v>77</v>
      </c>
      <c r="D31" s="39" t="s">
        <v>31</v>
      </c>
      <c r="E31" s="39" t="s">
        <v>44</v>
      </c>
      <c r="F31" s="34">
        <v>1142860</v>
      </c>
      <c r="G31" s="35" t="s">
        <v>33</v>
      </c>
      <c r="H31" s="34">
        <v>114286</v>
      </c>
      <c r="I31" s="42">
        <f t="shared" si="1"/>
        <v>1257146</v>
      </c>
    </row>
    <row r="32" spans="1:9" x14ac:dyDescent="0.25">
      <c r="A32" s="30">
        <f t="shared" si="0"/>
        <v>2</v>
      </c>
      <c r="B32" s="36">
        <v>44984</v>
      </c>
      <c r="C32" s="39" t="s">
        <v>78</v>
      </c>
      <c r="D32" s="39" t="s">
        <v>31</v>
      </c>
      <c r="E32" s="39" t="s">
        <v>37</v>
      </c>
      <c r="F32" s="34">
        <v>705839</v>
      </c>
      <c r="G32" s="35" t="s">
        <v>33</v>
      </c>
      <c r="H32" s="34">
        <v>70584</v>
      </c>
      <c r="I32" s="42">
        <f t="shared" si="1"/>
        <v>776423</v>
      </c>
    </row>
    <row r="33" spans="1:9" x14ac:dyDescent="0.25">
      <c r="A33" s="30">
        <f t="shared" si="0"/>
        <v>3</v>
      </c>
      <c r="B33" s="36">
        <v>44988</v>
      </c>
      <c r="C33" s="39" t="s">
        <v>79</v>
      </c>
      <c r="D33" s="39" t="s">
        <v>31</v>
      </c>
      <c r="E33" s="39" t="s">
        <v>46</v>
      </c>
      <c r="F33" s="34">
        <v>175420</v>
      </c>
      <c r="G33" s="35" t="s">
        <v>33</v>
      </c>
      <c r="H33" s="34">
        <v>17542</v>
      </c>
      <c r="I33" s="42">
        <f t="shared" si="1"/>
        <v>192962</v>
      </c>
    </row>
    <row r="34" spans="1:9" x14ac:dyDescent="0.25">
      <c r="A34" s="30">
        <f t="shared" si="0"/>
        <v>3</v>
      </c>
      <c r="B34" s="36">
        <v>44991</v>
      </c>
      <c r="C34" s="39" t="s">
        <v>80</v>
      </c>
      <c r="D34" s="39" t="s">
        <v>31</v>
      </c>
      <c r="E34" s="39" t="s">
        <v>32</v>
      </c>
      <c r="F34" s="34">
        <v>407973</v>
      </c>
      <c r="G34" s="35" t="s">
        <v>33</v>
      </c>
      <c r="H34" s="34">
        <v>40797</v>
      </c>
      <c r="I34" s="42">
        <f t="shared" si="1"/>
        <v>448770</v>
      </c>
    </row>
    <row r="35" spans="1:9" x14ac:dyDescent="0.25">
      <c r="A35" s="30">
        <f t="shared" si="0"/>
        <v>3</v>
      </c>
      <c r="B35" s="36">
        <v>44991</v>
      </c>
      <c r="C35" s="39" t="s">
        <v>81</v>
      </c>
      <c r="D35" s="39" t="s">
        <v>31</v>
      </c>
      <c r="E35" s="39" t="s">
        <v>37</v>
      </c>
      <c r="F35" s="34">
        <v>1263804</v>
      </c>
      <c r="G35" s="35" t="s">
        <v>33</v>
      </c>
      <c r="H35" s="34">
        <v>126380</v>
      </c>
      <c r="I35" s="42">
        <f t="shared" si="1"/>
        <v>1390184</v>
      </c>
    </row>
    <row r="36" spans="1:9" x14ac:dyDescent="0.25">
      <c r="A36" s="30">
        <f t="shared" si="0"/>
        <v>3</v>
      </c>
      <c r="B36" s="36">
        <v>44991</v>
      </c>
      <c r="C36" s="39" t="s">
        <v>82</v>
      </c>
      <c r="D36" s="39" t="s">
        <v>31</v>
      </c>
      <c r="E36" s="39" t="s">
        <v>48</v>
      </c>
      <c r="F36" s="34">
        <v>488840</v>
      </c>
      <c r="G36" s="35" t="s">
        <v>33</v>
      </c>
      <c r="H36" s="34">
        <v>48884</v>
      </c>
      <c r="I36" s="42">
        <f t="shared" si="1"/>
        <v>537724</v>
      </c>
    </row>
    <row r="37" spans="1:9" x14ac:dyDescent="0.25">
      <c r="A37" s="30">
        <f t="shared" si="0"/>
        <v>3</v>
      </c>
      <c r="B37" s="36">
        <v>44994</v>
      </c>
      <c r="C37" s="39" t="s">
        <v>83</v>
      </c>
      <c r="D37" s="39" t="s">
        <v>31</v>
      </c>
      <c r="E37" s="39" t="s">
        <v>40</v>
      </c>
      <c r="F37" s="34">
        <v>904281</v>
      </c>
      <c r="G37" s="35" t="s">
        <v>33</v>
      </c>
      <c r="H37" s="34">
        <v>90428</v>
      </c>
      <c r="I37" s="42">
        <f t="shared" si="1"/>
        <v>994709</v>
      </c>
    </row>
    <row r="38" spans="1:9" x14ac:dyDescent="0.25">
      <c r="A38" s="30">
        <f t="shared" si="0"/>
        <v>3</v>
      </c>
      <c r="B38" s="36">
        <v>45001</v>
      </c>
      <c r="C38" s="39" t="s">
        <v>84</v>
      </c>
      <c r="D38" s="39" t="s">
        <v>31</v>
      </c>
      <c r="E38" s="39" t="s">
        <v>85</v>
      </c>
      <c r="F38" s="34">
        <v>609194</v>
      </c>
      <c r="G38" s="35" t="s">
        <v>33</v>
      </c>
      <c r="H38" s="34">
        <v>60919</v>
      </c>
      <c r="I38" s="42">
        <f t="shared" si="1"/>
        <v>670113</v>
      </c>
    </row>
    <row r="39" spans="1:9" x14ac:dyDescent="0.25">
      <c r="A39" s="30">
        <f t="shared" si="0"/>
        <v>3</v>
      </c>
      <c r="B39" s="36">
        <v>45005</v>
      </c>
      <c r="C39" s="39" t="s">
        <v>86</v>
      </c>
      <c r="D39" s="39" t="s">
        <v>31</v>
      </c>
      <c r="E39" s="39" t="s">
        <v>42</v>
      </c>
      <c r="F39" s="34">
        <v>295547</v>
      </c>
      <c r="G39" s="35" t="s">
        <v>33</v>
      </c>
      <c r="H39" s="34">
        <v>29555</v>
      </c>
      <c r="I39" s="42">
        <f t="shared" si="1"/>
        <v>325102</v>
      </c>
    </row>
    <row r="40" spans="1:9" x14ac:dyDescent="0.25">
      <c r="A40" s="30">
        <f t="shared" si="0"/>
        <v>3</v>
      </c>
      <c r="B40" s="36">
        <v>45007</v>
      </c>
      <c r="C40" s="39" t="s">
        <v>90</v>
      </c>
      <c r="D40" s="39" t="s">
        <v>31</v>
      </c>
      <c r="E40" s="39" t="s">
        <v>42</v>
      </c>
      <c r="F40" s="34">
        <v>526260</v>
      </c>
      <c r="G40" s="35" t="s">
        <v>33</v>
      </c>
      <c r="H40" s="34">
        <v>52626</v>
      </c>
      <c r="I40" s="42">
        <f t="shared" si="1"/>
        <v>578886</v>
      </c>
    </row>
    <row r="41" spans="1:9" x14ac:dyDescent="0.25">
      <c r="A41" s="30">
        <f t="shared" si="0"/>
        <v>3</v>
      </c>
      <c r="B41" s="36">
        <v>45008</v>
      </c>
      <c r="C41" s="39" t="s">
        <v>91</v>
      </c>
      <c r="D41" s="39" t="s">
        <v>31</v>
      </c>
      <c r="E41" s="39" t="s">
        <v>44</v>
      </c>
      <c r="F41" s="34">
        <v>782370</v>
      </c>
      <c r="G41" s="35" t="s">
        <v>33</v>
      </c>
      <c r="H41" s="34">
        <v>78237</v>
      </c>
      <c r="I41" s="42">
        <f t="shared" si="1"/>
        <v>860607</v>
      </c>
    </row>
    <row r="42" spans="1:9" x14ac:dyDescent="0.25">
      <c r="A42" s="30">
        <f t="shared" si="0"/>
        <v>3</v>
      </c>
      <c r="B42" s="36">
        <v>45009</v>
      </c>
      <c r="C42" s="39" t="s">
        <v>92</v>
      </c>
      <c r="D42" s="39" t="s">
        <v>31</v>
      </c>
      <c r="E42" s="39" t="s">
        <v>93</v>
      </c>
      <c r="F42" s="34">
        <v>629776</v>
      </c>
      <c r="G42" s="35" t="s">
        <v>33</v>
      </c>
      <c r="H42" s="34">
        <v>62978</v>
      </c>
      <c r="I42" s="42">
        <f t="shared" si="1"/>
        <v>692754</v>
      </c>
    </row>
    <row r="43" spans="1:9" x14ac:dyDescent="0.25">
      <c r="A43" s="30">
        <f t="shared" si="0"/>
        <v>3</v>
      </c>
      <c r="B43" s="36">
        <v>45012</v>
      </c>
      <c r="C43" s="39" t="s">
        <v>94</v>
      </c>
      <c r="D43" s="39" t="s">
        <v>31</v>
      </c>
      <c r="E43" s="39" t="s">
        <v>85</v>
      </c>
      <c r="F43" s="34">
        <v>1154701</v>
      </c>
      <c r="G43" s="35" t="s">
        <v>33</v>
      </c>
      <c r="H43" s="34">
        <v>115470</v>
      </c>
      <c r="I43" s="42">
        <f t="shared" si="1"/>
        <v>1270171</v>
      </c>
    </row>
    <row r="44" spans="1:9" x14ac:dyDescent="0.25">
      <c r="A44" s="30">
        <f t="shared" si="0"/>
        <v>3</v>
      </c>
      <c r="B44" s="36">
        <v>45012</v>
      </c>
      <c r="C44" s="39" t="s">
        <v>95</v>
      </c>
      <c r="D44" s="39" t="s">
        <v>31</v>
      </c>
      <c r="E44" s="39" t="s">
        <v>96</v>
      </c>
      <c r="F44" s="34">
        <v>1175380</v>
      </c>
      <c r="G44" s="35" t="s">
        <v>33</v>
      </c>
      <c r="H44" s="34">
        <v>117538</v>
      </c>
      <c r="I44" s="42">
        <f t="shared" si="1"/>
        <v>1292918</v>
      </c>
    </row>
    <row r="45" spans="1:9" x14ac:dyDescent="0.25">
      <c r="A45" s="30">
        <f t="shared" si="0"/>
        <v>3</v>
      </c>
      <c r="B45" s="36">
        <v>45012</v>
      </c>
      <c r="C45" s="39" t="s">
        <v>97</v>
      </c>
      <c r="D45" s="39" t="s">
        <v>31</v>
      </c>
      <c r="E45" s="39" t="s">
        <v>53</v>
      </c>
      <c r="F45" s="34">
        <v>857042</v>
      </c>
      <c r="G45" s="35" t="s">
        <v>33</v>
      </c>
      <c r="H45" s="34">
        <v>85704</v>
      </c>
      <c r="I45" s="42">
        <f t="shared" si="1"/>
        <v>942746</v>
      </c>
    </row>
    <row r="46" spans="1:9" x14ac:dyDescent="0.25">
      <c r="A46" s="30">
        <f t="shared" si="0"/>
        <v>3</v>
      </c>
      <c r="B46" s="36">
        <v>45012</v>
      </c>
      <c r="C46" s="39" t="s">
        <v>98</v>
      </c>
      <c r="D46" s="39" t="s">
        <v>31</v>
      </c>
      <c r="E46" s="39" t="s">
        <v>99</v>
      </c>
      <c r="F46" s="34">
        <v>1946640</v>
      </c>
      <c r="G46" s="35" t="s">
        <v>33</v>
      </c>
      <c r="H46" s="34">
        <v>194664</v>
      </c>
      <c r="I46" s="42">
        <f t="shared" si="1"/>
        <v>2141304</v>
      </c>
    </row>
    <row r="47" spans="1:9" x14ac:dyDescent="0.25">
      <c r="A47" s="30">
        <f t="shared" si="0"/>
        <v>3</v>
      </c>
      <c r="B47" s="36">
        <v>45016</v>
      </c>
      <c r="C47" s="39" t="s">
        <v>100</v>
      </c>
      <c r="D47" s="39" t="s">
        <v>31</v>
      </c>
      <c r="E47" s="39" t="s">
        <v>44</v>
      </c>
      <c r="F47" s="34">
        <v>720447</v>
      </c>
      <c r="G47" s="35" t="s">
        <v>33</v>
      </c>
      <c r="H47" s="34">
        <v>72045</v>
      </c>
      <c r="I47" s="42">
        <f t="shared" si="1"/>
        <v>792492</v>
      </c>
    </row>
    <row r="48" spans="1:9" x14ac:dyDescent="0.25">
      <c r="A48" s="30">
        <f t="shared" si="0"/>
        <v>4</v>
      </c>
      <c r="B48" s="36">
        <v>45017</v>
      </c>
      <c r="C48" s="39" t="s">
        <v>101</v>
      </c>
      <c r="D48" s="39" t="s">
        <v>31</v>
      </c>
      <c r="E48" s="39" t="s">
        <v>102</v>
      </c>
      <c r="F48" s="34">
        <v>697098</v>
      </c>
      <c r="G48" s="35" t="s">
        <v>33</v>
      </c>
      <c r="H48" s="34">
        <v>69710</v>
      </c>
      <c r="I48" s="42">
        <f t="shared" si="1"/>
        <v>766808</v>
      </c>
    </row>
    <row r="49" spans="1:9" x14ac:dyDescent="0.25">
      <c r="A49" s="30">
        <f t="shared" si="0"/>
        <v>4</v>
      </c>
      <c r="B49" s="36">
        <v>45020</v>
      </c>
      <c r="C49" s="39" t="s">
        <v>103</v>
      </c>
      <c r="D49" s="39" t="s">
        <v>31</v>
      </c>
      <c r="E49" s="39" t="s">
        <v>104</v>
      </c>
      <c r="F49" s="34">
        <v>527254</v>
      </c>
      <c r="G49" s="35" t="s">
        <v>33</v>
      </c>
      <c r="H49" s="34">
        <v>52725</v>
      </c>
      <c r="I49" s="42">
        <f t="shared" si="1"/>
        <v>579979</v>
      </c>
    </row>
    <row r="50" spans="1:9" x14ac:dyDescent="0.25">
      <c r="A50" s="30">
        <f t="shared" si="0"/>
        <v>4</v>
      </c>
      <c r="B50" s="36">
        <v>45020</v>
      </c>
      <c r="C50" s="39" t="s">
        <v>105</v>
      </c>
      <c r="D50" s="39" t="s">
        <v>31</v>
      </c>
      <c r="E50" s="39" t="s">
        <v>93</v>
      </c>
      <c r="F50" s="34">
        <v>403087</v>
      </c>
      <c r="G50" s="35" t="s">
        <v>33</v>
      </c>
      <c r="H50" s="34">
        <v>40309</v>
      </c>
      <c r="I50" s="42">
        <f t="shared" si="1"/>
        <v>443396</v>
      </c>
    </row>
    <row r="51" spans="1:9" x14ac:dyDescent="0.25">
      <c r="A51" s="30">
        <f t="shared" si="0"/>
        <v>4</v>
      </c>
      <c r="B51" s="36">
        <v>45024</v>
      </c>
      <c r="C51" s="39" t="s">
        <v>107</v>
      </c>
      <c r="D51" s="39" t="s">
        <v>31</v>
      </c>
      <c r="E51" s="39" t="s">
        <v>108</v>
      </c>
      <c r="F51" s="34">
        <v>773155</v>
      </c>
      <c r="G51" s="35" t="s">
        <v>33</v>
      </c>
      <c r="H51" s="34">
        <v>77316</v>
      </c>
      <c r="I51" s="42">
        <f t="shared" si="1"/>
        <v>850471</v>
      </c>
    </row>
    <row r="52" spans="1:9" x14ac:dyDescent="0.25">
      <c r="A52" s="30">
        <f t="shared" si="0"/>
        <v>4</v>
      </c>
      <c r="B52" s="36">
        <v>45024</v>
      </c>
      <c r="C52" s="39" t="s">
        <v>109</v>
      </c>
      <c r="D52" s="39" t="s">
        <v>31</v>
      </c>
      <c r="E52" s="39" t="s">
        <v>110</v>
      </c>
      <c r="F52" s="34">
        <v>734776</v>
      </c>
      <c r="G52" s="35" t="s">
        <v>33</v>
      </c>
      <c r="H52" s="34">
        <v>73478</v>
      </c>
      <c r="I52" s="42">
        <f t="shared" si="1"/>
        <v>808254</v>
      </c>
    </row>
    <row r="53" spans="1:9" x14ac:dyDescent="0.25">
      <c r="A53" s="30">
        <f t="shared" si="0"/>
        <v>4</v>
      </c>
      <c r="B53" s="36">
        <v>45026</v>
      </c>
      <c r="C53" s="39" t="s">
        <v>111</v>
      </c>
      <c r="D53" s="39" t="s">
        <v>31</v>
      </c>
      <c r="E53" s="39" t="s">
        <v>85</v>
      </c>
      <c r="F53" s="34">
        <v>478213</v>
      </c>
      <c r="G53" s="35" t="s">
        <v>33</v>
      </c>
      <c r="H53" s="34">
        <v>47821</v>
      </c>
      <c r="I53" s="42">
        <f t="shared" si="1"/>
        <v>526034</v>
      </c>
    </row>
    <row r="54" spans="1:9" x14ac:dyDescent="0.25">
      <c r="A54" s="30">
        <f t="shared" si="0"/>
        <v>4</v>
      </c>
      <c r="B54" s="36">
        <v>45026</v>
      </c>
      <c r="C54" s="39" t="s">
        <v>112</v>
      </c>
      <c r="D54" s="39" t="s">
        <v>31</v>
      </c>
      <c r="E54" s="39" t="s">
        <v>108</v>
      </c>
      <c r="F54" s="34">
        <v>541870</v>
      </c>
      <c r="G54" s="35" t="s">
        <v>33</v>
      </c>
      <c r="H54" s="34">
        <v>54187</v>
      </c>
      <c r="I54" s="42">
        <f t="shared" si="1"/>
        <v>596057</v>
      </c>
    </row>
    <row r="55" spans="1:9" x14ac:dyDescent="0.25">
      <c r="A55" s="30">
        <f t="shared" si="0"/>
        <v>4</v>
      </c>
      <c r="B55" s="36">
        <v>45027</v>
      </c>
      <c r="C55" s="39" t="s">
        <v>113</v>
      </c>
      <c r="D55" s="39" t="s">
        <v>31</v>
      </c>
      <c r="E55" s="39" t="s">
        <v>96</v>
      </c>
      <c r="F55" s="34">
        <v>359647</v>
      </c>
      <c r="G55" s="35" t="s">
        <v>33</v>
      </c>
      <c r="H55" s="34">
        <v>35965</v>
      </c>
      <c r="I55" s="42">
        <f t="shared" si="1"/>
        <v>395612</v>
      </c>
    </row>
    <row r="56" spans="1:9" x14ac:dyDescent="0.25">
      <c r="A56" s="30">
        <f t="shared" si="0"/>
        <v>4</v>
      </c>
      <c r="B56" s="36">
        <v>45028</v>
      </c>
      <c r="C56" s="39" t="s">
        <v>114</v>
      </c>
      <c r="D56" s="39" t="s">
        <v>31</v>
      </c>
      <c r="E56" s="39" t="s">
        <v>115</v>
      </c>
      <c r="F56" s="34">
        <v>907531</v>
      </c>
      <c r="G56" s="35" t="s">
        <v>33</v>
      </c>
      <c r="H56" s="34">
        <v>90753</v>
      </c>
      <c r="I56" s="42">
        <f t="shared" si="1"/>
        <v>998284</v>
      </c>
    </row>
    <row r="57" spans="1:9" x14ac:dyDescent="0.25">
      <c r="A57" s="30">
        <f t="shared" si="0"/>
        <v>4</v>
      </c>
      <c r="B57" s="36">
        <v>45033</v>
      </c>
      <c r="C57" s="39" t="s">
        <v>116</v>
      </c>
      <c r="D57" s="39" t="s">
        <v>31</v>
      </c>
      <c r="E57" s="39" t="s">
        <v>102</v>
      </c>
      <c r="F57" s="34">
        <v>526168</v>
      </c>
      <c r="G57" s="35" t="s">
        <v>33</v>
      </c>
      <c r="H57" s="34">
        <v>52617</v>
      </c>
      <c r="I57" s="42">
        <f t="shared" si="1"/>
        <v>578785</v>
      </c>
    </row>
    <row r="58" spans="1:9" x14ac:dyDescent="0.25">
      <c r="A58" s="30">
        <f t="shared" si="0"/>
        <v>4</v>
      </c>
      <c r="B58" s="36">
        <v>45033</v>
      </c>
      <c r="C58" s="39" t="s">
        <v>117</v>
      </c>
      <c r="D58" s="39" t="s">
        <v>31</v>
      </c>
      <c r="E58" s="39" t="s">
        <v>99</v>
      </c>
      <c r="F58" s="34">
        <v>1871228</v>
      </c>
      <c r="G58" s="35" t="s">
        <v>33</v>
      </c>
      <c r="H58" s="34">
        <v>187123</v>
      </c>
      <c r="I58" s="42">
        <f t="shared" si="1"/>
        <v>2058351</v>
      </c>
    </row>
    <row r="59" spans="1:9" x14ac:dyDescent="0.25">
      <c r="A59" s="30">
        <f t="shared" si="0"/>
        <v>4</v>
      </c>
      <c r="B59" s="36">
        <v>45034</v>
      </c>
      <c r="C59" s="39" t="s">
        <v>118</v>
      </c>
      <c r="D59" s="39" t="s">
        <v>31</v>
      </c>
      <c r="E59" s="39" t="s">
        <v>119</v>
      </c>
      <c r="F59" s="34">
        <v>280026</v>
      </c>
      <c r="G59" s="35" t="s">
        <v>33</v>
      </c>
      <c r="H59" s="34">
        <v>28003</v>
      </c>
      <c r="I59" s="42">
        <f t="shared" si="1"/>
        <v>308029</v>
      </c>
    </row>
    <row r="60" spans="1:9" x14ac:dyDescent="0.25">
      <c r="A60" s="30">
        <f t="shared" si="0"/>
        <v>4</v>
      </c>
      <c r="B60" s="36">
        <v>45036</v>
      </c>
      <c r="C60" s="39" t="s">
        <v>120</v>
      </c>
      <c r="D60" s="39" t="s">
        <v>31</v>
      </c>
      <c r="E60" s="39" t="s">
        <v>115</v>
      </c>
      <c r="F60" s="34">
        <v>820279</v>
      </c>
      <c r="G60" s="35" t="s">
        <v>33</v>
      </c>
      <c r="H60" s="34">
        <v>82028</v>
      </c>
      <c r="I60" s="42">
        <f t="shared" si="1"/>
        <v>902307</v>
      </c>
    </row>
    <row r="61" spans="1:9" x14ac:dyDescent="0.25">
      <c r="A61" s="30">
        <f t="shared" si="0"/>
        <v>4</v>
      </c>
      <c r="B61" s="36">
        <v>45042</v>
      </c>
      <c r="C61" s="39" t="s">
        <v>121</v>
      </c>
      <c r="D61" s="39" t="s">
        <v>31</v>
      </c>
      <c r="E61" s="39" t="s">
        <v>53</v>
      </c>
      <c r="F61" s="34">
        <v>1856155</v>
      </c>
      <c r="G61" s="35" t="s">
        <v>33</v>
      </c>
      <c r="H61" s="34">
        <v>185616</v>
      </c>
      <c r="I61" s="42">
        <f t="shared" si="1"/>
        <v>2041771</v>
      </c>
    </row>
    <row r="62" spans="1:9" x14ac:dyDescent="0.25">
      <c r="A62" s="30">
        <f t="shared" si="0"/>
        <v>4</v>
      </c>
      <c r="B62" s="36">
        <v>45043</v>
      </c>
      <c r="C62" s="39" t="s">
        <v>122</v>
      </c>
      <c r="D62" s="39" t="s">
        <v>31</v>
      </c>
      <c r="E62" s="39" t="s">
        <v>96</v>
      </c>
      <c r="F62" s="34">
        <v>1001960</v>
      </c>
      <c r="G62" s="35" t="s">
        <v>33</v>
      </c>
      <c r="H62" s="34">
        <v>100196</v>
      </c>
      <c r="I62" s="42">
        <f t="shared" si="1"/>
        <v>1102156</v>
      </c>
    </row>
    <row r="63" spans="1:9" x14ac:dyDescent="0.25">
      <c r="A63" s="30">
        <f t="shared" si="0"/>
        <v>4</v>
      </c>
      <c r="B63" s="36">
        <v>45043</v>
      </c>
      <c r="C63" s="39" t="s">
        <v>123</v>
      </c>
      <c r="D63" s="39" t="s">
        <v>31</v>
      </c>
      <c r="E63" s="39" t="s">
        <v>44</v>
      </c>
      <c r="F63" s="34">
        <v>1175455</v>
      </c>
      <c r="G63" s="35" t="s">
        <v>33</v>
      </c>
      <c r="H63" s="34">
        <v>117546</v>
      </c>
      <c r="I63" s="42">
        <f t="shared" si="1"/>
        <v>1293001</v>
      </c>
    </row>
    <row r="64" spans="1:9" x14ac:dyDescent="0.25">
      <c r="A64" s="30">
        <f t="shared" si="0"/>
        <v>4</v>
      </c>
      <c r="B64" s="36">
        <v>45043</v>
      </c>
      <c r="C64" s="39" t="s">
        <v>124</v>
      </c>
      <c r="D64" s="39" t="s">
        <v>31</v>
      </c>
      <c r="E64" s="39" t="s">
        <v>42</v>
      </c>
      <c r="F64" s="34">
        <v>1209214</v>
      </c>
      <c r="G64" s="35" t="s">
        <v>33</v>
      </c>
      <c r="H64" s="34">
        <v>120921</v>
      </c>
      <c r="I64" s="42">
        <f t="shared" si="1"/>
        <v>1330135</v>
      </c>
    </row>
    <row r="65" spans="1:9" x14ac:dyDescent="0.25">
      <c r="A65" s="30">
        <f t="shared" si="0"/>
        <v>4</v>
      </c>
      <c r="B65" s="36">
        <v>45044</v>
      </c>
      <c r="C65" s="39" t="s">
        <v>125</v>
      </c>
      <c r="D65" s="39" t="s">
        <v>31</v>
      </c>
      <c r="E65" s="39" t="s">
        <v>93</v>
      </c>
      <c r="F65" s="34">
        <v>2721325</v>
      </c>
      <c r="G65" s="35" t="s">
        <v>33</v>
      </c>
      <c r="H65" s="34">
        <v>272133</v>
      </c>
      <c r="I65" s="42">
        <f t="shared" si="1"/>
        <v>2993458</v>
      </c>
    </row>
    <row r="66" spans="1:9" x14ac:dyDescent="0.25">
      <c r="A66" s="30">
        <v>2</v>
      </c>
      <c r="B66" s="36">
        <v>44972</v>
      </c>
      <c r="C66" s="39" t="s">
        <v>65</v>
      </c>
      <c r="D66" s="39" t="s">
        <v>66</v>
      </c>
      <c r="E66" s="39" t="s">
        <v>67</v>
      </c>
      <c r="F66" s="34">
        <v>-1811635</v>
      </c>
      <c r="G66" s="35" t="s">
        <v>68</v>
      </c>
      <c r="H66" s="34">
        <v>-144929</v>
      </c>
      <c r="I66" s="42">
        <v>-1956564</v>
      </c>
    </row>
    <row r="67" spans="1:9" x14ac:dyDescent="0.25">
      <c r="A67" s="30">
        <v>2</v>
      </c>
      <c r="B67" s="36">
        <v>44972</v>
      </c>
      <c r="C67" s="39" t="s">
        <v>69</v>
      </c>
      <c r="D67" s="39" t="s">
        <v>70</v>
      </c>
      <c r="E67" s="39" t="s">
        <v>67</v>
      </c>
      <c r="F67" s="34">
        <v>-551736</v>
      </c>
      <c r="G67" s="35" t="s">
        <v>68</v>
      </c>
      <c r="H67" s="34">
        <v>-44140</v>
      </c>
      <c r="I67" s="42">
        <v>-595876</v>
      </c>
    </row>
    <row r="68" spans="1:9" x14ac:dyDescent="0.25">
      <c r="A68" s="30">
        <v>3</v>
      </c>
      <c r="B68" s="36">
        <v>45007</v>
      </c>
      <c r="C68" s="39" t="s">
        <v>87</v>
      </c>
      <c r="D68" s="39" t="s">
        <v>88</v>
      </c>
      <c r="E68" s="39" t="s">
        <v>89</v>
      </c>
      <c r="F68" s="34">
        <v>-1229947</v>
      </c>
      <c r="G68" s="35" t="s">
        <v>33</v>
      </c>
      <c r="H68" s="34">
        <v>-122995</v>
      </c>
      <c r="I68" s="42">
        <v>-1352942</v>
      </c>
    </row>
    <row r="69" spans="1:9" x14ac:dyDescent="0.25">
      <c r="A69" s="30">
        <v>4</v>
      </c>
      <c r="B69" s="36">
        <v>45022</v>
      </c>
      <c r="C69" s="39" t="s">
        <v>106</v>
      </c>
      <c r="D69" s="39" t="s">
        <v>70</v>
      </c>
      <c r="E69" s="39" t="s">
        <v>67</v>
      </c>
      <c r="F69" s="34">
        <v>-560382</v>
      </c>
      <c r="G69" s="35" t="s">
        <v>33</v>
      </c>
      <c r="H69" s="34">
        <v>-56038</v>
      </c>
      <c r="I69" s="42">
        <v>-616420</v>
      </c>
    </row>
    <row r="75" spans="1:9" x14ac:dyDescent="0.25">
      <c r="A75" s="71" t="s">
        <v>1</v>
      </c>
      <c r="B75" s="71" t="s">
        <v>165</v>
      </c>
      <c r="C75" s="71" t="s">
        <v>166</v>
      </c>
      <c r="D75" s="71" t="s">
        <v>167</v>
      </c>
      <c r="E75" s="71" t="s">
        <v>168</v>
      </c>
      <c r="F75" s="71" t="s">
        <v>169</v>
      </c>
    </row>
    <row r="76" spans="1:9" x14ac:dyDescent="0.25">
      <c r="A76" s="66" t="s">
        <v>170</v>
      </c>
      <c r="B76" s="67">
        <v>47604155</v>
      </c>
      <c r="C76" s="68">
        <v>3.5000000000000003E-2</v>
      </c>
      <c r="D76" s="67">
        <f>+C76*B76</f>
        <v>1666145.425</v>
      </c>
      <c r="E76" s="67">
        <f>+D76*10%</f>
        <v>166614.54250000001</v>
      </c>
      <c r="F76" s="67">
        <f>+E76+D76</f>
        <v>1832759.9675</v>
      </c>
    </row>
    <row r="77" spans="1:9" x14ac:dyDescent="0.25">
      <c r="A77" s="66" t="s">
        <v>171</v>
      </c>
      <c r="B77" s="67">
        <v>47604155</v>
      </c>
      <c r="C77" s="69">
        <v>0.02</v>
      </c>
      <c r="D77" s="67">
        <f>+C77*B77</f>
        <v>952083.1</v>
      </c>
      <c r="E77" s="67">
        <f>+D77*10%</f>
        <v>95208.31</v>
      </c>
      <c r="F77" s="67">
        <f>+E77+D77</f>
        <v>1047291.4099999999</v>
      </c>
    </row>
    <row r="78" spans="1:9" x14ac:dyDescent="0.25">
      <c r="A78" s="66" t="s">
        <v>126</v>
      </c>
      <c r="B78" s="66"/>
      <c r="C78" s="66"/>
      <c r="D78" s="66"/>
      <c r="E78" s="66"/>
      <c r="F78" s="70">
        <f>+F77+F76</f>
        <v>2880051.3774999999</v>
      </c>
    </row>
  </sheetData>
  <autoFilter ref="A4:J69" xr:uid="{CC2D5DA8-0E22-486A-9CC0-12B311550111}"/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3424-4E8B-4297-B761-6D444074E4A7}">
  <dimension ref="A1:K20"/>
  <sheetViews>
    <sheetView workbookViewId="0">
      <selection activeCell="K19" sqref="K18:K19"/>
    </sheetView>
  </sheetViews>
  <sheetFormatPr defaultRowHeight="15" x14ac:dyDescent="0.25"/>
  <cols>
    <col min="1" max="1" width="4.7109375" customWidth="1"/>
    <col min="2" max="11" width="16" customWidth="1"/>
  </cols>
  <sheetData>
    <row r="1" spans="1:11" ht="18.75" x14ac:dyDescent="0.3">
      <c r="A1" s="87" t="s">
        <v>183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5">
      <c r="A2" s="88" t="s">
        <v>184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42" x14ac:dyDescent="0.25">
      <c r="A3" s="89"/>
      <c r="B3" s="90" t="s">
        <v>22</v>
      </c>
      <c r="C3" s="91" t="s">
        <v>23</v>
      </c>
      <c r="D3" s="91" t="s">
        <v>24</v>
      </c>
      <c r="E3" s="91" t="s">
        <v>185</v>
      </c>
      <c r="F3" s="91" t="s">
        <v>186</v>
      </c>
      <c r="G3" s="91" t="s">
        <v>25</v>
      </c>
      <c r="H3" s="92" t="s">
        <v>26</v>
      </c>
      <c r="I3" s="91" t="s">
        <v>27</v>
      </c>
      <c r="J3" s="92" t="s">
        <v>28</v>
      </c>
      <c r="K3" s="93" t="s">
        <v>126</v>
      </c>
    </row>
    <row r="4" spans="1:11" x14ac:dyDescent="0.25">
      <c r="A4" s="89"/>
      <c r="B4" s="94">
        <v>45049</v>
      </c>
      <c r="C4" s="95" t="s">
        <v>189</v>
      </c>
      <c r="D4" s="95" t="s">
        <v>31</v>
      </c>
      <c r="E4" s="95" t="s">
        <v>187</v>
      </c>
      <c r="F4" s="95" t="s">
        <v>188</v>
      </c>
      <c r="G4" s="95" t="s">
        <v>85</v>
      </c>
      <c r="H4" s="96">
        <v>710657</v>
      </c>
      <c r="I4" s="97" t="s">
        <v>33</v>
      </c>
      <c r="J4" s="96">
        <v>71066</v>
      </c>
      <c r="K4" s="42">
        <f>+J4+H4</f>
        <v>781723</v>
      </c>
    </row>
    <row r="5" spans="1:11" x14ac:dyDescent="0.25">
      <c r="A5" s="89"/>
      <c r="B5" s="94">
        <v>45054</v>
      </c>
      <c r="C5" s="95" t="s">
        <v>190</v>
      </c>
      <c r="D5" s="95" t="s">
        <v>31</v>
      </c>
      <c r="E5" s="95" t="s">
        <v>187</v>
      </c>
      <c r="F5" s="95" t="s">
        <v>188</v>
      </c>
      <c r="G5" s="95" t="s">
        <v>102</v>
      </c>
      <c r="H5" s="96">
        <v>712262</v>
      </c>
      <c r="I5" s="97" t="s">
        <v>33</v>
      </c>
      <c r="J5" s="96">
        <v>71226</v>
      </c>
      <c r="K5" s="42">
        <f t="shared" ref="K5:K17" si="0">+J5+H5</f>
        <v>783488</v>
      </c>
    </row>
    <row r="6" spans="1:11" x14ac:dyDescent="0.25">
      <c r="A6" s="89"/>
      <c r="B6" s="94">
        <v>45054</v>
      </c>
      <c r="C6" s="95" t="s">
        <v>191</v>
      </c>
      <c r="D6" s="95" t="s">
        <v>31</v>
      </c>
      <c r="E6" s="95" t="s">
        <v>187</v>
      </c>
      <c r="F6" s="95" t="s">
        <v>188</v>
      </c>
      <c r="G6" s="95" t="s">
        <v>192</v>
      </c>
      <c r="H6" s="96">
        <v>439623</v>
      </c>
      <c r="I6" s="97" t="s">
        <v>33</v>
      </c>
      <c r="J6" s="96">
        <v>43962</v>
      </c>
      <c r="K6" s="42">
        <f t="shared" si="0"/>
        <v>483585</v>
      </c>
    </row>
    <row r="7" spans="1:11" x14ac:dyDescent="0.25">
      <c r="A7" s="89"/>
      <c r="B7" s="94">
        <v>45056</v>
      </c>
      <c r="C7" s="95" t="s">
        <v>193</v>
      </c>
      <c r="D7" s="95" t="s">
        <v>31</v>
      </c>
      <c r="E7" s="95" t="s">
        <v>187</v>
      </c>
      <c r="F7" s="95" t="s">
        <v>188</v>
      </c>
      <c r="G7" s="95" t="s">
        <v>115</v>
      </c>
      <c r="H7" s="96">
        <v>1261674</v>
      </c>
      <c r="I7" s="97" t="s">
        <v>33</v>
      </c>
      <c r="J7" s="96">
        <v>126167</v>
      </c>
      <c r="K7" s="42">
        <f t="shared" si="0"/>
        <v>1387841</v>
      </c>
    </row>
    <row r="8" spans="1:11" x14ac:dyDescent="0.25">
      <c r="A8" s="89"/>
      <c r="B8" s="94">
        <v>45057</v>
      </c>
      <c r="C8" s="95" t="s">
        <v>194</v>
      </c>
      <c r="D8" s="95" t="s">
        <v>31</v>
      </c>
      <c r="E8" s="95" t="s">
        <v>187</v>
      </c>
      <c r="F8" s="95" t="s">
        <v>188</v>
      </c>
      <c r="G8" s="95" t="s">
        <v>85</v>
      </c>
      <c r="H8" s="96">
        <v>716058</v>
      </c>
      <c r="I8" s="97" t="s">
        <v>33</v>
      </c>
      <c r="J8" s="96">
        <v>71606</v>
      </c>
      <c r="K8" s="42">
        <f t="shared" si="0"/>
        <v>787664</v>
      </c>
    </row>
    <row r="9" spans="1:11" x14ac:dyDescent="0.25">
      <c r="A9" s="89"/>
      <c r="B9" s="94">
        <v>45064</v>
      </c>
      <c r="C9" s="95" t="s">
        <v>195</v>
      </c>
      <c r="D9" s="95" t="s">
        <v>31</v>
      </c>
      <c r="E9" s="95" t="s">
        <v>187</v>
      </c>
      <c r="F9" s="95" t="s">
        <v>188</v>
      </c>
      <c r="G9" s="95" t="s">
        <v>192</v>
      </c>
      <c r="H9" s="96">
        <v>586383</v>
      </c>
      <c r="I9" s="97" t="s">
        <v>33</v>
      </c>
      <c r="J9" s="96">
        <v>58638</v>
      </c>
      <c r="K9" s="42">
        <f t="shared" si="0"/>
        <v>645021</v>
      </c>
    </row>
    <row r="10" spans="1:11" x14ac:dyDescent="0.25">
      <c r="A10" s="89"/>
      <c r="B10" s="94">
        <v>45064</v>
      </c>
      <c r="C10" s="95" t="s">
        <v>196</v>
      </c>
      <c r="D10" s="95" t="s">
        <v>31</v>
      </c>
      <c r="E10" s="95" t="s">
        <v>187</v>
      </c>
      <c r="F10" s="95" t="s">
        <v>188</v>
      </c>
      <c r="G10" s="95" t="s">
        <v>32</v>
      </c>
      <c r="H10" s="96">
        <v>589271</v>
      </c>
      <c r="I10" s="97" t="s">
        <v>33</v>
      </c>
      <c r="J10" s="96">
        <v>58927</v>
      </c>
      <c r="K10" s="42">
        <f t="shared" si="0"/>
        <v>648198</v>
      </c>
    </row>
    <row r="11" spans="1:11" x14ac:dyDescent="0.25">
      <c r="A11" s="89"/>
      <c r="B11" s="94">
        <v>45065</v>
      </c>
      <c r="C11" s="95" t="s">
        <v>197</v>
      </c>
      <c r="D11" s="95" t="s">
        <v>31</v>
      </c>
      <c r="E11" s="95" t="s">
        <v>187</v>
      </c>
      <c r="F11" s="95" t="s">
        <v>188</v>
      </c>
      <c r="G11" s="95" t="s">
        <v>115</v>
      </c>
      <c r="H11" s="96">
        <v>883111</v>
      </c>
      <c r="I11" s="97" t="s">
        <v>33</v>
      </c>
      <c r="J11" s="96">
        <v>88311</v>
      </c>
      <c r="K11" s="42">
        <f t="shared" si="0"/>
        <v>971422</v>
      </c>
    </row>
    <row r="12" spans="1:11" x14ac:dyDescent="0.25">
      <c r="A12" s="89"/>
      <c r="B12" s="94">
        <v>45068</v>
      </c>
      <c r="C12" s="95" t="s">
        <v>198</v>
      </c>
      <c r="D12" s="95" t="s">
        <v>31</v>
      </c>
      <c r="E12" s="95" t="s">
        <v>187</v>
      </c>
      <c r="F12" s="95" t="s">
        <v>188</v>
      </c>
      <c r="G12" s="95" t="s">
        <v>108</v>
      </c>
      <c r="H12" s="96">
        <v>794134</v>
      </c>
      <c r="I12" s="97" t="s">
        <v>33</v>
      </c>
      <c r="J12" s="96">
        <v>79413</v>
      </c>
      <c r="K12" s="42">
        <f t="shared" si="0"/>
        <v>873547</v>
      </c>
    </row>
    <row r="13" spans="1:11" x14ac:dyDescent="0.25">
      <c r="A13" s="89"/>
      <c r="B13" s="94">
        <v>45069</v>
      </c>
      <c r="C13" s="95" t="s">
        <v>199</v>
      </c>
      <c r="D13" s="95" t="s">
        <v>31</v>
      </c>
      <c r="E13" s="95" t="s">
        <v>187</v>
      </c>
      <c r="F13" s="95" t="s">
        <v>188</v>
      </c>
      <c r="G13" s="95" t="s">
        <v>37</v>
      </c>
      <c r="H13" s="96">
        <v>875964</v>
      </c>
      <c r="I13" s="97" t="s">
        <v>33</v>
      </c>
      <c r="J13" s="96">
        <v>87596</v>
      </c>
      <c r="K13" s="42">
        <f t="shared" si="0"/>
        <v>963560</v>
      </c>
    </row>
    <row r="14" spans="1:11" x14ac:dyDescent="0.25">
      <c r="A14" s="89"/>
      <c r="B14" s="94">
        <v>45071</v>
      </c>
      <c r="C14" s="95" t="s">
        <v>200</v>
      </c>
      <c r="D14" s="95" t="s">
        <v>31</v>
      </c>
      <c r="E14" s="95" t="s">
        <v>187</v>
      </c>
      <c r="F14" s="95" t="s">
        <v>188</v>
      </c>
      <c r="G14" s="95" t="s">
        <v>96</v>
      </c>
      <c r="H14" s="96">
        <v>532564</v>
      </c>
      <c r="I14" s="97" t="s">
        <v>33</v>
      </c>
      <c r="J14" s="96">
        <v>53256</v>
      </c>
      <c r="K14" s="42">
        <f t="shared" si="0"/>
        <v>585820</v>
      </c>
    </row>
    <row r="15" spans="1:11" x14ac:dyDescent="0.25">
      <c r="B15" s="94">
        <v>45072</v>
      </c>
      <c r="C15" s="95" t="s">
        <v>201</v>
      </c>
      <c r="D15" s="95" t="s">
        <v>31</v>
      </c>
      <c r="E15" s="95" t="s">
        <v>187</v>
      </c>
      <c r="F15" s="95" t="s">
        <v>188</v>
      </c>
      <c r="G15" s="95" t="s">
        <v>99</v>
      </c>
      <c r="H15" s="96">
        <v>766252</v>
      </c>
      <c r="I15" s="97" t="s">
        <v>33</v>
      </c>
      <c r="J15" s="96">
        <v>76625</v>
      </c>
      <c r="K15" s="42">
        <f t="shared" si="0"/>
        <v>842877</v>
      </c>
    </row>
    <row r="16" spans="1:11" x14ac:dyDescent="0.25">
      <c r="B16" s="94">
        <v>45075</v>
      </c>
      <c r="C16" s="95" t="s">
        <v>202</v>
      </c>
      <c r="D16" s="95" t="s">
        <v>31</v>
      </c>
      <c r="E16" s="95" t="s">
        <v>187</v>
      </c>
      <c r="F16" s="95" t="s">
        <v>188</v>
      </c>
      <c r="G16" s="95" t="s">
        <v>42</v>
      </c>
      <c r="H16" s="96">
        <v>334888</v>
      </c>
      <c r="I16" s="97" t="s">
        <v>33</v>
      </c>
      <c r="J16" s="96">
        <v>33489</v>
      </c>
      <c r="K16" s="42">
        <f t="shared" si="0"/>
        <v>368377</v>
      </c>
    </row>
    <row r="17" spans="2:11" x14ac:dyDescent="0.25">
      <c r="B17" s="94">
        <v>45076</v>
      </c>
      <c r="C17" s="95" t="s">
        <v>203</v>
      </c>
      <c r="D17" s="95" t="s">
        <v>31</v>
      </c>
      <c r="E17" s="95" t="s">
        <v>187</v>
      </c>
      <c r="F17" s="95" t="s">
        <v>188</v>
      </c>
      <c r="G17" s="95" t="s">
        <v>93</v>
      </c>
      <c r="H17" s="96">
        <v>946233</v>
      </c>
      <c r="I17" s="97" t="s">
        <v>33</v>
      </c>
      <c r="J17" s="96">
        <v>94623</v>
      </c>
      <c r="K17" s="42">
        <f t="shared" si="0"/>
        <v>1040856</v>
      </c>
    </row>
    <row r="18" spans="2:11" x14ac:dyDescent="0.25">
      <c r="B18" s="94">
        <v>45068</v>
      </c>
      <c r="C18" s="95" t="s">
        <v>204</v>
      </c>
      <c r="D18" s="95" t="s">
        <v>66</v>
      </c>
      <c r="E18" s="95" t="s">
        <v>187</v>
      </c>
      <c r="F18" s="95" t="s">
        <v>188</v>
      </c>
      <c r="G18" s="95" t="s">
        <v>205</v>
      </c>
      <c r="H18" s="96">
        <v>-455833</v>
      </c>
      <c r="I18" s="97" t="s">
        <v>33</v>
      </c>
      <c r="J18" s="96">
        <v>-45583</v>
      </c>
      <c r="K18" s="42">
        <v>-501416</v>
      </c>
    </row>
    <row r="19" spans="2:11" x14ac:dyDescent="0.25">
      <c r="B19" s="94">
        <v>45076</v>
      </c>
      <c r="C19" s="95" t="s">
        <v>206</v>
      </c>
      <c r="D19" s="95" t="s">
        <v>207</v>
      </c>
      <c r="E19" s="95" t="s">
        <v>187</v>
      </c>
      <c r="F19" s="95" t="s">
        <v>188</v>
      </c>
      <c r="G19" s="95" t="s">
        <v>67</v>
      </c>
      <c r="H19" s="96">
        <v>-1078337</v>
      </c>
      <c r="I19" s="97" t="s">
        <v>33</v>
      </c>
      <c r="J19" s="96">
        <v>-107835</v>
      </c>
      <c r="K19" s="42">
        <v>-1186172</v>
      </c>
    </row>
    <row r="20" spans="2:11" x14ac:dyDescent="0.25">
      <c r="K20" s="98">
        <f>+SUBTOTAL(9,K4:K19)</f>
        <v>9476391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E06E-F4AA-4A1C-8FF8-53DB080E4370}">
  <dimension ref="A1:Q98"/>
  <sheetViews>
    <sheetView tabSelected="1" workbookViewId="0">
      <selection activeCell="F45" sqref="F45"/>
    </sheetView>
  </sheetViews>
  <sheetFormatPr defaultRowHeight="15" x14ac:dyDescent="0.25"/>
  <cols>
    <col min="6" max="6" width="17" customWidth="1"/>
    <col min="8" max="8" width="5.42578125" customWidth="1"/>
    <col min="12" max="12" width="11.5703125" bestFit="1" customWidth="1"/>
  </cols>
  <sheetData>
    <row r="1" spans="1:17" x14ac:dyDescent="0.25">
      <c r="A1" s="44"/>
      <c r="B1" s="45"/>
      <c r="C1" s="46"/>
      <c r="D1" s="47" t="s">
        <v>129</v>
      </c>
      <c r="E1" s="48"/>
      <c r="F1" s="49">
        <f>+SUBTOTAL(9,F3:F98)</f>
        <v>71497262</v>
      </c>
      <c r="G1" s="50"/>
      <c r="H1" s="50"/>
      <c r="I1" s="55"/>
      <c r="J1" s="57" t="s">
        <v>130</v>
      </c>
    </row>
    <row r="2" spans="1:17" ht="22.5" x14ac:dyDescent="0.25">
      <c r="A2" s="51" t="s">
        <v>131</v>
      </c>
      <c r="B2" s="51" t="s">
        <v>132</v>
      </c>
      <c r="C2" s="51" t="s">
        <v>133</v>
      </c>
      <c r="D2" s="52" t="s">
        <v>134</v>
      </c>
      <c r="E2" s="53" t="s">
        <v>135</v>
      </c>
      <c r="F2" s="54" t="s">
        <v>136</v>
      </c>
      <c r="G2" s="51" t="s">
        <v>137</v>
      </c>
      <c r="H2" s="51"/>
      <c r="I2" s="56" t="s">
        <v>138</v>
      </c>
      <c r="J2" s="58" t="s">
        <v>130</v>
      </c>
      <c r="N2" s="60"/>
      <c r="Q2" s="39"/>
    </row>
    <row r="3" spans="1:17" x14ac:dyDescent="0.25">
      <c r="A3" s="59" t="s">
        <v>139</v>
      </c>
      <c r="B3" s="59" t="s">
        <v>140</v>
      </c>
      <c r="C3" s="60">
        <v>50661</v>
      </c>
      <c r="D3" s="61">
        <v>44875</v>
      </c>
      <c r="E3" s="55">
        <v>11</v>
      </c>
      <c r="F3" s="62">
        <v>431127</v>
      </c>
      <c r="G3" s="63" t="s">
        <v>141</v>
      </c>
      <c r="H3" s="63">
        <f>+MONTH(I3)</f>
        <v>1</v>
      </c>
      <c r="I3" s="61">
        <v>44931</v>
      </c>
      <c r="J3" s="63" t="s">
        <v>142</v>
      </c>
      <c r="N3" s="60"/>
      <c r="Q3" s="39"/>
    </row>
    <row r="4" spans="1:17" x14ac:dyDescent="0.25">
      <c r="A4" s="59" t="s">
        <v>139</v>
      </c>
      <c r="B4" s="59" t="s">
        <v>140</v>
      </c>
      <c r="C4" s="60">
        <v>50736</v>
      </c>
      <c r="D4" s="61">
        <v>44876</v>
      </c>
      <c r="E4" s="55">
        <v>11</v>
      </c>
      <c r="F4" s="62">
        <v>777872</v>
      </c>
      <c r="G4" s="63" t="s">
        <v>143</v>
      </c>
      <c r="H4" s="63">
        <f t="shared" ref="H4:H67" si="0">+MONTH(I4)</f>
        <v>1</v>
      </c>
      <c r="I4" s="61">
        <v>44931</v>
      </c>
      <c r="J4" s="64" t="s">
        <v>142</v>
      </c>
      <c r="N4" s="60"/>
      <c r="Q4" s="39"/>
    </row>
    <row r="5" spans="1:17" x14ac:dyDescent="0.25">
      <c r="A5" s="59" t="s">
        <v>139</v>
      </c>
      <c r="B5" s="59" t="s">
        <v>140</v>
      </c>
      <c r="C5" s="60">
        <v>50737</v>
      </c>
      <c r="D5" s="61">
        <v>44876</v>
      </c>
      <c r="E5" s="55">
        <v>11</v>
      </c>
      <c r="F5" s="62">
        <v>967723</v>
      </c>
      <c r="G5" s="63" t="s">
        <v>144</v>
      </c>
      <c r="H5" s="63">
        <f t="shared" si="0"/>
        <v>1</v>
      </c>
      <c r="I5" s="61">
        <v>44931</v>
      </c>
      <c r="J5" s="63" t="s">
        <v>142</v>
      </c>
      <c r="N5" s="60"/>
      <c r="Q5" s="39"/>
    </row>
    <row r="6" spans="1:17" x14ac:dyDescent="0.25">
      <c r="A6" s="59" t="s">
        <v>139</v>
      </c>
      <c r="B6" s="59" t="s">
        <v>140</v>
      </c>
      <c r="C6" s="60">
        <v>50586</v>
      </c>
      <c r="D6" s="61">
        <v>44874</v>
      </c>
      <c r="E6" s="55">
        <v>11</v>
      </c>
      <c r="F6" s="62">
        <v>930158</v>
      </c>
      <c r="G6" s="63" t="s">
        <v>145</v>
      </c>
      <c r="H6" s="63">
        <f t="shared" si="0"/>
        <v>1</v>
      </c>
      <c r="I6" s="61">
        <v>44931</v>
      </c>
      <c r="J6" s="63" t="s">
        <v>142</v>
      </c>
      <c r="N6" s="60"/>
      <c r="Q6" s="39"/>
    </row>
    <row r="7" spans="1:17" x14ac:dyDescent="0.25">
      <c r="A7" s="59" t="s">
        <v>139</v>
      </c>
      <c r="B7" s="59" t="s">
        <v>140</v>
      </c>
      <c r="C7" s="60">
        <v>51060</v>
      </c>
      <c r="D7" s="61">
        <v>44882</v>
      </c>
      <c r="E7" s="55">
        <v>11</v>
      </c>
      <c r="F7" s="62">
        <v>1222009</v>
      </c>
      <c r="G7" s="63" t="s">
        <v>146</v>
      </c>
      <c r="H7" s="63">
        <f t="shared" si="0"/>
        <v>1</v>
      </c>
      <c r="I7" s="61">
        <v>44931</v>
      </c>
      <c r="J7" s="63" t="s">
        <v>142</v>
      </c>
      <c r="N7" s="60"/>
      <c r="Q7" s="39"/>
    </row>
    <row r="8" spans="1:17" x14ac:dyDescent="0.25">
      <c r="A8" s="59" t="s">
        <v>139</v>
      </c>
      <c r="B8" s="59" t="s">
        <v>140</v>
      </c>
      <c r="C8" s="60">
        <v>51084</v>
      </c>
      <c r="D8" s="61">
        <v>44882</v>
      </c>
      <c r="E8" s="55">
        <v>11</v>
      </c>
      <c r="F8" s="62">
        <v>1261463</v>
      </c>
      <c r="G8" s="63" t="s">
        <v>147</v>
      </c>
      <c r="H8" s="63">
        <f t="shared" si="0"/>
        <v>1</v>
      </c>
      <c r="I8" s="61">
        <v>44931</v>
      </c>
      <c r="J8" s="63" t="s">
        <v>142</v>
      </c>
      <c r="N8" s="60"/>
      <c r="Q8" s="39"/>
    </row>
    <row r="9" spans="1:17" x14ac:dyDescent="0.25">
      <c r="A9" s="59" t="s">
        <v>139</v>
      </c>
      <c r="B9" s="59" t="s">
        <v>140</v>
      </c>
      <c r="C9" s="60">
        <v>51279</v>
      </c>
      <c r="D9" s="61">
        <v>44883</v>
      </c>
      <c r="E9" s="55">
        <v>11</v>
      </c>
      <c r="F9" s="62">
        <v>583692</v>
      </c>
      <c r="G9" s="63" t="s">
        <v>143</v>
      </c>
      <c r="H9" s="63">
        <f t="shared" si="0"/>
        <v>1</v>
      </c>
      <c r="I9" s="61">
        <v>44931</v>
      </c>
      <c r="J9" s="63" t="s">
        <v>142</v>
      </c>
      <c r="N9" s="60"/>
      <c r="Q9" s="39"/>
    </row>
    <row r="10" spans="1:17" x14ac:dyDescent="0.25">
      <c r="A10" s="59" t="s">
        <v>139</v>
      </c>
      <c r="B10" s="59" t="s">
        <v>140</v>
      </c>
      <c r="C10" s="60">
        <v>51087</v>
      </c>
      <c r="D10" s="61">
        <v>44882</v>
      </c>
      <c r="E10" s="55">
        <v>11</v>
      </c>
      <c r="F10" s="62">
        <v>630816</v>
      </c>
      <c r="G10" s="63" t="s">
        <v>148</v>
      </c>
      <c r="H10" s="63">
        <f t="shared" si="0"/>
        <v>1</v>
      </c>
      <c r="I10" s="61">
        <v>44931</v>
      </c>
      <c r="J10" s="64" t="s">
        <v>142</v>
      </c>
      <c r="N10" s="60"/>
      <c r="Q10" s="39"/>
    </row>
    <row r="11" spans="1:17" x14ac:dyDescent="0.25">
      <c r="A11" s="59" t="s">
        <v>139</v>
      </c>
      <c r="B11" s="59" t="s">
        <v>140</v>
      </c>
      <c r="C11" s="60">
        <v>52732</v>
      </c>
      <c r="D11" s="61">
        <v>44890</v>
      </c>
      <c r="E11" s="55">
        <v>11</v>
      </c>
      <c r="F11" s="62">
        <v>741220</v>
      </c>
      <c r="G11" s="63" t="s">
        <v>143</v>
      </c>
      <c r="H11" s="63">
        <f t="shared" si="0"/>
        <v>1</v>
      </c>
      <c r="I11" s="61">
        <v>44939</v>
      </c>
      <c r="J11" s="63" t="s">
        <v>149</v>
      </c>
      <c r="N11" s="60"/>
      <c r="Q11" s="39"/>
    </row>
    <row r="12" spans="1:17" x14ac:dyDescent="0.25">
      <c r="A12" s="59" t="s">
        <v>139</v>
      </c>
      <c r="B12" s="59" t="s">
        <v>140</v>
      </c>
      <c r="C12" s="60">
        <v>52154</v>
      </c>
      <c r="D12" s="61">
        <v>44889</v>
      </c>
      <c r="E12" s="55">
        <v>11</v>
      </c>
      <c r="F12" s="62">
        <v>1220668</v>
      </c>
      <c r="G12" s="63" t="s">
        <v>141</v>
      </c>
      <c r="H12" s="63">
        <f t="shared" si="0"/>
        <v>1</v>
      </c>
      <c r="I12" s="61">
        <v>44939</v>
      </c>
      <c r="J12" s="63" t="s">
        <v>149</v>
      </c>
      <c r="N12" s="60"/>
      <c r="Q12" s="39"/>
    </row>
    <row r="13" spans="1:17" x14ac:dyDescent="0.25">
      <c r="A13" s="59" t="s">
        <v>139</v>
      </c>
      <c r="B13" s="59" t="s">
        <v>140</v>
      </c>
      <c r="C13" s="60">
        <v>53158</v>
      </c>
      <c r="D13" s="61">
        <v>44893</v>
      </c>
      <c r="E13" s="55">
        <v>11</v>
      </c>
      <c r="F13" s="62">
        <v>1257151</v>
      </c>
      <c r="G13" s="63" t="s">
        <v>148</v>
      </c>
      <c r="H13" s="63">
        <f t="shared" si="0"/>
        <v>1</v>
      </c>
      <c r="I13" s="61">
        <v>44939</v>
      </c>
      <c r="J13" s="63" t="s">
        <v>149</v>
      </c>
      <c r="N13" s="60"/>
      <c r="Q13" s="39"/>
    </row>
    <row r="14" spans="1:17" x14ac:dyDescent="0.25">
      <c r="A14" s="59" t="s">
        <v>139</v>
      </c>
      <c r="B14" s="59" t="s">
        <v>140</v>
      </c>
      <c r="C14" s="60">
        <v>52076</v>
      </c>
      <c r="D14" s="61">
        <v>44888</v>
      </c>
      <c r="E14" s="55">
        <v>11</v>
      </c>
      <c r="F14" s="62">
        <v>1244706</v>
      </c>
      <c r="G14" s="63" t="s">
        <v>150</v>
      </c>
      <c r="H14" s="63">
        <f t="shared" si="0"/>
        <v>1</v>
      </c>
      <c r="I14" s="61">
        <v>44939</v>
      </c>
      <c r="J14" s="64" t="s">
        <v>149</v>
      </c>
      <c r="N14" s="60"/>
      <c r="Q14" s="39"/>
    </row>
    <row r="15" spans="1:17" x14ac:dyDescent="0.25">
      <c r="A15" s="59" t="s">
        <v>139</v>
      </c>
      <c r="B15" s="59" t="s">
        <v>140</v>
      </c>
      <c r="C15" s="60">
        <v>52077</v>
      </c>
      <c r="D15" s="61">
        <v>44888</v>
      </c>
      <c r="E15" s="55">
        <v>11</v>
      </c>
      <c r="F15" s="62">
        <v>627613</v>
      </c>
      <c r="G15" s="63" t="s">
        <v>151</v>
      </c>
      <c r="H15" s="63">
        <f t="shared" si="0"/>
        <v>1</v>
      </c>
      <c r="I15" s="61">
        <v>44939</v>
      </c>
      <c r="J15" s="63" t="s">
        <v>149</v>
      </c>
      <c r="N15" s="60"/>
      <c r="Q15" s="39"/>
    </row>
    <row r="16" spans="1:17" x14ac:dyDescent="0.25">
      <c r="A16" s="59" t="s">
        <v>139</v>
      </c>
      <c r="B16" s="59" t="s">
        <v>140</v>
      </c>
      <c r="C16" s="60">
        <v>53962</v>
      </c>
      <c r="D16" s="61">
        <v>44897</v>
      </c>
      <c r="E16" s="55">
        <v>12</v>
      </c>
      <c r="F16" s="62">
        <v>717830</v>
      </c>
      <c r="G16" s="63" t="s">
        <v>143</v>
      </c>
      <c r="H16" s="63">
        <f t="shared" si="0"/>
        <v>2</v>
      </c>
      <c r="I16" s="61">
        <v>44971</v>
      </c>
      <c r="J16" s="63" t="s">
        <v>152</v>
      </c>
      <c r="N16" s="60"/>
      <c r="Q16" s="39"/>
    </row>
    <row r="17" spans="1:17" x14ac:dyDescent="0.25">
      <c r="A17" s="59" t="s">
        <v>139</v>
      </c>
      <c r="B17" s="59" t="s">
        <v>140</v>
      </c>
      <c r="C17" s="60">
        <v>54384</v>
      </c>
      <c r="D17" s="61">
        <v>44901</v>
      </c>
      <c r="E17" s="55">
        <v>12</v>
      </c>
      <c r="F17" s="62">
        <v>685435</v>
      </c>
      <c r="G17" s="63" t="s">
        <v>144</v>
      </c>
      <c r="H17" s="63">
        <f t="shared" si="0"/>
        <v>2</v>
      </c>
      <c r="I17" s="61">
        <v>44971</v>
      </c>
      <c r="J17" s="64" t="s">
        <v>152</v>
      </c>
      <c r="N17" s="60"/>
      <c r="Q17" s="39"/>
    </row>
    <row r="18" spans="1:17" x14ac:dyDescent="0.25">
      <c r="A18" s="59" t="s">
        <v>139</v>
      </c>
      <c r="B18" s="59" t="s">
        <v>140</v>
      </c>
      <c r="C18" s="60">
        <v>54982</v>
      </c>
      <c r="D18" s="61">
        <v>44903</v>
      </c>
      <c r="E18" s="55">
        <v>12</v>
      </c>
      <c r="F18" s="62">
        <v>359970</v>
      </c>
      <c r="G18" s="63" t="s">
        <v>143</v>
      </c>
      <c r="H18" s="63">
        <f t="shared" si="0"/>
        <v>2</v>
      </c>
      <c r="I18" s="61">
        <v>44971</v>
      </c>
      <c r="J18" s="63" t="s">
        <v>152</v>
      </c>
      <c r="N18" s="60"/>
      <c r="Q18" s="39"/>
    </row>
    <row r="19" spans="1:17" x14ac:dyDescent="0.25">
      <c r="A19" s="59" t="s">
        <v>139</v>
      </c>
      <c r="B19" s="59" t="s">
        <v>140</v>
      </c>
      <c r="C19" s="60">
        <v>54430</v>
      </c>
      <c r="D19" s="61">
        <v>44901</v>
      </c>
      <c r="E19" s="55">
        <v>12</v>
      </c>
      <c r="F19" s="62">
        <v>909766</v>
      </c>
      <c r="G19" s="63" t="s">
        <v>153</v>
      </c>
      <c r="H19" s="63">
        <f t="shared" si="0"/>
        <v>2</v>
      </c>
      <c r="I19" s="61">
        <v>44971</v>
      </c>
      <c r="J19" s="64" t="s">
        <v>152</v>
      </c>
      <c r="N19" s="60"/>
      <c r="Q19" s="39"/>
    </row>
    <row r="20" spans="1:17" x14ac:dyDescent="0.25">
      <c r="A20" s="59" t="s">
        <v>139</v>
      </c>
      <c r="B20" s="59" t="s">
        <v>140</v>
      </c>
      <c r="C20" s="60">
        <v>54393</v>
      </c>
      <c r="D20" s="61">
        <v>44901</v>
      </c>
      <c r="E20" s="55">
        <v>12</v>
      </c>
      <c r="F20" s="62">
        <v>823437</v>
      </c>
      <c r="G20" s="63" t="s">
        <v>151</v>
      </c>
      <c r="H20" s="63">
        <f t="shared" si="0"/>
        <v>2</v>
      </c>
      <c r="I20" s="61">
        <v>44971</v>
      </c>
      <c r="J20" s="64" t="s">
        <v>152</v>
      </c>
      <c r="N20" s="60"/>
      <c r="Q20" s="39"/>
    </row>
    <row r="21" spans="1:17" x14ac:dyDescent="0.25">
      <c r="A21" s="59" t="s">
        <v>139</v>
      </c>
      <c r="B21" s="59" t="s">
        <v>140</v>
      </c>
      <c r="C21" s="60">
        <v>54395</v>
      </c>
      <c r="D21" s="61">
        <v>44901</v>
      </c>
      <c r="E21" s="55">
        <v>12</v>
      </c>
      <c r="F21" s="62">
        <v>909768</v>
      </c>
      <c r="G21" s="63" t="s">
        <v>154</v>
      </c>
      <c r="H21" s="63">
        <f t="shared" si="0"/>
        <v>2</v>
      </c>
      <c r="I21" s="61">
        <v>44971</v>
      </c>
      <c r="J21" s="63" t="s">
        <v>152</v>
      </c>
      <c r="N21" s="60"/>
      <c r="Q21" s="39"/>
    </row>
    <row r="22" spans="1:17" x14ac:dyDescent="0.25">
      <c r="A22" s="59" t="s">
        <v>139</v>
      </c>
      <c r="B22" s="59" t="s">
        <v>140</v>
      </c>
      <c r="C22" s="60">
        <v>54392</v>
      </c>
      <c r="D22" s="61">
        <v>44901</v>
      </c>
      <c r="E22" s="55">
        <v>12</v>
      </c>
      <c r="F22" s="62">
        <v>632286</v>
      </c>
      <c r="G22" s="63" t="s">
        <v>148</v>
      </c>
      <c r="H22" s="63">
        <f t="shared" si="0"/>
        <v>2</v>
      </c>
      <c r="I22" s="61">
        <v>44971</v>
      </c>
      <c r="J22" s="63" t="s">
        <v>152</v>
      </c>
      <c r="N22" s="60"/>
      <c r="Q22" s="39"/>
    </row>
    <row r="23" spans="1:17" x14ac:dyDescent="0.25">
      <c r="A23" s="59" t="s">
        <v>139</v>
      </c>
      <c r="B23" s="59" t="s">
        <v>140</v>
      </c>
      <c r="C23" s="60">
        <v>1965</v>
      </c>
      <c r="D23" s="61">
        <v>44903</v>
      </c>
      <c r="E23" s="55">
        <v>12</v>
      </c>
      <c r="F23" s="62">
        <v>-421190</v>
      </c>
      <c r="G23" s="63" t="s">
        <v>150</v>
      </c>
      <c r="H23" s="63">
        <f t="shared" si="0"/>
        <v>2</v>
      </c>
      <c r="I23" s="61">
        <v>44971</v>
      </c>
      <c r="J23" s="64" t="s">
        <v>152</v>
      </c>
      <c r="N23" s="60"/>
      <c r="Q23" s="39"/>
    </row>
    <row r="24" spans="1:17" x14ac:dyDescent="0.25">
      <c r="A24" s="59" t="s">
        <v>139</v>
      </c>
      <c r="B24" s="59" t="s">
        <v>140</v>
      </c>
      <c r="C24" s="60">
        <v>55406</v>
      </c>
      <c r="D24" s="61">
        <v>44909</v>
      </c>
      <c r="E24" s="55">
        <v>12</v>
      </c>
      <c r="F24" s="62">
        <v>796992</v>
      </c>
      <c r="G24" s="63" t="s">
        <v>141</v>
      </c>
      <c r="H24" s="63">
        <f t="shared" si="0"/>
        <v>2</v>
      </c>
      <c r="I24" s="61">
        <v>44971</v>
      </c>
      <c r="J24" s="63" t="s">
        <v>152</v>
      </c>
      <c r="N24" s="60"/>
      <c r="Q24" s="39"/>
    </row>
    <row r="25" spans="1:17" x14ac:dyDescent="0.25">
      <c r="A25" s="59" t="s">
        <v>139</v>
      </c>
      <c r="B25" s="59" t="s">
        <v>140</v>
      </c>
      <c r="C25" s="60">
        <v>55355</v>
      </c>
      <c r="D25" s="61">
        <v>44908</v>
      </c>
      <c r="E25" s="55">
        <v>12</v>
      </c>
      <c r="F25" s="62">
        <v>583192</v>
      </c>
      <c r="G25" s="63" t="s">
        <v>148</v>
      </c>
      <c r="H25" s="63">
        <f t="shared" si="0"/>
        <v>2</v>
      </c>
      <c r="I25" s="61">
        <v>44971</v>
      </c>
      <c r="J25" s="64" t="s">
        <v>152</v>
      </c>
      <c r="N25" s="60"/>
      <c r="Q25" s="39"/>
    </row>
    <row r="26" spans="1:17" x14ac:dyDescent="0.25">
      <c r="A26" s="59" t="s">
        <v>139</v>
      </c>
      <c r="B26" s="59" t="s">
        <v>140</v>
      </c>
      <c r="C26" s="60">
        <v>55195</v>
      </c>
      <c r="D26" s="61">
        <v>44904</v>
      </c>
      <c r="E26" s="55">
        <v>12</v>
      </c>
      <c r="F26" s="62">
        <v>798778</v>
      </c>
      <c r="G26" s="63" t="s">
        <v>146</v>
      </c>
      <c r="H26" s="63">
        <f t="shared" si="0"/>
        <v>2</v>
      </c>
      <c r="I26" s="61">
        <v>44971</v>
      </c>
      <c r="J26" s="63" t="s">
        <v>152</v>
      </c>
      <c r="N26" s="60"/>
      <c r="Q26" s="39"/>
    </row>
    <row r="27" spans="1:17" x14ac:dyDescent="0.25">
      <c r="A27" s="59" t="s">
        <v>139</v>
      </c>
      <c r="B27" s="59" t="s">
        <v>140</v>
      </c>
      <c r="C27" s="60">
        <v>56122</v>
      </c>
      <c r="D27" s="61">
        <v>44915</v>
      </c>
      <c r="E27" s="55">
        <v>12</v>
      </c>
      <c r="F27" s="62">
        <v>2450883</v>
      </c>
      <c r="G27" s="63" t="s">
        <v>145</v>
      </c>
      <c r="H27" s="63">
        <f t="shared" si="0"/>
        <v>2</v>
      </c>
      <c r="I27" s="61">
        <v>44971</v>
      </c>
      <c r="J27" s="64" t="s">
        <v>152</v>
      </c>
      <c r="N27" s="60"/>
      <c r="Q27" s="39"/>
    </row>
    <row r="28" spans="1:17" x14ac:dyDescent="0.25">
      <c r="A28" s="59" t="s">
        <v>139</v>
      </c>
      <c r="B28" s="59" t="s">
        <v>140</v>
      </c>
      <c r="C28" s="60">
        <v>56210</v>
      </c>
      <c r="D28" s="61">
        <v>44916</v>
      </c>
      <c r="E28" s="55">
        <v>12</v>
      </c>
      <c r="F28" s="62">
        <v>1459423</v>
      </c>
      <c r="G28" s="63" t="s">
        <v>141</v>
      </c>
      <c r="H28" s="63">
        <f t="shared" si="0"/>
        <v>2</v>
      </c>
      <c r="I28" s="61">
        <v>44971</v>
      </c>
      <c r="J28" s="63" t="s">
        <v>152</v>
      </c>
      <c r="N28" s="60"/>
      <c r="Q28" s="39"/>
    </row>
    <row r="29" spans="1:17" x14ac:dyDescent="0.25">
      <c r="A29" s="59" t="s">
        <v>139</v>
      </c>
      <c r="B29" s="59" t="s">
        <v>140</v>
      </c>
      <c r="C29" s="60">
        <v>56637</v>
      </c>
      <c r="D29" s="61">
        <v>44917</v>
      </c>
      <c r="E29" s="55">
        <v>12</v>
      </c>
      <c r="F29" s="62">
        <v>541976</v>
      </c>
      <c r="G29" s="63" t="s">
        <v>148</v>
      </c>
      <c r="H29" s="63">
        <f t="shared" si="0"/>
        <v>2</v>
      </c>
      <c r="I29" s="61">
        <v>44971</v>
      </c>
      <c r="J29" s="63" t="s">
        <v>152</v>
      </c>
      <c r="N29" s="60"/>
      <c r="Q29" s="39"/>
    </row>
    <row r="30" spans="1:17" x14ac:dyDescent="0.25">
      <c r="A30" s="59" t="s">
        <v>139</v>
      </c>
      <c r="B30" s="59" t="s">
        <v>140</v>
      </c>
      <c r="C30" s="60">
        <v>56814</v>
      </c>
      <c r="D30" s="61">
        <v>44919</v>
      </c>
      <c r="E30" s="55">
        <v>12</v>
      </c>
      <c r="F30" s="62">
        <v>539520</v>
      </c>
      <c r="G30" s="63" t="s">
        <v>150</v>
      </c>
      <c r="H30" s="63">
        <f t="shared" si="0"/>
        <v>3</v>
      </c>
      <c r="I30" s="61">
        <v>44994</v>
      </c>
      <c r="J30" s="63" t="s">
        <v>155</v>
      </c>
      <c r="N30" s="60"/>
      <c r="Q30" s="39"/>
    </row>
    <row r="31" spans="1:17" x14ac:dyDescent="0.25">
      <c r="A31" s="59" t="s">
        <v>139</v>
      </c>
      <c r="B31" s="59" t="s">
        <v>140</v>
      </c>
      <c r="C31" s="60">
        <v>56866</v>
      </c>
      <c r="D31" s="61">
        <v>44921</v>
      </c>
      <c r="E31" s="55">
        <v>12</v>
      </c>
      <c r="F31" s="62">
        <v>1389584</v>
      </c>
      <c r="G31" s="63" t="s">
        <v>146</v>
      </c>
      <c r="H31" s="63">
        <f t="shared" si="0"/>
        <v>3</v>
      </c>
      <c r="I31" s="61">
        <v>44994</v>
      </c>
      <c r="J31" s="63" t="s">
        <v>155</v>
      </c>
      <c r="N31" s="60"/>
      <c r="Q31" s="39"/>
    </row>
    <row r="32" spans="1:17" x14ac:dyDescent="0.25">
      <c r="A32" s="59" t="s">
        <v>139</v>
      </c>
      <c r="B32" s="59" t="s">
        <v>140</v>
      </c>
      <c r="C32" s="60">
        <v>57075</v>
      </c>
      <c r="D32" s="61">
        <v>44923</v>
      </c>
      <c r="E32" s="55">
        <v>12</v>
      </c>
      <c r="F32" s="62">
        <v>1629172</v>
      </c>
      <c r="G32" s="63" t="s">
        <v>147</v>
      </c>
      <c r="H32" s="63">
        <f t="shared" si="0"/>
        <v>3</v>
      </c>
      <c r="I32" s="61">
        <v>44994</v>
      </c>
      <c r="J32" s="63" t="s">
        <v>155</v>
      </c>
      <c r="N32" s="60"/>
      <c r="Q32" s="39"/>
    </row>
    <row r="33" spans="1:17" x14ac:dyDescent="0.25">
      <c r="A33" s="59" t="s">
        <v>139</v>
      </c>
      <c r="B33" s="59" t="s">
        <v>140</v>
      </c>
      <c r="C33" s="60">
        <v>57819</v>
      </c>
      <c r="D33" s="61">
        <v>44926</v>
      </c>
      <c r="E33" s="55">
        <v>12</v>
      </c>
      <c r="F33" s="62">
        <v>1167787</v>
      </c>
      <c r="G33" s="63" t="s">
        <v>143</v>
      </c>
      <c r="H33" s="63">
        <f t="shared" si="0"/>
        <v>3</v>
      </c>
      <c r="I33" s="61">
        <v>44994</v>
      </c>
      <c r="J33" s="63" t="s">
        <v>155</v>
      </c>
      <c r="N33" s="60"/>
      <c r="Q33" s="39"/>
    </row>
    <row r="34" spans="1:17" x14ac:dyDescent="0.25">
      <c r="A34" s="59" t="s">
        <v>139</v>
      </c>
      <c r="B34" s="59" t="s">
        <v>140</v>
      </c>
      <c r="C34" s="60">
        <v>180</v>
      </c>
      <c r="D34" s="61">
        <v>44929</v>
      </c>
      <c r="E34" s="55">
        <v>1</v>
      </c>
      <c r="F34" s="62">
        <v>939857</v>
      </c>
      <c r="G34" s="63" t="s">
        <v>143</v>
      </c>
      <c r="H34" s="63">
        <f t="shared" si="0"/>
        <v>3</v>
      </c>
      <c r="I34" s="61">
        <v>44994</v>
      </c>
      <c r="J34" s="63" t="s">
        <v>155</v>
      </c>
      <c r="N34" s="60"/>
      <c r="Q34" s="39"/>
    </row>
    <row r="35" spans="1:17" x14ac:dyDescent="0.25">
      <c r="A35" s="59" t="s">
        <v>139</v>
      </c>
      <c r="B35" s="59" t="s">
        <v>140</v>
      </c>
      <c r="C35" s="60">
        <v>84</v>
      </c>
      <c r="D35" s="61">
        <v>44929</v>
      </c>
      <c r="E35" s="55">
        <v>1</v>
      </c>
      <c r="F35" s="62">
        <v>1176476</v>
      </c>
      <c r="G35" s="63" t="s">
        <v>151</v>
      </c>
      <c r="H35" s="63">
        <f t="shared" si="0"/>
        <v>3</v>
      </c>
      <c r="I35" s="61">
        <v>44994</v>
      </c>
      <c r="J35" s="63" t="s">
        <v>155</v>
      </c>
      <c r="N35" s="60"/>
      <c r="Q35" s="39"/>
    </row>
    <row r="36" spans="1:17" x14ac:dyDescent="0.25">
      <c r="A36" s="59" t="s">
        <v>139</v>
      </c>
      <c r="B36" s="59" t="s">
        <v>140</v>
      </c>
      <c r="C36" s="60">
        <v>82</v>
      </c>
      <c r="D36" s="61">
        <v>44929</v>
      </c>
      <c r="E36" s="55">
        <v>1</v>
      </c>
      <c r="F36" s="62">
        <v>835978</v>
      </c>
      <c r="G36" s="63" t="s">
        <v>148</v>
      </c>
      <c r="H36" s="63">
        <f t="shared" si="0"/>
        <v>3</v>
      </c>
      <c r="I36" s="61">
        <v>44994</v>
      </c>
      <c r="J36" s="63" t="s">
        <v>155</v>
      </c>
      <c r="N36" s="60"/>
      <c r="Q36" s="39"/>
    </row>
    <row r="37" spans="1:17" x14ac:dyDescent="0.25">
      <c r="A37" s="59" t="s">
        <v>139</v>
      </c>
      <c r="B37" s="59" t="s">
        <v>140</v>
      </c>
      <c r="C37" s="60">
        <v>1522</v>
      </c>
      <c r="D37" s="61">
        <v>44939</v>
      </c>
      <c r="E37" s="55">
        <v>1</v>
      </c>
      <c r="F37" s="62">
        <v>2113535</v>
      </c>
      <c r="G37" s="63" t="s">
        <v>146</v>
      </c>
      <c r="H37" s="63">
        <f t="shared" si="0"/>
        <v>3</v>
      </c>
      <c r="I37" s="61">
        <v>44994</v>
      </c>
      <c r="J37" s="63" t="s">
        <v>155</v>
      </c>
      <c r="L37" s="65"/>
      <c r="N37" s="60"/>
      <c r="Q37" s="39"/>
    </row>
    <row r="38" spans="1:17" x14ac:dyDescent="0.25">
      <c r="A38" s="59" t="s">
        <v>139</v>
      </c>
      <c r="B38" s="59" t="s">
        <v>140</v>
      </c>
      <c r="C38" s="60">
        <v>1056</v>
      </c>
      <c r="D38" s="61">
        <v>44937</v>
      </c>
      <c r="E38" s="55">
        <v>1</v>
      </c>
      <c r="F38" s="62">
        <v>638440</v>
      </c>
      <c r="G38" s="63" t="s">
        <v>147</v>
      </c>
      <c r="H38" s="63">
        <f t="shared" si="0"/>
        <v>3</v>
      </c>
      <c r="I38" s="61">
        <v>44994</v>
      </c>
      <c r="J38" s="63" t="s">
        <v>155</v>
      </c>
      <c r="N38" s="60"/>
      <c r="Q38" s="39"/>
    </row>
    <row r="39" spans="1:17" x14ac:dyDescent="0.25">
      <c r="A39" s="59" t="s">
        <v>139</v>
      </c>
      <c r="B39" s="59" t="s">
        <v>140</v>
      </c>
      <c r="C39" s="60">
        <v>399</v>
      </c>
      <c r="D39" s="61">
        <v>44931</v>
      </c>
      <c r="E39" s="55">
        <v>1</v>
      </c>
      <c r="F39" s="62">
        <v>731123</v>
      </c>
      <c r="G39" s="63" t="s">
        <v>143</v>
      </c>
      <c r="H39" s="63">
        <f t="shared" si="0"/>
        <v>3</v>
      </c>
      <c r="I39" s="61">
        <v>44994</v>
      </c>
      <c r="J39" s="63" t="s">
        <v>155</v>
      </c>
      <c r="N39" s="60"/>
      <c r="Q39" s="39"/>
    </row>
    <row r="40" spans="1:17" x14ac:dyDescent="0.25">
      <c r="A40" s="59" t="s">
        <v>139</v>
      </c>
      <c r="B40" s="59" t="s">
        <v>140</v>
      </c>
      <c r="C40" s="60">
        <v>1501</v>
      </c>
      <c r="D40" s="61">
        <v>44939</v>
      </c>
      <c r="E40" s="55">
        <v>1</v>
      </c>
      <c r="F40" s="62">
        <v>592753</v>
      </c>
      <c r="G40" s="63" t="s">
        <v>153</v>
      </c>
      <c r="H40" s="63">
        <f t="shared" si="0"/>
        <v>3</v>
      </c>
      <c r="I40" s="61">
        <v>44994</v>
      </c>
      <c r="J40" s="63" t="s">
        <v>155</v>
      </c>
      <c r="N40" s="60"/>
      <c r="Q40" s="39"/>
    </row>
    <row r="41" spans="1:17" x14ac:dyDescent="0.25">
      <c r="A41" s="59" t="s">
        <v>139</v>
      </c>
      <c r="B41" s="59" t="s">
        <v>140</v>
      </c>
      <c r="C41" s="60">
        <v>1747</v>
      </c>
      <c r="D41" s="61">
        <v>44943</v>
      </c>
      <c r="E41" s="55">
        <v>1</v>
      </c>
      <c r="F41" s="62">
        <v>3249281</v>
      </c>
      <c r="G41" s="63" t="s">
        <v>141</v>
      </c>
      <c r="H41" s="63">
        <f t="shared" si="0"/>
        <v>3</v>
      </c>
      <c r="I41" s="61">
        <v>44994</v>
      </c>
      <c r="J41" s="63" t="s">
        <v>155</v>
      </c>
      <c r="N41" s="60"/>
      <c r="Q41" s="39"/>
    </row>
    <row r="42" spans="1:17" x14ac:dyDescent="0.25">
      <c r="A42" s="59" t="s">
        <v>139</v>
      </c>
      <c r="B42" s="59" t="s">
        <v>140</v>
      </c>
      <c r="C42" s="60">
        <v>1810</v>
      </c>
      <c r="D42" s="61">
        <v>44945</v>
      </c>
      <c r="E42" s="55">
        <v>1</v>
      </c>
      <c r="F42" s="62">
        <v>1303001</v>
      </c>
      <c r="G42" s="63" t="s">
        <v>143</v>
      </c>
      <c r="H42" s="63">
        <f t="shared" si="0"/>
        <v>3</v>
      </c>
      <c r="I42" s="61">
        <v>44994</v>
      </c>
      <c r="J42" s="63" t="s">
        <v>155</v>
      </c>
      <c r="N42" s="60"/>
      <c r="Q42" s="39"/>
    </row>
    <row r="43" spans="1:17" x14ac:dyDescent="0.25">
      <c r="A43" s="59" t="s">
        <v>139</v>
      </c>
      <c r="B43" s="59" t="s">
        <v>140</v>
      </c>
      <c r="C43" s="60">
        <v>1797</v>
      </c>
      <c r="D43" s="61">
        <v>44945</v>
      </c>
      <c r="E43" s="55">
        <v>1</v>
      </c>
      <c r="F43" s="62">
        <v>743698</v>
      </c>
      <c r="G43" s="63" t="s">
        <v>148</v>
      </c>
      <c r="H43" s="63">
        <f t="shared" si="0"/>
        <v>3</v>
      </c>
      <c r="I43" s="61">
        <v>44994</v>
      </c>
      <c r="J43" s="63" t="s">
        <v>155</v>
      </c>
      <c r="N43" s="60"/>
      <c r="Q43" s="39"/>
    </row>
    <row r="44" spans="1:17" x14ac:dyDescent="0.25">
      <c r="A44" s="59" t="s">
        <v>139</v>
      </c>
      <c r="B44" s="59" t="s">
        <v>140</v>
      </c>
      <c r="C44" s="60">
        <v>1569</v>
      </c>
      <c r="D44" s="61">
        <v>44940</v>
      </c>
      <c r="E44" s="55">
        <v>1</v>
      </c>
      <c r="F44" s="62">
        <v>1069790</v>
      </c>
      <c r="G44" s="63" t="s">
        <v>150</v>
      </c>
      <c r="H44" s="63">
        <f t="shared" si="0"/>
        <v>3</v>
      </c>
      <c r="I44" s="61">
        <v>44994</v>
      </c>
      <c r="J44" s="63" t="s">
        <v>155</v>
      </c>
      <c r="N44" s="60"/>
      <c r="Q44" s="39"/>
    </row>
    <row r="45" spans="1:17" x14ac:dyDescent="0.25">
      <c r="A45" s="59" t="s">
        <v>139</v>
      </c>
      <c r="B45" s="59" t="s">
        <v>140</v>
      </c>
      <c r="C45" s="60" t="s">
        <v>156</v>
      </c>
      <c r="D45" s="61">
        <v>44926</v>
      </c>
      <c r="E45" s="55">
        <v>12</v>
      </c>
      <c r="F45" s="62">
        <v>-11946507</v>
      </c>
      <c r="G45" s="63" t="s">
        <v>157</v>
      </c>
      <c r="H45" s="63">
        <f t="shared" si="0"/>
        <v>3</v>
      </c>
      <c r="I45" s="61">
        <v>44994</v>
      </c>
      <c r="J45" s="63" t="s">
        <v>155</v>
      </c>
      <c r="N45" s="60"/>
      <c r="Q45" s="39"/>
    </row>
    <row r="46" spans="1:17" x14ac:dyDescent="0.25">
      <c r="A46" s="59" t="s">
        <v>139</v>
      </c>
      <c r="B46" s="59" t="s">
        <v>140</v>
      </c>
      <c r="C46" s="60">
        <v>2967</v>
      </c>
      <c r="D46" s="61">
        <v>44963</v>
      </c>
      <c r="E46" s="55">
        <v>2</v>
      </c>
      <c r="F46" s="62">
        <v>621938</v>
      </c>
      <c r="G46" s="63" t="s">
        <v>146</v>
      </c>
      <c r="H46" s="63">
        <f t="shared" si="0"/>
        <v>4</v>
      </c>
      <c r="I46" s="61">
        <v>45023</v>
      </c>
      <c r="J46" s="63" t="s">
        <v>158</v>
      </c>
      <c r="N46" s="60"/>
      <c r="Q46" s="39"/>
    </row>
    <row r="47" spans="1:17" x14ac:dyDescent="0.25">
      <c r="A47" s="59" t="s">
        <v>139</v>
      </c>
      <c r="B47" s="59" t="s">
        <v>140</v>
      </c>
      <c r="C47" s="60">
        <v>3543</v>
      </c>
      <c r="D47" s="61">
        <v>44966</v>
      </c>
      <c r="E47" s="55">
        <v>2</v>
      </c>
      <c r="F47" s="62">
        <v>1368118</v>
      </c>
      <c r="G47" s="63" t="s">
        <v>153</v>
      </c>
      <c r="H47" s="63">
        <f t="shared" si="0"/>
        <v>4</v>
      </c>
      <c r="I47" s="61">
        <v>45023</v>
      </c>
      <c r="J47" s="63" t="s">
        <v>158</v>
      </c>
      <c r="N47" s="60"/>
      <c r="Q47" s="39"/>
    </row>
    <row r="48" spans="1:17" x14ac:dyDescent="0.25">
      <c r="A48" s="59" t="s">
        <v>139</v>
      </c>
      <c r="B48" s="59" t="s">
        <v>140</v>
      </c>
      <c r="C48" s="60">
        <v>3564</v>
      </c>
      <c r="D48" s="61">
        <v>44966</v>
      </c>
      <c r="E48" s="55">
        <v>2</v>
      </c>
      <c r="F48" s="62">
        <v>1221638</v>
      </c>
      <c r="G48" s="63" t="s">
        <v>143</v>
      </c>
      <c r="H48" s="63">
        <f t="shared" si="0"/>
        <v>4</v>
      </c>
      <c r="I48" s="61">
        <v>45023</v>
      </c>
      <c r="J48" s="63" t="s">
        <v>158</v>
      </c>
      <c r="N48" s="60"/>
      <c r="Q48" s="39"/>
    </row>
    <row r="49" spans="1:17" x14ac:dyDescent="0.25">
      <c r="A49" s="59" t="s">
        <v>139</v>
      </c>
      <c r="B49" s="59" t="s">
        <v>140</v>
      </c>
      <c r="C49" s="60">
        <v>3845</v>
      </c>
      <c r="D49" s="61">
        <v>44967</v>
      </c>
      <c r="E49" s="55">
        <v>2</v>
      </c>
      <c r="F49" s="62">
        <v>709643</v>
      </c>
      <c r="G49" s="63" t="s">
        <v>143</v>
      </c>
      <c r="H49" s="63">
        <f t="shared" si="0"/>
        <v>4</v>
      </c>
      <c r="I49" s="61">
        <v>45023</v>
      </c>
      <c r="J49" s="63" t="s">
        <v>158</v>
      </c>
      <c r="N49" s="60"/>
      <c r="Q49" s="39"/>
    </row>
    <row r="50" spans="1:17" x14ac:dyDescent="0.25">
      <c r="A50" s="59" t="s">
        <v>139</v>
      </c>
      <c r="B50" s="59" t="s">
        <v>140</v>
      </c>
      <c r="C50" s="60">
        <v>3051</v>
      </c>
      <c r="D50" s="61">
        <v>44964</v>
      </c>
      <c r="E50" s="55">
        <v>2</v>
      </c>
      <c r="F50" s="62">
        <v>3394545</v>
      </c>
      <c r="G50" s="63" t="s">
        <v>144</v>
      </c>
      <c r="H50" s="63">
        <f t="shared" si="0"/>
        <v>4</v>
      </c>
      <c r="I50" s="61">
        <v>45023</v>
      </c>
      <c r="J50" s="63" t="s">
        <v>158</v>
      </c>
      <c r="N50" s="60"/>
      <c r="Q50" s="39"/>
    </row>
    <row r="51" spans="1:17" x14ac:dyDescent="0.25">
      <c r="A51" s="59" t="s">
        <v>139</v>
      </c>
      <c r="B51" s="59" t="s">
        <v>140</v>
      </c>
      <c r="C51" s="60">
        <v>2968</v>
      </c>
      <c r="D51" s="61">
        <v>44963</v>
      </c>
      <c r="E51" s="55">
        <v>2</v>
      </c>
      <c r="F51" s="62">
        <v>1982363</v>
      </c>
      <c r="G51" s="63" t="s">
        <v>144</v>
      </c>
      <c r="H51" s="63">
        <f t="shared" si="0"/>
        <v>4</v>
      </c>
      <c r="I51" s="61">
        <v>45023</v>
      </c>
      <c r="J51" s="63" t="s">
        <v>158</v>
      </c>
      <c r="N51" s="60"/>
      <c r="Q51" s="39"/>
    </row>
    <row r="52" spans="1:17" x14ac:dyDescent="0.25">
      <c r="A52" s="59" t="s">
        <v>139</v>
      </c>
      <c r="B52" s="59" t="s">
        <v>140</v>
      </c>
      <c r="C52" s="60">
        <v>3989</v>
      </c>
      <c r="D52" s="61">
        <v>44970</v>
      </c>
      <c r="E52" s="55">
        <v>2</v>
      </c>
      <c r="F52" s="62">
        <v>986273</v>
      </c>
      <c r="G52" s="63" t="s">
        <v>143</v>
      </c>
      <c r="H52" s="63">
        <f t="shared" si="0"/>
        <v>4</v>
      </c>
      <c r="I52" s="61">
        <v>45023</v>
      </c>
      <c r="J52" s="63" t="s">
        <v>158</v>
      </c>
      <c r="N52" s="60"/>
      <c r="Q52" s="39"/>
    </row>
    <row r="53" spans="1:17" x14ac:dyDescent="0.25">
      <c r="A53" s="59" t="s">
        <v>139</v>
      </c>
      <c r="B53" s="59" t="s">
        <v>140</v>
      </c>
      <c r="C53" s="60">
        <v>955</v>
      </c>
      <c r="D53" s="61">
        <v>44972</v>
      </c>
      <c r="E53" s="55">
        <v>2</v>
      </c>
      <c r="F53" s="62">
        <v>-595876</v>
      </c>
      <c r="G53" s="63" t="s">
        <v>143</v>
      </c>
      <c r="H53" s="63">
        <f t="shared" si="0"/>
        <v>4</v>
      </c>
      <c r="I53" s="61">
        <v>45023</v>
      </c>
      <c r="J53" s="63" t="s">
        <v>158</v>
      </c>
      <c r="N53" s="60"/>
      <c r="Q53" s="39"/>
    </row>
    <row r="54" spans="1:17" x14ac:dyDescent="0.25">
      <c r="A54" s="59" t="s">
        <v>139</v>
      </c>
      <c r="B54" s="59" t="s">
        <v>140</v>
      </c>
      <c r="C54" s="60">
        <v>3983</v>
      </c>
      <c r="D54" s="61">
        <v>44970</v>
      </c>
      <c r="E54" s="55">
        <v>2</v>
      </c>
      <c r="F54" s="62">
        <v>550680</v>
      </c>
      <c r="G54" s="63" t="s">
        <v>146</v>
      </c>
      <c r="H54" s="63">
        <f t="shared" si="0"/>
        <v>4</v>
      </c>
      <c r="I54" s="61">
        <v>45023</v>
      </c>
      <c r="J54" s="63" t="s">
        <v>158</v>
      </c>
      <c r="N54" s="60"/>
      <c r="Q54" s="39"/>
    </row>
    <row r="55" spans="1:17" x14ac:dyDescent="0.25">
      <c r="A55" s="59" t="s">
        <v>139</v>
      </c>
      <c r="B55" s="59" t="s">
        <v>140</v>
      </c>
      <c r="C55" s="60">
        <v>332</v>
      </c>
      <c r="D55" s="61">
        <v>44972</v>
      </c>
      <c r="E55" s="55">
        <v>2</v>
      </c>
      <c r="F55" s="62">
        <v>-1956564</v>
      </c>
      <c r="G55" s="63" t="s">
        <v>145</v>
      </c>
      <c r="H55" s="63">
        <f t="shared" si="0"/>
        <v>4</v>
      </c>
      <c r="I55" s="61">
        <v>45023</v>
      </c>
      <c r="J55" s="63" t="s">
        <v>158</v>
      </c>
      <c r="N55" s="60"/>
      <c r="Q55" s="39"/>
    </row>
    <row r="56" spans="1:17" x14ac:dyDescent="0.25">
      <c r="A56" s="59" t="s">
        <v>139</v>
      </c>
      <c r="B56" s="59" t="s">
        <v>140</v>
      </c>
      <c r="C56" s="60">
        <v>4002</v>
      </c>
      <c r="D56" s="61">
        <v>44970</v>
      </c>
      <c r="E56" s="55">
        <v>2</v>
      </c>
      <c r="F56" s="62">
        <v>1059469</v>
      </c>
      <c r="G56" s="63" t="s">
        <v>148</v>
      </c>
      <c r="H56" s="63">
        <f t="shared" si="0"/>
        <v>4</v>
      </c>
      <c r="I56" s="61">
        <v>45023</v>
      </c>
      <c r="J56" s="63" t="s">
        <v>158</v>
      </c>
      <c r="N56" s="60"/>
      <c r="Q56" s="39"/>
    </row>
    <row r="57" spans="1:17" x14ac:dyDescent="0.25">
      <c r="A57" s="59" t="s">
        <v>139</v>
      </c>
      <c r="B57" s="59" t="s">
        <v>140</v>
      </c>
      <c r="C57" s="60">
        <v>9034</v>
      </c>
      <c r="D57" s="61">
        <v>44984</v>
      </c>
      <c r="E57" s="55">
        <v>2</v>
      </c>
      <c r="F57" s="62">
        <v>862674</v>
      </c>
      <c r="G57" s="63" t="s">
        <v>148</v>
      </c>
      <c r="H57" s="63">
        <f t="shared" si="0"/>
        <v>4</v>
      </c>
      <c r="I57" s="61">
        <v>45023</v>
      </c>
      <c r="J57" s="63" t="s">
        <v>158</v>
      </c>
      <c r="N57" s="60"/>
      <c r="Q57" s="39"/>
    </row>
    <row r="58" spans="1:17" x14ac:dyDescent="0.25">
      <c r="A58" s="59" t="s">
        <v>139</v>
      </c>
      <c r="B58" s="59" t="s">
        <v>140</v>
      </c>
      <c r="C58" s="60">
        <v>7643</v>
      </c>
      <c r="D58" s="61">
        <v>44980</v>
      </c>
      <c r="E58" s="55">
        <v>2</v>
      </c>
      <c r="F58" s="62">
        <v>577723</v>
      </c>
      <c r="G58" s="63" t="s">
        <v>143</v>
      </c>
      <c r="H58" s="63">
        <f t="shared" si="0"/>
        <v>4</v>
      </c>
      <c r="I58" s="61">
        <v>45023</v>
      </c>
      <c r="J58" s="63" t="s">
        <v>158</v>
      </c>
      <c r="N58" s="60"/>
      <c r="Q58" s="39"/>
    </row>
    <row r="59" spans="1:17" x14ac:dyDescent="0.25">
      <c r="A59" s="59" t="s">
        <v>139</v>
      </c>
      <c r="B59" s="59" t="s">
        <v>140</v>
      </c>
      <c r="C59" s="60">
        <v>8621</v>
      </c>
      <c r="D59" s="61">
        <v>44981</v>
      </c>
      <c r="E59" s="55">
        <v>2</v>
      </c>
      <c r="F59" s="62">
        <v>394258</v>
      </c>
      <c r="G59" s="63" t="s">
        <v>153</v>
      </c>
      <c r="H59" s="63">
        <f t="shared" si="0"/>
        <v>4</v>
      </c>
      <c r="I59" s="61">
        <v>45023</v>
      </c>
      <c r="J59" s="63" t="s">
        <v>158</v>
      </c>
      <c r="N59" s="60"/>
      <c r="Q59" s="39"/>
    </row>
    <row r="60" spans="1:17" x14ac:dyDescent="0.25">
      <c r="A60" s="59" t="s">
        <v>139</v>
      </c>
      <c r="B60" s="59" t="s">
        <v>140</v>
      </c>
      <c r="C60" s="60">
        <v>8622</v>
      </c>
      <c r="D60" s="61">
        <v>44981</v>
      </c>
      <c r="E60" s="55">
        <v>2</v>
      </c>
      <c r="F60" s="62">
        <v>585287</v>
      </c>
      <c r="G60" s="63" t="s">
        <v>151</v>
      </c>
      <c r="H60" s="63">
        <f t="shared" si="0"/>
        <v>4</v>
      </c>
      <c r="I60" s="61">
        <v>45023</v>
      </c>
      <c r="J60" s="63" t="s">
        <v>158</v>
      </c>
      <c r="N60" s="60"/>
      <c r="Q60" s="39"/>
    </row>
    <row r="61" spans="1:17" x14ac:dyDescent="0.25">
      <c r="A61" s="59" t="s">
        <v>139</v>
      </c>
      <c r="B61" s="59" t="s">
        <v>140</v>
      </c>
      <c r="C61" s="60">
        <v>9042</v>
      </c>
      <c r="D61" s="61">
        <v>44984</v>
      </c>
      <c r="E61" s="55">
        <v>2</v>
      </c>
      <c r="F61" s="62">
        <v>1257146</v>
      </c>
      <c r="G61" s="63" t="s">
        <v>146</v>
      </c>
      <c r="H61" s="63">
        <f t="shared" si="0"/>
        <v>4</v>
      </c>
      <c r="I61" s="61">
        <v>45023</v>
      </c>
      <c r="J61" s="63" t="s">
        <v>158</v>
      </c>
      <c r="N61" s="60"/>
      <c r="Q61" s="39"/>
    </row>
    <row r="62" spans="1:17" x14ac:dyDescent="0.25">
      <c r="A62" s="59" t="s">
        <v>139</v>
      </c>
      <c r="B62" s="59" t="s">
        <v>140</v>
      </c>
      <c r="C62" s="60">
        <v>9035</v>
      </c>
      <c r="D62" s="61">
        <v>44984</v>
      </c>
      <c r="E62" s="55">
        <v>2</v>
      </c>
      <c r="F62" s="62">
        <v>1836390</v>
      </c>
      <c r="G62" s="63" t="s">
        <v>147</v>
      </c>
      <c r="H62" s="63">
        <f t="shared" si="0"/>
        <v>4</v>
      </c>
      <c r="I62" s="61">
        <v>45023</v>
      </c>
      <c r="J62" s="63" t="s">
        <v>158</v>
      </c>
      <c r="N62" s="60"/>
      <c r="Q62" s="39"/>
    </row>
    <row r="63" spans="1:17" x14ac:dyDescent="0.25">
      <c r="A63" s="59" t="s">
        <v>139</v>
      </c>
      <c r="B63" s="59" t="s">
        <v>140</v>
      </c>
      <c r="C63" s="60">
        <v>9044</v>
      </c>
      <c r="D63" s="61">
        <v>44984</v>
      </c>
      <c r="E63" s="55">
        <v>2</v>
      </c>
      <c r="F63" s="62">
        <v>776423</v>
      </c>
      <c r="G63" s="63" t="s">
        <v>143</v>
      </c>
      <c r="H63" s="63">
        <f t="shared" si="0"/>
        <v>4</v>
      </c>
      <c r="I63" s="61">
        <v>45023</v>
      </c>
      <c r="J63" s="63" t="s">
        <v>158</v>
      </c>
      <c r="N63" s="60"/>
      <c r="Q63" s="39"/>
    </row>
    <row r="64" spans="1:17" x14ac:dyDescent="0.25">
      <c r="A64" s="59" t="s">
        <v>139</v>
      </c>
      <c r="B64" s="59" t="s">
        <v>140</v>
      </c>
      <c r="C64" s="60">
        <v>11359</v>
      </c>
      <c r="D64" s="61">
        <v>44991</v>
      </c>
      <c r="E64" s="55">
        <v>3</v>
      </c>
      <c r="F64" s="62">
        <v>1390184</v>
      </c>
      <c r="G64" s="63" t="s">
        <v>143</v>
      </c>
      <c r="H64" s="63">
        <f t="shared" si="0"/>
        <v>4</v>
      </c>
      <c r="I64" s="61">
        <v>45043</v>
      </c>
      <c r="J64" s="64" t="s">
        <v>159</v>
      </c>
      <c r="N64" s="60"/>
      <c r="Q64" s="39"/>
    </row>
    <row r="65" spans="1:17" x14ac:dyDescent="0.25">
      <c r="A65" s="59" t="s">
        <v>139</v>
      </c>
      <c r="B65" s="59" t="s">
        <v>140</v>
      </c>
      <c r="C65" s="60">
        <v>11350</v>
      </c>
      <c r="D65" s="61">
        <v>44991</v>
      </c>
      <c r="E65" s="55">
        <v>3</v>
      </c>
      <c r="F65" s="62">
        <v>448770</v>
      </c>
      <c r="G65" s="63" t="s">
        <v>148</v>
      </c>
      <c r="H65" s="63">
        <f t="shared" si="0"/>
        <v>4</v>
      </c>
      <c r="I65" s="61">
        <v>45043</v>
      </c>
      <c r="J65" s="64" t="s">
        <v>159</v>
      </c>
      <c r="Q65" s="39"/>
    </row>
    <row r="66" spans="1:17" x14ac:dyDescent="0.25">
      <c r="A66" s="59" t="s">
        <v>139</v>
      </c>
      <c r="B66" s="59" t="s">
        <v>140</v>
      </c>
      <c r="C66" s="60">
        <v>11243</v>
      </c>
      <c r="D66" s="61">
        <v>44988</v>
      </c>
      <c r="E66" s="55">
        <v>3</v>
      </c>
      <c r="F66" s="62">
        <v>192962</v>
      </c>
      <c r="G66" s="63" t="s">
        <v>150</v>
      </c>
      <c r="H66" s="63">
        <f t="shared" si="0"/>
        <v>4</v>
      </c>
      <c r="I66" s="61">
        <v>45043</v>
      </c>
      <c r="J66" s="64" t="s">
        <v>159</v>
      </c>
    </row>
    <row r="67" spans="1:17" x14ac:dyDescent="0.25">
      <c r="A67" s="59" t="s">
        <v>139</v>
      </c>
      <c r="B67" s="59" t="s">
        <v>140</v>
      </c>
      <c r="C67" s="60">
        <v>11389</v>
      </c>
      <c r="D67" s="61">
        <v>44991</v>
      </c>
      <c r="E67" s="55">
        <v>3</v>
      </c>
      <c r="F67" s="62">
        <v>537724</v>
      </c>
      <c r="G67" s="63" t="s">
        <v>141</v>
      </c>
      <c r="H67" s="63">
        <f t="shared" si="0"/>
        <v>4</v>
      </c>
      <c r="I67" s="61">
        <v>45043</v>
      </c>
      <c r="J67" s="64" t="s">
        <v>159</v>
      </c>
    </row>
    <row r="68" spans="1:17" x14ac:dyDescent="0.25">
      <c r="A68" s="59" t="s">
        <v>139</v>
      </c>
      <c r="B68" s="59" t="s">
        <v>140</v>
      </c>
      <c r="C68" s="60">
        <v>12547</v>
      </c>
      <c r="D68" s="61">
        <v>44994</v>
      </c>
      <c r="E68" s="55">
        <v>3</v>
      </c>
      <c r="F68" s="62">
        <v>994709</v>
      </c>
      <c r="G68" s="63" t="s">
        <v>147</v>
      </c>
      <c r="H68" s="63">
        <f t="shared" ref="H68:H98" si="1">+MONTH(I68)</f>
        <v>4</v>
      </c>
      <c r="I68" s="61">
        <v>45043</v>
      </c>
      <c r="J68" s="64" t="s">
        <v>159</v>
      </c>
    </row>
    <row r="69" spans="1:17" x14ac:dyDescent="0.25">
      <c r="A69" s="59" t="s">
        <v>139</v>
      </c>
      <c r="B69" s="59" t="s">
        <v>140</v>
      </c>
      <c r="C69" s="60">
        <v>14142</v>
      </c>
      <c r="D69" s="61">
        <v>45001</v>
      </c>
      <c r="E69" s="55">
        <v>3</v>
      </c>
      <c r="F69" s="62">
        <v>670113</v>
      </c>
      <c r="G69" s="63" t="s">
        <v>148</v>
      </c>
      <c r="H69" s="63">
        <f t="shared" si="1"/>
        <v>4</v>
      </c>
      <c r="I69" s="61">
        <v>45043</v>
      </c>
      <c r="J69" s="64" t="s">
        <v>159</v>
      </c>
    </row>
    <row r="70" spans="1:17" x14ac:dyDescent="0.25">
      <c r="A70" s="59" t="s">
        <v>139</v>
      </c>
      <c r="B70" s="59" t="s">
        <v>140</v>
      </c>
      <c r="C70" s="60">
        <v>17444</v>
      </c>
      <c r="D70" s="61">
        <v>45009</v>
      </c>
      <c r="E70" s="55">
        <v>3</v>
      </c>
      <c r="F70" s="62">
        <v>692754</v>
      </c>
      <c r="G70" s="63" t="s">
        <v>143</v>
      </c>
      <c r="H70" s="63">
        <f t="shared" si="1"/>
        <v>4</v>
      </c>
      <c r="I70" s="61">
        <v>45043</v>
      </c>
      <c r="J70" s="64" t="s">
        <v>159</v>
      </c>
    </row>
    <row r="71" spans="1:17" x14ac:dyDescent="0.25">
      <c r="A71" s="59" t="s">
        <v>139</v>
      </c>
      <c r="B71" s="59" t="s">
        <v>140</v>
      </c>
      <c r="C71" s="60">
        <v>15735</v>
      </c>
      <c r="D71" s="61">
        <v>45005</v>
      </c>
      <c r="E71" s="55">
        <v>3</v>
      </c>
      <c r="F71" s="62">
        <v>325102</v>
      </c>
      <c r="G71" s="63" t="s">
        <v>153</v>
      </c>
      <c r="H71" s="63">
        <f t="shared" si="1"/>
        <v>4</v>
      </c>
      <c r="I71" s="61">
        <v>45043</v>
      </c>
      <c r="J71" s="64" t="s">
        <v>159</v>
      </c>
    </row>
    <row r="72" spans="1:17" x14ac:dyDescent="0.25">
      <c r="A72" s="59" t="s">
        <v>139</v>
      </c>
      <c r="B72" s="59" t="s">
        <v>140</v>
      </c>
      <c r="C72" s="60">
        <v>15904</v>
      </c>
      <c r="D72" s="61">
        <v>45007</v>
      </c>
      <c r="E72" s="55">
        <v>3</v>
      </c>
      <c r="F72" s="62">
        <v>578886</v>
      </c>
      <c r="G72" s="63" t="s">
        <v>153</v>
      </c>
      <c r="H72" s="63">
        <f t="shared" si="1"/>
        <v>4</v>
      </c>
      <c r="I72" s="61">
        <v>45043</v>
      </c>
      <c r="J72" s="64" t="s">
        <v>159</v>
      </c>
    </row>
    <row r="73" spans="1:17" x14ac:dyDescent="0.25">
      <c r="A73" s="59" t="s">
        <v>139</v>
      </c>
      <c r="B73" s="59" t="s">
        <v>140</v>
      </c>
      <c r="C73" s="60">
        <v>16261</v>
      </c>
      <c r="D73" s="61">
        <v>45008</v>
      </c>
      <c r="E73" s="55">
        <v>3</v>
      </c>
      <c r="F73" s="62">
        <v>860607</v>
      </c>
      <c r="G73" s="63" t="s">
        <v>146</v>
      </c>
      <c r="H73" s="63">
        <f t="shared" si="1"/>
        <v>4</v>
      </c>
      <c r="I73" s="61">
        <v>45043</v>
      </c>
      <c r="J73" s="64" t="s">
        <v>159</v>
      </c>
    </row>
    <row r="74" spans="1:17" x14ac:dyDescent="0.25">
      <c r="A74" s="59" t="s">
        <v>139</v>
      </c>
      <c r="B74" s="59" t="s">
        <v>140</v>
      </c>
      <c r="C74" s="60">
        <v>17543</v>
      </c>
      <c r="D74" s="61">
        <v>45012</v>
      </c>
      <c r="E74" s="55">
        <v>3</v>
      </c>
      <c r="F74" s="62">
        <v>942746</v>
      </c>
      <c r="G74" s="63" t="s">
        <v>144</v>
      </c>
      <c r="H74" s="63">
        <f t="shared" si="1"/>
        <v>4</v>
      </c>
      <c r="I74" s="61">
        <v>45043</v>
      </c>
      <c r="J74" s="64" t="s">
        <v>159</v>
      </c>
    </row>
    <row r="75" spans="1:17" x14ac:dyDescent="0.25">
      <c r="A75" s="59" t="s">
        <v>139</v>
      </c>
      <c r="B75" s="59" t="s">
        <v>140</v>
      </c>
      <c r="C75" s="60">
        <v>666</v>
      </c>
      <c r="D75" s="61">
        <v>45007</v>
      </c>
      <c r="E75" s="55">
        <v>3</v>
      </c>
      <c r="F75" s="62">
        <v>-1352942</v>
      </c>
      <c r="G75" s="63" t="s">
        <v>151</v>
      </c>
      <c r="H75" s="63">
        <f t="shared" si="1"/>
        <v>4</v>
      </c>
      <c r="I75" s="61">
        <v>45043</v>
      </c>
      <c r="J75" s="64" t="s">
        <v>159</v>
      </c>
    </row>
    <row r="76" spans="1:17" x14ac:dyDescent="0.25">
      <c r="A76" s="59" t="s">
        <v>139</v>
      </c>
      <c r="B76" s="59" t="s">
        <v>140</v>
      </c>
      <c r="C76" s="60">
        <v>17524</v>
      </c>
      <c r="D76" s="61">
        <v>45012</v>
      </c>
      <c r="E76" s="55">
        <v>3</v>
      </c>
      <c r="F76" s="62">
        <v>1270171</v>
      </c>
      <c r="G76" s="63" t="s">
        <v>148</v>
      </c>
      <c r="H76" s="63">
        <f t="shared" si="1"/>
        <v>4</v>
      </c>
      <c r="I76" s="61">
        <v>45043</v>
      </c>
      <c r="J76" s="64" t="s">
        <v>159</v>
      </c>
    </row>
    <row r="77" spans="1:17" x14ac:dyDescent="0.25">
      <c r="A77" s="59" t="s">
        <v>139</v>
      </c>
      <c r="B77" s="59" t="s">
        <v>140</v>
      </c>
      <c r="C77" s="60">
        <v>17532</v>
      </c>
      <c r="D77" s="61">
        <v>45012</v>
      </c>
      <c r="E77" s="55">
        <v>3</v>
      </c>
      <c r="F77" s="62">
        <v>1292918</v>
      </c>
      <c r="G77" s="63" t="s">
        <v>150</v>
      </c>
      <c r="H77" s="63">
        <f t="shared" si="1"/>
        <v>4</v>
      </c>
      <c r="I77" s="61">
        <v>45043</v>
      </c>
      <c r="J77" s="64" t="s">
        <v>159</v>
      </c>
    </row>
    <row r="78" spans="1:17" x14ac:dyDescent="0.25">
      <c r="A78" s="59" t="s">
        <v>139</v>
      </c>
      <c r="B78" s="59" t="s">
        <v>140</v>
      </c>
      <c r="C78" s="60">
        <v>18752</v>
      </c>
      <c r="D78" s="61">
        <v>45016</v>
      </c>
      <c r="E78" s="55">
        <v>3</v>
      </c>
      <c r="F78" s="62">
        <v>792492</v>
      </c>
      <c r="G78" s="63" t="s">
        <v>146</v>
      </c>
      <c r="H78" s="63">
        <f t="shared" si="1"/>
        <v>4</v>
      </c>
      <c r="I78" s="61">
        <v>45043</v>
      </c>
      <c r="J78" s="64" t="s">
        <v>159</v>
      </c>
    </row>
    <row r="79" spans="1:17" x14ac:dyDescent="0.25">
      <c r="A79" s="59" t="s">
        <v>139</v>
      </c>
      <c r="B79" s="59" t="s">
        <v>140</v>
      </c>
      <c r="C79" s="60">
        <v>17548</v>
      </c>
      <c r="D79" s="61">
        <v>45012</v>
      </c>
      <c r="E79" s="55">
        <v>3</v>
      </c>
      <c r="F79" s="62">
        <v>2141304</v>
      </c>
      <c r="G79" s="63" t="s">
        <v>145</v>
      </c>
      <c r="H79" s="63">
        <f t="shared" si="1"/>
        <v>4</v>
      </c>
      <c r="I79" s="61">
        <v>45043</v>
      </c>
      <c r="J79" s="64" t="s">
        <v>159</v>
      </c>
    </row>
    <row r="80" spans="1:17" x14ac:dyDescent="0.25">
      <c r="A80" s="59" t="s">
        <v>139</v>
      </c>
      <c r="B80" s="59" t="s">
        <v>140</v>
      </c>
      <c r="C80" s="60">
        <v>19091</v>
      </c>
      <c r="D80" s="61">
        <v>45017</v>
      </c>
      <c r="E80" s="55">
        <v>4</v>
      </c>
      <c r="F80" s="62">
        <v>766808</v>
      </c>
      <c r="G80" s="63" t="s">
        <v>141</v>
      </c>
      <c r="H80" s="63">
        <f t="shared" si="1"/>
        <v>5</v>
      </c>
      <c r="I80" s="61">
        <v>45070</v>
      </c>
      <c r="J80" s="64" t="s">
        <v>160</v>
      </c>
    </row>
    <row r="81" spans="1:10" x14ac:dyDescent="0.25">
      <c r="A81" s="59" t="s">
        <v>139</v>
      </c>
      <c r="B81" s="59" t="s">
        <v>140</v>
      </c>
      <c r="C81" s="60">
        <v>19244</v>
      </c>
      <c r="D81" s="61">
        <v>45020</v>
      </c>
      <c r="E81" s="55">
        <v>4</v>
      </c>
      <c r="F81" s="62">
        <v>443396</v>
      </c>
      <c r="G81" s="63" t="s">
        <v>143</v>
      </c>
      <c r="H81" s="63">
        <f t="shared" si="1"/>
        <v>5</v>
      </c>
      <c r="I81" s="61">
        <v>45070</v>
      </c>
      <c r="J81" s="64" t="s">
        <v>160</v>
      </c>
    </row>
    <row r="82" spans="1:10" x14ac:dyDescent="0.25">
      <c r="A82" s="59" t="s">
        <v>139</v>
      </c>
      <c r="B82" s="59" t="s">
        <v>140</v>
      </c>
      <c r="C82" s="60">
        <v>1845</v>
      </c>
      <c r="D82" s="61">
        <v>45022</v>
      </c>
      <c r="E82" s="55">
        <v>4</v>
      </c>
      <c r="F82" s="62">
        <v>-616420</v>
      </c>
      <c r="G82" s="63" t="s">
        <v>143</v>
      </c>
      <c r="H82" s="63">
        <f t="shared" si="1"/>
        <v>5</v>
      </c>
      <c r="I82" s="61">
        <v>45070</v>
      </c>
      <c r="J82" s="64" t="s">
        <v>160</v>
      </c>
    </row>
    <row r="83" spans="1:10" x14ac:dyDescent="0.25">
      <c r="A83" s="59" t="s">
        <v>139</v>
      </c>
      <c r="B83" s="59" t="s">
        <v>140</v>
      </c>
      <c r="C83" s="60">
        <v>20451</v>
      </c>
      <c r="D83" s="61">
        <v>45024</v>
      </c>
      <c r="E83" s="55">
        <v>4</v>
      </c>
      <c r="F83" s="62">
        <v>850471</v>
      </c>
      <c r="G83" s="63" t="s">
        <v>151</v>
      </c>
      <c r="H83" s="63">
        <f t="shared" si="1"/>
        <v>5</v>
      </c>
      <c r="I83" s="61">
        <v>45070</v>
      </c>
      <c r="J83" s="64" t="s">
        <v>160</v>
      </c>
    </row>
    <row r="84" spans="1:10" x14ac:dyDescent="0.25">
      <c r="A84" s="59" t="s">
        <v>139</v>
      </c>
      <c r="B84" s="59" t="s">
        <v>140</v>
      </c>
      <c r="C84" s="60">
        <v>19208</v>
      </c>
      <c r="D84" s="61">
        <v>45020</v>
      </c>
      <c r="E84" s="55">
        <v>4</v>
      </c>
      <c r="F84" s="62">
        <v>579979</v>
      </c>
      <c r="G84" s="63" t="s">
        <v>148</v>
      </c>
      <c r="H84" s="63">
        <f t="shared" si="1"/>
        <v>5</v>
      </c>
      <c r="I84" s="61">
        <v>45070</v>
      </c>
      <c r="J84" s="64" t="s">
        <v>160</v>
      </c>
    </row>
    <row r="85" spans="1:10" x14ac:dyDescent="0.25">
      <c r="A85" s="59" t="s">
        <v>139</v>
      </c>
      <c r="B85" s="59" t="s">
        <v>140</v>
      </c>
      <c r="C85" s="60">
        <v>20510</v>
      </c>
      <c r="D85" s="61">
        <v>45026</v>
      </c>
      <c r="E85" s="55">
        <v>4</v>
      </c>
      <c r="F85" s="62">
        <v>596057</v>
      </c>
      <c r="G85" s="63" t="s">
        <v>151</v>
      </c>
      <c r="H85" s="63">
        <f t="shared" si="1"/>
        <v>5</v>
      </c>
      <c r="I85" s="61">
        <v>45070</v>
      </c>
      <c r="J85" s="64" t="s">
        <v>160</v>
      </c>
    </row>
    <row r="86" spans="1:10" x14ac:dyDescent="0.25">
      <c r="A86" s="59" t="s">
        <v>139</v>
      </c>
      <c r="B86" s="59" t="s">
        <v>140</v>
      </c>
      <c r="C86" s="60">
        <v>20471</v>
      </c>
      <c r="D86" s="61">
        <v>45024</v>
      </c>
      <c r="E86" s="55">
        <v>4</v>
      </c>
      <c r="F86" s="62">
        <v>808254</v>
      </c>
      <c r="G86" s="63" t="s">
        <v>146</v>
      </c>
      <c r="H86" s="63">
        <f t="shared" si="1"/>
        <v>5</v>
      </c>
      <c r="I86" s="61">
        <v>45070</v>
      </c>
      <c r="J86" s="64" t="s">
        <v>160</v>
      </c>
    </row>
    <row r="87" spans="1:10" x14ac:dyDescent="0.25">
      <c r="A87" s="59" t="s">
        <v>139</v>
      </c>
      <c r="B87" s="59" t="s">
        <v>140</v>
      </c>
      <c r="C87" s="60">
        <v>20672</v>
      </c>
      <c r="D87" s="61">
        <v>45028</v>
      </c>
      <c r="E87" s="55">
        <v>4</v>
      </c>
      <c r="F87" s="62">
        <v>998284</v>
      </c>
      <c r="G87" s="63" t="s">
        <v>147</v>
      </c>
      <c r="H87" s="63">
        <f t="shared" si="1"/>
        <v>5</v>
      </c>
      <c r="I87" s="61">
        <v>45070</v>
      </c>
      <c r="J87" s="64" t="s">
        <v>160</v>
      </c>
    </row>
    <row r="88" spans="1:10" x14ac:dyDescent="0.25">
      <c r="A88" s="59" t="s">
        <v>139</v>
      </c>
      <c r="B88" s="59" t="s">
        <v>140</v>
      </c>
      <c r="C88" s="60">
        <v>20508</v>
      </c>
      <c r="D88" s="61">
        <v>45026</v>
      </c>
      <c r="E88" s="55">
        <v>4</v>
      </c>
      <c r="F88" s="62">
        <v>526034</v>
      </c>
      <c r="G88" s="63" t="s">
        <v>148</v>
      </c>
      <c r="H88" s="63">
        <f t="shared" si="1"/>
        <v>5</v>
      </c>
      <c r="I88" s="61">
        <v>45070</v>
      </c>
      <c r="J88" s="64" t="s">
        <v>160</v>
      </c>
    </row>
    <row r="89" spans="1:10" x14ac:dyDescent="0.25">
      <c r="A89" s="59" t="s">
        <v>139</v>
      </c>
      <c r="B89" s="59" t="s">
        <v>140</v>
      </c>
      <c r="C89" s="60">
        <v>20586</v>
      </c>
      <c r="D89" s="61">
        <v>45027</v>
      </c>
      <c r="E89" s="55">
        <v>4</v>
      </c>
      <c r="F89" s="62">
        <v>395612</v>
      </c>
      <c r="G89" s="63" t="s">
        <v>150</v>
      </c>
      <c r="H89" s="63">
        <f t="shared" si="1"/>
        <v>5</v>
      </c>
      <c r="I89" s="61">
        <v>45070</v>
      </c>
      <c r="J89" s="64" t="s">
        <v>160</v>
      </c>
    </row>
    <row r="90" spans="1:10" x14ac:dyDescent="0.25">
      <c r="A90" s="59" t="s">
        <v>139</v>
      </c>
      <c r="B90" s="59" t="s">
        <v>140</v>
      </c>
      <c r="C90" s="60">
        <v>23103</v>
      </c>
      <c r="D90" s="61">
        <v>45036</v>
      </c>
      <c r="E90" s="55">
        <v>4</v>
      </c>
      <c r="F90" s="62">
        <v>902307</v>
      </c>
      <c r="G90" s="63" t="s">
        <v>147</v>
      </c>
      <c r="H90" s="63">
        <f t="shared" si="1"/>
        <v>5</v>
      </c>
      <c r="I90" s="61">
        <v>45070</v>
      </c>
      <c r="J90" s="64" t="s">
        <v>160</v>
      </c>
    </row>
    <row r="91" spans="1:10" x14ac:dyDescent="0.25">
      <c r="A91" s="59" t="s">
        <v>139</v>
      </c>
      <c r="B91" s="59" t="s">
        <v>140</v>
      </c>
      <c r="C91" s="60">
        <v>22230</v>
      </c>
      <c r="D91" s="61">
        <v>45033</v>
      </c>
      <c r="E91" s="55">
        <v>4</v>
      </c>
      <c r="F91" s="62">
        <v>2058351</v>
      </c>
      <c r="G91" s="63" t="s">
        <v>145</v>
      </c>
      <c r="H91" s="63">
        <f t="shared" si="1"/>
        <v>5</v>
      </c>
      <c r="I91" s="61">
        <v>45070</v>
      </c>
      <c r="J91" s="64" t="s">
        <v>160</v>
      </c>
    </row>
    <row r="92" spans="1:10" x14ac:dyDescent="0.25">
      <c r="A92" s="59" t="s">
        <v>139</v>
      </c>
      <c r="B92" s="59" t="s">
        <v>140</v>
      </c>
      <c r="C92" s="60">
        <v>22216</v>
      </c>
      <c r="D92" s="61">
        <v>45033</v>
      </c>
      <c r="E92" s="55">
        <v>4</v>
      </c>
      <c r="F92" s="62">
        <v>578785</v>
      </c>
      <c r="G92" s="63" t="s">
        <v>141</v>
      </c>
      <c r="H92" s="63">
        <f t="shared" si="1"/>
        <v>5</v>
      </c>
      <c r="I92" s="61">
        <v>45070</v>
      </c>
      <c r="J92" s="64" t="s">
        <v>160</v>
      </c>
    </row>
    <row r="93" spans="1:10" x14ac:dyDescent="0.25">
      <c r="A93" s="59" t="s">
        <v>139</v>
      </c>
      <c r="B93" s="59" t="s">
        <v>140</v>
      </c>
      <c r="C93" s="60">
        <v>25019</v>
      </c>
      <c r="D93" s="61">
        <v>45043</v>
      </c>
      <c r="E93" s="55">
        <v>4</v>
      </c>
      <c r="F93" s="62">
        <v>1330135</v>
      </c>
      <c r="G93" s="63" t="s">
        <v>153</v>
      </c>
      <c r="H93" s="63">
        <f t="shared" si="1"/>
        <v>5</v>
      </c>
      <c r="I93" s="61">
        <v>45070</v>
      </c>
      <c r="J93" s="64" t="s">
        <v>160</v>
      </c>
    </row>
    <row r="94" spans="1:10" ht="36" x14ac:dyDescent="0.25">
      <c r="A94" s="59" t="s">
        <v>139</v>
      </c>
      <c r="B94" s="59" t="s">
        <v>140</v>
      </c>
      <c r="C94" s="60" t="s">
        <v>161</v>
      </c>
      <c r="D94" s="61">
        <v>45016</v>
      </c>
      <c r="E94" s="55">
        <v>3</v>
      </c>
      <c r="F94" s="62">
        <v>-2880055</v>
      </c>
      <c r="G94" s="63" t="s">
        <v>162</v>
      </c>
      <c r="H94" s="63">
        <f t="shared" si="1"/>
        <v>5</v>
      </c>
      <c r="I94" s="61">
        <v>45070</v>
      </c>
      <c r="J94" s="64" t="s">
        <v>160</v>
      </c>
    </row>
    <row r="95" spans="1:10" x14ac:dyDescent="0.25">
      <c r="A95" s="59" t="s">
        <v>139</v>
      </c>
      <c r="B95" s="59" t="s">
        <v>140</v>
      </c>
      <c r="C95" s="60">
        <v>25005</v>
      </c>
      <c r="D95" s="61">
        <v>45043</v>
      </c>
      <c r="E95" s="55">
        <v>4</v>
      </c>
      <c r="F95" s="62">
        <v>1293001</v>
      </c>
      <c r="G95" s="63" t="s">
        <v>146</v>
      </c>
      <c r="H95" s="63">
        <f t="shared" si="1"/>
        <v>5</v>
      </c>
      <c r="I95" s="61">
        <v>45070</v>
      </c>
      <c r="J95" s="64" t="s">
        <v>160</v>
      </c>
    </row>
    <row r="96" spans="1:10" x14ac:dyDescent="0.25">
      <c r="A96" s="59" t="s">
        <v>139</v>
      </c>
      <c r="B96" s="59" t="s">
        <v>140</v>
      </c>
      <c r="C96" s="60">
        <v>24650</v>
      </c>
      <c r="D96" s="61">
        <v>45042</v>
      </c>
      <c r="E96" s="55">
        <v>4</v>
      </c>
      <c r="F96" s="62">
        <v>2041771</v>
      </c>
      <c r="G96" s="63" t="s">
        <v>144</v>
      </c>
      <c r="H96" s="63">
        <f t="shared" si="1"/>
        <v>5</v>
      </c>
      <c r="I96" s="61">
        <v>45070</v>
      </c>
      <c r="J96" s="64" t="s">
        <v>160</v>
      </c>
    </row>
    <row r="97" spans="1:10" x14ac:dyDescent="0.25">
      <c r="A97" s="59" t="s">
        <v>139</v>
      </c>
      <c r="B97" s="59" t="s">
        <v>140</v>
      </c>
      <c r="C97" s="60">
        <v>25237</v>
      </c>
      <c r="D97" s="61">
        <v>45044</v>
      </c>
      <c r="E97" s="55">
        <v>4</v>
      </c>
      <c r="F97" s="62">
        <v>2993456</v>
      </c>
      <c r="G97" s="63" t="s">
        <v>143</v>
      </c>
      <c r="H97" s="63">
        <f t="shared" si="1"/>
        <v>5</v>
      </c>
      <c r="I97" s="61">
        <v>45070</v>
      </c>
      <c r="J97" s="64" t="s">
        <v>160</v>
      </c>
    </row>
    <row r="98" spans="1:10" x14ac:dyDescent="0.25">
      <c r="A98" s="59" t="s">
        <v>139</v>
      </c>
      <c r="B98" s="59" t="s">
        <v>140</v>
      </c>
      <c r="C98" s="60">
        <v>24983</v>
      </c>
      <c r="D98" s="61">
        <v>45043</v>
      </c>
      <c r="E98" s="55">
        <v>4</v>
      </c>
      <c r="F98" s="62">
        <v>1102156</v>
      </c>
      <c r="G98" s="63" t="s">
        <v>150</v>
      </c>
      <c r="H98" s="63">
        <f t="shared" si="1"/>
        <v>5</v>
      </c>
      <c r="I98" s="61">
        <v>45070</v>
      </c>
      <c r="J98" s="64" t="s">
        <v>160</v>
      </c>
    </row>
  </sheetData>
  <autoFilter ref="A2:J98" xr:uid="{778CE06E-F4AA-4A1C-8FF8-53DB080E4370}"/>
  <conditionalFormatting sqref="R2:R65 N1:N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DDC-31CE-4663-8D22-C635FB6F7369}">
  <dimension ref="A1:K20"/>
  <sheetViews>
    <sheetView workbookViewId="0">
      <selection sqref="A1:K20"/>
    </sheetView>
  </sheetViews>
  <sheetFormatPr defaultRowHeight="15" x14ac:dyDescent="0.25"/>
  <cols>
    <col min="1" max="1" width="5.140625" customWidth="1"/>
    <col min="2" max="4" width="11.5703125" customWidth="1"/>
    <col min="5" max="5" width="35.7109375" customWidth="1"/>
    <col min="6" max="6" width="36" customWidth="1"/>
    <col min="7" max="7" width="11.5703125" customWidth="1"/>
    <col min="8" max="8" width="18.140625" customWidth="1"/>
    <col min="9" max="9" width="11.5703125" customWidth="1"/>
    <col min="10" max="10" width="13.28515625" customWidth="1"/>
    <col min="11" max="11" width="12.5703125" customWidth="1"/>
  </cols>
  <sheetData>
    <row r="1" spans="1:11" ht="18.7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80" t="s">
        <v>211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41.25" customHeight="1" x14ac:dyDescent="0.25">
      <c r="A3" s="112"/>
      <c r="B3" s="115" t="s">
        <v>22</v>
      </c>
      <c r="C3" s="117" t="s">
        <v>23</v>
      </c>
      <c r="D3" s="117" t="s">
        <v>24</v>
      </c>
      <c r="E3" s="117" t="s">
        <v>25</v>
      </c>
      <c r="F3" s="117" t="s">
        <v>185</v>
      </c>
      <c r="G3" s="117" t="s">
        <v>186</v>
      </c>
      <c r="H3" s="114" t="s">
        <v>26</v>
      </c>
      <c r="I3" s="117" t="s">
        <v>27</v>
      </c>
      <c r="J3" s="114" t="s">
        <v>28</v>
      </c>
      <c r="K3" s="41" t="s">
        <v>126</v>
      </c>
    </row>
    <row r="4" spans="1:11" x14ac:dyDescent="0.25">
      <c r="A4" s="112"/>
      <c r="B4" s="118">
        <v>45083</v>
      </c>
      <c r="C4" s="113" t="s">
        <v>212</v>
      </c>
      <c r="D4" s="113" t="s">
        <v>31</v>
      </c>
      <c r="E4" s="113" t="s">
        <v>44</v>
      </c>
      <c r="F4" s="113" t="s">
        <v>187</v>
      </c>
      <c r="G4" s="113" t="s">
        <v>188</v>
      </c>
      <c r="H4" s="116">
        <v>1156576</v>
      </c>
      <c r="I4" s="119" t="s">
        <v>33</v>
      </c>
      <c r="J4" s="116">
        <v>115658</v>
      </c>
      <c r="K4" s="42">
        <f>+J4+H4</f>
        <v>1272234</v>
      </c>
    </row>
    <row r="5" spans="1:11" x14ac:dyDescent="0.25">
      <c r="A5" s="112"/>
      <c r="B5" s="118">
        <v>45083</v>
      </c>
      <c r="C5" s="113" t="s">
        <v>213</v>
      </c>
      <c r="D5" s="113" t="s">
        <v>31</v>
      </c>
      <c r="E5" s="113" t="s">
        <v>46</v>
      </c>
      <c r="F5" s="113" t="s">
        <v>187</v>
      </c>
      <c r="G5" s="113" t="s">
        <v>188</v>
      </c>
      <c r="H5" s="116">
        <v>322746</v>
      </c>
      <c r="I5" s="119" t="s">
        <v>33</v>
      </c>
      <c r="J5" s="116">
        <v>32275</v>
      </c>
      <c r="K5" s="42">
        <f t="shared" ref="K5" si="0">+J5+H5</f>
        <v>355021</v>
      </c>
    </row>
    <row r="6" spans="1:11" x14ac:dyDescent="0.25">
      <c r="A6" s="112"/>
      <c r="B6" s="118">
        <v>45084</v>
      </c>
      <c r="C6" s="113" t="s">
        <v>220</v>
      </c>
      <c r="D6" s="113" t="s">
        <v>31</v>
      </c>
      <c r="E6" s="113" t="s">
        <v>221</v>
      </c>
      <c r="F6" s="113" t="s">
        <v>187</v>
      </c>
      <c r="G6" s="113" t="s">
        <v>188</v>
      </c>
      <c r="H6" s="116">
        <v>553467</v>
      </c>
      <c r="I6" s="119" t="s">
        <v>33</v>
      </c>
      <c r="J6" s="116">
        <v>55347</v>
      </c>
      <c r="K6" s="42">
        <f>+J6+H6</f>
        <v>608814</v>
      </c>
    </row>
    <row r="7" spans="1:11" x14ac:dyDescent="0.25">
      <c r="A7" s="112"/>
      <c r="B7" s="118">
        <v>45086</v>
      </c>
      <c r="C7" s="113" t="s">
        <v>222</v>
      </c>
      <c r="D7" s="113" t="s">
        <v>31</v>
      </c>
      <c r="E7" s="113" t="s">
        <v>93</v>
      </c>
      <c r="F7" s="113" t="s">
        <v>187</v>
      </c>
      <c r="G7" s="113" t="s">
        <v>188</v>
      </c>
      <c r="H7" s="116">
        <v>1570316</v>
      </c>
      <c r="I7" s="119" t="s">
        <v>33</v>
      </c>
      <c r="J7" s="116">
        <v>157032</v>
      </c>
      <c r="K7" s="42">
        <f>+J7+H7</f>
        <v>1727348</v>
      </c>
    </row>
    <row r="8" spans="1:11" x14ac:dyDescent="0.25">
      <c r="A8" s="112"/>
      <c r="B8" s="118">
        <v>45087</v>
      </c>
      <c r="C8" s="113" t="s">
        <v>223</v>
      </c>
      <c r="D8" s="113" t="s">
        <v>31</v>
      </c>
      <c r="E8" s="113" t="s">
        <v>85</v>
      </c>
      <c r="F8" s="113" t="s">
        <v>187</v>
      </c>
      <c r="G8" s="113" t="s">
        <v>188</v>
      </c>
      <c r="H8" s="116">
        <v>494536</v>
      </c>
      <c r="I8" s="119" t="s">
        <v>33</v>
      </c>
      <c r="J8" s="116">
        <v>49454</v>
      </c>
      <c r="K8" s="42">
        <f>+J8+H8</f>
        <v>543990</v>
      </c>
    </row>
    <row r="9" spans="1:11" x14ac:dyDescent="0.25">
      <c r="A9" s="112"/>
      <c r="B9" s="118">
        <v>45087</v>
      </c>
      <c r="C9" s="113" t="s">
        <v>224</v>
      </c>
      <c r="D9" s="113" t="s">
        <v>31</v>
      </c>
      <c r="E9" s="113" t="s">
        <v>119</v>
      </c>
      <c r="F9" s="113" t="s">
        <v>187</v>
      </c>
      <c r="G9" s="113" t="s">
        <v>188</v>
      </c>
      <c r="H9" s="116">
        <v>916240</v>
      </c>
      <c r="I9" s="119" t="s">
        <v>33</v>
      </c>
      <c r="J9" s="116">
        <v>91624</v>
      </c>
      <c r="K9" s="42">
        <f>+J9+H9</f>
        <v>1007864</v>
      </c>
    </row>
    <row r="10" spans="1:11" x14ac:dyDescent="0.25">
      <c r="A10" s="112"/>
      <c r="B10" s="118">
        <v>45089</v>
      </c>
      <c r="C10" s="113" t="s">
        <v>225</v>
      </c>
      <c r="D10" s="113" t="s">
        <v>31</v>
      </c>
      <c r="E10" s="113" t="s">
        <v>115</v>
      </c>
      <c r="F10" s="113" t="s">
        <v>187</v>
      </c>
      <c r="G10" s="113" t="s">
        <v>188</v>
      </c>
      <c r="H10" s="116">
        <v>877083</v>
      </c>
      <c r="I10" s="119" t="s">
        <v>33</v>
      </c>
      <c r="J10" s="116">
        <v>87708</v>
      </c>
      <c r="K10" s="42">
        <f>+J10+H10</f>
        <v>964791</v>
      </c>
    </row>
    <row r="11" spans="1:11" x14ac:dyDescent="0.25">
      <c r="A11" s="112"/>
      <c r="B11" s="118">
        <v>45090</v>
      </c>
      <c r="C11" s="113" t="s">
        <v>226</v>
      </c>
      <c r="D11" s="113" t="s">
        <v>31</v>
      </c>
      <c r="E11" s="113" t="s">
        <v>102</v>
      </c>
      <c r="F11" s="113" t="s">
        <v>187</v>
      </c>
      <c r="G11" s="113" t="s">
        <v>188</v>
      </c>
      <c r="H11" s="116">
        <v>672534</v>
      </c>
      <c r="I11" s="119" t="s">
        <v>33</v>
      </c>
      <c r="J11" s="116">
        <v>67253</v>
      </c>
      <c r="K11" s="42">
        <f>+J11+H11</f>
        <v>739787</v>
      </c>
    </row>
    <row r="12" spans="1:11" x14ac:dyDescent="0.25">
      <c r="A12" s="112"/>
      <c r="B12" s="118">
        <v>45096</v>
      </c>
      <c r="C12" s="113" t="s">
        <v>227</v>
      </c>
      <c r="D12" s="113" t="s">
        <v>31</v>
      </c>
      <c r="E12" s="113" t="s">
        <v>115</v>
      </c>
      <c r="F12" s="113" t="s">
        <v>187</v>
      </c>
      <c r="G12" s="113" t="s">
        <v>188</v>
      </c>
      <c r="H12" s="116">
        <v>842994</v>
      </c>
      <c r="I12" s="119" t="s">
        <v>33</v>
      </c>
      <c r="J12" s="116">
        <v>84299</v>
      </c>
      <c r="K12" s="42">
        <f>+J12+H12</f>
        <v>927293</v>
      </c>
    </row>
    <row r="13" spans="1:11" x14ac:dyDescent="0.25">
      <c r="B13" s="118">
        <v>45096</v>
      </c>
      <c r="C13" s="113" t="s">
        <v>228</v>
      </c>
      <c r="D13" s="113" t="s">
        <v>31</v>
      </c>
      <c r="E13" s="113" t="s">
        <v>192</v>
      </c>
      <c r="F13" s="113" t="s">
        <v>187</v>
      </c>
      <c r="G13" s="113" t="s">
        <v>188</v>
      </c>
      <c r="H13" s="116">
        <v>742012</v>
      </c>
      <c r="I13" s="119" t="s">
        <v>33</v>
      </c>
      <c r="J13" s="116">
        <v>74201</v>
      </c>
      <c r="K13" s="42">
        <f>+J13+H13</f>
        <v>816213</v>
      </c>
    </row>
    <row r="14" spans="1:11" x14ac:dyDescent="0.25">
      <c r="B14" s="118">
        <v>45097</v>
      </c>
      <c r="C14" s="113" t="s">
        <v>229</v>
      </c>
      <c r="D14" s="113" t="s">
        <v>31</v>
      </c>
      <c r="E14" s="113" t="s">
        <v>85</v>
      </c>
      <c r="F14" s="113" t="s">
        <v>187</v>
      </c>
      <c r="G14" s="113" t="s">
        <v>188</v>
      </c>
      <c r="H14" s="116">
        <v>359151</v>
      </c>
      <c r="I14" s="119" t="s">
        <v>33</v>
      </c>
      <c r="J14" s="116">
        <v>35915</v>
      </c>
      <c r="K14" s="42">
        <f>+J14+H14</f>
        <v>395066</v>
      </c>
    </row>
    <row r="15" spans="1:11" x14ac:dyDescent="0.25">
      <c r="B15" s="118">
        <v>45098</v>
      </c>
      <c r="C15" s="113" t="s">
        <v>230</v>
      </c>
      <c r="D15" s="113" t="s">
        <v>31</v>
      </c>
      <c r="E15" s="113" t="s">
        <v>96</v>
      </c>
      <c r="F15" s="113" t="s">
        <v>187</v>
      </c>
      <c r="G15" s="113" t="s">
        <v>188</v>
      </c>
      <c r="H15" s="116">
        <v>690370</v>
      </c>
      <c r="I15" s="119" t="s">
        <v>33</v>
      </c>
      <c r="J15" s="116">
        <v>69037</v>
      </c>
      <c r="K15" s="42">
        <f>+J15+H15</f>
        <v>759407</v>
      </c>
    </row>
    <row r="16" spans="1:11" x14ac:dyDescent="0.25">
      <c r="B16" s="118">
        <v>45100</v>
      </c>
      <c r="C16" s="113" t="s">
        <v>233</v>
      </c>
      <c r="D16" s="113" t="s">
        <v>31</v>
      </c>
      <c r="E16" s="113" t="s">
        <v>119</v>
      </c>
      <c r="F16" s="113" t="s">
        <v>187</v>
      </c>
      <c r="G16" s="113" t="s">
        <v>188</v>
      </c>
      <c r="H16" s="116">
        <v>609194</v>
      </c>
      <c r="I16" s="119" t="s">
        <v>33</v>
      </c>
      <c r="J16" s="116">
        <v>60919</v>
      </c>
      <c r="K16" s="42">
        <f>+J16+H16</f>
        <v>670113</v>
      </c>
    </row>
    <row r="17" spans="2:11" x14ac:dyDescent="0.25">
      <c r="B17" s="118">
        <v>45084</v>
      </c>
      <c r="C17" s="113" t="s">
        <v>214</v>
      </c>
      <c r="D17" s="113" t="s">
        <v>88</v>
      </c>
      <c r="E17" s="113" t="s">
        <v>215</v>
      </c>
      <c r="F17" s="113" t="s">
        <v>187</v>
      </c>
      <c r="G17" s="113" t="s">
        <v>188</v>
      </c>
      <c r="H17" s="116">
        <v>-882040</v>
      </c>
      <c r="I17" s="119" t="s">
        <v>33</v>
      </c>
      <c r="J17" s="116">
        <v>-88205</v>
      </c>
      <c r="K17" s="42">
        <v>-970245</v>
      </c>
    </row>
    <row r="18" spans="2:11" x14ac:dyDescent="0.25">
      <c r="B18" s="118">
        <v>45084</v>
      </c>
      <c r="C18" s="113" t="s">
        <v>216</v>
      </c>
      <c r="D18" s="113" t="s">
        <v>70</v>
      </c>
      <c r="E18" s="113" t="s">
        <v>217</v>
      </c>
      <c r="F18" s="113" t="s">
        <v>187</v>
      </c>
      <c r="G18" s="113" t="s">
        <v>188</v>
      </c>
      <c r="H18" s="116">
        <v>-353038</v>
      </c>
      <c r="I18" s="119" t="s">
        <v>33</v>
      </c>
      <c r="J18" s="116">
        <v>-35304</v>
      </c>
      <c r="K18" s="42">
        <v>-388342</v>
      </c>
    </row>
    <row r="19" spans="2:11" x14ac:dyDescent="0.25">
      <c r="B19" s="118">
        <v>45084</v>
      </c>
      <c r="C19" s="113" t="s">
        <v>218</v>
      </c>
      <c r="D19" s="113" t="s">
        <v>70</v>
      </c>
      <c r="E19" s="113" t="s">
        <v>219</v>
      </c>
      <c r="F19" s="113" t="s">
        <v>187</v>
      </c>
      <c r="G19" s="113" t="s">
        <v>188</v>
      </c>
      <c r="H19" s="116">
        <v>-213444</v>
      </c>
      <c r="I19" s="119" t="s">
        <v>33</v>
      </c>
      <c r="J19" s="116">
        <v>-21344</v>
      </c>
      <c r="K19" s="42">
        <v>-234788</v>
      </c>
    </row>
    <row r="20" spans="2:11" x14ac:dyDescent="0.25">
      <c r="B20" s="118">
        <v>45100</v>
      </c>
      <c r="C20" s="113" t="s">
        <v>231</v>
      </c>
      <c r="D20" s="113" t="s">
        <v>70</v>
      </c>
      <c r="E20" s="113" t="s">
        <v>232</v>
      </c>
      <c r="F20" s="113" t="s">
        <v>187</v>
      </c>
      <c r="G20" s="113" t="s">
        <v>188</v>
      </c>
      <c r="H20" s="116">
        <v>-100366</v>
      </c>
      <c r="I20" s="119" t="s">
        <v>33</v>
      </c>
      <c r="J20" s="116">
        <v>-10037</v>
      </c>
      <c r="K20" s="42">
        <v>-110403</v>
      </c>
    </row>
  </sheetData>
  <autoFilter ref="A3:L16" xr:uid="{50F9EDDC-31CE-4663-8D22-C635FB6F7369}"/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3989-DEF4-43F7-A8EC-57187590F63F}">
  <dimension ref="A3:I23"/>
  <sheetViews>
    <sheetView workbookViewId="0">
      <selection activeCell="B36" sqref="B36"/>
    </sheetView>
  </sheetViews>
  <sheetFormatPr defaultRowHeight="15" x14ac:dyDescent="0.25"/>
  <cols>
    <col min="2" max="2" width="15.5703125" customWidth="1"/>
    <col min="3" max="3" width="9.28515625" bestFit="1" customWidth="1"/>
    <col min="4" max="4" width="10.140625" bestFit="1" customWidth="1"/>
    <col min="5" max="5" width="9.28515625" bestFit="1" customWidth="1"/>
    <col min="6" max="6" width="13.5703125" customWidth="1"/>
    <col min="7" max="7" width="9.5703125" customWidth="1"/>
    <col min="8" max="8" width="10.140625" bestFit="1" customWidth="1"/>
    <col min="9" max="9" width="9.28515625" bestFit="1" customWidth="1"/>
  </cols>
  <sheetData>
    <row r="3" spans="1:9" ht="15.75" x14ac:dyDescent="0.25">
      <c r="A3" s="110" t="s">
        <v>210</v>
      </c>
      <c r="B3" s="110"/>
      <c r="C3" s="110"/>
      <c r="D3" s="110"/>
      <c r="E3" s="110"/>
      <c r="F3" s="110"/>
      <c r="G3" s="110"/>
      <c r="H3" s="110"/>
      <c r="I3" s="110"/>
    </row>
    <row r="4" spans="1:9" ht="15.75" thickBot="1" x14ac:dyDescent="0.3"/>
    <row r="5" spans="1:9" ht="15.75" thickBot="1" x14ac:dyDescent="0.3">
      <c r="A5" s="99"/>
      <c r="B5" s="100"/>
      <c r="C5" s="101" t="s">
        <v>129</v>
      </c>
      <c r="D5" s="102"/>
      <c r="E5" s="103"/>
      <c r="F5" s="109">
        <f>+SUM(F7:F23)</f>
        <v>9784420</v>
      </c>
      <c r="G5" s="102"/>
      <c r="H5" s="101" t="s">
        <v>130</v>
      </c>
      <c r="I5" s="104"/>
    </row>
    <row r="6" spans="1:9" ht="26.25" thickBot="1" x14ac:dyDescent="0.3">
      <c r="A6" s="105" t="s">
        <v>208</v>
      </c>
      <c r="B6" s="105" t="s">
        <v>132</v>
      </c>
      <c r="C6" s="105" t="s">
        <v>133</v>
      </c>
      <c r="D6" s="105" t="s">
        <v>134</v>
      </c>
      <c r="E6" s="105" t="s">
        <v>135</v>
      </c>
      <c r="F6" s="105" t="s">
        <v>209</v>
      </c>
      <c r="G6" s="105" t="s">
        <v>137</v>
      </c>
      <c r="H6" s="106" t="s">
        <v>138</v>
      </c>
      <c r="I6" s="106" t="s">
        <v>130</v>
      </c>
    </row>
    <row r="7" spans="1:9" ht="15.75" thickBot="1" x14ac:dyDescent="0.3">
      <c r="A7" s="99" t="s">
        <v>139</v>
      </c>
      <c r="B7" s="99" t="s">
        <v>140</v>
      </c>
      <c r="C7" s="107">
        <v>25298</v>
      </c>
      <c r="D7" s="108">
        <v>45049</v>
      </c>
      <c r="E7" s="102">
        <v>5</v>
      </c>
      <c r="F7" s="111">
        <v>781723</v>
      </c>
      <c r="G7" s="101" t="s">
        <v>148</v>
      </c>
      <c r="H7" s="108">
        <v>45100</v>
      </c>
      <c r="I7" s="101">
        <v>6887678</v>
      </c>
    </row>
    <row r="8" spans="1:9" ht="15.75" thickBot="1" x14ac:dyDescent="0.3">
      <c r="A8" s="99" t="s">
        <v>139</v>
      </c>
      <c r="B8" s="99" t="s">
        <v>140</v>
      </c>
      <c r="C8" s="107">
        <v>25679</v>
      </c>
      <c r="D8" s="108">
        <v>45054</v>
      </c>
      <c r="E8" s="102">
        <v>5</v>
      </c>
      <c r="F8" s="111">
        <v>483585</v>
      </c>
      <c r="G8" s="101" t="s">
        <v>146</v>
      </c>
      <c r="H8" s="108">
        <v>45100</v>
      </c>
      <c r="I8" s="101">
        <v>6887678</v>
      </c>
    </row>
    <row r="9" spans="1:9" ht="15.75" thickBot="1" x14ac:dyDescent="0.3">
      <c r="A9" s="99" t="s">
        <v>139</v>
      </c>
      <c r="B9" s="99" t="s">
        <v>140</v>
      </c>
      <c r="C9" s="107">
        <v>26020</v>
      </c>
      <c r="D9" s="108">
        <v>45056</v>
      </c>
      <c r="E9" s="102">
        <v>5</v>
      </c>
      <c r="F9" s="111">
        <v>1387841</v>
      </c>
      <c r="G9" s="101" t="s">
        <v>147</v>
      </c>
      <c r="H9" s="108">
        <v>45100</v>
      </c>
      <c r="I9" s="101">
        <v>6887678</v>
      </c>
    </row>
    <row r="10" spans="1:9" ht="15.75" thickBot="1" x14ac:dyDescent="0.3">
      <c r="A10" s="99" t="s">
        <v>139</v>
      </c>
      <c r="B10" s="99" t="s">
        <v>140</v>
      </c>
      <c r="C10" s="107">
        <v>25577</v>
      </c>
      <c r="D10" s="108">
        <v>45054</v>
      </c>
      <c r="E10" s="102">
        <v>5</v>
      </c>
      <c r="F10" s="111">
        <v>783488</v>
      </c>
      <c r="G10" s="101" t="s">
        <v>141</v>
      </c>
      <c r="H10" s="108">
        <v>45100</v>
      </c>
      <c r="I10" s="101">
        <v>6887678</v>
      </c>
    </row>
    <row r="11" spans="1:9" ht="15.75" thickBot="1" x14ac:dyDescent="0.3">
      <c r="A11" s="99" t="s">
        <v>139</v>
      </c>
      <c r="B11" s="99" t="s">
        <v>140</v>
      </c>
      <c r="C11" s="107">
        <v>27997</v>
      </c>
      <c r="D11" s="108">
        <v>45057</v>
      </c>
      <c r="E11" s="102">
        <v>5</v>
      </c>
      <c r="F11" s="111">
        <v>787664</v>
      </c>
      <c r="G11" s="101" t="s">
        <v>148</v>
      </c>
      <c r="H11" s="108">
        <v>45100</v>
      </c>
      <c r="I11" s="101">
        <v>6887678</v>
      </c>
    </row>
    <row r="12" spans="1:9" ht="15.75" thickBot="1" x14ac:dyDescent="0.3">
      <c r="A12" s="99" t="s">
        <v>139</v>
      </c>
      <c r="B12" s="99" t="s">
        <v>140</v>
      </c>
      <c r="C12" s="107">
        <v>29664</v>
      </c>
      <c r="D12" s="108">
        <v>45064</v>
      </c>
      <c r="E12" s="102">
        <v>5</v>
      </c>
      <c r="F12" s="111">
        <v>645021</v>
      </c>
      <c r="G12" s="101" t="s">
        <v>146</v>
      </c>
      <c r="H12" s="108">
        <v>45100</v>
      </c>
      <c r="I12" s="101">
        <v>6887678</v>
      </c>
    </row>
    <row r="13" spans="1:9" ht="15.75" thickBot="1" x14ac:dyDescent="0.3">
      <c r="A13" s="99" t="s">
        <v>139</v>
      </c>
      <c r="B13" s="99" t="s">
        <v>140</v>
      </c>
      <c r="C13" s="107">
        <v>908</v>
      </c>
      <c r="D13" s="108">
        <v>45068</v>
      </c>
      <c r="E13" s="102">
        <v>5</v>
      </c>
      <c r="F13" s="111">
        <v>-501416</v>
      </c>
      <c r="G13" s="101" t="s">
        <v>145</v>
      </c>
      <c r="H13" s="108">
        <v>45100</v>
      </c>
      <c r="I13" s="101">
        <v>6887678</v>
      </c>
    </row>
    <row r="14" spans="1:9" ht="15.75" thickBot="1" x14ac:dyDescent="0.3">
      <c r="A14" s="99" t="s">
        <v>139</v>
      </c>
      <c r="B14" s="99" t="s">
        <v>140</v>
      </c>
      <c r="C14" s="107">
        <v>29682</v>
      </c>
      <c r="D14" s="108">
        <v>45064</v>
      </c>
      <c r="E14" s="102">
        <v>5</v>
      </c>
      <c r="F14" s="111">
        <v>648198</v>
      </c>
      <c r="G14" s="101" t="s">
        <v>148</v>
      </c>
      <c r="H14" s="108">
        <v>45100</v>
      </c>
      <c r="I14" s="101">
        <v>6887678</v>
      </c>
    </row>
    <row r="15" spans="1:9" ht="15.75" thickBot="1" x14ac:dyDescent="0.3">
      <c r="A15" s="99" t="s">
        <v>139</v>
      </c>
      <c r="B15" s="99" t="s">
        <v>140</v>
      </c>
      <c r="C15" s="107">
        <v>30006</v>
      </c>
      <c r="D15" s="108">
        <v>45069</v>
      </c>
      <c r="E15" s="102">
        <v>5</v>
      </c>
      <c r="F15" s="111">
        <v>963560</v>
      </c>
      <c r="G15" s="101" t="s">
        <v>143</v>
      </c>
      <c r="H15" s="108">
        <v>45100</v>
      </c>
      <c r="I15" s="101">
        <v>6887678</v>
      </c>
    </row>
    <row r="16" spans="1:9" ht="15.75" thickBot="1" x14ac:dyDescent="0.3">
      <c r="A16" s="99" t="s">
        <v>139</v>
      </c>
      <c r="B16" s="99" t="s">
        <v>140</v>
      </c>
      <c r="C16" s="107">
        <v>22357</v>
      </c>
      <c r="D16" s="108">
        <v>45034</v>
      </c>
      <c r="E16" s="102">
        <v>4</v>
      </c>
      <c r="F16" s="111">
        <v>308029</v>
      </c>
      <c r="G16" s="101" t="s">
        <v>153</v>
      </c>
      <c r="H16" s="108">
        <v>45100</v>
      </c>
      <c r="I16" s="101">
        <v>6887678</v>
      </c>
    </row>
    <row r="17" spans="1:9" ht="15.75" thickBot="1" x14ac:dyDescent="0.3">
      <c r="A17" s="99" t="s">
        <v>139</v>
      </c>
      <c r="B17" s="99" t="s">
        <v>140</v>
      </c>
      <c r="C17" s="107">
        <v>31519</v>
      </c>
      <c r="D17" s="108">
        <v>45075</v>
      </c>
      <c r="E17" s="102">
        <v>5</v>
      </c>
      <c r="F17" s="111">
        <v>368377</v>
      </c>
      <c r="G17" s="101" t="s">
        <v>153</v>
      </c>
      <c r="H17" s="108">
        <v>45100</v>
      </c>
      <c r="I17" s="101">
        <v>6887678</v>
      </c>
    </row>
    <row r="18" spans="1:9" ht="15.75" thickBot="1" x14ac:dyDescent="0.3">
      <c r="A18" s="99" t="s">
        <v>139</v>
      </c>
      <c r="B18" s="99" t="s">
        <v>140</v>
      </c>
      <c r="C18" s="107">
        <v>29871</v>
      </c>
      <c r="D18" s="108">
        <v>45068</v>
      </c>
      <c r="E18" s="102">
        <v>5</v>
      </c>
      <c r="F18" s="111">
        <v>873547</v>
      </c>
      <c r="G18" s="101" t="s">
        <v>151</v>
      </c>
      <c r="H18" s="108">
        <v>45100</v>
      </c>
      <c r="I18" s="101">
        <v>6887678</v>
      </c>
    </row>
    <row r="19" spans="1:9" ht="15.75" thickBot="1" x14ac:dyDescent="0.3">
      <c r="A19" s="99" t="s">
        <v>139</v>
      </c>
      <c r="B19" s="99" t="s">
        <v>140</v>
      </c>
      <c r="C19" s="107">
        <v>30461</v>
      </c>
      <c r="D19" s="108">
        <v>45071</v>
      </c>
      <c r="E19" s="102">
        <v>5</v>
      </c>
      <c r="F19" s="111">
        <v>585820</v>
      </c>
      <c r="G19" s="101" t="s">
        <v>150</v>
      </c>
      <c r="H19" s="108">
        <v>45100</v>
      </c>
      <c r="I19" s="101">
        <v>6887678</v>
      </c>
    </row>
    <row r="20" spans="1:9" ht="15.75" thickBot="1" x14ac:dyDescent="0.3">
      <c r="A20" s="99" t="s">
        <v>139</v>
      </c>
      <c r="B20" s="99" t="s">
        <v>140</v>
      </c>
      <c r="C20" s="107">
        <v>29738</v>
      </c>
      <c r="D20" s="108">
        <v>45065</v>
      </c>
      <c r="E20" s="102">
        <v>5</v>
      </c>
      <c r="F20" s="111">
        <v>971422</v>
      </c>
      <c r="G20" s="101" t="s">
        <v>147</v>
      </c>
      <c r="H20" s="108">
        <v>45100</v>
      </c>
      <c r="I20" s="101">
        <v>6887678</v>
      </c>
    </row>
    <row r="21" spans="1:9" ht="15.75" thickBot="1" x14ac:dyDescent="0.3">
      <c r="A21" s="99" t="s">
        <v>139</v>
      </c>
      <c r="B21" s="99" t="s">
        <v>140</v>
      </c>
      <c r="C21" s="107">
        <v>31392</v>
      </c>
      <c r="D21" s="108">
        <v>45072</v>
      </c>
      <c r="E21" s="102">
        <v>5</v>
      </c>
      <c r="F21" s="111">
        <v>842877</v>
      </c>
      <c r="G21" s="101" t="s">
        <v>145</v>
      </c>
      <c r="H21" s="108">
        <v>45100</v>
      </c>
      <c r="I21" s="101">
        <v>6887678</v>
      </c>
    </row>
    <row r="22" spans="1:9" ht="15.75" thickBot="1" x14ac:dyDescent="0.3">
      <c r="A22" s="99" t="s">
        <v>139</v>
      </c>
      <c r="B22" s="99" t="s">
        <v>140</v>
      </c>
      <c r="C22" s="107">
        <v>31616</v>
      </c>
      <c r="D22" s="108">
        <v>45076</v>
      </c>
      <c r="E22" s="102">
        <v>5</v>
      </c>
      <c r="F22" s="111">
        <v>1040856</v>
      </c>
      <c r="G22" s="101" t="s">
        <v>143</v>
      </c>
      <c r="H22" s="108">
        <v>45100</v>
      </c>
      <c r="I22" s="101">
        <v>6887678</v>
      </c>
    </row>
    <row r="23" spans="1:9" ht="15.75" thickBot="1" x14ac:dyDescent="0.3">
      <c r="A23" s="99" t="s">
        <v>139</v>
      </c>
      <c r="B23" s="99" t="s">
        <v>140</v>
      </c>
      <c r="C23" s="107">
        <v>1063</v>
      </c>
      <c r="D23" s="108">
        <v>45076</v>
      </c>
      <c r="E23" s="102">
        <v>5</v>
      </c>
      <c r="F23" s="111">
        <v>-1186172</v>
      </c>
      <c r="G23" s="101" t="s">
        <v>153</v>
      </c>
      <c r="H23" s="108">
        <v>45100</v>
      </c>
      <c r="I23" s="101">
        <v>6887678</v>
      </c>
    </row>
  </sheetData>
  <mergeCells count="1"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4C0A-9B5E-4F25-9E33-B8518F31F5D9}">
  <dimension ref="A1:E23"/>
  <sheetViews>
    <sheetView workbookViewId="0">
      <selection activeCell="C8" sqref="C8"/>
    </sheetView>
  </sheetViews>
  <sheetFormatPr defaultRowHeight="15" x14ac:dyDescent="0.25"/>
  <sheetData>
    <row r="1" spans="1:5" x14ac:dyDescent="0.25">
      <c r="A1" t="s">
        <v>176</v>
      </c>
    </row>
    <row r="2" spans="1:5" x14ac:dyDescent="0.25">
      <c r="A2" t="s">
        <v>0</v>
      </c>
      <c r="B2" t="s">
        <v>1</v>
      </c>
      <c r="C2" t="s">
        <v>177</v>
      </c>
      <c r="D2" t="s">
        <v>3</v>
      </c>
      <c r="E2" t="s">
        <v>4</v>
      </c>
    </row>
    <row r="3" spans="1:5" x14ac:dyDescent="0.25">
      <c r="B3" t="s">
        <v>5</v>
      </c>
      <c r="C3">
        <v>27870822</v>
      </c>
    </row>
    <row r="4" spans="1:5" x14ac:dyDescent="0.25">
      <c r="A4">
        <v>1</v>
      </c>
      <c r="B4" t="s">
        <v>6</v>
      </c>
      <c r="C4">
        <v>13393935</v>
      </c>
      <c r="D4">
        <v>11946507</v>
      </c>
    </row>
    <row r="5" spans="1:5" x14ac:dyDescent="0.25">
      <c r="A5">
        <v>2</v>
      </c>
      <c r="B5" t="s">
        <v>7</v>
      </c>
      <c r="C5">
        <v>18184568</v>
      </c>
    </row>
    <row r="6" spans="1:5" x14ac:dyDescent="0.25">
      <c r="A6">
        <v>3</v>
      </c>
      <c r="B6" t="s">
        <v>8</v>
      </c>
      <c r="C6">
        <v>13131442</v>
      </c>
      <c r="D6">
        <v>2880055</v>
      </c>
    </row>
    <row r="7" spans="1:5" x14ac:dyDescent="0.25">
      <c r="A7">
        <v>4</v>
      </c>
      <c r="B7" t="s">
        <v>127</v>
      </c>
      <c r="C7">
        <v>18572888</v>
      </c>
    </row>
    <row r="8" spans="1:5" x14ac:dyDescent="0.25">
      <c r="A8">
        <v>5</v>
      </c>
      <c r="B8" t="s">
        <v>178</v>
      </c>
      <c r="C8">
        <v>11163979</v>
      </c>
    </row>
    <row r="9" spans="1:5" x14ac:dyDescent="0.25">
      <c r="A9" t="s">
        <v>9</v>
      </c>
      <c r="C9">
        <v>74446812</v>
      </c>
      <c r="D9">
        <v>14826562</v>
      </c>
    </row>
    <row r="10" spans="1:5" x14ac:dyDescent="0.25">
      <c r="A10">
        <v>1</v>
      </c>
      <c r="B10" t="s">
        <v>10</v>
      </c>
      <c r="C10">
        <v>0</v>
      </c>
      <c r="D10">
        <v>0</v>
      </c>
    </row>
    <row r="11" spans="1:5" x14ac:dyDescent="0.25">
      <c r="A11">
        <v>2</v>
      </c>
      <c r="B11" t="s">
        <v>11</v>
      </c>
      <c r="C11">
        <v>-2552440</v>
      </c>
    </row>
    <row r="12" spans="1:5" x14ac:dyDescent="0.25">
      <c r="A12">
        <v>3</v>
      </c>
      <c r="B12" t="s">
        <v>12</v>
      </c>
      <c r="C12">
        <v>-1352942</v>
      </c>
    </row>
    <row r="13" spans="1:5" x14ac:dyDescent="0.25">
      <c r="A13">
        <v>4</v>
      </c>
      <c r="B13" t="s">
        <v>128</v>
      </c>
      <c r="C13">
        <v>-616420</v>
      </c>
    </row>
    <row r="14" spans="1:5" x14ac:dyDescent="0.25">
      <c r="A14">
        <v>5</v>
      </c>
      <c r="B14" t="s">
        <v>179</v>
      </c>
      <c r="C14">
        <v>-1687588</v>
      </c>
    </row>
    <row r="16" spans="1:5" x14ac:dyDescent="0.25">
      <c r="A16" t="s">
        <v>13</v>
      </c>
      <c r="C16">
        <v>-6209390</v>
      </c>
      <c r="D16">
        <v>0</v>
      </c>
    </row>
    <row r="17" spans="1:5" x14ac:dyDescent="0.25">
      <c r="A17">
        <v>1</v>
      </c>
      <c r="B17" t="s">
        <v>14</v>
      </c>
      <c r="E17">
        <v>11896218</v>
      </c>
    </row>
    <row r="18" spans="1:5" x14ac:dyDescent="0.25">
      <c r="A18">
        <v>2</v>
      </c>
      <c r="B18" t="s">
        <v>15</v>
      </c>
      <c r="E18">
        <v>11248546</v>
      </c>
    </row>
    <row r="19" spans="1:5" x14ac:dyDescent="0.25">
      <c r="A19">
        <v>3</v>
      </c>
      <c r="B19" t="s">
        <v>16</v>
      </c>
      <c r="E19">
        <v>6173488</v>
      </c>
    </row>
    <row r="20" spans="1:5" x14ac:dyDescent="0.25">
      <c r="A20">
        <v>4</v>
      </c>
      <c r="B20" t="s">
        <v>163</v>
      </c>
      <c r="E20">
        <v>27410628</v>
      </c>
    </row>
    <row r="21" spans="1:5" x14ac:dyDescent="0.25">
      <c r="A21">
        <v>5</v>
      </c>
      <c r="B21" t="s">
        <v>164</v>
      </c>
      <c r="E21">
        <v>14768382</v>
      </c>
    </row>
    <row r="22" spans="1:5" x14ac:dyDescent="0.25">
      <c r="A22" t="s">
        <v>17</v>
      </c>
      <c r="E22">
        <v>71497262</v>
      </c>
    </row>
    <row r="23" spans="1:5" x14ac:dyDescent="0.25">
      <c r="A23" t="s">
        <v>18</v>
      </c>
      <c r="E23">
        <v>9784420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T1,2,3,4</vt:lpstr>
      <vt:lpstr>T5</vt:lpstr>
      <vt:lpstr>CTTT T1-5</vt:lpstr>
      <vt:lpstr>T6</vt:lpstr>
      <vt:lpstr>CTTT T6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2023-06-01T00:50:24Z</dcterms:created>
  <dcterms:modified xsi:type="dcterms:W3CDTF">2023-07-12T10:35:35Z</dcterms:modified>
</cp:coreProperties>
</file>