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2023\"/>
    </mc:Choice>
  </mc:AlternateContent>
  <xr:revisionPtr revIDLastSave="0" documentId="13_ncr:1_{8D23E922-1B6B-442E-89B1-1B4F623B5D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ông nợ" sheetId="2" r:id="rId1"/>
    <sheet name="MB" sheetId="1" r:id="rId2"/>
  </sheets>
  <definedNames>
    <definedName name="_xlnm._FilterDatabase" localSheetId="1" hidden="1">MB!$A$4:$J$14</definedName>
  </definedNames>
  <calcPr calcId="181029"/>
</workbook>
</file>

<file path=xl/calcChain.xml><?xml version="1.0" encoding="utf-8"?>
<calcChain xmlns="http://schemas.openxmlformats.org/spreadsheetml/2006/main">
  <c r="F21" i="2" l="1"/>
  <c r="F20" i="2"/>
  <c r="D9" i="2"/>
  <c r="E14" i="2"/>
  <c r="E11" i="2"/>
  <c r="E12" i="2"/>
  <c r="E13" i="2"/>
  <c r="E10" i="2"/>
  <c r="D4" i="2"/>
  <c r="D5" i="2"/>
  <c r="D6" i="2"/>
  <c r="D7" i="2"/>
  <c r="D8" i="2"/>
  <c r="F3" i="1"/>
  <c r="G3" i="1"/>
  <c r="H3" i="1"/>
  <c r="I3" i="1"/>
  <c r="A15" i="1"/>
  <c r="A16" i="1"/>
  <c r="A17" i="1"/>
  <c r="A18" i="1"/>
  <c r="A19" i="1"/>
  <c r="A20" i="1"/>
  <c r="A21" i="1"/>
  <c r="A22" i="1"/>
  <c r="A23" i="1"/>
  <c r="A24" i="1"/>
  <c r="A25" i="1"/>
  <c r="A7" i="1"/>
  <c r="A8" i="1"/>
  <c r="A9" i="1"/>
  <c r="A10" i="1"/>
  <c r="A11" i="1"/>
  <c r="A12" i="1"/>
  <c r="A13" i="1"/>
  <c r="A14" i="1"/>
  <c r="A6" i="1"/>
  <c r="I7" i="1"/>
  <c r="I8" i="1"/>
  <c r="I9" i="1"/>
  <c r="I10" i="1"/>
  <c r="I11" i="1"/>
  <c r="I12" i="1"/>
  <c r="I13" i="1"/>
  <c r="I14" i="1"/>
  <c r="I6" i="1"/>
</calcChain>
</file>

<file path=xl/sharedStrings.xml><?xml version="1.0" encoding="utf-8"?>
<sst xmlns="http://schemas.openxmlformats.org/spreadsheetml/2006/main" count="121" uniqueCount="83">
  <si>
    <t>Số hóa đơn</t>
  </si>
  <si>
    <t>10%</t>
  </si>
  <si>
    <t>Thuế suất</t>
  </si>
  <si>
    <t>00004054</t>
  </si>
  <si>
    <t>Nhóm HHDV : 4. Hàng hóa, dịch vụ chịu thuế suất thuế GTGT 10% (84 )</t>
  </si>
  <si>
    <t>1C23TTC</t>
  </si>
  <si>
    <t>Ngày hóa đơn</t>
  </si>
  <si>
    <t>8%</t>
  </si>
  <si>
    <t>00015765</t>
  </si>
  <si>
    <t>Bán hàng CÔNG TY TNHH PHÂN PHỐI SÀNH ĐIỆU - CHI NHÁNH HÀ NỘI theo hóa đơn 00002873</t>
  </si>
  <si>
    <t>00013164</t>
  </si>
  <si>
    <t>00015659</t>
  </si>
  <si>
    <t>Hàng trả - phiếu MH000638</t>
  </si>
  <si>
    <t>Bán hàng CÔNG TY TNHH PHÂN PHỐI SÀNH ĐIỆU - CHI NHÁNH HÀ NỘI theo hóa đơn 00003995</t>
  </si>
  <si>
    <t>00011745</t>
  </si>
  <si>
    <t>Hàng trả - Cận date</t>
  </si>
  <si>
    <t>00020695</t>
  </si>
  <si>
    <t>Doanh số bán chưa có thuế GTGT</t>
  </si>
  <si>
    <t>Hàng trả - Annam Long Biên</t>
  </si>
  <si>
    <t>1C23TLB</t>
  </si>
  <si>
    <t>Hàng trả - phiếu MH000637</t>
  </si>
  <si>
    <t>1C23TSY</t>
  </si>
  <si>
    <t>1C23TSM</t>
  </si>
  <si>
    <t>SÀNH ĐIỆU Long Biên</t>
  </si>
  <si>
    <t>1C23TNN</t>
  </si>
  <si>
    <t>00002873</t>
  </si>
  <si>
    <t>SÀNH ĐIỆU Smart city</t>
  </si>
  <si>
    <t>Từ ngày 01/01/2023 đến ngày 30/4/2023</t>
  </si>
  <si>
    <t>Bán hàng CÔNG TY TNHH PHÂN PHỐI SÀNH ĐIỆU - CHI NHÁNH HÀ NỘI theo hóa đơn 00003544</t>
  </si>
  <si>
    <t>Hàng trả - hết date</t>
  </si>
  <si>
    <t>Hàng trả - TIMES CITY XUẤT TRẢ</t>
  </si>
  <si>
    <t>00003995</t>
  </si>
  <si>
    <t>Hàng trả - phiếu MH000910</t>
  </si>
  <si>
    <t>00022626</t>
  </si>
  <si>
    <t>Diễn giải</t>
  </si>
  <si>
    <t>00014932</t>
  </si>
  <si>
    <t>Hàng trả - TIMES CITY XUẤT TRẢ - phiếu MH000909</t>
  </si>
  <si>
    <t>Bán hàng CÔNG TY TNHH PHÂN PHỐI SÀNH ĐIỆU - CHI NHÁNH HÀ NỘI theo hóa đơn 00003114</t>
  </si>
  <si>
    <t>Thuế GTGT</t>
  </si>
  <si>
    <t>Bán hàng CÔNG TY TNHH PHÂN PHỐI SÀNH ĐIỆU - CHI NHÁNH HÀ NỘI theo hóa đơn 00004054</t>
  </si>
  <si>
    <t>00011744</t>
  </si>
  <si>
    <t>00000803</t>
  </si>
  <si>
    <t>BẢNG KÊ HÓA ĐƠN, CHỨNG TỪ HÀNG HÓA, DỊCH VỤ BÁN RA (MẪU QUẢN TRỊ)</t>
  </si>
  <si>
    <t>00003114</t>
  </si>
  <si>
    <t>00011750</t>
  </si>
  <si>
    <t>00021259</t>
  </si>
  <si>
    <t>00041750</t>
  </si>
  <si>
    <t>Hàng trả - cận date</t>
  </si>
  <si>
    <t>Ký hiệu HĐ</t>
  </si>
  <si>
    <t>00014933</t>
  </si>
  <si>
    <t>Hàng trả</t>
  </si>
  <si>
    <t>00038996</t>
  </si>
  <si>
    <t>00021261</t>
  </si>
  <si>
    <t>00003544</t>
  </si>
  <si>
    <t>Tổng cộng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</si>
  <si>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</si>
  <si>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</si>
  <si>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</si>
  <si>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</si>
  <si>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</si>
  <si>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</si>
  <si>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</si>
  <si>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</si>
  <si>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</si>
  <si>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Tổng bán hàng</t>
  </si>
  <si>
    <t>Hàng trả tháng 1</t>
  </si>
  <si>
    <t>Hàng trả tháng 2</t>
  </si>
  <si>
    <t>Hàng trả tháng 3</t>
  </si>
  <si>
    <t>Tổng hàng trả</t>
  </si>
  <si>
    <t>Thanh toán tháng 1</t>
  </si>
  <si>
    <t>Thanh toán tháng 2</t>
  </si>
  <si>
    <t>Tổng đã thanh toán</t>
  </si>
  <si>
    <t xml:space="preserve">Dư nợ phải thu </t>
  </si>
  <si>
    <t>THEO DÕI CÔNG NỢ / CTY AGM Miền Bắc</t>
  </si>
  <si>
    <t>Bảng kê hóa đơn tháng 4</t>
  </si>
  <si>
    <t>Thanh toán tháng 5</t>
  </si>
  <si>
    <t>Hàng trả tháng 4</t>
  </si>
  <si>
    <t>Bảng kê hóa đơn tháng 5</t>
  </si>
  <si>
    <t>Cty Sành điệu CN HN thanh toán tiền hàng HD 9762</t>
  </si>
  <si>
    <t>Cty Sành Điệu thanh toán tiền HD 55988/56109 (T12/2022),  HD 50592 (9/11/2022)</t>
  </si>
  <si>
    <t>Cty Sành Điệu thanh toán HD 3114/4054/3995/803 - XT 11745/11750/11744/14822/83065/17154/14932/62577/51911/51269/48596</t>
  </si>
  <si>
    <t>Cty Sành điệu HN thanh toán tiền hàng HD 3544</t>
  </si>
  <si>
    <t>Cty Sành điệu HN thanh toán tiền hàng HD 25462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</si>
</sst>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38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38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8" fontId="4" fillId="3" borderId="3" xfId="0" applyNumberFormat="1" applyFont="1" applyFill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0" borderId="3" xfId="0" applyNumberFormat="1" applyFont="1" applyBorder="1" applyAlignment="1">
      <alignment horizontal="center" vertical="center"/>
    </xf>
    <xf numFmtId="14" fontId="0" fillId="0" borderId="0" xfId="0" applyNumberFormat="1"/>
    <xf numFmtId="14" fontId="2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164" fontId="8" fillId="0" borderId="0" xfId="1" applyNumberFormat="1" applyFont="1"/>
    <xf numFmtId="0" fontId="1" fillId="0" borderId="0" xfId="2"/>
    <xf numFmtId="14" fontId="11" fillId="4" borderId="5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164" fontId="11" fillId="4" borderId="5" xfId="3" applyNumberFormat="1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 wrapText="1"/>
    </xf>
    <xf numFmtId="0" fontId="11" fillId="0" borderId="5" xfId="2" applyFont="1" applyBorder="1" applyAlignment="1">
      <alignment horizontal="center" vertical="center" wrapText="1"/>
    </xf>
    <xf numFmtId="164" fontId="11" fillId="0" borderId="5" xfId="3" applyNumberFormat="1" applyFont="1" applyFill="1" applyBorder="1" applyAlignment="1">
      <alignment horizontal="right" vertical="center" wrapText="1"/>
    </xf>
    <xf numFmtId="14" fontId="9" fillId="0" borderId="5" xfId="2" applyNumberFormat="1" applyFont="1" applyBorder="1" applyAlignment="1">
      <alignment horizontal="center"/>
    </xf>
    <xf numFmtId="0" fontId="9" fillId="0" borderId="5" xfId="2" applyFont="1" applyBorder="1" applyAlignment="1">
      <alignment horizontal="left"/>
    </xf>
    <xf numFmtId="164" fontId="9" fillId="0" borderId="5" xfId="3" applyNumberFormat="1" applyFont="1" applyBorder="1" applyAlignment="1">
      <alignment horizontal="right"/>
    </xf>
    <xf numFmtId="165" fontId="9" fillId="0" borderId="5" xfId="3" applyNumberFormat="1" applyFont="1" applyBorder="1" applyAlignment="1">
      <alignment horizontal="center"/>
    </xf>
    <xf numFmtId="165" fontId="9" fillId="0" borderId="5" xfId="3" applyNumberFormat="1" applyFont="1" applyBorder="1"/>
    <xf numFmtId="0" fontId="9" fillId="0" borderId="5" xfId="2" applyFont="1" applyBorder="1"/>
    <xf numFmtId="14" fontId="9" fillId="0" borderId="6" xfId="2" applyNumberFormat="1" applyFont="1" applyBorder="1" applyAlignment="1">
      <alignment horizontal="center"/>
    </xf>
    <xf numFmtId="164" fontId="9" fillId="0" borderId="5" xfId="3" applyNumberFormat="1" applyFont="1" applyBorder="1" applyAlignment="1">
      <alignment horizontal="center"/>
    </xf>
    <xf numFmtId="164" fontId="11" fillId="4" borderId="5" xfId="3" applyNumberFormat="1" applyFont="1" applyFill="1" applyBorder="1" applyAlignment="1">
      <alignment horizontal="center"/>
    </xf>
    <xf numFmtId="165" fontId="11" fillId="4" borderId="5" xfId="3" applyNumberFormat="1" applyFont="1" applyFill="1" applyBorder="1" applyAlignment="1">
      <alignment horizontal="center"/>
    </xf>
    <xf numFmtId="0" fontId="11" fillId="4" borderId="5" xfId="2" applyFont="1" applyFill="1" applyBorder="1"/>
    <xf numFmtId="0" fontId="9" fillId="0" borderId="7" xfId="2" applyFont="1" applyBorder="1" applyAlignment="1">
      <alignment horizontal="left"/>
    </xf>
    <xf numFmtId="164" fontId="12" fillId="5" borderId="8" xfId="3" applyNumberFormat="1" applyFont="1" applyFill="1" applyBorder="1" applyAlignment="1">
      <alignment horizontal="center"/>
    </xf>
    <xf numFmtId="165" fontId="11" fillId="4" borderId="5" xfId="3" applyNumberFormat="1" applyFont="1" applyFill="1" applyBorder="1"/>
    <xf numFmtId="164" fontId="13" fillId="4" borderId="5" xfId="3" applyNumberFormat="1" applyFont="1" applyFill="1" applyBorder="1" applyAlignment="1">
      <alignment horizontal="center" vertical="center"/>
    </xf>
    <xf numFmtId="165" fontId="11" fillId="4" borderId="5" xfId="2" applyNumberFormat="1" applyFont="1" applyFill="1" applyBorder="1"/>
    <xf numFmtId="165" fontId="14" fillId="6" borderId="5" xfId="2" applyNumberFormat="1" applyFont="1" applyFill="1" applyBorder="1"/>
    <xf numFmtId="14" fontId="15" fillId="0" borderId="0" xfId="2" quotePrefix="1" applyNumberFormat="1" applyFont="1" applyAlignment="1">
      <alignment horizontal="center" vertical="center"/>
    </xf>
    <xf numFmtId="14" fontId="15" fillId="0" borderId="0" xfId="2" quotePrefix="1" applyNumberFormat="1" applyFont="1" applyAlignment="1">
      <alignment horizontal="left" vertical="center"/>
    </xf>
    <xf numFmtId="164" fontId="15" fillId="0" borderId="0" xfId="3" applyNumberFormat="1" applyFont="1" applyAlignment="1">
      <alignment horizontal="center" vertical="center"/>
    </xf>
    <xf numFmtId="0" fontId="9" fillId="7" borderId="0" xfId="2" applyFont="1" applyFill="1" applyAlignment="1">
      <alignment horizontal="center"/>
    </xf>
    <xf numFmtId="14" fontId="10" fillId="0" borderId="0" xfId="2" applyNumberFormat="1" applyFont="1" applyAlignment="1">
      <alignment horizontal="center"/>
    </xf>
    <xf numFmtId="14" fontId="11" fillId="4" borderId="6" xfId="2" applyNumberFormat="1" applyFont="1" applyFill="1" applyBorder="1" applyAlignment="1">
      <alignment horizontal="center"/>
    </xf>
    <xf numFmtId="14" fontId="11" fillId="4" borderId="7" xfId="2" applyNumberFormat="1" applyFont="1" applyFill="1" applyBorder="1" applyAlignment="1">
      <alignment horizontal="center"/>
    </xf>
    <xf numFmtId="14" fontId="14" fillId="6" borderId="6" xfId="2" quotePrefix="1" applyNumberFormat="1" applyFont="1" applyFill="1" applyBorder="1" applyAlignment="1">
      <alignment horizontal="center" vertical="center"/>
    </xf>
    <xf numFmtId="14" fontId="14" fillId="6" borderId="9" xfId="2" quotePrefix="1" applyNumberFormat="1" applyFont="1" applyFill="1" applyBorder="1" applyAlignment="1">
      <alignment horizontal="center" vertical="center"/>
    </xf>
    <xf numFmtId="14" fontId="14" fillId="6" borderId="7" xfId="2" quotePrefix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8">
    <cellStyle name="Comma" xfId="1" builtinId="3"/>
    <cellStyle name="Comma 2" xfId="3" xr:uid="{7D622AAC-37E8-4FC9-9C94-7DDB603D2330}"/>
    <cellStyle name="Comma 3" xfId="6" xr:uid="{B2E66D87-DD23-42EC-8B81-79AA0B658B2B}"/>
    <cellStyle name="Comma 4" xfId="5" xr:uid="{CF9E3787-6956-47CE-AD73-896E49D164E8}"/>
    <cellStyle name="Normal" xfId="0" builtinId="0"/>
    <cellStyle name="Normal 2" xfId="4" xr:uid="{A0E0EBF4-A9A0-4AEF-8FD2-407CB08DAF34}"/>
    <cellStyle name="Normal 2 2" xfId="7" xr:uid="{8A2631FF-6739-498C-8540-7341059EC6C8}"/>
    <cellStyle name="Normal 3" xfId="2" xr:uid="{1B0333DB-99A3-4C3D-9225-6763855CED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63F2-5AD0-4B15-8A8D-541931C52302}">
  <dimension ref="A1:G23"/>
  <sheetViews>
    <sheetView tabSelected="1" workbookViewId="0">
      <selection activeCell="D3" sqref="D3"/>
    </sheetView>
  </sheetViews>
  <sheetFormatPr defaultRowHeight="15" x14ac:dyDescent="0.25"/>
  <cols>
    <col min="2" max="2" width="14.42578125" customWidth="1"/>
    <col min="3" max="6" width="22.28515625" customWidth="1"/>
  </cols>
  <sheetData>
    <row r="1" spans="1:7" ht="19.5" x14ac:dyDescent="0.3">
      <c r="B1" s="43" t="s">
        <v>73</v>
      </c>
      <c r="C1" s="43"/>
      <c r="D1" s="43"/>
      <c r="E1" s="43"/>
      <c r="F1" s="43"/>
    </row>
    <row r="2" spans="1:7" ht="31.5" x14ac:dyDescent="0.25">
      <c r="B2" s="16" t="s">
        <v>55</v>
      </c>
      <c r="C2" s="17" t="s">
        <v>56</v>
      </c>
      <c r="D2" s="18" t="s">
        <v>57</v>
      </c>
      <c r="E2" s="17" t="s">
        <v>58</v>
      </c>
      <c r="F2" s="17" t="s">
        <v>59</v>
      </c>
    </row>
    <row r="3" spans="1:7" ht="15.75" x14ac:dyDescent="0.25">
      <c r="B3" s="19"/>
      <c r="C3" s="20" t="s">
        <v>60</v>
      </c>
      <c r="D3" s="21"/>
      <c r="E3" s="20"/>
      <c r="F3" s="20"/>
    </row>
    <row r="4" spans="1:7" ht="15.75" x14ac:dyDescent="0.25">
      <c r="A4">
        <v>1</v>
      </c>
      <c r="B4" s="22"/>
      <c r="C4" s="23" t="s">
        <v>61</v>
      </c>
      <c r="D4" s="24">
        <f>+SUMIFS(MB!I$6:I$14,MB!A$6:A$14,'Công nợ'!A4)</f>
        <v>1756484</v>
      </c>
      <c r="E4" s="25"/>
      <c r="F4" s="26"/>
    </row>
    <row r="5" spans="1:7" ht="15.75" x14ac:dyDescent="0.25">
      <c r="A5">
        <v>2</v>
      </c>
      <c r="B5" s="22"/>
      <c r="C5" s="23" t="s">
        <v>62</v>
      </c>
      <c r="D5" s="24">
        <f>+SUMIFS(MB!I$6:I$14,MB!A$6:A$14,'Công nợ'!A5)</f>
        <v>9979878</v>
      </c>
      <c r="E5" s="25"/>
      <c r="F5" s="26"/>
    </row>
    <row r="6" spans="1:7" ht="15.75" x14ac:dyDescent="0.25">
      <c r="A6">
        <v>3</v>
      </c>
      <c r="B6" s="22"/>
      <c r="C6" s="23" t="s">
        <v>63</v>
      </c>
      <c r="D6" s="24">
        <f>+SUMIFS(MB!I$6:I$14,MB!A$6:A$14,'Công nợ'!A6)</f>
        <v>1647549</v>
      </c>
      <c r="E6" s="25"/>
      <c r="F6" s="27"/>
    </row>
    <row r="7" spans="1:7" ht="15.75" x14ac:dyDescent="0.25">
      <c r="A7">
        <v>4</v>
      </c>
      <c r="B7" s="28"/>
      <c r="C7" s="23" t="s">
        <v>74</v>
      </c>
      <c r="D7" s="24">
        <f>+SUMIFS(MB!I$6:I$14,MB!A$6:A$14,'Công nợ'!A7)</f>
        <v>1070676</v>
      </c>
      <c r="E7" s="26"/>
      <c r="F7" s="27"/>
    </row>
    <row r="8" spans="1:7" ht="15.75" x14ac:dyDescent="0.25">
      <c r="A8">
        <v>5</v>
      </c>
      <c r="B8" s="28"/>
      <c r="C8" s="23" t="s">
        <v>77</v>
      </c>
      <c r="D8" s="24">
        <f>+SUMIFS(MB!I$6:I$14,MB!A$6:A$14,'Công nợ'!A8)</f>
        <v>0</v>
      </c>
      <c r="E8" s="26"/>
      <c r="F8" s="27"/>
    </row>
    <row r="9" spans="1:7" ht="15.75" x14ac:dyDescent="0.25">
      <c r="B9" s="44" t="s">
        <v>64</v>
      </c>
      <c r="C9" s="45"/>
      <c r="D9" s="30">
        <f>SUM(D4:D8)</f>
        <v>14454587</v>
      </c>
      <c r="E9" s="31">
        <v>0</v>
      </c>
      <c r="F9" s="32"/>
    </row>
    <row r="10" spans="1:7" ht="15.75" x14ac:dyDescent="0.25">
      <c r="A10">
        <v>1</v>
      </c>
      <c r="B10" s="22"/>
      <c r="C10" s="33" t="s">
        <v>65</v>
      </c>
      <c r="D10" s="29"/>
      <c r="E10" s="24">
        <f>+SUMIFS(MB!I$15:I$25,MB!A$15:A$25,'Công nợ'!A10)</f>
        <v>0</v>
      </c>
      <c r="F10" s="27"/>
    </row>
    <row r="11" spans="1:7" ht="15.75" x14ac:dyDescent="0.25">
      <c r="A11">
        <v>2</v>
      </c>
      <c r="B11" s="22"/>
      <c r="C11" s="33" t="s">
        <v>66</v>
      </c>
      <c r="D11" s="29"/>
      <c r="E11" s="24">
        <f>+SUMIFS(MB!I$15:I$25,MB!A$15:A$25,'Công nợ'!A11)</f>
        <v>-459188</v>
      </c>
      <c r="F11" s="27"/>
    </row>
    <row r="12" spans="1:7" ht="15.75" x14ac:dyDescent="0.25">
      <c r="A12">
        <v>3</v>
      </c>
      <c r="B12" s="22"/>
      <c r="C12" s="33" t="s">
        <v>67</v>
      </c>
      <c r="D12" s="34"/>
      <c r="E12" s="24">
        <f>+SUMIFS(MB!I$15:I$25,MB!A$15:A$25,'Công nợ'!A12)</f>
        <v>-1017356</v>
      </c>
      <c r="F12" s="27"/>
    </row>
    <row r="13" spans="1:7" ht="15.75" x14ac:dyDescent="0.25">
      <c r="A13">
        <v>4</v>
      </c>
      <c r="B13" s="22"/>
      <c r="C13" s="33" t="s">
        <v>76</v>
      </c>
      <c r="D13" s="29"/>
      <c r="E13" s="24">
        <f>+SUMIFS(MB!I$15:I$25,MB!A$15:A$25,'Công nợ'!A13)</f>
        <v>-1915623</v>
      </c>
      <c r="F13" s="27"/>
    </row>
    <row r="14" spans="1:7" ht="15.75" x14ac:dyDescent="0.25">
      <c r="B14" s="44" t="s">
        <v>68</v>
      </c>
      <c r="C14" s="45"/>
      <c r="D14" s="30"/>
      <c r="E14" s="35">
        <f>+SUM(E10:E13)</f>
        <v>-3392167</v>
      </c>
      <c r="F14" s="32"/>
    </row>
    <row r="15" spans="1:7" ht="15.75" x14ac:dyDescent="0.25">
      <c r="B15" s="22">
        <v>44938</v>
      </c>
      <c r="C15" s="23" t="s">
        <v>69</v>
      </c>
      <c r="D15" s="29"/>
      <c r="E15" s="25"/>
      <c r="F15" s="26">
        <v>2783596</v>
      </c>
      <c r="G15" t="s">
        <v>78</v>
      </c>
    </row>
    <row r="16" spans="1:7" ht="15.75" x14ac:dyDescent="0.25">
      <c r="B16" s="22">
        <v>44999</v>
      </c>
      <c r="C16" s="23" t="s">
        <v>70</v>
      </c>
      <c r="D16" s="29"/>
      <c r="E16" s="25"/>
      <c r="F16" s="26">
        <v>5414973</v>
      </c>
      <c r="G16" t="s">
        <v>79</v>
      </c>
    </row>
    <row r="17" spans="2:7" ht="15.75" x14ac:dyDescent="0.25">
      <c r="B17" s="22">
        <v>45007</v>
      </c>
      <c r="C17" s="23" t="s">
        <v>70</v>
      </c>
      <c r="D17" s="29"/>
      <c r="E17" s="25"/>
      <c r="F17" s="26">
        <v>3322860</v>
      </c>
      <c r="G17" t="s">
        <v>80</v>
      </c>
    </row>
    <row r="18" spans="2:7" ht="15.75" x14ac:dyDescent="0.25">
      <c r="B18" s="22">
        <v>45058</v>
      </c>
      <c r="C18" s="23" t="s">
        <v>75</v>
      </c>
      <c r="D18" s="29"/>
      <c r="E18" s="25"/>
      <c r="F18" s="26">
        <v>1849469</v>
      </c>
      <c r="G18" t="s">
        <v>81</v>
      </c>
    </row>
    <row r="19" spans="2:7" ht="15.75" x14ac:dyDescent="0.25">
      <c r="B19" s="22">
        <v>45071</v>
      </c>
      <c r="C19" s="23" t="s">
        <v>75</v>
      </c>
      <c r="D19" s="29"/>
      <c r="E19" s="25"/>
      <c r="F19" s="26">
        <v>724487</v>
      </c>
      <c r="G19" t="s">
        <v>82</v>
      </c>
    </row>
    <row r="20" spans="2:7" ht="15.75" x14ac:dyDescent="0.25">
      <c r="B20" s="44" t="s">
        <v>71</v>
      </c>
      <c r="C20" s="45"/>
      <c r="D20" s="36"/>
      <c r="E20" s="37"/>
      <c r="F20" s="37">
        <f>SUM(F15:F19)</f>
        <v>14095385</v>
      </c>
    </row>
    <row r="21" spans="2:7" ht="15.75" x14ac:dyDescent="0.25">
      <c r="B21" s="46" t="s">
        <v>72</v>
      </c>
      <c r="C21" s="47"/>
      <c r="D21" s="47"/>
      <c r="E21" s="48"/>
      <c r="F21" s="38">
        <f>+D3+D9+E14-F20</f>
        <v>-3032965</v>
      </c>
    </row>
    <row r="22" spans="2:7" ht="15.75" x14ac:dyDescent="0.25">
      <c r="B22" s="39"/>
      <c r="C22" s="40"/>
      <c r="D22" s="41"/>
      <c r="E22" s="15"/>
      <c r="F22" s="15"/>
    </row>
    <row r="23" spans="2:7" ht="15.75" x14ac:dyDescent="0.25">
      <c r="B23" s="39"/>
      <c r="C23" s="40"/>
      <c r="D23" s="41"/>
      <c r="E23" s="42"/>
      <c r="F23" s="42"/>
    </row>
  </sheetData>
  <mergeCells count="6">
    <mergeCell ref="E23:F23"/>
    <mergeCell ref="B1:F1"/>
    <mergeCell ref="B9:C9"/>
    <mergeCell ref="B14:C14"/>
    <mergeCell ref="B20:C20"/>
    <mergeCell ref="B21:E21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I25"/>
  <sheetViews>
    <sheetView zoomScaleNormal="100" workbookViewId="0">
      <selection activeCell="A25" sqref="A25:XFD25"/>
    </sheetView>
  </sheetViews>
  <sheetFormatPr defaultColWidth="9.140625" defaultRowHeight="15" outlineLevelRow="1" x14ac:dyDescent="0.25"/>
  <cols>
    <col min="1" max="1" width="2.85546875" customWidth="1"/>
    <col min="2" max="2" width="14.28515625" style="9" customWidth="1"/>
    <col min="3" max="4" width="11.42578125" customWidth="1"/>
    <col min="5" max="5" width="57.140625" customWidth="1"/>
    <col min="6" max="6" width="17.140625" style="1" customWidth="1"/>
    <col min="7" max="7" width="11.42578125" customWidth="1"/>
    <col min="8" max="8" width="15.7109375" style="1" customWidth="1"/>
    <col min="9" max="9" width="14.5703125" customWidth="1"/>
  </cols>
  <sheetData>
    <row r="1" spans="1:9" ht="18.75" x14ac:dyDescent="0.3">
      <c r="A1" s="49" t="s">
        <v>42</v>
      </c>
      <c r="B1" s="49"/>
      <c r="C1" s="49"/>
      <c r="D1" s="49"/>
      <c r="E1" s="49"/>
      <c r="F1" s="49"/>
      <c r="G1" s="49"/>
      <c r="H1" s="49"/>
    </row>
    <row r="2" spans="1:9" x14ac:dyDescent="0.25">
      <c r="A2" s="50" t="s">
        <v>27</v>
      </c>
      <c r="B2" s="50"/>
      <c r="C2" s="50"/>
      <c r="D2" s="50"/>
      <c r="E2" s="50"/>
      <c r="F2" s="50"/>
      <c r="G2" s="50"/>
      <c r="H2" s="50"/>
    </row>
    <row r="3" spans="1:9" x14ac:dyDescent="0.25">
      <c r="A3" s="4"/>
      <c r="B3" s="4"/>
      <c r="C3" s="4"/>
      <c r="D3" s="4"/>
      <c r="E3" s="4"/>
      <c r="F3" s="14">
        <f t="shared" ref="F3:H3" si="0">+SUBTOTAL(9,F6:F25)</f>
        <v>10041886</v>
      </c>
      <c r="G3" s="14">
        <f t="shared" si="0"/>
        <v>0</v>
      </c>
      <c r="H3" s="14">
        <f t="shared" si="0"/>
        <v>1020534</v>
      </c>
      <c r="I3" s="14">
        <f>+SUBTOTAL(9,I6:I25)</f>
        <v>11062420</v>
      </c>
    </row>
    <row r="4" spans="1:9" ht="24.75" customHeight="1" x14ac:dyDescent="0.25">
      <c r="B4" s="10" t="s">
        <v>6</v>
      </c>
      <c r="C4" s="2" t="s">
        <v>0</v>
      </c>
      <c r="D4" s="2" t="s">
        <v>48</v>
      </c>
      <c r="E4" s="2" t="s">
        <v>34</v>
      </c>
      <c r="F4" s="3" t="s">
        <v>17</v>
      </c>
      <c r="G4" s="2" t="s">
        <v>2</v>
      </c>
      <c r="H4" s="3" t="s">
        <v>38</v>
      </c>
      <c r="I4" s="13" t="s">
        <v>54</v>
      </c>
    </row>
    <row r="5" spans="1:9" x14ac:dyDescent="0.25">
      <c r="A5" s="11" t="s">
        <v>4</v>
      </c>
      <c r="F5" s="5">
        <v>63418030</v>
      </c>
      <c r="H5" s="5">
        <v>6405421</v>
      </c>
    </row>
    <row r="6" spans="1:9" outlineLevel="1" x14ac:dyDescent="0.25">
      <c r="A6">
        <f>+MONTH(B6)</f>
        <v>1</v>
      </c>
      <c r="B6" s="8">
        <v>44933</v>
      </c>
      <c r="C6" s="12" t="s">
        <v>41</v>
      </c>
      <c r="D6" s="12" t="s">
        <v>24</v>
      </c>
      <c r="E6" s="12" t="s">
        <v>23</v>
      </c>
      <c r="F6" s="6">
        <v>1596804</v>
      </c>
      <c r="G6" s="7" t="s">
        <v>1</v>
      </c>
      <c r="H6" s="6">
        <v>159680</v>
      </c>
      <c r="I6" s="1">
        <f>+H6+F6</f>
        <v>1756484</v>
      </c>
    </row>
    <row r="7" spans="1:9" outlineLevel="1" x14ac:dyDescent="0.25">
      <c r="A7">
        <f t="shared" ref="A7:A25" si="1">+MONTH(B7)</f>
        <v>2</v>
      </c>
      <c r="B7" s="8">
        <v>44960</v>
      </c>
      <c r="C7" s="12" t="s">
        <v>25</v>
      </c>
      <c r="D7" s="12" t="s">
        <v>24</v>
      </c>
      <c r="E7" s="12" t="s">
        <v>9</v>
      </c>
      <c r="F7" s="6">
        <v>1691035</v>
      </c>
      <c r="G7" s="7" t="s">
        <v>1</v>
      </c>
      <c r="H7" s="6">
        <v>169104</v>
      </c>
      <c r="I7" s="1">
        <f t="shared" ref="I7:I14" si="2">+H7+F7</f>
        <v>1860139</v>
      </c>
    </row>
    <row r="8" spans="1:9" outlineLevel="1" x14ac:dyDescent="0.25">
      <c r="A8">
        <f t="shared" si="1"/>
        <v>2</v>
      </c>
      <c r="B8" s="8">
        <v>44964</v>
      </c>
      <c r="C8" s="12" t="s">
        <v>43</v>
      </c>
      <c r="D8" s="12" t="s">
        <v>24</v>
      </c>
      <c r="E8" s="12" t="s">
        <v>37</v>
      </c>
      <c r="F8" s="6">
        <v>2325095</v>
      </c>
      <c r="G8" s="7" t="s">
        <v>1</v>
      </c>
      <c r="H8" s="6">
        <v>232510</v>
      </c>
      <c r="I8" s="1">
        <f t="shared" si="2"/>
        <v>2557605</v>
      </c>
    </row>
    <row r="9" spans="1:9" outlineLevel="1" x14ac:dyDescent="0.25">
      <c r="A9">
        <f t="shared" si="1"/>
        <v>2</v>
      </c>
      <c r="B9" s="8">
        <v>44966</v>
      </c>
      <c r="C9" s="12" t="s">
        <v>53</v>
      </c>
      <c r="D9" s="12" t="s">
        <v>24</v>
      </c>
      <c r="E9" s="12" t="s">
        <v>28</v>
      </c>
      <c r="F9" s="6">
        <v>1681335</v>
      </c>
      <c r="G9" s="7" t="s">
        <v>1</v>
      </c>
      <c r="H9" s="6">
        <v>168134</v>
      </c>
      <c r="I9" s="1">
        <f t="shared" si="2"/>
        <v>1849469</v>
      </c>
    </row>
    <row r="10" spans="1:9" outlineLevel="1" x14ac:dyDescent="0.25">
      <c r="A10">
        <f t="shared" si="1"/>
        <v>2</v>
      </c>
      <c r="B10" s="8">
        <v>44970</v>
      </c>
      <c r="C10" s="12" t="s">
        <v>31</v>
      </c>
      <c r="D10" s="12" t="s">
        <v>24</v>
      </c>
      <c r="E10" s="12" t="s">
        <v>13</v>
      </c>
      <c r="F10" s="6">
        <v>1046354</v>
      </c>
      <c r="G10" s="7" t="s">
        <v>1</v>
      </c>
      <c r="H10" s="6">
        <v>104635</v>
      </c>
      <c r="I10" s="1">
        <f t="shared" si="2"/>
        <v>1150989</v>
      </c>
    </row>
    <row r="11" spans="1:9" outlineLevel="1" x14ac:dyDescent="0.25">
      <c r="A11">
        <f t="shared" si="1"/>
        <v>2</v>
      </c>
      <c r="B11" s="8">
        <v>44970</v>
      </c>
      <c r="C11" s="12" t="s">
        <v>3</v>
      </c>
      <c r="D11" s="12" t="s">
        <v>24</v>
      </c>
      <c r="E11" s="12" t="s">
        <v>39</v>
      </c>
      <c r="F11" s="6">
        <v>2328796</v>
      </c>
      <c r="G11" s="7" t="s">
        <v>1</v>
      </c>
      <c r="H11" s="6">
        <v>232880</v>
      </c>
      <c r="I11" s="1">
        <f t="shared" si="2"/>
        <v>2561676</v>
      </c>
    </row>
    <row r="12" spans="1:9" outlineLevel="1" x14ac:dyDescent="0.25">
      <c r="A12">
        <f t="shared" si="1"/>
        <v>3</v>
      </c>
      <c r="B12" s="8">
        <v>45002</v>
      </c>
      <c r="C12" s="12" t="s">
        <v>11</v>
      </c>
      <c r="D12" s="12" t="s">
        <v>24</v>
      </c>
      <c r="E12" s="12" t="s">
        <v>23</v>
      </c>
      <c r="F12" s="6">
        <v>1046568</v>
      </c>
      <c r="G12" s="7" t="s">
        <v>1</v>
      </c>
      <c r="H12" s="6">
        <v>104657</v>
      </c>
      <c r="I12" s="1">
        <f t="shared" si="2"/>
        <v>1151225</v>
      </c>
    </row>
    <row r="13" spans="1:9" outlineLevel="1" x14ac:dyDescent="0.25">
      <c r="A13">
        <f t="shared" si="1"/>
        <v>3</v>
      </c>
      <c r="B13" s="8">
        <v>45005</v>
      </c>
      <c r="C13" s="12" t="s">
        <v>8</v>
      </c>
      <c r="D13" s="12" t="s">
        <v>24</v>
      </c>
      <c r="E13" s="12" t="s">
        <v>26</v>
      </c>
      <c r="F13" s="6">
        <v>451204</v>
      </c>
      <c r="G13" s="7" t="s">
        <v>1</v>
      </c>
      <c r="H13" s="6">
        <v>45120</v>
      </c>
      <c r="I13" s="1">
        <f t="shared" si="2"/>
        <v>496324</v>
      </c>
    </row>
    <row r="14" spans="1:9" outlineLevel="1" x14ac:dyDescent="0.25">
      <c r="A14">
        <f t="shared" si="1"/>
        <v>4</v>
      </c>
      <c r="B14" s="8">
        <v>45028</v>
      </c>
      <c r="C14" s="12" t="s">
        <v>16</v>
      </c>
      <c r="D14" s="12" t="s">
        <v>24</v>
      </c>
      <c r="E14" s="12" t="s">
        <v>26</v>
      </c>
      <c r="F14" s="6">
        <v>973342</v>
      </c>
      <c r="G14" s="7" t="s">
        <v>1</v>
      </c>
      <c r="H14" s="6">
        <v>97334</v>
      </c>
      <c r="I14" s="1">
        <f t="shared" si="2"/>
        <v>1070676</v>
      </c>
    </row>
    <row r="15" spans="1:9" x14ac:dyDescent="0.25">
      <c r="A15">
        <f t="shared" si="1"/>
        <v>2</v>
      </c>
      <c r="B15" s="8">
        <v>44967</v>
      </c>
      <c r="C15" s="12" t="s">
        <v>35</v>
      </c>
      <c r="D15" s="12" t="s">
        <v>21</v>
      </c>
      <c r="E15" s="12" t="s">
        <v>50</v>
      </c>
      <c r="F15" s="6">
        <v>-92000</v>
      </c>
      <c r="G15" s="7" t="s">
        <v>7</v>
      </c>
      <c r="H15" s="6">
        <v>-7360</v>
      </c>
      <c r="I15" s="1">
        <v>-99360</v>
      </c>
    </row>
    <row r="16" spans="1:9" x14ac:dyDescent="0.25">
      <c r="A16">
        <f t="shared" si="1"/>
        <v>2</v>
      </c>
      <c r="B16" s="8">
        <v>44967</v>
      </c>
      <c r="C16" s="12" t="s">
        <v>49</v>
      </c>
      <c r="D16" s="12" t="s">
        <v>21</v>
      </c>
      <c r="E16" s="12" t="s">
        <v>50</v>
      </c>
      <c r="F16" s="6">
        <v>-333174</v>
      </c>
      <c r="G16" s="7" t="s">
        <v>7</v>
      </c>
      <c r="H16" s="6">
        <v>-26654</v>
      </c>
      <c r="I16" s="1">
        <v>-359828</v>
      </c>
    </row>
    <row r="17" spans="1:9" x14ac:dyDescent="0.25">
      <c r="A17">
        <f t="shared" si="1"/>
        <v>3</v>
      </c>
      <c r="B17" s="8">
        <v>44992</v>
      </c>
      <c r="C17" s="12" t="s">
        <v>10</v>
      </c>
      <c r="D17" s="12" t="s">
        <v>19</v>
      </c>
      <c r="E17" s="12" t="s">
        <v>15</v>
      </c>
      <c r="F17" s="6">
        <v>-46000</v>
      </c>
      <c r="G17" s="7" t="s">
        <v>1</v>
      </c>
      <c r="H17" s="6">
        <v>-4600</v>
      </c>
      <c r="I17" s="1">
        <v>-50600</v>
      </c>
    </row>
    <row r="18" spans="1:9" x14ac:dyDescent="0.25">
      <c r="A18">
        <f t="shared" si="1"/>
        <v>3</v>
      </c>
      <c r="B18" s="8">
        <v>44995</v>
      </c>
      <c r="C18" s="12" t="s">
        <v>40</v>
      </c>
      <c r="D18" s="12" t="s">
        <v>19</v>
      </c>
      <c r="E18" s="12" t="s">
        <v>29</v>
      </c>
      <c r="F18" s="6">
        <v>-297991</v>
      </c>
      <c r="G18" s="7" t="s">
        <v>1</v>
      </c>
      <c r="H18" s="6">
        <v>-29799</v>
      </c>
      <c r="I18" s="1">
        <v>-327790</v>
      </c>
    </row>
    <row r="19" spans="1:9" x14ac:dyDescent="0.25">
      <c r="A19">
        <f t="shared" si="1"/>
        <v>3</v>
      </c>
      <c r="B19" s="8">
        <v>44995</v>
      </c>
      <c r="C19" s="12" t="s">
        <v>14</v>
      </c>
      <c r="D19" s="12" t="s">
        <v>19</v>
      </c>
      <c r="E19" s="12" t="s">
        <v>47</v>
      </c>
      <c r="F19" s="6">
        <v>-196002</v>
      </c>
      <c r="G19" s="7" t="s">
        <v>1</v>
      </c>
      <c r="H19" s="6">
        <v>-19600</v>
      </c>
      <c r="I19" s="1">
        <v>-215602</v>
      </c>
    </row>
    <row r="20" spans="1:9" x14ac:dyDescent="0.25">
      <c r="A20">
        <f t="shared" si="1"/>
        <v>3</v>
      </c>
      <c r="B20" s="8">
        <v>44996</v>
      </c>
      <c r="C20" s="12" t="s">
        <v>44</v>
      </c>
      <c r="D20" s="12" t="s">
        <v>19</v>
      </c>
      <c r="E20" s="12" t="s">
        <v>18</v>
      </c>
      <c r="F20" s="6">
        <v>-392004</v>
      </c>
      <c r="G20" s="7" t="s">
        <v>7</v>
      </c>
      <c r="H20" s="6">
        <v>-31360</v>
      </c>
      <c r="I20" s="1">
        <v>-423364</v>
      </c>
    </row>
    <row r="21" spans="1:9" x14ac:dyDescent="0.25">
      <c r="A21">
        <f t="shared" si="1"/>
        <v>4</v>
      </c>
      <c r="B21" s="8">
        <v>45029</v>
      </c>
      <c r="C21" s="12" t="s">
        <v>51</v>
      </c>
      <c r="D21" s="12" t="s">
        <v>21</v>
      </c>
      <c r="E21" s="12" t="s">
        <v>20</v>
      </c>
      <c r="F21" s="6">
        <v>-909124</v>
      </c>
      <c r="G21" s="7" t="s">
        <v>1</v>
      </c>
      <c r="H21" s="6">
        <v>-90912</v>
      </c>
      <c r="I21" s="1">
        <v>-1000036</v>
      </c>
    </row>
    <row r="22" spans="1:9" x14ac:dyDescent="0.25">
      <c r="A22">
        <f t="shared" si="1"/>
        <v>4</v>
      </c>
      <c r="B22" s="8">
        <v>45036</v>
      </c>
      <c r="C22" s="12" t="s">
        <v>46</v>
      </c>
      <c r="D22" s="12" t="s">
        <v>21</v>
      </c>
      <c r="E22" s="12" t="s">
        <v>32</v>
      </c>
      <c r="F22" s="6">
        <v>-142183</v>
      </c>
      <c r="G22" s="7" t="s">
        <v>1</v>
      </c>
      <c r="H22" s="6">
        <v>-14218</v>
      </c>
      <c r="I22" s="1">
        <v>-156401</v>
      </c>
    </row>
    <row r="23" spans="1:9" x14ac:dyDescent="0.25">
      <c r="A23">
        <f t="shared" si="1"/>
        <v>4</v>
      </c>
      <c r="B23" s="8">
        <v>45037</v>
      </c>
      <c r="C23" s="12" t="s">
        <v>33</v>
      </c>
      <c r="D23" s="12" t="s">
        <v>22</v>
      </c>
      <c r="E23" s="12" t="s">
        <v>12</v>
      </c>
      <c r="F23" s="6">
        <v>-297071</v>
      </c>
      <c r="G23" s="7" t="s">
        <v>1</v>
      </c>
      <c r="H23" s="6">
        <v>-29707</v>
      </c>
      <c r="I23" s="1">
        <v>-326778</v>
      </c>
    </row>
    <row r="24" spans="1:9" x14ac:dyDescent="0.25">
      <c r="A24">
        <f t="shared" si="1"/>
        <v>4</v>
      </c>
      <c r="B24" s="8">
        <v>45042</v>
      </c>
      <c r="C24" s="12" t="s">
        <v>45</v>
      </c>
      <c r="D24" s="12" t="s">
        <v>5</v>
      </c>
      <c r="E24" s="12" t="s">
        <v>36</v>
      </c>
      <c r="F24" s="6">
        <v>-196549</v>
      </c>
      <c r="G24" s="7" t="s">
        <v>1</v>
      </c>
      <c r="H24" s="6">
        <v>-19655</v>
      </c>
      <c r="I24" s="1">
        <v>-216204</v>
      </c>
    </row>
    <row r="25" spans="1:9" x14ac:dyDescent="0.25">
      <c r="A25">
        <f t="shared" si="1"/>
        <v>4</v>
      </c>
      <c r="B25" s="8">
        <v>45042</v>
      </c>
      <c r="C25" s="12" t="s">
        <v>52</v>
      </c>
      <c r="D25" s="12" t="s">
        <v>5</v>
      </c>
      <c r="E25" s="12" t="s">
        <v>30</v>
      </c>
      <c r="F25" s="6">
        <v>-196549</v>
      </c>
      <c r="G25" s="7" t="s">
        <v>1</v>
      </c>
      <c r="H25" s="6">
        <v>-19655</v>
      </c>
      <c r="I25" s="1">
        <v>-216204</v>
      </c>
    </row>
  </sheetData>
  <autoFilter ref="A4:J14" xr:uid="{00000000-0001-0000-0000-000000000000}"/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2023-06-01T01:06:11Z</dcterms:created>
  <dcterms:modified xsi:type="dcterms:W3CDTF">2023-06-06T10:24:43Z</dcterms:modified>
</cp:coreProperties>
</file>