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SANH DIEU\2022\"/>
    </mc:Choice>
  </mc:AlternateContent>
  <xr:revisionPtr revIDLastSave="0" documentId="13_ncr:1_{FC2D55AD-5D9A-4548-83C2-866D6DB6D88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ông nợ" sheetId="3" r:id="rId1"/>
    <sheet name="Báo cáo" sheetId="1" r:id="rId2"/>
    <sheet name="Sheet2" sheetId="6" r:id="rId3"/>
    <sheet name="Sheet1" sheetId="5" r:id="rId4"/>
    <sheet name="thu tiền" sheetId="2" r:id="rId5"/>
    <sheet name="Sheet3" sheetId="7" r:id="rId6"/>
    <sheet name="CTTT" sheetId="4" r:id="rId7"/>
  </sheets>
  <definedNames>
    <definedName name="_xlnm._FilterDatabase" localSheetId="1" hidden="1">'Báo cáo'!$A$4:$M$189</definedName>
    <definedName name="_xlnm._FilterDatabase" localSheetId="6" hidden="1">CTTT!$A$2:$K$181</definedName>
    <definedName name="_xlnm._FilterDatabase" localSheetId="4" hidden="1">'thu tiền'!$A$2:$H$39</definedName>
  </definedNames>
  <calcPr calcId="181029"/>
</workbook>
</file>

<file path=xl/calcChain.xml><?xml version="1.0" encoding="utf-8"?>
<calcChain xmlns="http://schemas.openxmlformats.org/spreadsheetml/2006/main">
  <c r="N5" i="5" l="1"/>
  <c r="P27" i="5"/>
  <c r="P28" i="5"/>
  <c r="P29" i="5"/>
  <c r="P30" i="5"/>
  <c r="P31" i="5"/>
  <c r="P32" i="5"/>
  <c r="P33" i="5"/>
  <c r="P34" i="5"/>
  <c r="P35" i="5"/>
  <c r="P36" i="5"/>
  <c r="P37" i="5"/>
  <c r="P26" i="5"/>
  <c r="N20" i="5"/>
  <c r="N21" i="5"/>
  <c r="N22" i="5"/>
  <c r="N23" i="5"/>
  <c r="N19" i="5"/>
  <c r="N25" i="5" s="1"/>
  <c r="P39" i="5" s="1"/>
  <c r="N6" i="5"/>
  <c r="N7" i="5"/>
  <c r="N8" i="5"/>
  <c r="N9" i="5"/>
  <c r="N10" i="5"/>
  <c r="N11" i="5"/>
  <c r="N12" i="5"/>
  <c r="N13" i="5"/>
  <c r="N14" i="5"/>
  <c r="N15" i="5"/>
  <c r="N16" i="5"/>
  <c r="O18" i="5"/>
  <c r="G24" i="3"/>
  <c r="P38" i="5" l="1"/>
  <c r="N18" i="5"/>
  <c r="E17" i="3"/>
  <c r="Q91" i="4"/>
  <c r="P8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3" i="4"/>
  <c r="K3" i="1"/>
  <c r="L3" i="1"/>
  <c r="D7" i="1"/>
  <c r="M7" i="1" s="1"/>
  <c r="N7" i="1" s="1"/>
  <c r="D8" i="1"/>
  <c r="M8" i="1" s="1"/>
  <c r="N8" i="1" s="1"/>
  <c r="D9" i="1"/>
  <c r="M9" i="1" s="1"/>
  <c r="N9" i="1" s="1"/>
  <c r="D10" i="1"/>
  <c r="M10" i="1" s="1"/>
  <c r="N10" i="1" s="1"/>
  <c r="D11" i="1"/>
  <c r="M11" i="1" s="1"/>
  <c r="N11" i="1" s="1"/>
  <c r="D12" i="1"/>
  <c r="M12" i="1" s="1"/>
  <c r="N12" i="1" s="1"/>
  <c r="D13" i="1"/>
  <c r="M13" i="1" s="1"/>
  <c r="N13" i="1" s="1"/>
  <c r="D14" i="1"/>
  <c r="M14" i="1" s="1"/>
  <c r="N14" i="1" s="1"/>
  <c r="D15" i="1"/>
  <c r="M15" i="1" s="1"/>
  <c r="N15" i="1" s="1"/>
  <c r="D16" i="1"/>
  <c r="M16" i="1" s="1"/>
  <c r="N16" i="1" s="1"/>
  <c r="D17" i="1"/>
  <c r="M17" i="1" s="1"/>
  <c r="N17" i="1" s="1"/>
  <c r="D18" i="1"/>
  <c r="M18" i="1" s="1"/>
  <c r="N18" i="1" s="1"/>
  <c r="D19" i="1"/>
  <c r="M19" i="1" s="1"/>
  <c r="N19" i="1" s="1"/>
  <c r="D20" i="1"/>
  <c r="M20" i="1" s="1"/>
  <c r="N20" i="1" s="1"/>
  <c r="D21" i="1"/>
  <c r="M21" i="1" s="1"/>
  <c r="N21" i="1" s="1"/>
  <c r="D22" i="1"/>
  <c r="M22" i="1" s="1"/>
  <c r="N22" i="1" s="1"/>
  <c r="D23" i="1"/>
  <c r="M23" i="1" s="1"/>
  <c r="N23" i="1" s="1"/>
  <c r="D24" i="1"/>
  <c r="M24" i="1" s="1"/>
  <c r="N24" i="1" s="1"/>
  <c r="D25" i="1"/>
  <c r="M25" i="1" s="1"/>
  <c r="N25" i="1" s="1"/>
  <c r="D26" i="1"/>
  <c r="M26" i="1" s="1"/>
  <c r="N26" i="1" s="1"/>
  <c r="D27" i="1"/>
  <c r="M27" i="1" s="1"/>
  <c r="N27" i="1" s="1"/>
  <c r="D28" i="1"/>
  <c r="M28" i="1" s="1"/>
  <c r="N28" i="1" s="1"/>
  <c r="D29" i="1"/>
  <c r="M29" i="1" s="1"/>
  <c r="N29" i="1" s="1"/>
  <c r="D30" i="1"/>
  <c r="M30" i="1" s="1"/>
  <c r="N30" i="1" s="1"/>
  <c r="D31" i="1"/>
  <c r="M31" i="1" s="1"/>
  <c r="N31" i="1" s="1"/>
  <c r="D32" i="1"/>
  <c r="M32" i="1" s="1"/>
  <c r="N32" i="1" s="1"/>
  <c r="D33" i="1"/>
  <c r="M33" i="1" s="1"/>
  <c r="N33" i="1" s="1"/>
  <c r="D34" i="1"/>
  <c r="M34" i="1" s="1"/>
  <c r="N34" i="1" s="1"/>
  <c r="D35" i="1"/>
  <c r="M35" i="1" s="1"/>
  <c r="N35" i="1" s="1"/>
  <c r="D36" i="1"/>
  <c r="M36" i="1" s="1"/>
  <c r="N36" i="1" s="1"/>
  <c r="D37" i="1"/>
  <c r="M37" i="1" s="1"/>
  <c r="N37" i="1" s="1"/>
  <c r="D38" i="1"/>
  <c r="M38" i="1" s="1"/>
  <c r="N38" i="1" s="1"/>
  <c r="D39" i="1"/>
  <c r="M39" i="1" s="1"/>
  <c r="N39" i="1" s="1"/>
  <c r="D40" i="1"/>
  <c r="M40" i="1" s="1"/>
  <c r="N40" i="1" s="1"/>
  <c r="D41" i="1"/>
  <c r="M41" i="1" s="1"/>
  <c r="N41" i="1" s="1"/>
  <c r="D42" i="1"/>
  <c r="M42" i="1" s="1"/>
  <c r="N42" i="1" s="1"/>
  <c r="D43" i="1"/>
  <c r="M43" i="1" s="1"/>
  <c r="N43" i="1" s="1"/>
  <c r="D44" i="1"/>
  <c r="M44" i="1" s="1"/>
  <c r="N44" i="1" s="1"/>
  <c r="D45" i="1"/>
  <c r="M45" i="1" s="1"/>
  <c r="N45" i="1" s="1"/>
  <c r="D46" i="1"/>
  <c r="M46" i="1" s="1"/>
  <c r="N46" i="1" s="1"/>
  <c r="D47" i="1"/>
  <c r="M47" i="1" s="1"/>
  <c r="N47" i="1" s="1"/>
  <c r="D48" i="1"/>
  <c r="M48" i="1" s="1"/>
  <c r="N48" i="1" s="1"/>
  <c r="D49" i="1"/>
  <c r="M49" i="1" s="1"/>
  <c r="N49" i="1" s="1"/>
  <c r="D50" i="1"/>
  <c r="M50" i="1" s="1"/>
  <c r="N50" i="1" s="1"/>
  <c r="D51" i="1"/>
  <c r="M51" i="1" s="1"/>
  <c r="N51" i="1" s="1"/>
  <c r="D52" i="1"/>
  <c r="M52" i="1" s="1"/>
  <c r="N52" i="1" s="1"/>
  <c r="D53" i="1"/>
  <c r="M53" i="1" s="1"/>
  <c r="N53" i="1" s="1"/>
  <c r="D54" i="1"/>
  <c r="M54" i="1" s="1"/>
  <c r="N54" i="1" s="1"/>
  <c r="D55" i="1"/>
  <c r="M55" i="1" s="1"/>
  <c r="N55" i="1" s="1"/>
  <c r="D56" i="1"/>
  <c r="M56" i="1" s="1"/>
  <c r="N56" i="1" s="1"/>
  <c r="D57" i="1"/>
  <c r="M57" i="1" s="1"/>
  <c r="N57" i="1" s="1"/>
  <c r="D58" i="1"/>
  <c r="M58" i="1" s="1"/>
  <c r="N58" i="1" s="1"/>
  <c r="D59" i="1"/>
  <c r="M59" i="1" s="1"/>
  <c r="N59" i="1" s="1"/>
  <c r="D60" i="1"/>
  <c r="M60" i="1" s="1"/>
  <c r="N60" i="1" s="1"/>
  <c r="D61" i="1"/>
  <c r="M61" i="1" s="1"/>
  <c r="N61" i="1" s="1"/>
  <c r="D62" i="1"/>
  <c r="M62" i="1" s="1"/>
  <c r="N62" i="1" s="1"/>
  <c r="D63" i="1"/>
  <c r="M63" i="1" s="1"/>
  <c r="N63" i="1" s="1"/>
  <c r="D64" i="1"/>
  <c r="M64" i="1" s="1"/>
  <c r="N64" i="1" s="1"/>
  <c r="D65" i="1"/>
  <c r="M65" i="1" s="1"/>
  <c r="N65" i="1" s="1"/>
  <c r="D66" i="1"/>
  <c r="M66" i="1" s="1"/>
  <c r="N66" i="1" s="1"/>
  <c r="D67" i="1"/>
  <c r="M67" i="1" s="1"/>
  <c r="N67" i="1" s="1"/>
  <c r="D68" i="1"/>
  <c r="M68" i="1" s="1"/>
  <c r="N68" i="1" s="1"/>
  <c r="D69" i="1"/>
  <c r="M69" i="1" s="1"/>
  <c r="N69" i="1" s="1"/>
  <c r="D70" i="1"/>
  <c r="M70" i="1" s="1"/>
  <c r="N70" i="1" s="1"/>
  <c r="D71" i="1"/>
  <c r="M71" i="1" s="1"/>
  <c r="N71" i="1" s="1"/>
  <c r="D72" i="1"/>
  <c r="M72" i="1" s="1"/>
  <c r="N72" i="1" s="1"/>
  <c r="D73" i="1"/>
  <c r="M73" i="1" s="1"/>
  <c r="N73" i="1" s="1"/>
  <c r="D74" i="1"/>
  <c r="M74" i="1" s="1"/>
  <c r="N74" i="1" s="1"/>
  <c r="D75" i="1"/>
  <c r="M75" i="1" s="1"/>
  <c r="N75" i="1" s="1"/>
  <c r="D76" i="1"/>
  <c r="M76" i="1" s="1"/>
  <c r="N76" i="1" s="1"/>
  <c r="D77" i="1"/>
  <c r="M77" i="1" s="1"/>
  <c r="N77" i="1" s="1"/>
  <c r="D78" i="1"/>
  <c r="M78" i="1" s="1"/>
  <c r="N78" i="1" s="1"/>
  <c r="D79" i="1"/>
  <c r="M79" i="1" s="1"/>
  <c r="N79" i="1" s="1"/>
  <c r="D80" i="1"/>
  <c r="M80" i="1" s="1"/>
  <c r="N80" i="1" s="1"/>
  <c r="D81" i="1"/>
  <c r="M81" i="1" s="1"/>
  <c r="N81" i="1" s="1"/>
  <c r="D82" i="1"/>
  <c r="M82" i="1" s="1"/>
  <c r="N82" i="1" s="1"/>
  <c r="D83" i="1"/>
  <c r="M83" i="1" s="1"/>
  <c r="N83" i="1" s="1"/>
  <c r="D84" i="1"/>
  <c r="M84" i="1" s="1"/>
  <c r="N84" i="1" s="1"/>
  <c r="D85" i="1"/>
  <c r="M85" i="1" s="1"/>
  <c r="N85" i="1" s="1"/>
  <c r="D86" i="1"/>
  <c r="M86" i="1" s="1"/>
  <c r="N86" i="1" s="1"/>
  <c r="D87" i="1"/>
  <c r="M87" i="1" s="1"/>
  <c r="N87" i="1" s="1"/>
  <c r="D88" i="1"/>
  <c r="M88" i="1" s="1"/>
  <c r="N88" i="1" s="1"/>
  <c r="D89" i="1"/>
  <c r="M89" i="1" s="1"/>
  <c r="N89" i="1" s="1"/>
  <c r="D90" i="1"/>
  <c r="M90" i="1" s="1"/>
  <c r="N90" i="1" s="1"/>
  <c r="D91" i="1"/>
  <c r="M91" i="1" s="1"/>
  <c r="N91" i="1" s="1"/>
  <c r="D92" i="1"/>
  <c r="M92" i="1" s="1"/>
  <c r="N92" i="1" s="1"/>
  <c r="D93" i="1"/>
  <c r="M93" i="1" s="1"/>
  <c r="N93" i="1" s="1"/>
  <c r="D94" i="1"/>
  <c r="M94" i="1" s="1"/>
  <c r="N94" i="1" s="1"/>
  <c r="D95" i="1"/>
  <c r="M95" i="1" s="1"/>
  <c r="N95" i="1" s="1"/>
  <c r="D96" i="1"/>
  <c r="M96" i="1" s="1"/>
  <c r="N96" i="1" s="1"/>
  <c r="D97" i="1"/>
  <c r="M97" i="1" s="1"/>
  <c r="N97" i="1" s="1"/>
  <c r="D98" i="1"/>
  <c r="M98" i="1" s="1"/>
  <c r="N98" i="1" s="1"/>
  <c r="D99" i="1"/>
  <c r="M99" i="1" s="1"/>
  <c r="N99" i="1" s="1"/>
  <c r="D100" i="1"/>
  <c r="M100" i="1" s="1"/>
  <c r="N100" i="1" s="1"/>
  <c r="D101" i="1"/>
  <c r="M101" i="1" s="1"/>
  <c r="N101" i="1" s="1"/>
  <c r="D102" i="1"/>
  <c r="M102" i="1" s="1"/>
  <c r="N102" i="1" s="1"/>
  <c r="D103" i="1"/>
  <c r="M103" i="1" s="1"/>
  <c r="N103" i="1" s="1"/>
  <c r="D104" i="1"/>
  <c r="M104" i="1" s="1"/>
  <c r="N104" i="1" s="1"/>
  <c r="D105" i="1"/>
  <c r="M105" i="1" s="1"/>
  <c r="N105" i="1" s="1"/>
  <c r="D106" i="1"/>
  <c r="M106" i="1" s="1"/>
  <c r="N106" i="1" s="1"/>
  <c r="D107" i="1"/>
  <c r="M107" i="1" s="1"/>
  <c r="N107" i="1" s="1"/>
  <c r="D108" i="1"/>
  <c r="M108" i="1" s="1"/>
  <c r="N108" i="1" s="1"/>
  <c r="D109" i="1"/>
  <c r="M109" i="1" s="1"/>
  <c r="N109" i="1" s="1"/>
  <c r="D110" i="1"/>
  <c r="M110" i="1" s="1"/>
  <c r="N110" i="1" s="1"/>
  <c r="D111" i="1"/>
  <c r="M111" i="1" s="1"/>
  <c r="N111" i="1" s="1"/>
  <c r="D112" i="1"/>
  <c r="M112" i="1" s="1"/>
  <c r="N112" i="1" s="1"/>
  <c r="D113" i="1"/>
  <c r="M113" i="1" s="1"/>
  <c r="N113" i="1" s="1"/>
  <c r="D114" i="1"/>
  <c r="M114" i="1" s="1"/>
  <c r="N114" i="1" s="1"/>
  <c r="D115" i="1"/>
  <c r="M115" i="1" s="1"/>
  <c r="N115" i="1" s="1"/>
  <c r="D116" i="1"/>
  <c r="M116" i="1" s="1"/>
  <c r="N116" i="1" s="1"/>
  <c r="D117" i="1"/>
  <c r="M117" i="1" s="1"/>
  <c r="N117" i="1" s="1"/>
  <c r="D118" i="1"/>
  <c r="M118" i="1" s="1"/>
  <c r="N118" i="1" s="1"/>
  <c r="D119" i="1"/>
  <c r="M119" i="1" s="1"/>
  <c r="N119" i="1" s="1"/>
  <c r="D120" i="1"/>
  <c r="M120" i="1" s="1"/>
  <c r="N120" i="1" s="1"/>
  <c r="D121" i="1"/>
  <c r="M121" i="1" s="1"/>
  <c r="N121" i="1" s="1"/>
  <c r="D122" i="1"/>
  <c r="M122" i="1" s="1"/>
  <c r="N122" i="1" s="1"/>
  <c r="D123" i="1"/>
  <c r="M123" i="1" s="1"/>
  <c r="N123" i="1" s="1"/>
  <c r="D124" i="1"/>
  <c r="M124" i="1" s="1"/>
  <c r="N124" i="1" s="1"/>
  <c r="D125" i="1"/>
  <c r="M125" i="1" s="1"/>
  <c r="N125" i="1" s="1"/>
  <c r="D126" i="1"/>
  <c r="M126" i="1" s="1"/>
  <c r="N126" i="1" s="1"/>
  <c r="D127" i="1"/>
  <c r="M127" i="1" s="1"/>
  <c r="N127" i="1" s="1"/>
  <c r="D128" i="1"/>
  <c r="M128" i="1" s="1"/>
  <c r="N128" i="1" s="1"/>
  <c r="D129" i="1"/>
  <c r="M129" i="1" s="1"/>
  <c r="N129" i="1" s="1"/>
  <c r="D130" i="1"/>
  <c r="M130" i="1" s="1"/>
  <c r="N130" i="1" s="1"/>
  <c r="D131" i="1"/>
  <c r="M131" i="1" s="1"/>
  <c r="N131" i="1" s="1"/>
  <c r="D132" i="1"/>
  <c r="M132" i="1" s="1"/>
  <c r="N132" i="1" s="1"/>
  <c r="D133" i="1"/>
  <c r="M133" i="1" s="1"/>
  <c r="N133" i="1" s="1"/>
  <c r="D134" i="1"/>
  <c r="M134" i="1" s="1"/>
  <c r="N134" i="1" s="1"/>
  <c r="D135" i="1"/>
  <c r="M135" i="1" s="1"/>
  <c r="N135" i="1" s="1"/>
  <c r="D136" i="1"/>
  <c r="M136" i="1" s="1"/>
  <c r="N136" i="1" s="1"/>
  <c r="D137" i="1"/>
  <c r="M137" i="1" s="1"/>
  <c r="N137" i="1" s="1"/>
  <c r="D138" i="1"/>
  <c r="M138" i="1" s="1"/>
  <c r="N138" i="1" s="1"/>
  <c r="D139" i="1"/>
  <c r="M139" i="1" s="1"/>
  <c r="N139" i="1" s="1"/>
  <c r="D140" i="1"/>
  <c r="M140" i="1" s="1"/>
  <c r="N140" i="1" s="1"/>
  <c r="D141" i="1"/>
  <c r="M141" i="1" s="1"/>
  <c r="N141" i="1" s="1"/>
  <c r="D142" i="1"/>
  <c r="M142" i="1" s="1"/>
  <c r="N142" i="1" s="1"/>
  <c r="D143" i="1"/>
  <c r="M143" i="1" s="1"/>
  <c r="N143" i="1" s="1"/>
  <c r="D144" i="1"/>
  <c r="M144" i="1" s="1"/>
  <c r="N144" i="1" s="1"/>
  <c r="D145" i="1"/>
  <c r="M145" i="1" s="1"/>
  <c r="N145" i="1" s="1"/>
  <c r="D146" i="1"/>
  <c r="M146" i="1" s="1"/>
  <c r="N146" i="1" s="1"/>
  <c r="D147" i="1"/>
  <c r="M147" i="1" s="1"/>
  <c r="N147" i="1" s="1"/>
  <c r="D148" i="1"/>
  <c r="M148" i="1" s="1"/>
  <c r="N148" i="1" s="1"/>
  <c r="D149" i="1"/>
  <c r="M149" i="1" s="1"/>
  <c r="N149" i="1" s="1"/>
  <c r="D150" i="1"/>
  <c r="M150" i="1" s="1"/>
  <c r="N150" i="1" s="1"/>
  <c r="D151" i="1"/>
  <c r="M151" i="1" s="1"/>
  <c r="N151" i="1" s="1"/>
  <c r="D152" i="1"/>
  <c r="M152" i="1" s="1"/>
  <c r="N152" i="1" s="1"/>
  <c r="D153" i="1"/>
  <c r="M153" i="1" s="1"/>
  <c r="N153" i="1" s="1"/>
  <c r="D154" i="1"/>
  <c r="M154" i="1" s="1"/>
  <c r="N154" i="1" s="1"/>
  <c r="D155" i="1"/>
  <c r="M155" i="1" s="1"/>
  <c r="N155" i="1" s="1"/>
  <c r="D156" i="1"/>
  <c r="M156" i="1" s="1"/>
  <c r="N156" i="1" s="1"/>
  <c r="D157" i="1"/>
  <c r="M157" i="1" s="1"/>
  <c r="N157" i="1" s="1"/>
  <c r="D158" i="1"/>
  <c r="M158" i="1" s="1"/>
  <c r="N158" i="1" s="1"/>
  <c r="D159" i="1"/>
  <c r="M159" i="1" s="1"/>
  <c r="N159" i="1" s="1"/>
  <c r="D160" i="1"/>
  <c r="M160" i="1" s="1"/>
  <c r="N160" i="1" s="1"/>
  <c r="D161" i="1"/>
  <c r="M161" i="1" s="1"/>
  <c r="N161" i="1" s="1"/>
  <c r="D162" i="1"/>
  <c r="M162" i="1" s="1"/>
  <c r="N162" i="1" s="1"/>
  <c r="D163" i="1"/>
  <c r="M163" i="1" s="1"/>
  <c r="N163" i="1" s="1"/>
  <c r="D164" i="1"/>
  <c r="M164" i="1" s="1"/>
  <c r="N164" i="1" s="1"/>
  <c r="D165" i="1"/>
  <c r="M165" i="1" s="1"/>
  <c r="N165" i="1" s="1"/>
  <c r="D166" i="1"/>
  <c r="M166" i="1" s="1"/>
  <c r="N166" i="1" s="1"/>
  <c r="D167" i="1"/>
  <c r="M167" i="1" s="1"/>
  <c r="N167" i="1" s="1"/>
  <c r="D168" i="1"/>
  <c r="M168" i="1" s="1"/>
  <c r="N168" i="1" s="1"/>
  <c r="D169" i="1"/>
  <c r="M169" i="1" s="1"/>
  <c r="N169" i="1" s="1"/>
  <c r="D170" i="1"/>
  <c r="M170" i="1" s="1"/>
  <c r="N170" i="1" s="1"/>
  <c r="D171" i="1"/>
  <c r="M171" i="1" s="1"/>
  <c r="N171" i="1" s="1"/>
  <c r="D172" i="1"/>
  <c r="M172" i="1" s="1"/>
  <c r="N172" i="1" s="1"/>
  <c r="D173" i="1"/>
  <c r="M173" i="1" s="1"/>
  <c r="N173" i="1" s="1"/>
  <c r="D174" i="1"/>
  <c r="M174" i="1" s="1"/>
  <c r="N174" i="1" s="1"/>
  <c r="D175" i="1"/>
  <c r="M175" i="1" s="1"/>
  <c r="N175" i="1" s="1"/>
  <c r="D176" i="1"/>
  <c r="M176" i="1" s="1"/>
  <c r="N176" i="1" s="1"/>
  <c r="D177" i="1"/>
  <c r="M177" i="1" s="1"/>
  <c r="N177" i="1" s="1"/>
  <c r="D178" i="1"/>
  <c r="M178" i="1" s="1"/>
  <c r="N178" i="1" s="1"/>
  <c r="D179" i="1"/>
  <c r="M179" i="1" s="1"/>
  <c r="N179" i="1" s="1"/>
  <c r="D180" i="1"/>
  <c r="M180" i="1" s="1"/>
  <c r="N180" i="1" s="1"/>
  <c r="D181" i="1"/>
  <c r="M181" i="1" s="1"/>
  <c r="N181" i="1" s="1"/>
  <c r="D182" i="1"/>
  <c r="M182" i="1" s="1"/>
  <c r="N182" i="1" s="1"/>
  <c r="D183" i="1"/>
  <c r="M183" i="1" s="1"/>
  <c r="N183" i="1" s="1"/>
  <c r="D184" i="1"/>
  <c r="M184" i="1" s="1"/>
  <c r="N184" i="1" s="1"/>
  <c r="D185" i="1"/>
  <c r="M185" i="1" s="1"/>
  <c r="N185" i="1" s="1"/>
  <c r="D186" i="1"/>
  <c r="M186" i="1" s="1"/>
  <c r="N186" i="1" s="1"/>
  <c r="D187" i="1"/>
  <c r="M187" i="1" s="1"/>
  <c r="N187" i="1" s="1"/>
  <c r="D188" i="1"/>
  <c r="M188" i="1" s="1"/>
  <c r="N188" i="1" s="1"/>
  <c r="D189" i="1"/>
  <c r="M189" i="1" s="1"/>
  <c r="N189" i="1" s="1"/>
  <c r="D6" i="1"/>
  <c r="M6" i="1" s="1"/>
  <c r="N6" i="1" s="1"/>
  <c r="F1" i="4"/>
  <c r="P15" i="4" s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" i="2"/>
  <c r="D24" i="3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6" i="1"/>
  <c r="F25" i="3" l="1"/>
  <c r="M3" i="1"/>
  <c r="D13" i="3"/>
  <c r="D11" i="3"/>
  <c r="D12" i="3"/>
  <c r="D10" i="3"/>
  <c r="D9" i="3"/>
  <c r="D8" i="3"/>
  <c r="D7" i="3"/>
  <c r="D6" i="3"/>
  <c r="D5" i="3"/>
  <c r="D4" i="3"/>
  <c r="D15" i="3"/>
  <c r="D14" i="3"/>
  <c r="F35" i="3"/>
  <c r="F34" i="3"/>
  <c r="F33" i="3"/>
  <c r="F32" i="3"/>
  <c r="F31" i="3"/>
  <c r="F30" i="3"/>
  <c r="F29" i="3"/>
  <c r="F28" i="3"/>
  <c r="F36" i="3"/>
  <c r="F27" i="3"/>
  <c r="F26" i="3"/>
  <c r="J3" i="1"/>
  <c r="F37" i="3" l="1"/>
  <c r="G38" i="3" s="1"/>
  <c r="D17" i="3"/>
  <c r="F38" i="3" l="1"/>
</calcChain>
</file>

<file path=xl/sharedStrings.xml><?xml version="1.0" encoding="utf-8"?>
<sst xmlns="http://schemas.openxmlformats.org/spreadsheetml/2006/main" count="2515" uniqueCount="584">
  <si>
    <t>Số hóa đơn</t>
  </si>
  <si>
    <t>00054384</t>
  </si>
  <si>
    <t>Bán hàng CÔNG TY TNHH PHÂN PHỐI SÀNH ĐIỆU theo hóa đơn 0009326</t>
  </si>
  <si>
    <t>Bán hàng CÔNG TY TNHH PHÂN PHỐI SÀNH ĐIỆU theo hóa đơn 00025825</t>
  </si>
  <si>
    <t>00013366</t>
  </si>
  <si>
    <t>00049686</t>
  </si>
  <si>
    <t>00009909</t>
  </si>
  <si>
    <t>Bán hàng CÔNG TY TNHH PHÂN PHỐI SÀNH ĐIỆU theo hóa đơn 00026072</t>
  </si>
  <si>
    <t>10%</t>
  </si>
  <si>
    <t>Nhóm HHDV : 4. Hàng hóa, dịch vụ chịu thuế suất thuế GTGT 10% (229 )</t>
  </si>
  <si>
    <t>Annam Gourmet Q2 Terrace</t>
  </si>
  <si>
    <t>00048876</t>
  </si>
  <si>
    <t>Bán hàng CÔNG TY TNHH PHÂN PHỐI SÀNH ĐIỆU theo hóa đơn 00001879</t>
  </si>
  <si>
    <t>Bán hàng CÔNG TY TNHH PHÂN PHỐI SÀNH ĐIỆU theo hóa đơn 00009259</t>
  </si>
  <si>
    <t>00027467</t>
  </si>
  <si>
    <t>00051060</t>
  </si>
  <si>
    <t>0009326</t>
  </si>
  <si>
    <t>Bán hàng CÔNG TY TNHH PHÂN PHỐI SÀNH ĐIỆU theo hóa đơn 00011416</t>
  </si>
  <si>
    <t>1C22TSY</t>
  </si>
  <si>
    <t>0010479</t>
  </si>
  <si>
    <t>00044674</t>
  </si>
  <si>
    <t>Thuế suất</t>
  </si>
  <si>
    <t>Bán hàng CÔNG TY TNHH PHÂN PHỐI SÀNH ĐIỆU theo hóa đơn 0006916</t>
  </si>
  <si>
    <t>Bán hàng CÔNG TY TNHH PHÂN PHỐI SÀNH ĐIỆU theo hóa đơn 0011782</t>
  </si>
  <si>
    <t>Bán hàng CÔNG TY TNHH PHÂN PHỐI SÀNH ĐIỆU theo hóa đơn 00036447</t>
  </si>
  <si>
    <t>Bán hàng CÔNG TY TNHH PHÂN PHỐI SÀNH ĐIỆU theo hóa đơn 00012135</t>
  </si>
  <si>
    <t>Bán hàng CÔNG TY TNHH PHÂN PHỐI SÀNH ĐIỆU theo hóa đơn 00031677</t>
  </si>
  <si>
    <t>Bán hàng CÔNG TY TNHH PHÂN PHỐI SÀNH ĐIỆU theo hóa đơn 0010686</t>
  </si>
  <si>
    <t>00004113</t>
  </si>
  <si>
    <t>00001783</t>
  </si>
  <si>
    <t>00009506</t>
  </si>
  <si>
    <t>0006916</t>
  </si>
  <si>
    <t>00001776</t>
  </si>
  <si>
    <t>Bán hàng CÔNG TY TNHH PHÂN PHỐI SÀNH ĐIỆU theo hóa đơn 00007321</t>
  </si>
  <si>
    <t>00036330</t>
  </si>
  <si>
    <t>00056866</t>
  </si>
  <si>
    <t>CÔNG TY TNHH PHÂN PHỐI SÀNH ĐIỆU - CHI NHÁNH HÀ NỘI</t>
  </si>
  <si>
    <t>Bán hàng CÔNG TY TNHH PHÂN PHỐI SÀNH ĐIỆU theo hóa đơn 00005078</t>
  </si>
  <si>
    <t>00018018</t>
  </si>
  <si>
    <t>Bán hàng CÔNG TY TNHH PHÂN PHỐI SÀNH ĐIỆU theo hóa đơn 0013269</t>
  </si>
  <si>
    <t>Annam Gourmet An Phú</t>
  </si>
  <si>
    <t>NT/21E</t>
  </si>
  <si>
    <t>Bán hàng CÔNG TY TNHH PHÂN PHỐI SÀNH ĐIỆU theo hóa đơn 00011473</t>
  </si>
  <si>
    <t>Bán hàng CÔNG TY TNHH PHÂN PHỐI SÀNH ĐIỆU theo hóa đơn 00019052</t>
  </si>
  <si>
    <t>Bán hàng CÔNG TY TNHH PHÂN PHỐI SÀNH ĐIỆU theo hóa đơn 0008335</t>
  </si>
  <si>
    <t>00024241</t>
  </si>
  <si>
    <t>00047072</t>
  </si>
  <si>
    <t>00012084</t>
  </si>
  <si>
    <t>Bán hàng CÔNG TY TNHH PHÂN PHỐI SÀNH ĐIỆU theo hóa đơn 0013832</t>
  </si>
  <si>
    <t>00056814</t>
  </si>
  <si>
    <t>Bán hàng CÔNG TY TNHH PHÂN PHỐI SÀNH ĐIỆU theo hóa đơn 00006744</t>
  </si>
  <si>
    <t>00046132</t>
  </si>
  <si>
    <t>0008038</t>
  </si>
  <si>
    <t>00013120</t>
  </si>
  <si>
    <t>Bán hàng CÔNG TY TNHH PHÂN PHỐI SÀNH ĐIỆU theo hóa đơn 00021521</t>
  </si>
  <si>
    <t>Ngày hóa đơn</t>
  </si>
  <si>
    <t>00032322</t>
  </si>
  <si>
    <t>Bán hàng CÔNG TY TNHH PHÂN PHỐI SÀNH ĐIỆU - CHI NHÁNH HÀ NỘI theo hóa đơn 00056854</t>
  </si>
  <si>
    <t>00051087</t>
  </si>
  <si>
    <t>8%</t>
  </si>
  <si>
    <t>Bán hàng CÔNG TY TNHH PHÂN PHỐI SÀNH ĐIỆU theo hóa đơn 00001776</t>
  </si>
  <si>
    <t>Bán hàng CÔNG TY TNHH PHÂN PHỐI SÀNH ĐIỆU theo hóa đơn 0014891</t>
  </si>
  <si>
    <t>Annam Gourmet Estella</t>
  </si>
  <si>
    <t>0014891</t>
  </si>
  <si>
    <t>1C22TNT</t>
  </si>
  <si>
    <t>00029036</t>
  </si>
  <si>
    <t>L1-21,22,24, L2-23, TTTM ESTELLA PLACE, SỐ 88 ĐƯỜNG SONG HÀNH, KP5, PHƯỜNG AN PHÚ, QUẬN 5</t>
  </si>
  <si>
    <t>00011473</t>
  </si>
  <si>
    <t>Bán hàng CÔNG TY TNHH PHÂN PHỐI SÀNH ĐIỆU theo hóa đơn 00015146</t>
  </si>
  <si>
    <t>Bán hàng CÔNG TY TNHH PHÂN PHỐI SÀNH ĐIỆU theo hóa đơn 00001783</t>
  </si>
  <si>
    <t>00034384</t>
  </si>
  <si>
    <t>Gian Hàng B14, B15, B22, B23 TẦNG 1 TÒA NHÀ SYRENA, 51 XUÂN DIỆU, PHƯỜNG QUẢNG AN, Q. TÂY HỒ, VN</t>
  </si>
  <si>
    <t>Bán hàng CÔNG TY TNHH PHÂN PHỐI SÀNH ĐIỆU theo hóa đơn 0009716</t>
  </si>
  <si>
    <t>Annam Gourmet Ascentia</t>
  </si>
  <si>
    <t>Bán hàng CÔNG TY TNHH PHÂN PHỐI SÀNH ĐIỆU theo hóa đơn 00022965</t>
  </si>
  <si>
    <t>00050661</t>
  </si>
  <si>
    <t>00018329</t>
  </si>
  <si>
    <t>Bán hàng CÔNG TY TNHH PHÂN PHỐI SÀNH ĐIỆU theo hóa đơn 00006016</t>
  </si>
  <si>
    <t>Bán hàng CÔNG TY TNHH PHÂN PHỐI SÀNH ĐIỆU theo hóa đơn 00020617</t>
  </si>
  <si>
    <t>00022716</t>
  </si>
  <si>
    <t>Bán hàng CÔNG TY TNHH PHÂN PHỐI SÀNH ĐIỆU theo hóa đơn 0013848</t>
  </si>
  <si>
    <t>0008336</t>
  </si>
  <si>
    <t>00009624</t>
  </si>
  <si>
    <t>00005415</t>
  </si>
  <si>
    <t>Bán hàng CÔNG TY TNHH PHÂN PHỐI SÀNH ĐIỆU theo hóa đơn 00016475</t>
  </si>
  <si>
    <t>Bán hàng CÔNG TY TNHH PHÂN PHỐI SÀNH ĐIỆU theo hóa đơn 00013707</t>
  </si>
  <si>
    <t>Năm 2022</t>
  </si>
  <si>
    <t>Bán hàng CÔNG TY TNHH PHÂN PHỐI SÀNH ĐIỆU theo hóa đơn 00009624</t>
  </si>
  <si>
    <t>00057075</t>
  </si>
  <si>
    <t>00012135</t>
  </si>
  <si>
    <t>00021023</t>
  </si>
  <si>
    <t>00011357</t>
  </si>
  <si>
    <t>00029653</t>
  </si>
  <si>
    <t>00048751</t>
  </si>
  <si>
    <t>00045643</t>
  </si>
  <si>
    <t>00000902</t>
  </si>
  <si>
    <t>Mã số thuế người mua</t>
  </si>
  <si>
    <t>Bán hàng CÔNG TY TNHH PHÂN PHỐI SÀNH ĐIỆU theo hóa đơn 00027419</t>
  </si>
  <si>
    <t>00042305</t>
  </si>
  <si>
    <t>00031511</t>
  </si>
  <si>
    <t>00024105</t>
  </si>
  <si>
    <t>00047844</t>
  </si>
  <si>
    <t>Bán hàng CÔNG TY TNHH PHÂN PHỐI SÀNH ĐIỆU theo hóa đơn 00021023</t>
  </si>
  <si>
    <t>0083920</t>
  </si>
  <si>
    <t>0007464</t>
  </si>
  <si>
    <t>00009259</t>
  </si>
  <si>
    <t>00046016</t>
  </si>
  <si>
    <t>00037195</t>
  </si>
  <si>
    <t>0013302</t>
  </si>
  <si>
    <t>00049564</t>
  </si>
  <si>
    <t>Bán hàng CÔNG TY TNHH PHÂN PHỐI SÀNH ĐIỆU theo hóa đơn 00012084</t>
  </si>
  <si>
    <t>Bán hàng CÔNG TY TNHH PHÂN PHỐI SÀNH ĐIỆU theo hóa đơn 00031720</t>
  </si>
  <si>
    <t>00046127</t>
  </si>
  <si>
    <t>Bán hàng CÔNG TY TNHH PHÂN PHỐI SÀNH ĐIỆU theo hóa đơn 00009506</t>
  </si>
  <si>
    <t>Bán hàng CÔNG TY TNHH PHÂN PHỐI SÀNH ĐIỆU theo hóa đơn 00004762</t>
  </si>
  <si>
    <t>00009762</t>
  </si>
  <si>
    <t>00003261</t>
  </si>
  <si>
    <t>00019052</t>
  </si>
  <si>
    <t>00040218</t>
  </si>
  <si>
    <t>Doanh số bán chưa có thuế GTGT</t>
  </si>
  <si>
    <t>Bán hàng CÔNG TY TNHH PHÂN PHỐI SÀNH ĐIỆU theo hóa đơn 00001797</t>
  </si>
  <si>
    <t>0010686</t>
  </si>
  <si>
    <t>Bán hàng CÔNG TY TNHH PHÂN PHỐI SÀNH ĐIỆU theo hóa đơn 00003261</t>
  </si>
  <si>
    <t>00025825</t>
  </si>
  <si>
    <t>00006730</t>
  </si>
  <si>
    <t>00049680</t>
  </si>
  <si>
    <t>00015146</t>
  </si>
  <si>
    <t>00054430</t>
  </si>
  <si>
    <t>00050736</t>
  </si>
  <si>
    <t>0012711</t>
  </si>
  <si>
    <t>00005674</t>
  </si>
  <si>
    <t>00047774</t>
  </si>
  <si>
    <t>00001879</t>
  </si>
  <si>
    <t>00052076</t>
  </si>
  <si>
    <t>0311187079</t>
  </si>
  <si>
    <t>0008934</t>
  </si>
  <si>
    <t>00037211</t>
  </si>
  <si>
    <t>00050592</t>
  </si>
  <si>
    <t>00014750</t>
  </si>
  <si>
    <t>0013269</t>
  </si>
  <si>
    <t>00036077</t>
  </si>
  <si>
    <t>Bán hàng CÔNG TY TNHH PHÂN PHỐI SÀNH ĐIỆU - CHI NHÁNH HÀ NỘI theo hóa đơn 0007464</t>
  </si>
  <si>
    <t>00050165</t>
  </si>
  <si>
    <t>00056122</t>
  </si>
  <si>
    <t>SÀNH ĐIỆU Long Biên</t>
  </si>
  <si>
    <t>00003844</t>
  </si>
  <si>
    <t>Bán hàng CÔNG TY TNHH PHÂN PHỐI SÀNH ĐIỆU - CHI NHÁNH HÀ NỘI theo hóa đơn 00001796</t>
  </si>
  <si>
    <t>Bán hàng CÔNG TY TNHH PHÂN PHỐI SÀNH ĐIỆU theo hóa đơn 00018020</t>
  </si>
  <si>
    <t>00026072</t>
  </si>
  <si>
    <t>00002817</t>
  </si>
  <si>
    <t>00048733</t>
  </si>
  <si>
    <t>00031720</t>
  </si>
  <si>
    <t>00057819</t>
  </si>
  <si>
    <t>00048745</t>
  </si>
  <si>
    <t>Bán hàng CÔNG TY TNHH PHÂN PHỐI SÀNH ĐIỆU theo hóa đơn 0006696</t>
  </si>
  <si>
    <t>SÀNH ĐIỆU Smart city</t>
  </si>
  <si>
    <t>Bán hàng CÔNG TY TNHH PHÂN PHỐI SÀNH ĐIỆU theo hóa đơn 0007026</t>
  </si>
  <si>
    <t>Bán hàng CÔNG TY TNHH PHÂN PHỐI SÀNH ĐIỆU theo hóa đơn 00020396</t>
  </si>
  <si>
    <t>Bán hàng CÔNG TY TNHH PHÂN PHỐI SÀNH ĐIỆU theo hóa đơn 00002817</t>
  </si>
  <si>
    <t>24261</t>
  </si>
  <si>
    <t>Lô 108-110, tầng L1 TTTM Vincom Plaza Long Biên, KĐT Sinh thái Vinhomes Riverside, P. Phúc Lợi, Q. Long Biên, HN sđt: .035 340 8840 chị quyên</t>
  </si>
  <si>
    <t>Bán hàng CÔNG TY TNHH PHÂN PHỐI SÀNH ĐIỆU theo hóa đơn 0006258</t>
  </si>
  <si>
    <t>Bán hàng CÔNG TY TNHH PHÂN PHỐI SÀNH ĐIỆU theo hóa đơn 00005407</t>
  </si>
  <si>
    <t>Bán hàng CÔNG TY TNHH PHÂN PHỐI SÀNH ĐIỆU theo hóa đơn 00005674</t>
  </si>
  <si>
    <t>Hàng bán trả lại</t>
  </si>
  <si>
    <t>1400</t>
  </si>
  <si>
    <t>00020396</t>
  </si>
  <si>
    <t>Bán hàng CÔNG TY TNHH PHÂN PHỐI SÀNH ĐIỆU theo hóa đơn 0010653</t>
  </si>
  <si>
    <t>00040116</t>
  </si>
  <si>
    <t>00018479</t>
  </si>
  <si>
    <t>00054393</t>
  </si>
  <si>
    <t>Bán hàng CÔNG TY TNHH PHÂN PHỐI SÀNH ĐIỆU theo hóa đơn 00003058</t>
  </si>
  <si>
    <t>Bán hàng CÔNG TY TNHH PHÂN PHỐI SÀNH ĐIỆU theo hóa đơn 00003821</t>
  </si>
  <si>
    <t>Annam Gourmet Saigon Pearl</t>
  </si>
  <si>
    <t>00028985</t>
  </si>
  <si>
    <t>Annam Gourmet Nguyễn Văn Trỗi</t>
  </si>
  <si>
    <t>Bán hàng CÔNG TY TNHH PHÂN PHỐI SÀNH ĐIỆU theo hóa đơn 0008934</t>
  </si>
  <si>
    <t>00011416</t>
  </si>
  <si>
    <t>Bán hàng CÔNG TY TNHH PHÂN PHỐI SÀNH ĐIỆU theo hóa đơn 00011609</t>
  </si>
  <si>
    <t>00056210</t>
  </si>
  <si>
    <t>Bán hàng CÔNG TY TNHH PHÂN PHỐI SÀNH ĐIỆU theo hóa đơn 00001439</t>
  </si>
  <si>
    <t>00034163</t>
  </si>
  <si>
    <t>00005407</t>
  </si>
  <si>
    <t>Annam Gourmet Landmark81</t>
  </si>
  <si>
    <t>Bán hàng CÔNG TY TNHH PHÂN PHỐI SÀNH ĐIỆU - CHI NHÁNH HÀ NỘI theo hóa đơn 00009762</t>
  </si>
  <si>
    <t>00026062</t>
  </si>
  <si>
    <t>00004762</t>
  </si>
  <si>
    <t>Tên người mua</t>
  </si>
  <si>
    <t>00055406</t>
  </si>
  <si>
    <t>00003845</t>
  </si>
  <si>
    <t>00029909</t>
  </si>
  <si>
    <t>00027459</t>
  </si>
  <si>
    <t>Bán hàng CÔNG TY TNHH PHÂN PHỐI SÀNH ĐIỆU theo hóa đơn 00036324</t>
  </si>
  <si>
    <t>Bán hàng CÔNG TY TNHH PHÂN PHỐI SÀNH ĐIỆU theo hóa đơn 0010703</t>
  </si>
  <si>
    <t>00027419</t>
  </si>
  <si>
    <t>00056637</t>
  </si>
  <si>
    <t>00000032</t>
  </si>
  <si>
    <t>Bán hàng CÔNG TY TNHH PHÂN PHỐI SÀNH ĐIỆU theo hóa đơn 00018018</t>
  </si>
  <si>
    <t>0007145</t>
  </si>
  <si>
    <t>00001796</t>
  </si>
  <si>
    <t>00036324</t>
  </si>
  <si>
    <t>00027449</t>
  </si>
  <si>
    <t>Bán hàng CÔNG TY TNHH PHÂN PHỐI SÀNH ĐIỆU theo hóa đơn 00000031</t>
  </si>
  <si>
    <t>00014773</t>
  </si>
  <si>
    <t>00038472</t>
  </si>
  <si>
    <t>Bán hàng CÔNG TY TNHH PHÂN PHỐI SÀNH ĐIỆU theo hóa đơn 00000902</t>
  </si>
  <si>
    <t>00011681</t>
  </si>
  <si>
    <t>Bán hàng CÔNG TY TNHH PHÂN PHỐI SÀNH ĐIỆU theo hóa đơn 00006730</t>
  </si>
  <si>
    <t>00044321</t>
  </si>
  <si>
    <t>00054982</t>
  </si>
  <si>
    <t>00046131</t>
  </si>
  <si>
    <t>00039897</t>
  </si>
  <si>
    <t>Bán hàng CÔNG TY TNHH PHÂN PHỐI SÀNH ĐIỆU theo hóa đơn 00026062</t>
  </si>
  <si>
    <t>Bán hàng CÔNG TY TNHH PHÂN PHỐI SÀNH ĐIỆU theo hóa đơn 00027449</t>
  </si>
  <si>
    <t>Bán hàng CÔNG TY TNHH PHÂN PHỐI SÀNH ĐIỆU theo hóa đơn 0007145</t>
  </si>
  <si>
    <t>Bán hàng CÔNG TY TNHH PHÂN PHỐI SÀNH ĐIỆU theo hóa đơn 00013727</t>
  </si>
  <si>
    <t>00054395</t>
  </si>
  <si>
    <t>Bán hàng CÔNG TY TNHH PHÂN PHỐI SÀNH ĐIỆU theo hóa đơn 0010479</t>
  </si>
  <si>
    <t>Bán hàng CÔNG TY TNHH PHÂN PHỐI SÀNH ĐIỆU theo hóa đơn 00009909</t>
  </si>
  <si>
    <t>46368</t>
  </si>
  <si>
    <t>L1 28-30 &amp; L1 28B Tầng 1 TTTM VinCom Mega Mall Smartcity, Tây Mỗ, Nam Từ Liêm, Hà Nội</t>
  </si>
  <si>
    <t>00050340</t>
  </si>
  <si>
    <t>00013707</t>
  </si>
  <si>
    <t>00013727</t>
  </si>
  <si>
    <t>00042367</t>
  </si>
  <si>
    <t>00005078</t>
  </si>
  <si>
    <t>Bán hàng CÔNG TY TNHH PHÂN PHỐI SÀNH ĐIỆU theo hóa đơn 00027467</t>
  </si>
  <si>
    <t>Bán hàng CÔNG TY TNHH PHÂN PHỐI SÀNH ĐIỆU theo hóa đơn 00013084</t>
  </si>
  <si>
    <t>00016475</t>
  </si>
  <si>
    <t>L1, 21-22-24, 88 SONG HÀNH, QUẬN 2</t>
  </si>
  <si>
    <t>Bán hàng CÔNG TY TNHH PHÂN PHỐI SÀNH ĐIỆU theo hóa đơn 00013120</t>
  </si>
  <si>
    <t>Bán hàng CÔNG TY TNHH PHÂN PHỐI SÀNH ĐIỆU theo hóa đơn 00008740</t>
  </si>
  <si>
    <t>00034406</t>
  </si>
  <si>
    <t>Bán hàng CÔNG TY TNHH PHÂN PHỐI SÀNH ĐIỆU theo hóa đơn 00032322</t>
  </si>
  <si>
    <t>00031677</t>
  </si>
  <si>
    <t>Bán hàng CÔNG TY TNHH PHÂN PHỐI SÀNH ĐIỆU theo hóa đơn 00029421</t>
  </si>
  <si>
    <t>00040114</t>
  </si>
  <si>
    <t>0013848</t>
  </si>
  <si>
    <t>00029443</t>
  </si>
  <si>
    <t>00045700</t>
  </si>
  <si>
    <t>00018020</t>
  </si>
  <si>
    <t>Diễn giải</t>
  </si>
  <si>
    <t>Bán hàng CÔNG TY TNHH PHÂN PHỐI SÀNH ĐIỆU theo hóa đơn 0007455</t>
  </si>
  <si>
    <t>00008740</t>
  </si>
  <si>
    <t>Annam Gourmet Phú Mỹ Hưng</t>
  </si>
  <si>
    <t>00003058</t>
  </si>
  <si>
    <t>Bán hàng CÔNG TY TNHH PHÂN PHỐI SÀNH ĐIỆU theo hóa đơn 00034406</t>
  </si>
  <si>
    <t>00017864</t>
  </si>
  <si>
    <t>Bán hàng CÔNG TY TNHH PHÂN PHỐI SÀNH ĐIỆU theo hóa đơn 00004112</t>
  </si>
  <si>
    <t>1C22TLD</t>
  </si>
  <si>
    <t>0311187079-004</t>
  </si>
  <si>
    <t>00055988</t>
  </si>
  <si>
    <t>Bán hàng CÔNG TY TNHH PHÂN PHỐI SÀNH ĐIỆU theo hóa đơn 00000032</t>
  </si>
  <si>
    <t>00004112</t>
  </si>
  <si>
    <t>00052154</t>
  </si>
  <si>
    <t>00047003</t>
  </si>
  <si>
    <t>24259</t>
  </si>
  <si>
    <t>0008335</t>
  </si>
  <si>
    <t>00040215</t>
  </si>
  <si>
    <t>00000031</t>
  </si>
  <si>
    <t>00047016</t>
  </si>
  <si>
    <t>Bán hàng CÔNG TY TNHH PHÂN PHỐI SÀNH ĐIỆU theo hóa đơn 0008038</t>
  </si>
  <si>
    <t>Bán hàng CÔNG TY TNHH PHÂN PHỐI SÀNH ĐIỆU theo hóa đơn 00003844</t>
  </si>
  <si>
    <t>00040214</t>
  </si>
  <si>
    <t>00022965</t>
  </si>
  <si>
    <t>00024233</t>
  </si>
  <si>
    <t>00053962</t>
  </si>
  <si>
    <t>00000052</t>
  </si>
  <si>
    <t>0007455</t>
  </si>
  <si>
    <t>00010540</t>
  </si>
  <si>
    <t>1C22TLB</t>
  </si>
  <si>
    <t>Thuế GTGT</t>
  </si>
  <si>
    <t>00054392</t>
  </si>
  <si>
    <t>0010653</t>
  </si>
  <si>
    <t>Bán hàng CÔNG TY TNHH PHÂN PHỐI SÀNH ĐIỆU theo hóa đơn 00017864</t>
  </si>
  <si>
    <t>Bán hàng CÔNG TY TNHH PHÂN PHỐI SÀNH ĐIỆU theo hóa đơn 00003845</t>
  </si>
  <si>
    <t>Bán hàng CÔNG TY TNHH PHÂN PHỐI SÀNH ĐIỆU theo hóa đơn 00014750</t>
  </si>
  <si>
    <t>0009716</t>
  </si>
  <si>
    <t>Bán hàng CÔNG TY TNHH PHÂN PHỐI SÀNH ĐIỆU theo hóa đơn 0008636</t>
  </si>
  <si>
    <t>00031140</t>
  </si>
  <si>
    <t>0006696</t>
  </si>
  <si>
    <t>00051084</t>
  </si>
  <si>
    <t>0007026</t>
  </si>
  <si>
    <t>L1 28-30 &amp; L1 28B TẦNG 1 TTTM VINCOM MEGA MALL, PHƯỜNG ĐẠI MỖ, QUẬN NAM TỪ LIÊM, TP HÀ NỘI</t>
  </si>
  <si>
    <t>00029421</t>
  </si>
  <si>
    <t>BẢNG KÊ HÓA ĐƠN, CHỨNG TỪ HÀNG HÓA, DỊCH VỤ BÁN RA (MẪU QUẢN TRỊ)</t>
  </si>
  <si>
    <t>00038157</t>
  </si>
  <si>
    <t>Annam Gourmet Saigon Center</t>
  </si>
  <si>
    <t>00036447</t>
  </si>
  <si>
    <t>00029586</t>
  </si>
  <si>
    <t>24258</t>
  </si>
  <si>
    <t>0013128</t>
  </si>
  <si>
    <t>00011609</t>
  </si>
  <si>
    <t>Bán hàng CÔNG TY TNHH PHÂN PHỐI SÀNH ĐIỆU theo hóa đơn 00005415</t>
  </si>
  <si>
    <t>SÀNH ĐIỆU Tây Hồ</t>
  </si>
  <si>
    <t>CÔNG TY TNHH PHÂN PHỐI SÀNH ĐIỆU</t>
  </si>
  <si>
    <t>00042467</t>
  </si>
  <si>
    <t>00003821</t>
  </si>
  <si>
    <t>00034405</t>
  </si>
  <si>
    <t>Bán hàng CÔNG TY TNHH PHÂN PHỐI SÀNH ĐIỆU theo hóa đơn 00011681</t>
  </si>
  <si>
    <t>00053158</t>
  </si>
  <si>
    <t>SÀNH ĐIỆU Annam Gourmet Hai Bà Trưng</t>
  </si>
  <si>
    <t>00055355</t>
  </si>
  <si>
    <t>HN/21E</t>
  </si>
  <si>
    <t>00052732</t>
  </si>
  <si>
    <t>00031708</t>
  </si>
  <si>
    <t>00047989</t>
  </si>
  <si>
    <t>Bán hàng CÔNG TY TNHH PHÂN PHỐI SÀNH ĐIỆU theo hóa đơn 00010540</t>
  </si>
  <si>
    <t>00051279</t>
  </si>
  <si>
    <t>00015756</t>
  </si>
  <si>
    <t>00010980</t>
  </si>
  <si>
    <t>00001439</t>
  </si>
  <si>
    <t>0013832</t>
  </si>
  <si>
    <t>Annam Gourmet Feliz En Vista</t>
  </si>
  <si>
    <t>Ký hiệu HĐ</t>
  </si>
  <si>
    <t>Bán hàng CÔNG TY TNHH PHÂN PHỐI SÀNH ĐIỆU theo hóa đơn 0008336</t>
  </si>
  <si>
    <t>0010703</t>
  </si>
  <si>
    <t>00009912</t>
  </si>
  <si>
    <t>00047991</t>
  </si>
  <si>
    <t>00042306</t>
  </si>
  <si>
    <t>00056109</t>
  </si>
  <si>
    <t>00048739</t>
  </si>
  <si>
    <t>00013084</t>
  </si>
  <si>
    <t>Bán hàng CÔNG TY TNHH PHÂN PHỐI SÀNH ĐIỆU theo hóa đơn 00006742</t>
  </si>
  <si>
    <t>00007321</t>
  </si>
  <si>
    <t>Bán hàng CÔNG TY TNHH PHÂN PHỐI SÀNH ĐIỆU theo hóa đơn 00036077</t>
  </si>
  <si>
    <t>00052077</t>
  </si>
  <si>
    <t>00019878</t>
  </si>
  <si>
    <t>24260</t>
  </si>
  <si>
    <t>0013270</t>
  </si>
  <si>
    <t>00050737</t>
  </si>
  <si>
    <t>00056854</t>
  </si>
  <si>
    <t>Bán hàng CÔNG TY TNHH PHÂN PHỐI SÀNH ĐIỆU theo hóa đơn 00007815</t>
  </si>
  <si>
    <t>Hàng trả</t>
  </si>
  <si>
    <t>00007815</t>
  </si>
  <si>
    <t>Bán hàng CÔNG TY TNHH PHÂN PHỐI SÀNH ĐIỆU theo hóa đơn 00009912</t>
  </si>
  <si>
    <t>00021521</t>
  </si>
  <si>
    <t>00049336</t>
  </si>
  <si>
    <t>Bán hàng CÔNG TY TNHH PHÂN PHỐI SÀNH ĐIỆU theo hóa đơn 0012711</t>
  </si>
  <si>
    <t>Bán hàng CÔNG TY TNHH PHÂN PHỐI SÀNH ĐIỆU theo hóa đơn 0010248</t>
  </si>
  <si>
    <t>Annam Gourmet Landmark 81</t>
  </si>
  <si>
    <t>00036335</t>
  </si>
  <si>
    <t>Bán hàng CÔNG TY TNHH PHÂN PHỐI SÀNH ĐIỆU theo hóa đơn 0013302</t>
  </si>
  <si>
    <t>00006742</t>
  </si>
  <si>
    <t>00006744</t>
  </si>
  <si>
    <t>0011782</t>
  </si>
  <si>
    <t>00047990</t>
  </si>
  <si>
    <t>Bán hàng CÔNG TY TNHH PHÂN PHỐI SÀNH ĐIỆU theo hóa đơn 00010980</t>
  </si>
  <si>
    <t>Bán hàng CÔNG TY TNHH PHÂN PHỐI SÀNH ĐIỆU theo hóa đơn 00000052</t>
  </si>
  <si>
    <t>SÀNH ĐIỆU 51 Xuân Diệu, Tây Hồ, HN</t>
  </si>
  <si>
    <t>Bán hàng CÔNG TY TNHH PHÂN PHỐI SÀNH ĐIỆU theo hóa đơn 00011357</t>
  </si>
  <si>
    <t>00001797</t>
  </si>
  <si>
    <t>Bán hàng CÔNG TY TNHH PHÂN PHỐI SÀNH ĐIỆU theo hóa đơn 00022716</t>
  </si>
  <si>
    <t>00020617</t>
  </si>
  <si>
    <t>00031703</t>
  </si>
  <si>
    <t>0008636</t>
  </si>
  <si>
    <t>00006016</t>
  </si>
  <si>
    <t>00050586</t>
  </si>
  <si>
    <t>L1, 21-22-24, 88 Song Hành, Quận 2, Tp HCM</t>
  </si>
  <si>
    <t>Bán hàng CÔNG TY TNHH PHÂN PHỐI SÀNH ĐIỆU theo hóa đơn 0013128</t>
  </si>
  <si>
    <t>Bán hàng CÔNG TY TNHH PHÂN PHỐI SÀNH ĐIỆU theo hóa đơn 00004113</t>
  </si>
  <si>
    <t>0006258</t>
  </si>
  <si>
    <t>00055195</t>
  </si>
  <si>
    <t>Bán hàng CÔNG TY TNHH PHÂN PHỐI SÀNH ĐIỆU theo hóa đơn 0013270</t>
  </si>
  <si>
    <t>Bán hàng CÔNG TY TNHH PHÂN PHỐI SÀNH ĐIỆU theo hóa đơn 00013366</t>
  </si>
  <si>
    <t>00037212</t>
  </si>
  <si>
    <t>0010248</t>
  </si>
  <si>
    <t>DANH SÁCH THU, CHI TIỀN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</si>
  <si>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</si>
  <si>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</si>
  <si>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</si>
  <si>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</si>
  <si>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</si>
  <si>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</si>
  <si>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BC2212/185</t>
  </si>
  <si>
    <t>Cty SÀNH ĐIỆU thanh toán tiền hàng T09+10/2022</t>
  </si>
  <si>
    <t>SANHDIEU</t>
  </si>
  <si>
    <t>BC2212/181</t>
  </si>
  <si>
    <t>BC2211/162</t>
  </si>
  <si>
    <t>Cty SÀNH ĐIỆU - CHI NHÁNH HÀ NỘI  thanh toán tiền HD 40114, 48745, 47016, 50340- XT 67398, 67399</t>
  </si>
  <si>
    <t>SANHDIEU-004</t>
  </si>
  <si>
    <t>BC2211/103</t>
  </si>
  <si>
    <t>Cty SÀNH ĐIỆU - CHI NHÁNH HÀ NỘI  thanh toán tiền HD 40218, 44321</t>
  </si>
  <si>
    <t>BC2211/099</t>
  </si>
  <si>
    <t>Cty SÀNH ĐIỆU thanh toán tiền T9+10.2022</t>
  </si>
  <si>
    <t>BC2211/053</t>
  </si>
  <si>
    <t>Cty SÀNH ĐIỆU thanh toán tiền hàng T08+09/2022</t>
  </si>
  <si>
    <t>BC2211/052</t>
  </si>
  <si>
    <t>Cty SÀNH ĐIỆU thanh toán tiền hàng HD 45643 -XT 36431</t>
  </si>
  <si>
    <t>BC2211/017</t>
  </si>
  <si>
    <t>Cty SÀNH ĐIỆU  thanh toán tiền hàng HD 29909/31463/31140</t>
  </si>
  <si>
    <t>BC2211/008</t>
  </si>
  <si>
    <t>Cty SÀNH ĐIỆU thanh toán tiền hàng T8+9/2022</t>
  </si>
  <si>
    <t>BC2211/006</t>
  </si>
  <si>
    <t>Cty SÀNH ĐIỆU thanh toán T8+09.2022</t>
  </si>
  <si>
    <t>BC2210/033</t>
  </si>
  <si>
    <t>Cty SÀNH ĐIỆU thanh toán T7+08 2022</t>
  </si>
  <si>
    <t>BC2210/019</t>
  </si>
  <si>
    <t>Thu tiền hàng cty SÀNH ĐIỆU</t>
  </si>
  <si>
    <t>BC2210/014</t>
  </si>
  <si>
    <t>Thu tiền hàng cty  SÀNH ĐIỆU-HD 34384 và 29036</t>
  </si>
  <si>
    <t>BC2209/044</t>
  </si>
  <si>
    <t>CÔNG TY SÀNH ĐIỆU thanh toán tiền hàng T7+8/2022</t>
  </si>
  <si>
    <t>BC2209/043</t>
  </si>
  <si>
    <t>BC2209/034</t>
  </si>
  <si>
    <t>CÔNG TY SÀNH ĐIỆU thanh toán tiền hàng t7+8/2022</t>
  </si>
  <si>
    <t>BC2209/018</t>
  </si>
  <si>
    <t>CÔNG TY SÀNH ĐIỆU thanh toán tiền hàng T6+7/2022</t>
  </si>
  <si>
    <t>BC2209/017</t>
  </si>
  <si>
    <t>BC2209/016</t>
  </si>
  <si>
    <t>Cty Sành điệu HN thanh toán tiền HD 19878 - XT HD 32176</t>
  </si>
  <si>
    <t>BC2208/066</t>
  </si>
  <si>
    <t>Thu tiền hàng của CTY SÀNH ĐIỆU - CN Hà Nội  HD 14773</t>
  </si>
  <si>
    <t>BC2208/063</t>
  </si>
  <si>
    <t>Thu tiền hàng T 06+07 của CÔNG TY  SÀNH ĐIỆU</t>
  </si>
  <si>
    <t>BC2208/062</t>
  </si>
  <si>
    <t>BC2208/056</t>
  </si>
  <si>
    <t>BC2208/023</t>
  </si>
  <si>
    <t>Thu tiền hàng T 05+06 của CÔNG TY  SÀNH ĐIỆU</t>
  </si>
  <si>
    <t>BC2208/003</t>
  </si>
  <si>
    <t>BC2208/002</t>
  </si>
  <si>
    <t>BC2211/065</t>
  </si>
  <si>
    <t>Cty Sành Điệu thanh toán tiền hàng T4+5/2022</t>
  </si>
  <si>
    <t>BC2211/107</t>
  </si>
  <si>
    <t>Cty Sành Điệu thanh toán tiền T04+05/2022</t>
  </si>
  <si>
    <t>BC2211/077</t>
  </si>
  <si>
    <t>BC2211/076</t>
  </si>
  <si>
    <t>Cty Sành Điệu thanh toán HD 1796 và 7464 - XT HD 65866/49809/83920</t>
  </si>
  <si>
    <t>BC2211/075</t>
  </si>
  <si>
    <t>Cty Sành Điệu thanh toán tiền hàng T04+05/2022</t>
  </si>
  <si>
    <t>BC2211/128</t>
  </si>
  <si>
    <t>Cty Sành Điệu thanh toán tiền hàng T3+4/2022</t>
  </si>
  <si>
    <t>BC2211/127</t>
  </si>
  <si>
    <t>BC2211/126</t>
  </si>
  <si>
    <t>Cty Sành Điệu thanh toán tiền hàng T1+2+3/2022</t>
  </si>
  <si>
    <t>BC2211/125</t>
  </si>
  <si>
    <t>BC2211/124</t>
  </si>
  <si>
    <t>Cty Sành Điệu thanh toán tiền hàng T2+3/2022</t>
  </si>
  <si>
    <t>BC2203/092</t>
  </si>
  <si>
    <t>Cty Sành Điệu thanh toán tiền</t>
  </si>
  <si>
    <t>BC2203/091</t>
  </si>
  <si>
    <t>BC2203/088</t>
  </si>
  <si>
    <t>Cty Sành Điệu HN thanh toán tiền</t>
  </si>
  <si>
    <t>BC2203/077</t>
  </si>
  <si>
    <t>Cty Sành Điệu HN thanh toán tiền HD 2688</t>
  </si>
  <si>
    <t>BC2204/074</t>
  </si>
  <si>
    <t>Cty Sành Điệu thanh toán tiền 12/2021+ 01/2022</t>
  </si>
  <si>
    <t>BC2201/197</t>
  </si>
  <si>
    <t>Cty Sành điệu thanh toán tiền T12/21 và T1/22</t>
  </si>
  <si>
    <t>BC2201/0026</t>
  </si>
  <si>
    <t>Cty Sành điệu thanh toán tiền hàng T12/2021 và T1/2022</t>
  </si>
  <si>
    <t>BC2201/0016</t>
  </si>
  <si>
    <t>Cty Sành điệu HN thanh toán tiền hàng HD1570-XTHD 44999</t>
  </si>
  <si>
    <t>BC2201/0015</t>
  </si>
  <si>
    <t>Cty Sành điệu thanh toán tiền hàng T11,12/2021</t>
  </si>
  <si>
    <t>BC2201/0012</t>
  </si>
  <si>
    <t>Cty Sành điệu thanh toán tiền hàng T10,11/2021</t>
  </si>
  <si>
    <t>BC2201/0005</t>
  </si>
  <si>
    <t>Tổng cộng</t>
  </si>
  <si>
    <t>Ngày tháng</t>
  </si>
  <si>
    <t>Nội dung</t>
  </si>
  <si>
    <t>Số tiền bán hàng ( 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</si>
  <si>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</si>
  <si>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</si>
  <si>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</si>
  <si>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</si>
  <si>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</si>
  <si>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</si>
  <si>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Bảng kê hóa đơn tháng 4</t>
  </si>
  <si>
    <t>Bảng kê hóa đơn tháng 5</t>
  </si>
  <si>
    <t>Bảng kê hóa đơn tháng 6</t>
  </si>
  <si>
    <t>Bảng kê hóa đơn tháng 7</t>
  </si>
  <si>
    <t>Bảng kê hóa đơn tháng 8</t>
  </si>
  <si>
    <t>Bảng kê hóa đơn tháng 9</t>
  </si>
  <si>
    <t>Bảng kê hóa đơn tháng 10</t>
  </si>
  <si>
    <t>Bảng kê hóa đơn tháng 11</t>
  </si>
  <si>
    <t>Bảng kê hóa đơn tháng 12</t>
  </si>
  <si>
    <t>Tổng bán hàng</t>
  </si>
  <si>
    <t>Hàng trả tháng 3</t>
  </si>
  <si>
    <t>Tổng hàng trả</t>
  </si>
  <si>
    <t>Thanh toán tháng 1</t>
  </si>
  <si>
    <t>Thanh toán tháng 2</t>
  </si>
  <si>
    <t>Thanh toán tháng 3</t>
  </si>
  <si>
    <t>Thanh toán tháng 4</t>
  </si>
  <si>
    <t>Tổng đã thanh toán</t>
  </si>
  <si>
    <t xml:space="preserve">Dư nợ phải thu </t>
  </si>
  <si>
    <t>Hàng trả tháng 8</t>
  </si>
  <si>
    <t>Hàng trả tháng 12</t>
  </si>
  <si>
    <t>Thanh toán tháng 5</t>
  </si>
  <si>
    <t>Thanh toán tháng 6</t>
  </si>
  <si>
    <t>Thanh toán tháng 7</t>
  </si>
  <si>
    <t>Thanh toán tháng 8</t>
  </si>
  <si>
    <t>Thanh toán tháng 9</t>
  </si>
  <si>
    <t>Thanh toán tháng 10</t>
  </si>
  <si>
    <t>Thanh toán tháng 11</t>
  </si>
  <si>
    <t>Thanh toán tháng 12</t>
  </si>
  <si>
    <t>Total</t>
  </si>
  <si>
    <t>GL</t>
  </si>
  <si>
    <t xml:space="preserve">Vendor Code </t>
  </si>
  <si>
    <t>Vendor Name</t>
  </si>
  <si>
    <t>Invoice No.</t>
  </si>
  <si>
    <t>Date</t>
  </si>
  <si>
    <t>Month</t>
  </si>
  <si>
    <t>Amount with VAT</t>
  </si>
  <si>
    <t>Store</t>
  </si>
  <si>
    <t>Paid date</t>
  </si>
  <si>
    <t>ACB/VCB/Loan</t>
  </si>
  <si>
    <t>LS1474</t>
  </si>
  <si>
    <t>NGOC THOM</t>
  </si>
  <si>
    <t>AP</t>
  </si>
  <si>
    <t>3685406</t>
  </si>
  <si>
    <t>TAKA</t>
  </si>
  <si>
    <t>PMH</t>
  </si>
  <si>
    <t>3717236</t>
  </si>
  <si>
    <t>EST</t>
  </si>
  <si>
    <t>20/12/2021</t>
  </si>
  <si>
    <t>SGP</t>
  </si>
  <si>
    <t>3747801</t>
  </si>
  <si>
    <t>Q2</t>
  </si>
  <si>
    <t>3777807</t>
  </si>
  <si>
    <t>3809542</t>
  </si>
  <si>
    <t>3900982</t>
  </si>
  <si>
    <t>LM81</t>
  </si>
  <si>
    <t>3982146</t>
  </si>
  <si>
    <t>3954611</t>
  </si>
  <si>
    <t>4022137</t>
  </si>
  <si>
    <t>4077574</t>
  </si>
  <si>
    <t>4110735</t>
  </si>
  <si>
    <t>4045809</t>
  </si>
  <si>
    <t>4135897</t>
  </si>
  <si>
    <t>HBT</t>
  </si>
  <si>
    <t>4179334</t>
  </si>
  <si>
    <t>4247142</t>
  </si>
  <si>
    <t>4266521</t>
  </si>
  <si>
    <t>NVT</t>
  </si>
  <si>
    <t>Bù trừ công nợ</t>
  </si>
  <si>
    <t>CK 2021</t>
  </si>
  <si>
    <t>AGM-CK 2021</t>
  </si>
  <si>
    <t>28/05/2022</t>
  </si>
  <si>
    <t>CK 2021#TACH SO#GIAM</t>
  </si>
  <si>
    <t>CK 2021#TACH SO#TREO LAI</t>
  </si>
  <si>
    <t>4311564</t>
  </si>
  <si>
    <t>4542044</t>
  </si>
  <si>
    <t>CK 2021#TACH SO#PENDING</t>
  </si>
  <si>
    <t>4618459</t>
  </si>
  <si>
    <t>4651170</t>
  </si>
  <si>
    <t>4735348</t>
  </si>
  <si>
    <t>4796048</t>
  </si>
  <si>
    <t>4811076</t>
  </si>
  <si>
    <t>4865425</t>
  </si>
  <si>
    <t>4902423</t>
  </si>
  <si>
    <t>4940004</t>
  </si>
  <si>
    <t>4979629</t>
  </si>
  <si>
    <t>5028465</t>
  </si>
  <si>
    <t>AST</t>
  </si>
  <si>
    <t>5078567</t>
  </si>
  <si>
    <t>5125485</t>
  </si>
  <si>
    <t>5170365</t>
  </si>
  <si>
    <t>5262835</t>
  </si>
  <si>
    <t>5222421</t>
  </si>
  <si>
    <t>5310156</t>
  </si>
  <si>
    <t>5355519</t>
  </si>
  <si>
    <t>5448528</t>
  </si>
  <si>
    <t>5495274</t>
  </si>
  <si>
    <t>THEO DÕI CÔNG NỢ/CÔNG TY TNHH PHÂN PHỐI SÀNH ĐIỆU MNAM</t>
  </si>
  <si>
    <t>Giảm trừ Ck 2021</t>
  </si>
  <si>
    <t>5789350</t>
  </si>
  <si>
    <t>6243905</t>
  </si>
  <si>
    <t>CK 2022</t>
  </si>
  <si>
    <t>AGM-CK 2022</t>
  </si>
  <si>
    <t>CK 2023 - 31/03/2023</t>
  </si>
  <si>
    <t>AGM-CK 2023</t>
  </si>
  <si>
    <t>Hàng trả tháng 9</t>
  </si>
  <si>
    <t>Hàng trả tháng 10</t>
  </si>
  <si>
    <t>Hàng trả tháng 11</t>
  </si>
  <si>
    <t>MBAC</t>
  </si>
  <si>
    <t>Dư nợ</t>
  </si>
  <si>
    <t>Cty Sành điệu CN HN thanh toán tiền hàng HD 9762</t>
  </si>
  <si>
    <t>Cty Sành Điệu thanh toán tiền HD 55988/56109 (T12/2022),  HD 50592 (9/11/2022)</t>
  </si>
  <si>
    <t>Cty Sành Điệu thanh toán HD 3114/4054/3995/803 - XT 11745/11750/11744/14822/83065/17154/14932/62577/51911/51269/48596</t>
  </si>
  <si>
    <t>Cty Sành điệu HN thanh toán tiền hàng HD 3544</t>
  </si>
  <si>
    <t>Cty Sành điệu HN thanh toán tiền hàng HD 25462</t>
  </si>
  <si>
    <t xml:space="preserve">Ngày thanh toán </t>
  </si>
  <si>
    <t xml:space="preserve">Nội dung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</si>
</sst>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\ #,##0_);\(#,##0\)"/>
    <numFmt numFmtId="167" formatCode="dd/mm"/>
    <numFmt numFmtId="168" formatCode="_-* #,##0.00\ _₫_-;\-* #,##0.00\ _₫_-;_-* &quot;-&quot;??\ _₫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8"/>
      <color rgb="FF0070C0"/>
      <name val="Arial"/>
      <family val="2"/>
    </font>
    <font>
      <b/>
      <sz val="13"/>
      <color rgb="FFFF0000"/>
      <name val="Times New Roman"/>
      <family val="1"/>
    </font>
    <font>
      <b/>
      <sz val="12"/>
      <color rgb="FFFF0000"/>
      <name val="Calibri"/>
      <family val="2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E3E3E3"/>
      </left>
      <right/>
      <top/>
      <bottom/>
      <diagonal/>
    </border>
  </borders>
  <cellStyleXfs count="12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38" fontId="3" fillId="0" borderId="1" xfId="0" applyNumberFormat="1" applyFont="1" applyBorder="1" applyAlignment="1">
      <alignment horizontal="right" vertical="center"/>
    </xf>
    <xf numFmtId="38" fontId="3" fillId="2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38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0" fillId="0" borderId="0" xfId="0" applyNumberFormat="1"/>
    <xf numFmtId="0" fontId="3" fillId="0" borderId="1" xfId="0" applyFont="1" applyBorder="1" applyAlignment="1">
      <alignment horizontal="right" vertical="center"/>
    </xf>
    <xf numFmtId="38" fontId="0" fillId="0" borderId="0" xfId="0" applyNumberFormat="1"/>
    <xf numFmtId="14" fontId="6" fillId="3" borderId="3" xfId="0" applyNumberFormat="1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8" fontId="6" fillId="0" borderId="1" xfId="0" applyNumberFormat="1" applyFont="1" applyBorder="1" applyAlignment="1">
      <alignment horizontal="right" vertical="center"/>
    </xf>
    <xf numFmtId="38" fontId="3" fillId="2" borderId="0" xfId="0" applyNumberFormat="1" applyFont="1" applyFill="1" applyAlignment="1">
      <alignment horizontal="right" vertical="center"/>
    </xf>
    <xf numFmtId="164" fontId="5" fillId="0" borderId="0" xfId="1" applyNumberFormat="1" applyFont="1" applyAlignment="1">
      <alignment horizontal="center"/>
    </xf>
    <xf numFmtId="14" fontId="11" fillId="4" borderId="4" xfId="3" applyNumberFormat="1" applyFont="1" applyFill="1" applyBorder="1" applyAlignment="1">
      <alignment horizontal="center" vertical="center" wrapText="1"/>
    </xf>
    <xf numFmtId="0" fontId="11" fillId="4" borderId="4" xfId="3" applyFont="1" applyFill="1" applyBorder="1" applyAlignment="1">
      <alignment horizontal="center" vertical="center" wrapText="1"/>
    </xf>
    <xf numFmtId="14" fontId="11" fillId="0" borderId="4" xfId="3" applyNumberFormat="1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14" fontId="9" fillId="0" borderId="4" xfId="3" applyNumberFormat="1" applyFont="1" applyBorder="1" applyAlignment="1">
      <alignment horizontal="center"/>
    </xf>
    <xf numFmtId="0" fontId="9" fillId="0" borderId="4" xfId="3" applyFont="1" applyBorder="1" applyAlignment="1">
      <alignment horizontal="left"/>
    </xf>
    <xf numFmtId="165" fontId="9" fillId="0" borderId="4" xfId="4" applyNumberFormat="1" applyFont="1" applyBorder="1" applyAlignment="1">
      <alignment horizontal="center"/>
    </xf>
    <xf numFmtId="165" fontId="9" fillId="0" borderId="4" xfId="4" applyNumberFormat="1" applyFont="1" applyBorder="1"/>
    <xf numFmtId="0" fontId="9" fillId="0" borderId="4" xfId="3" applyFont="1" applyBorder="1"/>
    <xf numFmtId="14" fontId="9" fillId="0" borderId="5" xfId="3" applyNumberFormat="1" applyFont="1" applyBorder="1" applyAlignment="1">
      <alignment horizontal="center"/>
    </xf>
    <xf numFmtId="0" fontId="9" fillId="0" borderId="6" xfId="3" applyFont="1" applyBorder="1" applyAlignment="1">
      <alignment horizontal="left"/>
    </xf>
    <xf numFmtId="165" fontId="11" fillId="4" borderId="4" xfId="4" applyNumberFormat="1" applyFont="1" applyFill="1" applyBorder="1" applyAlignment="1">
      <alignment horizontal="center"/>
    </xf>
    <xf numFmtId="0" fontId="11" fillId="4" borderId="4" xfId="3" applyFont="1" applyFill="1" applyBorder="1"/>
    <xf numFmtId="165" fontId="11" fillId="4" borderId="4" xfId="4" applyNumberFormat="1" applyFont="1" applyFill="1" applyBorder="1"/>
    <xf numFmtId="165" fontId="12" fillId="4" borderId="4" xfId="4" applyNumberFormat="1" applyFont="1" applyFill="1" applyBorder="1" applyAlignment="1">
      <alignment horizontal="center" vertical="center"/>
    </xf>
    <xf numFmtId="165" fontId="11" fillId="4" borderId="4" xfId="3" applyNumberFormat="1" applyFont="1" applyFill="1" applyBorder="1"/>
    <xf numFmtId="165" fontId="13" fillId="5" borderId="4" xfId="3" applyNumberFormat="1" applyFont="1" applyFill="1" applyBorder="1"/>
    <xf numFmtId="0" fontId="15" fillId="0" borderId="0" xfId="0" applyFont="1" applyAlignment="1">
      <alignment horizontal="center" vertical="center"/>
    </xf>
    <xf numFmtId="38" fontId="15" fillId="0" borderId="0" xfId="0" applyNumberFormat="1" applyFont="1" applyAlignment="1">
      <alignment vertical="center"/>
    </xf>
    <xf numFmtId="166" fontId="16" fillId="0" borderId="0" xfId="0" applyNumberFormat="1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14" fontId="17" fillId="0" borderId="8" xfId="0" applyNumberFormat="1" applyFont="1" applyBorder="1" applyAlignment="1">
      <alignment horizontal="center" vertical="center"/>
    </xf>
    <xf numFmtId="0" fontId="15" fillId="0" borderId="0" xfId="1" applyNumberFormat="1" applyFont="1" applyFill="1" applyAlignment="1">
      <alignment horizontal="center" vertical="center"/>
    </xf>
    <xf numFmtId="167" fontId="15" fillId="6" borderId="8" xfId="0" applyNumberFormat="1" applyFont="1" applyFill="1" applyBorder="1" applyAlignment="1">
      <alignment horizontal="center" vertical="center" wrapText="1"/>
    </xf>
    <xf numFmtId="14" fontId="15" fillId="6" borderId="8" xfId="0" applyNumberFormat="1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14" fontId="15" fillId="7" borderId="8" xfId="0" applyNumberFormat="1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/>
    </xf>
    <xf numFmtId="0" fontId="19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38" fontId="20" fillId="0" borderId="8" xfId="1" applyNumberFormat="1" applyFont="1" applyFill="1" applyBorder="1" applyAlignment="1" applyProtection="1">
      <alignment vertical="center"/>
    </xf>
    <xf numFmtId="0" fontId="15" fillId="0" borderId="8" xfId="0" applyFont="1" applyBorder="1" applyAlignment="1">
      <alignment horizontal="center" vertical="center"/>
    </xf>
    <xf numFmtId="14" fontId="17" fillId="0" borderId="8" xfId="0" applyNumberFormat="1" applyFont="1" applyBorder="1" applyAlignment="1">
      <alignment vertical="center"/>
    </xf>
    <xf numFmtId="1" fontId="15" fillId="0" borderId="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43" fontId="20" fillId="0" borderId="8" xfId="1" applyFont="1" applyFill="1" applyBorder="1" applyAlignment="1" applyProtection="1">
      <alignment vertical="center"/>
    </xf>
    <xf numFmtId="168" fontId="0" fillId="0" borderId="0" xfId="0" applyNumberFormat="1"/>
    <xf numFmtId="164" fontId="0" fillId="0" borderId="0" xfId="1" applyNumberFormat="1" applyFont="1"/>
    <xf numFmtId="38" fontId="6" fillId="5" borderId="1" xfId="0" applyNumberFormat="1" applyFont="1" applyFill="1" applyBorder="1" applyAlignment="1">
      <alignment horizontal="right" vertical="center"/>
    </xf>
    <xf numFmtId="164" fontId="18" fillId="0" borderId="0" xfId="1" applyNumberFormat="1" applyFont="1" applyFill="1" applyBorder="1"/>
    <xf numFmtId="164" fontId="15" fillId="6" borderId="8" xfId="1" applyNumberFormat="1" applyFont="1" applyFill="1" applyBorder="1" applyAlignment="1">
      <alignment horizontal="center" vertical="center" wrapText="1"/>
    </xf>
    <xf numFmtId="164" fontId="20" fillId="0" borderId="8" xfId="1" applyNumberFormat="1" applyFont="1" applyFill="1" applyBorder="1" applyAlignment="1" applyProtection="1">
      <alignment vertical="center"/>
    </xf>
    <xf numFmtId="164" fontId="0" fillId="0" borderId="0" xfId="0" applyNumberFormat="1"/>
    <xf numFmtId="164" fontId="22" fillId="0" borderId="0" xfId="1" applyNumberFormat="1" applyFont="1" applyAlignment="1">
      <alignment horizontal="right"/>
    </xf>
    <xf numFmtId="165" fontId="0" fillId="0" borderId="0" xfId="0" applyNumberFormat="1"/>
    <xf numFmtId="167" fontId="15" fillId="6" borderId="4" xfId="0" applyNumberFormat="1" applyFont="1" applyFill="1" applyBorder="1" applyAlignment="1">
      <alignment horizontal="center" vertical="center" wrapText="1"/>
    </xf>
    <xf numFmtId="14" fontId="15" fillId="6" borderId="4" xfId="0" applyNumberFormat="1" applyFont="1" applyFill="1" applyBorder="1" applyAlignment="1">
      <alignment horizontal="center" vertical="center" wrapText="1"/>
    </xf>
    <xf numFmtId="164" fontId="15" fillId="6" borderId="4" xfId="1" applyNumberFormat="1" applyFont="1" applyFill="1" applyBorder="1" applyAlignment="1">
      <alignment horizontal="center" vertical="center" wrapText="1"/>
    </xf>
    <xf numFmtId="14" fontId="15" fillId="7" borderId="4" xfId="0" applyNumberFormat="1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14" fontId="17" fillId="8" borderId="4" xfId="0" applyNumberFormat="1" applyFont="1" applyFill="1" applyBorder="1" applyAlignment="1">
      <alignment horizontal="center" vertical="center"/>
    </xf>
    <xf numFmtId="164" fontId="20" fillId="8" borderId="4" xfId="1" applyNumberFormat="1" applyFont="1" applyFill="1" applyBorder="1" applyAlignment="1" applyProtection="1">
      <alignment vertical="center"/>
    </xf>
    <xf numFmtId="0" fontId="15" fillId="8" borderId="4" xfId="0" applyFont="1" applyFill="1" applyBorder="1" applyAlignment="1">
      <alignment horizontal="center" vertical="center"/>
    </xf>
    <xf numFmtId="1" fontId="15" fillId="8" borderId="4" xfId="0" applyNumberFormat="1" applyFont="1" applyFill="1" applyBorder="1" applyAlignment="1">
      <alignment horizontal="center" vertical="center"/>
    </xf>
    <xf numFmtId="38" fontId="20" fillId="8" borderId="4" xfId="1" applyNumberFormat="1" applyFont="1" applyFill="1" applyBorder="1" applyAlignment="1" applyProtection="1">
      <alignment vertical="center"/>
    </xf>
    <xf numFmtId="38" fontId="6" fillId="9" borderId="1" xfId="0" applyNumberFormat="1" applyFont="1" applyFill="1" applyBorder="1" applyAlignment="1">
      <alignment horizontal="right" vertical="center"/>
    </xf>
    <xf numFmtId="38" fontId="3" fillId="0" borderId="9" xfId="0" applyNumberFormat="1" applyFont="1" applyBorder="1" applyAlignment="1">
      <alignment horizontal="right" vertical="center"/>
    </xf>
    <xf numFmtId="38" fontId="3" fillId="0" borderId="0" xfId="0" applyNumberFormat="1" applyFont="1" applyAlignment="1">
      <alignment horizontal="right" vertical="center"/>
    </xf>
    <xf numFmtId="38" fontId="3" fillId="10" borderId="1" xfId="0" applyNumberFormat="1" applyFont="1" applyFill="1" applyBorder="1" applyAlignment="1">
      <alignment horizontal="right" vertical="center"/>
    </xf>
    <xf numFmtId="38" fontId="6" fillId="10" borderId="1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0" fillId="5" borderId="0" xfId="0" applyFill="1"/>
    <xf numFmtId="165" fontId="23" fillId="5" borderId="0" xfId="0" applyNumberFormat="1" applyFont="1" applyFill="1"/>
    <xf numFmtId="0" fontId="0" fillId="0" borderId="0" xfId="0" applyAlignment="1">
      <alignment wrapText="1"/>
    </xf>
    <xf numFmtId="0" fontId="24" fillId="11" borderId="4" xfId="0" applyFont="1" applyFill="1" applyBorder="1" applyAlignment="1">
      <alignment horizontal="center" vertical="center"/>
    </xf>
    <xf numFmtId="0" fontId="24" fillId="11" borderId="4" xfId="0" applyFont="1" applyFill="1" applyBorder="1" applyAlignment="1">
      <alignment horizontal="center" vertical="center" wrapText="1"/>
    </xf>
    <xf numFmtId="14" fontId="25" fillId="9" borderId="4" xfId="0" applyNumberFormat="1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left" vertical="center" wrapText="1"/>
    </xf>
    <xf numFmtId="38" fontId="25" fillId="9" borderId="4" xfId="0" applyNumberFormat="1" applyFont="1" applyFill="1" applyBorder="1" applyAlignment="1">
      <alignment horizontal="right" vertical="center"/>
    </xf>
    <xf numFmtId="14" fontId="24" fillId="9" borderId="4" xfId="6" applyNumberFormat="1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vertical="center" wrapText="1"/>
    </xf>
    <xf numFmtId="165" fontId="24" fillId="9" borderId="4" xfId="7" applyNumberFormat="1" applyFont="1" applyFill="1" applyBorder="1" applyAlignment="1">
      <alignment vertical="center"/>
    </xf>
    <xf numFmtId="1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38" fontId="3" fillId="5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14" fontId="10" fillId="0" borderId="0" xfId="3" applyNumberFormat="1" applyFont="1" applyAlignment="1">
      <alignment horizontal="center"/>
    </xf>
    <xf numFmtId="14" fontId="11" fillId="4" borderId="5" xfId="3" applyNumberFormat="1" applyFont="1" applyFill="1" applyBorder="1" applyAlignment="1">
      <alignment horizontal="center"/>
    </xf>
    <xf numFmtId="14" fontId="11" fillId="4" borderId="6" xfId="3" applyNumberFormat="1" applyFont="1" applyFill="1" applyBorder="1" applyAlignment="1">
      <alignment horizontal="center"/>
    </xf>
    <xf numFmtId="14" fontId="13" fillId="5" borderId="5" xfId="3" quotePrefix="1" applyNumberFormat="1" applyFont="1" applyFill="1" applyBorder="1" applyAlignment="1">
      <alignment horizontal="center" vertical="center"/>
    </xf>
    <xf numFmtId="14" fontId="13" fillId="5" borderId="7" xfId="3" quotePrefix="1" applyNumberFormat="1" applyFont="1" applyFill="1" applyBorder="1" applyAlignment="1">
      <alignment horizontal="center" vertical="center"/>
    </xf>
    <xf numFmtId="14" fontId="13" fillId="5" borderId="6" xfId="3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2">
    <cellStyle name="Comma" xfId="1" builtinId="3"/>
    <cellStyle name="Comma 2" xfId="4" xr:uid="{81FDA41A-CC98-49BA-A203-478CD22A10EA}"/>
    <cellStyle name="Comma 2 2" xfId="7" xr:uid="{806BBDC7-08C1-4EBD-99F9-1D23D7DCB1EE}"/>
    <cellStyle name="Comma 3" xfId="2" xr:uid="{BA267FF6-EA51-47DE-975A-3A16A8E8BE97}"/>
    <cellStyle name="Comma 3 2" xfId="10" xr:uid="{BDD6FEE2-40FD-454E-ACB5-517E7B510609}"/>
    <cellStyle name="Comma 4" xfId="9" xr:uid="{A3C1265F-FA8D-4E8C-A9A8-3BF61347DC7F}"/>
    <cellStyle name="Comma 5" xfId="5" xr:uid="{6A4A1BCE-A83D-406B-B73B-BA542AA94547}"/>
    <cellStyle name="Normal" xfId="0" builtinId="0"/>
    <cellStyle name="Normal 2" xfId="3" xr:uid="{80FF4E54-D7AB-4D78-AD6D-9B3BA69C135D}"/>
    <cellStyle name="Normal 2 2" xfId="11" xr:uid="{E03D790A-18A5-41B5-AA55-CF398665F2C3}"/>
    <cellStyle name="Normal 2 3" xfId="8" xr:uid="{0100AB13-2F0D-4B03-BF0C-50D7AD6E0E81}"/>
    <cellStyle name="Normal 3" xfId="6" xr:uid="{6CCD9C44-3009-4B87-A528-18D3E77182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0CD0E-01F1-4B20-9EE7-2ED71F5D0B17}">
  <dimension ref="A1:S49"/>
  <sheetViews>
    <sheetView workbookViewId="0">
      <selection activeCell="F30" sqref="F30"/>
    </sheetView>
  </sheetViews>
  <sheetFormatPr defaultRowHeight="15" x14ac:dyDescent="0.25"/>
  <cols>
    <col min="2" max="2" width="22.140625" customWidth="1"/>
    <col min="3" max="3" width="24.42578125" customWidth="1"/>
    <col min="4" max="6" width="22.140625" customWidth="1"/>
    <col min="7" max="7" width="23.42578125" customWidth="1"/>
    <col min="8" max="8" width="11.7109375" customWidth="1"/>
    <col min="10" max="10" width="14.28515625" customWidth="1"/>
    <col min="12" max="12" width="11" customWidth="1"/>
    <col min="13" max="13" width="15.140625" customWidth="1"/>
  </cols>
  <sheetData>
    <row r="1" spans="1:7" ht="19.5" x14ac:dyDescent="0.3">
      <c r="B1" s="101" t="s">
        <v>564</v>
      </c>
      <c r="C1" s="101"/>
      <c r="D1" s="101"/>
      <c r="E1" s="101"/>
      <c r="F1" s="101"/>
    </row>
    <row r="2" spans="1:7" ht="31.5" x14ac:dyDescent="0.25">
      <c r="B2" s="20" t="s">
        <v>459</v>
      </c>
      <c r="C2" s="21" t="s">
        <v>460</v>
      </c>
      <c r="D2" s="21" t="s">
        <v>461</v>
      </c>
      <c r="E2" s="21" t="s">
        <v>462</v>
      </c>
      <c r="F2" s="21" t="s">
        <v>463</v>
      </c>
    </row>
    <row r="3" spans="1:7" ht="16.5" x14ac:dyDescent="0.25">
      <c r="B3" s="22"/>
      <c r="C3" s="23" t="s">
        <v>464</v>
      </c>
      <c r="D3" s="67">
        <v>14694691</v>
      </c>
      <c r="E3" s="23"/>
      <c r="F3" s="23"/>
    </row>
    <row r="4" spans="1:7" ht="15.75" x14ac:dyDescent="0.25">
      <c r="A4">
        <v>1</v>
      </c>
      <c r="B4" s="24"/>
      <c r="C4" s="25" t="s">
        <v>465</v>
      </c>
      <c r="D4" s="26">
        <f>+SUMIFS('Báo cáo'!J$6:J$189,'Báo cáo'!A$6:A$189,'Công nợ'!A4)</f>
        <v>21627528</v>
      </c>
      <c r="E4" s="26">
        <v>21279757</v>
      </c>
      <c r="F4" s="27"/>
      <c r="G4" t="s">
        <v>565</v>
      </c>
    </row>
    <row r="5" spans="1:7" ht="15.75" x14ac:dyDescent="0.25">
      <c r="A5">
        <v>2</v>
      </c>
      <c r="B5" s="24"/>
      <c r="C5" s="25" t="s">
        <v>466</v>
      </c>
      <c r="D5" s="26">
        <f>+SUMIFS('Báo cáo'!J$6:J$189,'Báo cáo'!A$6:A$189,'Công nợ'!A5)</f>
        <v>17592858</v>
      </c>
      <c r="E5" s="26"/>
      <c r="F5" s="27"/>
    </row>
    <row r="6" spans="1:7" ht="15.75" x14ac:dyDescent="0.25">
      <c r="A6">
        <v>3</v>
      </c>
      <c r="B6" s="24"/>
      <c r="C6" s="25" t="s">
        <v>467</v>
      </c>
      <c r="D6" s="26">
        <f>+SUMIFS('Báo cáo'!J$6:J$189,'Báo cáo'!A$6:A$189,'Công nợ'!A6)</f>
        <v>19573412</v>
      </c>
      <c r="E6" s="26"/>
      <c r="F6" s="28"/>
    </row>
    <row r="7" spans="1:7" ht="15.75" x14ac:dyDescent="0.25">
      <c r="A7">
        <v>4</v>
      </c>
      <c r="B7" s="29"/>
      <c r="C7" s="25" t="s">
        <v>468</v>
      </c>
      <c r="D7" s="26">
        <f>+SUMIFS('Báo cáo'!J$6:J$189,'Báo cáo'!A$6:A$189,'Công nợ'!A7)</f>
        <v>17082185</v>
      </c>
      <c r="E7" s="27"/>
      <c r="F7" s="28"/>
    </row>
    <row r="8" spans="1:7" ht="15.75" x14ac:dyDescent="0.25">
      <c r="A8">
        <v>5</v>
      </c>
      <c r="B8" s="29"/>
      <c r="C8" s="25" t="s">
        <v>469</v>
      </c>
      <c r="D8" s="26">
        <f>+SUMIFS('Báo cáo'!J$6:J$189,'Báo cáo'!A$6:A$189,'Công nợ'!A8)</f>
        <v>20100534</v>
      </c>
      <c r="E8" s="27"/>
      <c r="F8" s="28"/>
    </row>
    <row r="9" spans="1:7" ht="15.75" x14ac:dyDescent="0.25">
      <c r="A9">
        <v>6</v>
      </c>
      <c r="B9" s="29"/>
      <c r="C9" s="25" t="s">
        <v>470</v>
      </c>
      <c r="D9" s="26">
        <f>+SUMIFS('Báo cáo'!J$6:J$189,'Báo cáo'!A$6:A$189,'Công nợ'!A9)</f>
        <v>10397202</v>
      </c>
      <c r="E9" s="27"/>
      <c r="F9" s="28"/>
    </row>
    <row r="10" spans="1:7" ht="15.75" x14ac:dyDescent="0.25">
      <c r="A10">
        <v>7</v>
      </c>
      <c r="B10" s="29"/>
      <c r="C10" s="25" t="s">
        <v>471</v>
      </c>
      <c r="D10" s="26">
        <f>+SUMIFS('Báo cáo'!J$6:J$189,'Báo cáo'!A$6:A$189,'Công nợ'!A10)</f>
        <v>10948605</v>
      </c>
      <c r="E10" s="27"/>
      <c r="F10" s="28"/>
    </row>
    <row r="11" spans="1:7" ht="15.75" x14ac:dyDescent="0.25">
      <c r="A11">
        <v>8</v>
      </c>
      <c r="B11" s="29"/>
      <c r="C11" s="25" t="s">
        <v>472</v>
      </c>
      <c r="D11" s="26">
        <f>+SUMIFS('Báo cáo'!J$6:J$189,'Báo cáo'!A$6:A$189,'Công nợ'!A11)</f>
        <v>19439877</v>
      </c>
      <c r="E11" s="27"/>
      <c r="F11" s="28"/>
    </row>
    <row r="12" spans="1:7" ht="15.75" x14ac:dyDescent="0.25">
      <c r="A12">
        <v>9</v>
      </c>
      <c r="B12" s="29"/>
      <c r="C12" s="25" t="s">
        <v>473</v>
      </c>
      <c r="D12" s="26">
        <f>+SUMIFS('Báo cáo'!J$6:J$189,'Báo cáo'!A$6:A$189,'Công nợ'!A12)</f>
        <v>13622910</v>
      </c>
      <c r="E12" s="27"/>
      <c r="F12" s="28"/>
    </row>
    <row r="13" spans="1:7" ht="15.75" x14ac:dyDescent="0.25">
      <c r="A13">
        <v>10</v>
      </c>
      <c r="B13" s="29"/>
      <c r="C13" s="25" t="s">
        <v>474</v>
      </c>
      <c r="D13" s="26">
        <f>+SUMIFS('Báo cáo'!J$6:J$189,'Báo cáo'!A$6:A$189,'Công nợ'!A13)</f>
        <v>15311728</v>
      </c>
      <c r="E13" s="27"/>
      <c r="F13" s="28"/>
    </row>
    <row r="14" spans="1:7" ht="15.75" x14ac:dyDescent="0.25">
      <c r="A14">
        <v>11</v>
      </c>
      <c r="B14" s="29"/>
      <c r="C14" s="25" t="s">
        <v>475</v>
      </c>
      <c r="D14" s="26">
        <f>+SUMIFS('Báo cáo'!J$6:J$189,'Báo cáo'!A$6:A$189,'Công nợ'!A14)</f>
        <v>14716895</v>
      </c>
      <c r="E14" s="27"/>
      <c r="F14" s="28"/>
    </row>
    <row r="15" spans="1:7" ht="15.75" x14ac:dyDescent="0.25">
      <c r="A15">
        <v>12</v>
      </c>
      <c r="B15" s="29"/>
      <c r="C15" s="25" t="s">
        <v>476</v>
      </c>
      <c r="D15" s="26">
        <f>+SUMIFS('Báo cáo'!J$6:J$189,'Báo cáo'!A$6:A$189,'Công nợ'!A15)</f>
        <v>16395799</v>
      </c>
      <c r="E15" s="27"/>
      <c r="F15" s="28"/>
    </row>
    <row r="16" spans="1:7" ht="15.75" x14ac:dyDescent="0.25">
      <c r="B16" s="29"/>
      <c r="C16" s="30"/>
      <c r="D16" s="26"/>
      <c r="E16" s="27"/>
      <c r="F16" s="28"/>
    </row>
    <row r="17" spans="1:19" ht="15.75" x14ac:dyDescent="0.25">
      <c r="B17" s="102" t="s">
        <v>477</v>
      </c>
      <c r="C17" s="103"/>
      <c r="D17" s="31">
        <f>+SUM(D4:D15)</f>
        <v>196809533</v>
      </c>
      <c r="E17" s="31">
        <f>SUM(E4:E15)</f>
        <v>21279757</v>
      </c>
      <c r="F17" s="32"/>
    </row>
    <row r="18" spans="1:19" ht="15.75" x14ac:dyDescent="0.25">
      <c r="A18">
        <v>3</v>
      </c>
      <c r="B18" s="24"/>
      <c r="C18" s="30" t="s">
        <v>478</v>
      </c>
      <c r="D18" s="26"/>
      <c r="E18" s="26"/>
      <c r="F18" s="28"/>
      <c r="G18">
        <v>2188454</v>
      </c>
    </row>
    <row r="19" spans="1:19" ht="15.75" x14ac:dyDescent="0.25">
      <c r="A19">
        <v>8</v>
      </c>
      <c r="B19" s="24"/>
      <c r="C19" s="30" t="s">
        <v>486</v>
      </c>
      <c r="D19" s="26"/>
      <c r="E19" s="26"/>
      <c r="F19" s="28"/>
    </row>
    <row r="20" spans="1:19" ht="15.75" x14ac:dyDescent="0.25">
      <c r="A20">
        <v>12</v>
      </c>
      <c r="B20" s="24"/>
      <c r="C20" s="30" t="s">
        <v>572</v>
      </c>
      <c r="D20" s="26"/>
      <c r="E20" s="26"/>
      <c r="F20" s="28"/>
      <c r="G20">
        <v>360722</v>
      </c>
    </row>
    <row r="21" spans="1:19" ht="15.75" x14ac:dyDescent="0.25">
      <c r="B21" s="24"/>
      <c r="C21" s="30" t="s">
        <v>573</v>
      </c>
      <c r="D21" s="26"/>
      <c r="E21" s="27"/>
      <c r="F21" s="28"/>
      <c r="G21">
        <v>757754</v>
      </c>
      <c r="I21" s="45"/>
      <c r="J21" s="45"/>
      <c r="K21" s="45"/>
      <c r="L21" s="46"/>
      <c r="M21" s="47"/>
      <c r="N21" s="64"/>
      <c r="O21" s="45"/>
      <c r="P21" s="45"/>
      <c r="Q21" s="48"/>
      <c r="R21" s="48"/>
      <c r="S21" s="49"/>
    </row>
    <row r="22" spans="1:19" ht="15.75" x14ac:dyDescent="0.25">
      <c r="B22" s="24"/>
      <c r="C22" s="30" t="s">
        <v>574</v>
      </c>
      <c r="D22" s="26"/>
      <c r="E22" s="27"/>
      <c r="F22" s="28"/>
      <c r="G22">
        <v>746211</v>
      </c>
    </row>
    <row r="23" spans="1:19" ht="15.75" x14ac:dyDescent="0.25">
      <c r="B23" s="24"/>
      <c r="C23" s="30" t="s">
        <v>487</v>
      </c>
      <c r="D23" s="26"/>
      <c r="E23" s="27"/>
      <c r="F23" s="28"/>
      <c r="G23">
        <v>421190</v>
      </c>
    </row>
    <row r="24" spans="1:19" ht="15.75" x14ac:dyDescent="0.25">
      <c r="B24" s="102" t="s">
        <v>479</v>
      </c>
      <c r="C24" s="103"/>
      <c r="D24" s="31">
        <f>+SUM(D18:D20)</f>
        <v>0</v>
      </c>
      <c r="E24" s="33"/>
      <c r="F24" s="32"/>
      <c r="G24">
        <f>SUM(G18:G23)</f>
        <v>4474331</v>
      </c>
    </row>
    <row r="25" spans="1:19" ht="23.25" customHeight="1" x14ac:dyDescent="0.25">
      <c r="A25">
        <v>1</v>
      </c>
      <c r="B25" s="24"/>
      <c r="C25" s="25" t="s">
        <v>480</v>
      </c>
      <c r="D25" s="26"/>
      <c r="E25" s="26"/>
      <c r="F25" s="27">
        <f>+SUMIFS(CTTT!F$3:F$181,CTTT!H$3:H$181,'Công nợ'!A25)</f>
        <v>18730649</v>
      </c>
      <c r="H25" s="61"/>
      <c r="J25" s="69" t="s">
        <v>500</v>
      </c>
      <c r="K25" s="70" t="s">
        <v>501</v>
      </c>
      <c r="L25" s="71" t="s">
        <v>503</v>
      </c>
      <c r="M25" s="69" t="s">
        <v>504</v>
      </c>
      <c r="N25" s="72" t="s">
        <v>505</v>
      </c>
      <c r="O25" s="73" t="s">
        <v>497</v>
      </c>
    </row>
    <row r="26" spans="1:19" ht="16.5" customHeight="1" x14ac:dyDescent="0.25">
      <c r="A26">
        <v>2</v>
      </c>
      <c r="B26" s="24"/>
      <c r="C26" s="25" t="s">
        <v>481</v>
      </c>
      <c r="D26" s="26"/>
      <c r="E26" s="26"/>
      <c r="F26" s="27">
        <f>+SUMIFS(CTTT!F$3:F$181,CTTT!H$3:H$181,'Công nợ'!A26)</f>
        <v>0</v>
      </c>
      <c r="H26" s="61"/>
      <c r="J26" s="74">
        <v>1400</v>
      </c>
      <c r="K26" s="75">
        <v>44790</v>
      </c>
      <c r="L26" s="76">
        <v>-1215380</v>
      </c>
      <c r="M26" s="77" t="s">
        <v>522</v>
      </c>
      <c r="N26" s="75">
        <v>44832</v>
      </c>
      <c r="O26" s="78" t="s">
        <v>553</v>
      </c>
    </row>
    <row r="27" spans="1:19" ht="16.5" customHeight="1" x14ac:dyDescent="0.25">
      <c r="A27">
        <v>3</v>
      </c>
      <c r="B27" s="24"/>
      <c r="C27" s="25" t="s">
        <v>482</v>
      </c>
      <c r="D27" s="26"/>
      <c r="E27" s="26"/>
      <c r="F27" s="27">
        <f>+SUMIFS(CTTT!F$3:F$181,CTTT!H$3:H$181,'Công nợ'!A27)</f>
        <v>29926798</v>
      </c>
      <c r="H27" s="61"/>
      <c r="J27" s="74">
        <v>6434</v>
      </c>
      <c r="K27" s="75">
        <v>44790</v>
      </c>
      <c r="L27" s="76">
        <v>-973074</v>
      </c>
      <c r="M27" s="77" t="s">
        <v>512</v>
      </c>
      <c r="N27" s="75">
        <v>44832</v>
      </c>
      <c r="O27" s="78" t="s">
        <v>553</v>
      </c>
    </row>
    <row r="28" spans="1:19" ht="16.5" customHeight="1" x14ac:dyDescent="0.25">
      <c r="A28">
        <v>4</v>
      </c>
      <c r="B28" s="24"/>
      <c r="C28" s="25" t="s">
        <v>483</v>
      </c>
      <c r="D28" s="26"/>
      <c r="E28" s="26"/>
      <c r="F28" s="27">
        <f>+SUMIFS(CTTT!F$3:F$181,CTTT!H$3:H$181,'Công nợ'!A28)</f>
        <v>23392607</v>
      </c>
      <c r="H28" s="61"/>
      <c r="J28" s="74">
        <v>1578</v>
      </c>
      <c r="K28" s="75">
        <v>44826</v>
      </c>
      <c r="L28" s="76">
        <v>-149040</v>
      </c>
      <c r="M28" s="77" t="s">
        <v>522</v>
      </c>
      <c r="N28" s="75">
        <v>44867</v>
      </c>
      <c r="O28" s="77" t="s">
        <v>558</v>
      </c>
    </row>
    <row r="29" spans="1:19" ht="16.5" customHeight="1" x14ac:dyDescent="0.25">
      <c r="A29">
        <v>5</v>
      </c>
      <c r="B29" s="24"/>
      <c r="C29" s="25" t="s">
        <v>488</v>
      </c>
      <c r="D29" s="26"/>
      <c r="E29" s="26"/>
      <c r="F29" s="27">
        <f>+SUMIFS(CTTT!F$3:F$181,CTTT!H$3:H$181,'Công nợ'!A29)</f>
        <v>13876000</v>
      </c>
      <c r="H29" s="61"/>
      <c r="J29" s="74">
        <v>1610</v>
      </c>
      <c r="K29" s="75">
        <v>44833</v>
      </c>
      <c r="L29" s="76">
        <v>-101534</v>
      </c>
      <c r="M29" s="77" t="s">
        <v>522</v>
      </c>
      <c r="N29" s="75">
        <v>44889</v>
      </c>
      <c r="O29" s="78" t="s">
        <v>560</v>
      </c>
    </row>
    <row r="30" spans="1:19" ht="16.5" customHeight="1" x14ac:dyDescent="0.25">
      <c r="A30">
        <v>6</v>
      </c>
      <c r="B30" s="24"/>
      <c r="C30" s="25" t="s">
        <v>489</v>
      </c>
      <c r="D30" s="26"/>
      <c r="E30" s="26"/>
      <c r="F30" s="27">
        <f>+SUMIFS(CTTT!F$3:F$181,CTTT!H$3:H$181,'Công nợ'!A30)</f>
        <v>4644618</v>
      </c>
      <c r="H30" s="61"/>
      <c r="J30" s="74">
        <v>1616</v>
      </c>
      <c r="K30" s="75">
        <v>44833</v>
      </c>
      <c r="L30" s="76">
        <v>-110148</v>
      </c>
      <c r="M30" s="77" t="s">
        <v>522</v>
      </c>
      <c r="N30" s="75">
        <v>44889</v>
      </c>
      <c r="O30" s="78" t="s">
        <v>560</v>
      </c>
    </row>
    <row r="31" spans="1:19" ht="16.5" customHeight="1" x14ac:dyDescent="0.25">
      <c r="A31">
        <v>7</v>
      </c>
      <c r="B31" s="24"/>
      <c r="C31" s="25" t="s">
        <v>490</v>
      </c>
      <c r="D31" s="26"/>
      <c r="E31" s="26"/>
      <c r="F31" s="27">
        <f>+SUMIFS(CTTT!F$3:F$181,CTTT!H$3:H$181,'Công nợ'!A31)</f>
        <v>943905</v>
      </c>
      <c r="H31" s="61"/>
      <c r="J31" s="74">
        <v>7827</v>
      </c>
      <c r="K31" s="75">
        <v>44865</v>
      </c>
      <c r="L31" s="76">
        <v>-757754</v>
      </c>
      <c r="M31" s="77" t="s">
        <v>512</v>
      </c>
      <c r="N31" s="75">
        <v>44917</v>
      </c>
      <c r="O31" s="77" t="s">
        <v>562</v>
      </c>
    </row>
    <row r="32" spans="1:19" ht="16.5" customHeight="1" x14ac:dyDescent="0.25">
      <c r="A32">
        <v>8</v>
      </c>
      <c r="B32" s="24"/>
      <c r="C32" s="25" t="s">
        <v>491</v>
      </c>
      <c r="D32" s="26"/>
      <c r="E32" s="26"/>
      <c r="F32" s="27">
        <f>+SUMIFS(CTTT!F$3:F$181,CTTT!H$3:H$181,'Công nợ'!A32)</f>
        <v>16319595</v>
      </c>
      <c r="H32" s="61"/>
      <c r="J32" s="74">
        <v>7866</v>
      </c>
      <c r="K32" s="75">
        <v>44869</v>
      </c>
      <c r="L32" s="76">
        <v>-746211</v>
      </c>
      <c r="M32" s="77" t="s">
        <v>512</v>
      </c>
      <c r="N32" s="75">
        <v>44922</v>
      </c>
      <c r="O32" s="77" t="s">
        <v>563</v>
      </c>
    </row>
    <row r="33" spans="1:17" ht="16.5" customHeight="1" x14ac:dyDescent="0.25">
      <c r="A33">
        <v>9</v>
      </c>
      <c r="B33" s="24"/>
      <c r="C33" s="25" t="s">
        <v>492</v>
      </c>
      <c r="D33" s="26"/>
      <c r="E33" s="26"/>
      <c r="F33" s="27">
        <f>+SUMIFS(CTTT!F$3:F$181,CTTT!H$3:H$181,'Công nợ'!A33)</f>
        <v>17247262</v>
      </c>
      <c r="H33" s="61"/>
      <c r="J33" s="74">
        <v>1965</v>
      </c>
      <c r="K33" s="75">
        <v>44903</v>
      </c>
      <c r="L33" s="79">
        <v>-421190</v>
      </c>
      <c r="M33" s="77" t="s">
        <v>522</v>
      </c>
      <c r="N33" s="75">
        <v>44971</v>
      </c>
      <c r="O33" s="78" t="s">
        <v>566</v>
      </c>
    </row>
    <row r="34" spans="1:17" ht="15.75" x14ac:dyDescent="0.25">
      <c r="A34">
        <v>10</v>
      </c>
      <c r="B34" s="24"/>
      <c r="C34" s="25" t="s">
        <v>493</v>
      </c>
      <c r="D34" s="26"/>
      <c r="E34" s="26"/>
      <c r="F34" s="27">
        <f>+SUMIFS(CTTT!F$3:F$181,CTTT!H$3:H$181,'Công nợ'!A34)</f>
        <v>9413618</v>
      </c>
      <c r="H34" s="61"/>
      <c r="J34" s="74" t="s">
        <v>568</v>
      </c>
      <c r="K34" s="75">
        <v>44926</v>
      </c>
      <c r="L34" s="79">
        <v>-11946507</v>
      </c>
      <c r="M34" s="77" t="s">
        <v>569</v>
      </c>
      <c r="N34" s="75">
        <v>44994</v>
      </c>
      <c r="O34" s="77" t="s">
        <v>567</v>
      </c>
    </row>
    <row r="35" spans="1:17" ht="36" x14ac:dyDescent="0.25">
      <c r="A35">
        <v>11</v>
      </c>
      <c r="B35" s="24"/>
      <c r="C35" s="25" t="s">
        <v>494</v>
      </c>
      <c r="D35" s="26"/>
      <c r="E35" s="26"/>
      <c r="F35" s="27">
        <f>+SUMIFS(CTTT!F$3:F$181,CTTT!H$3:H$181,'Công nợ'!A35)</f>
        <v>12368228</v>
      </c>
      <c r="H35" s="61"/>
      <c r="J35" s="74" t="s">
        <v>570</v>
      </c>
      <c r="K35" s="75">
        <v>45016</v>
      </c>
      <c r="L35" s="79">
        <v>-2880055</v>
      </c>
      <c r="M35" s="77" t="s">
        <v>571</v>
      </c>
      <c r="N35" s="75">
        <v>45070</v>
      </c>
      <c r="O35" s="78">
        <v>6693838</v>
      </c>
    </row>
    <row r="36" spans="1:17" ht="15.75" x14ac:dyDescent="0.25">
      <c r="A36">
        <v>12</v>
      </c>
      <c r="B36" s="24"/>
      <c r="C36" s="25" t="s">
        <v>495</v>
      </c>
      <c r="D36" s="26"/>
      <c r="E36" s="26"/>
      <c r="F36" s="27">
        <f>+SUMIFS(CTTT!F$3:F$181,CTTT!H$3:H$181,'Công nợ'!A36)</f>
        <v>11016030</v>
      </c>
      <c r="H36" s="61"/>
    </row>
    <row r="37" spans="1:17" ht="15.75" x14ac:dyDescent="0.25">
      <c r="A37">
        <v>13</v>
      </c>
      <c r="B37" s="102" t="s">
        <v>484</v>
      </c>
      <c r="C37" s="103"/>
      <c r="D37" s="34"/>
      <c r="E37" s="35"/>
      <c r="F37" s="35">
        <f>SUM(F25:F36)</f>
        <v>157879310</v>
      </c>
      <c r="I37" s="50"/>
      <c r="J37" s="50"/>
      <c r="M37" s="52"/>
      <c r="P37" s="54"/>
    </row>
    <row r="38" spans="1:17" ht="15.75" x14ac:dyDescent="0.25">
      <c r="A38">
        <v>14</v>
      </c>
      <c r="B38" s="104" t="s">
        <v>485</v>
      </c>
      <c r="C38" s="105"/>
      <c r="D38" s="105"/>
      <c r="E38" s="106"/>
      <c r="F38" s="36">
        <f>+D3+D17+D24-E17-F37</f>
        <v>32345157</v>
      </c>
      <c r="G38" s="68">
        <f>+D3+D17-E17-G24-F37</f>
        <v>27870826</v>
      </c>
      <c r="I38" s="50"/>
      <c r="J38" s="50"/>
      <c r="M38" s="52"/>
      <c r="P38" s="54"/>
    </row>
    <row r="43" spans="1:17" x14ac:dyDescent="0.25">
      <c r="H43" s="58"/>
    </row>
    <row r="44" spans="1:17" x14ac:dyDescent="0.25">
      <c r="H44" s="58"/>
      <c r="J44" s="50"/>
      <c r="K44" s="50"/>
      <c r="N44" s="52"/>
      <c r="Q44" s="54"/>
    </row>
    <row r="45" spans="1:17" x14ac:dyDescent="0.25">
      <c r="H45" s="57"/>
    </row>
    <row r="46" spans="1:17" x14ac:dyDescent="0.25">
      <c r="H46" s="57"/>
    </row>
    <row r="47" spans="1:17" x14ac:dyDescent="0.25">
      <c r="H47" s="57"/>
    </row>
    <row r="48" spans="1:17" x14ac:dyDescent="0.25">
      <c r="H48" s="57"/>
    </row>
    <row r="49" spans="8:8" x14ac:dyDescent="0.25">
      <c r="H49" s="57"/>
    </row>
  </sheetData>
  <mergeCells count="5">
    <mergeCell ref="B1:F1"/>
    <mergeCell ref="B17:C17"/>
    <mergeCell ref="B24:C24"/>
    <mergeCell ref="B37:C37"/>
    <mergeCell ref="B38:E38"/>
  </mergeCells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226"/>
  <sheetViews>
    <sheetView zoomScaleNormal="100" workbookViewId="0">
      <selection activeCell="F174" sqref="F174"/>
    </sheetView>
  </sheetViews>
  <sheetFormatPr defaultColWidth="9.140625" defaultRowHeight="15" outlineLevelRow="1" x14ac:dyDescent="0.25"/>
  <cols>
    <col min="1" max="1" width="4.28515625" customWidth="1"/>
    <col min="2" max="2" width="14.28515625" style="9" customWidth="1"/>
    <col min="3" max="5" width="11.42578125" customWidth="1"/>
    <col min="6" max="6" width="20.7109375" customWidth="1"/>
    <col min="7" max="7" width="17.140625" style="11" customWidth="1"/>
    <col min="8" max="8" width="11.42578125" customWidth="1"/>
    <col min="9" max="10" width="15.7109375" style="11" customWidth="1"/>
    <col min="11" max="11" width="22.42578125" customWidth="1"/>
    <col min="12" max="12" width="10.28515625" customWidth="1"/>
    <col min="13" max="13" width="13.5703125" customWidth="1"/>
  </cols>
  <sheetData>
    <row r="1" spans="1:14" ht="18.75" x14ac:dyDescent="0.3">
      <c r="A1" s="107" t="s">
        <v>285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4" x14ac:dyDescent="0.25">
      <c r="A2" s="108" t="s">
        <v>86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4" x14ac:dyDescent="0.25">
      <c r="A3" s="3"/>
      <c r="B3" s="3"/>
      <c r="C3" s="3"/>
      <c r="D3" s="3"/>
      <c r="E3" s="3"/>
      <c r="F3" s="3"/>
      <c r="G3" s="3"/>
      <c r="H3" s="3"/>
      <c r="I3" s="3"/>
      <c r="J3" s="19">
        <f>+SUBTOTAL(9,J6:J189)</f>
        <v>196809533</v>
      </c>
      <c r="K3" s="19">
        <f>+SUBTOTAL(9,K6:K189)</f>
        <v>0</v>
      </c>
      <c r="L3" s="19">
        <f>+SUBTOTAL(9,L6:L189)</f>
        <v>0</v>
      </c>
      <c r="M3" s="19" t="e">
        <f>+SUBTOTAL(9,M6:M189)</f>
        <v>#N/A</v>
      </c>
    </row>
    <row r="4" spans="1:14" ht="24.75" customHeight="1" x14ac:dyDescent="0.25">
      <c r="B4" s="12" t="s">
        <v>55</v>
      </c>
      <c r="C4" s="6" t="s">
        <v>0</v>
      </c>
      <c r="D4" s="6"/>
      <c r="E4" s="6" t="s">
        <v>314</v>
      </c>
      <c r="F4" s="6" t="s">
        <v>241</v>
      </c>
      <c r="G4" s="5" t="s">
        <v>119</v>
      </c>
      <c r="H4" s="6" t="s">
        <v>21</v>
      </c>
      <c r="I4" s="5" t="s">
        <v>271</v>
      </c>
      <c r="J4" s="5" t="s">
        <v>458</v>
      </c>
      <c r="K4" s="6" t="s">
        <v>187</v>
      </c>
      <c r="L4" s="6" t="s">
        <v>96</v>
      </c>
    </row>
    <row r="5" spans="1:14" x14ac:dyDescent="0.25">
      <c r="A5" s="7" t="s">
        <v>9</v>
      </c>
      <c r="G5" s="2">
        <v>215760758</v>
      </c>
      <c r="I5" s="2">
        <v>17695841</v>
      </c>
      <c r="J5" s="18"/>
    </row>
    <row r="6" spans="1:14" outlineLevel="1" x14ac:dyDescent="0.25">
      <c r="A6">
        <f>+MONTH(B6)</f>
        <v>1</v>
      </c>
      <c r="B6" s="4">
        <v>44564</v>
      </c>
      <c r="C6" s="8" t="s">
        <v>361</v>
      </c>
      <c r="D6" s="8">
        <f>+C6*1</f>
        <v>6258</v>
      </c>
      <c r="E6" s="8" t="s">
        <v>41</v>
      </c>
      <c r="F6" s="8" t="s">
        <v>161</v>
      </c>
      <c r="G6" s="1">
        <v>422039</v>
      </c>
      <c r="H6" s="10" t="s">
        <v>8</v>
      </c>
      <c r="I6" s="1">
        <v>42204</v>
      </c>
      <c r="J6" s="1">
        <f>+I6+G6</f>
        <v>464243</v>
      </c>
      <c r="K6" s="8" t="s">
        <v>295</v>
      </c>
      <c r="L6" s="8" t="s">
        <v>134</v>
      </c>
      <c r="M6">
        <f>+VLOOKUP(D6,CTTT!C$3:F$181,4,0)</f>
        <v>464243</v>
      </c>
      <c r="N6" s="11">
        <f>+M6-J6</f>
        <v>0</v>
      </c>
    </row>
    <row r="7" spans="1:14" outlineLevel="1" x14ac:dyDescent="0.25">
      <c r="A7">
        <f t="shared" ref="A7:A35" si="0">+MONTH(B7)</f>
        <v>1</v>
      </c>
      <c r="B7" s="4">
        <v>44567</v>
      </c>
      <c r="C7" s="8" t="s">
        <v>280</v>
      </c>
      <c r="D7" s="8">
        <f t="shared" ref="D7:D68" si="1">+C7*1</f>
        <v>6696</v>
      </c>
      <c r="E7" s="8" t="s">
        <v>41</v>
      </c>
      <c r="F7" s="8" t="s">
        <v>154</v>
      </c>
      <c r="G7" s="1">
        <v>1081510</v>
      </c>
      <c r="H7" s="10" t="s">
        <v>8</v>
      </c>
      <c r="I7" s="1">
        <v>108151</v>
      </c>
      <c r="J7" s="1">
        <f t="shared" ref="J7:J35" si="2">+I7+G7</f>
        <v>1189661</v>
      </c>
      <c r="K7" s="8" t="s">
        <v>295</v>
      </c>
      <c r="L7" s="8" t="s">
        <v>134</v>
      </c>
      <c r="M7">
        <f>+VLOOKUP(D7,CTTT!C$3:F$181,4,0)</f>
        <v>1189661</v>
      </c>
      <c r="N7" s="11">
        <f t="shared" ref="N7:N70" si="3">+M7-J7</f>
        <v>0</v>
      </c>
    </row>
    <row r="8" spans="1:14" outlineLevel="1" x14ac:dyDescent="0.25">
      <c r="A8">
        <f t="shared" si="0"/>
        <v>1</v>
      </c>
      <c r="B8" s="4">
        <v>44569</v>
      </c>
      <c r="C8" s="8" t="s">
        <v>31</v>
      </c>
      <c r="D8" s="8">
        <f t="shared" si="1"/>
        <v>6916</v>
      </c>
      <c r="E8" s="8" t="s">
        <v>41</v>
      </c>
      <c r="F8" s="8" t="s">
        <v>22</v>
      </c>
      <c r="G8" s="1">
        <v>1377072</v>
      </c>
      <c r="H8" s="10" t="s">
        <v>8</v>
      </c>
      <c r="I8" s="1">
        <v>137707</v>
      </c>
      <c r="J8" s="1">
        <f t="shared" si="2"/>
        <v>1514779</v>
      </c>
      <c r="K8" s="8" t="s">
        <v>295</v>
      </c>
      <c r="L8" s="8" t="s">
        <v>134</v>
      </c>
      <c r="M8">
        <f>+VLOOKUP(D8,CTTT!C$3:F$181,4,0)</f>
        <v>1514779</v>
      </c>
      <c r="N8" s="11">
        <f t="shared" si="3"/>
        <v>0</v>
      </c>
    </row>
    <row r="9" spans="1:14" outlineLevel="1" x14ac:dyDescent="0.25">
      <c r="A9">
        <f t="shared" si="0"/>
        <v>1</v>
      </c>
      <c r="B9" s="4">
        <v>44571</v>
      </c>
      <c r="C9" s="8" t="s">
        <v>282</v>
      </c>
      <c r="D9" s="8">
        <f t="shared" si="1"/>
        <v>7026</v>
      </c>
      <c r="E9" s="8" t="s">
        <v>41</v>
      </c>
      <c r="F9" s="8" t="s">
        <v>156</v>
      </c>
      <c r="G9" s="1">
        <v>822150</v>
      </c>
      <c r="H9" s="10" t="s">
        <v>8</v>
      </c>
      <c r="I9" s="1">
        <v>82215</v>
      </c>
      <c r="J9" s="1">
        <f t="shared" si="2"/>
        <v>904365</v>
      </c>
      <c r="K9" s="8" t="s">
        <v>295</v>
      </c>
      <c r="L9" s="8" t="s">
        <v>134</v>
      </c>
      <c r="M9">
        <f>+VLOOKUP(D9,CTTT!C$3:F$181,4,0)</f>
        <v>904365</v>
      </c>
      <c r="N9" s="11">
        <f t="shared" si="3"/>
        <v>0</v>
      </c>
    </row>
    <row r="10" spans="1:14" outlineLevel="1" x14ac:dyDescent="0.25">
      <c r="A10">
        <f t="shared" si="0"/>
        <v>1</v>
      </c>
      <c r="B10" s="4">
        <v>44572</v>
      </c>
      <c r="C10" s="8" t="s">
        <v>198</v>
      </c>
      <c r="D10" s="8">
        <f t="shared" si="1"/>
        <v>7145</v>
      </c>
      <c r="E10" s="8" t="s">
        <v>41</v>
      </c>
      <c r="F10" s="8" t="s">
        <v>214</v>
      </c>
      <c r="G10" s="1">
        <v>2153918</v>
      </c>
      <c r="H10" s="10" t="s">
        <v>8</v>
      </c>
      <c r="I10" s="1">
        <v>215392</v>
      </c>
      <c r="J10" s="1">
        <f t="shared" si="2"/>
        <v>2369310</v>
      </c>
      <c r="K10" s="8" t="s">
        <v>295</v>
      </c>
      <c r="L10" s="8" t="s">
        <v>134</v>
      </c>
      <c r="M10">
        <f>+VLOOKUP(D10,CTTT!C$3:F$181,4,0)</f>
        <v>2369310</v>
      </c>
      <c r="N10" s="11">
        <f t="shared" si="3"/>
        <v>0</v>
      </c>
    </row>
    <row r="11" spans="1:14" outlineLevel="1" x14ac:dyDescent="0.25">
      <c r="A11">
        <f t="shared" si="0"/>
        <v>1</v>
      </c>
      <c r="B11" s="4">
        <v>44573</v>
      </c>
      <c r="C11" s="8" t="s">
        <v>268</v>
      </c>
      <c r="D11" s="8">
        <f t="shared" si="1"/>
        <v>7455</v>
      </c>
      <c r="E11" s="8" t="s">
        <v>41</v>
      </c>
      <c r="F11" s="8" t="s">
        <v>242</v>
      </c>
      <c r="G11" s="1">
        <v>1047792</v>
      </c>
      <c r="H11" s="10" t="s">
        <v>8</v>
      </c>
      <c r="I11" s="1">
        <v>104779</v>
      </c>
      <c r="J11" s="1">
        <f t="shared" si="2"/>
        <v>1152571</v>
      </c>
      <c r="K11" s="8" t="s">
        <v>295</v>
      </c>
      <c r="L11" s="8" t="s">
        <v>134</v>
      </c>
      <c r="M11">
        <f>+VLOOKUP(D11,CTTT!C$3:F$181,4,0)</f>
        <v>1152571</v>
      </c>
      <c r="N11" s="11">
        <f t="shared" si="3"/>
        <v>0</v>
      </c>
    </row>
    <row r="12" spans="1:14" outlineLevel="1" x14ac:dyDescent="0.25">
      <c r="A12">
        <f t="shared" si="0"/>
        <v>1</v>
      </c>
      <c r="B12" s="4">
        <v>44578</v>
      </c>
      <c r="C12" s="8" t="s">
        <v>52</v>
      </c>
      <c r="D12" s="8">
        <f t="shared" si="1"/>
        <v>8038</v>
      </c>
      <c r="E12" s="8" t="s">
        <v>41</v>
      </c>
      <c r="F12" s="8" t="s">
        <v>261</v>
      </c>
      <c r="G12" s="1">
        <v>1858445</v>
      </c>
      <c r="H12" s="10" t="s">
        <v>8</v>
      </c>
      <c r="I12" s="1">
        <v>185845</v>
      </c>
      <c r="J12" s="1">
        <f t="shared" si="2"/>
        <v>2044290</v>
      </c>
      <c r="K12" s="8" t="s">
        <v>295</v>
      </c>
      <c r="L12" s="8" t="s">
        <v>134</v>
      </c>
      <c r="M12">
        <f>+VLOOKUP(D12,CTTT!C$3:F$181,4,0)</f>
        <v>2044290</v>
      </c>
      <c r="N12" s="11">
        <f t="shared" si="3"/>
        <v>0</v>
      </c>
    </row>
    <row r="13" spans="1:14" outlineLevel="1" x14ac:dyDescent="0.25">
      <c r="A13">
        <f t="shared" si="0"/>
        <v>1</v>
      </c>
      <c r="B13" s="4">
        <v>44579</v>
      </c>
      <c r="C13" s="8" t="s">
        <v>257</v>
      </c>
      <c r="D13" s="8">
        <f t="shared" si="1"/>
        <v>8335</v>
      </c>
      <c r="E13" s="8" t="s">
        <v>41</v>
      </c>
      <c r="F13" s="8" t="s">
        <v>44</v>
      </c>
      <c r="G13" s="1">
        <v>691501</v>
      </c>
      <c r="H13" s="10" t="s">
        <v>8</v>
      </c>
      <c r="I13" s="1">
        <v>69150</v>
      </c>
      <c r="J13" s="1">
        <f t="shared" si="2"/>
        <v>760651</v>
      </c>
      <c r="K13" s="8" t="s">
        <v>295</v>
      </c>
      <c r="L13" s="8" t="s">
        <v>134</v>
      </c>
      <c r="M13">
        <f>+VLOOKUP(D13,CTTT!C$3:F$181,4,0)</f>
        <v>760651</v>
      </c>
      <c r="N13" s="11">
        <f t="shared" si="3"/>
        <v>0</v>
      </c>
    </row>
    <row r="14" spans="1:14" outlineLevel="1" x14ac:dyDescent="0.25">
      <c r="A14">
        <f t="shared" si="0"/>
        <v>1</v>
      </c>
      <c r="B14" s="4">
        <v>44579</v>
      </c>
      <c r="C14" s="8" t="s">
        <v>81</v>
      </c>
      <c r="D14" s="8">
        <f t="shared" si="1"/>
        <v>8336</v>
      </c>
      <c r="E14" s="8" t="s">
        <v>41</v>
      </c>
      <c r="F14" s="8" t="s">
        <v>315</v>
      </c>
      <c r="G14" s="1">
        <v>1045304</v>
      </c>
      <c r="H14" s="10" t="s">
        <v>8</v>
      </c>
      <c r="I14" s="1">
        <v>104530</v>
      </c>
      <c r="J14" s="1">
        <f t="shared" si="2"/>
        <v>1149834</v>
      </c>
      <c r="K14" s="8" t="s">
        <v>295</v>
      </c>
      <c r="L14" s="8" t="s">
        <v>134</v>
      </c>
      <c r="M14">
        <f>+VLOOKUP(D14,CTTT!C$3:F$181,4,0)</f>
        <v>1149834</v>
      </c>
      <c r="N14" s="11">
        <f t="shared" si="3"/>
        <v>0</v>
      </c>
    </row>
    <row r="15" spans="1:14" outlineLevel="1" x14ac:dyDescent="0.25">
      <c r="A15">
        <f t="shared" si="0"/>
        <v>1</v>
      </c>
      <c r="B15" s="4">
        <v>44580</v>
      </c>
      <c r="C15" s="8" t="s">
        <v>355</v>
      </c>
      <c r="D15" s="8">
        <f t="shared" si="1"/>
        <v>8636</v>
      </c>
      <c r="E15" s="8" t="s">
        <v>41</v>
      </c>
      <c r="F15" s="8" t="s">
        <v>278</v>
      </c>
      <c r="G15" s="1">
        <v>779252</v>
      </c>
      <c r="H15" s="10" t="s">
        <v>8</v>
      </c>
      <c r="I15" s="1">
        <v>77925</v>
      </c>
      <c r="J15" s="1">
        <f t="shared" si="2"/>
        <v>857177</v>
      </c>
      <c r="K15" s="8" t="s">
        <v>295</v>
      </c>
      <c r="L15" s="8" t="s">
        <v>134</v>
      </c>
      <c r="M15">
        <f>+VLOOKUP(D15,CTTT!C$3:F$181,4,0)</f>
        <v>857177</v>
      </c>
      <c r="N15" s="11">
        <f t="shared" si="3"/>
        <v>0</v>
      </c>
    </row>
    <row r="16" spans="1:14" outlineLevel="1" x14ac:dyDescent="0.25">
      <c r="A16">
        <f t="shared" si="0"/>
        <v>1</v>
      </c>
      <c r="B16" s="4">
        <v>44582</v>
      </c>
      <c r="C16" s="8" t="s">
        <v>135</v>
      </c>
      <c r="D16" s="8">
        <f t="shared" si="1"/>
        <v>8934</v>
      </c>
      <c r="E16" s="8" t="s">
        <v>41</v>
      </c>
      <c r="F16" s="8" t="s">
        <v>176</v>
      </c>
      <c r="G16" s="1">
        <v>1893515</v>
      </c>
      <c r="H16" s="10" t="s">
        <v>8</v>
      </c>
      <c r="I16" s="1">
        <v>189352</v>
      </c>
      <c r="J16" s="1">
        <f t="shared" si="2"/>
        <v>2082867</v>
      </c>
      <c r="K16" s="8" t="s">
        <v>295</v>
      </c>
      <c r="L16" s="8" t="s">
        <v>134</v>
      </c>
      <c r="M16">
        <f>+VLOOKUP(D16,CTTT!C$3:F$181,4,0)</f>
        <v>2082867</v>
      </c>
      <c r="N16" s="11">
        <f t="shared" si="3"/>
        <v>0</v>
      </c>
    </row>
    <row r="17" spans="1:14" outlineLevel="1" x14ac:dyDescent="0.25">
      <c r="A17">
        <f t="shared" si="0"/>
        <v>1</v>
      </c>
      <c r="B17" s="4">
        <v>44583</v>
      </c>
      <c r="C17" s="8" t="s">
        <v>16</v>
      </c>
      <c r="D17" s="8">
        <f t="shared" si="1"/>
        <v>9326</v>
      </c>
      <c r="E17" s="8" t="s">
        <v>41</v>
      </c>
      <c r="F17" s="8" t="s">
        <v>2</v>
      </c>
      <c r="G17" s="1">
        <v>685327</v>
      </c>
      <c r="H17" s="10" t="s">
        <v>8</v>
      </c>
      <c r="I17" s="1">
        <v>68533</v>
      </c>
      <c r="J17" s="1">
        <f t="shared" si="2"/>
        <v>753860</v>
      </c>
      <c r="K17" s="8" t="s">
        <v>295</v>
      </c>
      <c r="L17" s="8" t="s">
        <v>134</v>
      </c>
      <c r="M17">
        <f>+VLOOKUP(D17,CTTT!C$3:F$181,4,0)</f>
        <v>753859</v>
      </c>
      <c r="N17" s="11">
        <f t="shared" si="3"/>
        <v>-1</v>
      </c>
    </row>
    <row r="18" spans="1:14" outlineLevel="1" x14ac:dyDescent="0.25">
      <c r="A18">
        <f t="shared" si="0"/>
        <v>1</v>
      </c>
      <c r="B18" s="4">
        <v>44585</v>
      </c>
      <c r="C18" s="8" t="s">
        <v>277</v>
      </c>
      <c r="D18" s="8">
        <f t="shared" si="1"/>
        <v>9716</v>
      </c>
      <c r="E18" s="8" t="s">
        <v>41</v>
      </c>
      <c r="F18" s="8" t="s">
        <v>72</v>
      </c>
      <c r="G18" s="1">
        <v>481091</v>
      </c>
      <c r="H18" s="10" t="s">
        <v>8</v>
      </c>
      <c r="I18" s="1">
        <v>48109</v>
      </c>
      <c r="J18" s="1">
        <f t="shared" si="2"/>
        <v>529200</v>
      </c>
      <c r="K18" s="8" t="s">
        <v>295</v>
      </c>
      <c r="L18" s="8" t="s">
        <v>134</v>
      </c>
      <c r="M18">
        <f>+VLOOKUP(D18,CTTT!C$3:F$181,4,0)</f>
        <v>529200</v>
      </c>
      <c r="N18" s="11">
        <f t="shared" si="3"/>
        <v>0</v>
      </c>
    </row>
    <row r="19" spans="1:14" outlineLevel="1" x14ac:dyDescent="0.25">
      <c r="A19">
        <f t="shared" si="0"/>
        <v>1</v>
      </c>
      <c r="B19" s="4">
        <v>44586</v>
      </c>
      <c r="C19" s="8" t="s">
        <v>366</v>
      </c>
      <c r="D19" s="8">
        <f t="shared" si="1"/>
        <v>10248</v>
      </c>
      <c r="E19" s="8" t="s">
        <v>41</v>
      </c>
      <c r="F19" s="8" t="s">
        <v>339</v>
      </c>
      <c r="G19" s="1">
        <v>3428379</v>
      </c>
      <c r="H19" s="10" t="s">
        <v>8</v>
      </c>
      <c r="I19" s="1">
        <v>342838</v>
      </c>
      <c r="J19" s="1">
        <f t="shared" si="2"/>
        <v>3771217</v>
      </c>
      <c r="K19" s="8" t="s">
        <v>295</v>
      </c>
      <c r="L19" s="8" t="s">
        <v>134</v>
      </c>
      <c r="M19">
        <f>+VLOOKUP(D19,CTTT!C$3:F$181,4,0)</f>
        <v>3771217</v>
      </c>
      <c r="N19" s="11">
        <f t="shared" si="3"/>
        <v>0</v>
      </c>
    </row>
    <row r="20" spans="1:14" outlineLevel="1" x14ac:dyDescent="0.25">
      <c r="A20">
        <f t="shared" si="0"/>
        <v>1</v>
      </c>
      <c r="B20" s="4">
        <v>44590</v>
      </c>
      <c r="C20" s="8" t="s">
        <v>19</v>
      </c>
      <c r="D20" s="8">
        <f t="shared" si="1"/>
        <v>10479</v>
      </c>
      <c r="E20" s="8" t="s">
        <v>41</v>
      </c>
      <c r="F20" s="8" t="s">
        <v>217</v>
      </c>
      <c r="G20" s="1">
        <v>1894094</v>
      </c>
      <c r="H20" s="10" t="s">
        <v>8</v>
      </c>
      <c r="I20" s="1">
        <v>189409</v>
      </c>
      <c r="J20" s="1">
        <f t="shared" si="2"/>
        <v>2083503</v>
      </c>
      <c r="K20" s="8" t="s">
        <v>295</v>
      </c>
      <c r="L20" s="8" t="s">
        <v>134</v>
      </c>
      <c r="M20">
        <f>+VLOOKUP(D20,CTTT!C$3:F$181,4,0)</f>
        <v>2083503</v>
      </c>
      <c r="N20" s="11">
        <f t="shared" si="3"/>
        <v>0</v>
      </c>
    </row>
    <row r="21" spans="1:14" outlineLevel="1" x14ac:dyDescent="0.25">
      <c r="A21">
        <f t="shared" si="0"/>
        <v>2</v>
      </c>
      <c r="B21" s="4">
        <v>44599</v>
      </c>
      <c r="C21" s="8" t="s">
        <v>273</v>
      </c>
      <c r="D21" s="8">
        <f t="shared" si="1"/>
        <v>10653</v>
      </c>
      <c r="E21" s="8" t="s">
        <v>41</v>
      </c>
      <c r="F21" s="8" t="s">
        <v>167</v>
      </c>
      <c r="G21" s="1">
        <v>4736170</v>
      </c>
      <c r="H21" s="10" t="s">
        <v>59</v>
      </c>
      <c r="I21" s="1">
        <v>378894</v>
      </c>
      <c r="J21" s="1">
        <f t="shared" si="2"/>
        <v>5115064</v>
      </c>
      <c r="K21" s="8" t="s">
        <v>295</v>
      </c>
      <c r="L21" s="8" t="s">
        <v>134</v>
      </c>
      <c r="M21">
        <f>+VLOOKUP(D21,CTTT!C$3:F$181,4,0)</f>
        <v>5115064</v>
      </c>
      <c r="N21" s="11">
        <f t="shared" si="3"/>
        <v>0</v>
      </c>
    </row>
    <row r="22" spans="1:14" outlineLevel="1" x14ac:dyDescent="0.25">
      <c r="A22">
        <f t="shared" si="0"/>
        <v>2</v>
      </c>
      <c r="B22" s="4">
        <v>44600</v>
      </c>
      <c r="C22" s="8" t="s">
        <v>121</v>
      </c>
      <c r="D22" s="8">
        <f t="shared" si="1"/>
        <v>10686</v>
      </c>
      <c r="E22" s="8" t="s">
        <v>41</v>
      </c>
      <c r="F22" s="8" t="s">
        <v>27</v>
      </c>
      <c r="G22" s="1">
        <v>1596533</v>
      </c>
      <c r="H22" s="10" t="s">
        <v>59</v>
      </c>
      <c r="I22" s="1">
        <v>127723</v>
      </c>
      <c r="J22" s="1">
        <f t="shared" si="2"/>
        <v>1724256</v>
      </c>
      <c r="K22" s="8" t="s">
        <v>295</v>
      </c>
      <c r="L22" s="8" t="s">
        <v>134</v>
      </c>
      <c r="M22">
        <f>+VLOOKUP(D22,CTTT!C$3:F$181,4,0)</f>
        <v>1724256</v>
      </c>
      <c r="N22" s="11">
        <f t="shared" si="3"/>
        <v>0</v>
      </c>
    </row>
    <row r="23" spans="1:14" outlineLevel="1" x14ac:dyDescent="0.25">
      <c r="A23">
        <f t="shared" si="0"/>
        <v>2</v>
      </c>
      <c r="B23" s="4">
        <v>44600</v>
      </c>
      <c r="C23" s="8" t="s">
        <v>316</v>
      </c>
      <c r="D23" s="8">
        <f t="shared" si="1"/>
        <v>10703</v>
      </c>
      <c r="E23" s="8" t="s">
        <v>41</v>
      </c>
      <c r="F23" s="8" t="s">
        <v>193</v>
      </c>
      <c r="G23" s="1">
        <v>2806010</v>
      </c>
      <c r="H23" s="10" t="s">
        <v>59</v>
      </c>
      <c r="I23" s="1">
        <v>224481</v>
      </c>
      <c r="J23" s="1">
        <f t="shared" si="2"/>
        <v>3030491</v>
      </c>
      <c r="K23" s="8" t="s">
        <v>295</v>
      </c>
      <c r="L23" s="8" t="s">
        <v>134</v>
      </c>
      <c r="M23">
        <f>+VLOOKUP(D23,CTTT!C$3:F$181,4,0)</f>
        <v>3030490</v>
      </c>
      <c r="N23" s="11">
        <f t="shared" si="3"/>
        <v>-1</v>
      </c>
    </row>
    <row r="24" spans="1:14" outlineLevel="1" x14ac:dyDescent="0.25">
      <c r="A24">
        <f t="shared" si="0"/>
        <v>2</v>
      </c>
      <c r="B24" s="4">
        <v>44604</v>
      </c>
      <c r="C24" s="8" t="s">
        <v>345</v>
      </c>
      <c r="D24" s="8">
        <f t="shared" si="1"/>
        <v>11782</v>
      </c>
      <c r="E24" s="8" t="s">
        <v>41</v>
      </c>
      <c r="F24" s="8" t="s">
        <v>23</v>
      </c>
      <c r="G24" s="1">
        <v>893973</v>
      </c>
      <c r="H24" s="10" t="s">
        <v>59</v>
      </c>
      <c r="I24" s="1">
        <v>71518</v>
      </c>
      <c r="J24" s="1">
        <f t="shared" si="2"/>
        <v>965491</v>
      </c>
      <c r="K24" s="8" t="s">
        <v>295</v>
      </c>
      <c r="L24" s="8" t="s">
        <v>134</v>
      </c>
      <c r="M24">
        <f>+VLOOKUP(D24,CTTT!C$3:F$181,4,0)</f>
        <v>965491</v>
      </c>
      <c r="N24" s="11">
        <f t="shared" si="3"/>
        <v>0</v>
      </c>
    </row>
    <row r="25" spans="1:14" outlineLevel="1" x14ac:dyDescent="0.25">
      <c r="A25">
        <f t="shared" si="0"/>
        <v>2</v>
      </c>
      <c r="B25" s="4">
        <v>44607</v>
      </c>
      <c r="C25" s="8" t="s">
        <v>129</v>
      </c>
      <c r="D25" s="8">
        <f t="shared" si="1"/>
        <v>12711</v>
      </c>
      <c r="E25" s="8" t="s">
        <v>41</v>
      </c>
      <c r="F25" s="8" t="s">
        <v>338</v>
      </c>
      <c r="G25" s="1">
        <v>1388822</v>
      </c>
      <c r="H25" s="10" t="s">
        <v>59</v>
      </c>
      <c r="I25" s="1">
        <v>111106</v>
      </c>
      <c r="J25" s="1">
        <f t="shared" si="2"/>
        <v>1499928</v>
      </c>
      <c r="K25" s="8" t="s">
        <v>295</v>
      </c>
      <c r="L25" s="8" t="s">
        <v>134</v>
      </c>
      <c r="M25">
        <f>+VLOOKUP(D25,CTTT!C$3:F$181,4,0)</f>
        <v>1499928</v>
      </c>
      <c r="N25" s="11">
        <f t="shared" si="3"/>
        <v>0</v>
      </c>
    </row>
    <row r="26" spans="1:14" outlineLevel="1" x14ac:dyDescent="0.25">
      <c r="A26">
        <f t="shared" si="0"/>
        <v>2</v>
      </c>
      <c r="B26" s="4">
        <v>44611</v>
      </c>
      <c r="C26" s="8" t="s">
        <v>291</v>
      </c>
      <c r="D26" s="8">
        <f t="shared" si="1"/>
        <v>13128</v>
      </c>
      <c r="E26" s="8" t="s">
        <v>41</v>
      </c>
      <c r="F26" s="8" t="s">
        <v>359</v>
      </c>
      <c r="G26" s="1">
        <v>977186</v>
      </c>
      <c r="H26" s="10" t="s">
        <v>59</v>
      </c>
      <c r="I26" s="1">
        <v>78175</v>
      </c>
      <c r="J26" s="1">
        <f t="shared" si="2"/>
        <v>1055361</v>
      </c>
      <c r="K26" s="8" t="s">
        <v>295</v>
      </c>
      <c r="L26" s="8" t="s">
        <v>134</v>
      </c>
      <c r="M26">
        <f>+VLOOKUP(D26,CTTT!C$3:F$181,4,0)</f>
        <v>1055361</v>
      </c>
      <c r="N26" s="11">
        <f t="shared" si="3"/>
        <v>0</v>
      </c>
    </row>
    <row r="27" spans="1:14" outlineLevel="1" x14ac:dyDescent="0.25">
      <c r="A27">
        <f t="shared" si="0"/>
        <v>2</v>
      </c>
      <c r="B27" s="4">
        <v>44613</v>
      </c>
      <c r="C27" s="8" t="s">
        <v>139</v>
      </c>
      <c r="D27" s="8">
        <f t="shared" si="1"/>
        <v>13269</v>
      </c>
      <c r="E27" s="8" t="s">
        <v>41</v>
      </c>
      <c r="F27" s="8" t="s">
        <v>39</v>
      </c>
      <c r="G27" s="1">
        <v>843594</v>
      </c>
      <c r="H27" s="10" t="s">
        <v>59</v>
      </c>
      <c r="I27" s="1">
        <v>67488</v>
      </c>
      <c r="J27" s="1">
        <f t="shared" si="2"/>
        <v>911082</v>
      </c>
      <c r="K27" s="8" t="s">
        <v>295</v>
      </c>
      <c r="L27" s="8" t="s">
        <v>134</v>
      </c>
      <c r="M27">
        <f>+VLOOKUP(D27,CTTT!C$3:F$181,4,0)</f>
        <v>911082</v>
      </c>
      <c r="N27" s="11">
        <f t="shared" si="3"/>
        <v>0</v>
      </c>
    </row>
    <row r="28" spans="1:14" outlineLevel="1" x14ac:dyDescent="0.25">
      <c r="A28">
        <f t="shared" si="0"/>
        <v>2</v>
      </c>
      <c r="B28" s="4">
        <v>44613</v>
      </c>
      <c r="C28" s="8" t="s">
        <v>329</v>
      </c>
      <c r="D28" s="8">
        <f t="shared" si="1"/>
        <v>13270</v>
      </c>
      <c r="E28" s="8" t="s">
        <v>41</v>
      </c>
      <c r="F28" s="8" t="s">
        <v>363</v>
      </c>
      <c r="G28" s="1">
        <v>736395</v>
      </c>
      <c r="H28" s="10" t="s">
        <v>59</v>
      </c>
      <c r="I28" s="1">
        <v>58912</v>
      </c>
      <c r="J28" s="1">
        <f t="shared" si="2"/>
        <v>795307</v>
      </c>
      <c r="K28" s="8" t="s">
        <v>295</v>
      </c>
      <c r="L28" s="8" t="s">
        <v>134</v>
      </c>
      <c r="M28">
        <f>+VLOOKUP(D28,CTTT!C$3:F$181,4,0)</f>
        <v>795307</v>
      </c>
      <c r="N28" s="11">
        <f t="shared" si="3"/>
        <v>0</v>
      </c>
    </row>
    <row r="29" spans="1:14" outlineLevel="1" x14ac:dyDescent="0.25">
      <c r="A29">
        <f t="shared" si="0"/>
        <v>2</v>
      </c>
      <c r="B29" s="4">
        <v>44614</v>
      </c>
      <c r="C29" s="8" t="s">
        <v>108</v>
      </c>
      <c r="D29" s="8">
        <f t="shared" si="1"/>
        <v>13302</v>
      </c>
      <c r="E29" s="8" t="s">
        <v>41</v>
      </c>
      <c r="F29" s="8" t="s">
        <v>342</v>
      </c>
      <c r="G29" s="1">
        <v>532083</v>
      </c>
      <c r="H29" s="10" t="s">
        <v>59</v>
      </c>
      <c r="I29" s="1">
        <v>42567</v>
      </c>
      <c r="J29" s="1">
        <f t="shared" si="2"/>
        <v>574650</v>
      </c>
      <c r="K29" s="8" t="s">
        <v>295</v>
      </c>
      <c r="L29" s="8" t="s">
        <v>134</v>
      </c>
      <c r="M29">
        <f>+VLOOKUP(D29,CTTT!C$3:F$181,4,0)</f>
        <v>574650</v>
      </c>
      <c r="N29" s="11">
        <f t="shared" si="3"/>
        <v>0</v>
      </c>
    </row>
    <row r="30" spans="1:14" outlineLevel="1" x14ac:dyDescent="0.25">
      <c r="A30">
        <f t="shared" si="0"/>
        <v>2</v>
      </c>
      <c r="B30" s="4">
        <v>44616</v>
      </c>
      <c r="C30" s="8" t="s">
        <v>312</v>
      </c>
      <c r="D30" s="8">
        <f t="shared" si="1"/>
        <v>13832</v>
      </c>
      <c r="E30" s="8" t="s">
        <v>41</v>
      </c>
      <c r="F30" s="8" t="s">
        <v>48</v>
      </c>
      <c r="G30" s="1">
        <v>734310</v>
      </c>
      <c r="H30" s="10" t="s">
        <v>59</v>
      </c>
      <c r="I30" s="1">
        <v>58745</v>
      </c>
      <c r="J30" s="1">
        <f t="shared" si="2"/>
        <v>793055</v>
      </c>
      <c r="K30" s="8" t="s">
        <v>295</v>
      </c>
      <c r="L30" s="8" t="s">
        <v>134</v>
      </c>
      <c r="M30">
        <f>+VLOOKUP(D30,CTTT!C$3:F$181,4,0)</f>
        <v>793055</v>
      </c>
      <c r="N30" s="11">
        <f t="shared" si="3"/>
        <v>0</v>
      </c>
    </row>
    <row r="31" spans="1:14" outlineLevel="1" x14ac:dyDescent="0.25">
      <c r="A31">
        <f t="shared" si="0"/>
        <v>2</v>
      </c>
      <c r="B31" s="4">
        <v>44616</v>
      </c>
      <c r="C31" s="8" t="s">
        <v>237</v>
      </c>
      <c r="D31" s="8">
        <f t="shared" si="1"/>
        <v>13848</v>
      </c>
      <c r="E31" s="8" t="s">
        <v>41</v>
      </c>
      <c r="F31" s="8" t="s">
        <v>80</v>
      </c>
      <c r="G31" s="1">
        <v>1044605</v>
      </c>
      <c r="H31" s="10" t="s">
        <v>59</v>
      </c>
      <c r="I31" s="1">
        <v>83568</v>
      </c>
      <c r="J31" s="1">
        <f t="shared" si="2"/>
        <v>1128173</v>
      </c>
      <c r="K31" s="8" t="s">
        <v>295</v>
      </c>
      <c r="L31" s="8" t="s">
        <v>134</v>
      </c>
      <c r="M31">
        <f>+VLOOKUP(D31,CTTT!C$3:F$181,4,0)</f>
        <v>1128173</v>
      </c>
      <c r="N31" s="11">
        <f t="shared" si="3"/>
        <v>0</v>
      </c>
    </row>
    <row r="32" spans="1:14" outlineLevel="1" x14ac:dyDescent="0.25">
      <c r="A32">
        <f t="shared" si="0"/>
        <v>3</v>
      </c>
      <c r="B32" s="4">
        <v>44621</v>
      </c>
      <c r="C32" s="8" t="s">
        <v>63</v>
      </c>
      <c r="D32" s="8">
        <f t="shared" si="1"/>
        <v>14891</v>
      </c>
      <c r="E32" s="8" t="s">
        <v>41</v>
      </c>
      <c r="F32" s="8" t="s">
        <v>61</v>
      </c>
      <c r="G32" s="1">
        <v>1631414</v>
      </c>
      <c r="H32" s="10" t="s">
        <v>59</v>
      </c>
      <c r="I32" s="1">
        <v>130513</v>
      </c>
      <c r="J32" s="1">
        <f t="shared" si="2"/>
        <v>1761927</v>
      </c>
      <c r="K32" s="8" t="s">
        <v>295</v>
      </c>
      <c r="L32" s="8" t="s">
        <v>134</v>
      </c>
      <c r="M32">
        <f>+VLOOKUP(D32,CTTT!C$3:F$181,4,0)</f>
        <v>1761927</v>
      </c>
      <c r="N32" s="11">
        <f t="shared" si="3"/>
        <v>0</v>
      </c>
    </row>
    <row r="33" spans="1:14" outlineLevel="1" x14ac:dyDescent="0.25">
      <c r="A33">
        <f t="shared" si="0"/>
        <v>3</v>
      </c>
      <c r="B33" s="4">
        <v>44624</v>
      </c>
      <c r="C33" s="8" t="s">
        <v>259</v>
      </c>
      <c r="D33" s="8">
        <f t="shared" si="1"/>
        <v>31</v>
      </c>
      <c r="E33" s="8" t="s">
        <v>64</v>
      </c>
      <c r="F33" s="8" t="s">
        <v>202</v>
      </c>
      <c r="G33" s="1">
        <v>401464</v>
      </c>
      <c r="H33" s="10" t="s">
        <v>59</v>
      </c>
      <c r="I33" s="1">
        <v>32117</v>
      </c>
      <c r="J33" s="1">
        <f t="shared" si="2"/>
        <v>433581</v>
      </c>
      <c r="K33" s="8" t="s">
        <v>295</v>
      </c>
      <c r="L33" s="8" t="s">
        <v>134</v>
      </c>
      <c r="M33">
        <f>+VLOOKUP(D33,CTTT!C$3:F$181,4,0)</f>
        <v>433581</v>
      </c>
      <c r="N33" s="11">
        <f t="shared" si="3"/>
        <v>0</v>
      </c>
    </row>
    <row r="34" spans="1:14" outlineLevel="1" x14ac:dyDescent="0.25">
      <c r="A34">
        <f t="shared" si="0"/>
        <v>3</v>
      </c>
      <c r="B34" s="4">
        <v>44624</v>
      </c>
      <c r="C34" s="8" t="s">
        <v>196</v>
      </c>
      <c r="D34" s="8">
        <f t="shared" si="1"/>
        <v>32</v>
      </c>
      <c r="E34" s="8" t="s">
        <v>64</v>
      </c>
      <c r="F34" s="8" t="s">
        <v>252</v>
      </c>
      <c r="G34" s="1">
        <v>464096</v>
      </c>
      <c r="H34" s="10" t="s">
        <v>59</v>
      </c>
      <c r="I34" s="1">
        <v>37128</v>
      </c>
      <c r="J34" s="1">
        <f t="shared" si="2"/>
        <v>501224</v>
      </c>
      <c r="K34" s="8" t="s">
        <v>295</v>
      </c>
      <c r="L34" s="8" t="s">
        <v>134</v>
      </c>
      <c r="M34">
        <f>+VLOOKUP(D34,CTTT!C$3:F$181,4,0)</f>
        <v>501224</v>
      </c>
      <c r="N34" s="11">
        <f t="shared" si="3"/>
        <v>0</v>
      </c>
    </row>
    <row r="35" spans="1:14" outlineLevel="1" x14ac:dyDescent="0.25">
      <c r="A35">
        <f t="shared" si="0"/>
        <v>3</v>
      </c>
      <c r="B35" s="4">
        <v>44624</v>
      </c>
      <c r="C35" s="8" t="s">
        <v>267</v>
      </c>
      <c r="D35" s="8">
        <f t="shared" si="1"/>
        <v>52</v>
      </c>
      <c r="E35" s="8" t="s">
        <v>64</v>
      </c>
      <c r="F35" s="8" t="s">
        <v>348</v>
      </c>
      <c r="G35" s="1">
        <v>928324</v>
      </c>
      <c r="H35" s="10" t="s">
        <v>59</v>
      </c>
      <c r="I35" s="1">
        <v>74266</v>
      </c>
      <c r="J35" s="1">
        <f t="shared" si="2"/>
        <v>1002590</v>
      </c>
      <c r="K35" s="8" t="s">
        <v>295</v>
      </c>
      <c r="L35" s="8" t="s">
        <v>134</v>
      </c>
      <c r="M35">
        <f>+VLOOKUP(D35,CTTT!C$3:F$181,4,0)</f>
        <v>1002590</v>
      </c>
      <c r="N35" s="11">
        <f t="shared" si="3"/>
        <v>0</v>
      </c>
    </row>
    <row r="36" spans="1:14" outlineLevel="1" x14ac:dyDescent="0.25">
      <c r="A36">
        <f t="shared" ref="A36:A64" si="4">+MONTH(B36)</f>
        <v>3</v>
      </c>
      <c r="B36" s="4">
        <v>44629</v>
      </c>
      <c r="C36" s="8" t="s">
        <v>95</v>
      </c>
      <c r="D36" s="8">
        <f t="shared" si="1"/>
        <v>902</v>
      </c>
      <c r="E36" s="8" t="s">
        <v>64</v>
      </c>
      <c r="F36" s="8" t="s">
        <v>205</v>
      </c>
      <c r="G36" s="1">
        <v>872624</v>
      </c>
      <c r="H36" s="10" t="s">
        <v>59</v>
      </c>
      <c r="I36" s="1">
        <v>69810</v>
      </c>
      <c r="J36" s="1">
        <f t="shared" ref="J36:J64" si="5">+I36+G36</f>
        <v>942434</v>
      </c>
      <c r="K36" s="8" t="s">
        <v>295</v>
      </c>
      <c r="L36" s="8" t="s">
        <v>134</v>
      </c>
      <c r="M36">
        <f>+VLOOKUP(D36,CTTT!C$3:F$181,4,0)</f>
        <v>942434</v>
      </c>
      <c r="N36" s="11">
        <f t="shared" si="3"/>
        <v>0</v>
      </c>
    </row>
    <row r="37" spans="1:14" outlineLevel="1" x14ac:dyDescent="0.25">
      <c r="A37">
        <f t="shared" si="4"/>
        <v>3</v>
      </c>
      <c r="B37" s="4">
        <v>44631</v>
      </c>
      <c r="C37" s="8" t="s">
        <v>311</v>
      </c>
      <c r="D37" s="8">
        <f t="shared" si="1"/>
        <v>1439</v>
      </c>
      <c r="E37" s="8" t="s">
        <v>64</v>
      </c>
      <c r="F37" s="8" t="s">
        <v>180</v>
      </c>
      <c r="G37" s="1">
        <v>555290</v>
      </c>
      <c r="H37" s="10" t="s">
        <v>59</v>
      </c>
      <c r="I37" s="1">
        <v>44423</v>
      </c>
      <c r="J37" s="1">
        <f t="shared" si="5"/>
        <v>599713</v>
      </c>
      <c r="K37" s="8" t="s">
        <v>295</v>
      </c>
      <c r="L37" s="8" t="s">
        <v>134</v>
      </c>
      <c r="M37">
        <f>+VLOOKUP(D37,CTTT!C$3:F$181,4,0)</f>
        <v>599713</v>
      </c>
      <c r="N37" s="11">
        <f t="shared" si="3"/>
        <v>0</v>
      </c>
    </row>
    <row r="38" spans="1:14" outlineLevel="1" x14ac:dyDescent="0.25">
      <c r="A38">
        <f t="shared" si="4"/>
        <v>3</v>
      </c>
      <c r="B38" s="4">
        <v>44634</v>
      </c>
      <c r="C38" s="8" t="s">
        <v>32</v>
      </c>
      <c r="D38" s="8">
        <f t="shared" si="1"/>
        <v>1776</v>
      </c>
      <c r="E38" s="8" t="s">
        <v>64</v>
      </c>
      <c r="F38" s="8" t="s">
        <v>60</v>
      </c>
      <c r="G38" s="1">
        <v>663191</v>
      </c>
      <c r="H38" s="10" t="s">
        <v>59</v>
      </c>
      <c r="I38" s="1">
        <v>53055</v>
      </c>
      <c r="J38" s="1">
        <f t="shared" si="5"/>
        <v>716246</v>
      </c>
      <c r="K38" s="8" t="s">
        <v>295</v>
      </c>
      <c r="L38" s="8" t="s">
        <v>134</v>
      </c>
      <c r="M38">
        <f>+VLOOKUP(D38,CTTT!C$3:F$181,4,0)</f>
        <v>716246</v>
      </c>
      <c r="N38" s="11">
        <f t="shared" si="3"/>
        <v>0</v>
      </c>
    </row>
    <row r="39" spans="1:14" outlineLevel="1" x14ac:dyDescent="0.25">
      <c r="A39">
        <f t="shared" si="4"/>
        <v>3</v>
      </c>
      <c r="B39" s="4">
        <v>44634</v>
      </c>
      <c r="C39" s="8" t="s">
        <v>29</v>
      </c>
      <c r="D39" s="8">
        <f t="shared" si="1"/>
        <v>1783</v>
      </c>
      <c r="E39" s="8" t="s">
        <v>64</v>
      </c>
      <c r="F39" s="8" t="s">
        <v>69</v>
      </c>
      <c r="G39" s="1">
        <v>984255</v>
      </c>
      <c r="H39" s="10" t="s">
        <v>59</v>
      </c>
      <c r="I39" s="1">
        <v>78740</v>
      </c>
      <c r="J39" s="1">
        <f t="shared" si="5"/>
        <v>1062995</v>
      </c>
      <c r="K39" s="8" t="s">
        <v>295</v>
      </c>
      <c r="L39" s="8" t="s">
        <v>134</v>
      </c>
      <c r="M39">
        <f>+VLOOKUP(D39,CTTT!C$3:F$181,4,0)</f>
        <v>1062995</v>
      </c>
      <c r="N39" s="11">
        <f t="shared" si="3"/>
        <v>0</v>
      </c>
    </row>
    <row r="40" spans="1:14" outlineLevel="1" x14ac:dyDescent="0.25">
      <c r="A40">
        <f t="shared" si="4"/>
        <v>3</v>
      </c>
      <c r="B40" s="4">
        <v>44634</v>
      </c>
      <c r="C40" s="8" t="s">
        <v>351</v>
      </c>
      <c r="D40" s="8">
        <f t="shared" si="1"/>
        <v>1797</v>
      </c>
      <c r="E40" s="8" t="s">
        <v>64</v>
      </c>
      <c r="F40" s="8" t="s">
        <v>120</v>
      </c>
      <c r="G40" s="1">
        <v>2806010</v>
      </c>
      <c r="H40" s="10" t="s">
        <v>59</v>
      </c>
      <c r="I40" s="1">
        <v>224481</v>
      </c>
      <c r="J40" s="1">
        <f t="shared" si="5"/>
        <v>3030491</v>
      </c>
      <c r="K40" s="8" t="s">
        <v>295</v>
      </c>
      <c r="L40" s="8" t="s">
        <v>134</v>
      </c>
      <c r="M40">
        <f>+VLOOKUP(D40,CTTT!C$3:F$181,4,0)</f>
        <v>3030491</v>
      </c>
      <c r="N40" s="11">
        <f t="shared" si="3"/>
        <v>0</v>
      </c>
    </row>
    <row r="41" spans="1:14" outlineLevel="1" x14ac:dyDescent="0.25">
      <c r="A41">
        <f t="shared" si="4"/>
        <v>3</v>
      </c>
      <c r="B41" s="4">
        <v>44636</v>
      </c>
      <c r="C41" s="8" t="s">
        <v>132</v>
      </c>
      <c r="D41" s="8">
        <f t="shared" si="1"/>
        <v>1879</v>
      </c>
      <c r="E41" s="8" t="s">
        <v>64</v>
      </c>
      <c r="F41" s="8" t="s">
        <v>12</v>
      </c>
      <c r="G41" s="1">
        <v>1311478</v>
      </c>
      <c r="H41" s="10" t="s">
        <v>59</v>
      </c>
      <c r="I41" s="1">
        <v>104918</v>
      </c>
      <c r="J41" s="1">
        <f t="shared" si="5"/>
        <v>1416396</v>
      </c>
      <c r="K41" s="8" t="s">
        <v>295</v>
      </c>
      <c r="L41" s="8" t="s">
        <v>134</v>
      </c>
      <c r="M41">
        <f>+VLOOKUP(D41,CTTT!C$3:F$181,4,0)</f>
        <v>1416396</v>
      </c>
      <c r="N41" s="11">
        <f t="shared" si="3"/>
        <v>0</v>
      </c>
    </row>
    <row r="42" spans="1:14" outlineLevel="1" x14ac:dyDescent="0.25">
      <c r="A42">
        <f t="shared" si="4"/>
        <v>3</v>
      </c>
      <c r="B42" s="4">
        <v>44638</v>
      </c>
      <c r="C42" s="8" t="s">
        <v>149</v>
      </c>
      <c r="D42" s="8">
        <f t="shared" si="1"/>
        <v>2817</v>
      </c>
      <c r="E42" s="8" t="s">
        <v>64</v>
      </c>
      <c r="F42" s="8" t="s">
        <v>158</v>
      </c>
      <c r="G42" s="1">
        <v>929631</v>
      </c>
      <c r="H42" s="10" t="s">
        <v>59</v>
      </c>
      <c r="I42" s="1">
        <v>74370</v>
      </c>
      <c r="J42" s="1">
        <f t="shared" si="5"/>
        <v>1004001</v>
      </c>
      <c r="K42" s="8" t="s">
        <v>295</v>
      </c>
      <c r="L42" s="8" t="s">
        <v>134</v>
      </c>
      <c r="M42">
        <f>+VLOOKUP(D42,CTTT!C$3:F$181,4,0)</f>
        <v>1004001</v>
      </c>
      <c r="N42" s="11">
        <f t="shared" si="3"/>
        <v>0</v>
      </c>
    </row>
    <row r="43" spans="1:14" outlineLevel="1" x14ac:dyDescent="0.25">
      <c r="A43">
        <f t="shared" si="4"/>
        <v>3</v>
      </c>
      <c r="B43" s="4">
        <v>44641</v>
      </c>
      <c r="C43" s="8" t="s">
        <v>245</v>
      </c>
      <c r="D43" s="8">
        <f t="shared" si="1"/>
        <v>3058</v>
      </c>
      <c r="E43" s="8" t="s">
        <v>64</v>
      </c>
      <c r="F43" s="8" t="s">
        <v>171</v>
      </c>
      <c r="G43" s="1">
        <v>471174</v>
      </c>
      <c r="H43" s="10" t="s">
        <v>59</v>
      </c>
      <c r="I43" s="1">
        <v>37694</v>
      </c>
      <c r="J43" s="1">
        <f t="shared" si="5"/>
        <v>508868</v>
      </c>
      <c r="K43" s="8" t="s">
        <v>295</v>
      </c>
      <c r="L43" s="8" t="s">
        <v>134</v>
      </c>
      <c r="M43">
        <f>+VLOOKUP(D43,CTTT!C$3:F$181,4,0)</f>
        <v>508868</v>
      </c>
      <c r="N43" s="11">
        <f t="shared" si="3"/>
        <v>0</v>
      </c>
    </row>
    <row r="44" spans="1:14" outlineLevel="1" x14ac:dyDescent="0.25">
      <c r="A44">
        <f t="shared" si="4"/>
        <v>3</v>
      </c>
      <c r="B44" s="4">
        <v>44642</v>
      </c>
      <c r="C44" s="8" t="s">
        <v>116</v>
      </c>
      <c r="D44" s="8">
        <f t="shared" si="1"/>
        <v>3261</v>
      </c>
      <c r="E44" s="8" t="s">
        <v>64</v>
      </c>
      <c r="F44" s="8" t="s">
        <v>122</v>
      </c>
      <c r="G44" s="1">
        <v>888378</v>
      </c>
      <c r="H44" s="10" t="s">
        <v>59</v>
      </c>
      <c r="I44" s="1">
        <v>71070</v>
      </c>
      <c r="J44" s="1">
        <f t="shared" si="5"/>
        <v>959448</v>
      </c>
      <c r="K44" s="8" t="s">
        <v>295</v>
      </c>
      <c r="L44" s="8" t="s">
        <v>134</v>
      </c>
      <c r="M44">
        <f>+VLOOKUP(D44,CTTT!C$3:F$181,4,0)</f>
        <v>959448</v>
      </c>
      <c r="N44" s="11">
        <f t="shared" si="3"/>
        <v>0</v>
      </c>
    </row>
    <row r="45" spans="1:14" outlineLevel="1" x14ac:dyDescent="0.25">
      <c r="A45">
        <f t="shared" si="4"/>
        <v>3</v>
      </c>
      <c r="B45" s="4">
        <v>44645</v>
      </c>
      <c r="C45" s="8" t="s">
        <v>297</v>
      </c>
      <c r="D45" s="8">
        <f t="shared" si="1"/>
        <v>3821</v>
      </c>
      <c r="E45" s="8" t="s">
        <v>64</v>
      </c>
      <c r="F45" s="8" t="s">
        <v>172</v>
      </c>
      <c r="G45" s="1">
        <v>751183</v>
      </c>
      <c r="H45" s="10" t="s">
        <v>59</v>
      </c>
      <c r="I45" s="1">
        <v>60095</v>
      </c>
      <c r="J45" s="1">
        <f t="shared" si="5"/>
        <v>811278</v>
      </c>
      <c r="K45" s="8" t="s">
        <v>295</v>
      </c>
      <c r="L45" s="8" t="s">
        <v>134</v>
      </c>
      <c r="M45">
        <f>+VLOOKUP(D45,CTTT!C$3:F$181,4,0)</f>
        <v>811278</v>
      </c>
      <c r="N45" s="11">
        <f t="shared" si="3"/>
        <v>0</v>
      </c>
    </row>
    <row r="46" spans="1:14" outlineLevel="1" x14ac:dyDescent="0.25">
      <c r="A46">
        <f t="shared" si="4"/>
        <v>3</v>
      </c>
      <c r="B46" s="4">
        <v>44645</v>
      </c>
      <c r="C46" s="8" t="s">
        <v>145</v>
      </c>
      <c r="D46" s="8">
        <f t="shared" si="1"/>
        <v>3844</v>
      </c>
      <c r="E46" s="8" t="s">
        <v>64</v>
      </c>
      <c r="F46" s="8" t="s">
        <v>262</v>
      </c>
      <c r="G46" s="1">
        <v>657411</v>
      </c>
      <c r="H46" s="10" t="s">
        <v>59</v>
      </c>
      <c r="I46" s="1">
        <v>52593</v>
      </c>
      <c r="J46" s="1">
        <f t="shared" si="5"/>
        <v>710004</v>
      </c>
      <c r="K46" s="8" t="s">
        <v>295</v>
      </c>
      <c r="L46" s="8" t="s">
        <v>134</v>
      </c>
      <c r="M46">
        <f>+VLOOKUP(D46,CTTT!C$3:F$181,4,0)</f>
        <v>710004</v>
      </c>
      <c r="N46" s="11">
        <f t="shared" si="3"/>
        <v>0</v>
      </c>
    </row>
    <row r="47" spans="1:14" outlineLevel="1" x14ac:dyDescent="0.25">
      <c r="A47">
        <f t="shared" si="4"/>
        <v>3</v>
      </c>
      <c r="B47" s="4">
        <v>44645</v>
      </c>
      <c r="C47" s="8" t="s">
        <v>189</v>
      </c>
      <c r="D47" s="8">
        <f t="shared" si="1"/>
        <v>3845</v>
      </c>
      <c r="E47" s="8" t="s">
        <v>64</v>
      </c>
      <c r="F47" s="8" t="s">
        <v>275</v>
      </c>
      <c r="G47" s="1">
        <v>935505</v>
      </c>
      <c r="H47" s="10" t="s">
        <v>59</v>
      </c>
      <c r="I47" s="1">
        <v>74840</v>
      </c>
      <c r="J47" s="1">
        <f t="shared" si="5"/>
        <v>1010345</v>
      </c>
      <c r="K47" s="8" t="s">
        <v>295</v>
      </c>
      <c r="L47" s="8" t="s">
        <v>134</v>
      </c>
      <c r="M47">
        <f>+VLOOKUP(D47,CTTT!C$3:F$181,4,0)</f>
        <v>1010345</v>
      </c>
      <c r="N47" s="11">
        <f t="shared" si="3"/>
        <v>0</v>
      </c>
    </row>
    <row r="48" spans="1:14" outlineLevel="1" x14ac:dyDescent="0.25">
      <c r="A48">
        <f t="shared" si="4"/>
        <v>3</v>
      </c>
      <c r="B48" s="4">
        <v>44646</v>
      </c>
      <c r="C48" s="8" t="s">
        <v>253</v>
      </c>
      <c r="D48" s="8">
        <f t="shared" si="1"/>
        <v>4112</v>
      </c>
      <c r="E48" s="8" t="s">
        <v>64</v>
      </c>
      <c r="F48" s="8" t="s">
        <v>248</v>
      </c>
      <c r="G48" s="1">
        <v>519896</v>
      </c>
      <c r="H48" s="10" t="s">
        <v>59</v>
      </c>
      <c r="I48" s="1">
        <v>41592</v>
      </c>
      <c r="J48" s="1">
        <f t="shared" si="5"/>
        <v>561488</v>
      </c>
      <c r="K48" s="8" t="s">
        <v>295</v>
      </c>
      <c r="L48" s="8" t="s">
        <v>134</v>
      </c>
      <c r="M48">
        <f>+VLOOKUP(D48,CTTT!C$3:F$181,4,0)</f>
        <v>561488</v>
      </c>
      <c r="N48" s="11">
        <f t="shared" si="3"/>
        <v>0</v>
      </c>
    </row>
    <row r="49" spans="1:14" outlineLevel="1" x14ac:dyDescent="0.25">
      <c r="A49">
        <f t="shared" si="4"/>
        <v>3</v>
      </c>
      <c r="B49" s="4">
        <v>44646</v>
      </c>
      <c r="C49" s="8" t="s">
        <v>28</v>
      </c>
      <c r="D49" s="8">
        <f t="shared" si="1"/>
        <v>4113</v>
      </c>
      <c r="E49" s="8" t="s">
        <v>64</v>
      </c>
      <c r="F49" s="8" t="s">
        <v>360</v>
      </c>
      <c r="G49" s="1">
        <v>1020324</v>
      </c>
      <c r="H49" s="10" t="s">
        <v>59</v>
      </c>
      <c r="I49" s="1">
        <v>81626</v>
      </c>
      <c r="J49" s="1">
        <f t="shared" si="5"/>
        <v>1101950</v>
      </c>
      <c r="K49" s="8" t="s">
        <v>295</v>
      </c>
      <c r="L49" s="8" t="s">
        <v>134</v>
      </c>
      <c r="M49">
        <f>+VLOOKUP(D49,CTTT!C$3:F$181,4,0)</f>
        <v>1101950</v>
      </c>
      <c r="N49" s="11">
        <f t="shared" si="3"/>
        <v>0</v>
      </c>
    </row>
    <row r="50" spans="1:14" outlineLevel="1" x14ac:dyDescent="0.25">
      <c r="A50">
        <f t="shared" si="4"/>
        <v>3</v>
      </c>
      <c r="B50" s="4">
        <v>44651</v>
      </c>
      <c r="C50" s="8" t="s">
        <v>186</v>
      </c>
      <c r="D50" s="8">
        <f t="shared" si="1"/>
        <v>4762</v>
      </c>
      <c r="E50" s="8" t="s">
        <v>64</v>
      </c>
      <c r="F50" s="8" t="s">
        <v>114</v>
      </c>
      <c r="G50" s="1">
        <v>1331882</v>
      </c>
      <c r="H50" s="10" t="s">
        <v>59</v>
      </c>
      <c r="I50" s="1">
        <v>106551</v>
      </c>
      <c r="J50" s="1">
        <f t="shared" si="5"/>
        <v>1438433</v>
      </c>
      <c r="K50" s="8" t="s">
        <v>295</v>
      </c>
      <c r="L50" s="8" t="s">
        <v>134</v>
      </c>
      <c r="M50">
        <f>+VLOOKUP(D50,CTTT!C$3:F$181,4,0)</f>
        <v>1438433</v>
      </c>
      <c r="N50" s="11">
        <f t="shared" si="3"/>
        <v>0</v>
      </c>
    </row>
    <row r="51" spans="1:14" outlineLevel="1" x14ac:dyDescent="0.25">
      <c r="A51">
        <f t="shared" si="4"/>
        <v>4</v>
      </c>
      <c r="B51" s="4">
        <v>44653</v>
      </c>
      <c r="C51" s="8" t="s">
        <v>225</v>
      </c>
      <c r="D51" s="8">
        <f t="shared" si="1"/>
        <v>5078</v>
      </c>
      <c r="E51" s="8" t="s">
        <v>64</v>
      </c>
      <c r="F51" s="8" t="s">
        <v>37</v>
      </c>
      <c r="G51" s="1">
        <v>1779776</v>
      </c>
      <c r="H51" s="10" t="s">
        <v>59</v>
      </c>
      <c r="I51" s="1">
        <v>142382</v>
      </c>
      <c r="J51" s="1">
        <f t="shared" si="5"/>
        <v>1922158</v>
      </c>
      <c r="K51" s="8" t="s">
        <v>295</v>
      </c>
      <c r="L51" s="8" t="s">
        <v>134</v>
      </c>
      <c r="M51">
        <f>+VLOOKUP(D51,CTTT!C$3:F$181,4,0)</f>
        <v>1922158</v>
      </c>
      <c r="N51" s="11">
        <f t="shared" si="3"/>
        <v>0</v>
      </c>
    </row>
    <row r="52" spans="1:14" outlineLevel="1" x14ac:dyDescent="0.25">
      <c r="A52">
        <f t="shared" si="4"/>
        <v>4</v>
      </c>
      <c r="B52" s="4">
        <v>44656</v>
      </c>
      <c r="C52" s="8" t="s">
        <v>182</v>
      </c>
      <c r="D52" s="8">
        <f t="shared" si="1"/>
        <v>5407</v>
      </c>
      <c r="E52" s="8" t="s">
        <v>64</v>
      </c>
      <c r="F52" s="8" t="s">
        <v>162</v>
      </c>
      <c r="G52" s="1">
        <v>1166133</v>
      </c>
      <c r="H52" s="10" t="s">
        <v>59</v>
      </c>
      <c r="I52" s="1">
        <v>93291</v>
      </c>
      <c r="J52" s="1">
        <f t="shared" si="5"/>
        <v>1259424</v>
      </c>
      <c r="K52" s="8" t="s">
        <v>295</v>
      </c>
      <c r="L52" s="8" t="s">
        <v>134</v>
      </c>
      <c r="M52">
        <f>+VLOOKUP(D52,CTTT!C$3:F$181,4,0)</f>
        <v>1259424</v>
      </c>
      <c r="N52" s="11">
        <f t="shared" si="3"/>
        <v>0</v>
      </c>
    </row>
    <row r="53" spans="1:14" outlineLevel="1" x14ac:dyDescent="0.25">
      <c r="A53">
        <f t="shared" si="4"/>
        <v>4</v>
      </c>
      <c r="B53" s="4">
        <v>44656</v>
      </c>
      <c r="C53" s="8" t="s">
        <v>83</v>
      </c>
      <c r="D53" s="8">
        <f t="shared" si="1"/>
        <v>5415</v>
      </c>
      <c r="E53" s="8" t="s">
        <v>64</v>
      </c>
      <c r="F53" s="8" t="s">
        <v>293</v>
      </c>
      <c r="G53" s="1">
        <v>369110</v>
      </c>
      <c r="H53" s="10" t="s">
        <v>59</v>
      </c>
      <c r="I53" s="1">
        <v>29529</v>
      </c>
      <c r="J53" s="1">
        <f t="shared" si="5"/>
        <v>398639</v>
      </c>
      <c r="K53" s="8" t="s">
        <v>295</v>
      </c>
      <c r="L53" s="8" t="s">
        <v>134</v>
      </c>
      <c r="M53">
        <f>+VLOOKUP(D53,CTTT!C$3:F$181,4,0)</f>
        <v>398639</v>
      </c>
      <c r="N53" s="11">
        <f t="shared" si="3"/>
        <v>0</v>
      </c>
    </row>
    <row r="54" spans="1:14" outlineLevel="1" x14ac:dyDescent="0.25">
      <c r="A54">
        <f t="shared" si="4"/>
        <v>4</v>
      </c>
      <c r="B54" s="4">
        <v>44658</v>
      </c>
      <c r="C54" s="8" t="s">
        <v>130</v>
      </c>
      <c r="D54" s="8">
        <f t="shared" si="1"/>
        <v>5674</v>
      </c>
      <c r="E54" s="8" t="s">
        <v>64</v>
      </c>
      <c r="F54" s="8" t="s">
        <v>163</v>
      </c>
      <c r="G54" s="1">
        <v>630585</v>
      </c>
      <c r="H54" s="10" t="s">
        <v>59</v>
      </c>
      <c r="I54" s="1">
        <v>50447</v>
      </c>
      <c r="J54" s="1">
        <f t="shared" si="5"/>
        <v>681032</v>
      </c>
      <c r="K54" s="8" t="s">
        <v>295</v>
      </c>
      <c r="L54" s="8" t="s">
        <v>134</v>
      </c>
      <c r="M54">
        <f>+VLOOKUP(D54,CTTT!C$3:F$181,4,0)</f>
        <v>681032</v>
      </c>
      <c r="N54" s="11">
        <f t="shared" si="3"/>
        <v>0</v>
      </c>
    </row>
    <row r="55" spans="1:14" outlineLevel="1" x14ac:dyDescent="0.25">
      <c r="A55">
        <f t="shared" si="4"/>
        <v>4</v>
      </c>
      <c r="B55" s="4">
        <v>44659</v>
      </c>
      <c r="C55" s="8" t="s">
        <v>356</v>
      </c>
      <c r="D55" s="8">
        <f t="shared" si="1"/>
        <v>6016</v>
      </c>
      <c r="E55" s="8" t="s">
        <v>64</v>
      </c>
      <c r="F55" s="8" t="s">
        <v>77</v>
      </c>
      <c r="G55" s="1">
        <v>588428</v>
      </c>
      <c r="H55" s="10" t="s">
        <v>59</v>
      </c>
      <c r="I55" s="1">
        <v>47074</v>
      </c>
      <c r="J55" s="1">
        <f t="shared" si="5"/>
        <v>635502</v>
      </c>
      <c r="K55" s="8" t="s">
        <v>295</v>
      </c>
      <c r="L55" s="8" t="s">
        <v>134</v>
      </c>
      <c r="M55">
        <f>+VLOOKUP(D55,CTTT!C$3:F$181,4,0)</f>
        <v>635502</v>
      </c>
      <c r="N55" s="11">
        <f t="shared" si="3"/>
        <v>0</v>
      </c>
    </row>
    <row r="56" spans="1:14" outlineLevel="1" x14ac:dyDescent="0.25">
      <c r="A56">
        <f t="shared" si="4"/>
        <v>4</v>
      </c>
      <c r="B56" s="4">
        <v>44663</v>
      </c>
      <c r="C56" s="8" t="s">
        <v>124</v>
      </c>
      <c r="D56" s="8">
        <f t="shared" si="1"/>
        <v>6730</v>
      </c>
      <c r="E56" s="8" t="s">
        <v>64</v>
      </c>
      <c r="F56" s="8" t="s">
        <v>207</v>
      </c>
      <c r="G56" s="1">
        <v>1128378</v>
      </c>
      <c r="H56" s="10" t="s">
        <v>59</v>
      </c>
      <c r="I56" s="1">
        <v>90270</v>
      </c>
      <c r="J56" s="1">
        <f t="shared" si="5"/>
        <v>1218648</v>
      </c>
      <c r="K56" s="8" t="s">
        <v>295</v>
      </c>
      <c r="L56" s="8" t="s">
        <v>134</v>
      </c>
      <c r="M56">
        <f>+VLOOKUP(D56,CTTT!C$3:F$181,4,0)</f>
        <v>1218648</v>
      </c>
      <c r="N56" s="11">
        <f t="shared" si="3"/>
        <v>0</v>
      </c>
    </row>
    <row r="57" spans="1:14" outlineLevel="1" x14ac:dyDescent="0.25">
      <c r="A57">
        <f t="shared" si="4"/>
        <v>4</v>
      </c>
      <c r="B57" s="4">
        <v>44663</v>
      </c>
      <c r="C57" s="8" t="s">
        <v>343</v>
      </c>
      <c r="D57" s="8">
        <f t="shared" si="1"/>
        <v>6742</v>
      </c>
      <c r="E57" s="8" t="s">
        <v>64</v>
      </c>
      <c r="F57" s="8" t="s">
        <v>323</v>
      </c>
      <c r="G57" s="1">
        <v>1062824</v>
      </c>
      <c r="H57" s="10" t="s">
        <v>59</v>
      </c>
      <c r="I57" s="1">
        <v>85026</v>
      </c>
      <c r="J57" s="1">
        <f t="shared" si="5"/>
        <v>1147850</v>
      </c>
      <c r="K57" s="8" t="s">
        <v>295</v>
      </c>
      <c r="L57" s="8" t="s">
        <v>134</v>
      </c>
      <c r="M57">
        <f>+VLOOKUP(D57,CTTT!C$3:F$181,4,0)</f>
        <v>1147850</v>
      </c>
      <c r="N57" s="11">
        <f t="shared" si="3"/>
        <v>0</v>
      </c>
    </row>
    <row r="58" spans="1:14" outlineLevel="1" x14ac:dyDescent="0.25">
      <c r="A58">
        <f t="shared" si="4"/>
        <v>4</v>
      </c>
      <c r="B58" s="4">
        <v>44663</v>
      </c>
      <c r="C58" s="8" t="s">
        <v>344</v>
      </c>
      <c r="D58" s="8">
        <f t="shared" si="1"/>
        <v>6744</v>
      </c>
      <c r="E58" s="8" t="s">
        <v>64</v>
      </c>
      <c r="F58" s="8" t="s">
        <v>50</v>
      </c>
      <c r="G58" s="1">
        <v>617129</v>
      </c>
      <c r="H58" s="10" t="s">
        <v>59</v>
      </c>
      <c r="I58" s="1">
        <v>49370</v>
      </c>
      <c r="J58" s="1">
        <f t="shared" si="5"/>
        <v>666499</v>
      </c>
      <c r="K58" s="8" t="s">
        <v>295</v>
      </c>
      <c r="L58" s="8" t="s">
        <v>134</v>
      </c>
      <c r="M58">
        <f>+VLOOKUP(D58,CTTT!C$3:F$181,4,0)</f>
        <v>666499</v>
      </c>
      <c r="N58" s="11">
        <f t="shared" si="3"/>
        <v>0</v>
      </c>
    </row>
    <row r="59" spans="1:14" outlineLevel="1" x14ac:dyDescent="0.25">
      <c r="A59">
        <f t="shared" si="4"/>
        <v>4</v>
      </c>
      <c r="B59" s="4">
        <v>44665</v>
      </c>
      <c r="C59" s="8" t="s">
        <v>324</v>
      </c>
      <c r="D59" s="8">
        <f t="shared" si="1"/>
        <v>7321</v>
      </c>
      <c r="E59" s="8" t="s">
        <v>64</v>
      </c>
      <c r="F59" s="8" t="s">
        <v>33</v>
      </c>
      <c r="G59" s="1">
        <v>756188</v>
      </c>
      <c r="H59" s="10" t="s">
        <v>59</v>
      </c>
      <c r="I59" s="1">
        <v>60495</v>
      </c>
      <c r="J59" s="1">
        <f t="shared" si="5"/>
        <v>816683</v>
      </c>
      <c r="K59" s="8" t="s">
        <v>295</v>
      </c>
      <c r="L59" s="8" t="s">
        <v>134</v>
      </c>
      <c r="M59">
        <f>+VLOOKUP(D59,CTTT!C$3:F$181,4,0)</f>
        <v>816683</v>
      </c>
      <c r="N59" s="11">
        <f t="shared" si="3"/>
        <v>0</v>
      </c>
    </row>
    <row r="60" spans="1:14" outlineLevel="1" x14ac:dyDescent="0.25">
      <c r="A60">
        <f t="shared" si="4"/>
        <v>4</v>
      </c>
      <c r="B60" s="4">
        <v>44667</v>
      </c>
      <c r="C60" s="8" t="s">
        <v>334</v>
      </c>
      <c r="D60" s="8">
        <f t="shared" si="1"/>
        <v>7815</v>
      </c>
      <c r="E60" s="8" t="s">
        <v>64</v>
      </c>
      <c r="F60" s="8" t="s">
        <v>332</v>
      </c>
      <c r="G60" s="1">
        <v>1427955</v>
      </c>
      <c r="H60" s="10" t="s">
        <v>59</v>
      </c>
      <c r="I60" s="1">
        <v>114236</v>
      </c>
      <c r="J60" s="1">
        <f t="shared" si="5"/>
        <v>1542191</v>
      </c>
      <c r="K60" s="8" t="s">
        <v>295</v>
      </c>
      <c r="L60" s="8" t="s">
        <v>134</v>
      </c>
      <c r="M60">
        <f>+VLOOKUP(D60,CTTT!C$3:F$181,4,0)</f>
        <v>1542191</v>
      </c>
      <c r="N60" s="11">
        <f t="shared" si="3"/>
        <v>0</v>
      </c>
    </row>
    <row r="61" spans="1:14" outlineLevel="1" x14ac:dyDescent="0.25">
      <c r="A61">
        <f t="shared" si="4"/>
        <v>4</v>
      </c>
      <c r="B61" s="4">
        <v>44671</v>
      </c>
      <c r="C61" s="8" t="s">
        <v>243</v>
      </c>
      <c r="D61" s="8">
        <f t="shared" si="1"/>
        <v>8740</v>
      </c>
      <c r="E61" s="8" t="s">
        <v>64</v>
      </c>
      <c r="F61" s="8" t="s">
        <v>231</v>
      </c>
      <c r="G61" s="1">
        <v>1027434</v>
      </c>
      <c r="H61" s="10" t="s">
        <v>59</v>
      </c>
      <c r="I61" s="1">
        <v>82195</v>
      </c>
      <c r="J61" s="1">
        <f t="shared" si="5"/>
        <v>1109629</v>
      </c>
      <c r="K61" s="8" t="s">
        <v>295</v>
      </c>
      <c r="L61" s="8" t="s">
        <v>134</v>
      </c>
      <c r="M61">
        <f>+VLOOKUP(D61,CTTT!C$3:F$181,4,0)</f>
        <v>1109629</v>
      </c>
      <c r="N61" s="11">
        <f t="shared" si="3"/>
        <v>0</v>
      </c>
    </row>
    <row r="62" spans="1:14" outlineLevel="1" x14ac:dyDescent="0.25">
      <c r="A62">
        <f t="shared" si="4"/>
        <v>4</v>
      </c>
      <c r="B62" s="4">
        <v>44673</v>
      </c>
      <c r="C62" s="8" t="s">
        <v>105</v>
      </c>
      <c r="D62" s="8">
        <f t="shared" si="1"/>
        <v>9259</v>
      </c>
      <c r="E62" s="8" t="s">
        <v>64</v>
      </c>
      <c r="F62" s="8" t="s">
        <v>13</v>
      </c>
      <c r="G62" s="1">
        <v>962326</v>
      </c>
      <c r="H62" s="10" t="s">
        <v>59</v>
      </c>
      <c r="I62" s="1">
        <v>76986</v>
      </c>
      <c r="J62" s="1">
        <f t="shared" si="5"/>
        <v>1039312</v>
      </c>
      <c r="K62" s="8" t="s">
        <v>295</v>
      </c>
      <c r="L62" s="8" t="s">
        <v>134</v>
      </c>
      <c r="M62">
        <f>+VLOOKUP(D62,CTTT!C$3:F$181,4,0)</f>
        <v>1039312</v>
      </c>
      <c r="N62" s="11">
        <f t="shared" si="3"/>
        <v>0</v>
      </c>
    </row>
    <row r="63" spans="1:14" outlineLevel="1" x14ac:dyDescent="0.25">
      <c r="A63">
        <f t="shared" si="4"/>
        <v>4</v>
      </c>
      <c r="B63" s="4">
        <v>44676</v>
      </c>
      <c r="C63" s="8" t="s">
        <v>30</v>
      </c>
      <c r="D63" s="8">
        <f t="shared" si="1"/>
        <v>9506</v>
      </c>
      <c r="E63" s="8" t="s">
        <v>64</v>
      </c>
      <c r="F63" s="8" t="s">
        <v>113</v>
      </c>
      <c r="G63" s="1">
        <v>888464</v>
      </c>
      <c r="H63" s="10" t="s">
        <v>59</v>
      </c>
      <c r="I63" s="1">
        <v>71077</v>
      </c>
      <c r="J63" s="1">
        <f t="shared" si="5"/>
        <v>959541</v>
      </c>
      <c r="K63" s="8" t="s">
        <v>295</v>
      </c>
      <c r="L63" s="8" t="s">
        <v>134</v>
      </c>
      <c r="M63">
        <f>+VLOOKUP(D63,CTTT!C$3:F$181,4,0)</f>
        <v>959541</v>
      </c>
      <c r="N63" s="11">
        <f t="shared" si="3"/>
        <v>0</v>
      </c>
    </row>
    <row r="64" spans="1:14" outlineLevel="1" x14ac:dyDescent="0.25">
      <c r="A64">
        <f t="shared" si="4"/>
        <v>4</v>
      </c>
      <c r="B64" s="4">
        <v>44676</v>
      </c>
      <c r="C64" s="8" t="s">
        <v>82</v>
      </c>
      <c r="D64" s="8">
        <f t="shared" si="1"/>
        <v>9624</v>
      </c>
      <c r="E64" s="8" t="s">
        <v>64</v>
      </c>
      <c r="F64" s="8" t="s">
        <v>87</v>
      </c>
      <c r="G64" s="1">
        <v>1008375</v>
      </c>
      <c r="H64" s="10" t="s">
        <v>59</v>
      </c>
      <c r="I64" s="1">
        <v>80670</v>
      </c>
      <c r="J64" s="1">
        <f t="shared" si="5"/>
        <v>1089045</v>
      </c>
      <c r="K64" s="8" t="s">
        <v>295</v>
      </c>
      <c r="L64" s="8" t="s">
        <v>134</v>
      </c>
      <c r="M64">
        <f>+VLOOKUP(D64,CTTT!C$3:F$181,4,0)</f>
        <v>1089045</v>
      </c>
      <c r="N64" s="11">
        <f t="shared" si="3"/>
        <v>0</v>
      </c>
    </row>
    <row r="65" spans="1:14" outlineLevel="1" x14ac:dyDescent="0.25">
      <c r="A65">
        <f t="shared" ref="A65:A119" si="6">+MONTH(B65)</f>
        <v>4</v>
      </c>
      <c r="B65" s="4">
        <v>44677</v>
      </c>
      <c r="C65" s="8" t="s">
        <v>6</v>
      </c>
      <c r="D65" s="8">
        <f t="shared" si="1"/>
        <v>9909</v>
      </c>
      <c r="E65" s="8" t="s">
        <v>64</v>
      </c>
      <c r="F65" s="8" t="s">
        <v>218</v>
      </c>
      <c r="G65" s="1">
        <v>267151</v>
      </c>
      <c r="H65" s="10" t="s">
        <v>59</v>
      </c>
      <c r="I65" s="1">
        <v>21372</v>
      </c>
      <c r="J65" s="1">
        <f t="shared" ref="J65:J94" si="7">+I65+G65</f>
        <v>288523</v>
      </c>
      <c r="K65" s="8" t="s">
        <v>295</v>
      </c>
      <c r="L65" s="8" t="s">
        <v>134</v>
      </c>
      <c r="M65">
        <f>+VLOOKUP(D65,CTTT!C$3:F$181,4,0)</f>
        <v>288523</v>
      </c>
      <c r="N65" s="11">
        <f t="shared" si="3"/>
        <v>0</v>
      </c>
    </row>
    <row r="66" spans="1:14" outlineLevel="1" x14ac:dyDescent="0.25">
      <c r="A66">
        <f t="shared" si="6"/>
        <v>4</v>
      </c>
      <c r="B66" s="4">
        <v>44677</v>
      </c>
      <c r="C66" s="8" t="s">
        <v>317</v>
      </c>
      <c r="D66" s="8">
        <f t="shared" si="1"/>
        <v>9912</v>
      </c>
      <c r="E66" s="8" t="s">
        <v>64</v>
      </c>
      <c r="F66" s="8" t="s">
        <v>335</v>
      </c>
      <c r="G66" s="1">
        <v>845743</v>
      </c>
      <c r="H66" s="10" t="s">
        <v>59</v>
      </c>
      <c r="I66" s="1">
        <v>67659</v>
      </c>
      <c r="J66" s="1">
        <f t="shared" si="7"/>
        <v>913402</v>
      </c>
      <c r="K66" s="8" t="s">
        <v>295</v>
      </c>
      <c r="L66" s="8" t="s">
        <v>134</v>
      </c>
      <c r="M66">
        <f>+VLOOKUP(D66,CTTT!C$3:F$181,4,0)</f>
        <v>913402</v>
      </c>
      <c r="N66" s="11">
        <f t="shared" si="3"/>
        <v>0</v>
      </c>
    </row>
    <row r="67" spans="1:14" outlineLevel="1" x14ac:dyDescent="0.25">
      <c r="A67">
        <f t="shared" si="6"/>
        <v>4</v>
      </c>
      <c r="B67" s="4">
        <v>44680</v>
      </c>
      <c r="C67" s="8" t="s">
        <v>269</v>
      </c>
      <c r="D67" s="8">
        <f t="shared" si="1"/>
        <v>10540</v>
      </c>
      <c r="E67" s="8" t="s">
        <v>64</v>
      </c>
      <c r="F67" s="8" t="s">
        <v>307</v>
      </c>
      <c r="G67" s="1">
        <v>1290840</v>
      </c>
      <c r="H67" s="10" t="s">
        <v>59</v>
      </c>
      <c r="I67" s="1">
        <v>103267</v>
      </c>
      <c r="J67" s="1">
        <f t="shared" si="7"/>
        <v>1394107</v>
      </c>
      <c r="K67" s="8" t="s">
        <v>295</v>
      </c>
      <c r="L67" s="8" t="s">
        <v>134</v>
      </c>
      <c r="M67">
        <f>+VLOOKUP(D67,CTTT!C$3:F$181,4,0)</f>
        <v>1394107</v>
      </c>
      <c r="N67" s="11">
        <f t="shared" si="3"/>
        <v>0</v>
      </c>
    </row>
    <row r="68" spans="1:14" outlineLevel="1" x14ac:dyDescent="0.25">
      <c r="A68">
        <f t="shared" si="6"/>
        <v>5</v>
      </c>
      <c r="B68" s="4">
        <v>44684</v>
      </c>
      <c r="C68" s="8" t="s">
        <v>310</v>
      </c>
      <c r="D68" s="8">
        <f t="shared" si="1"/>
        <v>10980</v>
      </c>
      <c r="E68" s="8" t="s">
        <v>64</v>
      </c>
      <c r="F68" s="8" t="s">
        <v>347</v>
      </c>
      <c r="G68" s="1">
        <v>919123</v>
      </c>
      <c r="H68" s="10" t="s">
        <v>59</v>
      </c>
      <c r="I68" s="1">
        <v>73530</v>
      </c>
      <c r="J68" s="1">
        <f t="shared" si="7"/>
        <v>992653</v>
      </c>
      <c r="K68" s="8" t="s">
        <v>295</v>
      </c>
      <c r="L68" s="8" t="s">
        <v>134</v>
      </c>
      <c r="M68">
        <f>+VLOOKUP(D68,CTTT!C$3:F$181,4,0)</f>
        <v>992653</v>
      </c>
      <c r="N68" s="11">
        <f t="shared" si="3"/>
        <v>0</v>
      </c>
    </row>
    <row r="69" spans="1:14" outlineLevel="1" x14ac:dyDescent="0.25">
      <c r="A69">
        <f t="shared" si="6"/>
        <v>5</v>
      </c>
      <c r="B69" s="4">
        <v>44685</v>
      </c>
      <c r="C69" s="8" t="s">
        <v>91</v>
      </c>
      <c r="D69" s="8">
        <f t="shared" ref="D69:D132" si="8">+C69*1</f>
        <v>11357</v>
      </c>
      <c r="E69" s="8" t="s">
        <v>64</v>
      </c>
      <c r="F69" s="8" t="s">
        <v>350</v>
      </c>
      <c r="G69" s="1">
        <v>3896454</v>
      </c>
      <c r="H69" s="10" t="s">
        <v>59</v>
      </c>
      <c r="I69" s="1">
        <v>311716</v>
      </c>
      <c r="J69" s="1">
        <f t="shared" si="7"/>
        <v>4208170</v>
      </c>
      <c r="K69" s="8" t="s">
        <v>295</v>
      </c>
      <c r="L69" s="8" t="s">
        <v>134</v>
      </c>
      <c r="M69">
        <f>+VLOOKUP(D69,CTTT!C$3:F$181,4,0)</f>
        <v>4208170</v>
      </c>
      <c r="N69" s="11">
        <f t="shared" si="3"/>
        <v>0</v>
      </c>
    </row>
    <row r="70" spans="1:14" outlineLevel="1" x14ac:dyDescent="0.25">
      <c r="A70">
        <f t="shared" si="6"/>
        <v>5</v>
      </c>
      <c r="B70" s="4">
        <v>44686</v>
      </c>
      <c r="C70" s="8" t="s">
        <v>177</v>
      </c>
      <c r="D70" s="8">
        <f t="shared" si="8"/>
        <v>11416</v>
      </c>
      <c r="E70" s="8" t="s">
        <v>64</v>
      </c>
      <c r="F70" s="8" t="s">
        <v>17</v>
      </c>
      <c r="G70" s="1">
        <v>663191</v>
      </c>
      <c r="H70" s="10" t="s">
        <v>59</v>
      </c>
      <c r="I70" s="1">
        <v>53055</v>
      </c>
      <c r="J70" s="1">
        <f t="shared" si="7"/>
        <v>716246</v>
      </c>
      <c r="K70" s="8" t="s">
        <v>295</v>
      </c>
      <c r="L70" s="8" t="s">
        <v>134</v>
      </c>
      <c r="M70">
        <f>+VLOOKUP(D70,CTTT!C$3:F$181,4,0)</f>
        <v>716246</v>
      </c>
      <c r="N70" s="11">
        <f t="shared" si="3"/>
        <v>0</v>
      </c>
    </row>
    <row r="71" spans="1:14" outlineLevel="1" x14ac:dyDescent="0.25">
      <c r="A71">
        <f t="shared" si="6"/>
        <v>5</v>
      </c>
      <c r="B71" s="4">
        <v>44686</v>
      </c>
      <c r="C71" s="8" t="s">
        <v>67</v>
      </c>
      <c r="D71" s="8">
        <f t="shared" si="8"/>
        <v>11473</v>
      </c>
      <c r="E71" s="8" t="s">
        <v>64</v>
      </c>
      <c r="F71" s="8" t="s">
        <v>42</v>
      </c>
      <c r="G71" s="1">
        <v>1187840</v>
      </c>
      <c r="H71" s="10" t="s">
        <v>59</v>
      </c>
      <c r="I71" s="1">
        <v>95027</v>
      </c>
      <c r="J71" s="1">
        <f t="shared" si="7"/>
        <v>1282867</v>
      </c>
      <c r="K71" s="8" t="s">
        <v>295</v>
      </c>
      <c r="L71" s="8" t="s">
        <v>134</v>
      </c>
      <c r="M71">
        <f>+VLOOKUP(D71,CTTT!C$3:F$181,4,0)</f>
        <v>1282867</v>
      </c>
      <c r="N71" s="11">
        <f t="shared" ref="N71:N134" si="9">+M71-J71</f>
        <v>0</v>
      </c>
    </row>
    <row r="72" spans="1:14" outlineLevel="1" x14ac:dyDescent="0.25">
      <c r="A72">
        <f t="shared" si="6"/>
        <v>5</v>
      </c>
      <c r="B72" s="4">
        <v>44687</v>
      </c>
      <c r="C72" s="8" t="s">
        <v>292</v>
      </c>
      <c r="D72" s="8">
        <f t="shared" si="8"/>
        <v>11609</v>
      </c>
      <c r="E72" s="8" t="s">
        <v>64</v>
      </c>
      <c r="F72" s="8" t="s">
        <v>178</v>
      </c>
      <c r="G72" s="1">
        <v>1275976</v>
      </c>
      <c r="H72" s="10" t="s">
        <v>59</v>
      </c>
      <c r="I72" s="1">
        <v>102078</v>
      </c>
      <c r="J72" s="1">
        <f t="shared" si="7"/>
        <v>1378054</v>
      </c>
      <c r="K72" s="8" t="s">
        <v>295</v>
      </c>
      <c r="L72" s="8" t="s">
        <v>134</v>
      </c>
      <c r="M72">
        <f>+VLOOKUP(D72,CTTT!C$3:F$181,4,0)</f>
        <v>1378054</v>
      </c>
      <c r="N72" s="11">
        <f t="shared" si="9"/>
        <v>0</v>
      </c>
    </row>
    <row r="73" spans="1:14" outlineLevel="1" x14ac:dyDescent="0.25">
      <c r="A73">
        <f t="shared" si="6"/>
        <v>5</v>
      </c>
      <c r="B73" s="4">
        <v>44688</v>
      </c>
      <c r="C73" s="8" t="s">
        <v>206</v>
      </c>
      <c r="D73" s="8">
        <f t="shared" si="8"/>
        <v>11681</v>
      </c>
      <c r="E73" s="8" t="s">
        <v>64</v>
      </c>
      <c r="F73" s="8" t="s">
        <v>299</v>
      </c>
      <c r="G73" s="1">
        <v>677293</v>
      </c>
      <c r="H73" s="10" t="s">
        <v>59</v>
      </c>
      <c r="I73" s="1">
        <v>54183</v>
      </c>
      <c r="J73" s="1">
        <f t="shared" si="7"/>
        <v>731476</v>
      </c>
      <c r="K73" s="8" t="s">
        <v>295</v>
      </c>
      <c r="L73" s="8" t="s">
        <v>134</v>
      </c>
      <c r="M73">
        <f>+VLOOKUP(D73,CTTT!C$3:F$181,4,0)</f>
        <v>731476</v>
      </c>
      <c r="N73" s="11">
        <f t="shared" si="9"/>
        <v>0</v>
      </c>
    </row>
    <row r="74" spans="1:14" outlineLevel="1" x14ac:dyDescent="0.25">
      <c r="A74">
        <f t="shared" si="6"/>
        <v>5</v>
      </c>
      <c r="B74" s="4">
        <v>44690</v>
      </c>
      <c r="C74" s="8" t="s">
        <v>47</v>
      </c>
      <c r="D74" s="8">
        <f t="shared" si="8"/>
        <v>12084</v>
      </c>
      <c r="E74" s="8" t="s">
        <v>64</v>
      </c>
      <c r="F74" s="8" t="s">
        <v>110</v>
      </c>
      <c r="G74" s="1">
        <v>2192763</v>
      </c>
      <c r="H74" s="10" t="s">
        <v>59</v>
      </c>
      <c r="I74" s="1">
        <v>175421</v>
      </c>
      <c r="J74" s="1">
        <f t="shared" si="7"/>
        <v>2368184</v>
      </c>
      <c r="K74" s="8" t="s">
        <v>295</v>
      </c>
      <c r="L74" s="8" t="s">
        <v>134</v>
      </c>
      <c r="M74">
        <f>+VLOOKUP(D74,CTTT!C$3:F$181,4,0)</f>
        <v>2368184</v>
      </c>
      <c r="N74" s="11">
        <f t="shared" si="9"/>
        <v>0</v>
      </c>
    </row>
    <row r="75" spans="1:14" outlineLevel="1" x14ac:dyDescent="0.25">
      <c r="A75">
        <f t="shared" si="6"/>
        <v>5</v>
      </c>
      <c r="B75" s="4">
        <v>44691</v>
      </c>
      <c r="C75" s="8" t="s">
        <v>89</v>
      </c>
      <c r="D75" s="8">
        <f t="shared" si="8"/>
        <v>12135</v>
      </c>
      <c r="E75" s="8" t="s">
        <v>64</v>
      </c>
      <c r="F75" s="8" t="s">
        <v>25</v>
      </c>
      <c r="G75" s="1">
        <v>1118161</v>
      </c>
      <c r="H75" s="10" t="s">
        <v>59</v>
      </c>
      <c r="I75" s="1">
        <v>89453</v>
      </c>
      <c r="J75" s="1">
        <f t="shared" si="7"/>
        <v>1207614</v>
      </c>
      <c r="K75" s="8" t="s">
        <v>295</v>
      </c>
      <c r="L75" s="8" t="s">
        <v>134</v>
      </c>
      <c r="M75">
        <f>+VLOOKUP(D75,CTTT!C$3:F$181,4,0)</f>
        <v>1207614</v>
      </c>
      <c r="N75" s="11">
        <f t="shared" si="9"/>
        <v>0</v>
      </c>
    </row>
    <row r="76" spans="1:14" outlineLevel="1" x14ac:dyDescent="0.25">
      <c r="A76">
        <f t="shared" si="6"/>
        <v>5</v>
      </c>
      <c r="B76" s="4">
        <v>44695</v>
      </c>
      <c r="C76" s="8" t="s">
        <v>322</v>
      </c>
      <c r="D76" s="8">
        <f t="shared" si="8"/>
        <v>13084</v>
      </c>
      <c r="E76" s="8" t="s">
        <v>64</v>
      </c>
      <c r="F76" s="8" t="s">
        <v>227</v>
      </c>
      <c r="G76" s="1">
        <v>874512</v>
      </c>
      <c r="H76" s="10" t="s">
        <v>59</v>
      </c>
      <c r="I76" s="1">
        <v>69961</v>
      </c>
      <c r="J76" s="1">
        <f t="shared" si="7"/>
        <v>944473</v>
      </c>
      <c r="K76" s="8" t="s">
        <v>295</v>
      </c>
      <c r="L76" s="8" t="s">
        <v>134</v>
      </c>
      <c r="M76">
        <f>+VLOOKUP(D76,CTTT!C$3:F$181,4,0)</f>
        <v>944473</v>
      </c>
      <c r="N76" s="11">
        <f t="shared" si="9"/>
        <v>0</v>
      </c>
    </row>
    <row r="77" spans="1:14" outlineLevel="1" x14ac:dyDescent="0.25">
      <c r="A77">
        <f t="shared" si="6"/>
        <v>5</v>
      </c>
      <c r="B77" s="4">
        <v>44697</v>
      </c>
      <c r="C77" s="8" t="s">
        <v>53</v>
      </c>
      <c r="D77" s="8">
        <f t="shared" si="8"/>
        <v>13120</v>
      </c>
      <c r="E77" s="8" t="s">
        <v>64</v>
      </c>
      <c r="F77" s="8" t="s">
        <v>230</v>
      </c>
      <c r="G77" s="1">
        <v>1092182</v>
      </c>
      <c r="H77" s="10" t="s">
        <v>59</v>
      </c>
      <c r="I77" s="1">
        <v>87375</v>
      </c>
      <c r="J77" s="1">
        <f t="shared" si="7"/>
        <v>1179557</v>
      </c>
      <c r="K77" s="8" t="s">
        <v>295</v>
      </c>
      <c r="L77" s="8" t="s">
        <v>134</v>
      </c>
      <c r="M77">
        <f>+VLOOKUP(D77,CTTT!C$3:F$181,4,0)</f>
        <v>1179557</v>
      </c>
      <c r="N77" s="11">
        <f t="shared" si="9"/>
        <v>0</v>
      </c>
    </row>
    <row r="78" spans="1:14" outlineLevel="1" x14ac:dyDescent="0.25">
      <c r="A78">
        <f t="shared" si="6"/>
        <v>5</v>
      </c>
      <c r="B78" s="4">
        <v>44699</v>
      </c>
      <c r="C78" s="8" t="s">
        <v>4</v>
      </c>
      <c r="D78" s="8">
        <f t="shared" si="8"/>
        <v>13366</v>
      </c>
      <c r="E78" s="8" t="s">
        <v>64</v>
      </c>
      <c r="F78" s="8" t="s">
        <v>364</v>
      </c>
      <c r="G78" s="1">
        <v>768337</v>
      </c>
      <c r="H78" s="10" t="s">
        <v>59</v>
      </c>
      <c r="I78" s="1">
        <v>61467</v>
      </c>
      <c r="J78" s="1">
        <f t="shared" si="7"/>
        <v>829804</v>
      </c>
      <c r="K78" s="8" t="s">
        <v>295</v>
      </c>
      <c r="L78" s="8" t="s">
        <v>134</v>
      </c>
      <c r="M78">
        <f>+VLOOKUP(D78,CTTT!C$3:F$181,4,0)</f>
        <v>829804</v>
      </c>
      <c r="N78" s="11">
        <f t="shared" si="9"/>
        <v>0</v>
      </c>
    </row>
    <row r="79" spans="1:14" outlineLevel="1" x14ac:dyDescent="0.25">
      <c r="A79">
        <f t="shared" si="6"/>
        <v>5</v>
      </c>
      <c r="B79" s="4">
        <v>44704</v>
      </c>
      <c r="C79" s="8" t="s">
        <v>222</v>
      </c>
      <c r="D79" s="8">
        <f t="shared" si="8"/>
        <v>13707</v>
      </c>
      <c r="E79" s="8" t="s">
        <v>64</v>
      </c>
      <c r="F79" s="8" t="s">
        <v>85</v>
      </c>
      <c r="G79" s="1">
        <v>712605</v>
      </c>
      <c r="H79" s="10" t="s">
        <v>59</v>
      </c>
      <c r="I79" s="1">
        <v>57008</v>
      </c>
      <c r="J79" s="1">
        <f t="shared" si="7"/>
        <v>769613</v>
      </c>
      <c r="K79" s="8" t="s">
        <v>295</v>
      </c>
      <c r="L79" s="8" t="s">
        <v>134</v>
      </c>
      <c r="M79">
        <f>+VLOOKUP(D79,CTTT!C$3:F$181,4,0)</f>
        <v>769613</v>
      </c>
      <c r="N79" s="11">
        <f t="shared" si="9"/>
        <v>0</v>
      </c>
    </row>
    <row r="80" spans="1:14" outlineLevel="1" x14ac:dyDescent="0.25">
      <c r="A80">
        <f t="shared" si="6"/>
        <v>5</v>
      </c>
      <c r="B80" s="4">
        <v>44704</v>
      </c>
      <c r="C80" s="8" t="s">
        <v>223</v>
      </c>
      <c r="D80" s="8">
        <f t="shared" si="8"/>
        <v>13727</v>
      </c>
      <c r="E80" s="8" t="s">
        <v>64</v>
      </c>
      <c r="F80" s="8" t="s">
        <v>215</v>
      </c>
      <c r="G80" s="1">
        <v>1510240</v>
      </c>
      <c r="H80" s="10" t="s">
        <v>59</v>
      </c>
      <c r="I80" s="1">
        <v>120819</v>
      </c>
      <c r="J80" s="1">
        <f t="shared" si="7"/>
        <v>1631059</v>
      </c>
      <c r="K80" s="8" t="s">
        <v>295</v>
      </c>
      <c r="L80" s="8" t="s">
        <v>134</v>
      </c>
      <c r="M80">
        <f>+VLOOKUP(D80,CTTT!C$3:F$181,4,0)</f>
        <v>1631059</v>
      </c>
      <c r="N80" s="11">
        <f t="shared" si="9"/>
        <v>0</v>
      </c>
    </row>
    <row r="81" spans="1:14" outlineLevel="1" x14ac:dyDescent="0.25">
      <c r="A81">
        <f t="shared" si="6"/>
        <v>5</v>
      </c>
      <c r="B81" s="4">
        <v>44709</v>
      </c>
      <c r="C81" s="8" t="s">
        <v>138</v>
      </c>
      <c r="D81" s="8">
        <f t="shared" si="8"/>
        <v>14750</v>
      </c>
      <c r="E81" s="8" t="s">
        <v>64</v>
      </c>
      <c r="F81" s="8" t="s">
        <v>276</v>
      </c>
      <c r="G81" s="1">
        <v>695560</v>
      </c>
      <c r="H81" s="10" t="s">
        <v>59</v>
      </c>
      <c r="I81" s="1">
        <v>55645</v>
      </c>
      <c r="J81" s="1">
        <f t="shared" si="7"/>
        <v>751205</v>
      </c>
      <c r="K81" s="8" t="s">
        <v>295</v>
      </c>
      <c r="L81" s="8" t="s">
        <v>134</v>
      </c>
      <c r="M81">
        <f>+VLOOKUP(D81,CTTT!C$3:F$181,4,0)</f>
        <v>751205</v>
      </c>
      <c r="N81" s="11">
        <f t="shared" si="9"/>
        <v>0</v>
      </c>
    </row>
    <row r="82" spans="1:14" outlineLevel="1" x14ac:dyDescent="0.25">
      <c r="A82">
        <f t="shared" si="6"/>
        <v>5</v>
      </c>
      <c r="B82" s="4">
        <v>44712</v>
      </c>
      <c r="C82" s="8" t="s">
        <v>126</v>
      </c>
      <c r="D82" s="8">
        <f t="shared" si="8"/>
        <v>15146</v>
      </c>
      <c r="E82" s="8" t="s">
        <v>64</v>
      </c>
      <c r="F82" s="8" t="s">
        <v>68</v>
      </c>
      <c r="G82" s="1">
        <v>1027369</v>
      </c>
      <c r="H82" s="10" t="s">
        <v>59</v>
      </c>
      <c r="I82" s="1">
        <v>82190</v>
      </c>
      <c r="J82" s="1">
        <f t="shared" si="7"/>
        <v>1109559</v>
      </c>
      <c r="K82" s="8" t="s">
        <v>295</v>
      </c>
      <c r="L82" s="8" t="s">
        <v>134</v>
      </c>
      <c r="M82">
        <f>+VLOOKUP(D82,CTTT!C$3:F$181,4,0)</f>
        <v>1109559</v>
      </c>
      <c r="N82" s="11">
        <f t="shared" si="9"/>
        <v>0</v>
      </c>
    </row>
    <row r="83" spans="1:14" outlineLevel="1" x14ac:dyDescent="0.25">
      <c r="A83">
        <f t="shared" si="6"/>
        <v>6</v>
      </c>
      <c r="B83" s="4">
        <v>44714</v>
      </c>
      <c r="C83" s="8" t="s">
        <v>309</v>
      </c>
      <c r="D83" s="8">
        <f t="shared" si="8"/>
        <v>15756</v>
      </c>
      <c r="E83" s="8" t="s">
        <v>64</v>
      </c>
      <c r="F83" s="8" t="s">
        <v>358</v>
      </c>
      <c r="G83" s="1">
        <v>1390606</v>
      </c>
      <c r="H83" s="10" t="s">
        <v>59</v>
      </c>
      <c r="I83" s="1">
        <v>111248</v>
      </c>
      <c r="J83" s="1">
        <f t="shared" si="7"/>
        <v>1501854</v>
      </c>
      <c r="K83" s="8" t="s">
        <v>295</v>
      </c>
      <c r="L83" s="8" t="s">
        <v>134</v>
      </c>
      <c r="M83">
        <f>+VLOOKUP(D83,CTTT!C$3:F$181,4,0)</f>
        <v>1501854</v>
      </c>
      <c r="N83" s="11">
        <f t="shared" si="9"/>
        <v>0</v>
      </c>
    </row>
    <row r="84" spans="1:14" outlineLevel="1" x14ac:dyDescent="0.25">
      <c r="A84">
        <f t="shared" si="6"/>
        <v>6</v>
      </c>
      <c r="B84" s="4">
        <v>44718</v>
      </c>
      <c r="C84" s="8" t="s">
        <v>228</v>
      </c>
      <c r="D84" s="8">
        <f t="shared" si="8"/>
        <v>16475</v>
      </c>
      <c r="E84" s="8" t="s">
        <v>64</v>
      </c>
      <c r="F84" s="8" t="s">
        <v>84</v>
      </c>
      <c r="G84" s="1">
        <v>575254</v>
      </c>
      <c r="H84" s="10" t="s">
        <v>59</v>
      </c>
      <c r="I84" s="1">
        <v>46020</v>
      </c>
      <c r="J84" s="1">
        <f t="shared" si="7"/>
        <v>621274</v>
      </c>
      <c r="K84" s="8" t="s">
        <v>295</v>
      </c>
      <c r="L84" s="8" t="s">
        <v>134</v>
      </c>
      <c r="M84">
        <f>+VLOOKUP(D84,CTTT!C$3:F$181,4,0)</f>
        <v>621274</v>
      </c>
      <c r="N84" s="11">
        <f t="shared" si="9"/>
        <v>0</v>
      </c>
    </row>
    <row r="85" spans="1:14" outlineLevel="1" x14ac:dyDescent="0.25">
      <c r="A85">
        <f t="shared" si="6"/>
        <v>6</v>
      </c>
      <c r="B85" s="4">
        <v>44725</v>
      </c>
      <c r="C85" s="8" t="s">
        <v>247</v>
      </c>
      <c r="D85" s="8">
        <f t="shared" si="8"/>
        <v>17864</v>
      </c>
      <c r="E85" s="8" t="s">
        <v>64</v>
      </c>
      <c r="F85" s="8" t="s">
        <v>274</v>
      </c>
      <c r="G85" s="1">
        <v>592958</v>
      </c>
      <c r="H85" s="10" t="s">
        <v>59</v>
      </c>
      <c r="I85" s="1">
        <v>47437</v>
      </c>
      <c r="J85" s="1">
        <f t="shared" si="7"/>
        <v>640395</v>
      </c>
      <c r="K85" s="8" t="s">
        <v>295</v>
      </c>
      <c r="L85" s="8" t="s">
        <v>134</v>
      </c>
      <c r="M85">
        <f>+VLOOKUP(D85,CTTT!C$3:F$181,4,0)</f>
        <v>640395</v>
      </c>
      <c r="N85" s="11">
        <f t="shared" si="9"/>
        <v>0</v>
      </c>
    </row>
    <row r="86" spans="1:14" outlineLevel="1" x14ac:dyDescent="0.25">
      <c r="A86">
        <f t="shared" si="6"/>
        <v>6</v>
      </c>
      <c r="B86" s="4">
        <v>44726</v>
      </c>
      <c r="C86" s="8" t="s">
        <v>38</v>
      </c>
      <c r="D86" s="8">
        <f t="shared" si="8"/>
        <v>18018</v>
      </c>
      <c r="E86" s="8" t="s">
        <v>64</v>
      </c>
      <c r="F86" s="8" t="s">
        <v>197</v>
      </c>
      <c r="G86" s="1">
        <v>770903</v>
      </c>
      <c r="H86" s="10" t="s">
        <v>59</v>
      </c>
      <c r="I86" s="1">
        <v>61672</v>
      </c>
      <c r="J86" s="1">
        <f t="shared" si="7"/>
        <v>832575</v>
      </c>
      <c r="K86" s="8" t="s">
        <v>295</v>
      </c>
      <c r="L86" s="8" t="s">
        <v>134</v>
      </c>
      <c r="M86">
        <f>+VLOOKUP(D86,CTTT!C$3:F$181,4,0)</f>
        <v>832575</v>
      </c>
      <c r="N86" s="11">
        <f t="shared" si="9"/>
        <v>0</v>
      </c>
    </row>
    <row r="87" spans="1:14" outlineLevel="1" x14ac:dyDescent="0.25">
      <c r="A87">
        <f t="shared" si="6"/>
        <v>6</v>
      </c>
      <c r="B87" s="4">
        <v>44726</v>
      </c>
      <c r="C87" s="8" t="s">
        <v>240</v>
      </c>
      <c r="D87" s="8">
        <f t="shared" si="8"/>
        <v>18020</v>
      </c>
      <c r="E87" s="8" t="s">
        <v>64</v>
      </c>
      <c r="F87" s="8" t="s">
        <v>147</v>
      </c>
      <c r="G87" s="1">
        <v>1485550</v>
      </c>
      <c r="H87" s="10" t="s">
        <v>59</v>
      </c>
      <c r="I87" s="1">
        <v>118844</v>
      </c>
      <c r="J87" s="1">
        <f t="shared" si="7"/>
        <v>1604394</v>
      </c>
      <c r="K87" s="8" t="s">
        <v>295</v>
      </c>
      <c r="L87" s="8" t="s">
        <v>134</v>
      </c>
      <c r="M87">
        <f>+VLOOKUP(D87,CTTT!C$3:F$181,4,0)</f>
        <v>1604394</v>
      </c>
      <c r="N87" s="11">
        <f t="shared" si="9"/>
        <v>0</v>
      </c>
    </row>
    <row r="88" spans="1:14" outlineLevel="1" x14ac:dyDescent="0.25">
      <c r="A88">
        <f t="shared" si="6"/>
        <v>6</v>
      </c>
      <c r="B88" s="4">
        <v>44729</v>
      </c>
      <c r="C88" s="8" t="s">
        <v>76</v>
      </c>
      <c r="D88" s="8">
        <f t="shared" si="8"/>
        <v>18329</v>
      </c>
      <c r="E88" s="8" t="s">
        <v>64</v>
      </c>
      <c r="F88" s="8" t="s">
        <v>229</v>
      </c>
      <c r="G88" s="1">
        <v>702284</v>
      </c>
      <c r="H88" s="10" t="s">
        <v>59</v>
      </c>
      <c r="I88" s="1">
        <v>56183</v>
      </c>
      <c r="J88" s="1">
        <f t="shared" si="7"/>
        <v>758467</v>
      </c>
      <c r="K88" s="8" t="s">
        <v>295</v>
      </c>
      <c r="L88" s="8" t="s">
        <v>134</v>
      </c>
      <c r="M88">
        <f>+VLOOKUP(D88,CTTT!C$3:F$181,4,0)</f>
        <v>758467</v>
      </c>
      <c r="N88" s="11">
        <f t="shared" si="9"/>
        <v>0</v>
      </c>
    </row>
    <row r="89" spans="1:14" outlineLevel="1" x14ac:dyDescent="0.25">
      <c r="A89">
        <f t="shared" si="6"/>
        <v>6</v>
      </c>
      <c r="B89" s="4">
        <v>44730</v>
      </c>
      <c r="C89" s="8" t="s">
        <v>169</v>
      </c>
      <c r="D89" s="8">
        <f t="shared" si="8"/>
        <v>18479</v>
      </c>
      <c r="E89" s="8" t="s">
        <v>64</v>
      </c>
      <c r="F89" s="8" t="s">
        <v>183</v>
      </c>
      <c r="G89" s="1">
        <v>438941</v>
      </c>
      <c r="H89" s="10" t="s">
        <v>59</v>
      </c>
      <c r="I89" s="1">
        <v>35115</v>
      </c>
      <c r="J89" s="1">
        <f t="shared" si="7"/>
        <v>474056</v>
      </c>
      <c r="K89" s="8" t="s">
        <v>295</v>
      </c>
      <c r="L89" s="8" t="s">
        <v>134</v>
      </c>
      <c r="M89">
        <f>+VLOOKUP(D89,CTTT!C$3:F$181,4,0)</f>
        <v>474056</v>
      </c>
      <c r="N89" s="11">
        <f t="shared" si="9"/>
        <v>0</v>
      </c>
    </row>
    <row r="90" spans="1:14" outlineLevel="1" x14ac:dyDescent="0.25">
      <c r="A90">
        <f t="shared" si="6"/>
        <v>6</v>
      </c>
      <c r="B90" s="4">
        <v>44732</v>
      </c>
      <c r="C90" s="8" t="s">
        <v>117</v>
      </c>
      <c r="D90" s="8">
        <f t="shared" si="8"/>
        <v>19052</v>
      </c>
      <c r="E90" s="8" t="s">
        <v>64</v>
      </c>
      <c r="F90" s="8" t="s">
        <v>43</v>
      </c>
      <c r="G90" s="1">
        <v>458501</v>
      </c>
      <c r="H90" s="10" t="s">
        <v>59</v>
      </c>
      <c r="I90" s="1">
        <v>36680</v>
      </c>
      <c r="J90" s="1">
        <f t="shared" si="7"/>
        <v>495181</v>
      </c>
      <c r="K90" s="8" t="s">
        <v>295</v>
      </c>
      <c r="L90" s="8" t="s">
        <v>134</v>
      </c>
      <c r="M90">
        <f>+VLOOKUP(D90,CTTT!C$3:F$181,4,0)</f>
        <v>495181</v>
      </c>
      <c r="N90" s="11">
        <f t="shared" si="9"/>
        <v>0</v>
      </c>
    </row>
    <row r="91" spans="1:14" outlineLevel="1" x14ac:dyDescent="0.25">
      <c r="A91">
        <f t="shared" si="6"/>
        <v>6</v>
      </c>
      <c r="B91" s="4">
        <v>44737</v>
      </c>
      <c r="C91" s="8" t="s">
        <v>166</v>
      </c>
      <c r="D91" s="8">
        <f t="shared" si="8"/>
        <v>20396</v>
      </c>
      <c r="E91" s="8" t="s">
        <v>64</v>
      </c>
      <c r="F91" s="8" t="s">
        <v>157</v>
      </c>
      <c r="G91" s="1">
        <v>1003616</v>
      </c>
      <c r="H91" s="10" t="s">
        <v>59</v>
      </c>
      <c r="I91" s="1">
        <v>80289</v>
      </c>
      <c r="J91" s="1">
        <f t="shared" si="7"/>
        <v>1083905</v>
      </c>
      <c r="K91" s="8" t="s">
        <v>295</v>
      </c>
      <c r="L91" s="8" t="s">
        <v>134</v>
      </c>
      <c r="M91">
        <f>+VLOOKUP(D91,CTTT!C$3:F$181,4,0)</f>
        <v>1083905</v>
      </c>
      <c r="N91" s="11">
        <f t="shared" si="9"/>
        <v>0</v>
      </c>
    </row>
    <row r="92" spans="1:14" outlineLevel="1" x14ac:dyDescent="0.25">
      <c r="A92">
        <f t="shared" si="6"/>
        <v>6</v>
      </c>
      <c r="B92" s="4">
        <v>44739</v>
      </c>
      <c r="C92" s="8" t="s">
        <v>353</v>
      </c>
      <c r="D92" s="8">
        <f t="shared" si="8"/>
        <v>20617</v>
      </c>
      <c r="E92" s="8" t="s">
        <v>64</v>
      </c>
      <c r="F92" s="8" t="s">
        <v>78</v>
      </c>
      <c r="G92" s="1">
        <v>666348</v>
      </c>
      <c r="H92" s="10" t="s">
        <v>59</v>
      </c>
      <c r="I92" s="1">
        <v>53308</v>
      </c>
      <c r="J92" s="1">
        <f t="shared" si="7"/>
        <v>719656</v>
      </c>
      <c r="K92" s="8" t="s">
        <v>295</v>
      </c>
      <c r="L92" s="8" t="s">
        <v>134</v>
      </c>
      <c r="M92">
        <f>+VLOOKUP(D92,CTTT!C$3:F$181,4,0)</f>
        <v>719656</v>
      </c>
      <c r="N92" s="11">
        <f t="shared" si="9"/>
        <v>0</v>
      </c>
    </row>
    <row r="93" spans="1:14" outlineLevel="1" x14ac:dyDescent="0.25">
      <c r="A93">
        <f t="shared" si="6"/>
        <v>6</v>
      </c>
      <c r="B93" s="4">
        <v>44740</v>
      </c>
      <c r="C93" s="8" t="s">
        <v>90</v>
      </c>
      <c r="D93" s="8">
        <f t="shared" si="8"/>
        <v>21023</v>
      </c>
      <c r="E93" s="8" t="s">
        <v>64</v>
      </c>
      <c r="F93" s="8" t="s">
        <v>102</v>
      </c>
      <c r="G93" s="1">
        <v>1029695</v>
      </c>
      <c r="H93" s="10" t="s">
        <v>59</v>
      </c>
      <c r="I93" s="1">
        <v>82376</v>
      </c>
      <c r="J93" s="1">
        <f t="shared" si="7"/>
        <v>1112071</v>
      </c>
      <c r="K93" s="8" t="s">
        <v>295</v>
      </c>
      <c r="L93" s="8" t="s">
        <v>134</v>
      </c>
      <c r="M93">
        <f>+VLOOKUP(D93,CTTT!C$3:F$181,4,0)</f>
        <v>1112071</v>
      </c>
      <c r="N93" s="11">
        <f t="shared" si="9"/>
        <v>0</v>
      </c>
    </row>
    <row r="94" spans="1:14" outlineLevel="1" x14ac:dyDescent="0.25">
      <c r="A94">
        <f t="shared" si="6"/>
        <v>6</v>
      </c>
      <c r="B94" s="4">
        <v>44741</v>
      </c>
      <c r="C94" s="8" t="s">
        <v>336</v>
      </c>
      <c r="D94" s="8">
        <f t="shared" si="8"/>
        <v>21521</v>
      </c>
      <c r="E94" s="8" t="s">
        <v>64</v>
      </c>
      <c r="F94" s="8" t="s">
        <v>54</v>
      </c>
      <c r="G94" s="1">
        <v>512383</v>
      </c>
      <c r="H94" s="10" t="s">
        <v>59</v>
      </c>
      <c r="I94" s="1">
        <v>40991</v>
      </c>
      <c r="J94" s="1">
        <f t="shared" si="7"/>
        <v>553374</v>
      </c>
      <c r="K94" s="8" t="s">
        <v>295</v>
      </c>
      <c r="L94" s="8" t="s">
        <v>134</v>
      </c>
      <c r="M94">
        <f>+VLOOKUP(D94,CTTT!C$3:F$181,4,0)</f>
        <v>553374</v>
      </c>
      <c r="N94" s="11">
        <f t="shared" si="9"/>
        <v>0</v>
      </c>
    </row>
    <row r="95" spans="1:14" outlineLevel="1" x14ac:dyDescent="0.25">
      <c r="A95">
        <f t="shared" si="6"/>
        <v>7</v>
      </c>
      <c r="B95" s="4">
        <v>44747</v>
      </c>
      <c r="C95" s="8" t="s">
        <v>79</v>
      </c>
      <c r="D95" s="8">
        <f t="shared" si="8"/>
        <v>22716</v>
      </c>
      <c r="E95" s="8" t="s">
        <v>64</v>
      </c>
      <c r="F95" s="8" t="s">
        <v>352</v>
      </c>
      <c r="G95" s="1">
        <v>1787917</v>
      </c>
      <c r="H95" s="10" t="s">
        <v>59</v>
      </c>
      <c r="I95" s="1">
        <v>143033</v>
      </c>
      <c r="J95" s="1">
        <f t="shared" ref="J95:J121" si="10">+I95+G95</f>
        <v>1930950</v>
      </c>
      <c r="K95" s="8" t="s">
        <v>295</v>
      </c>
      <c r="L95" s="8" t="s">
        <v>134</v>
      </c>
      <c r="M95">
        <f>+VLOOKUP(D95,CTTT!C$3:F$181,4,0)</f>
        <v>1930950</v>
      </c>
      <c r="N95" s="11">
        <f t="shared" si="9"/>
        <v>0</v>
      </c>
    </row>
    <row r="96" spans="1:14" outlineLevel="1" x14ac:dyDescent="0.25">
      <c r="A96">
        <f t="shared" si="6"/>
        <v>7</v>
      </c>
      <c r="B96" s="4">
        <v>44747</v>
      </c>
      <c r="C96" s="8" t="s">
        <v>264</v>
      </c>
      <c r="D96" s="8">
        <f t="shared" si="8"/>
        <v>22965</v>
      </c>
      <c r="E96" s="8" t="s">
        <v>64</v>
      </c>
      <c r="F96" s="8" t="s">
        <v>74</v>
      </c>
      <c r="G96" s="1">
        <v>984191</v>
      </c>
      <c r="H96" s="10" t="s">
        <v>59</v>
      </c>
      <c r="I96" s="1">
        <v>78735</v>
      </c>
      <c r="J96" s="1">
        <f t="shared" si="10"/>
        <v>1062926</v>
      </c>
      <c r="K96" s="8" t="s">
        <v>295</v>
      </c>
      <c r="L96" s="8" t="s">
        <v>134</v>
      </c>
      <c r="M96">
        <f>+VLOOKUP(D96,CTTT!C$3:F$181,4,0)</f>
        <v>1062926</v>
      </c>
      <c r="N96" s="11">
        <f t="shared" si="9"/>
        <v>0</v>
      </c>
    </row>
    <row r="97" spans="1:14" outlineLevel="1" x14ac:dyDescent="0.25">
      <c r="A97">
        <f t="shared" si="6"/>
        <v>7</v>
      </c>
      <c r="B97" s="4">
        <v>44751</v>
      </c>
      <c r="C97" s="8" t="s">
        <v>100</v>
      </c>
      <c r="D97" s="8">
        <f t="shared" si="8"/>
        <v>24105</v>
      </c>
      <c r="E97" s="8" t="s">
        <v>64</v>
      </c>
      <c r="F97" s="8" t="s">
        <v>10</v>
      </c>
      <c r="G97" s="1">
        <v>480300</v>
      </c>
      <c r="H97" s="10" t="s">
        <v>59</v>
      </c>
      <c r="I97" s="1">
        <v>38424</v>
      </c>
      <c r="J97" s="1">
        <f t="shared" si="10"/>
        <v>518724</v>
      </c>
      <c r="K97" s="8" t="s">
        <v>295</v>
      </c>
      <c r="L97" s="8" t="s">
        <v>134</v>
      </c>
      <c r="M97">
        <f>+VLOOKUP(D97,CTTT!C$3:F$181,4,0)</f>
        <v>518724</v>
      </c>
      <c r="N97" s="11">
        <f t="shared" si="9"/>
        <v>0</v>
      </c>
    </row>
    <row r="98" spans="1:14" outlineLevel="1" x14ac:dyDescent="0.25">
      <c r="A98">
        <f t="shared" si="6"/>
        <v>7</v>
      </c>
      <c r="B98" s="4">
        <v>44753</v>
      </c>
      <c r="C98" s="8" t="s">
        <v>265</v>
      </c>
      <c r="D98" s="8">
        <f t="shared" si="8"/>
        <v>24233</v>
      </c>
      <c r="E98" s="8" t="s">
        <v>64</v>
      </c>
      <c r="F98" s="8" t="s">
        <v>40</v>
      </c>
      <c r="G98" s="1">
        <v>576045</v>
      </c>
      <c r="H98" s="10" t="s">
        <v>59</v>
      </c>
      <c r="I98" s="1">
        <v>46084</v>
      </c>
      <c r="J98" s="1">
        <f t="shared" si="10"/>
        <v>622129</v>
      </c>
      <c r="K98" s="8" t="s">
        <v>295</v>
      </c>
      <c r="L98" s="8" t="s">
        <v>134</v>
      </c>
      <c r="M98">
        <f>+VLOOKUP(D98,CTTT!C$3:F$181,4,0)</f>
        <v>622129</v>
      </c>
      <c r="N98" s="11">
        <f t="shared" si="9"/>
        <v>0</v>
      </c>
    </row>
    <row r="99" spans="1:14" outlineLevel="1" x14ac:dyDescent="0.25">
      <c r="A99">
        <f t="shared" si="6"/>
        <v>7</v>
      </c>
      <c r="B99" s="4">
        <v>44753</v>
      </c>
      <c r="C99" s="8" t="s">
        <v>45</v>
      </c>
      <c r="D99" s="8">
        <f t="shared" si="8"/>
        <v>24241</v>
      </c>
      <c r="E99" s="8" t="s">
        <v>64</v>
      </c>
      <c r="F99" s="8" t="s">
        <v>244</v>
      </c>
      <c r="G99" s="1">
        <v>857048</v>
      </c>
      <c r="H99" s="10" t="s">
        <v>59</v>
      </c>
      <c r="I99" s="1">
        <v>68564</v>
      </c>
      <c r="J99" s="1">
        <f t="shared" si="10"/>
        <v>925612</v>
      </c>
      <c r="K99" s="8" t="s">
        <v>295</v>
      </c>
      <c r="L99" s="8" t="s">
        <v>134</v>
      </c>
      <c r="M99">
        <f>+VLOOKUP(D99,CTTT!C$3:F$181,4,0)</f>
        <v>925612</v>
      </c>
      <c r="N99" s="11">
        <f t="shared" si="9"/>
        <v>0</v>
      </c>
    </row>
    <row r="100" spans="1:14" outlineLevel="1" x14ac:dyDescent="0.25">
      <c r="A100">
        <f t="shared" si="6"/>
        <v>7</v>
      </c>
      <c r="B100" s="4">
        <v>44757</v>
      </c>
      <c r="C100" s="8" t="s">
        <v>123</v>
      </c>
      <c r="D100" s="8">
        <f t="shared" si="8"/>
        <v>25825</v>
      </c>
      <c r="E100" s="8" t="s">
        <v>64</v>
      </c>
      <c r="F100" s="8" t="s">
        <v>3</v>
      </c>
      <c r="G100" s="1">
        <v>387547</v>
      </c>
      <c r="H100" s="10" t="s">
        <v>59</v>
      </c>
      <c r="I100" s="1">
        <v>31004</v>
      </c>
      <c r="J100" s="1">
        <f t="shared" si="10"/>
        <v>418551</v>
      </c>
      <c r="K100" s="8" t="s">
        <v>295</v>
      </c>
      <c r="L100" s="8" t="s">
        <v>134</v>
      </c>
      <c r="M100">
        <f>+VLOOKUP(D100,CTTT!C$3:F$181,4,0)</f>
        <v>418551</v>
      </c>
      <c r="N100" s="11">
        <f t="shared" si="9"/>
        <v>0</v>
      </c>
    </row>
    <row r="101" spans="1:14" outlineLevel="1" x14ac:dyDescent="0.25">
      <c r="A101">
        <f t="shared" si="6"/>
        <v>7</v>
      </c>
      <c r="B101" s="4">
        <v>44761</v>
      </c>
      <c r="C101" s="8" t="s">
        <v>185</v>
      </c>
      <c r="D101" s="8">
        <f t="shared" si="8"/>
        <v>26062</v>
      </c>
      <c r="E101" s="8" t="s">
        <v>64</v>
      </c>
      <c r="F101" s="8" t="s">
        <v>212</v>
      </c>
      <c r="G101" s="1">
        <v>1500428</v>
      </c>
      <c r="H101" s="10" t="s">
        <v>59</v>
      </c>
      <c r="I101" s="1">
        <v>120034</v>
      </c>
      <c r="J101" s="1">
        <f t="shared" si="10"/>
        <v>1620462</v>
      </c>
      <c r="K101" s="8" t="s">
        <v>295</v>
      </c>
      <c r="L101" s="8" t="s">
        <v>134</v>
      </c>
      <c r="M101">
        <f>+VLOOKUP(D101,CTTT!C$3:F$181,4,0)</f>
        <v>1620462</v>
      </c>
      <c r="N101" s="11">
        <f t="shared" si="9"/>
        <v>0</v>
      </c>
    </row>
    <row r="102" spans="1:14" outlineLevel="1" x14ac:dyDescent="0.25">
      <c r="A102">
        <f t="shared" si="6"/>
        <v>7</v>
      </c>
      <c r="B102" s="4">
        <v>44761</v>
      </c>
      <c r="C102" s="8" t="s">
        <v>148</v>
      </c>
      <c r="D102" s="8">
        <f t="shared" si="8"/>
        <v>26072</v>
      </c>
      <c r="E102" s="8" t="s">
        <v>64</v>
      </c>
      <c r="F102" s="8" t="s">
        <v>7</v>
      </c>
      <c r="G102" s="1">
        <v>876081</v>
      </c>
      <c r="H102" s="10" t="s">
        <v>59</v>
      </c>
      <c r="I102" s="1">
        <v>70086</v>
      </c>
      <c r="J102" s="1">
        <f t="shared" si="10"/>
        <v>946167</v>
      </c>
      <c r="K102" s="8" t="s">
        <v>295</v>
      </c>
      <c r="L102" s="8" t="s">
        <v>134</v>
      </c>
      <c r="M102">
        <f>+VLOOKUP(D102,CTTT!C$3:F$181,4,0)</f>
        <v>946167</v>
      </c>
      <c r="N102" s="11">
        <f t="shared" si="9"/>
        <v>0</v>
      </c>
    </row>
    <row r="103" spans="1:14" outlineLevel="1" x14ac:dyDescent="0.25">
      <c r="A103">
        <f t="shared" si="6"/>
        <v>7</v>
      </c>
      <c r="B103" s="4">
        <v>44768</v>
      </c>
      <c r="C103" s="8" t="s">
        <v>194</v>
      </c>
      <c r="D103" s="8">
        <f t="shared" si="8"/>
        <v>27419</v>
      </c>
      <c r="E103" s="8" t="s">
        <v>64</v>
      </c>
      <c r="F103" s="8" t="s">
        <v>97</v>
      </c>
      <c r="G103" s="1">
        <v>647290</v>
      </c>
      <c r="H103" s="10" t="s">
        <v>59</v>
      </c>
      <c r="I103" s="1">
        <v>51783</v>
      </c>
      <c r="J103" s="1">
        <f t="shared" si="10"/>
        <v>699073</v>
      </c>
      <c r="K103" s="8" t="s">
        <v>295</v>
      </c>
      <c r="L103" s="8" t="s">
        <v>134</v>
      </c>
      <c r="M103">
        <f>+VLOOKUP(D103,CTTT!C$3:F$181,4,0)</f>
        <v>699073</v>
      </c>
      <c r="N103" s="11">
        <f t="shared" si="9"/>
        <v>0</v>
      </c>
    </row>
    <row r="104" spans="1:14" outlineLevel="1" x14ac:dyDescent="0.25">
      <c r="A104">
        <f t="shared" si="6"/>
        <v>7</v>
      </c>
      <c r="B104" s="4">
        <v>44769</v>
      </c>
      <c r="C104" s="8" t="s">
        <v>201</v>
      </c>
      <c r="D104" s="8">
        <f t="shared" si="8"/>
        <v>27449</v>
      </c>
      <c r="E104" s="8" t="s">
        <v>64</v>
      </c>
      <c r="F104" s="8" t="s">
        <v>213</v>
      </c>
      <c r="G104" s="1">
        <v>826499</v>
      </c>
      <c r="H104" s="10" t="s">
        <v>59</v>
      </c>
      <c r="I104" s="1">
        <v>66120</v>
      </c>
      <c r="J104" s="1">
        <f t="shared" si="10"/>
        <v>892619</v>
      </c>
      <c r="K104" s="8" t="s">
        <v>295</v>
      </c>
      <c r="L104" s="8" t="s">
        <v>134</v>
      </c>
      <c r="M104">
        <f>+VLOOKUP(D104,CTTT!C$3:F$181,4,0)</f>
        <v>892619</v>
      </c>
      <c r="N104" s="11">
        <f t="shared" si="9"/>
        <v>0</v>
      </c>
    </row>
    <row r="105" spans="1:14" outlineLevel="1" x14ac:dyDescent="0.25">
      <c r="A105">
        <f t="shared" si="6"/>
        <v>7</v>
      </c>
      <c r="B105" s="4">
        <v>44770</v>
      </c>
      <c r="C105" s="8" t="s">
        <v>191</v>
      </c>
      <c r="D105" s="8">
        <f t="shared" si="8"/>
        <v>27459</v>
      </c>
      <c r="E105" s="8" t="s">
        <v>64</v>
      </c>
      <c r="F105" s="8" t="s">
        <v>40</v>
      </c>
      <c r="G105" s="1">
        <v>499766</v>
      </c>
      <c r="H105" s="10" t="s">
        <v>59</v>
      </c>
      <c r="I105" s="1">
        <v>39981</v>
      </c>
      <c r="J105" s="1">
        <f t="shared" si="10"/>
        <v>539747</v>
      </c>
      <c r="K105" s="8" t="s">
        <v>295</v>
      </c>
      <c r="L105" s="8" t="s">
        <v>134</v>
      </c>
      <c r="M105">
        <f>+VLOOKUP(D105,CTTT!C$3:F$181,4,0)</f>
        <v>539747</v>
      </c>
      <c r="N105" s="11">
        <f t="shared" si="9"/>
        <v>0</v>
      </c>
    </row>
    <row r="106" spans="1:14" outlineLevel="1" x14ac:dyDescent="0.25">
      <c r="A106">
        <f t="shared" si="6"/>
        <v>7</v>
      </c>
      <c r="B106" s="4">
        <v>44770</v>
      </c>
      <c r="C106" s="8" t="s">
        <v>14</v>
      </c>
      <c r="D106" s="8">
        <f t="shared" si="8"/>
        <v>27467</v>
      </c>
      <c r="E106" s="8" t="s">
        <v>64</v>
      </c>
      <c r="F106" s="8" t="s">
        <v>226</v>
      </c>
      <c r="G106" s="1">
        <v>714486</v>
      </c>
      <c r="H106" s="10" t="s">
        <v>59</v>
      </c>
      <c r="I106" s="1">
        <v>57159</v>
      </c>
      <c r="J106" s="1">
        <f t="shared" si="10"/>
        <v>771645</v>
      </c>
      <c r="K106" s="8" t="s">
        <v>295</v>
      </c>
      <c r="L106" s="8" t="s">
        <v>134</v>
      </c>
      <c r="M106">
        <f>+VLOOKUP(D106,CTTT!C$3:F$181,4,0)</f>
        <v>771645</v>
      </c>
      <c r="N106" s="11">
        <f t="shared" si="9"/>
        <v>0</v>
      </c>
    </row>
    <row r="107" spans="1:14" outlineLevel="1" x14ac:dyDescent="0.25">
      <c r="A107">
        <f t="shared" si="6"/>
        <v>8</v>
      </c>
      <c r="B107" s="4">
        <v>44774</v>
      </c>
      <c r="C107" s="8" t="s">
        <v>174</v>
      </c>
      <c r="D107" s="8">
        <f t="shared" si="8"/>
        <v>28985</v>
      </c>
      <c r="E107" s="8" t="s">
        <v>64</v>
      </c>
      <c r="F107" s="8" t="s">
        <v>10</v>
      </c>
      <c r="G107" s="1">
        <v>859523</v>
      </c>
      <c r="H107" s="10" t="s">
        <v>59</v>
      </c>
      <c r="I107" s="1">
        <v>68762</v>
      </c>
      <c r="J107" s="1">
        <f t="shared" si="10"/>
        <v>928285</v>
      </c>
      <c r="K107" s="8" t="s">
        <v>295</v>
      </c>
      <c r="L107" s="8" t="s">
        <v>134</v>
      </c>
      <c r="M107">
        <f>+VLOOKUP(D107,CTTT!C$3:F$181,4,0)</f>
        <v>928285</v>
      </c>
      <c r="N107" s="11">
        <f t="shared" si="9"/>
        <v>0</v>
      </c>
    </row>
    <row r="108" spans="1:14" outlineLevel="1" x14ac:dyDescent="0.25">
      <c r="A108">
        <f t="shared" si="6"/>
        <v>8</v>
      </c>
      <c r="B108" s="4">
        <v>44777</v>
      </c>
      <c r="C108" s="8" t="s">
        <v>284</v>
      </c>
      <c r="D108" s="8">
        <f t="shared" si="8"/>
        <v>29421</v>
      </c>
      <c r="E108" s="8" t="s">
        <v>64</v>
      </c>
      <c r="F108" s="8" t="s">
        <v>235</v>
      </c>
      <c r="G108" s="1">
        <v>934261</v>
      </c>
      <c r="H108" s="10" t="s">
        <v>59</v>
      </c>
      <c r="I108" s="1">
        <v>74741</v>
      </c>
      <c r="J108" s="1">
        <f t="shared" si="10"/>
        <v>1009002</v>
      </c>
      <c r="K108" s="8" t="s">
        <v>295</v>
      </c>
      <c r="L108" s="8" t="s">
        <v>134</v>
      </c>
      <c r="M108">
        <f>+VLOOKUP(D108,CTTT!C$3:F$181,4,0)</f>
        <v>1009002</v>
      </c>
      <c r="N108" s="11">
        <f t="shared" si="9"/>
        <v>0</v>
      </c>
    </row>
    <row r="109" spans="1:14" outlineLevel="1" x14ac:dyDescent="0.25">
      <c r="A109">
        <f t="shared" si="6"/>
        <v>8</v>
      </c>
      <c r="B109" s="4">
        <v>44777</v>
      </c>
      <c r="C109" s="8" t="s">
        <v>238</v>
      </c>
      <c r="D109" s="8">
        <f t="shared" si="8"/>
        <v>29443</v>
      </c>
      <c r="E109" s="8" t="s">
        <v>64</v>
      </c>
      <c r="F109" s="8" t="s">
        <v>340</v>
      </c>
      <c r="G109" s="1">
        <v>359909</v>
      </c>
      <c r="H109" s="10" t="s">
        <v>59</v>
      </c>
      <c r="I109" s="1">
        <v>28793</v>
      </c>
      <c r="J109" s="1">
        <f t="shared" si="10"/>
        <v>388702</v>
      </c>
      <c r="K109" s="8" t="s">
        <v>295</v>
      </c>
      <c r="L109" s="8" t="s">
        <v>134</v>
      </c>
      <c r="M109">
        <f>+VLOOKUP(D109,CTTT!C$3:F$181,4,0)</f>
        <v>388702</v>
      </c>
      <c r="N109" s="11">
        <f t="shared" si="9"/>
        <v>0</v>
      </c>
    </row>
    <row r="110" spans="1:14" outlineLevel="1" x14ac:dyDescent="0.25">
      <c r="A110">
        <f t="shared" si="6"/>
        <v>8</v>
      </c>
      <c r="B110" s="4">
        <v>44781</v>
      </c>
      <c r="C110" s="8" t="s">
        <v>289</v>
      </c>
      <c r="D110" s="8">
        <f t="shared" si="8"/>
        <v>29586</v>
      </c>
      <c r="E110" s="8" t="s">
        <v>64</v>
      </c>
      <c r="F110" s="8" t="s">
        <v>40</v>
      </c>
      <c r="G110" s="1">
        <v>620262</v>
      </c>
      <c r="H110" s="10" t="s">
        <v>59</v>
      </c>
      <c r="I110" s="1">
        <v>49621</v>
      </c>
      <c r="J110" s="1">
        <f t="shared" si="10"/>
        <v>669883</v>
      </c>
      <c r="K110" s="8" t="s">
        <v>295</v>
      </c>
      <c r="L110" s="8" t="s">
        <v>134</v>
      </c>
      <c r="M110">
        <f>+VLOOKUP(D110,CTTT!C$3:F$181,4,0)</f>
        <v>669883</v>
      </c>
      <c r="N110" s="11">
        <f t="shared" si="9"/>
        <v>0</v>
      </c>
    </row>
    <row r="111" spans="1:14" outlineLevel="1" x14ac:dyDescent="0.25">
      <c r="A111">
        <f t="shared" si="6"/>
        <v>8</v>
      </c>
      <c r="B111" s="4">
        <v>44783</v>
      </c>
      <c r="C111" s="8" t="s">
        <v>92</v>
      </c>
      <c r="D111" s="8">
        <f t="shared" si="8"/>
        <v>29653</v>
      </c>
      <c r="E111" s="8" t="s">
        <v>64</v>
      </c>
      <c r="F111" s="8" t="s">
        <v>244</v>
      </c>
      <c r="G111" s="1">
        <v>921180</v>
      </c>
      <c r="H111" s="10" t="s">
        <v>59</v>
      </c>
      <c r="I111" s="1">
        <v>73694</v>
      </c>
      <c r="J111" s="1">
        <f t="shared" si="10"/>
        <v>994874</v>
      </c>
      <c r="K111" s="8" t="s">
        <v>295</v>
      </c>
      <c r="L111" s="8" t="s">
        <v>134</v>
      </c>
      <c r="M111">
        <f>+VLOOKUP(D111,CTTT!C$3:F$181,4,0)</f>
        <v>994874</v>
      </c>
      <c r="N111" s="11">
        <f t="shared" si="9"/>
        <v>0</v>
      </c>
    </row>
    <row r="112" spans="1:14" outlineLevel="1" x14ac:dyDescent="0.25">
      <c r="A112">
        <f t="shared" si="6"/>
        <v>8</v>
      </c>
      <c r="B112" s="4">
        <v>44786</v>
      </c>
      <c r="C112" s="8" t="s">
        <v>99</v>
      </c>
      <c r="D112" s="8">
        <f t="shared" si="8"/>
        <v>31511</v>
      </c>
      <c r="E112" s="8" t="s">
        <v>64</v>
      </c>
      <c r="F112" s="8" t="s">
        <v>340</v>
      </c>
      <c r="G112" s="1">
        <v>1012264</v>
      </c>
      <c r="H112" s="10" t="s">
        <v>59</v>
      </c>
      <c r="I112" s="1">
        <v>80981</v>
      </c>
      <c r="J112" s="1">
        <f t="shared" si="10"/>
        <v>1093245</v>
      </c>
      <c r="K112" s="8" t="s">
        <v>295</v>
      </c>
      <c r="L112" s="8" t="s">
        <v>134</v>
      </c>
      <c r="M112">
        <f>+VLOOKUP(D112,CTTT!C$3:F$181,4,0)</f>
        <v>1093247</v>
      </c>
      <c r="N112" s="11">
        <f t="shared" si="9"/>
        <v>2</v>
      </c>
    </row>
    <row r="113" spans="1:14" outlineLevel="1" x14ac:dyDescent="0.25">
      <c r="A113">
        <f t="shared" si="6"/>
        <v>8</v>
      </c>
      <c r="B113" s="4">
        <v>44789</v>
      </c>
      <c r="C113" s="8" t="s">
        <v>234</v>
      </c>
      <c r="D113" s="8">
        <f t="shared" si="8"/>
        <v>31677</v>
      </c>
      <c r="E113" s="8" t="s">
        <v>64</v>
      </c>
      <c r="F113" s="8" t="s">
        <v>26</v>
      </c>
      <c r="G113" s="1">
        <v>2839188</v>
      </c>
      <c r="H113" s="10" t="s">
        <v>59</v>
      </c>
      <c r="I113" s="1">
        <v>227135</v>
      </c>
      <c r="J113" s="1">
        <f t="shared" si="10"/>
        <v>3066323</v>
      </c>
      <c r="K113" s="8" t="s">
        <v>295</v>
      </c>
      <c r="L113" s="8" t="s">
        <v>134</v>
      </c>
      <c r="M113">
        <f>+VLOOKUP(D113,CTTT!C$3:F$181,4,0)</f>
        <v>3066323</v>
      </c>
      <c r="N113" s="11">
        <f t="shared" si="9"/>
        <v>0</v>
      </c>
    </row>
    <row r="114" spans="1:14" outlineLevel="1" x14ac:dyDescent="0.25">
      <c r="A114">
        <f t="shared" si="6"/>
        <v>8</v>
      </c>
      <c r="B114" s="4">
        <v>44789</v>
      </c>
      <c r="C114" s="8" t="s">
        <v>354</v>
      </c>
      <c r="D114" s="8">
        <f t="shared" si="8"/>
        <v>31703</v>
      </c>
      <c r="E114" s="8" t="s">
        <v>64</v>
      </c>
      <c r="F114" s="8" t="s">
        <v>10</v>
      </c>
      <c r="G114" s="1">
        <v>379832</v>
      </c>
      <c r="H114" s="10" t="s">
        <v>59</v>
      </c>
      <c r="I114" s="1">
        <v>30387</v>
      </c>
      <c r="J114" s="1">
        <f t="shared" si="10"/>
        <v>410219</v>
      </c>
      <c r="K114" s="8" t="s">
        <v>295</v>
      </c>
      <c r="L114" s="8" t="s">
        <v>134</v>
      </c>
      <c r="M114">
        <f>+VLOOKUP(D114,CTTT!C$3:F$181,4,0)</f>
        <v>410219</v>
      </c>
      <c r="N114" s="11">
        <f t="shared" si="9"/>
        <v>0</v>
      </c>
    </row>
    <row r="115" spans="1:14" outlineLevel="1" x14ac:dyDescent="0.25">
      <c r="A115">
        <f t="shared" si="6"/>
        <v>8</v>
      </c>
      <c r="B115" s="4">
        <v>44790</v>
      </c>
      <c r="C115" s="8" t="s">
        <v>305</v>
      </c>
      <c r="D115" s="8">
        <f t="shared" si="8"/>
        <v>31708</v>
      </c>
      <c r="E115" s="8" t="s">
        <v>64</v>
      </c>
      <c r="F115" s="8" t="s">
        <v>66</v>
      </c>
      <c r="G115" s="1">
        <v>541338</v>
      </c>
      <c r="H115" s="10" t="s">
        <v>59</v>
      </c>
      <c r="I115" s="1">
        <v>43307</v>
      </c>
      <c r="J115" s="1">
        <f t="shared" si="10"/>
        <v>584645</v>
      </c>
      <c r="K115" s="8" t="s">
        <v>295</v>
      </c>
      <c r="L115" s="8" t="s">
        <v>134</v>
      </c>
      <c r="M115">
        <f>+VLOOKUP(D115,CTTT!C$3:F$181,4,0)</f>
        <v>584645</v>
      </c>
      <c r="N115" s="11">
        <f t="shared" si="9"/>
        <v>0</v>
      </c>
    </row>
    <row r="116" spans="1:14" outlineLevel="1" x14ac:dyDescent="0.25">
      <c r="A116">
        <f t="shared" si="6"/>
        <v>8</v>
      </c>
      <c r="B116" s="4">
        <v>44790</v>
      </c>
      <c r="C116" s="8" t="s">
        <v>151</v>
      </c>
      <c r="D116" s="8">
        <f t="shared" si="8"/>
        <v>31720</v>
      </c>
      <c r="E116" s="8" t="s">
        <v>64</v>
      </c>
      <c r="F116" s="8" t="s">
        <v>111</v>
      </c>
      <c r="G116" s="1">
        <v>1662322</v>
      </c>
      <c r="H116" s="10" t="s">
        <v>59</v>
      </c>
      <c r="I116" s="1">
        <v>132986</v>
      </c>
      <c r="J116" s="1">
        <f t="shared" si="10"/>
        <v>1795308</v>
      </c>
      <c r="K116" s="8" t="s">
        <v>295</v>
      </c>
      <c r="L116" s="8" t="s">
        <v>134</v>
      </c>
      <c r="M116">
        <f>+VLOOKUP(D116,CTTT!C$3:F$181,4,0)</f>
        <v>1795308</v>
      </c>
      <c r="N116" s="11">
        <f t="shared" si="9"/>
        <v>0</v>
      </c>
    </row>
    <row r="117" spans="1:14" outlineLevel="1" x14ac:dyDescent="0.25">
      <c r="A117">
        <f t="shared" si="6"/>
        <v>8</v>
      </c>
      <c r="B117" s="4">
        <v>44791</v>
      </c>
      <c r="C117" s="8" t="s">
        <v>56</v>
      </c>
      <c r="D117" s="8">
        <f t="shared" si="8"/>
        <v>32322</v>
      </c>
      <c r="E117" s="8" t="s">
        <v>64</v>
      </c>
      <c r="F117" s="8" t="s">
        <v>233</v>
      </c>
      <c r="G117" s="1">
        <v>730025</v>
      </c>
      <c r="H117" s="10" t="s">
        <v>59</v>
      </c>
      <c r="I117" s="1">
        <v>58402</v>
      </c>
      <c r="J117" s="1">
        <f t="shared" si="10"/>
        <v>788427</v>
      </c>
      <c r="K117" s="8" t="s">
        <v>295</v>
      </c>
      <c r="L117" s="8" t="s">
        <v>134</v>
      </c>
      <c r="M117">
        <f>+VLOOKUP(D117,CTTT!C$3:F$181,4,0)</f>
        <v>788427</v>
      </c>
      <c r="N117" s="11">
        <f t="shared" si="9"/>
        <v>0</v>
      </c>
    </row>
    <row r="118" spans="1:14" outlineLevel="1" x14ac:dyDescent="0.25">
      <c r="A118">
        <f t="shared" si="6"/>
        <v>8</v>
      </c>
      <c r="B118" s="4">
        <v>44797</v>
      </c>
      <c r="C118" s="8" t="s">
        <v>298</v>
      </c>
      <c r="D118" s="8">
        <f t="shared" si="8"/>
        <v>34405</v>
      </c>
      <c r="E118" s="8" t="s">
        <v>64</v>
      </c>
      <c r="F118" s="8" t="s">
        <v>244</v>
      </c>
      <c r="G118" s="1">
        <v>480036</v>
      </c>
      <c r="H118" s="10" t="s">
        <v>59</v>
      </c>
      <c r="I118" s="1">
        <v>38403</v>
      </c>
      <c r="J118" s="1">
        <f t="shared" si="10"/>
        <v>518439</v>
      </c>
      <c r="K118" s="8" t="s">
        <v>295</v>
      </c>
      <c r="L118" s="8" t="s">
        <v>134</v>
      </c>
      <c r="M118">
        <f>+VLOOKUP(D118,CTTT!C$3:F$181,4,0)</f>
        <v>518439</v>
      </c>
      <c r="N118" s="11">
        <f t="shared" si="9"/>
        <v>0</v>
      </c>
    </row>
    <row r="119" spans="1:14" outlineLevel="1" x14ac:dyDescent="0.25">
      <c r="A119">
        <f t="shared" si="6"/>
        <v>8</v>
      </c>
      <c r="B119" s="4">
        <v>44797</v>
      </c>
      <c r="C119" s="8" t="s">
        <v>232</v>
      </c>
      <c r="D119" s="8">
        <f t="shared" si="8"/>
        <v>34406</v>
      </c>
      <c r="E119" s="8" t="s">
        <v>64</v>
      </c>
      <c r="F119" s="8" t="s">
        <v>246</v>
      </c>
      <c r="G119" s="1">
        <v>590598</v>
      </c>
      <c r="H119" s="10" t="s">
        <v>59</v>
      </c>
      <c r="I119" s="1">
        <v>47248</v>
      </c>
      <c r="J119" s="1">
        <f t="shared" si="10"/>
        <v>637846</v>
      </c>
      <c r="K119" s="8" t="s">
        <v>295</v>
      </c>
      <c r="L119" s="8" t="s">
        <v>134</v>
      </c>
      <c r="M119">
        <f>+VLOOKUP(D119,CTTT!C$3:F$181,4,0)</f>
        <v>637846</v>
      </c>
      <c r="N119" s="11">
        <f t="shared" si="9"/>
        <v>0</v>
      </c>
    </row>
    <row r="120" spans="1:14" outlineLevel="1" x14ac:dyDescent="0.25">
      <c r="A120">
        <f t="shared" ref="A120:A175" si="11">+MONTH(B120)</f>
        <v>8</v>
      </c>
      <c r="B120" s="4">
        <v>44799</v>
      </c>
      <c r="C120" s="8" t="s">
        <v>140</v>
      </c>
      <c r="D120" s="8">
        <f t="shared" si="8"/>
        <v>36077</v>
      </c>
      <c r="E120" s="8" t="s">
        <v>64</v>
      </c>
      <c r="F120" s="8" t="s">
        <v>325</v>
      </c>
      <c r="G120" s="1">
        <v>555290</v>
      </c>
      <c r="H120" s="10" t="s">
        <v>59</v>
      </c>
      <c r="I120" s="1">
        <v>44423</v>
      </c>
      <c r="J120" s="1">
        <f t="shared" si="10"/>
        <v>599713</v>
      </c>
      <c r="K120" s="8" t="s">
        <v>295</v>
      </c>
      <c r="L120" s="8" t="s">
        <v>134</v>
      </c>
      <c r="M120">
        <f>+VLOOKUP(D120,CTTT!C$3:F$181,4,0)</f>
        <v>599713</v>
      </c>
      <c r="N120" s="11">
        <f t="shared" si="9"/>
        <v>0</v>
      </c>
    </row>
    <row r="121" spans="1:14" outlineLevel="1" x14ac:dyDescent="0.25">
      <c r="A121">
        <f t="shared" si="11"/>
        <v>8</v>
      </c>
      <c r="B121" s="4">
        <v>44800</v>
      </c>
      <c r="C121" s="8" t="s">
        <v>200</v>
      </c>
      <c r="D121" s="8">
        <f t="shared" si="8"/>
        <v>36324</v>
      </c>
      <c r="E121" s="8" t="s">
        <v>64</v>
      </c>
      <c r="F121" s="8" t="s">
        <v>192</v>
      </c>
      <c r="G121" s="1">
        <v>2821962</v>
      </c>
      <c r="H121" s="10" t="s">
        <v>59</v>
      </c>
      <c r="I121" s="1">
        <v>225757</v>
      </c>
      <c r="J121" s="1">
        <f t="shared" si="10"/>
        <v>3047719</v>
      </c>
      <c r="K121" s="8" t="s">
        <v>295</v>
      </c>
      <c r="L121" s="8" t="s">
        <v>134</v>
      </c>
      <c r="M121">
        <f>+VLOOKUP(D121,CTTT!C$3:F$181,4,0)</f>
        <v>3047719</v>
      </c>
      <c r="N121" s="11">
        <f t="shared" si="9"/>
        <v>0</v>
      </c>
    </row>
    <row r="122" spans="1:14" outlineLevel="1" x14ac:dyDescent="0.25">
      <c r="A122">
        <f t="shared" si="11"/>
        <v>8</v>
      </c>
      <c r="B122" s="4">
        <v>44802</v>
      </c>
      <c r="C122" s="8" t="s">
        <v>34</v>
      </c>
      <c r="D122" s="8">
        <f t="shared" si="8"/>
        <v>36330</v>
      </c>
      <c r="E122" s="8" t="s">
        <v>64</v>
      </c>
      <c r="F122" s="8" t="s">
        <v>40</v>
      </c>
      <c r="G122" s="1">
        <v>731188</v>
      </c>
      <c r="H122" s="10" t="s">
        <v>59</v>
      </c>
      <c r="I122" s="1">
        <v>58495</v>
      </c>
      <c r="J122" s="1">
        <f t="shared" ref="J122:J148" si="12">+I122+G122</f>
        <v>789683</v>
      </c>
      <c r="K122" s="8" t="s">
        <v>295</v>
      </c>
      <c r="L122" s="8" t="s">
        <v>134</v>
      </c>
      <c r="M122">
        <f>+VLOOKUP(D122,CTTT!C$3:F$181,4,0)</f>
        <v>789683</v>
      </c>
      <c r="N122" s="11">
        <f t="shared" si="9"/>
        <v>0</v>
      </c>
    </row>
    <row r="123" spans="1:14" outlineLevel="1" x14ac:dyDescent="0.25">
      <c r="A123">
        <f t="shared" si="11"/>
        <v>8</v>
      </c>
      <c r="B123" s="4">
        <v>44802</v>
      </c>
      <c r="C123" s="8" t="s">
        <v>341</v>
      </c>
      <c r="D123" s="8">
        <f t="shared" si="8"/>
        <v>36335</v>
      </c>
      <c r="E123" s="8" t="s">
        <v>64</v>
      </c>
      <c r="F123" s="8" t="s">
        <v>244</v>
      </c>
      <c r="G123" s="1">
        <v>1039528</v>
      </c>
      <c r="H123" s="10" t="s">
        <v>59</v>
      </c>
      <c r="I123" s="1">
        <v>83162</v>
      </c>
      <c r="J123" s="1">
        <f t="shared" si="12"/>
        <v>1122690</v>
      </c>
      <c r="K123" s="8" t="s">
        <v>295</v>
      </c>
      <c r="L123" s="8" t="s">
        <v>134</v>
      </c>
      <c r="M123">
        <f>+VLOOKUP(D123,CTTT!C$3:F$181,4,0)</f>
        <v>1122690</v>
      </c>
      <c r="N123" s="11">
        <f t="shared" si="9"/>
        <v>0</v>
      </c>
    </row>
    <row r="124" spans="1:14" outlineLevel="1" x14ac:dyDescent="0.25">
      <c r="A124">
        <f t="shared" si="11"/>
        <v>8</v>
      </c>
      <c r="B124" s="4">
        <v>44803</v>
      </c>
      <c r="C124" s="8" t="s">
        <v>288</v>
      </c>
      <c r="D124" s="8">
        <f t="shared" si="8"/>
        <v>36447</v>
      </c>
      <c r="E124" s="8" t="s">
        <v>64</v>
      </c>
      <c r="F124" s="8" t="s">
        <v>24</v>
      </c>
      <c r="G124" s="1">
        <v>921180</v>
      </c>
      <c r="H124" s="10" t="s">
        <v>59</v>
      </c>
      <c r="I124" s="1">
        <v>73694</v>
      </c>
      <c r="J124" s="1">
        <f t="shared" si="12"/>
        <v>994874</v>
      </c>
      <c r="K124" s="8" t="s">
        <v>295</v>
      </c>
      <c r="L124" s="8" t="s">
        <v>134</v>
      </c>
      <c r="M124">
        <f>+VLOOKUP(D124,CTTT!C$3:F$181,4,0)</f>
        <v>994874</v>
      </c>
      <c r="N124" s="11">
        <f t="shared" si="9"/>
        <v>0</v>
      </c>
    </row>
    <row r="125" spans="1:14" outlineLevel="1" x14ac:dyDescent="0.25">
      <c r="A125">
        <f t="shared" si="11"/>
        <v>9</v>
      </c>
      <c r="B125" s="4">
        <v>44809</v>
      </c>
      <c r="C125" s="8" t="s">
        <v>107</v>
      </c>
      <c r="D125" s="8">
        <f t="shared" si="8"/>
        <v>37195</v>
      </c>
      <c r="E125" s="8" t="s">
        <v>64</v>
      </c>
      <c r="F125" s="8" t="s">
        <v>244</v>
      </c>
      <c r="G125" s="1">
        <v>1895185</v>
      </c>
      <c r="H125" s="10" t="s">
        <v>59</v>
      </c>
      <c r="I125" s="1">
        <v>151615</v>
      </c>
      <c r="J125" s="1">
        <f t="shared" si="12"/>
        <v>2046800</v>
      </c>
      <c r="K125" s="8" t="s">
        <v>295</v>
      </c>
      <c r="L125" s="8" t="s">
        <v>134</v>
      </c>
      <c r="M125">
        <f>+VLOOKUP(D125,CTTT!C$3:F$181,4,0)</f>
        <v>2046800</v>
      </c>
      <c r="N125" s="11">
        <f t="shared" si="9"/>
        <v>0</v>
      </c>
    </row>
    <row r="126" spans="1:14" outlineLevel="1" x14ac:dyDescent="0.25">
      <c r="A126">
        <f t="shared" si="11"/>
        <v>9</v>
      </c>
      <c r="B126" s="4">
        <v>44809</v>
      </c>
      <c r="C126" s="8" t="s">
        <v>136</v>
      </c>
      <c r="D126" s="8">
        <f t="shared" si="8"/>
        <v>37211</v>
      </c>
      <c r="E126" s="8" t="s">
        <v>64</v>
      </c>
      <c r="F126" s="8" t="s">
        <v>40</v>
      </c>
      <c r="G126" s="1">
        <v>741775</v>
      </c>
      <c r="H126" s="10" t="s">
        <v>59</v>
      </c>
      <c r="I126" s="1">
        <v>59342</v>
      </c>
      <c r="J126" s="1">
        <f t="shared" si="12"/>
        <v>801117</v>
      </c>
      <c r="K126" s="8" t="s">
        <v>295</v>
      </c>
      <c r="L126" s="8" t="s">
        <v>134</v>
      </c>
      <c r="M126">
        <f>+VLOOKUP(D126,CTTT!C$3:F$181,4,0)</f>
        <v>801117</v>
      </c>
      <c r="N126" s="11">
        <f t="shared" si="9"/>
        <v>0</v>
      </c>
    </row>
    <row r="127" spans="1:14" outlineLevel="1" x14ac:dyDescent="0.25">
      <c r="A127">
        <f t="shared" si="11"/>
        <v>9</v>
      </c>
      <c r="B127" s="4">
        <v>44809</v>
      </c>
      <c r="C127" s="8" t="s">
        <v>365</v>
      </c>
      <c r="D127" s="8">
        <f t="shared" si="8"/>
        <v>37212</v>
      </c>
      <c r="E127" s="8" t="s">
        <v>64</v>
      </c>
      <c r="F127" s="8" t="s">
        <v>62</v>
      </c>
      <c r="G127" s="1">
        <v>973805</v>
      </c>
      <c r="H127" s="10" t="s">
        <v>59</v>
      </c>
      <c r="I127" s="1">
        <v>77904</v>
      </c>
      <c r="J127" s="1">
        <f t="shared" si="12"/>
        <v>1051709</v>
      </c>
      <c r="K127" s="8" t="s">
        <v>295</v>
      </c>
      <c r="L127" s="8" t="s">
        <v>134</v>
      </c>
      <c r="M127">
        <f>+VLOOKUP(D127,CTTT!C$3:F$181,4,0)</f>
        <v>1051709</v>
      </c>
      <c r="N127" s="11">
        <f t="shared" si="9"/>
        <v>0</v>
      </c>
    </row>
    <row r="128" spans="1:14" outlineLevel="1" x14ac:dyDescent="0.25">
      <c r="A128">
        <f t="shared" si="11"/>
        <v>9</v>
      </c>
      <c r="B128" s="4">
        <v>44811</v>
      </c>
      <c r="C128" s="8" t="s">
        <v>286</v>
      </c>
      <c r="D128" s="8">
        <f t="shared" si="8"/>
        <v>38157</v>
      </c>
      <c r="E128" s="8" t="s">
        <v>64</v>
      </c>
      <c r="F128" s="8" t="s">
        <v>175</v>
      </c>
      <c r="G128" s="1">
        <v>1356132</v>
      </c>
      <c r="H128" s="10" t="s">
        <v>59</v>
      </c>
      <c r="I128" s="1">
        <v>108491</v>
      </c>
      <c r="J128" s="1">
        <f t="shared" si="12"/>
        <v>1464623</v>
      </c>
      <c r="K128" s="8" t="s">
        <v>295</v>
      </c>
      <c r="L128" s="8" t="s">
        <v>134</v>
      </c>
      <c r="M128">
        <f>+VLOOKUP(D128,CTTT!C$3:F$181,4,0)</f>
        <v>1464623</v>
      </c>
      <c r="N128" s="11">
        <f t="shared" si="9"/>
        <v>0</v>
      </c>
    </row>
    <row r="129" spans="1:14" outlineLevel="1" x14ac:dyDescent="0.25">
      <c r="A129">
        <f t="shared" si="11"/>
        <v>9</v>
      </c>
      <c r="B129" s="4">
        <v>44812</v>
      </c>
      <c r="C129" s="8" t="s">
        <v>204</v>
      </c>
      <c r="D129" s="8">
        <f t="shared" si="8"/>
        <v>38472</v>
      </c>
      <c r="E129" s="8" t="s">
        <v>64</v>
      </c>
      <c r="F129" s="8" t="s">
        <v>73</v>
      </c>
      <c r="G129" s="1">
        <v>1057520</v>
      </c>
      <c r="H129" s="10" t="s">
        <v>59</v>
      </c>
      <c r="I129" s="1">
        <v>84602</v>
      </c>
      <c r="J129" s="1">
        <f t="shared" si="12"/>
        <v>1142122</v>
      </c>
      <c r="K129" s="8" t="s">
        <v>295</v>
      </c>
      <c r="L129" s="8" t="s">
        <v>134</v>
      </c>
      <c r="M129">
        <f>+VLOOKUP(D129,CTTT!C$3:F$181,4,0)</f>
        <v>1142122</v>
      </c>
      <c r="N129" s="11">
        <f t="shared" si="9"/>
        <v>0</v>
      </c>
    </row>
    <row r="130" spans="1:14" outlineLevel="1" x14ac:dyDescent="0.25">
      <c r="A130">
        <f t="shared" si="11"/>
        <v>9</v>
      </c>
      <c r="B130" s="4">
        <v>44814</v>
      </c>
      <c r="C130" s="8" t="s">
        <v>211</v>
      </c>
      <c r="D130" s="8">
        <f t="shared" si="8"/>
        <v>39897</v>
      </c>
      <c r="E130" s="8" t="s">
        <v>64</v>
      </c>
      <c r="F130" s="8" t="s">
        <v>173</v>
      </c>
      <c r="G130" s="1">
        <v>510506</v>
      </c>
      <c r="H130" s="10" t="s">
        <v>59</v>
      </c>
      <c r="I130" s="1">
        <v>40840</v>
      </c>
      <c r="J130" s="1">
        <f t="shared" si="12"/>
        <v>551346</v>
      </c>
      <c r="K130" s="8" t="s">
        <v>295</v>
      </c>
      <c r="L130" s="8" t="s">
        <v>134</v>
      </c>
      <c r="M130">
        <f>+VLOOKUP(D130,CTTT!C$3:F$181,4,0)</f>
        <v>551346</v>
      </c>
      <c r="N130" s="11">
        <f t="shared" si="9"/>
        <v>0</v>
      </c>
    </row>
    <row r="131" spans="1:14" outlineLevel="1" x14ac:dyDescent="0.25">
      <c r="A131">
        <f t="shared" si="11"/>
        <v>9</v>
      </c>
      <c r="B131" s="4">
        <v>44816</v>
      </c>
      <c r="C131" s="8" t="s">
        <v>168</v>
      </c>
      <c r="D131" s="8">
        <f t="shared" si="8"/>
        <v>40116</v>
      </c>
      <c r="E131" s="8" t="s">
        <v>64</v>
      </c>
      <c r="F131" s="8" t="s">
        <v>244</v>
      </c>
      <c r="G131" s="1">
        <v>1506628</v>
      </c>
      <c r="H131" s="10" t="s">
        <v>59</v>
      </c>
      <c r="I131" s="1">
        <v>120530</v>
      </c>
      <c r="J131" s="1">
        <f t="shared" si="12"/>
        <v>1627158</v>
      </c>
      <c r="K131" s="8" t="s">
        <v>295</v>
      </c>
      <c r="L131" s="8" t="s">
        <v>134</v>
      </c>
      <c r="M131">
        <f>+VLOOKUP(D131,CTTT!C$3:F$181,4,0)</f>
        <v>1627158</v>
      </c>
      <c r="N131" s="11">
        <f t="shared" si="9"/>
        <v>0</v>
      </c>
    </row>
    <row r="132" spans="1:14" outlineLevel="1" x14ac:dyDescent="0.25">
      <c r="A132">
        <f t="shared" si="11"/>
        <v>9</v>
      </c>
      <c r="B132" s="4">
        <v>44817</v>
      </c>
      <c r="C132" s="8" t="s">
        <v>263</v>
      </c>
      <c r="D132" s="8">
        <f t="shared" si="8"/>
        <v>40214</v>
      </c>
      <c r="E132" s="8" t="s">
        <v>64</v>
      </c>
      <c r="F132" s="8" t="s">
        <v>62</v>
      </c>
      <c r="G132" s="1">
        <v>702284</v>
      </c>
      <c r="H132" s="10" t="s">
        <v>59</v>
      </c>
      <c r="I132" s="1">
        <v>56183</v>
      </c>
      <c r="J132" s="1">
        <f t="shared" si="12"/>
        <v>758467</v>
      </c>
      <c r="K132" s="8" t="s">
        <v>295</v>
      </c>
      <c r="L132" s="8" t="s">
        <v>134</v>
      </c>
      <c r="M132">
        <f>+VLOOKUP(D132,CTTT!C$3:F$181,4,0)</f>
        <v>758467</v>
      </c>
      <c r="N132" s="11">
        <f t="shared" si="9"/>
        <v>0</v>
      </c>
    </row>
    <row r="133" spans="1:14" outlineLevel="1" x14ac:dyDescent="0.25">
      <c r="A133">
        <f t="shared" si="11"/>
        <v>9</v>
      </c>
      <c r="B133" s="4">
        <v>44817</v>
      </c>
      <c r="C133" s="8" t="s">
        <v>258</v>
      </c>
      <c r="D133" s="8">
        <f t="shared" ref="D133:D189" si="13">+C133*1</f>
        <v>40215</v>
      </c>
      <c r="E133" s="8" t="s">
        <v>64</v>
      </c>
      <c r="F133" s="8" t="s">
        <v>40</v>
      </c>
      <c r="G133" s="1">
        <v>362393</v>
      </c>
      <c r="H133" s="10" t="s">
        <v>59</v>
      </c>
      <c r="I133" s="1">
        <v>28991</v>
      </c>
      <c r="J133" s="1">
        <f t="shared" si="12"/>
        <v>391384</v>
      </c>
      <c r="K133" s="8" t="s">
        <v>295</v>
      </c>
      <c r="L133" s="8" t="s">
        <v>134</v>
      </c>
      <c r="M133">
        <f>+VLOOKUP(D133,CTTT!C$3:F$181,4,0)</f>
        <v>391384</v>
      </c>
      <c r="N133" s="11">
        <f t="shared" si="9"/>
        <v>0</v>
      </c>
    </row>
    <row r="134" spans="1:14" outlineLevel="1" x14ac:dyDescent="0.25">
      <c r="A134">
        <f t="shared" si="11"/>
        <v>9</v>
      </c>
      <c r="B134" s="4">
        <v>44823</v>
      </c>
      <c r="C134" s="8" t="s">
        <v>98</v>
      </c>
      <c r="D134" s="8">
        <f t="shared" si="13"/>
        <v>42305</v>
      </c>
      <c r="E134" s="8" t="s">
        <v>64</v>
      </c>
      <c r="F134" s="8" t="s">
        <v>40</v>
      </c>
      <c r="G134" s="1">
        <v>306510</v>
      </c>
      <c r="H134" s="10" t="s">
        <v>59</v>
      </c>
      <c r="I134" s="1">
        <v>24521</v>
      </c>
      <c r="J134" s="1">
        <f t="shared" si="12"/>
        <v>331031</v>
      </c>
      <c r="K134" s="8" t="s">
        <v>295</v>
      </c>
      <c r="L134" s="8" t="s">
        <v>134</v>
      </c>
      <c r="M134">
        <f>+VLOOKUP(D134,CTTT!C$3:F$181,4,0)</f>
        <v>331031</v>
      </c>
      <c r="N134" s="11">
        <f t="shared" si="9"/>
        <v>0</v>
      </c>
    </row>
    <row r="135" spans="1:14" outlineLevel="1" x14ac:dyDescent="0.25">
      <c r="A135">
        <f t="shared" si="11"/>
        <v>9</v>
      </c>
      <c r="B135" s="4">
        <v>44823</v>
      </c>
      <c r="C135" s="8" t="s">
        <v>319</v>
      </c>
      <c r="D135" s="8">
        <f t="shared" si="13"/>
        <v>42306</v>
      </c>
      <c r="E135" s="8" t="s">
        <v>64</v>
      </c>
      <c r="F135" s="8" t="s">
        <v>10</v>
      </c>
      <c r="G135" s="1">
        <v>862707</v>
      </c>
      <c r="H135" s="10" t="s">
        <v>59</v>
      </c>
      <c r="I135" s="1">
        <v>69017</v>
      </c>
      <c r="J135" s="1">
        <f t="shared" si="12"/>
        <v>931724</v>
      </c>
      <c r="K135" s="8" t="s">
        <v>295</v>
      </c>
      <c r="L135" s="8" t="s">
        <v>134</v>
      </c>
      <c r="M135">
        <f>+VLOOKUP(D135,CTTT!C$3:F$181,4,0)</f>
        <v>931725</v>
      </c>
      <c r="N135" s="11">
        <f t="shared" ref="N135:N189" si="14">+M135-J135</f>
        <v>1</v>
      </c>
    </row>
    <row r="136" spans="1:14" outlineLevel="1" x14ac:dyDescent="0.25">
      <c r="A136">
        <f t="shared" si="11"/>
        <v>9</v>
      </c>
      <c r="B136" s="4">
        <v>44823</v>
      </c>
      <c r="C136" s="8" t="s">
        <v>224</v>
      </c>
      <c r="D136" s="8">
        <f t="shared" si="13"/>
        <v>42367</v>
      </c>
      <c r="E136" s="8" t="s">
        <v>64</v>
      </c>
      <c r="F136" s="8" t="s">
        <v>175</v>
      </c>
      <c r="G136" s="1">
        <v>1064538</v>
      </c>
      <c r="H136" s="10" t="s">
        <v>59</v>
      </c>
      <c r="I136" s="1">
        <v>85163</v>
      </c>
      <c r="J136" s="1">
        <f t="shared" si="12"/>
        <v>1149701</v>
      </c>
      <c r="K136" s="8" t="s">
        <v>295</v>
      </c>
      <c r="L136" s="8" t="s">
        <v>134</v>
      </c>
      <c r="M136">
        <f>+VLOOKUP(D136,CTTT!C$3:F$181,4,0)</f>
        <v>1149701</v>
      </c>
      <c r="N136" s="11">
        <f t="shared" si="14"/>
        <v>0</v>
      </c>
    </row>
    <row r="137" spans="1:14" outlineLevel="1" x14ac:dyDescent="0.25">
      <c r="A137">
        <f t="shared" si="11"/>
        <v>9</v>
      </c>
      <c r="B137" s="4">
        <v>44825</v>
      </c>
      <c r="C137" s="8" t="s">
        <v>296</v>
      </c>
      <c r="D137" s="8">
        <f t="shared" si="13"/>
        <v>42467</v>
      </c>
      <c r="E137" s="8" t="s">
        <v>64</v>
      </c>
      <c r="F137" s="8" t="s">
        <v>62</v>
      </c>
      <c r="G137" s="1">
        <v>777538</v>
      </c>
      <c r="H137" s="10" t="s">
        <v>59</v>
      </c>
      <c r="I137" s="1">
        <v>62203</v>
      </c>
      <c r="J137" s="1">
        <f t="shared" si="12"/>
        <v>839741</v>
      </c>
      <c r="K137" s="8" t="s">
        <v>295</v>
      </c>
      <c r="L137" s="8" t="s">
        <v>134</v>
      </c>
      <c r="M137">
        <f>+VLOOKUP(D137,CTTT!C$3:F$181,4,0)</f>
        <v>839741</v>
      </c>
      <c r="N137" s="11">
        <f t="shared" si="14"/>
        <v>0</v>
      </c>
    </row>
    <row r="138" spans="1:14" outlineLevel="1" x14ac:dyDescent="0.25">
      <c r="A138">
        <f t="shared" si="11"/>
        <v>9</v>
      </c>
      <c r="B138" s="4">
        <v>44833</v>
      </c>
      <c r="C138" s="8" t="s">
        <v>20</v>
      </c>
      <c r="D138" s="8">
        <f t="shared" si="13"/>
        <v>44674</v>
      </c>
      <c r="E138" s="8" t="s">
        <v>64</v>
      </c>
      <c r="F138" s="8" t="s">
        <v>340</v>
      </c>
      <c r="G138" s="1">
        <v>496284</v>
      </c>
      <c r="H138" s="10" t="s">
        <v>59</v>
      </c>
      <c r="I138" s="1">
        <v>39703</v>
      </c>
      <c r="J138" s="1">
        <f t="shared" si="12"/>
        <v>535987</v>
      </c>
      <c r="K138" s="8" t="s">
        <v>295</v>
      </c>
      <c r="L138" s="8" t="s">
        <v>134</v>
      </c>
      <c r="M138">
        <f>+VLOOKUP(D138,CTTT!C$3:F$181,4,0)</f>
        <v>535987</v>
      </c>
      <c r="N138" s="11">
        <f t="shared" si="14"/>
        <v>0</v>
      </c>
    </row>
    <row r="139" spans="1:14" outlineLevel="1" x14ac:dyDescent="0.25">
      <c r="A139">
        <f t="shared" si="11"/>
        <v>10</v>
      </c>
      <c r="B139" s="4">
        <v>44835</v>
      </c>
      <c r="C139" s="8" t="s">
        <v>239</v>
      </c>
      <c r="D139" s="8">
        <f t="shared" si="13"/>
        <v>45700</v>
      </c>
      <c r="E139" s="8" t="s">
        <v>64</v>
      </c>
      <c r="F139" s="8" t="s">
        <v>73</v>
      </c>
      <c r="G139" s="1">
        <v>1382365</v>
      </c>
      <c r="H139" s="10" t="s">
        <v>59</v>
      </c>
      <c r="I139" s="1">
        <v>110589</v>
      </c>
      <c r="J139" s="1">
        <f t="shared" si="12"/>
        <v>1492954</v>
      </c>
      <c r="K139" s="8" t="s">
        <v>295</v>
      </c>
      <c r="L139" s="8" t="s">
        <v>134</v>
      </c>
      <c r="M139">
        <f>+VLOOKUP(D139,CTTT!C$3:F$181,4,0)</f>
        <v>1492954</v>
      </c>
      <c r="N139" s="11">
        <f t="shared" si="14"/>
        <v>0</v>
      </c>
    </row>
    <row r="140" spans="1:14" outlineLevel="1" x14ac:dyDescent="0.25">
      <c r="A140">
        <f t="shared" si="11"/>
        <v>10</v>
      </c>
      <c r="B140" s="4">
        <v>44840</v>
      </c>
      <c r="C140" s="8" t="s">
        <v>106</v>
      </c>
      <c r="D140" s="8">
        <f t="shared" si="13"/>
        <v>46016</v>
      </c>
      <c r="E140" s="8" t="s">
        <v>64</v>
      </c>
      <c r="F140" s="8" t="s">
        <v>287</v>
      </c>
      <c r="G140" s="1">
        <v>733135</v>
      </c>
      <c r="H140" s="10" t="s">
        <v>59</v>
      </c>
      <c r="I140" s="1">
        <v>58651</v>
      </c>
      <c r="J140" s="1">
        <f t="shared" si="12"/>
        <v>791786</v>
      </c>
      <c r="K140" s="8" t="s">
        <v>295</v>
      </c>
      <c r="L140" s="8" t="s">
        <v>134</v>
      </c>
      <c r="M140">
        <f>+VLOOKUP(D140,CTTT!C$3:F$181,4,0)</f>
        <v>791786</v>
      </c>
      <c r="N140" s="11">
        <f t="shared" si="14"/>
        <v>0</v>
      </c>
    </row>
    <row r="141" spans="1:14" outlineLevel="1" x14ac:dyDescent="0.25">
      <c r="A141">
        <f t="shared" si="11"/>
        <v>10</v>
      </c>
      <c r="B141" s="4">
        <v>44840</v>
      </c>
      <c r="C141" s="8" t="s">
        <v>112</v>
      </c>
      <c r="D141" s="8">
        <f t="shared" si="13"/>
        <v>46127</v>
      </c>
      <c r="E141" s="8" t="s">
        <v>64</v>
      </c>
      <c r="F141" s="8" t="s">
        <v>173</v>
      </c>
      <c r="G141" s="1">
        <v>197044</v>
      </c>
      <c r="H141" s="10" t="s">
        <v>59</v>
      </c>
      <c r="I141" s="1">
        <v>15764</v>
      </c>
      <c r="J141" s="1">
        <f t="shared" si="12"/>
        <v>212808</v>
      </c>
      <c r="K141" s="8" t="s">
        <v>295</v>
      </c>
      <c r="L141" s="8" t="s">
        <v>134</v>
      </c>
      <c r="M141">
        <f>+VLOOKUP(D141,CTTT!C$3:F$181,4,0)</f>
        <v>212808</v>
      </c>
      <c r="N141" s="11">
        <f t="shared" si="14"/>
        <v>0</v>
      </c>
    </row>
    <row r="142" spans="1:14" outlineLevel="1" x14ac:dyDescent="0.25">
      <c r="A142">
        <f t="shared" si="11"/>
        <v>10</v>
      </c>
      <c r="B142" s="4">
        <v>44840</v>
      </c>
      <c r="C142" s="8" t="s">
        <v>210</v>
      </c>
      <c r="D142" s="8">
        <f t="shared" si="13"/>
        <v>46131</v>
      </c>
      <c r="E142" s="8" t="s">
        <v>64</v>
      </c>
      <c r="F142" s="8" t="s">
        <v>40</v>
      </c>
      <c r="G142" s="1">
        <v>787469</v>
      </c>
      <c r="H142" s="10" t="s">
        <v>59</v>
      </c>
      <c r="I142" s="1">
        <v>62998</v>
      </c>
      <c r="J142" s="1">
        <f t="shared" si="12"/>
        <v>850467</v>
      </c>
      <c r="K142" s="8" t="s">
        <v>295</v>
      </c>
      <c r="L142" s="8" t="s">
        <v>134</v>
      </c>
      <c r="M142">
        <f>+VLOOKUP(D142,CTTT!C$3:F$181,4,0)</f>
        <v>850467</v>
      </c>
      <c r="N142" s="11">
        <f t="shared" si="14"/>
        <v>0</v>
      </c>
    </row>
    <row r="143" spans="1:14" outlineLevel="1" x14ac:dyDescent="0.25">
      <c r="A143">
        <f t="shared" si="11"/>
        <v>10</v>
      </c>
      <c r="B143" s="4">
        <v>44840</v>
      </c>
      <c r="C143" s="8" t="s">
        <v>51</v>
      </c>
      <c r="D143" s="8">
        <f t="shared" si="13"/>
        <v>46132</v>
      </c>
      <c r="E143" s="8" t="s">
        <v>64</v>
      </c>
      <c r="F143" s="8" t="s">
        <v>62</v>
      </c>
      <c r="G143" s="1">
        <v>2096662</v>
      </c>
      <c r="H143" s="10" t="s">
        <v>59</v>
      </c>
      <c r="I143" s="1">
        <v>167733</v>
      </c>
      <c r="J143" s="1">
        <f t="shared" si="12"/>
        <v>2264395</v>
      </c>
      <c r="K143" s="8" t="s">
        <v>295</v>
      </c>
      <c r="L143" s="8" t="s">
        <v>134</v>
      </c>
      <c r="M143">
        <f>+VLOOKUP(D143,CTTT!C$3:F$181,4,0)</f>
        <v>2264395</v>
      </c>
      <c r="N143" s="11">
        <f t="shared" si="14"/>
        <v>0</v>
      </c>
    </row>
    <row r="144" spans="1:14" outlineLevel="1" x14ac:dyDescent="0.25">
      <c r="A144">
        <f t="shared" si="11"/>
        <v>10</v>
      </c>
      <c r="B144" s="4">
        <v>44845</v>
      </c>
      <c r="C144" s="8" t="s">
        <v>255</v>
      </c>
      <c r="D144" s="8">
        <f t="shared" si="13"/>
        <v>47003</v>
      </c>
      <c r="E144" s="8" t="s">
        <v>64</v>
      </c>
      <c r="F144" s="8" t="s">
        <v>175</v>
      </c>
      <c r="G144" s="1">
        <v>611896</v>
      </c>
      <c r="H144" s="10" t="s">
        <v>59</v>
      </c>
      <c r="I144" s="1">
        <v>48952</v>
      </c>
      <c r="J144" s="1">
        <f t="shared" si="12"/>
        <v>660848</v>
      </c>
      <c r="K144" s="8" t="s">
        <v>295</v>
      </c>
      <c r="L144" s="8" t="s">
        <v>134</v>
      </c>
      <c r="M144">
        <f>+VLOOKUP(D144,CTTT!C$3:F$181,4,0)</f>
        <v>660848</v>
      </c>
      <c r="N144" s="11">
        <f t="shared" si="14"/>
        <v>0</v>
      </c>
    </row>
    <row r="145" spans="1:14" outlineLevel="1" x14ac:dyDescent="0.25">
      <c r="A145">
        <f t="shared" si="11"/>
        <v>10</v>
      </c>
      <c r="B145" s="4">
        <v>44846</v>
      </c>
      <c r="C145" s="8" t="s">
        <v>46</v>
      </c>
      <c r="D145" s="8">
        <f t="shared" si="13"/>
        <v>47072</v>
      </c>
      <c r="E145" s="8" t="s">
        <v>64</v>
      </c>
      <c r="F145" s="8" t="s">
        <v>73</v>
      </c>
      <c r="G145" s="1">
        <v>1287477</v>
      </c>
      <c r="H145" s="10" t="s">
        <v>59</v>
      </c>
      <c r="I145" s="1">
        <v>102998</v>
      </c>
      <c r="J145" s="1">
        <f t="shared" si="12"/>
        <v>1390475</v>
      </c>
      <c r="K145" s="8" t="s">
        <v>295</v>
      </c>
      <c r="L145" s="8" t="s">
        <v>134</v>
      </c>
      <c r="M145">
        <f>+VLOOKUP(D145,CTTT!C$3:F$181,4,0)</f>
        <v>1390475</v>
      </c>
      <c r="N145" s="11">
        <f t="shared" si="14"/>
        <v>0</v>
      </c>
    </row>
    <row r="146" spans="1:14" outlineLevel="1" x14ac:dyDescent="0.25">
      <c r="A146">
        <f t="shared" si="11"/>
        <v>10</v>
      </c>
      <c r="B146" s="4">
        <v>44851</v>
      </c>
      <c r="C146" s="8" t="s">
        <v>131</v>
      </c>
      <c r="D146" s="8">
        <f t="shared" si="13"/>
        <v>47774</v>
      </c>
      <c r="E146" s="8" t="s">
        <v>64</v>
      </c>
      <c r="F146" s="8" t="s">
        <v>244</v>
      </c>
      <c r="G146" s="1">
        <v>1166151</v>
      </c>
      <c r="H146" s="10" t="s">
        <v>59</v>
      </c>
      <c r="I146" s="1">
        <v>93292</v>
      </c>
      <c r="J146" s="1">
        <f t="shared" si="12"/>
        <v>1259443</v>
      </c>
      <c r="K146" s="8" t="s">
        <v>295</v>
      </c>
      <c r="L146" s="8" t="s">
        <v>134</v>
      </c>
      <c r="M146">
        <f>+VLOOKUP(D146,CTTT!C$3:F$181,4,0)</f>
        <v>1259443</v>
      </c>
      <c r="N146" s="11">
        <f t="shared" si="14"/>
        <v>0</v>
      </c>
    </row>
    <row r="147" spans="1:14" outlineLevel="1" x14ac:dyDescent="0.25">
      <c r="A147">
        <f t="shared" si="11"/>
        <v>10</v>
      </c>
      <c r="B147" s="4">
        <v>44851</v>
      </c>
      <c r="C147" s="8" t="s">
        <v>101</v>
      </c>
      <c r="D147" s="8">
        <f t="shared" si="13"/>
        <v>47844</v>
      </c>
      <c r="E147" s="8" t="s">
        <v>64</v>
      </c>
      <c r="F147" s="8" t="s">
        <v>62</v>
      </c>
      <c r="G147" s="1">
        <v>607342</v>
      </c>
      <c r="H147" s="10" t="s">
        <v>59</v>
      </c>
      <c r="I147" s="1">
        <v>48587</v>
      </c>
      <c r="J147" s="1">
        <f t="shared" si="12"/>
        <v>655929</v>
      </c>
      <c r="K147" s="8" t="s">
        <v>295</v>
      </c>
      <c r="L147" s="8" t="s">
        <v>134</v>
      </c>
      <c r="M147">
        <f>+VLOOKUP(D147,CTTT!C$3:F$181,4,0)</f>
        <v>655929</v>
      </c>
      <c r="N147" s="11">
        <f t="shared" si="14"/>
        <v>0</v>
      </c>
    </row>
    <row r="148" spans="1:14" outlineLevel="1" x14ac:dyDescent="0.25">
      <c r="A148">
        <f t="shared" si="11"/>
        <v>10</v>
      </c>
      <c r="B148" s="4">
        <v>44852</v>
      </c>
      <c r="C148" s="8" t="s">
        <v>306</v>
      </c>
      <c r="D148" s="8">
        <f t="shared" si="13"/>
        <v>47989</v>
      </c>
      <c r="E148" s="8" t="s">
        <v>64</v>
      </c>
      <c r="F148" s="8" t="s">
        <v>173</v>
      </c>
      <c r="G148" s="1">
        <v>334506</v>
      </c>
      <c r="H148" s="10" t="s">
        <v>59</v>
      </c>
      <c r="I148" s="1">
        <v>26760</v>
      </c>
      <c r="J148" s="1">
        <f t="shared" si="12"/>
        <v>361266</v>
      </c>
      <c r="K148" s="8" t="s">
        <v>295</v>
      </c>
      <c r="L148" s="8" t="s">
        <v>134</v>
      </c>
      <c r="M148">
        <f>+VLOOKUP(D148,CTTT!C$3:F$181,4,0)</f>
        <v>361266</v>
      </c>
      <c r="N148" s="11">
        <f t="shared" si="14"/>
        <v>0</v>
      </c>
    </row>
    <row r="149" spans="1:14" outlineLevel="1" x14ac:dyDescent="0.25">
      <c r="A149">
        <f t="shared" si="11"/>
        <v>10</v>
      </c>
      <c r="B149" s="4">
        <v>44852</v>
      </c>
      <c r="C149" s="8" t="s">
        <v>346</v>
      </c>
      <c r="D149" s="8">
        <f t="shared" si="13"/>
        <v>47990</v>
      </c>
      <c r="E149" s="8" t="s">
        <v>64</v>
      </c>
      <c r="F149" s="8" t="s">
        <v>40</v>
      </c>
      <c r="G149" s="1">
        <v>379306</v>
      </c>
      <c r="H149" s="10" t="s">
        <v>59</v>
      </c>
      <c r="I149" s="1">
        <v>30344</v>
      </c>
      <c r="J149" s="1">
        <f t="shared" ref="J149:J177" si="15">+I149+G149</f>
        <v>409650</v>
      </c>
      <c r="K149" s="8" t="s">
        <v>295</v>
      </c>
      <c r="L149" s="8" t="s">
        <v>134</v>
      </c>
      <c r="M149">
        <f>+VLOOKUP(D149,CTTT!C$3:F$181,4,0)</f>
        <v>409650</v>
      </c>
      <c r="N149" s="11">
        <f t="shared" si="14"/>
        <v>0</v>
      </c>
    </row>
    <row r="150" spans="1:14" outlineLevel="1" x14ac:dyDescent="0.25">
      <c r="A150">
        <f t="shared" si="11"/>
        <v>10</v>
      </c>
      <c r="B150" s="4">
        <v>44852</v>
      </c>
      <c r="C150" s="8" t="s">
        <v>318</v>
      </c>
      <c r="D150" s="8">
        <f t="shared" si="13"/>
        <v>47991</v>
      </c>
      <c r="E150" s="8" t="s">
        <v>64</v>
      </c>
      <c r="F150" s="8" t="s">
        <v>340</v>
      </c>
      <c r="G150" s="1">
        <v>725310</v>
      </c>
      <c r="H150" s="10" t="s">
        <v>59</v>
      </c>
      <c r="I150" s="1">
        <v>58025</v>
      </c>
      <c r="J150" s="1">
        <f t="shared" si="15"/>
        <v>783335</v>
      </c>
      <c r="K150" s="8" t="s">
        <v>295</v>
      </c>
      <c r="L150" s="8" t="s">
        <v>134</v>
      </c>
      <c r="M150">
        <f>+VLOOKUP(D150,CTTT!C$3:F$181,4,0)</f>
        <v>783335</v>
      </c>
      <c r="N150" s="11">
        <f t="shared" si="14"/>
        <v>0</v>
      </c>
    </row>
    <row r="151" spans="1:14" outlineLevel="1" x14ac:dyDescent="0.25">
      <c r="A151">
        <f t="shared" si="11"/>
        <v>10</v>
      </c>
      <c r="B151" s="4">
        <v>44858</v>
      </c>
      <c r="C151" s="8" t="s">
        <v>150</v>
      </c>
      <c r="D151" s="8">
        <f t="shared" si="13"/>
        <v>48733</v>
      </c>
      <c r="E151" s="8" t="s">
        <v>64</v>
      </c>
      <c r="F151" s="8" t="s">
        <v>287</v>
      </c>
      <c r="G151" s="1">
        <v>375210</v>
      </c>
      <c r="H151" s="10" t="s">
        <v>59</v>
      </c>
      <c r="I151" s="1">
        <v>30017</v>
      </c>
      <c r="J151" s="1">
        <f t="shared" si="15"/>
        <v>405227</v>
      </c>
      <c r="K151" s="8" t="s">
        <v>295</v>
      </c>
      <c r="L151" s="8" t="s">
        <v>134</v>
      </c>
      <c r="M151">
        <f>+VLOOKUP(D151,CTTT!C$3:F$181,4,0)</f>
        <v>405227</v>
      </c>
      <c r="N151" s="11">
        <f t="shared" si="14"/>
        <v>0</v>
      </c>
    </row>
    <row r="152" spans="1:14" outlineLevel="1" x14ac:dyDescent="0.25">
      <c r="A152">
        <f t="shared" si="11"/>
        <v>10</v>
      </c>
      <c r="B152" s="4">
        <v>44858</v>
      </c>
      <c r="C152" s="8" t="s">
        <v>321</v>
      </c>
      <c r="D152" s="8">
        <f t="shared" si="13"/>
        <v>48739</v>
      </c>
      <c r="E152" s="8" t="s">
        <v>64</v>
      </c>
      <c r="F152" s="8" t="s">
        <v>10</v>
      </c>
      <c r="G152" s="1">
        <v>414612</v>
      </c>
      <c r="H152" s="10" t="s">
        <v>59</v>
      </c>
      <c r="I152" s="1">
        <v>33169</v>
      </c>
      <c r="J152" s="1">
        <f t="shared" si="15"/>
        <v>447781</v>
      </c>
      <c r="K152" s="8" t="s">
        <v>295</v>
      </c>
      <c r="L152" s="8" t="s">
        <v>134</v>
      </c>
      <c r="M152">
        <f>+VLOOKUP(D152,CTTT!C$3:F$181,4,0)</f>
        <v>447781</v>
      </c>
      <c r="N152" s="11">
        <f t="shared" si="14"/>
        <v>0</v>
      </c>
    </row>
    <row r="153" spans="1:14" outlineLevel="1" x14ac:dyDescent="0.25">
      <c r="A153">
        <f t="shared" si="11"/>
        <v>10</v>
      </c>
      <c r="B153" s="4">
        <v>44858</v>
      </c>
      <c r="C153" s="8" t="s">
        <v>93</v>
      </c>
      <c r="D153" s="8">
        <f t="shared" si="13"/>
        <v>48751</v>
      </c>
      <c r="E153" s="8" t="s">
        <v>64</v>
      </c>
      <c r="F153" s="8" t="s">
        <v>62</v>
      </c>
      <c r="G153" s="1">
        <v>1242498</v>
      </c>
      <c r="H153" s="10" t="s">
        <v>59</v>
      </c>
      <c r="I153" s="1">
        <v>99400</v>
      </c>
      <c r="J153" s="1">
        <f t="shared" si="15"/>
        <v>1341898</v>
      </c>
      <c r="K153" s="8" t="s">
        <v>295</v>
      </c>
      <c r="L153" s="8" t="s">
        <v>134</v>
      </c>
      <c r="M153">
        <f>+VLOOKUP(D153,CTTT!C$3:F$181,4,0)</f>
        <v>1341898</v>
      </c>
      <c r="N153" s="11">
        <f t="shared" si="14"/>
        <v>0</v>
      </c>
    </row>
    <row r="154" spans="1:14" outlineLevel="1" x14ac:dyDescent="0.25">
      <c r="A154">
        <f t="shared" si="11"/>
        <v>10</v>
      </c>
      <c r="B154" s="4">
        <v>44859</v>
      </c>
      <c r="C154" s="8" t="s">
        <v>11</v>
      </c>
      <c r="D154" s="8">
        <f t="shared" si="13"/>
        <v>48876</v>
      </c>
      <c r="E154" s="8" t="s">
        <v>64</v>
      </c>
      <c r="F154" s="8" t="s">
        <v>244</v>
      </c>
      <c r="G154" s="1">
        <v>854506</v>
      </c>
      <c r="H154" s="10" t="s">
        <v>59</v>
      </c>
      <c r="I154" s="1">
        <v>68360</v>
      </c>
      <c r="J154" s="1">
        <f t="shared" si="15"/>
        <v>922866</v>
      </c>
      <c r="K154" s="8" t="s">
        <v>295</v>
      </c>
      <c r="L154" s="8" t="s">
        <v>134</v>
      </c>
      <c r="M154">
        <f>+VLOOKUP(D154,CTTT!C$3:F$181,4,0)</f>
        <v>922866</v>
      </c>
      <c r="N154" s="11">
        <f t="shared" si="14"/>
        <v>0</v>
      </c>
    </row>
    <row r="155" spans="1:14" outlineLevel="1" x14ac:dyDescent="0.25">
      <c r="A155">
        <f t="shared" si="11"/>
        <v>10</v>
      </c>
      <c r="B155" s="4">
        <v>44862</v>
      </c>
      <c r="C155" s="8" t="s">
        <v>337</v>
      </c>
      <c r="D155" s="8">
        <f t="shared" si="13"/>
        <v>49336</v>
      </c>
      <c r="E155" s="8" t="s">
        <v>64</v>
      </c>
      <c r="F155" s="8" t="s">
        <v>244</v>
      </c>
      <c r="G155" s="1">
        <v>982037</v>
      </c>
      <c r="H155" s="10" t="s">
        <v>59</v>
      </c>
      <c r="I155" s="1">
        <v>78563</v>
      </c>
      <c r="J155" s="1">
        <f t="shared" si="15"/>
        <v>1060600</v>
      </c>
      <c r="K155" s="8" t="s">
        <v>295</v>
      </c>
      <c r="L155" s="8" t="s">
        <v>134</v>
      </c>
      <c r="M155">
        <f>+VLOOKUP(D155,CTTT!C$3:F$181,4,0)</f>
        <v>1060600</v>
      </c>
      <c r="N155" s="11">
        <f t="shared" si="14"/>
        <v>0</v>
      </c>
    </row>
    <row r="156" spans="1:14" outlineLevel="1" x14ac:dyDescent="0.25">
      <c r="A156">
        <f t="shared" si="11"/>
        <v>11</v>
      </c>
      <c r="B156" s="4">
        <v>44866</v>
      </c>
      <c r="C156" s="8" t="s">
        <v>109</v>
      </c>
      <c r="D156" s="8">
        <f t="shared" si="13"/>
        <v>49564</v>
      </c>
      <c r="E156" s="8" t="s">
        <v>64</v>
      </c>
      <c r="F156" s="8" t="s">
        <v>40</v>
      </c>
      <c r="G156" s="1">
        <v>676411</v>
      </c>
      <c r="H156" s="10" t="s">
        <v>59</v>
      </c>
      <c r="I156" s="1">
        <v>54113</v>
      </c>
      <c r="J156" s="1">
        <f t="shared" si="15"/>
        <v>730524</v>
      </c>
      <c r="K156" s="8" t="s">
        <v>295</v>
      </c>
      <c r="L156" s="8" t="s">
        <v>134</v>
      </c>
      <c r="M156">
        <f>+VLOOKUP(D156,CTTT!C$3:F$181,4,0)</f>
        <v>730524</v>
      </c>
      <c r="N156" s="11">
        <f t="shared" si="14"/>
        <v>0</v>
      </c>
    </row>
    <row r="157" spans="1:14" outlineLevel="1" x14ac:dyDescent="0.25">
      <c r="A157">
        <f t="shared" si="11"/>
        <v>11</v>
      </c>
      <c r="B157" s="4">
        <v>44867</v>
      </c>
      <c r="C157" s="8" t="s">
        <v>125</v>
      </c>
      <c r="D157" s="8">
        <f t="shared" si="13"/>
        <v>49680</v>
      </c>
      <c r="E157" s="8" t="s">
        <v>64</v>
      </c>
      <c r="F157" s="8" t="s">
        <v>10</v>
      </c>
      <c r="G157" s="1">
        <v>315411</v>
      </c>
      <c r="H157" s="10" t="s">
        <v>59</v>
      </c>
      <c r="I157" s="1">
        <v>25233</v>
      </c>
      <c r="J157" s="1">
        <f t="shared" si="15"/>
        <v>340644</v>
      </c>
      <c r="K157" s="8" t="s">
        <v>295</v>
      </c>
      <c r="L157" s="8" t="s">
        <v>134</v>
      </c>
      <c r="M157">
        <f>+VLOOKUP(D157,CTTT!C$3:F$181,4,0)</f>
        <v>340644</v>
      </c>
      <c r="N157" s="11">
        <f t="shared" si="14"/>
        <v>0</v>
      </c>
    </row>
    <row r="158" spans="1:14" outlineLevel="1" x14ac:dyDescent="0.25">
      <c r="A158">
        <f t="shared" si="11"/>
        <v>11</v>
      </c>
      <c r="B158" s="4">
        <v>44867</v>
      </c>
      <c r="C158" s="8" t="s">
        <v>5</v>
      </c>
      <c r="D158" s="8">
        <f t="shared" si="13"/>
        <v>49686</v>
      </c>
      <c r="E158" s="8" t="s">
        <v>64</v>
      </c>
      <c r="F158" s="8" t="s">
        <v>244</v>
      </c>
      <c r="G158" s="1">
        <v>731452</v>
      </c>
      <c r="H158" s="10" t="s">
        <v>59</v>
      </c>
      <c r="I158" s="1">
        <v>58516</v>
      </c>
      <c r="J158" s="1">
        <f t="shared" si="15"/>
        <v>789968</v>
      </c>
      <c r="K158" s="8" t="s">
        <v>295</v>
      </c>
      <c r="L158" s="8" t="s">
        <v>134</v>
      </c>
      <c r="M158">
        <f>+VLOOKUP(D158,CTTT!C$3:F$181,4,0)</f>
        <v>789968</v>
      </c>
      <c r="N158" s="11">
        <f t="shared" si="14"/>
        <v>0</v>
      </c>
    </row>
    <row r="159" spans="1:14" outlineLevel="1" x14ac:dyDescent="0.25">
      <c r="A159">
        <f t="shared" si="11"/>
        <v>11</v>
      </c>
      <c r="B159" s="4">
        <v>44869</v>
      </c>
      <c r="C159" s="8" t="s">
        <v>142</v>
      </c>
      <c r="D159" s="8">
        <f t="shared" si="13"/>
        <v>50165</v>
      </c>
      <c r="E159" s="8" t="s">
        <v>64</v>
      </c>
      <c r="F159" s="8" t="s">
        <v>62</v>
      </c>
      <c r="G159" s="1">
        <v>888464</v>
      </c>
      <c r="H159" s="10" t="s">
        <v>59</v>
      </c>
      <c r="I159" s="1">
        <v>71077</v>
      </c>
      <c r="J159" s="1">
        <f t="shared" si="15"/>
        <v>959541</v>
      </c>
      <c r="K159" s="8" t="s">
        <v>295</v>
      </c>
      <c r="L159" s="8" t="s">
        <v>134</v>
      </c>
      <c r="M159">
        <f>+VLOOKUP(D159,CTTT!C$3:F$181,4,0)</f>
        <v>959541</v>
      </c>
      <c r="N159" s="11">
        <f t="shared" si="14"/>
        <v>0</v>
      </c>
    </row>
    <row r="160" spans="1:14" outlineLevel="1" x14ac:dyDescent="0.25">
      <c r="A160">
        <f t="shared" si="11"/>
        <v>11</v>
      </c>
      <c r="B160" s="4">
        <v>44874</v>
      </c>
      <c r="C160" s="8" t="s">
        <v>357</v>
      </c>
      <c r="D160" s="8">
        <f t="shared" si="13"/>
        <v>50586</v>
      </c>
      <c r="E160" s="8" t="s">
        <v>64</v>
      </c>
      <c r="F160" s="8" t="s">
        <v>73</v>
      </c>
      <c r="G160" s="1">
        <v>861257</v>
      </c>
      <c r="H160" s="10" t="s">
        <v>59</v>
      </c>
      <c r="I160" s="1">
        <v>68901</v>
      </c>
      <c r="J160" s="1">
        <f t="shared" si="15"/>
        <v>930158</v>
      </c>
      <c r="K160" s="8" t="s">
        <v>295</v>
      </c>
      <c r="L160" s="8" t="s">
        <v>134</v>
      </c>
      <c r="M160" t="e">
        <f>+VLOOKUP(D160,CTTT!C$3:F$181,4,0)</f>
        <v>#N/A</v>
      </c>
      <c r="N160" s="11" t="e">
        <f t="shared" si="14"/>
        <v>#N/A</v>
      </c>
    </row>
    <row r="161" spans="1:14" outlineLevel="1" x14ac:dyDescent="0.25">
      <c r="A161">
        <f t="shared" si="11"/>
        <v>11</v>
      </c>
      <c r="B161" s="4">
        <v>44875</v>
      </c>
      <c r="C161" s="8" t="s">
        <v>75</v>
      </c>
      <c r="D161" s="8">
        <f t="shared" si="13"/>
        <v>50661</v>
      </c>
      <c r="E161" s="8" t="s">
        <v>64</v>
      </c>
      <c r="F161" s="8" t="s">
        <v>175</v>
      </c>
      <c r="G161" s="1">
        <v>399192</v>
      </c>
      <c r="H161" s="10" t="s">
        <v>59</v>
      </c>
      <c r="I161" s="1">
        <v>31935</v>
      </c>
      <c r="J161" s="1">
        <f t="shared" si="15"/>
        <v>431127</v>
      </c>
      <c r="K161" s="8" t="s">
        <v>295</v>
      </c>
      <c r="L161" s="8" t="s">
        <v>134</v>
      </c>
      <c r="M161" t="e">
        <f>+VLOOKUP(D161,CTTT!C$3:F$181,4,0)</f>
        <v>#N/A</v>
      </c>
      <c r="N161" s="11" t="e">
        <f t="shared" si="14"/>
        <v>#N/A</v>
      </c>
    </row>
    <row r="162" spans="1:14" outlineLevel="1" x14ac:dyDescent="0.25">
      <c r="A162">
        <f t="shared" si="11"/>
        <v>11</v>
      </c>
      <c r="B162" s="4">
        <v>44876</v>
      </c>
      <c r="C162" s="8" t="s">
        <v>128</v>
      </c>
      <c r="D162" s="8">
        <f t="shared" si="13"/>
        <v>50736</v>
      </c>
      <c r="E162" s="8" t="s">
        <v>64</v>
      </c>
      <c r="F162" s="8" t="s">
        <v>244</v>
      </c>
      <c r="G162" s="1">
        <v>720252</v>
      </c>
      <c r="H162" s="10" t="s">
        <v>59</v>
      </c>
      <c r="I162" s="1">
        <v>57620</v>
      </c>
      <c r="J162" s="1">
        <f t="shared" si="15"/>
        <v>777872</v>
      </c>
      <c r="K162" s="8" t="s">
        <v>295</v>
      </c>
      <c r="L162" s="8" t="s">
        <v>134</v>
      </c>
      <c r="M162" t="e">
        <f>+VLOOKUP(D162,CTTT!C$3:F$181,4,0)</f>
        <v>#N/A</v>
      </c>
      <c r="N162" s="11" t="e">
        <f t="shared" si="14"/>
        <v>#N/A</v>
      </c>
    </row>
    <row r="163" spans="1:14" outlineLevel="1" x14ac:dyDescent="0.25">
      <c r="A163">
        <f t="shared" si="11"/>
        <v>11</v>
      </c>
      <c r="B163" s="4">
        <v>44876</v>
      </c>
      <c r="C163" s="8" t="s">
        <v>330</v>
      </c>
      <c r="D163" s="8">
        <f t="shared" si="13"/>
        <v>50737</v>
      </c>
      <c r="E163" s="8" t="s">
        <v>64</v>
      </c>
      <c r="F163" s="8" t="s">
        <v>301</v>
      </c>
      <c r="G163" s="1">
        <v>896040</v>
      </c>
      <c r="H163" s="10" t="s">
        <v>59</v>
      </c>
      <c r="I163" s="1">
        <v>71683</v>
      </c>
      <c r="J163" s="1">
        <f t="shared" si="15"/>
        <v>967723</v>
      </c>
      <c r="K163" s="8" t="s">
        <v>295</v>
      </c>
      <c r="L163" s="8" t="s">
        <v>134</v>
      </c>
      <c r="M163" t="e">
        <f>+VLOOKUP(D163,CTTT!C$3:F$181,4,0)</f>
        <v>#N/A</v>
      </c>
      <c r="N163" s="11" t="e">
        <f t="shared" si="14"/>
        <v>#N/A</v>
      </c>
    </row>
    <row r="164" spans="1:14" outlineLevel="1" x14ac:dyDescent="0.25">
      <c r="A164">
        <f t="shared" si="11"/>
        <v>11</v>
      </c>
      <c r="B164" s="4">
        <v>44882</v>
      </c>
      <c r="C164" s="8" t="s">
        <v>15</v>
      </c>
      <c r="D164" s="8">
        <f t="shared" si="13"/>
        <v>51060</v>
      </c>
      <c r="E164" s="8" t="s">
        <v>64</v>
      </c>
      <c r="F164" s="8" t="s">
        <v>287</v>
      </c>
      <c r="G164" s="1">
        <v>1131490</v>
      </c>
      <c r="H164" s="10" t="s">
        <v>59</v>
      </c>
      <c r="I164" s="1">
        <v>90519</v>
      </c>
      <c r="J164" s="1">
        <f t="shared" si="15"/>
        <v>1222009</v>
      </c>
      <c r="K164" s="8" t="s">
        <v>295</v>
      </c>
      <c r="L164" s="8" t="s">
        <v>134</v>
      </c>
      <c r="M164" t="e">
        <f>+VLOOKUP(D164,CTTT!C$3:F$181,4,0)</f>
        <v>#N/A</v>
      </c>
      <c r="N164" s="11" t="e">
        <f t="shared" si="14"/>
        <v>#N/A</v>
      </c>
    </row>
    <row r="165" spans="1:14" outlineLevel="1" x14ac:dyDescent="0.25">
      <c r="A165">
        <f t="shared" si="11"/>
        <v>11</v>
      </c>
      <c r="B165" s="4">
        <v>44882</v>
      </c>
      <c r="C165" s="8" t="s">
        <v>281</v>
      </c>
      <c r="D165" s="8">
        <f t="shared" si="13"/>
        <v>51084</v>
      </c>
      <c r="E165" s="8" t="s">
        <v>64</v>
      </c>
      <c r="F165" s="8" t="s">
        <v>62</v>
      </c>
      <c r="G165" s="1">
        <v>1168021</v>
      </c>
      <c r="H165" s="10" t="s">
        <v>59</v>
      </c>
      <c r="I165" s="1">
        <v>93442</v>
      </c>
      <c r="J165" s="1">
        <f t="shared" si="15"/>
        <v>1261463</v>
      </c>
      <c r="K165" s="8" t="s">
        <v>295</v>
      </c>
      <c r="L165" s="8" t="s">
        <v>134</v>
      </c>
      <c r="M165" t="e">
        <f>+VLOOKUP(D165,CTTT!C$3:F$181,4,0)</f>
        <v>#N/A</v>
      </c>
      <c r="N165" s="11" t="e">
        <f t="shared" si="14"/>
        <v>#N/A</v>
      </c>
    </row>
    <row r="166" spans="1:14" outlineLevel="1" x14ac:dyDescent="0.25">
      <c r="A166">
        <f t="shared" si="11"/>
        <v>11</v>
      </c>
      <c r="B166" s="4">
        <v>44882</v>
      </c>
      <c r="C166" s="8" t="s">
        <v>58</v>
      </c>
      <c r="D166" s="8">
        <f t="shared" si="13"/>
        <v>51087</v>
      </c>
      <c r="E166" s="8" t="s">
        <v>64</v>
      </c>
      <c r="F166" s="8" t="s">
        <v>40</v>
      </c>
      <c r="G166" s="1">
        <v>584089</v>
      </c>
      <c r="H166" s="10" t="s">
        <v>59</v>
      </c>
      <c r="I166" s="1">
        <v>46727</v>
      </c>
      <c r="J166" s="1">
        <f t="shared" si="15"/>
        <v>630816</v>
      </c>
      <c r="K166" s="8" t="s">
        <v>295</v>
      </c>
      <c r="L166" s="8" t="s">
        <v>134</v>
      </c>
      <c r="M166" t="e">
        <f>+VLOOKUP(D166,CTTT!C$3:F$181,4,0)</f>
        <v>#N/A</v>
      </c>
      <c r="N166" s="11" t="e">
        <f t="shared" si="14"/>
        <v>#N/A</v>
      </c>
    </row>
    <row r="167" spans="1:14" outlineLevel="1" x14ac:dyDescent="0.25">
      <c r="A167">
        <f t="shared" si="11"/>
        <v>11</v>
      </c>
      <c r="B167" s="4">
        <v>44883</v>
      </c>
      <c r="C167" s="8" t="s">
        <v>308</v>
      </c>
      <c r="D167" s="8">
        <f t="shared" si="13"/>
        <v>51279</v>
      </c>
      <c r="E167" s="8" t="s">
        <v>64</v>
      </c>
      <c r="F167" s="8" t="s">
        <v>244</v>
      </c>
      <c r="G167" s="1">
        <v>540456</v>
      </c>
      <c r="H167" s="10" t="s">
        <v>59</v>
      </c>
      <c r="I167" s="1">
        <v>43236</v>
      </c>
      <c r="J167" s="1">
        <f t="shared" si="15"/>
        <v>583692</v>
      </c>
      <c r="K167" s="8" t="s">
        <v>295</v>
      </c>
      <c r="L167" s="8" t="s">
        <v>134</v>
      </c>
      <c r="M167" t="e">
        <f>+VLOOKUP(D167,CTTT!C$3:F$181,4,0)</f>
        <v>#N/A</v>
      </c>
      <c r="N167" s="11" t="e">
        <f t="shared" si="14"/>
        <v>#N/A</v>
      </c>
    </row>
    <row r="168" spans="1:14" outlineLevel="1" x14ac:dyDescent="0.25">
      <c r="A168">
        <f t="shared" si="11"/>
        <v>11</v>
      </c>
      <c r="B168" s="4">
        <v>44888</v>
      </c>
      <c r="C168" s="8" t="s">
        <v>133</v>
      </c>
      <c r="D168" s="8">
        <f t="shared" si="13"/>
        <v>52076</v>
      </c>
      <c r="E168" s="8" t="s">
        <v>64</v>
      </c>
      <c r="F168" s="8" t="s">
        <v>340</v>
      </c>
      <c r="G168" s="1">
        <v>1152506</v>
      </c>
      <c r="H168" s="10" t="s">
        <v>59</v>
      </c>
      <c r="I168" s="1">
        <v>92200</v>
      </c>
      <c r="J168" s="1">
        <f t="shared" si="15"/>
        <v>1244706</v>
      </c>
      <c r="K168" s="8" t="s">
        <v>295</v>
      </c>
      <c r="L168" s="8" t="s">
        <v>134</v>
      </c>
      <c r="M168" t="e">
        <f>+VLOOKUP(D168,CTTT!C$3:F$181,4,0)</f>
        <v>#N/A</v>
      </c>
      <c r="N168" s="11" t="e">
        <f t="shared" si="14"/>
        <v>#N/A</v>
      </c>
    </row>
    <row r="169" spans="1:14" outlineLevel="1" x14ac:dyDescent="0.25">
      <c r="A169">
        <f t="shared" si="11"/>
        <v>11</v>
      </c>
      <c r="B169" s="4">
        <v>44888</v>
      </c>
      <c r="C169" s="8" t="s">
        <v>326</v>
      </c>
      <c r="D169" s="8">
        <f t="shared" si="13"/>
        <v>52077</v>
      </c>
      <c r="E169" s="8" t="s">
        <v>64</v>
      </c>
      <c r="F169" s="8" t="s">
        <v>10</v>
      </c>
      <c r="G169" s="1">
        <v>581123</v>
      </c>
      <c r="H169" s="10" t="s">
        <v>59</v>
      </c>
      <c r="I169" s="1">
        <v>46490</v>
      </c>
      <c r="J169" s="1">
        <f t="shared" si="15"/>
        <v>627613</v>
      </c>
      <c r="K169" s="8" t="s">
        <v>295</v>
      </c>
      <c r="L169" s="8" t="s">
        <v>134</v>
      </c>
      <c r="M169" t="e">
        <f>+VLOOKUP(D169,CTTT!C$3:F$181,4,0)</f>
        <v>#N/A</v>
      </c>
      <c r="N169" s="11" t="e">
        <f t="shared" si="14"/>
        <v>#N/A</v>
      </c>
    </row>
    <row r="170" spans="1:14" outlineLevel="1" x14ac:dyDescent="0.25">
      <c r="A170">
        <f t="shared" si="11"/>
        <v>11</v>
      </c>
      <c r="B170" s="4">
        <v>44889</v>
      </c>
      <c r="C170" s="8" t="s">
        <v>254</v>
      </c>
      <c r="D170" s="8">
        <f t="shared" si="13"/>
        <v>52154</v>
      </c>
      <c r="E170" s="8" t="s">
        <v>64</v>
      </c>
      <c r="F170" s="8" t="s">
        <v>175</v>
      </c>
      <c r="G170" s="1">
        <v>1130248</v>
      </c>
      <c r="H170" s="10" t="s">
        <v>59</v>
      </c>
      <c r="I170" s="1">
        <v>90420</v>
      </c>
      <c r="J170" s="1">
        <f t="shared" si="15"/>
        <v>1220668</v>
      </c>
      <c r="K170" s="8" t="s">
        <v>295</v>
      </c>
      <c r="L170" s="8" t="s">
        <v>134</v>
      </c>
      <c r="M170" t="e">
        <f>+VLOOKUP(D170,CTTT!C$3:F$181,4,0)</f>
        <v>#N/A</v>
      </c>
      <c r="N170" s="11" t="e">
        <f t="shared" si="14"/>
        <v>#N/A</v>
      </c>
    </row>
    <row r="171" spans="1:14" outlineLevel="1" x14ac:dyDescent="0.25">
      <c r="A171">
        <f t="shared" si="11"/>
        <v>11</v>
      </c>
      <c r="B171" s="4">
        <v>44890</v>
      </c>
      <c r="C171" s="8" t="s">
        <v>304</v>
      </c>
      <c r="D171" s="8">
        <f t="shared" si="13"/>
        <v>52732</v>
      </c>
      <c r="E171" s="8" t="s">
        <v>64</v>
      </c>
      <c r="F171" s="8" t="s">
        <v>244</v>
      </c>
      <c r="G171" s="1">
        <v>686315</v>
      </c>
      <c r="H171" s="10" t="s">
        <v>59</v>
      </c>
      <c r="I171" s="1">
        <v>54905</v>
      </c>
      <c r="J171" s="1">
        <f t="shared" si="15"/>
        <v>741220</v>
      </c>
      <c r="K171" s="8" t="s">
        <v>295</v>
      </c>
      <c r="L171" s="8" t="s">
        <v>134</v>
      </c>
      <c r="M171" t="e">
        <f>+VLOOKUP(D171,CTTT!C$3:F$181,4,0)</f>
        <v>#N/A</v>
      </c>
      <c r="N171" s="11" t="e">
        <f t="shared" si="14"/>
        <v>#N/A</v>
      </c>
    </row>
    <row r="172" spans="1:14" outlineLevel="1" x14ac:dyDescent="0.25">
      <c r="A172">
        <f t="shared" si="11"/>
        <v>11</v>
      </c>
      <c r="B172" s="4">
        <v>44893</v>
      </c>
      <c r="C172" s="8" t="s">
        <v>300</v>
      </c>
      <c r="D172" s="8">
        <f t="shared" si="13"/>
        <v>53158</v>
      </c>
      <c r="E172" s="8" t="s">
        <v>64</v>
      </c>
      <c r="F172" s="8" t="s">
        <v>40</v>
      </c>
      <c r="G172" s="1">
        <v>1164029</v>
      </c>
      <c r="H172" s="10" t="s">
        <v>59</v>
      </c>
      <c r="I172" s="1">
        <v>93122</v>
      </c>
      <c r="J172" s="1">
        <f t="shared" si="15"/>
        <v>1257151</v>
      </c>
      <c r="K172" s="8" t="s">
        <v>295</v>
      </c>
      <c r="L172" s="8" t="s">
        <v>134</v>
      </c>
      <c r="M172" t="e">
        <f>+VLOOKUP(D172,CTTT!C$3:F$181,4,0)</f>
        <v>#N/A</v>
      </c>
      <c r="N172" s="11" t="e">
        <f t="shared" si="14"/>
        <v>#N/A</v>
      </c>
    </row>
    <row r="173" spans="1:14" outlineLevel="1" x14ac:dyDescent="0.25">
      <c r="A173">
        <f t="shared" si="11"/>
        <v>12</v>
      </c>
      <c r="B173" s="4">
        <v>44897</v>
      </c>
      <c r="C173" s="8" t="s">
        <v>266</v>
      </c>
      <c r="D173" s="8">
        <f t="shared" si="13"/>
        <v>53962</v>
      </c>
      <c r="E173" s="8" t="s">
        <v>64</v>
      </c>
      <c r="F173" s="8" t="s">
        <v>244</v>
      </c>
      <c r="G173" s="1">
        <v>664657</v>
      </c>
      <c r="H173" s="10" t="s">
        <v>59</v>
      </c>
      <c r="I173" s="1">
        <v>53173</v>
      </c>
      <c r="J173" s="1">
        <f t="shared" si="15"/>
        <v>717830</v>
      </c>
      <c r="K173" s="8" t="s">
        <v>295</v>
      </c>
      <c r="L173" s="8" t="s">
        <v>134</v>
      </c>
      <c r="M173" t="e">
        <f>+VLOOKUP(D173,CTTT!C$3:F$181,4,0)</f>
        <v>#N/A</v>
      </c>
      <c r="N173" s="11" t="e">
        <f t="shared" si="14"/>
        <v>#N/A</v>
      </c>
    </row>
    <row r="174" spans="1:14" outlineLevel="1" x14ac:dyDescent="0.25">
      <c r="A174">
        <f t="shared" si="11"/>
        <v>12</v>
      </c>
      <c r="B174" s="4">
        <v>44901</v>
      </c>
      <c r="C174" s="8" t="s">
        <v>1</v>
      </c>
      <c r="D174" s="8">
        <f t="shared" si="13"/>
        <v>54384</v>
      </c>
      <c r="E174" s="8" t="s">
        <v>64</v>
      </c>
      <c r="F174" s="8" t="s">
        <v>301</v>
      </c>
      <c r="G174" s="1">
        <v>634662</v>
      </c>
      <c r="H174" s="10" t="s">
        <v>59</v>
      </c>
      <c r="I174" s="1">
        <v>50773</v>
      </c>
      <c r="J174" s="1">
        <f t="shared" si="15"/>
        <v>685435</v>
      </c>
      <c r="K174" s="8" t="s">
        <v>295</v>
      </c>
      <c r="L174" s="8" t="s">
        <v>134</v>
      </c>
      <c r="M174" t="e">
        <f>+VLOOKUP(D174,CTTT!C$3:F$181,4,0)</f>
        <v>#N/A</v>
      </c>
      <c r="N174" s="11" t="e">
        <f t="shared" si="14"/>
        <v>#N/A</v>
      </c>
    </row>
    <row r="175" spans="1:14" outlineLevel="1" x14ac:dyDescent="0.25">
      <c r="A175">
        <f t="shared" si="11"/>
        <v>12</v>
      </c>
      <c r="B175" s="4">
        <v>44901</v>
      </c>
      <c r="C175" s="8" t="s">
        <v>272</v>
      </c>
      <c r="D175" s="8">
        <f t="shared" si="13"/>
        <v>54392</v>
      </c>
      <c r="E175" s="8" t="s">
        <v>64</v>
      </c>
      <c r="F175" s="8" t="s">
        <v>40</v>
      </c>
      <c r="G175" s="1">
        <v>585450</v>
      </c>
      <c r="H175" s="10" t="s">
        <v>59</v>
      </c>
      <c r="I175" s="1">
        <v>46836</v>
      </c>
      <c r="J175" s="1">
        <f t="shared" si="15"/>
        <v>632286</v>
      </c>
      <c r="K175" s="8" t="s">
        <v>295</v>
      </c>
      <c r="L175" s="8" t="s">
        <v>134</v>
      </c>
      <c r="M175" t="e">
        <f>+VLOOKUP(D175,CTTT!C$3:F$181,4,0)</f>
        <v>#N/A</v>
      </c>
      <c r="N175" s="11" t="e">
        <f t="shared" si="14"/>
        <v>#N/A</v>
      </c>
    </row>
    <row r="176" spans="1:14" outlineLevel="1" x14ac:dyDescent="0.25">
      <c r="A176">
        <f t="shared" ref="A176:A188" si="16">+MONTH(B176)</f>
        <v>12</v>
      </c>
      <c r="B176" s="4">
        <v>44901</v>
      </c>
      <c r="C176" s="8" t="s">
        <v>170</v>
      </c>
      <c r="D176" s="8">
        <f t="shared" si="13"/>
        <v>54393</v>
      </c>
      <c r="E176" s="8" t="s">
        <v>64</v>
      </c>
      <c r="F176" s="8" t="s">
        <v>10</v>
      </c>
      <c r="G176" s="1">
        <v>762442</v>
      </c>
      <c r="H176" s="10" t="s">
        <v>59</v>
      </c>
      <c r="I176" s="1">
        <v>60995</v>
      </c>
      <c r="J176" s="1">
        <f t="shared" si="15"/>
        <v>823437</v>
      </c>
      <c r="K176" s="8" t="s">
        <v>295</v>
      </c>
      <c r="L176" s="8" t="s">
        <v>134</v>
      </c>
      <c r="M176" t="e">
        <f>+VLOOKUP(D176,CTTT!C$3:F$181,4,0)</f>
        <v>#N/A</v>
      </c>
      <c r="N176" s="11" t="e">
        <f t="shared" si="14"/>
        <v>#N/A</v>
      </c>
    </row>
    <row r="177" spans="1:14" outlineLevel="1" x14ac:dyDescent="0.25">
      <c r="A177">
        <f t="shared" si="16"/>
        <v>12</v>
      </c>
      <c r="B177" s="4">
        <v>44901</v>
      </c>
      <c r="C177" s="8" t="s">
        <v>216</v>
      </c>
      <c r="D177" s="8">
        <f t="shared" si="13"/>
        <v>54395</v>
      </c>
      <c r="E177" s="8" t="s">
        <v>64</v>
      </c>
      <c r="F177" s="8" t="s">
        <v>313</v>
      </c>
      <c r="G177" s="1">
        <v>842378</v>
      </c>
      <c r="H177" s="10" t="s">
        <v>59</v>
      </c>
      <c r="I177" s="1">
        <v>67390</v>
      </c>
      <c r="J177" s="1">
        <f t="shared" si="15"/>
        <v>909768</v>
      </c>
      <c r="K177" s="8" t="s">
        <v>295</v>
      </c>
      <c r="L177" s="8" t="s">
        <v>134</v>
      </c>
      <c r="M177" t="e">
        <f>+VLOOKUP(D177,CTTT!C$3:F$181,4,0)</f>
        <v>#N/A</v>
      </c>
      <c r="N177" s="11" t="e">
        <f t="shared" si="14"/>
        <v>#N/A</v>
      </c>
    </row>
    <row r="178" spans="1:14" outlineLevel="1" x14ac:dyDescent="0.25">
      <c r="A178">
        <f t="shared" si="16"/>
        <v>12</v>
      </c>
      <c r="B178" s="4">
        <v>44901</v>
      </c>
      <c r="C178" s="8" t="s">
        <v>127</v>
      </c>
      <c r="D178" s="8">
        <f t="shared" si="13"/>
        <v>54430</v>
      </c>
      <c r="E178" s="8" t="s">
        <v>64</v>
      </c>
      <c r="F178" s="8" t="s">
        <v>173</v>
      </c>
      <c r="G178" s="1">
        <v>842376</v>
      </c>
      <c r="H178" s="10" t="s">
        <v>59</v>
      </c>
      <c r="I178" s="1">
        <v>67390</v>
      </c>
      <c r="J178" s="1">
        <f t="shared" ref="J178:J188" si="17">+I178+G178</f>
        <v>909766</v>
      </c>
      <c r="K178" s="8" t="s">
        <v>295</v>
      </c>
      <c r="L178" s="8" t="s">
        <v>134</v>
      </c>
      <c r="M178" t="e">
        <f>+VLOOKUP(D178,CTTT!C$3:F$181,4,0)</f>
        <v>#N/A</v>
      </c>
      <c r="N178" s="11" t="e">
        <f t="shared" si="14"/>
        <v>#N/A</v>
      </c>
    </row>
    <row r="179" spans="1:14" outlineLevel="1" x14ac:dyDescent="0.25">
      <c r="A179">
        <f t="shared" si="16"/>
        <v>12</v>
      </c>
      <c r="B179" s="4">
        <v>44903</v>
      </c>
      <c r="C179" s="8" t="s">
        <v>209</v>
      </c>
      <c r="D179" s="8">
        <f t="shared" si="13"/>
        <v>54982</v>
      </c>
      <c r="E179" s="8" t="s">
        <v>64</v>
      </c>
      <c r="F179" s="8" t="s">
        <v>244</v>
      </c>
      <c r="G179" s="1">
        <v>333306</v>
      </c>
      <c r="H179" s="10" t="s">
        <v>59</v>
      </c>
      <c r="I179" s="1">
        <v>26664</v>
      </c>
      <c r="J179" s="1">
        <f t="shared" si="17"/>
        <v>359970</v>
      </c>
      <c r="K179" s="8" t="s">
        <v>295</v>
      </c>
      <c r="L179" s="8" t="s">
        <v>134</v>
      </c>
      <c r="M179" t="e">
        <f>+VLOOKUP(D179,CTTT!C$3:F$181,4,0)</f>
        <v>#N/A</v>
      </c>
      <c r="N179" s="11" t="e">
        <f t="shared" si="14"/>
        <v>#N/A</v>
      </c>
    </row>
    <row r="180" spans="1:14" outlineLevel="1" x14ac:dyDescent="0.25">
      <c r="A180">
        <f t="shared" si="16"/>
        <v>12</v>
      </c>
      <c r="B180" s="4">
        <v>44904</v>
      </c>
      <c r="C180" s="8" t="s">
        <v>362</v>
      </c>
      <c r="D180" s="8">
        <f t="shared" si="13"/>
        <v>55195</v>
      </c>
      <c r="E180" s="8" t="s">
        <v>64</v>
      </c>
      <c r="F180" s="8" t="s">
        <v>287</v>
      </c>
      <c r="G180" s="1">
        <v>739609</v>
      </c>
      <c r="H180" s="10" t="s">
        <v>59</v>
      </c>
      <c r="I180" s="1">
        <v>59169</v>
      </c>
      <c r="J180" s="1">
        <f t="shared" si="17"/>
        <v>798778</v>
      </c>
      <c r="K180" s="8" t="s">
        <v>295</v>
      </c>
      <c r="L180" s="8" t="s">
        <v>134</v>
      </c>
      <c r="M180" t="e">
        <f>+VLOOKUP(D180,CTTT!C$3:F$181,4,0)</f>
        <v>#N/A</v>
      </c>
      <c r="N180" s="11" t="e">
        <f t="shared" si="14"/>
        <v>#N/A</v>
      </c>
    </row>
    <row r="181" spans="1:14" outlineLevel="1" x14ac:dyDescent="0.25">
      <c r="A181">
        <f t="shared" si="16"/>
        <v>12</v>
      </c>
      <c r="B181" s="4">
        <v>44908</v>
      </c>
      <c r="C181" s="8" t="s">
        <v>302</v>
      </c>
      <c r="D181" s="8">
        <f t="shared" si="13"/>
        <v>55355</v>
      </c>
      <c r="E181" s="8" t="s">
        <v>64</v>
      </c>
      <c r="F181" s="8" t="s">
        <v>40</v>
      </c>
      <c r="G181" s="1">
        <v>539993</v>
      </c>
      <c r="H181" s="10" t="s">
        <v>59</v>
      </c>
      <c r="I181" s="1">
        <v>43199</v>
      </c>
      <c r="J181" s="1">
        <f t="shared" si="17"/>
        <v>583192</v>
      </c>
      <c r="K181" s="8" t="s">
        <v>295</v>
      </c>
      <c r="L181" s="8" t="s">
        <v>134</v>
      </c>
      <c r="M181" t="e">
        <f>+VLOOKUP(D181,CTTT!C$3:F$181,4,0)</f>
        <v>#N/A</v>
      </c>
      <c r="N181" s="11" t="e">
        <f t="shared" si="14"/>
        <v>#N/A</v>
      </c>
    </row>
    <row r="182" spans="1:14" outlineLevel="1" x14ac:dyDescent="0.25">
      <c r="A182">
        <f t="shared" si="16"/>
        <v>12</v>
      </c>
      <c r="B182" s="4">
        <v>44909</v>
      </c>
      <c r="C182" s="8" t="s">
        <v>188</v>
      </c>
      <c r="D182" s="8">
        <f t="shared" si="13"/>
        <v>55406</v>
      </c>
      <c r="E182" s="8" t="s">
        <v>64</v>
      </c>
      <c r="F182" s="8" t="s">
        <v>175</v>
      </c>
      <c r="G182" s="1">
        <v>737956</v>
      </c>
      <c r="H182" s="10" t="s">
        <v>59</v>
      </c>
      <c r="I182" s="1">
        <v>59036</v>
      </c>
      <c r="J182" s="1">
        <f t="shared" si="17"/>
        <v>796992</v>
      </c>
      <c r="K182" s="8" t="s">
        <v>295</v>
      </c>
      <c r="L182" s="8" t="s">
        <v>134</v>
      </c>
      <c r="M182" t="e">
        <f>+VLOOKUP(D182,CTTT!C$3:F$181,4,0)</f>
        <v>#N/A</v>
      </c>
      <c r="N182" s="11" t="e">
        <f t="shared" si="14"/>
        <v>#N/A</v>
      </c>
    </row>
    <row r="183" spans="1:14" outlineLevel="1" x14ac:dyDescent="0.25">
      <c r="A183">
        <f t="shared" si="16"/>
        <v>12</v>
      </c>
      <c r="B183" s="4">
        <v>44915</v>
      </c>
      <c r="C183" s="8" t="s">
        <v>143</v>
      </c>
      <c r="D183" s="8">
        <f t="shared" si="13"/>
        <v>56122</v>
      </c>
      <c r="E183" s="8" t="s">
        <v>64</v>
      </c>
      <c r="F183" s="8" t="s">
        <v>73</v>
      </c>
      <c r="G183" s="1">
        <v>2269336</v>
      </c>
      <c r="H183" s="10" t="s">
        <v>59</v>
      </c>
      <c r="I183" s="1">
        <v>181547</v>
      </c>
      <c r="J183" s="1">
        <f t="shared" si="17"/>
        <v>2450883</v>
      </c>
      <c r="K183" s="8" t="s">
        <v>295</v>
      </c>
      <c r="L183" s="8" t="s">
        <v>134</v>
      </c>
      <c r="M183" t="e">
        <f>+VLOOKUP(D183,CTTT!C$3:F$181,4,0)</f>
        <v>#N/A</v>
      </c>
      <c r="N183" s="11" t="e">
        <f t="shared" si="14"/>
        <v>#N/A</v>
      </c>
    </row>
    <row r="184" spans="1:14" outlineLevel="1" x14ac:dyDescent="0.25">
      <c r="A184">
        <f t="shared" si="16"/>
        <v>12</v>
      </c>
      <c r="B184" s="4">
        <v>44916</v>
      </c>
      <c r="C184" s="8" t="s">
        <v>179</v>
      </c>
      <c r="D184" s="8">
        <f t="shared" si="13"/>
        <v>56210</v>
      </c>
      <c r="E184" s="8" t="s">
        <v>64</v>
      </c>
      <c r="F184" s="8" t="s">
        <v>175</v>
      </c>
      <c r="G184" s="1">
        <v>1351318</v>
      </c>
      <c r="H184" s="10" t="s">
        <v>59</v>
      </c>
      <c r="I184" s="1">
        <v>108105</v>
      </c>
      <c r="J184" s="1">
        <f t="shared" si="17"/>
        <v>1459423</v>
      </c>
      <c r="K184" s="8" t="s">
        <v>295</v>
      </c>
      <c r="L184" s="8" t="s">
        <v>134</v>
      </c>
      <c r="M184" t="e">
        <f>+VLOOKUP(D184,CTTT!C$3:F$181,4,0)</f>
        <v>#N/A</v>
      </c>
      <c r="N184" s="11" t="e">
        <f t="shared" si="14"/>
        <v>#N/A</v>
      </c>
    </row>
    <row r="185" spans="1:14" outlineLevel="1" x14ac:dyDescent="0.25">
      <c r="A185">
        <f t="shared" si="16"/>
        <v>12</v>
      </c>
      <c r="B185" s="4">
        <v>44917</v>
      </c>
      <c r="C185" s="8" t="s">
        <v>195</v>
      </c>
      <c r="D185" s="8">
        <f t="shared" si="13"/>
        <v>56637</v>
      </c>
      <c r="E185" s="8" t="s">
        <v>64</v>
      </c>
      <c r="F185" s="8" t="s">
        <v>40</v>
      </c>
      <c r="G185" s="1">
        <v>501830</v>
      </c>
      <c r="H185" s="10" t="s">
        <v>59</v>
      </c>
      <c r="I185" s="1">
        <v>40146</v>
      </c>
      <c r="J185" s="1">
        <f t="shared" si="17"/>
        <v>541976</v>
      </c>
      <c r="K185" s="8" t="s">
        <v>295</v>
      </c>
      <c r="L185" s="8" t="s">
        <v>134</v>
      </c>
      <c r="M185" t="e">
        <f>+VLOOKUP(D185,CTTT!C$3:F$181,4,0)</f>
        <v>#N/A</v>
      </c>
      <c r="N185" s="11" t="e">
        <f t="shared" si="14"/>
        <v>#N/A</v>
      </c>
    </row>
    <row r="186" spans="1:14" outlineLevel="1" x14ac:dyDescent="0.25">
      <c r="A186">
        <f t="shared" si="16"/>
        <v>12</v>
      </c>
      <c r="B186" s="4">
        <v>44919</v>
      </c>
      <c r="C186" s="8" t="s">
        <v>49</v>
      </c>
      <c r="D186" s="8">
        <f t="shared" si="13"/>
        <v>56814</v>
      </c>
      <c r="E186" s="8" t="s">
        <v>64</v>
      </c>
      <c r="F186" s="8" t="s">
        <v>340</v>
      </c>
      <c r="G186" s="1">
        <v>499556</v>
      </c>
      <c r="H186" s="10" t="s">
        <v>59</v>
      </c>
      <c r="I186" s="1">
        <v>39964</v>
      </c>
      <c r="J186" s="1">
        <f t="shared" si="17"/>
        <v>539520</v>
      </c>
      <c r="K186" s="8" t="s">
        <v>295</v>
      </c>
      <c r="L186" s="8" t="s">
        <v>134</v>
      </c>
      <c r="M186" t="e">
        <f>+VLOOKUP(D186,CTTT!C$3:F$181,4,0)</f>
        <v>#N/A</v>
      </c>
      <c r="N186" s="11" t="e">
        <f t="shared" si="14"/>
        <v>#N/A</v>
      </c>
    </row>
    <row r="187" spans="1:14" outlineLevel="1" x14ac:dyDescent="0.25">
      <c r="A187">
        <f t="shared" si="16"/>
        <v>12</v>
      </c>
      <c r="B187" s="4">
        <v>44921</v>
      </c>
      <c r="C187" s="8" t="s">
        <v>35</v>
      </c>
      <c r="D187" s="8">
        <f t="shared" si="13"/>
        <v>56866</v>
      </c>
      <c r="E187" s="8" t="s">
        <v>64</v>
      </c>
      <c r="F187" s="8" t="s">
        <v>287</v>
      </c>
      <c r="G187" s="1">
        <v>1286652</v>
      </c>
      <c r="H187" s="10" t="s">
        <v>59</v>
      </c>
      <c r="I187" s="1">
        <v>102932</v>
      </c>
      <c r="J187" s="1">
        <f t="shared" si="17"/>
        <v>1389584</v>
      </c>
      <c r="K187" s="8" t="s">
        <v>295</v>
      </c>
      <c r="L187" s="8" t="s">
        <v>134</v>
      </c>
      <c r="M187" t="e">
        <f>+VLOOKUP(D187,CTTT!C$3:F$181,4,0)</f>
        <v>#N/A</v>
      </c>
      <c r="N187" s="11" t="e">
        <f t="shared" si="14"/>
        <v>#N/A</v>
      </c>
    </row>
    <row r="188" spans="1:14" outlineLevel="1" x14ac:dyDescent="0.25">
      <c r="A188">
        <f t="shared" si="16"/>
        <v>12</v>
      </c>
      <c r="B188" s="4">
        <v>44923</v>
      </c>
      <c r="C188" s="8" t="s">
        <v>88</v>
      </c>
      <c r="D188" s="8">
        <f t="shared" si="13"/>
        <v>57075</v>
      </c>
      <c r="E188" s="8" t="s">
        <v>64</v>
      </c>
      <c r="F188" s="8" t="s">
        <v>62</v>
      </c>
      <c r="G188" s="1">
        <v>1508493</v>
      </c>
      <c r="H188" s="10" t="s">
        <v>59</v>
      </c>
      <c r="I188" s="1">
        <v>120679</v>
      </c>
      <c r="J188" s="1">
        <f t="shared" si="17"/>
        <v>1629172</v>
      </c>
      <c r="K188" s="8" t="s">
        <v>295</v>
      </c>
      <c r="L188" s="8" t="s">
        <v>134</v>
      </c>
      <c r="M188" t="e">
        <f>+VLOOKUP(D188,CTTT!C$3:F$181,4,0)</f>
        <v>#N/A</v>
      </c>
      <c r="N188" s="11" t="e">
        <f t="shared" si="14"/>
        <v>#N/A</v>
      </c>
    </row>
    <row r="189" spans="1:14" outlineLevel="1" x14ac:dyDescent="0.25">
      <c r="A189">
        <f t="shared" ref="A189" si="18">+MONTH(B189)</f>
        <v>12</v>
      </c>
      <c r="B189" s="4">
        <v>44926</v>
      </c>
      <c r="C189" s="8" t="s">
        <v>152</v>
      </c>
      <c r="D189" s="8">
        <f t="shared" si="13"/>
        <v>57819</v>
      </c>
      <c r="E189" s="8" t="s">
        <v>64</v>
      </c>
      <c r="F189" s="8" t="s">
        <v>244</v>
      </c>
      <c r="G189" s="1">
        <v>1081284</v>
      </c>
      <c r="H189" s="10" t="s">
        <v>59</v>
      </c>
      <c r="I189" s="1">
        <v>86503</v>
      </c>
      <c r="J189" s="1">
        <f t="shared" ref="J189" si="19">+I189+G189</f>
        <v>1167787</v>
      </c>
      <c r="K189" s="8" t="s">
        <v>295</v>
      </c>
      <c r="L189" s="8" t="s">
        <v>134</v>
      </c>
      <c r="M189" t="e">
        <f>+VLOOKUP(D189,CTTT!C$3:F$181,4,0)</f>
        <v>#N/A</v>
      </c>
      <c r="N189" s="11" t="e">
        <f t="shared" si="14"/>
        <v>#N/A</v>
      </c>
    </row>
    <row r="191" spans="1:14" x14ac:dyDescent="0.25">
      <c r="A191">
        <v>3</v>
      </c>
      <c r="B191" s="4">
        <v>44624</v>
      </c>
      <c r="C191" s="8" t="s">
        <v>103</v>
      </c>
      <c r="D191" s="8"/>
      <c r="E191" s="8" t="s">
        <v>303</v>
      </c>
      <c r="F191" s="8" t="s">
        <v>164</v>
      </c>
      <c r="G191" s="1">
        <v>-657934</v>
      </c>
      <c r="H191" s="10" t="s">
        <v>59</v>
      </c>
      <c r="I191" s="1">
        <v>-52635</v>
      </c>
      <c r="J191" s="1">
        <v>-710569</v>
      </c>
      <c r="K191" s="8" t="s">
        <v>295</v>
      </c>
      <c r="L191" s="8" t="s">
        <v>134</v>
      </c>
    </row>
    <row r="192" spans="1:14" x14ac:dyDescent="0.25">
      <c r="A192">
        <v>8</v>
      </c>
      <c r="B192" s="4">
        <v>44790</v>
      </c>
      <c r="C192" s="8" t="s">
        <v>165</v>
      </c>
      <c r="D192" s="8"/>
      <c r="E192" s="8" t="s">
        <v>249</v>
      </c>
      <c r="F192" s="8" t="s">
        <v>164</v>
      </c>
      <c r="G192" s="1">
        <v>-921374</v>
      </c>
      <c r="H192" s="10" t="s">
        <v>59</v>
      </c>
      <c r="I192" s="1">
        <v>-73709</v>
      </c>
      <c r="J192" s="1">
        <v>-995083</v>
      </c>
      <c r="K192" s="8" t="s">
        <v>295</v>
      </c>
      <c r="L192" s="8" t="s">
        <v>134</v>
      </c>
    </row>
    <row r="199" spans="1:12" outlineLevel="1" x14ac:dyDescent="0.25">
      <c r="A199">
        <v>1</v>
      </c>
      <c r="B199" s="4">
        <v>44573</v>
      </c>
      <c r="C199" s="8" t="s">
        <v>104</v>
      </c>
      <c r="D199" s="8"/>
      <c r="E199" s="8" t="s">
        <v>41</v>
      </c>
      <c r="F199" s="8" t="s">
        <v>141</v>
      </c>
      <c r="G199" s="1">
        <v>1110580</v>
      </c>
      <c r="H199" s="10" t="s">
        <v>8</v>
      </c>
      <c r="I199" s="1">
        <v>111058</v>
      </c>
      <c r="J199" s="1">
        <v>1221638</v>
      </c>
      <c r="K199" s="8" t="s">
        <v>36</v>
      </c>
      <c r="L199" s="8" t="s">
        <v>250</v>
      </c>
    </row>
    <row r="200" spans="1:12" outlineLevel="1" x14ac:dyDescent="0.25">
      <c r="A200">
        <v>3</v>
      </c>
      <c r="B200" s="4">
        <v>44634</v>
      </c>
      <c r="C200" s="8" t="s">
        <v>199</v>
      </c>
      <c r="D200" s="8"/>
      <c r="E200" s="8" t="s">
        <v>64</v>
      </c>
      <c r="F200" s="8" t="s">
        <v>146</v>
      </c>
      <c r="G200" s="1">
        <v>1688113</v>
      </c>
      <c r="H200" s="10" t="s">
        <v>59</v>
      </c>
      <c r="I200" s="1">
        <v>135049</v>
      </c>
      <c r="J200" s="1">
        <v>1823162</v>
      </c>
      <c r="K200" s="8" t="s">
        <v>36</v>
      </c>
      <c r="L200" s="8" t="s">
        <v>250</v>
      </c>
    </row>
    <row r="201" spans="1:12" outlineLevel="1" x14ac:dyDescent="0.25">
      <c r="A201">
        <v>4</v>
      </c>
      <c r="B201" s="4">
        <v>44677</v>
      </c>
      <c r="C201" s="8" t="s">
        <v>115</v>
      </c>
      <c r="D201" s="8"/>
      <c r="E201" s="8" t="s">
        <v>64</v>
      </c>
      <c r="F201" s="8" t="s">
        <v>184</v>
      </c>
      <c r="G201" s="1">
        <v>2577400</v>
      </c>
      <c r="H201" s="10" t="s">
        <v>59</v>
      </c>
      <c r="I201" s="1">
        <v>206192</v>
      </c>
      <c r="J201" s="1">
        <v>2783592</v>
      </c>
      <c r="K201" s="8" t="s">
        <v>36</v>
      </c>
      <c r="L201" s="8" t="s">
        <v>250</v>
      </c>
    </row>
    <row r="202" spans="1:12" outlineLevel="1" x14ac:dyDescent="0.25">
      <c r="A202">
        <v>5</v>
      </c>
      <c r="B202" s="4">
        <v>44709</v>
      </c>
      <c r="C202" s="8" t="s">
        <v>203</v>
      </c>
      <c r="D202" s="8"/>
      <c r="E202" s="8" t="s">
        <v>64</v>
      </c>
      <c r="F202" s="8" t="s">
        <v>71</v>
      </c>
      <c r="G202" s="1">
        <v>2106050</v>
      </c>
      <c r="H202" s="10" t="s">
        <v>59</v>
      </c>
      <c r="I202" s="1">
        <v>168484</v>
      </c>
      <c r="J202" s="1">
        <v>2274534</v>
      </c>
      <c r="K202" s="8" t="s">
        <v>36</v>
      </c>
      <c r="L202" s="8" t="s">
        <v>250</v>
      </c>
    </row>
    <row r="203" spans="1:12" outlineLevel="1" x14ac:dyDescent="0.25">
      <c r="A203">
        <v>6</v>
      </c>
      <c r="B203" s="4">
        <v>44735</v>
      </c>
      <c r="C203" s="8" t="s">
        <v>327</v>
      </c>
      <c r="D203" s="8"/>
      <c r="E203" s="8" t="s">
        <v>64</v>
      </c>
      <c r="F203" s="8" t="s">
        <v>220</v>
      </c>
      <c r="G203" s="1">
        <v>1547473</v>
      </c>
      <c r="H203" s="10" t="s">
        <v>59</v>
      </c>
      <c r="I203" s="1">
        <v>123798</v>
      </c>
      <c r="J203" s="1">
        <v>1671271</v>
      </c>
      <c r="K203" s="8" t="s">
        <v>36</v>
      </c>
      <c r="L203" s="8" t="s">
        <v>250</v>
      </c>
    </row>
    <row r="204" spans="1:12" outlineLevel="1" x14ac:dyDescent="0.25">
      <c r="A204">
        <v>8</v>
      </c>
      <c r="B204" s="4">
        <v>44774</v>
      </c>
      <c r="C204" s="8" t="s">
        <v>65</v>
      </c>
      <c r="D204" s="8"/>
      <c r="E204" s="8" t="s">
        <v>64</v>
      </c>
      <c r="F204" s="8" t="s">
        <v>294</v>
      </c>
      <c r="G204" s="1">
        <v>3315950</v>
      </c>
      <c r="H204" s="10" t="s">
        <v>59</v>
      </c>
      <c r="I204" s="1">
        <v>265276</v>
      </c>
      <c r="J204" s="1">
        <v>3581226</v>
      </c>
      <c r="K204" s="8" t="s">
        <v>36</v>
      </c>
      <c r="L204" s="8" t="s">
        <v>250</v>
      </c>
    </row>
    <row r="205" spans="1:12" outlineLevel="1" x14ac:dyDescent="0.25">
      <c r="A205">
        <v>8</v>
      </c>
      <c r="B205" s="4">
        <v>44785</v>
      </c>
      <c r="C205" s="8" t="s">
        <v>190</v>
      </c>
      <c r="D205" s="8"/>
      <c r="E205" s="8" t="s">
        <v>64</v>
      </c>
      <c r="F205" s="8" t="s">
        <v>144</v>
      </c>
      <c r="G205" s="1">
        <v>4711007</v>
      </c>
      <c r="H205" s="10" t="s">
        <v>59</v>
      </c>
      <c r="I205" s="1">
        <v>376881</v>
      </c>
      <c r="J205" s="1">
        <v>5087888</v>
      </c>
      <c r="K205" s="8" t="s">
        <v>36</v>
      </c>
      <c r="L205" s="8" t="s">
        <v>250</v>
      </c>
    </row>
    <row r="206" spans="1:12" outlineLevel="1" x14ac:dyDescent="0.25">
      <c r="A206">
        <v>8</v>
      </c>
      <c r="B206" s="4">
        <v>44786</v>
      </c>
      <c r="C206" s="8" t="s">
        <v>279</v>
      </c>
      <c r="D206" s="8"/>
      <c r="E206" s="8" t="s">
        <v>64</v>
      </c>
      <c r="F206" s="8" t="s">
        <v>349</v>
      </c>
      <c r="G206" s="1">
        <v>945990</v>
      </c>
      <c r="H206" s="10" t="s">
        <v>59</v>
      </c>
      <c r="I206" s="1">
        <v>75679</v>
      </c>
      <c r="J206" s="1">
        <v>1021669</v>
      </c>
      <c r="K206" s="8" t="s">
        <v>36</v>
      </c>
      <c r="L206" s="8" t="s">
        <v>250</v>
      </c>
    </row>
    <row r="207" spans="1:12" outlineLevel="1" x14ac:dyDescent="0.25">
      <c r="A207">
        <v>8</v>
      </c>
      <c r="B207" s="4">
        <v>44795</v>
      </c>
      <c r="C207" s="8" t="s">
        <v>181</v>
      </c>
      <c r="D207" s="8"/>
      <c r="E207" s="8" t="s">
        <v>64</v>
      </c>
      <c r="F207" s="8" t="s">
        <v>155</v>
      </c>
      <c r="G207" s="1">
        <v>570585</v>
      </c>
      <c r="H207" s="10" t="s">
        <v>59</v>
      </c>
      <c r="I207" s="1">
        <v>45647</v>
      </c>
      <c r="J207" s="1">
        <v>616232</v>
      </c>
      <c r="K207" s="8" t="s">
        <v>36</v>
      </c>
      <c r="L207" s="8" t="s">
        <v>250</v>
      </c>
    </row>
    <row r="208" spans="1:12" outlineLevel="1" x14ac:dyDescent="0.25">
      <c r="A208">
        <v>8</v>
      </c>
      <c r="B208" s="4">
        <v>44797</v>
      </c>
      <c r="C208" s="8" t="s">
        <v>70</v>
      </c>
      <c r="D208" s="8"/>
      <c r="E208" s="8" t="s">
        <v>64</v>
      </c>
      <c r="F208" s="8" t="s">
        <v>349</v>
      </c>
      <c r="G208" s="1">
        <v>1651134</v>
      </c>
      <c r="H208" s="10" t="s">
        <v>59</v>
      </c>
      <c r="I208" s="1">
        <v>132091</v>
      </c>
      <c r="J208" s="1">
        <v>1783225</v>
      </c>
      <c r="K208" s="8" t="s">
        <v>36</v>
      </c>
      <c r="L208" s="8" t="s">
        <v>250</v>
      </c>
    </row>
    <row r="209" spans="1:12" outlineLevel="1" x14ac:dyDescent="0.25">
      <c r="A209">
        <v>9</v>
      </c>
      <c r="B209" s="4">
        <v>44816</v>
      </c>
      <c r="C209" s="8" t="s">
        <v>236</v>
      </c>
      <c r="D209" s="8"/>
      <c r="E209" s="8" t="s">
        <v>64</v>
      </c>
      <c r="F209" s="8" t="s">
        <v>349</v>
      </c>
      <c r="G209" s="1">
        <v>1731793</v>
      </c>
      <c r="H209" s="10" t="s">
        <v>59</v>
      </c>
      <c r="I209" s="1">
        <v>138543</v>
      </c>
      <c r="J209" s="1">
        <v>1870336</v>
      </c>
      <c r="K209" s="8" t="s">
        <v>36</v>
      </c>
      <c r="L209" s="8" t="s">
        <v>250</v>
      </c>
    </row>
    <row r="210" spans="1:12" outlineLevel="1" x14ac:dyDescent="0.25">
      <c r="A210">
        <v>9</v>
      </c>
      <c r="B210" s="4">
        <v>44817</v>
      </c>
      <c r="C210" s="8" t="s">
        <v>118</v>
      </c>
      <c r="D210" s="8"/>
      <c r="E210" s="8" t="s">
        <v>64</v>
      </c>
      <c r="F210" s="8" t="s">
        <v>144</v>
      </c>
      <c r="G210" s="1">
        <v>1681330</v>
      </c>
      <c r="H210" s="10" t="s">
        <v>59</v>
      </c>
      <c r="I210" s="1">
        <v>134506</v>
      </c>
      <c r="J210" s="1">
        <v>1815836</v>
      </c>
      <c r="K210" s="8" t="s">
        <v>36</v>
      </c>
      <c r="L210" s="8" t="s">
        <v>250</v>
      </c>
    </row>
    <row r="211" spans="1:12" outlineLevel="1" x14ac:dyDescent="0.25">
      <c r="A211">
        <v>9</v>
      </c>
      <c r="B211" s="4">
        <v>44832</v>
      </c>
      <c r="C211" s="8" t="s">
        <v>208</v>
      </c>
      <c r="D211" s="8"/>
      <c r="E211" s="8" t="s">
        <v>64</v>
      </c>
      <c r="F211" s="8" t="s">
        <v>160</v>
      </c>
      <c r="G211" s="1">
        <v>980010</v>
      </c>
      <c r="H211" s="10" t="s">
        <v>59</v>
      </c>
      <c r="I211" s="1">
        <v>78401</v>
      </c>
      <c r="J211" s="1">
        <v>1058411</v>
      </c>
      <c r="K211" s="8" t="s">
        <v>36</v>
      </c>
      <c r="L211" s="8" t="s">
        <v>250</v>
      </c>
    </row>
    <row r="212" spans="1:12" outlineLevel="1" x14ac:dyDescent="0.25">
      <c r="A212">
        <v>10</v>
      </c>
      <c r="B212" s="4">
        <v>44835</v>
      </c>
      <c r="C212" s="8" t="s">
        <v>94</v>
      </c>
      <c r="D212" s="8"/>
      <c r="E212" s="8" t="s">
        <v>64</v>
      </c>
      <c r="F212" s="8" t="s">
        <v>283</v>
      </c>
      <c r="G212" s="1">
        <v>656407</v>
      </c>
      <c r="H212" s="10" t="s">
        <v>59</v>
      </c>
      <c r="I212" s="1">
        <v>52513</v>
      </c>
      <c r="J212" s="1">
        <v>708920</v>
      </c>
      <c r="K212" s="8" t="s">
        <v>36</v>
      </c>
      <c r="L212" s="8" t="s">
        <v>250</v>
      </c>
    </row>
    <row r="213" spans="1:12" outlineLevel="1" x14ac:dyDescent="0.25">
      <c r="A213">
        <v>10</v>
      </c>
      <c r="B213" s="4">
        <v>44845</v>
      </c>
      <c r="C213" s="8" t="s">
        <v>260</v>
      </c>
      <c r="D213" s="8"/>
      <c r="E213" s="8" t="s">
        <v>64</v>
      </c>
      <c r="F213" s="8" t="s">
        <v>294</v>
      </c>
      <c r="G213" s="1">
        <v>980010</v>
      </c>
      <c r="H213" s="10" t="s">
        <v>59</v>
      </c>
      <c r="I213" s="1">
        <v>78401</v>
      </c>
      <c r="J213" s="1">
        <v>1058411</v>
      </c>
      <c r="K213" s="8" t="s">
        <v>36</v>
      </c>
      <c r="L213" s="8" t="s">
        <v>250</v>
      </c>
    </row>
    <row r="214" spans="1:12" outlineLevel="1" x14ac:dyDescent="0.25">
      <c r="A214">
        <v>10</v>
      </c>
      <c r="B214" s="4">
        <v>44858</v>
      </c>
      <c r="C214" s="8" t="s">
        <v>153</v>
      </c>
      <c r="D214" s="8"/>
      <c r="E214" s="8" t="s">
        <v>64</v>
      </c>
      <c r="F214" s="8" t="s">
        <v>283</v>
      </c>
      <c r="G214" s="1">
        <v>1323392</v>
      </c>
      <c r="H214" s="10" t="s">
        <v>59</v>
      </c>
      <c r="I214" s="1">
        <v>105871</v>
      </c>
      <c r="J214" s="1">
        <v>1429263</v>
      </c>
      <c r="K214" s="8" t="s">
        <v>36</v>
      </c>
      <c r="L214" s="8" t="s">
        <v>250</v>
      </c>
    </row>
    <row r="215" spans="1:12" outlineLevel="1" x14ac:dyDescent="0.25">
      <c r="A215">
        <v>11</v>
      </c>
      <c r="B215" s="4">
        <v>44873</v>
      </c>
      <c r="C215" s="8" t="s">
        <v>221</v>
      </c>
      <c r="D215" s="8"/>
      <c r="E215" s="8" t="s">
        <v>64</v>
      </c>
      <c r="F215" s="8" t="s">
        <v>294</v>
      </c>
      <c r="G215" s="1">
        <v>1080368</v>
      </c>
      <c r="H215" s="10" t="s">
        <v>59</v>
      </c>
      <c r="I215" s="1">
        <v>86429</v>
      </c>
      <c r="J215" s="1">
        <v>1166797</v>
      </c>
      <c r="K215" s="8" t="s">
        <v>36</v>
      </c>
      <c r="L215" s="8" t="s">
        <v>250</v>
      </c>
    </row>
    <row r="216" spans="1:12" outlineLevel="1" x14ac:dyDescent="0.25">
      <c r="A216">
        <v>11</v>
      </c>
      <c r="B216" s="4">
        <v>44874</v>
      </c>
      <c r="C216" s="8" t="s">
        <v>137</v>
      </c>
      <c r="D216" s="8"/>
      <c r="E216" s="8" t="s">
        <v>64</v>
      </c>
      <c r="F216" s="8" t="s">
        <v>144</v>
      </c>
      <c r="G216" s="1">
        <v>2333913</v>
      </c>
      <c r="H216" s="10" t="s">
        <v>59</v>
      </c>
      <c r="I216" s="1">
        <v>186713</v>
      </c>
      <c r="J216" s="1">
        <v>2520626</v>
      </c>
      <c r="K216" s="8" t="s">
        <v>36</v>
      </c>
      <c r="L216" s="8" t="s">
        <v>250</v>
      </c>
    </row>
    <row r="217" spans="1:12" outlineLevel="1" x14ac:dyDescent="0.25">
      <c r="A217">
        <v>12</v>
      </c>
      <c r="B217" s="4">
        <v>44912</v>
      </c>
      <c r="C217" s="8" t="s">
        <v>251</v>
      </c>
      <c r="D217" s="8"/>
      <c r="E217" s="8" t="s">
        <v>64</v>
      </c>
      <c r="F217" s="8" t="s">
        <v>155</v>
      </c>
      <c r="G217" s="1">
        <v>1208268</v>
      </c>
      <c r="H217" s="10" t="s">
        <v>59</v>
      </c>
      <c r="I217" s="1">
        <v>96661</v>
      </c>
      <c r="J217" s="1">
        <v>1304929</v>
      </c>
      <c r="K217" s="8" t="s">
        <v>36</v>
      </c>
      <c r="L217" s="8" t="s">
        <v>250</v>
      </c>
    </row>
    <row r="218" spans="1:12" outlineLevel="1" x14ac:dyDescent="0.25">
      <c r="A218">
        <v>12</v>
      </c>
      <c r="B218" s="4">
        <v>44914</v>
      </c>
      <c r="C218" s="8" t="s">
        <v>320</v>
      </c>
      <c r="D218" s="8"/>
      <c r="E218" s="8" t="s">
        <v>64</v>
      </c>
      <c r="F218" s="8" t="s">
        <v>349</v>
      </c>
      <c r="G218" s="1">
        <v>1471683</v>
      </c>
      <c r="H218" s="10" t="s">
        <v>59</v>
      </c>
      <c r="I218" s="1">
        <v>117735</v>
      </c>
      <c r="J218" s="1">
        <v>1589418</v>
      </c>
      <c r="K218" s="8" t="s">
        <v>36</v>
      </c>
      <c r="L218" s="8" t="s">
        <v>250</v>
      </c>
    </row>
    <row r="219" spans="1:12" outlineLevel="1" x14ac:dyDescent="0.25">
      <c r="A219">
        <v>12</v>
      </c>
      <c r="B219" s="4">
        <v>44921</v>
      </c>
      <c r="C219" s="8" t="s">
        <v>331</v>
      </c>
      <c r="D219" s="8"/>
      <c r="E219" s="8" t="s">
        <v>64</v>
      </c>
      <c r="F219" s="8" t="s">
        <v>57</v>
      </c>
      <c r="G219" s="1">
        <v>1596804</v>
      </c>
      <c r="H219" s="10" t="s">
        <v>59</v>
      </c>
      <c r="I219" s="1">
        <v>127744</v>
      </c>
      <c r="J219" s="1">
        <v>1724548</v>
      </c>
      <c r="K219" s="8" t="s">
        <v>36</v>
      </c>
      <c r="L219" s="8" t="s">
        <v>250</v>
      </c>
    </row>
    <row r="222" spans="1:12" x14ac:dyDescent="0.25">
      <c r="A222">
        <v>8</v>
      </c>
      <c r="B222" s="4">
        <v>44792</v>
      </c>
      <c r="C222" s="8" t="s">
        <v>219</v>
      </c>
      <c r="D222" s="8"/>
      <c r="E222" s="8" t="s">
        <v>18</v>
      </c>
      <c r="F222" s="8" t="s">
        <v>164</v>
      </c>
      <c r="G222" s="1">
        <v>-348173</v>
      </c>
      <c r="H222" s="10" t="s">
        <v>59</v>
      </c>
      <c r="I222" s="1">
        <v>-27854</v>
      </c>
      <c r="J222" s="1">
        <v>-376027</v>
      </c>
      <c r="K222" s="8" t="s">
        <v>36</v>
      </c>
      <c r="L222" s="8" t="s">
        <v>250</v>
      </c>
    </row>
    <row r="223" spans="1:12" x14ac:dyDescent="0.25">
      <c r="A223">
        <v>12</v>
      </c>
      <c r="B223" s="4">
        <v>44924</v>
      </c>
      <c r="C223" s="8" t="s">
        <v>290</v>
      </c>
      <c r="D223" s="8"/>
      <c r="E223" s="8" t="s">
        <v>270</v>
      </c>
      <c r="F223" s="8" t="s">
        <v>333</v>
      </c>
      <c r="G223" s="1">
        <v>-188026</v>
      </c>
      <c r="H223" s="10" t="s">
        <v>59</v>
      </c>
      <c r="I223" s="1">
        <v>-15042</v>
      </c>
      <c r="J223" s="1">
        <v>-203068</v>
      </c>
      <c r="K223" s="8" t="s">
        <v>36</v>
      </c>
      <c r="L223" s="8" t="s">
        <v>250</v>
      </c>
    </row>
    <row r="224" spans="1:12" x14ac:dyDescent="0.25">
      <c r="A224">
        <v>12</v>
      </c>
      <c r="B224" s="4">
        <v>44924</v>
      </c>
      <c r="C224" s="8" t="s">
        <v>256</v>
      </c>
      <c r="D224" s="8"/>
      <c r="E224" s="8" t="s">
        <v>270</v>
      </c>
      <c r="F224" s="8" t="s">
        <v>333</v>
      </c>
      <c r="G224" s="1">
        <v>-885997</v>
      </c>
      <c r="H224" s="10" t="s">
        <v>59</v>
      </c>
      <c r="I224" s="1">
        <v>-70880</v>
      </c>
      <c r="J224" s="1">
        <v>-956877</v>
      </c>
      <c r="K224" s="8" t="s">
        <v>36</v>
      </c>
      <c r="L224" s="8" t="s">
        <v>250</v>
      </c>
    </row>
    <row r="225" spans="1:12" x14ac:dyDescent="0.25">
      <c r="A225">
        <v>12</v>
      </c>
      <c r="B225" s="4">
        <v>44924</v>
      </c>
      <c r="C225" s="8" t="s">
        <v>328</v>
      </c>
      <c r="D225" s="8"/>
      <c r="E225" s="8" t="s">
        <v>270</v>
      </c>
      <c r="F225" s="8" t="s">
        <v>333</v>
      </c>
      <c r="G225" s="1">
        <v>-188026</v>
      </c>
      <c r="H225" s="10" t="s">
        <v>59</v>
      </c>
      <c r="I225" s="1">
        <v>-15042</v>
      </c>
      <c r="J225" s="1">
        <v>-203068</v>
      </c>
      <c r="K225" s="8" t="s">
        <v>36</v>
      </c>
      <c r="L225" s="8" t="s">
        <v>250</v>
      </c>
    </row>
    <row r="226" spans="1:12" x14ac:dyDescent="0.25">
      <c r="A226">
        <v>12</v>
      </c>
      <c r="B226" s="4">
        <v>44924</v>
      </c>
      <c r="C226" s="8" t="s">
        <v>159</v>
      </c>
      <c r="D226" s="8"/>
      <c r="E226" s="8" t="s">
        <v>270</v>
      </c>
      <c r="F226" s="8" t="s">
        <v>333</v>
      </c>
      <c r="G226" s="1">
        <v>-493993</v>
      </c>
      <c r="H226" s="10" t="s">
        <v>59</v>
      </c>
      <c r="I226" s="1">
        <v>-39519</v>
      </c>
      <c r="J226" s="1">
        <v>-533512</v>
      </c>
      <c r="K226" s="8" t="s">
        <v>36</v>
      </c>
      <c r="L226" s="8" t="s">
        <v>250</v>
      </c>
    </row>
  </sheetData>
  <autoFilter ref="A4:M189" xr:uid="{00000000-0001-0000-0000-000000000000}"/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AE099-7B90-4B0B-B100-DE9A31910C8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C256-108B-4E30-9523-D729A2C39401}">
  <dimension ref="A1:X50"/>
  <sheetViews>
    <sheetView tabSelected="1" workbookViewId="0">
      <selection activeCell="K20" sqref="K20"/>
    </sheetView>
  </sheetViews>
  <sheetFormatPr defaultRowHeight="15" x14ac:dyDescent="0.25"/>
  <cols>
    <col min="1" max="1" width="3.140625" customWidth="1"/>
    <col min="2" max="2" width="13.5703125" customWidth="1"/>
    <col min="4" max="4" width="11.85546875" customWidth="1"/>
    <col min="5" max="5" width="36.85546875" customWidth="1"/>
    <col min="6" max="9" width="11.85546875" customWidth="1"/>
    <col min="12" max="12" width="12.28515625" customWidth="1"/>
    <col min="13" max="13" width="32.85546875" customWidth="1"/>
    <col min="14" max="14" width="16.28515625" customWidth="1"/>
    <col min="15" max="15" width="17.28515625" customWidth="1"/>
    <col min="16" max="16" width="15.28515625" customWidth="1"/>
    <col min="21" max="21" width="7.7109375" customWidth="1"/>
  </cols>
  <sheetData>
    <row r="1" spans="1:24" ht="16.5" customHeight="1" x14ac:dyDescent="0.25"/>
    <row r="2" spans="1:24" ht="28.5" customHeight="1" x14ac:dyDescent="0.3">
      <c r="B2" s="12" t="s">
        <v>55</v>
      </c>
      <c r="C2" s="6" t="s">
        <v>0</v>
      </c>
      <c r="D2" s="6" t="s">
        <v>314</v>
      </c>
      <c r="E2" s="6" t="s">
        <v>241</v>
      </c>
      <c r="F2" s="5" t="s">
        <v>119</v>
      </c>
      <c r="G2" s="6" t="s">
        <v>21</v>
      </c>
      <c r="H2" s="5" t="s">
        <v>271</v>
      </c>
      <c r="I2" s="5" t="s">
        <v>458</v>
      </c>
      <c r="L2" s="101" t="s">
        <v>575</v>
      </c>
      <c r="M2" s="101"/>
      <c r="N2" s="101"/>
      <c r="O2" s="101"/>
      <c r="P2" s="101"/>
    </row>
    <row r="3" spans="1:24" ht="41.25" customHeight="1" x14ac:dyDescent="0.25">
      <c r="A3">
        <v>1</v>
      </c>
      <c r="B3" s="4">
        <v>44573</v>
      </c>
      <c r="C3" s="8" t="s">
        <v>104</v>
      </c>
      <c r="D3" s="8" t="s">
        <v>41</v>
      </c>
      <c r="E3" s="8" t="s">
        <v>141</v>
      </c>
      <c r="F3" s="1">
        <v>1110580</v>
      </c>
      <c r="G3" s="10" t="s">
        <v>8</v>
      </c>
      <c r="H3" s="1">
        <v>111058</v>
      </c>
      <c r="I3" s="1">
        <v>1221638</v>
      </c>
      <c r="L3" s="20" t="s">
        <v>459</v>
      </c>
      <c r="M3" s="21" t="s">
        <v>460</v>
      </c>
      <c r="N3" s="21" t="s">
        <v>461</v>
      </c>
      <c r="O3" s="21" t="s">
        <v>462</v>
      </c>
      <c r="P3" s="21" t="s">
        <v>463</v>
      </c>
      <c r="R3" s="15">
        <v>44917</v>
      </c>
      <c r="S3" s="15">
        <v>44917</v>
      </c>
      <c r="T3" s="16" t="s">
        <v>378</v>
      </c>
      <c r="U3" s="16" t="s">
        <v>379</v>
      </c>
      <c r="V3" s="17">
        <v>4163155</v>
      </c>
      <c r="W3" s="16" t="s">
        <v>380</v>
      </c>
      <c r="X3" s="16" t="s">
        <v>36</v>
      </c>
    </row>
    <row r="4" spans="1:24" ht="22.5" customHeight="1" x14ac:dyDescent="0.25">
      <c r="A4">
        <v>3</v>
      </c>
      <c r="B4" s="4">
        <v>44634</v>
      </c>
      <c r="C4" s="8" t="s">
        <v>199</v>
      </c>
      <c r="D4" s="8" t="s">
        <v>64</v>
      </c>
      <c r="E4" s="8" t="s">
        <v>146</v>
      </c>
      <c r="F4" s="1">
        <v>1688113</v>
      </c>
      <c r="G4" s="10" t="s">
        <v>59</v>
      </c>
      <c r="H4" s="1">
        <v>135049</v>
      </c>
      <c r="I4" s="1">
        <v>1823162</v>
      </c>
      <c r="L4" s="22"/>
      <c r="M4" s="23" t="s">
        <v>464</v>
      </c>
      <c r="N4" s="67">
        <v>2851728</v>
      </c>
      <c r="O4" s="23"/>
      <c r="P4" s="23"/>
      <c r="R4" s="15">
        <v>44900</v>
      </c>
      <c r="S4" s="15">
        <v>44900</v>
      </c>
      <c r="T4" s="16" t="s">
        <v>381</v>
      </c>
      <c r="U4" s="16" t="s">
        <v>382</v>
      </c>
      <c r="V4" s="17">
        <v>2874247</v>
      </c>
      <c r="W4" s="16" t="s">
        <v>380</v>
      </c>
      <c r="X4" s="16" t="s">
        <v>36</v>
      </c>
    </row>
    <row r="5" spans="1:24" ht="15.75" x14ac:dyDescent="0.25">
      <c r="A5">
        <v>4</v>
      </c>
      <c r="B5" s="4">
        <v>44677</v>
      </c>
      <c r="C5" s="8" t="s">
        <v>115</v>
      </c>
      <c r="D5" s="8" t="s">
        <v>64</v>
      </c>
      <c r="E5" s="8" t="s">
        <v>184</v>
      </c>
      <c r="F5" s="1">
        <v>2577400</v>
      </c>
      <c r="G5" s="10" t="s">
        <v>59</v>
      </c>
      <c r="H5" s="1">
        <v>206192</v>
      </c>
      <c r="I5" s="1">
        <v>2783592</v>
      </c>
      <c r="K5" s="81">
        <v>1</v>
      </c>
      <c r="L5" s="24"/>
      <c r="M5" s="25" t="s">
        <v>465</v>
      </c>
      <c r="N5" s="26">
        <f>+SUMIFS(I$3:I$23,A$3:A$23,K5)</f>
        <v>1221638</v>
      </c>
      <c r="O5" s="26"/>
      <c r="P5" s="27"/>
      <c r="R5" s="15">
        <v>44818</v>
      </c>
      <c r="S5" s="15">
        <v>44818</v>
      </c>
      <c r="T5" s="16" t="s">
        <v>409</v>
      </c>
      <c r="U5" s="16" t="s">
        <v>410</v>
      </c>
      <c r="V5" s="17">
        <v>1312723</v>
      </c>
      <c r="W5" s="16" t="s">
        <v>380</v>
      </c>
      <c r="X5" s="16" t="s">
        <v>36</v>
      </c>
    </row>
    <row r="6" spans="1:24" ht="15.75" x14ac:dyDescent="0.25">
      <c r="A6">
        <v>5</v>
      </c>
      <c r="B6" s="4">
        <v>44709</v>
      </c>
      <c r="C6" s="8" t="s">
        <v>203</v>
      </c>
      <c r="D6" s="8" t="s">
        <v>64</v>
      </c>
      <c r="E6" s="8" t="s">
        <v>71</v>
      </c>
      <c r="F6" s="1">
        <v>2106050</v>
      </c>
      <c r="G6" s="10" t="s">
        <v>59</v>
      </c>
      <c r="H6" s="1">
        <v>168484</v>
      </c>
      <c r="I6" s="83">
        <v>2274534</v>
      </c>
      <c r="K6" s="81">
        <v>2</v>
      </c>
      <c r="L6" s="24"/>
      <c r="M6" s="25" t="s">
        <v>466</v>
      </c>
      <c r="N6" s="26">
        <f t="shared" ref="N6:N16" si="0">+SUMIFS(I$3:I$23,A$3:A$23,K6)</f>
        <v>0</v>
      </c>
      <c r="O6" s="26"/>
      <c r="P6" s="27"/>
      <c r="R6" s="15">
        <v>44700</v>
      </c>
      <c r="S6" s="15">
        <v>44700</v>
      </c>
      <c r="T6" s="16" t="s">
        <v>426</v>
      </c>
      <c r="U6" s="16" t="s">
        <v>427</v>
      </c>
      <c r="V6" s="17">
        <v>444827</v>
      </c>
      <c r="W6" s="16" t="s">
        <v>380</v>
      </c>
      <c r="X6" s="16" t="s">
        <v>36</v>
      </c>
    </row>
    <row r="7" spans="1:24" ht="15.75" x14ac:dyDescent="0.25">
      <c r="A7">
        <v>6</v>
      </c>
      <c r="B7" s="4">
        <v>44735</v>
      </c>
      <c r="C7" s="8" t="s">
        <v>327</v>
      </c>
      <c r="D7" s="8" t="s">
        <v>64</v>
      </c>
      <c r="E7" s="8" t="s">
        <v>220</v>
      </c>
      <c r="F7" s="1">
        <v>1547473</v>
      </c>
      <c r="G7" s="10" t="s">
        <v>59</v>
      </c>
      <c r="H7" s="1">
        <v>123798</v>
      </c>
      <c r="I7" s="83">
        <v>1671271</v>
      </c>
      <c r="K7" s="81">
        <v>3</v>
      </c>
      <c r="L7" s="24"/>
      <c r="M7" s="25" t="s">
        <v>467</v>
      </c>
      <c r="N7" s="26">
        <f t="shared" si="0"/>
        <v>1823162</v>
      </c>
      <c r="O7" s="26"/>
      <c r="P7" s="28"/>
      <c r="R7" s="15">
        <v>44624</v>
      </c>
      <c r="S7" s="15">
        <v>44624</v>
      </c>
      <c r="T7" s="16" t="s">
        <v>443</v>
      </c>
      <c r="U7" s="16" t="s">
        <v>444</v>
      </c>
      <c r="V7" s="17">
        <v>3186797</v>
      </c>
      <c r="W7" s="16" t="s">
        <v>380</v>
      </c>
      <c r="X7" s="16" t="s">
        <v>36</v>
      </c>
    </row>
    <row r="8" spans="1:24" ht="15.75" x14ac:dyDescent="0.25">
      <c r="A8">
        <v>8</v>
      </c>
      <c r="B8" s="4">
        <v>44774</v>
      </c>
      <c r="C8" s="8" t="s">
        <v>65</v>
      </c>
      <c r="D8" s="8" t="s">
        <v>64</v>
      </c>
      <c r="E8" s="8" t="s">
        <v>294</v>
      </c>
      <c r="F8" s="1">
        <v>3315950</v>
      </c>
      <c r="G8" s="10" t="s">
        <v>59</v>
      </c>
      <c r="H8" s="1">
        <v>265276</v>
      </c>
      <c r="I8" s="1">
        <v>3581226</v>
      </c>
      <c r="K8" s="81">
        <v>4</v>
      </c>
      <c r="L8" s="29"/>
      <c r="M8" s="25" t="s">
        <v>468</v>
      </c>
      <c r="N8" s="26">
        <f t="shared" si="0"/>
        <v>2783592</v>
      </c>
      <c r="O8" s="27"/>
      <c r="P8" s="28"/>
      <c r="R8" s="15">
        <v>44578</v>
      </c>
      <c r="S8" s="15">
        <v>44578</v>
      </c>
      <c r="T8" s="16" t="s">
        <v>451</v>
      </c>
      <c r="U8" s="16" t="s">
        <v>452</v>
      </c>
      <c r="V8" s="17">
        <v>855969</v>
      </c>
      <c r="W8" s="16" t="s">
        <v>380</v>
      </c>
      <c r="X8" s="16" t="s">
        <v>36</v>
      </c>
    </row>
    <row r="9" spans="1:24" ht="15.75" x14ac:dyDescent="0.25">
      <c r="A9">
        <v>8</v>
      </c>
      <c r="B9" s="4">
        <v>44785</v>
      </c>
      <c r="C9" s="8" t="s">
        <v>190</v>
      </c>
      <c r="D9" s="8" t="s">
        <v>64</v>
      </c>
      <c r="E9" s="8" t="s">
        <v>144</v>
      </c>
      <c r="F9" s="1">
        <v>4711007</v>
      </c>
      <c r="G9" s="10" t="s">
        <v>59</v>
      </c>
      <c r="H9" s="1">
        <v>376881</v>
      </c>
      <c r="I9" s="1">
        <v>5087888</v>
      </c>
      <c r="K9" s="81">
        <v>5</v>
      </c>
      <c r="L9" s="29"/>
      <c r="M9" s="25" t="s">
        <v>469</v>
      </c>
      <c r="N9" s="26">
        <f t="shared" si="0"/>
        <v>2274534</v>
      </c>
      <c r="O9" s="27"/>
      <c r="P9" s="28"/>
      <c r="R9" s="15">
        <v>44889</v>
      </c>
      <c r="S9" s="15">
        <v>44889</v>
      </c>
      <c r="T9" s="16" t="s">
        <v>387</v>
      </c>
      <c r="U9" s="16" t="s">
        <v>388</v>
      </c>
      <c r="V9" s="80">
        <v>327496</v>
      </c>
      <c r="W9" s="16" t="s">
        <v>380</v>
      </c>
      <c r="X9" s="16" t="s">
        <v>295</v>
      </c>
    </row>
    <row r="10" spans="1:24" ht="15.75" x14ac:dyDescent="0.25">
      <c r="A10">
        <v>8</v>
      </c>
      <c r="B10" s="4">
        <v>44786</v>
      </c>
      <c r="C10" s="8" t="s">
        <v>279</v>
      </c>
      <c r="D10" s="8" t="s">
        <v>64</v>
      </c>
      <c r="E10" s="8" t="s">
        <v>349</v>
      </c>
      <c r="F10" s="1">
        <v>945990</v>
      </c>
      <c r="G10" s="10" t="s">
        <v>59</v>
      </c>
      <c r="H10" s="1">
        <v>75679</v>
      </c>
      <c r="I10" s="1">
        <v>1021669</v>
      </c>
      <c r="K10" s="81">
        <v>6</v>
      </c>
      <c r="L10" s="29"/>
      <c r="M10" s="25" t="s">
        <v>470</v>
      </c>
      <c r="N10" s="26">
        <f t="shared" si="0"/>
        <v>1671271</v>
      </c>
      <c r="O10" s="27"/>
      <c r="P10" s="28"/>
      <c r="R10" s="15">
        <v>44879</v>
      </c>
      <c r="S10" s="15">
        <v>44879</v>
      </c>
      <c r="T10" s="16" t="s">
        <v>389</v>
      </c>
      <c r="U10" s="16" t="s">
        <v>390</v>
      </c>
      <c r="V10" s="80">
        <v>6725789</v>
      </c>
      <c r="W10" s="16" t="s">
        <v>380</v>
      </c>
      <c r="X10" s="16" t="s">
        <v>295</v>
      </c>
    </row>
    <row r="11" spans="1:24" ht="15.75" x14ac:dyDescent="0.25">
      <c r="A11">
        <v>8</v>
      </c>
      <c r="B11" s="4">
        <v>44795</v>
      </c>
      <c r="C11" s="8" t="s">
        <v>181</v>
      </c>
      <c r="D11" s="8" t="s">
        <v>64</v>
      </c>
      <c r="E11" s="8" t="s">
        <v>155</v>
      </c>
      <c r="F11" s="1">
        <v>570585</v>
      </c>
      <c r="G11" s="10" t="s">
        <v>59</v>
      </c>
      <c r="H11" s="1">
        <v>45647</v>
      </c>
      <c r="I11" s="1">
        <v>616232</v>
      </c>
      <c r="K11" s="81">
        <v>7</v>
      </c>
      <c r="L11" s="29"/>
      <c r="M11" s="25" t="s">
        <v>471</v>
      </c>
      <c r="N11" s="26">
        <f t="shared" si="0"/>
        <v>0</v>
      </c>
      <c r="O11" s="27"/>
      <c r="P11" s="28"/>
      <c r="R11" s="15">
        <v>44844</v>
      </c>
      <c r="S11" s="15">
        <v>44844</v>
      </c>
      <c r="T11" s="16" t="s">
        <v>399</v>
      </c>
      <c r="U11" s="16" t="s">
        <v>400</v>
      </c>
      <c r="V11" s="80">
        <v>3431011</v>
      </c>
      <c r="W11" s="16" t="s">
        <v>380</v>
      </c>
      <c r="X11" s="16" t="s">
        <v>295</v>
      </c>
    </row>
    <row r="12" spans="1:24" ht="15.75" x14ac:dyDescent="0.25">
      <c r="A12">
        <v>8</v>
      </c>
      <c r="B12" s="4">
        <v>44797</v>
      </c>
      <c r="C12" s="8" t="s">
        <v>70</v>
      </c>
      <c r="D12" s="8" t="s">
        <v>64</v>
      </c>
      <c r="E12" s="8" t="s">
        <v>349</v>
      </c>
      <c r="F12" s="1">
        <v>1651134</v>
      </c>
      <c r="G12" s="10" t="s">
        <v>59</v>
      </c>
      <c r="H12" s="1">
        <v>132091</v>
      </c>
      <c r="I12" s="1">
        <v>1783225</v>
      </c>
      <c r="K12" s="81">
        <v>8</v>
      </c>
      <c r="L12" s="29"/>
      <c r="M12" s="25" t="s">
        <v>472</v>
      </c>
      <c r="N12" s="26">
        <f t="shared" si="0"/>
        <v>12090240</v>
      </c>
      <c r="O12" s="27"/>
      <c r="P12" s="28"/>
      <c r="R12" s="15">
        <v>44803</v>
      </c>
      <c r="S12" s="15">
        <v>44803</v>
      </c>
      <c r="T12" s="16" t="s">
        <v>411</v>
      </c>
      <c r="U12" s="16" t="s">
        <v>412</v>
      </c>
      <c r="V12" s="80">
        <v>2274534</v>
      </c>
      <c r="W12" s="16" t="s">
        <v>380</v>
      </c>
      <c r="X12" s="16" t="s">
        <v>295</v>
      </c>
    </row>
    <row r="13" spans="1:24" ht="15.75" x14ac:dyDescent="0.25">
      <c r="A13">
        <v>9</v>
      </c>
      <c r="B13" s="4">
        <v>44816</v>
      </c>
      <c r="C13" s="8" t="s">
        <v>236</v>
      </c>
      <c r="D13" s="8" t="s">
        <v>64</v>
      </c>
      <c r="E13" s="8" t="s">
        <v>349</v>
      </c>
      <c r="F13" s="1">
        <v>1731793</v>
      </c>
      <c r="G13" s="10" t="s">
        <v>59</v>
      </c>
      <c r="H13" s="1">
        <v>138543</v>
      </c>
      <c r="I13" s="1">
        <v>1870336</v>
      </c>
      <c r="K13" s="81">
        <v>9</v>
      </c>
      <c r="L13" s="29"/>
      <c r="M13" s="25" t="s">
        <v>473</v>
      </c>
      <c r="N13" s="26">
        <f t="shared" si="0"/>
        <v>4744583</v>
      </c>
      <c r="O13" s="27"/>
      <c r="P13" s="28"/>
    </row>
    <row r="14" spans="1:24" ht="15.75" x14ac:dyDescent="0.25">
      <c r="A14">
        <v>9</v>
      </c>
      <c r="B14" s="4">
        <v>44817</v>
      </c>
      <c r="C14" s="8" t="s">
        <v>118</v>
      </c>
      <c r="D14" s="8" t="s">
        <v>64</v>
      </c>
      <c r="E14" s="8" t="s">
        <v>144</v>
      </c>
      <c r="F14" s="1">
        <v>1681330</v>
      </c>
      <c r="G14" s="10" t="s">
        <v>59</v>
      </c>
      <c r="H14" s="1">
        <v>134506</v>
      </c>
      <c r="I14" s="1">
        <v>1815836</v>
      </c>
      <c r="K14" s="81">
        <v>10</v>
      </c>
      <c r="L14" s="29"/>
      <c r="M14" s="25" t="s">
        <v>474</v>
      </c>
      <c r="N14" s="26">
        <f t="shared" si="0"/>
        <v>3196594</v>
      </c>
      <c r="O14" s="27"/>
      <c r="P14" s="28"/>
    </row>
    <row r="15" spans="1:24" ht="15.75" x14ac:dyDescent="0.25">
      <c r="A15">
        <v>9</v>
      </c>
      <c r="B15" s="4">
        <v>44832</v>
      </c>
      <c r="C15" s="8" t="s">
        <v>208</v>
      </c>
      <c r="D15" s="8" t="s">
        <v>64</v>
      </c>
      <c r="E15" s="8" t="s">
        <v>160</v>
      </c>
      <c r="F15" s="1">
        <v>980010</v>
      </c>
      <c r="G15" s="10" t="s">
        <v>59</v>
      </c>
      <c r="H15" s="1">
        <v>78401</v>
      </c>
      <c r="I15" s="1">
        <v>1058411</v>
      </c>
      <c r="K15" s="81">
        <v>11</v>
      </c>
      <c r="L15" s="29"/>
      <c r="M15" s="25" t="s">
        <v>475</v>
      </c>
      <c r="N15" s="26">
        <f t="shared" si="0"/>
        <v>3687423</v>
      </c>
      <c r="O15" s="27"/>
      <c r="P15" s="28"/>
    </row>
    <row r="16" spans="1:24" ht="15.75" x14ac:dyDescent="0.25">
      <c r="A16">
        <v>10</v>
      </c>
      <c r="B16" s="4">
        <v>44835</v>
      </c>
      <c r="C16" s="8" t="s">
        <v>94</v>
      </c>
      <c r="D16" s="8" t="s">
        <v>64</v>
      </c>
      <c r="E16" s="8" t="s">
        <v>283</v>
      </c>
      <c r="F16" s="1">
        <v>656407</v>
      </c>
      <c r="G16" s="10" t="s">
        <v>59</v>
      </c>
      <c r="H16" s="1">
        <v>52513</v>
      </c>
      <c r="I16" s="1">
        <v>708920</v>
      </c>
      <c r="K16" s="81">
        <v>12</v>
      </c>
      <c r="L16" s="29"/>
      <c r="M16" s="25" t="s">
        <v>476</v>
      </c>
      <c r="N16" s="26">
        <f t="shared" si="0"/>
        <v>4618895</v>
      </c>
      <c r="O16" s="27"/>
      <c r="P16" s="28"/>
    </row>
    <row r="17" spans="1:16" ht="15.75" x14ac:dyDescent="0.25">
      <c r="A17">
        <v>10</v>
      </c>
      <c r="B17" s="4">
        <v>44845</v>
      </c>
      <c r="C17" s="8" t="s">
        <v>260</v>
      </c>
      <c r="D17" s="8" t="s">
        <v>64</v>
      </c>
      <c r="E17" s="8" t="s">
        <v>294</v>
      </c>
      <c r="F17" s="1">
        <v>980010</v>
      </c>
      <c r="G17" s="10" t="s">
        <v>59</v>
      </c>
      <c r="H17" s="1">
        <v>78401</v>
      </c>
      <c r="I17" s="1">
        <v>1058411</v>
      </c>
      <c r="L17" s="29"/>
      <c r="M17" s="30"/>
      <c r="N17" s="26"/>
      <c r="O17" s="27"/>
      <c r="P17" s="28"/>
    </row>
    <row r="18" spans="1:16" ht="15.75" x14ac:dyDescent="0.25">
      <c r="A18">
        <v>10</v>
      </c>
      <c r="B18" s="4">
        <v>44858</v>
      </c>
      <c r="C18" s="8" t="s">
        <v>153</v>
      </c>
      <c r="D18" s="8" t="s">
        <v>64</v>
      </c>
      <c r="E18" s="8" t="s">
        <v>283</v>
      </c>
      <c r="F18" s="1">
        <v>1323392</v>
      </c>
      <c r="G18" s="10" t="s">
        <v>59</v>
      </c>
      <c r="H18" s="1">
        <v>105871</v>
      </c>
      <c r="I18" s="1">
        <v>1429263</v>
      </c>
      <c r="L18" s="102" t="s">
        <v>477</v>
      </c>
      <c r="M18" s="103"/>
      <c r="N18" s="31">
        <f>+SUM(N5:N16)</f>
        <v>38111932</v>
      </c>
      <c r="O18" s="31">
        <f>SUM(O5:O16)</f>
        <v>0</v>
      </c>
      <c r="P18" s="32"/>
    </row>
    <row r="19" spans="1:16" ht="15.75" x14ac:dyDescent="0.25">
      <c r="A19">
        <v>11</v>
      </c>
      <c r="B19" s="4">
        <v>44873</v>
      </c>
      <c r="C19" s="8" t="s">
        <v>221</v>
      </c>
      <c r="D19" s="8" t="s">
        <v>64</v>
      </c>
      <c r="E19" s="8" t="s">
        <v>294</v>
      </c>
      <c r="F19" s="1">
        <v>1080368</v>
      </c>
      <c r="G19" s="10" t="s">
        <v>59</v>
      </c>
      <c r="H19" s="1">
        <v>86429</v>
      </c>
      <c r="I19" s="1">
        <v>1166797</v>
      </c>
      <c r="K19" s="82">
        <v>3</v>
      </c>
      <c r="L19" s="24"/>
      <c r="M19" s="30" t="s">
        <v>478</v>
      </c>
      <c r="N19" s="26">
        <f>+SUMIFS(I$25:I$29,A$25:A$29,K19)</f>
        <v>0</v>
      </c>
      <c r="O19" s="26"/>
      <c r="P19" s="28"/>
    </row>
    <row r="20" spans="1:16" ht="15.75" x14ac:dyDescent="0.25">
      <c r="A20">
        <v>11</v>
      </c>
      <c r="B20" s="4">
        <v>44874</v>
      </c>
      <c r="C20" s="8" t="s">
        <v>137</v>
      </c>
      <c r="D20" s="8" t="s">
        <v>64</v>
      </c>
      <c r="E20" s="8" t="s">
        <v>144</v>
      </c>
      <c r="F20" s="1">
        <v>2333913</v>
      </c>
      <c r="G20" s="10" t="s">
        <v>59</v>
      </c>
      <c r="H20" s="1">
        <v>186713</v>
      </c>
      <c r="I20" s="1">
        <v>2520626</v>
      </c>
      <c r="K20" s="82">
        <v>8</v>
      </c>
      <c r="L20" s="24"/>
      <c r="M20" s="30" t="s">
        <v>486</v>
      </c>
      <c r="N20" s="26">
        <f t="shared" ref="N20:N23" si="1">+SUMIFS(I$25:I$29,A$25:A$29,K20)</f>
        <v>-376027</v>
      </c>
      <c r="O20" s="26"/>
      <c r="P20" s="28"/>
    </row>
    <row r="21" spans="1:16" ht="15.75" x14ac:dyDescent="0.25">
      <c r="A21">
        <v>12</v>
      </c>
      <c r="B21" s="4">
        <v>44912</v>
      </c>
      <c r="C21" s="8" t="s">
        <v>251</v>
      </c>
      <c r="D21" s="8" t="s">
        <v>64</v>
      </c>
      <c r="E21" s="8" t="s">
        <v>155</v>
      </c>
      <c r="F21" s="1">
        <v>1208268</v>
      </c>
      <c r="G21" s="10" t="s">
        <v>59</v>
      </c>
      <c r="H21" s="1">
        <v>96661</v>
      </c>
      <c r="I21" s="1">
        <v>1304929</v>
      </c>
      <c r="K21" s="82">
        <v>9</v>
      </c>
      <c r="L21" s="24"/>
      <c r="M21" s="30" t="s">
        <v>572</v>
      </c>
      <c r="N21" s="26">
        <f t="shared" si="1"/>
        <v>0</v>
      </c>
      <c r="O21" s="26"/>
      <c r="P21" s="28"/>
    </row>
    <row r="22" spans="1:16" ht="15.75" x14ac:dyDescent="0.25">
      <c r="A22">
        <v>12</v>
      </c>
      <c r="B22" s="4">
        <v>44914</v>
      </c>
      <c r="C22" s="8" t="s">
        <v>320</v>
      </c>
      <c r="D22" s="8" t="s">
        <v>64</v>
      </c>
      <c r="E22" s="8" t="s">
        <v>349</v>
      </c>
      <c r="F22" s="1">
        <v>1471683</v>
      </c>
      <c r="G22" s="10" t="s">
        <v>59</v>
      </c>
      <c r="H22" s="1">
        <v>117735</v>
      </c>
      <c r="I22" s="1">
        <v>1589418</v>
      </c>
      <c r="K22" s="82">
        <v>10</v>
      </c>
      <c r="L22" s="24"/>
      <c r="M22" s="30" t="s">
        <v>573</v>
      </c>
      <c r="N22" s="26">
        <f t="shared" si="1"/>
        <v>0</v>
      </c>
      <c r="O22" s="27"/>
      <c r="P22" s="28"/>
    </row>
    <row r="23" spans="1:16" ht="15.75" x14ac:dyDescent="0.25">
      <c r="A23" s="86">
        <v>12</v>
      </c>
      <c r="B23" s="97">
        <v>44921</v>
      </c>
      <c r="C23" s="98" t="s">
        <v>331</v>
      </c>
      <c r="D23" s="98" t="s">
        <v>64</v>
      </c>
      <c r="E23" s="98" t="s">
        <v>57</v>
      </c>
      <c r="F23" s="99">
        <v>1596804</v>
      </c>
      <c r="G23" s="100" t="s">
        <v>59</v>
      </c>
      <c r="H23" s="99">
        <v>127744</v>
      </c>
      <c r="I23" s="99">
        <v>1724548</v>
      </c>
      <c r="K23" s="82">
        <v>11</v>
      </c>
      <c r="L23" s="24"/>
      <c r="M23" s="30" t="s">
        <v>574</v>
      </c>
      <c r="N23" s="26">
        <f t="shared" si="1"/>
        <v>0</v>
      </c>
      <c r="O23" s="27"/>
      <c r="P23" s="28"/>
    </row>
    <row r="24" spans="1:16" ht="15.75" x14ac:dyDescent="0.25">
      <c r="B24" s="9"/>
      <c r="F24" s="11"/>
      <c r="H24" s="11"/>
      <c r="I24" s="11"/>
      <c r="K24" s="82">
        <v>12</v>
      </c>
      <c r="L24" s="24"/>
      <c r="M24" s="30" t="s">
        <v>487</v>
      </c>
      <c r="N24" s="26">
        <v>-2330155</v>
      </c>
      <c r="O24" s="27"/>
      <c r="P24" s="28"/>
    </row>
    <row r="25" spans="1:16" ht="15.75" x14ac:dyDescent="0.25">
      <c r="A25">
        <v>8</v>
      </c>
      <c r="B25" s="4">
        <v>44792</v>
      </c>
      <c r="C25" s="8" t="s">
        <v>219</v>
      </c>
      <c r="D25" s="8" t="s">
        <v>18</v>
      </c>
      <c r="E25" s="8" t="s">
        <v>164</v>
      </c>
      <c r="F25" s="1">
        <v>-348173</v>
      </c>
      <c r="G25" s="10" t="s">
        <v>59</v>
      </c>
      <c r="H25" s="1">
        <v>-27854</v>
      </c>
      <c r="I25" s="1">
        <v>-376027</v>
      </c>
      <c r="L25" s="102" t="s">
        <v>479</v>
      </c>
      <c r="M25" s="103"/>
      <c r="N25" s="31">
        <f>+SUM(N19:N24)</f>
        <v>-2706182</v>
      </c>
      <c r="O25" s="33"/>
      <c r="P25" s="32"/>
    </row>
    <row r="26" spans="1:16" ht="15.75" x14ac:dyDescent="0.25">
      <c r="A26">
        <v>12</v>
      </c>
      <c r="B26" s="4">
        <v>44924</v>
      </c>
      <c r="C26" s="8" t="s">
        <v>290</v>
      </c>
      <c r="D26" s="8" t="s">
        <v>270</v>
      </c>
      <c r="E26" s="8" t="s">
        <v>333</v>
      </c>
      <c r="F26" s="1">
        <v>-188026</v>
      </c>
      <c r="G26" s="10" t="s">
        <v>59</v>
      </c>
      <c r="H26" s="1">
        <v>-15042</v>
      </c>
      <c r="I26" s="1">
        <v>-203068</v>
      </c>
      <c r="K26" s="82">
        <v>1</v>
      </c>
      <c r="L26" s="24"/>
      <c r="M26" s="25" t="s">
        <v>480</v>
      </c>
      <c r="N26" s="26"/>
      <c r="O26" s="26"/>
      <c r="P26" s="27">
        <f t="shared" ref="P26:P37" si="2">+SUMIFS(F$41:F$50,A$41:A$50,K26)</f>
        <v>855969</v>
      </c>
    </row>
    <row r="27" spans="1:16" ht="15.75" x14ac:dyDescent="0.25">
      <c r="A27">
        <v>12</v>
      </c>
      <c r="B27" s="4">
        <v>44924</v>
      </c>
      <c r="C27" s="8" t="s">
        <v>256</v>
      </c>
      <c r="D27" s="8" t="s">
        <v>270</v>
      </c>
      <c r="E27" s="8" t="s">
        <v>333</v>
      </c>
      <c r="F27" s="1">
        <v>-885997</v>
      </c>
      <c r="G27" s="10" t="s">
        <v>59</v>
      </c>
      <c r="H27" s="1">
        <v>-70880</v>
      </c>
      <c r="I27" s="1">
        <v>-956877</v>
      </c>
      <c r="K27" s="82">
        <v>2</v>
      </c>
      <c r="L27" s="24"/>
      <c r="M27" s="25" t="s">
        <v>481</v>
      </c>
      <c r="N27" s="26"/>
      <c r="O27" s="26"/>
      <c r="P27" s="27">
        <f t="shared" si="2"/>
        <v>0</v>
      </c>
    </row>
    <row r="28" spans="1:16" ht="15.75" x14ac:dyDescent="0.25">
      <c r="A28">
        <v>12</v>
      </c>
      <c r="B28" s="4">
        <v>44924</v>
      </c>
      <c r="C28" s="8" t="s">
        <v>328</v>
      </c>
      <c r="D28" s="8" t="s">
        <v>270</v>
      </c>
      <c r="E28" s="8" t="s">
        <v>333</v>
      </c>
      <c r="F28" s="1">
        <v>-188026</v>
      </c>
      <c r="G28" s="10" t="s">
        <v>59</v>
      </c>
      <c r="H28" s="1">
        <v>-15042</v>
      </c>
      <c r="I28" s="1">
        <v>-203068</v>
      </c>
      <c r="K28" s="82">
        <v>3</v>
      </c>
      <c r="L28" s="24"/>
      <c r="M28" s="25" t="s">
        <v>482</v>
      </c>
      <c r="N28" s="26"/>
      <c r="O28" s="26"/>
      <c r="P28" s="27">
        <f t="shared" si="2"/>
        <v>3186797</v>
      </c>
    </row>
    <row r="29" spans="1:16" ht="15.75" x14ac:dyDescent="0.25">
      <c r="A29">
        <v>12</v>
      </c>
      <c r="B29" s="4">
        <v>44924</v>
      </c>
      <c r="C29" s="8" t="s">
        <v>159</v>
      </c>
      <c r="D29" s="8" t="s">
        <v>270</v>
      </c>
      <c r="E29" s="8" t="s">
        <v>333</v>
      </c>
      <c r="F29" s="1">
        <v>-493993</v>
      </c>
      <c r="G29" s="10" t="s">
        <v>59</v>
      </c>
      <c r="H29" s="1">
        <v>-39519</v>
      </c>
      <c r="I29" s="1">
        <v>-533512</v>
      </c>
      <c r="K29" s="82">
        <v>4</v>
      </c>
      <c r="L29" s="24"/>
      <c r="M29" s="25" t="s">
        <v>483</v>
      </c>
      <c r="N29" s="26"/>
      <c r="O29" s="26"/>
      <c r="P29" s="27">
        <f t="shared" si="2"/>
        <v>0</v>
      </c>
    </row>
    <row r="30" spans="1:16" ht="15.75" x14ac:dyDescent="0.25">
      <c r="A30">
        <v>12</v>
      </c>
      <c r="B30" s="9">
        <v>44925</v>
      </c>
      <c r="C30">
        <v>91016</v>
      </c>
      <c r="I30" s="85">
        <v>-424187</v>
      </c>
      <c r="K30" s="82">
        <v>5</v>
      </c>
      <c r="L30" s="24"/>
      <c r="M30" s="25" t="s">
        <v>488</v>
      </c>
      <c r="N30" s="26"/>
      <c r="O30" s="26"/>
      <c r="P30" s="27">
        <f t="shared" si="2"/>
        <v>444827</v>
      </c>
    </row>
    <row r="31" spans="1:16" ht="15.75" x14ac:dyDescent="0.25">
      <c r="H31" s="16"/>
      <c r="K31" s="82">
        <v>6</v>
      </c>
      <c r="L31" s="24"/>
      <c r="M31" s="25" t="s">
        <v>489</v>
      </c>
      <c r="N31" s="26"/>
      <c r="O31" s="26"/>
      <c r="P31" s="27">
        <f t="shared" si="2"/>
        <v>0</v>
      </c>
    </row>
    <row r="32" spans="1:16" ht="15.75" x14ac:dyDescent="0.25">
      <c r="H32" s="16"/>
      <c r="K32" s="82">
        <v>7</v>
      </c>
      <c r="L32" s="24"/>
      <c r="M32" s="25" t="s">
        <v>490</v>
      </c>
      <c r="N32" s="26"/>
      <c r="O32" s="26"/>
      <c r="P32" s="27">
        <f t="shared" si="2"/>
        <v>0</v>
      </c>
    </row>
    <row r="33" spans="1:16" ht="15.75" x14ac:dyDescent="0.25">
      <c r="H33" s="16"/>
      <c r="K33" s="82">
        <v>8</v>
      </c>
      <c r="L33" s="24"/>
      <c r="M33" s="25" t="s">
        <v>491</v>
      </c>
      <c r="N33" s="26"/>
      <c r="O33" s="26"/>
      <c r="P33" s="27">
        <f t="shared" si="2"/>
        <v>2274534</v>
      </c>
    </row>
    <row r="34" spans="1:16" ht="15.75" x14ac:dyDescent="0.25">
      <c r="H34" s="16"/>
      <c r="K34" s="82">
        <v>9</v>
      </c>
      <c r="L34" s="24"/>
      <c r="M34" s="25" t="s">
        <v>492</v>
      </c>
      <c r="N34" s="26"/>
      <c r="O34" s="26"/>
      <c r="P34" s="27">
        <f t="shared" si="2"/>
        <v>1312723</v>
      </c>
    </row>
    <row r="35" spans="1:16" ht="15.75" x14ac:dyDescent="0.25">
      <c r="H35" s="16"/>
      <c r="K35" s="82">
        <v>10</v>
      </c>
      <c r="L35" s="24"/>
      <c r="M35" s="25" t="s">
        <v>493</v>
      </c>
      <c r="N35" s="26"/>
      <c r="O35" s="26"/>
      <c r="P35" s="27">
        <f t="shared" si="2"/>
        <v>3431011</v>
      </c>
    </row>
    <row r="36" spans="1:16" ht="15.75" x14ac:dyDescent="0.25">
      <c r="H36" s="16"/>
      <c r="K36" s="82">
        <v>11</v>
      </c>
      <c r="L36" s="24"/>
      <c r="M36" s="25" t="s">
        <v>494</v>
      </c>
      <c r="N36" s="26"/>
      <c r="O36" s="26"/>
      <c r="P36" s="27">
        <f t="shared" si="2"/>
        <v>7053285</v>
      </c>
    </row>
    <row r="37" spans="1:16" ht="15.75" x14ac:dyDescent="0.25">
      <c r="H37" s="16"/>
      <c r="K37" s="82">
        <v>12</v>
      </c>
      <c r="L37" s="24"/>
      <c r="M37" s="25" t="s">
        <v>495</v>
      </c>
      <c r="N37" s="26"/>
      <c r="O37" s="26"/>
      <c r="P37" s="27">
        <f t="shared" si="2"/>
        <v>7037402</v>
      </c>
    </row>
    <row r="38" spans="1:16" ht="15.75" x14ac:dyDescent="0.25">
      <c r="H38" s="16"/>
      <c r="L38" s="102" t="s">
        <v>484</v>
      </c>
      <c r="M38" s="103"/>
      <c r="N38" s="34"/>
      <c r="O38" s="35"/>
      <c r="P38" s="35">
        <f>SUM(P26:P37)</f>
        <v>25596548</v>
      </c>
    </row>
    <row r="39" spans="1:16" ht="15.75" x14ac:dyDescent="0.25">
      <c r="H39" s="16"/>
      <c r="L39" s="86"/>
      <c r="M39" s="86" t="s">
        <v>576</v>
      </c>
      <c r="N39" s="86"/>
      <c r="O39" s="86"/>
      <c r="P39" s="87">
        <f>+N4+N18+N25-P38</f>
        <v>12660930</v>
      </c>
    </row>
    <row r="40" spans="1:16" x14ac:dyDescent="0.25">
      <c r="H40" s="16"/>
    </row>
    <row r="41" spans="1:16" x14ac:dyDescent="0.25">
      <c r="A41">
        <v>1</v>
      </c>
      <c r="B41" s="15">
        <v>44578</v>
      </c>
      <c r="C41" s="15">
        <v>44578</v>
      </c>
      <c r="D41" s="16" t="s">
        <v>451</v>
      </c>
      <c r="E41" s="16" t="s">
        <v>452</v>
      </c>
      <c r="F41" s="17">
        <v>855969</v>
      </c>
      <c r="G41" s="16"/>
    </row>
    <row r="42" spans="1:16" x14ac:dyDescent="0.25">
      <c r="A42">
        <v>3</v>
      </c>
      <c r="B42" s="15">
        <v>44624</v>
      </c>
      <c r="C42" s="15">
        <v>44624</v>
      </c>
      <c r="D42" s="16" t="s">
        <v>443</v>
      </c>
      <c r="E42" s="16" t="s">
        <v>444</v>
      </c>
      <c r="F42" s="17">
        <v>3186797</v>
      </c>
      <c r="G42" s="16"/>
    </row>
    <row r="43" spans="1:16" x14ac:dyDescent="0.25">
      <c r="A43">
        <v>5</v>
      </c>
      <c r="B43" s="15">
        <v>44700</v>
      </c>
      <c r="C43" s="15">
        <v>44700</v>
      </c>
      <c r="D43" s="16" t="s">
        <v>426</v>
      </c>
      <c r="E43" s="16" t="s">
        <v>427</v>
      </c>
      <c r="F43" s="80">
        <v>444827</v>
      </c>
      <c r="G43" s="16"/>
    </row>
    <row r="44" spans="1:16" x14ac:dyDescent="0.25">
      <c r="A44">
        <v>8</v>
      </c>
      <c r="B44" s="15">
        <v>44803</v>
      </c>
      <c r="C44" s="15">
        <v>44803</v>
      </c>
      <c r="D44" s="16" t="s">
        <v>411</v>
      </c>
      <c r="E44" s="16" t="s">
        <v>412</v>
      </c>
      <c r="F44" s="84">
        <v>2274534</v>
      </c>
      <c r="G44" s="16"/>
    </row>
    <row r="45" spans="1:16" x14ac:dyDescent="0.25">
      <c r="A45">
        <v>9</v>
      </c>
      <c r="B45" s="15">
        <v>44818</v>
      </c>
      <c r="C45" s="15">
        <v>44818</v>
      </c>
      <c r="D45" s="16" t="s">
        <v>409</v>
      </c>
      <c r="E45" s="16" t="s">
        <v>410</v>
      </c>
      <c r="F45" s="84">
        <v>1312723</v>
      </c>
      <c r="G45" s="16"/>
    </row>
    <row r="46" spans="1:16" x14ac:dyDescent="0.25">
      <c r="A46">
        <v>10</v>
      </c>
      <c r="B46" s="15">
        <v>44844</v>
      </c>
      <c r="C46" s="15">
        <v>44844</v>
      </c>
      <c r="D46" s="16" t="s">
        <v>399</v>
      </c>
      <c r="E46" s="16" t="s">
        <v>400</v>
      </c>
      <c r="F46" s="80">
        <v>3431011</v>
      </c>
      <c r="G46" s="16"/>
    </row>
    <row r="47" spans="1:16" x14ac:dyDescent="0.25">
      <c r="A47">
        <v>11</v>
      </c>
      <c r="B47" s="15">
        <v>44889</v>
      </c>
      <c r="C47" s="15">
        <v>44889</v>
      </c>
      <c r="D47" s="16" t="s">
        <v>387</v>
      </c>
      <c r="E47" s="16" t="s">
        <v>388</v>
      </c>
      <c r="F47" s="80">
        <v>327496</v>
      </c>
      <c r="G47" s="16"/>
    </row>
    <row r="48" spans="1:16" x14ac:dyDescent="0.25">
      <c r="A48">
        <v>11</v>
      </c>
      <c r="B48" s="15">
        <v>44879</v>
      </c>
      <c r="C48" s="15">
        <v>44879</v>
      </c>
      <c r="D48" s="16" t="s">
        <v>389</v>
      </c>
      <c r="E48" s="16" t="s">
        <v>390</v>
      </c>
      <c r="F48" s="80">
        <v>6725789</v>
      </c>
      <c r="G48" s="16"/>
    </row>
    <row r="49" spans="1:7" x14ac:dyDescent="0.25">
      <c r="A49">
        <v>12</v>
      </c>
      <c r="B49" s="15">
        <v>44917</v>
      </c>
      <c r="C49" s="15">
        <v>44917</v>
      </c>
      <c r="D49" s="16" t="s">
        <v>378</v>
      </c>
      <c r="E49" s="16" t="s">
        <v>379</v>
      </c>
      <c r="F49" s="17">
        <v>4163155</v>
      </c>
      <c r="G49" s="16"/>
    </row>
    <row r="50" spans="1:7" x14ac:dyDescent="0.25">
      <c r="A50">
        <v>12</v>
      </c>
      <c r="B50" s="15">
        <v>44900</v>
      </c>
      <c r="C50" s="15">
        <v>44900</v>
      </c>
      <c r="D50" s="16" t="s">
        <v>381</v>
      </c>
      <c r="E50" s="16" t="s">
        <v>382</v>
      </c>
      <c r="F50" s="17">
        <v>2874247</v>
      </c>
      <c r="G50" s="16"/>
    </row>
  </sheetData>
  <sortState xmlns:xlrd2="http://schemas.microsoft.com/office/spreadsheetml/2017/richdata2" ref="A41:F50">
    <sortCondition ref="A41:A50"/>
  </sortState>
  <mergeCells count="4">
    <mergeCell ref="L2:P2"/>
    <mergeCell ref="L18:M18"/>
    <mergeCell ref="L25:M25"/>
    <mergeCell ref="L38:M3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32E73-859B-4FDE-B9F6-F5FB374BF911}">
  <dimension ref="A1:H52"/>
  <sheetViews>
    <sheetView topLeftCell="A16" workbookViewId="0">
      <selection activeCell="C43" sqref="C43:F52"/>
    </sheetView>
  </sheetViews>
  <sheetFormatPr defaultRowHeight="15" x14ac:dyDescent="0.25"/>
  <cols>
    <col min="2" max="4" width="13.85546875" customWidth="1"/>
    <col min="5" max="5" width="75.140625" customWidth="1"/>
    <col min="6" max="10" width="13.85546875" customWidth="1"/>
  </cols>
  <sheetData>
    <row r="1" spans="1:8" ht="18.75" x14ac:dyDescent="0.3">
      <c r="B1" s="107" t="s">
        <v>367</v>
      </c>
      <c r="C1" s="107"/>
      <c r="D1" s="107"/>
      <c r="E1" s="107"/>
      <c r="F1" s="107"/>
      <c r="G1" s="107"/>
      <c r="H1" s="107"/>
    </row>
    <row r="2" spans="1:8" ht="15" customHeight="1" x14ac:dyDescent="0.25">
      <c r="B2" s="13" t="s">
        <v>368</v>
      </c>
      <c r="C2" s="13" t="s">
        <v>369</v>
      </c>
      <c r="D2" s="14" t="s">
        <v>370</v>
      </c>
      <c r="E2" s="14" t="s">
        <v>241</v>
      </c>
      <c r="F2" s="5" t="s">
        <v>371</v>
      </c>
      <c r="G2" s="14" t="s">
        <v>372</v>
      </c>
      <c r="H2" s="14" t="s">
        <v>373</v>
      </c>
    </row>
    <row r="3" spans="1:8" x14ac:dyDescent="0.25">
      <c r="A3">
        <f>+MONTH(B3)</f>
        <v>12</v>
      </c>
      <c r="B3" s="15">
        <v>44923</v>
      </c>
      <c r="C3" s="15">
        <v>44923</v>
      </c>
      <c r="D3" s="16" t="s">
        <v>374</v>
      </c>
      <c r="E3" s="16" t="s">
        <v>375</v>
      </c>
      <c r="F3" s="17">
        <v>2074466</v>
      </c>
      <c r="G3" s="16" t="s">
        <v>376</v>
      </c>
      <c r="H3" s="16" t="s">
        <v>295</v>
      </c>
    </row>
    <row r="4" spans="1:8" x14ac:dyDescent="0.25">
      <c r="A4">
        <f t="shared" ref="A4:A38" si="0">+MONTH(B4)</f>
        <v>12</v>
      </c>
      <c r="B4" s="15">
        <v>44918</v>
      </c>
      <c r="C4" s="15">
        <v>44918</v>
      </c>
      <c r="D4" s="16" t="s">
        <v>377</v>
      </c>
      <c r="E4" s="16" t="s">
        <v>375</v>
      </c>
      <c r="F4" s="17">
        <v>2862055</v>
      </c>
      <c r="G4" s="16" t="s">
        <v>376</v>
      </c>
      <c r="H4" s="16" t="s">
        <v>295</v>
      </c>
    </row>
    <row r="5" spans="1:8" x14ac:dyDescent="0.25">
      <c r="A5">
        <f t="shared" si="0"/>
        <v>12</v>
      </c>
      <c r="B5" s="15">
        <v>44896</v>
      </c>
      <c r="C5" s="15">
        <v>44896</v>
      </c>
      <c r="D5" s="16" t="s">
        <v>383</v>
      </c>
      <c r="E5" s="16" t="s">
        <v>384</v>
      </c>
      <c r="F5" s="17">
        <v>6079509</v>
      </c>
      <c r="G5" s="16" t="s">
        <v>376</v>
      </c>
      <c r="H5" s="16" t="s">
        <v>295</v>
      </c>
    </row>
    <row r="6" spans="1:8" x14ac:dyDescent="0.25">
      <c r="A6">
        <f t="shared" si="0"/>
        <v>11</v>
      </c>
      <c r="B6" s="15">
        <v>44889</v>
      </c>
      <c r="C6" s="15">
        <v>44889</v>
      </c>
      <c r="D6" s="16" t="s">
        <v>385</v>
      </c>
      <c r="E6" s="16" t="s">
        <v>386</v>
      </c>
      <c r="F6" s="17">
        <v>5936715</v>
      </c>
      <c r="G6" s="16" t="s">
        <v>376</v>
      </c>
      <c r="H6" s="16" t="s">
        <v>295</v>
      </c>
    </row>
    <row r="7" spans="1:8" x14ac:dyDescent="0.25">
      <c r="A7">
        <f t="shared" si="0"/>
        <v>11</v>
      </c>
      <c r="B7" s="15">
        <v>44872</v>
      </c>
      <c r="C7" s="15">
        <v>44872</v>
      </c>
      <c r="D7" s="16" t="s">
        <v>391</v>
      </c>
      <c r="E7" s="16" t="s">
        <v>392</v>
      </c>
      <c r="F7" s="17">
        <v>3328355</v>
      </c>
      <c r="G7" s="16" t="s">
        <v>376</v>
      </c>
      <c r="H7" s="16" t="s">
        <v>295</v>
      </c>
    </row>
    <row r="8" spans="1:8" x14ac:dyDescent="0.25">
      <c r="A8">
        <f t="shared" si="0"/>
        <v>11</v>
      </c>
      <c r="B8" s="15">
        <v>44867</v>
      </c>
      <c r="C8" s="15">
        <v>44867</v>
      </c>
      <c r="D8" s="16" t="s">
        <v>393</v>
      </c>
      <c r="E8" s="16" t="s">
        <v>394</v>
      </c>
      <c r="F8" s="17">
        <v>3103158</v>
      </c>
      <c r="G8" s="16" t="s">
        <v>376</v>
      </c>
      <c r="H8" s="16" t="s">
        <v>295</v>
      </c>
    </row>
    <row r="9" spans="1:8" x14ac:dyDescent="0.25">
      <c r="A9">
        <f t="shared" si="0"/>
        <v>10</v>
      </c>
      <c r="B9" s="15">
        <v>44854</v>
      </c>
      <c r="C9" s="15">
        <v>44854</v>
      </c>
      <c r="D9" s="16" t="s">
        <v>395</v>
      </c>
      <c r="E9" s="16" t="s">
        <v>396</v>
      </c>
      <c r="F9" s="17">
        <v>6506371</v>
      </c>
      <c r="G9" s="16" t="s">
        <v>376</v>
      </c>
      <c r="H9" s="16" t="s">
        <v>295</v>
      </c>
    </row>
    <row r="10" spans="1:8" x14ac:dyDescent="0.25">
      <c r="A10">
        <f t="shared" si="0"/>
        <v>10</v>
      </c>
      <c r="B10" s="15">
        <v>44846</v>
      </c>
      <c r="C10" s="15">
        <v>44846</v>
      </c>
      <c r="D10" s="16" t="s">
        <v>397</v>
      </c>
      <c r="E10" s="16" t="s">
        <v>398</v>
      </c>
      <c r="F10" s="17">
        <v>2907247</v>
      </c>
      <c r="G10" s="16" t="s">
        <v>376</v>
      </c>
      <c r="H10" s="16" t="s">
        <v>295</v>
      </c>
    </row>
    <row r="11" spans="1:8" x14ac:dyDescent="0.25">
      <c r="A11">
        <f t="shared" si="0"/>
        <v>9</v>
      </c>
      <c r="B11" s="15">
        <v>44832</v>
      </c>
      <c r="C11" s="15">
        <v>44832</v>
      </c>
      <c r="D11" s="16" t="s">
        <v>401</v>
      </c>
      <c r="E11" s="16" t="s">
        <v>402</v>
      </c>
      <c r="F11" s="17">
        <v>5549715</v>
      </c>
      <c r="G11" s="16" t="s">
        <v>376</v>
      </c>
      <c r="H11" s="16" t="s">
        <v>295</v>
      </c>
    </row>
    <row r="12" spans="1:8" x14ac:dyDescent="0.25">
      <c r="A12">
        <f t="shared" si="0"/>
        <v>9</v>
      </c>
      <c r="B12" s="15">
        <v>44832</v>
      </c>
      <c r="C12" s="15">
        <v>44832</v>
      </c>
      <c r="D12" s="16" t="s">
        <v>403</v>
      </c>
      <c r="E12" s="16" t="s">
        <v>402</v>
      </c>
      <c r="F12" s="17">
        <v>4803717</v>
      </c>
      <c r="G12" s="16" t="s">
        <v>376</v>
      </c>
      <c r="H12" s="16" t="s">
        <v>295</v>
      </c>
    </row>
    <row r="13" spans="1:8" x14ac:dyDescent="0.25">
      <c r="A13">
        <f t="shared" si="0"/>
        <v>9</v>
      </c>
      <c r="B13" s="15">
        <v>44826</v>
      </c>
      <c r="C13" s="15">
        <v>44826</v>
      </c>
      <c r="D13" s="16" t="s">
        <v>404</v>
      </c>
      <c r="E13" s="16" t="s">
        <v>405</v>
      </c>
      <c r="F13" s="17">
        <v>994874</v>
      </c>
      <c r="G13" s="16" t="s">
        <v>376</v>
      </c>
      <c r="H13" s="16" t="s">
        <v>295</v>
      </c>
    </row>
    <row r="14" spans="1:8" x14ac:dyDescent="0.25">
      <c r="A14">
        <f t="shared" si="0"/>
        <v>9</v>
      </c>
      <c r="B14" s="15">
        <v>44818</v>
      </c>
      <c r="C14" s="15">
        <v>44818</v>
      </c>
      <c r="D14" s="16" t="s">
        <v>406</v>
      </c>
      <c r="E14" s="16" t="s">
        <v>407</v>
      </c>
      <c r="F14" s="17">
        <v>2067587</v>
      </c>
      <c r="G14" s="16" t="s">
        <v>376</v>
      </c>
      <c r="H14" s="16" t="s">
        <v>295</v>
      </c>
    </row>
    <row r="15" spans="1:8" x14ac:dyDescent="0.25">
      <c r="A15">
        <f t="shared" si="0"/>
        <v>9</v>
      </c>
      <c r="B15" s="15">
        <v>44818</v>
      </c>
      <c r="C15" s="15">
        <v>44818</v>
      </c>
      <c r="D15" s="16" t="s">
        <v>408</v>
      </c>
      <c r="E15" s="16" t="s">
        <v>407</v>
      </c>
      <c r="F15" s="17">
        <v>3831369</v>
      </c>
      <c r="G15" s="16" t="s">
        <v>376</v>
      </c>
      <c r="H15" s="16" t="s">
        <v>295</v>
      </c>
    </row>
    <row r="16" spans="1:8" x14ac:dyDescent="0.25">
      <c r="A16">
        <f t="shared" si="0"/>
        <v>8</v>
      </c>
      <c r="B16" s="15">
        <v>44802</v>
      </c>
      <c r="C16" s="15">
        <v>44802</v>
      </c>
      <c r="D16" s="16" t="s">
        <v>413</v>
      </c>
      <c r="E16" s="16" t="s">
        <v>414</v>
      </c>
      <c r="F16" s="17">
        <v>2566629</v>
      </c>
      <c r="G16" s="16" t="s">
        <v>376</v>
      </c>
      <c r="H16" s="16" t="s">
        <v>295</v>
      </c>
    </row>
    <row r="17" spans="1:8" x14ac:dyDescent="0.25">
      <c r="A17">
        <f t="shared" si="0"/>
        <v>8</v>
      </c>
      <c r="B17" s="15">
        <v>44802</v>
      </c>
      <c r="C17" s="15">
        <v>44802</v>
      </c>
      <c r="D17" s="16" t="s">
        <v>415</v>
      </c>
      <c r="E17" s="16" t="s">
        <v>414</v>
      </c>
      <c r="F17" s="17">
        <v>418551</v>
      </c>
      <c r="G17" s="16" t="s">
        <v>376</v>
      </c>
      <c r="H17" s="16" t="s">
        <v>295</v>
      </c>
    </row>
    <row r="18" spans="1:8" x14ac:dyDescent="0.25">
      <c r="A18">
        <f t="shared" si="0"/>
        <v>8</v>
      </c>
      <c r="B18" s="15">
        <v>44799</v>
      </c>
      <c r="C18" s="15">
        <v>44799</v>
      </c>
      <c r="D18" s="16" t="s">
        <v>416</v>
      </c>
      <c r="E18" s="16" t="s">
        <v>414</v>
      </c>
      <c r="F18" s="17">
        <v>5060341</v>
      </c>
      <c r="G18" s="16" t="s">
        <v>376</v>
      </c>
      <c r="H18" s="16" t="s">
        <v>295</v>
      </c>
    </row>
    <row r="19" spans="1:8" x14ac:dyDescent="0.25">
      <c r="A19">
        <f t="shared" si="0"/>
        <v>8</v>
      </c>
      <c r="B19" s="15">
        <v>44785</v>
      </c>
      <c r="C19" s="15">
        <v>44785</v>
      </c>
      <c r="D19" s="16" t="s">
        <v>417</v>
      </c>
      <c r="E19" s="16" t="s">
        <v>418</v>
      </c>
      <c r="F19" s="17">
        <v>3469006</v>
      </c>
      <c r="G19" s="16" t="s">
        <v>376</v>
      </c>
      <c r="H19" s="16" t="s">
        <v>295</v>
      </c>
    </row>
    <row r="20" spans="1:8" x14ac:dyDescent="0.25">
      <c r="A20">
        <f t="shared" si="0"/>
        <v>8</v>
      </c>
      <c r="B20" s="15">
        <v>44775</v>
      </c>
      <c r="C20" s="15">
        <v>44775</v>
      </c>
      <c r="D20" s="16" t="s">
        <v>419</v>
      </c>
      <c r="E20" s="16" t="s">
        <v>418</v>
      </c>
      <c r="F20" s="17">
        <v>1727704</v>
      </c>
      <c r="G20" s="16" t="s">
        <v>376</v>
      </c>
      <c r="H20" s="16" t="s">
        <v>295</v>
      </c>
    </row>
    <row r="21" spans="1:8" x14ac:dyDescent="0.25">
      <c r="A21">
        <f t="shared" si="0"/>
        <v>8</v>
      </c>
      <c r="B21" s="15">
        <v>44775</v>
      </c>
      <c r="C21" s="15">
        <v>44775</v>
      </c>
      <c r="D21" s="16" t="s">
        <v>420</v>
      </c>
      <c r="E21" s="16" t="s">
        <v>418</v>
      </c>
      <c r="F21" s="17">
        <v>3077364</v>
      </c>
      <c r="G21" s="16" t="s">
        <v>376</v>
      </c>
      <c r="H21" s="16" t="s">
        <v>295</v>
      </c>
    </row>
    <row r="22" spans="1:8" x14ac:dyDescent="0.25">
      <c r="A22">
        <f t="shared" si="0"/>
        <v>7</v>
      </c>
      <c r="B22" s="15">
        <v>44761</v>
      </c>
      <c r="C22" s="15">
        <v>44761</v>
      </c>
      <c r="D22" s="16" t="s">
        <v>421</v>
      </c>
      <c r="E22" s="16" t="s">
        <v>422</v>
      </c>
      <c r="F22" s="17">
        <v>943905</v>
      </c>
      <c r="G22" s="16" t="s">
        <v>376</v>
      </c>
      <c r="H22" s="16" t="s">
        <v>295</v>
      </c>
    </row>
    <row r="23" spans="1:8" x14ac:dyDescent="0.25">
      <c r="A23">
        <f t="shared" si="0"/>
        <v>6</v>
      </c>
      <c r="B23" s="15">
        <v>44735</v>
      </c>
      <c r="C23" s="15">
        <v>44735</v>
      </c>
      <c r="D23" s="16" t="s">
        <v>423</v>
      </c>
      <c r="E23" s="16" t="s">
        <v>424</v>
      </c>
      <c r="F23" s="17">
        <v>4644618</v>
      </c>
      <c r="G23" s="16" t="s">
        <v>376</v>
      </c>
      <c r="H23" s="16" t="s">
        <v>295</v>
      </c>
    </row>
    <row r="24" spans="1:8" x14ac:dyDescent="0.25">
      <c r="A24">
        <f t="shared" si="0"/>
        <v>5</v>
      </c>
      <c r="B24" s="15">
        <v>44701</v>
      </c>
      <c r="C24" s="15">
        <v>44701</v>
      </c>
      <c r="D24" s="16" t="s">
        <v>425</v>
      </c>
      <c r="E24" s="16" t="s">
        <v>424</v>
      </c>
      <c r="F24" s="17">
        <v>3691132</v>
      </c>
      <c r="G24" s="16" t="s">
        <v>376</v>
      </c>
      <c r="H24" s="16" t="s">
        <v>295</v>
      </c>
    </row>
    <row r="25" spans="1:8" x14ac:dyDescent="0.25">
      <c r="A25">
        <f t="shared" si="0"/>
        <v>5</v>
      </c>
      <c r="B25" s="15">
        <v>44690</v>
      </c>
      <c r="C25" s="15">
        <v>44690</v>
      </c>
      <c r="D25" s="16" t="s">
        <v>428</v>
      </c>
      <c r="E25" s="16" t="s">
        <v>429</v>
      </c>
      <c r="F25" s="17">
        <v>10184868</v>
      </c>
      <c r="G25" s="16" t="s">
        <v>376</v>
      </c>
      <c r="H25" s="16" t="s">
        <v>295</v>
      </c>
    </row>
    <row r="26" spans="1:8" x14ac:dyDescent="0.25">
      <c r="A26">
        <f t="shared" si="0"/>
        <v>4</v>
      </c>
      <c r="B26" s="15">
        <v>44677</v>
      </c>
      <c r="C26" s="15">
        <v>44677</v>
      </c>
      <c r="D26" s="16" t="s">
        <v>430</v>
      </c>
      <c r="E26" s="16" t="s">
        <v>431</v>
      </c>
      <c r="F26" s="17">
        <v>2281837</v>
      </c>
      <c r="G26" s="16" t="s">
        <v>376</v>
      </c>
      <c r="H26" s="16" t="s">
        <v>295</v>
      </c>
    </row>
    <row r="27" spans="1:8" x14ac:dyDescent="0.25">
      <c r="A27">
        <f t="shared" si="0"/>
        <v>4</v>
      </c>
      <c r="B27" s="15">
        <v>44672</v>
      </c>
      <c r="C27" s="15">
        <v>44672</v>
      </c>
      <c r="D27" s="16" t="s">
        <v>432</v>
      </c>
      <c r="E27" s="16" t="s">
        <v>431</v>
      </c>
      <c r="F27" s="17">
        <v>10611673</v>
      </c>
      <c r="G27" s="16" t="s">
        <v>376</v>
      </c>
      <c r="H27" s="16" t="s">
        <v>295</v>
      </c>
    </row>
    <row r="28" spans="1:8" x14ac:dyDescent="0.25">
      <c r="A28">
        <f t="shared" si="0"/>
        <v>4</v>
      </c>
      <c r="B28" s="15">
        <v>44665</v>
      </c>
      <c r="C28" s="15">
        <v>44665</v>
      </c>
      <c r="D28" s="16" t="s">
        <v>433</v>
      </c>
      <c r="E28" s="16" t="s">
        <v>434</v>
      </c>
      <c r="F28" s="17">
        <v>5257628</v>
      </c>
      <c r="G28" s="16" t="s">
        <v>376</v>
      </c>
      <c r="H28" s="16" t="s">
        <v>295</v>
      </c>
    </row>
    <row r="29" spans="1:8" x14ac:dyDescent="0.25">
      <c r="A29">
        <f t="shared" si="0"/>
        <v>4</v>
      </c>
      <c r="B29" s="15">
        <v>44655</v>
      </c>
      <c r="C29" s="15">
        <v>44655</v>
      </c>
      <c r="D29" s="16" t="s">
        <v>435</v>
      </c>
      <c r="E29" s="16" t="s">
        <v>434</v>
      </c>
      <c r="F29" s="17">
        <v>1542147</v>
      </c>
      <c r="G29" s="16" t="s">
        <v>376</v>
      </c>
      <c r="H29" s="16" t="s">
        <v>295</v>
      </c>
    </row>
    <row r="30" spans="1:8" x14ac:dyDescent="0.25">
      <c r="A30">
        <f t="shared" si="0"/>
        <v>4</v>
      </c>
      <c r="B30" s="15">
        <v>44652</v>
      </c>
      <c r="C30" s="15">
        <v>44652</v>
      </c>
      <c r="D30" s="16" t="s">
        <v>436</v>
      </c>
      <c r="E30" s="16" t="s">
        <v>437</v>
      </c>
      <c r="F30" s="17">
        <v>3699322</v>
      </c>
      <c r="G30" s="16" t="s">
        <v>376</v>
      </c>
      <c r="H30" s="16" t="s">
        <v>295</v>
      </c>
    </row>
    <row r="31" spans="1:8" x14ac:dyDescent="0.25">
      <c r="A31">
        <f t="shared" si="0"/>
        <v>3</v>
      </c>
      <c r="B31" s="15">
        <v>44645</v>
      </c>
      <c r="C31" s="15">
        <v>44645</v>
      </c>
      <c r="D31" s="16" t="s">
        <v>438</v>
      </c>
      <c r="E31" s="16" t="s">
        <v>439</v>
      </c>
      <c r="F31" s="17">
        <v>1499928</v>
      </c>
      <c r="G31" s="16" t="s">
        <v>376</v>
      </c>
      <c r="H31" s="16" t="s">
        <v>295</v>
      </c>
    </row>
    <row r="32" spans="1:8" x14ac:dyDescent="0.25">
      <c r="A32">
        <f t="shared" si="0"/>
        <v>3</v>
      </c>
      <c r="B32" s="15">
        <v>44644</v>
      </c>
      <c r="C32" s="15">
        <v>44644</v>
      </c>
      <c r="D32" s="16" t="s">
        <v>440</v>
      </c>
      <c r="E32" s="16" t="s">
        <v>439</v>
      </c>
      <c r="F32" s="17">
        <v>7937587</v>
      </c>
      <c r="G32" s="16" t="s">
        <v>376</v>
      </c>
      <c r="H32" s="16" t="s">
        <v>295</v>
      </c>
    </row>
    <row r="33" spans="1:8" x14ac:dyDescent="0.25">
      <c r="A33">
        <f t="shared" si="0"/>
        <v>3</v>
      </c>
      <c r="B33" s="15">
        <v>44621</v>
      </c>
      <c r="C33" s="15">
        <v>44621</v>
      </c>
      <c r="D33" s="16" t="s">
        <v>445</v>
      </c>
      <c r="E33" s="16" t="s">
        <v>446</v>
      </c>
      <c r="F33" s="17">
        <v>9653982</v>
      </c>
      <c r="G33" s="16" t="s">
        <v>376</v>
      </c>
      <c r="H33" s="16" t="s">
        <v>295</v>
      </c>
    </row>
    <row r="34" spans="1:8" x14ac:dyDescent="0.25">
      <c r="A34">
        <f t="shared" si="0"/>
        <v>1</v>
      </c>
      <c r="B34" s="15">
        <v>44588</v>
      </c>
      <c r="C34" s="15">
        <v>44588</v>
      </c>
      <c r="D34" s="16" t="s">
        <v>447</v>
      </c>
      <c r="E34" s="16" t="s">
        <v>448</v>
      </c>
      <c r="F34" s="17">
        <v>4035958</v>
      </c>
      <c r="G34" s="16" t="s">
        <v>376</v>
      </c>
      <c r="H34" s="16" t="s">
        <v>295</v>
      </c>
    </row>
    <row r="35" spans="1:8" x14ac:dyDescent="0.25">
      <c r="A35">
        <f t="shared" si="0"/>
        <v>1</v>
      </c>
      <c r="B35" s="15">
        <v>44587</v>
      </c>
      <c r="C35" s="15">
        <v>44587</v>
      </c>
      <c r="D35" s="16" t="s">
        <v>449</v>
      </c>
      <c r="E35" s="16" t="s">
        <v>450</v>
      </c>
      <c r="F35" s="17">
        <v>5728161</v>
      </c>
      <c r="G35" s="16" t="s">
        <v>376</v>
      </c>
      <c r="H35" s="16" t="s">
        <v>295</v>
      </c>
    </row>
    <row r="36" spans="1:8" x14ac:dyDescent="0.25">
      <c r="A36">
        <f t="shared" si="0"/>
        <v>1</v>
      </c>
      <c r="B36" s="15">
        <v>44578</v>
      </c>
      <c r="C36" s="15">
        <v>44578</v>
      </c>
      <c r="D36" s="16" t="s">
        <v>453</v>
      </c>
      <c r="E36" s="16" t="s">
        <v>454</v>
      </c>
      <c r="F36" s="17">
        <v>3791481</v>
      </c>
      <c r="G36" s="16" t="s">
        <v>376</v>
      </c>
      <c r="H36" s="16" t="s">
        <v>295</v>
      </c>
    </row>
    <row r="37" spans="1:8" x14ac:dyDescent="0.25">
      <c r="A37">
        <f t="shared" si="0"/>
        <v>1</v>
      </c>
      <c r="B37" s="15">
        <v>44575</v>
      </c>
      <c r="C37" s="15">
        <v>44575</v>
      </c>
      <c r="D37" s="16" t="s">
        <v>455</v>
      </c>
      <c r="E37" s="16" t="s">
        <v>456</v>
      </c>
      <c r="F37" s="17">
        <v>4004140</v>
      </c>
      <c r="G37" s="16" t="s">
        <v>376</v>
      </c>
      <c r="H37" s="16" t="s">
        <v>295</v>
      </c>
    </row>
    <row r="38" spans="1:8" x14ac:dyDescent="0.25">
      <c r="A38">
        <f t="shared" si="0"/>
        <v>1</v>
      </c>
      <c r="B38" s="15">
        <v>44565</v>
      </c>
      <c r="C38" s="15">
        <v>44565</v>
      </c>
      <c r="D38" s="16" t="s">
        <v>457</v>
      </c>
      <c r="E38" s="16" t="s">
        <v>456</v>
      </c>
      <c r="F38" s="17">
        <v>1170909</v>
      </c>
      <c r="G38" s="16" t="s">
        <v>376</v>
      </c>
      <c r="H38" s="16" t="s">
        <v>295</v>
      </c>
    </row>
    <row r="39" spans="1:8" x14ac:dyDescent="0.25">
      <c r="A39">
        <v>3</v>
      </c>
      <c r="B39" s="15">
        <v>44635</v>
      </c>
      <c r="C39" s="15">
        <v>44635</v>
      </c>
      <c r="D39" s="16" t="s">
        <v>441</v>
      </c>
      <c r="E39" s="16" t="s">
        <v>442</v>
      </c>
      <c r="F39" s="62">
        <v>10835301</v>
      </c>
      <c r="G39" s="16" t="s">
        <v>376</v>
      </c>
      <c r="H39" s="16" t="s">
        <v>36</v>
      </c>
    </row>
    <row r="40" spans="1:8" x14ac:dyDescent="0.25">
      <c r="F40" s="11"/>
    </row>
    <row r="43" spans="1:8" x14ac:dyDescent="0.25">
      <c r="A43">
        <v>12</v>
      </c>
      <c r="B43" s="15">
        <v>44917</v>
      </c>
      <c r="C43" s="15">
        <v>44917</v>
      </c>
      <c r="D43" s="16" t="s">
        <v>378</v>
      </c>
      <c r="E43" s="16" t="s">
        <v>379</v>
      </c>
      <c r="F43" s="17">
        <v>4163155</v>
      </c>
      <c r="G43" s="16" t="s">
        <v>380</v>
      </c>
      <c r="H43" s="16" t="s">
        <v>36</v>
      </c>
    </row>
    <row r="44" spans="1:8" x14ac:dyDescent="0.25">
      <c r="A44">
        <v>12</v>
      </c>
      <c r="B44" s="15">
        <v>44900</v>
      </c>
      <c r="C44" s="15">
        <v>44900</v>
      </c>
      <c r="D44" s="16" t="s">
        <v>381</v>
      </c>
      <c r="E44" s="16" t="s">
        <v>382</v>
      </c>
      <c r="F44" s="17">
        <v>2874247</v>
      </c>
      <c r="G44" s="16" t="s">
        <v>380</v>
      </c>
      <c r="H44" s="16" t="s">
        <v>36</v>
      </c>
    </row>
    <row r="45" spans="1:8" x14ac:dyDescent="0.25">
      <c r="A45">
        <v>9</v>
      </c>
      <c r="B45" s="15">
        <v>44818</v>
      </c>
      <c r="C45" s="15">
        <v>44818</v>
      </c>
      <c r="D45" s="16" t="s">
        <v>409</v>
      </c>
      <c r="E45" s="16" t="s">
        <v>410</v>
      </c>
      <c r="F45" s="17">
        <v>1312723</v>
      </c>
      <c r="G45" s="16" t="s">
        <v>380</v>
      </c>
      <c r="H45" s="16" t="s">
        <v>36</v>
      </c>
    </row>
    <row r="46" spans="1:8" x14ac:dyDescent="0.25">
      <c r="A46">
        <v>5</v>
      </c>
      <c r="B46" s="15">
        <v>44700</v>
      </c>
      <c r="C46" s="15">
        <v>44700</v>
      </c>
      <c r="D46" s="16" t="s">
        <v>426</v>
      </c>
      <c r="E46" s="16" t="s">
        <v>427</v>
      </c>
      <c r="F46" s="17">
        <v>444827</v>
      </c>
      <c r="G46" s="16" t="s">
        <v>380</v>
      </c>
      <c r="H46" s="16" t="s">
        <v>36</v>
      </c>
    </row>
    <row r="47" spans="1:8" x14ac:dyDescent="0.25">
      <c r="A47">
        <v>3</v>
      </c>
      <c r="B47" s="15">
        <v>44624</v>
      </c>
      <c r="C47" s="15">
        <v>44624</v>
      </c>
      <c r="D47" s="16" t="s">
        <v>443</v>
      </c>
      <c r="E47" s="16" t="s">
        <v>444</v>
      </c>
      <c r="F47" s="17">
        <v>3186797</v>
      </c>
      <c r="G47" s="16" t="s">
        <v>380</v>
      </c>
      <c r="H47" s="16" t="s">
        <v>36</v>
      </c>
    </row>
    <row r="48" spans="1:8" x14ac:dyDescent="0.25">
      <c r="A48">
        <v>1</v>
      </c>
      <c r="B48" s="15">
        <v>44578</v>
      </c>
      <c r="C48" s="15">
        <v>44578</v>
      </c>
      <c r="D48" s="16" t="s">
        <v>451</v>
      </c>
      <c r="E48" s="16" t="s">
        <v>452</v>
      </c>
      <c r="F48" s="17">
        <v>855969</v>
      </c>
      <c r="G48" s="16" t="s">
        <v>380</v>
      </c>
      <c r="H48" s="16" t="s">
        <v>36</v>
      </c>
    </row>
    <row r="49" spans="1:8" x14ac:dyDescent="0.25">
      <c r="A49">
        <v>11</v>
      </c>
      <c r="B49" s="15">
        <v>44889</v>
      </c>
      <c r="C49" s="15">
        <v>44889</v>
      </c>
      <c r="D49" s="16" t="s">
        <v>387</v>
      </c>
      <c r="E49" s="16" t="s">
        <v>388</v>
      </c>
      <c r="F49" s="62">
        <v>327496</v>
      </c>
      <c r="G49" s="16" t="s">
        <v>380</v>
      </c>
      <c r="H49" s="16" t="s">
        <v>295</v>
      </c>
    </row>
    <row r="50" spans="1:8" x14ac:dyDescent="0.25">
      <c r="A50">
        <v>11</v>
      </c>
      <c r="B50" s="15">
        <v>44879</v>
      </c>
      <c r="C50" s="15">
        <v>44879</v>
      </c>
      <c r="D50" s="16" t="s">
        <v>389</v>
      </c>
      <c r="E50" s="16" t="s">
        <v>390</v>
      </c>
      <c r="F50" s="62">
        <v>6725789</v>
      </c>
      <c r="G50" s="16" t="s">
        <v>380</v>
      </c>
      <c r="H50" s="16" t="s">
        <v>295</v>
      </c>
    </row>
    <row r="51" spans="1:8" x14ac:dyDescent="0.25">
      <c r="A51">
        <v>10</v>
      </c>
      <c r="B51" s="15">
        <v>44844</v>
      </c>
      <c r="C51" s="15">
        <v>44844</v>
      </c>
      <c r="D51" s="16" t="s">
        <v>399</v>
      </c>
      <c r="E51" s="16" t="s">
        <v>400</v>
      </c>
      <c r="F51" s="62">
        <v>3431011</v>
      </c>
      <c r="G51" s="16" t="s">
        <v>380</v>
      </c>
      <c r="H51" s="16" t="s">
        <v>295</v>
      </c>
    </row>
    <row r="52" spans="1:8" x14ac:dyDescent="0.25">
      <c r="A52">
        <v>8</v>
      </c>
      <c r="B52" s="15">
        <v>44803</v>
      </c>
      <c r="C52" s="15">
        <v>44803</v>
      </c>
      <c r="D52" s="16" t="s">
        <v>411</v>
      </c>
      <c r="E52" s="16" t="s">
        <v>412</v>
      </c>
      <c r="F52" s="62">
        <v>2274534</v>
      </c>
      <c r="G52" s="16" t="s">
        <v>380</v>
      </c>
      <c r="H52" s="16" t="s">
        <v>295</v>
      </c>
    </row>
  </sheetData>
  <autoFilter ref="A2:H39" xr:uid="{B2E32E73-859B-4FDE-B9F6-F5FB374BF911}"/>
  <mergeCells count="1">
    <mergeCell ref="B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42CCD-5C65-42BA-899F-DA8F3DABEADA}">
  <dimension ref="A8:C24"/>
  <sheetViews>
    <sheetView workbookViewId="0">
      <selection activeCell="A9" sqref="A9:C24"/>
    </sheetView>
  </sheetViews>
  <sheetFormatPr defaultRowHeight="15" x14ac:dyDescent="0.25"/>
  <cols>
    <col min="1" max="1" width="16.28515625" customWidth="1"/>
    <col min="2" max="2" width="56.7109375" style="88" customWidth="1"/>
    <col min="3" max="3" width="13.28515625" customWidth="1"/>
  </cols>
  <sheetData>
    <row r="8" spans="1:3" ht="8.25" customHeight="1" x14ac:dyDescent="0.25"/>
    <row r="9" spans="1:3" ht="25.5" customHeight="1" x14ac:dyDescent="0.25">
      <c r="A9" s="89" t="s">
        <v>582</v>
      </c>
      <c r="B9" s="90" t="s">
        <v>583</v>
      </c>
      <c r="C9" s="89" t="s">
        <v>371</v>
      </c>
    </row>
    <row r="10" spans="1:3" ht="24" x14ac:dyDescent="0.25">
      <c r="A10" s="91">
        <v>44917</v>
      </c>
      <c r="B10" s="92" t="s">
        <v>379</v>
      </c>
      <c r="C10" s="93">
        <v>4163155</v>
      </c>
    </row>
    <row r="11" spans="1:3" ht="24" x14ac:dyDescent="0.25">
      <c r="A11" s="91">
        <v>44900</v>
      </c>
      <c r="B11" s="92" t="s">
        <v>382</v>
      </c>
      <c r="C11" s="93">
        <v>2874247</v>
      </c>
    </row>
    <row r="12" spans="1:3" x14ac:dyDescent="0.25">
      <c r="A12" s="91">
        <v>44818</v>
      </c>
      <c r="B12" s="92" t="s">
        <v>410</v>
      </c>
      <c r="C12" s="93">
        <v>1312723</v>
      </c>
    </row>
    <row r="13" spans="1:3" x14ac:dyDescent="0.25">
      <c r="A13" s="91">
        <v>44700</v>
      </c>
      <c r="B13" s="92" t="s">
        <v>427</v>
      </c>
      <c r="C13" s="93">
        <v>444827</v>
      </c>
    </row>
    <row r="14" spans="1:3" ht="30" customHeight="1" x14ac:dyDescent="0.25">
      <c r="A14" s="91">
        <v>44624</v>
      </c>
      <c r="B14" s="92" t="s">
        <v>444</v>
      </c>
      <c r="C14" s="93">
        <v>3186797</v>
      </c>
    </row>
    <row r="15" spans="1:3" x14ac:dyDescent="0.25">
      <c r="A15" s="91">
        <v>44578</v>
      </c>
      <c r="B15" s="92" t="s">
        <v>452</v>
      </c>
      <c r="C15" s="93">
        <v>855969</v>
      </c>
    </row>
    <row r="16" spans="1:3" x14ac:dyDescent="0.25">
      <c r="A16" s="91">
        <v>44889</v>
      </c>
      <c r="B16" s="92" t="s">
        <v>388</v>
      </c>
      <c r="C16" s="93">
        <v>327496</v>
      </c>
    </row>
    <row r="17" spans="1:3" x14ac:dyDescent="0.25">
      <c r="A17" s="91">
        <v>44879</v>
      </c>
      <c r="B17" s="92" t="s">
        <v>390</v>
      </c>
      <c r="C17" s="93">
        <v>6725789</v>
      </c>
    </row>
    <row r="18" spans="1:3" x14ac:dyDescent="0.25">
      <c r="A18" s="91">
        <v>44844</v>
      </c>
      <c r="B18" s="92" t="s">
        <v>400</v>
      </c>
      <c r="C18" s="93">
        <v>3431011</v>
      </c>
    </row>
    <row r="19" spans="1:3" x14ac:dyDescent="0.25">
      <c r="A19" s="91">
        <v>44803</v>
      </c>
      <c r="B19" s="92" t="s">
        <v>412</v>
      </c>
      <c r="C19" s="93">
        <v>2274534</v>
      </c>
    </row>
    <row r="20" spans="1:3" x14ac:dyDescent="0.25">
      <c r="A20" s="94">
        <v>44938</v>
      </c>
      <c r="B20" s="95" t="s">
        <v>577</v>
      </c>
      <c r="C20" s="96">
        <v>2783596</v>
      </c>
    </row>
    <row r="21" spans="1:3" ht="24" x14ac:dyDescent="0.25">
      <c r="A21" s="94">
        <v>44999</v>
      </c>
      <c r="B21" s="95" t="s">
        <v>578</v>
      </c>
      <c r="C21" s="96">
        <v>5414973</v>
      </c>
    </row>
    <row r="22" spans="1:3" ht="48" customHeight="1" x14ac:dyDescent="0.25">
      <c r="A22" s="94">
        <v>45007</v>
      </c>
      <c r="B22" s="95" t="s">
        <v>579</v>
      </c>
      <c r="C22" s="96">
        <v>3322860</v>
      </c>
    </row>
    <row r="23" spans="1:3" ht="29.25" customHeight="1" x14ac:dyDescent="0.25">
      <c r="A23" s="94">
        <v>45058</v>
      </c>
      <c r="B23" s="95" t="s">
        <v>580</v>
      </c>
      <c r="C23" s="96">
        <v>1849469</v>
      </c>
    </row>
    <row r="24" spans="1:3" ht="31.5" customHeight="1" x14ac:dyDescent="0.25">
      <c r="A24" s="94">
        <v>45071</v>
      </c>
      <c r="B24" s="95" t="s">
        <v>581</v>
      </c>
      <c r="C24" s="96">
        <v>724487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44416-C1A4-46BC-9007-BD59603F2C4D}">
  <dimension ref="A1:Q181"/>
  <sheetViews>
    <sheetView topLeftCell="A28" workbookViewId="0">
      <selection activeCell="F35" sqref="F35"/>
    </sheetView>
  </sheetViews>
  <sheetFormatPr defaultRowHeight="15" x14ac:dyDescent="0.25"/>
  <cols>
    <col min="6" max="6" width="16.85546875" style="66" bestFit="1" customWidth="1"/>
    <col min="7" max="7" width="14.28515625" customWidth="1"/>
    <col min="8" max="8" width="8.7109375" customWidth="1"/>
    <col min="16" max="16" width="15.28515625" bestFit="1" customWidth="1"/>
    <col min="17" max="17" width="9.7109375" bestFit="1" customWidth="1"/>
  </cols>
  <sheetData>
    <row r="1" spans="1:16" x14ac:dyDescent="0.25">
      <c r="A1" s="37"/>
      <c r="B1" s="38"/>
      <c r="C1" s="39"/>
      <c r="D1" s="40" t="s">
        <v>496</v>
      </c>
      <c r="E1" s="41"/>
      <c r="F1" s="63">
        <f>SUBTOTAL(9,F3:F181)</f>
        <v>157879310</v>
      </c>
      <c r="G1" s="42"/>
      <c r="H1" s="42"/>
      <c r="I1" s="43"/>
      <c r="J1" s="40"/>
      <c r="K1" s="44" t="s">
        <v>497</v>
      </c>
    </row>
    <row r="2" spans="1:16" ht="22.5" x14ac:dyDescent="0.25">
      <c r="A2" s="45" t="s">
        <v>498</v>
      </c>
      <c r="B2" s="45" t="s">
        <v>499</v>
      </c>
      <c r="C2" s="45" t="s">
        <v>500</v>
      </c>
      <c r="D2" s="46" t="s">
        <v>501</v>
      </c>
      <c r="E2" s="47" t="s">
        <v>502</v>
      </c>
      <c r="F2" s="64" t="s">
        <v>503</v>
      </c>
      <c r="G2" s="45" t="s">
        <v>504</v>
      </c>
      <c r="H2" s="45"/>
      <c r="I2" s="48" t="s">
        <v>505</v>
      </c>
      <c r="J2" s="48" t="s">
        <v>506</v>
      </c>
      <c r="K2" s="49" t="s">
        <v>497</v>
      </c>
    </row>
    <row r="3" spans="1:16" x14ac:dyDescent="0.25">
      <c r="A3" s="50" t="s">
        <v>507</v>
      </c>
      <c r="B3" s="50" t="s">
        <v>508</v>
      </c>
      <c r="C3" s="51">
        <v>3294</v>
      </c>
      <c r="D3" s="43">
        <v>44536</v>
      </c>
      <c r="E3" s="52">
        <v>12</v>
      </c>
      <c r="F3" s="53">
        <v>591390</v>
      </c>
      <c r="G3" s="54" t="s">
        <v>509</v>
      </c>
      <c r="H3" s="54">
        <f>+MONTH(I3)</f>
        <v>1</v>
      </c>
      <c r="I3" s="43">
        <v>44565</v>
      </c>
      <c r="J3" s="55"/>
      <c r="K3" s="56" t="s">
        <v>510</v>
      </c>
    </row>
    <row r="4" spans="1:16" x14ac:dyDescent="0.25">
      <c r="A4" s="50" t="s">
        <v>507</v>
      </c>
      <c r="B4" s="50" t="s">
        <v>508</v>
      </c>
      <c r="C4" s="51">
        <v>3272</v>
      </c>
      <c r="D4" s="43">
        <v>44534</v>
      </c>
      <c r="E4" s="52">
        <v>12</v>
      </c>
      <c r="F4" s="53">
        <v>579519</v>
      </c>
      <c r="G4" s="54" t="s">
        <v>511</v>
      </c>
      <c r="H4" s="54">
        <f t="shared" ref="H4:H67" si="0">+MONTH(I4)</f>
        <v>1</v>
      </c>
      <c r="I4" s="43">
        <v>44565</v>
      </c>
      <c r="J4" s="55"/>
      <c r="K4" s="56" t="s">
        <v>510</v>
      </c>
    </row>
    <row r="5" spans="1:16" x14ac:dyDescent="0.25">
      <c r="A5" s="50" t="s">
        <v>507</v>
      </c>
      <c r="B5" s="50" t="s">
        <v>508</v>
      </c>
      <c r="C5" s="51">
        <v>3268</v>
      </c>
      <c r="D5" s="43">
        <v>44534</v>
      </c>
      <c r="E5" s="52">
        <v>12</v>
      </c>
      <c r="F5" s="53">
        <v>459829</v>
      </c>
      <c r="G5" s="54" t="s">
        <v>512</v>
      </c>
      <c r="H5" s="54">
        <f t="shared" si="0"/>
        <v>1</v>
      </c>
      <c r="I5" s="43">
        <v>44575</v>
      </c>
      <c r="J5" s="55"/>
      <c r="K5" s="56" t="s">
        <v>513</v>
      </c>
    </row>
    <row r="6" spans="1:16" x14ac:dyDescent="0.25">
      <c r="A6" s="50" t="s">
        <v>507</v>
      </c>
      <c r="B6" s="50" t="s">
        <v>508</v>
      </c>
      <c r="C6" s="51">
        <v>4594</v>
      </c>
      <c r="D6" s="43">
        <v>44547</v>
      </c>
      <c r="E6" s="52">
        <v>12</v>
      </c>
      <c r="F6" s="53">
        <v>590000</v>
      </c>
      <c r="G6" s="54" t="s">
        <v>511</v>
      </c>
      <c r="H6" s="54">
        <f t="shared" si="0"/>
        <v>1</v>
      </c>
      <c r="I6" s="43">
        <v>44575</v>
      </c>
      <c r="J6" s="55"/>
      <c r="K6" s="56" t="s">
        <v>513</v>
      </c>
    </row>
    <row r="7" spans="1:16" x14ac:dyDescent="0.25">
      <c r="A7" s="50" t="s">
        <v>507</v>
      </c>
      <c r="B7" s="50" t="s">
        <v>508</v>
      </c>
      <c r="C7" s="51">
        <v>4020</v>
      </c>
      <c r="D7" s="43">
        <v>44543</v>
      </c>
      <c r="E7" s="52">
        <v>12</v>
      </c>
      <c r="F7" s="53">
        <v>989705</v>
      </c>
      <c r="G7" s="54" t="s">
        <v>512</v>
      </c>
      <c r="H7" s="54">
        <f t="shared" si="0"/>
        <v>1</v>
      </c>
      <c r="I7" s="43">
        <v>44575</v>
      </c>
      <c r="J7" s="55"/>
      <c r="K7" s="56" t="s">
        <v>513</v>
      </c>
    </row>
    <row r="8" spans="1:16" x14ac:dyDescent="0.25">
      <c r="A8" s="50" t="s">
        <v>507</v>
      </c>
      <c r="B8" s="50" t="s">
        <v>508</v>
      </c>
      <c r="C8" s="51">
        <v>4552</v>
      </c>
      <c r="D8" s="43">
        <v>44546</v>
      </c>
      <c r="E8" s="52">
        <v>12</v>
      </c>
      <c r="F8" s="53">
        <v>1964606</v>
      </c>
      <c r="G8" s="54" t="s">
        <v>514</v>
      </c>
      <c r="H8" s="54">
        <f t="shared" si="0"/>
        <v>1</v>
      </c>
      <c r="I8" s="43">
        <v>44575</v>
      </c>
      <c r="J8" s="55"/>
      <c r="K8" s="56" t="s">
        <v>513</v>
      </c>
      <c r="P8">
        <f>SUBTOTAL(9,F3:F16)</f>
        <v>14694691</v>
      </c>
    </row>
    <row r="9" spans="1:16" x14ac:dyDescent="0.25">
      <c r="A9" s="50" t="s">
        <v>507</v>
      </c>
      <c r="B9" s="50" t="s">
        <v>508</v>
      </c>
      <c r="C9" s="51">
        <v>4740</v>
      </c>
      <c r="D9" s="43" t="s">
        <v>515</v>
      </c>
      <c r="E9" s="52">
        <v>12</v>
      </c>
      <c r="F9" s="53">
        <v>926217</v>
      </c>
      <c r="G9" s="54" t="s">
        <v>516</v>
      </c>
      <c r="H9" s="54">
        <f t="shared" si="0"/>
        <v>1</v>
      </c>
      <c r="I9" s="43">
        <v>44576</v>
      </c>
      <c r="J9" s="55"/>
      <c r="K9" s="56" t="s">
        <v>517</v>
      </c>
    </row>
    <row r="10" spans="1:16" x14ac:dyDescent="0.25">
      <c r="A10" s="50" t="s">
        <v>507</v>
      </c>
      <c r="B10" s="50" t="s">
        <v>508</v>
      </c>
      <c r="C10" s="51">
        <v>3751</v>
      </c>
      <c r="D10" s="43">
        <v>44540</v>
      </c>
      <c r="E10" s="52">
        <v>12</v>
      </c>
      <c r="F10" s="53">
        <v>676734</v>
      </c>
      <c r="G10" s="54" t="s">
        <v>512</v>
      </c>
      <c r="H10" s="54">
        <f t="shared" si="0"/>
        <v>1</v>
      </c>
      <c r="I10" s="43">
        <v>44576</v>
      </c>
      <c r="J10" s="55"/>
      <c r="K10" s="56" t="s">
        <v>517</v>
      </c>
    </row>
    <row r="11" spans="1:16" x14ac:dyDescent="0.25">
      <c r="A11" s="50" t="s">
        <v>507</v>
      </c>
      <c r="B11" s="50" t="s">
        <v>508</v>
      </c>
      <c r="C11" s="51">
        <v>5344</v>
      </c>
      <c r="D11" s="43">
        <v>44554</v>
      </c>
      <c r="E11" s="52">
        <v>12</v>
      </c>
      <c r="F11" s="53">
        <v>2188530</v>
      </c>
      <c r="G11" s="54" t="s">
        <v>514</v>
      </c>
      <c r="H11" s="54">
        <f t="shared" si="0"/>
        <v>1</v>
      </c>
      <c r="I11" s="43">
        <v>44576</v>
      </c>
      <c r="J11" s="55"/>
      <c r="K11" s="56" t="s">
        <v>517</v>
      </c>
    </row>
    <row r="12" spans="1:16" x14ac:dyDescent="0.25">
      <c r="A12" s="50" t="s">
        <v>507</v>
      </c>
      <c r="B12" s="50" t="s">
        <v>508</v>
      </c>
      <c r="C12" s="51">
        <v>5991</v>
      </c>
      <c r="D12" s="43">
        <v>44560</v>
      </c>
      <c r="E12" s="52">
        <v>12</v>
      </c>
      <c r="F12" s="53">
        <v>698585</v>
      </c>
      <c r="G12" s="54" t="s">
        <v>518</v>
      </c>
      <c r="H12" s="54">
        <f t="shared" si="0"/>
        <v>1</v>
      </c>
      <c r="I12" s="43">
        <v>44587</v>
      </c>
      <c r="J12" s="55"/>
      <c r="K12" s="56" t="s">
        <v>519</v>
      </c>
    </row>
    <row r="13" spans="1:16" x14ac:dyDescent="0.25">
      <c r="A13" s="50" t="s">
        <v>507</v>
      </c>
      <c r="B13" s="50" t="s">
        <v>508</v>
      </c>
      <c r="C13" s="51">
        <v>5629</v>
      </c>
      <c r="D13" s="43">
        <v>44558</v>
      </c>
      <c r="E13" s="52">
        <v>12</v>
      </c>
      <c r="F13" s="53">
        <v>1237160</v>
      </c>
      <c r="G13" s="54" t="s">
        <v>509</v>
      </c>
      <c r="H13" s="54">
        <f t="shared" si="0"/>
        <v>1</v>
      </c>
      <c r="I13" s="43">
        <v>44587</v>
      </c>
      <c r="J13" s="55"/>
      <c r="K13" s="56" t="s">
        <v>519</v>
      </c>
    </row>
    <row r="14" spans="1:16" x14ac:dyDescent="0.25">
      <c r="A14" s="50" t="s">
        <v>507</v>
      </c>
      <c r="B14" s="50" t="s">
        <v>508</v>
      </c>
      <c r="C14" s="51">
        <v>5690</v>
      </c>
      <c r="D14" s="43">
        <v>44559</v>
      </c>
      <c r="E14" s="52">
        <v>12</v>
      </c>
      <c r="F14" s="53">
        <v>918940</v>
      </c>
      <c r="G14" s="54" t="s">
        <v>512</v>
      </c>
      <c r="H14" s="54">
        <f t="shared" si="0"/>
        <v>1</v>
      </c>
      <c r="I14" s="43">
        <v>44587</v>
      </c>
      <c r="J14" s="55"/>
      <c r="K14" s="56" t="s">
        <v>519</v>
      </c>
      <c r="P14">
        <v>159802839</v>
      </c>
    </row>
    <row r="15" spans="1:16" x14ac:dyDescent="0.25">
      <c r="A15" s="50" t="s">
        <v>507</v>
      </c>
      <c r="B15" s="50" t="s">
        <v>508</v>
      </c>
      <c r="C15" s="51">
        <v>5688</v>
      </c>
      <c r="D15" s="43">
        <v>44559</v>
      </c>
      <c r="E15" s="52">
        <v>12</v>
      </c>
      <c r="F15" s="53">
        <v>1288653</v>
      </c>
      <c r="G15" s="54" t="s">
        <v>512</v>
      </c>
      <c r="H15" s="54">
        <f t="shared" si="0"/>
        <v>1</v>
      </c>
      <c r="I15" s="43">
        <v>44587</v>
      </c>
      <c r="J15" s="55"/>
      <c r="K15" s="56" t="s">
        <v>519</v>
      </c>
      <c r="P15" s="60">
        <f>+P14-F1</f>
        <v>1923529</v>
      </c>
    </row>
    <row r="16" spans="1:16" x14ac:dyDescent="0.25">
      <c r="A16" s="50" t="s">
        <v>507</v>
      </c>
      <c r="B16" s="50" t="s">
        <v>508</v>
      </c>
      <c r="C16" s="51">
        <v>5990</v>
      </c>
      <c r="D16" s="43">
        <v>44560</v>
      </c>
      <c r="E16" s="52">
        <v>12</v>
      </c>
      <c r="F16" s="53">
        <v>1584823</v>
      </c>
      <c r="G16" s="54" t="s">
        <v>514</v>
      </c>
      <c r="H16" s="54">
        <f t="shared" si="0"/>
        <v>1</v>
      </c>
      <c r="I16" s="43">
        <v>44587</v>
      </c>
      <c r="J16" s="55"/>
      <c r="K16" s="56" t="s">
        <v>519</v>
      </c>
    </row>
    <row r="17" spans="1:16" x14ac:dyDescent="0.25">
      <c r="A17" s="50" t="s">
        <v>507</v>
      </c>
      <c r="B17" s="50" t="s">
        <v>508</v>
      </c>
      <c r="C17" s="51">
        <v>6258</v>
      </c>
      <c r="D17" s="43">
        <v>44564</v>
      </c>
      <c r="E17" s="52">
        <v>1</v>
      </c>
      <c r="F17" s="53">
        <v>464243</v>
      </c>
      <c r="G17" s="54" t="s">
        <v>509</v>
      </c>
      <c r="H17" s="54">
        <f t="shared" si="0"/>
        <v>1</v>
      </c>
      <c r="I17" s="43">
        <v>44588</v>
      </c>
      <c r="J17" s="55"/>
      <c r="K17" s="56" t="s">
        <v>520</v>
      </c>
    </row>
    <row r="18" spans="1:16" x14ac:dyDescent="0.25">
      <c r="A18" s="50" t="s">
        <v>507</v>
      </c>
      <c r="B18" s="50" t="s">
        <v>508</v>
      </c>
      <c r="C18" s="51">
        <v>6916</v>
      </c>
      <c r="D18" s="43">
        <v>44569</v>
      </c>
      <c r="E18" s="52">
        <v>1</v>
      </c>
      <c r="F18" s="53">
        <v>1514779</v>
      </c>
      <c r="G18" s="54" t="s">
        <v>514</v>
      </c>
      <c r="H18" s="54">
        <f t="shared" si="0"/>
        <v>1</v>
      </c>
      <c r="I18" s="43">
        <v>44588</v>
      </c>
      <c r="J18" s="55"/>
      <c r="K18" s="56" t="s">
        <v>520</v>
      </c>
    </row>
    <row r="19" spans="1:16" x14ac:dyDescent="0.25">
      <c r="A19" s="50" t="s">
        <v>507</v>
      </c>
      <c r="B19" s="50" t="s">
        <v>508</v>
      </c>
      <c r="C19" s="51">
        <v>7455</v>
      </c>
      <c r="D19" s="43">
        <v>44573</v>
      </c>
      <c r="E19" s="52">
        <v>1</v>
      </c>
      <c r="F19" s="53">
        <v>1152571</v>
      </c>
      <c r="G19" s="54" t="s">
        <v>511</v>
      </c>
      <c r="H19" s="54">
        <f t="shared" si="0"/>
        <v>1</v>
      </c>
      <c r="I19" s="43">
        <v>44588</v>
      </c>
      <c r="J19" s="55"/>
      <c r="K19" s="56" t="s">
        <v>520</v>
      </c>
    </row>
    <row r="20" spans="1:16" x14ac:dyDescent="0.25">
      <c r="A20" s="50" t="s">
        <v>507</v>
      </c>
      <c r="B20" s="50" t="s">
        <v>508</v>
      </c>
      <c r="C20" s="51">
        <v>7026</v>
      </c>
      <c r="D20" s="43">
        <v>44571</v>
      </c>
      <c r="E20" s="52">
        <v>1</v>
      </c>
      <c r="F20" s="53">
        <v>904365</v>
      </c>
      <c r="G20" s="54" t="s">
        <v>509</v>
      </c>
      <c r="H20" s="54">
        <f t="shared" si="0"/>
        <v>1</v>
      </c>
      <c r="I20" s="43">
        <v>44588</v>
      </c>
      <c r="J20" s="55"/>
      <c r="K20" s="56" t="s">
        <v>520</v>
      </c>
      <c r="P20" s="61"/>
    </row>
    <row r="21" spans="1:16" x14ac:dyDescent="0.25">
      <c r="A21" s="50" t="s">
        <v>507</v>
      </c>
      <c r="B21" s="50" t="s">
        <v>508</v>
      </c>
      <c r="C21" s="51">
        <v>8336</v>
      </c>
      <c r="D21" s="43">
        <v>44579</v>
      </c>
      <c r="E21" s="52">
        <v>1</v>
      </c>
      <c r="F21" s="53">
        <v>1149834</v>
      </c>
      <c r="G21" s="54" t="s">
        <v>511</v>
      </c>
      <c r="H21" s="54">
        <f t="shared" si="0"/>
        <v>3</v>
      </c>
      <c r="I21" s="43">
        <v>44621</v>
      </c>
      <c r="J21" s="55"/>
      <c r="K21" s="56" t="s">
        <v>521</v>
      </c>
    </row>
    <row r="22" spans="1:16" x14ac:dyDescent="0.25">
      <c r="A22" s="50" t="s">
        <v>507</v>
      </c>
      <c r="B22" s="50" t="s">
        <v>508</v>
      </c>
      <c r="C22" s="51">
        <v>8038</v>
      </c>
      <c r="D22" s="43">
        <v>44578</v>
      </c>
      <c r="E22" s="52">
        <v>1</v>
      </c>
      <c r="F22" s="53">
        <v>2044290</v>
      </c>
      <c r="G22" s="54" t="s">
        <v>518</v>
      </c>
      <c r="H22" s="54">
        <f t="shared" si="0"/>
        <v>3</v>
      </c>
      <c r="I22" s="43">
        <v>44621</v>
      </c>
      <c r="J22" s="55"/>
      <c r="K22" s="56" t="s">
        <v>521</v>
      </c>
    </row>
    <row r="23" spans="1:16" x14ac:dyDescent="0.25">
      <c r="A23" s="50" t="s">
        <v>507</v>
      </c>
      <c r="B23" s="50" t="s">
        <v>508</v>
      </c>
      <c r="C23" s="51">
        <v>6696</v>
      </c>
      <c r="D23" s="43">
        <v>44567</v>
      </c>
      <c r="E23" s="52">
        <v>1</v>
      </c>
      <c r="F23" s="53">
        <v>1189661</v>
      </c>
      <c r="G23" s="54" t="s">
        <v>516</v>
      </c>
      <c r="H23" s="54">
        <f t="shared" si="0"/>
        <v>3</v>
      </c>
      <c r="I23" s="43">
        <v>44621</v>
      </c>
      <c r="J23" s="55"/>
      <c r="K23" s="56" t="s">
        <v>521</v>
      </c>
    </row>
    <row r="24" spans="1:16" x14ac:dyDescent="0.25">
      <c r="A24" s="50" t="s">
        <v>507</v>
      </c>
      <c r="B24" s="50" t="s">
        <v>508</v>
      </c>
      <c r="C24" s="51">
        <v>8636</v>
      </c>
      <c r="D24" s="43">
        <v>44580</v>
      </c>
      <c r="E24" s="52">
        <v>1</v>
      </c>
      <c r="F24" s="53">
        <v>857177</v>
      </c>
      <c r="G24" s="54" t="s">
        <v>509</v>
      </c>
      <c r="H24" s="54">
        <f t="shared" si="0"/>
        <v>3</v>
      </c>
      <c r="I24" s="43">
        <v>44621</v>
      </c>
      <c r="J24" s="55"/>
      <c r="K24" s="56" t="s">
        <v>521</v>
      </c>
    </row>
    <row r="25" spans="1:16" x14ac:dyDescent="0.25">
      <c r="A25" s="50" t="s">
        <v>507</v>
      </c>
      <c r="B25" s="50" t="s">
        <v>508</v>
      </c>
      <c r="C25" s="51">
        <v>9716</v>
      </c>
      <c r="D25" s="43">
        <v>44585</v>
      </c>
      <c r="E25" s="52">
        <v>1</v>
      </c>
      <c r="F25" s="53">
        <v>529200</v>
      </c>
      <c r="G25" s="54" t="s">
        <v>509</v>
      </c>
      <c r="H25" s="54">
        <f t="shared" si="0"/>
        <v>3</v>
      </c>
      <c r="I25" s="43">
        <v>44621</v>
      </c>
      <c r="J25" s="55"/>
      <c r="K25" s="56" t="s">
        <v>521</v>
      </c>
    </row>
    <row r="26" spans="1:16" x14ac:dyDescent="0.25">
      <c r="A26" s="50" t="s">
        <v>507</v>
      </c>
      <c r="B26" s="50" t="s">
        <v>508</v>
      </c>
      <c r="C26" s="51">
        <v>7145</v>
      </c>
      <c r="D26" s="43">
        <v>44572</v>
      </c>
      <c r="E26" s="52">
        <v>1</v>
      </c>
      <c r="F26" s="53">
        <v>2369310</v>
      </c>
      <c r="G26" s="54" t="s">
        <v>512</v>
      </c>
      <c r="H26" s="54">
        <f t="shared" si="0"/>
        <v>3</v>
      </c>
      <c r="I26" s="43">
        <v>44621</v>
      </c>
      <c r="J26" s="55"/>
      <c r="K26" s="56" t="s">
        <v>521</v>
      </c>
    </row>
    <row r="27" spans="1:16" x14ac:dyDescent="0.25">
      <c r="A27" s="50" t="s">
        <v>507</v>
      </c>
      <c r="B27" s="50" t="s">
        <v>508</v>
      </c>
      <c r="C27" s="51">
        <v>8335</v>
      </c>
      <c r="D27" s="43">
        <v>44579</v>
      </c>
      <c r="E27" s="52">
        <v>1</v>
      </c>
      <c r="F27" s="53">
        <v>760651</v>
      </c>
      <c r="G27" s="54" t="s">
        <v>512</v>
      </c>
      <c r="H27" s="54">
        <f t="shared" si="0"/>
        <v>3</v>
      </c>
      <c r="I27" s="43">
        <v>44621</v>
      </c>
      <c r="J27" s="55"/>
      <c r="K27" s="56" t="s">
        <v>521</v>
      </c>
    </row>
    <row r="28" spans="1:16" x14ac:dyDescent="0.25">
      <c r="A28" s="50" t="s">
        <v>507</v>
      </c>
      <c r="B28" s="50" t="s">
        <v>508</v>
      </c>
      <c r="C28" s="51">
        <v>9326</v>
      </c>
      <c r="D28" s="43">
        <v>44583</v>
      </c>
      <c r="E28" s="52">
        <v>1</v>
      </c>
      <c r="F28" s="53">
        <v>753859</v>
      </c>
      <c r="G28" s="54" t="s">
        <v>516</v>
      </c>
      <c r="H28" s="54">
        <f t="shared" si="0"/>
        <v>3</v>
      </c>
      <c r="I28" s="43">
        <v>44621</v>
      </c>
      <c r="J28" s="55"/>
      <c r="K28" s="56" t="s">
        <v>521</v>
      </c>
    </row>
    <row r="29" spans="1:16" x14ac:dyDescent="0.25">
      <c r="A29" s="50" t="s">
        <v>507</v>
      </c>
      <c r="B29" s="50" t="s">
        <v>508</v>
      </c>
      <c r="C29" s="51">
        <v>10703</v>
      </c>
      <c r="D29" s="43">
        <v>44600</v>
      </c>
      <c r="E29" s="52">
        <v>2</v>
      </c>
      <c r="F29" s="53">
        <v>3030490</v>
      </c>
      <c r="G29" s="54" t="s">
        <v>522</v>
      </c>
      <c r="H29" s="54">
        <f t="shared" si="0"/>
        <v>3</v>
      </c>
      <c r="I29" s="43">
        <v>44635</v>
      </c>
      <c r="J29" s="55"/>
      <c r="K29" s="56" t="s">
        <v>523</v>
      </c>
    </row>
    <row r="30" spans="1:16" x14ac:dyDescent="0.25">
      <c r="A30" s="50" t="s">
        <v>507</v>
      </c>
      <c r="B30" s="50" t="s">
        <v>508</v>
      </c>
      <c r="C30" s="51">
        <v>10686</v>
      </c>
      <c r="D30" s="43">
        <v>44600</v>
      </c>
      <c r="E30" s="52">
        <v>2</v>
      </c>
      <c r="F30" s="53">
        <v>1724256</v>
      </c>
      <c r="G30" s="54" t="s">
        <v>514</v>
      </c>
      <c r="H30" s="54">
        <f t="shared" si="0"/>
        <v>3</v>
      </c>
      <c r="I30" s="43">
        <v>44635</v>
      </c>
      <c r="J30" s="55"/>
      <c r="K30" s="56" t="s">
        <v>523</v>
      </c>
    </row>
    <row r="31" spans="1:16" x14ac:dyDescent="0.25">
      <c r="A31" s="50" t="s">
        <v>507</v>
      </c>
      <c r="B31" s="50" t="s">
        <v>508</v>
      </c>
      <c r="C31" s="51">
        <v>11782</v>
      </c>
      <c r="D31" s="43">
        <v>44604</v>
      </c>
      <c r="E31" s="52">
        <v>2</v>
      </c>
      <c r="F31" s="53">
        <v>965491</v>
      </c>
      <c r="G31" s="54" t="s">
        <v>512</v>
      </c>
      <c r="H31" s="54">
        <f t="shared" si="0"/>
        <v>3</v>
      </c>
      <c r="I31" s="43">
        <v>44635</v>
      </c>
      <c r="J31" s="55"/>
      <c r="K31" s="56" t="s">
        <v>523</v>
      </c>
    </row>
    <row r="32" spans="1:16" x14ac:dyDescent="0.25">
      <c r="A32" s="50" t="s">
        <v>507</v>
      </c>
      <c r="B32" s="50" t="s">
        <v>508</v>
      </c>
      <c r="C32" s="51">
        <v>10653</v>
      </c>
      <c r="D32" s="43">
        <v>44599</v>
      </c>
      <c r="E32" s="52">
        <v>2</v>
      </c>
      <c r="F32" s="53">
        <v>5115064</v>
      </c>
      <c r="G32" s="54" t="s">
        <v>512</v>
      </c>
      <c r="H32" s="54">
        <f t="shared" si="0"/>
        <v>3</v>
      </c>
      <c r="I32" s="43">
        <v>44635</v>
      </c>
      <c r="J32" s="55"/>
      <c r="K32" s="56" t="s">
        <v>523</v>
      </c>
    </row>
    <row r="33" spans="1:11" x14ac:dyDescent="0.25">
      <c r="A33" s="50" t="s">
        <v>507</v>
      </c>
      <c r="B33" s="50" t="s">
        <v>508</v>
      </c>
      <c r="C33" s="51">
        <v>10479</v>
      </c>
      <c r="D33" s="43">
        <v>44590</v>
      </c>
      <c r="E33" s="52">
        <v>1</v>
      </c>
      <c r="F33" s="53">
        <v>2083503</v>
      </c>
      <c r="G33" s="54" t="s">
        <v>514</v>
      </c>
      <c r="H33" s="54">
        <f t="shared" si="0"/>
        <v>3</v>
      </c>
      <c r="I33" s="43">
        <v>44644</v>
      </c>
      <c r="J33" s="55"/>
      <c r="K33" s="56" t="s">
        <v>524</v>
      </c>
    </row>
    <row r="34" spans="1:11" x14ac:dyDescent="0.25">
      <c r="A34" s="50" t="s">
        <v>507</v>
      </c>
      <c r="B34" s="50" t="s">
        <v>508</v>
      </c>
      <c r="C34" s="51">
        <v>8934</v>
      </c>
      <c r="D34" s="43">
        <v>44582</v>
      </c>
      <c r="E34" s="52">
        <v>1</v>
      </c>
      <c r="F34" s="53">
        <v>2082867</v>
      </c>
      <c r="G34" s="54" t="s">
        <v>512</v>
      </c>
      <c r="H34" s="54">
        <f t="shared" si="0"/>
        <v>3</v>
      </c>
      <c r="I34" s="43">
        <v>44644</v>
      </c>
      <c r="J34" s="55"/>
      <c r="K34" s="56" t="s">
        <v>524</v>
      </c>
    </row>
    <row r="35" spans="1:11" x14ac:dyDescent="0.25">
      <c r="A35" s="50" t="s">
        <v>507</v>
      </c>
      <c r="B35" s="50" t="s">
        <v>508</v>
      </c>
      <c r="C35" s="51">
        <v>10248</v>
      </c>
      <c r="D35" s="43">
        <v>44586</v>
      </c>
      <c r="E35" s="52">
        <v>1</v>
      </c>
      <c r="F35" s="53">
        <v>3771217</v>
      </c>
      <c r="G35" s="54" t="s">
        <v>512</v>
      </c>
      <c r="H35" s="54">
        <f t="shared" si="0"/>
        <v>3</v>
      </c>
      <c r="I35" s="43">
        <v>44644</v>
      </c>
      <c r="J35" s="55"/>
      <c r="K35" s="56" t="s">
        <v>524</v>
      </c>
    </row>
    <row r="36" spans="1:11" x14ac:dyDescent="0.25">
      <c r="A36" s="50" t="s">
        <v>507</v>
      </c>
      <c r="B36" s="50" t="s">
        <v>508</v>
      </c>
      <c r="C36" s="51">
        <v>12711</v>
      </c>
      <c r="D36" s="43">
        <v>44607</v>
      </c>
      <c r="E36" s="52">
        <v>2</v>
      </c>
      <c r="F36" s="53">
        <v>1499928</v>
      </c>
      <c r="G36" s="54" t="s">
        <v>509</v>
      </c>
      <c r="H36" s="54">
        <f t="shared" si="0"/>
        <v>3</v>
      </c>
      <c r="I36" s="43">
        <v>44645</v>
      </c>
      <c r="J36" s="55"/>
      <c r="K36" s="56" t="s">
        <v>525</v>
      </c>
    </row>
    <row r="37" spans="1:11" x14ac:dyDescent="0.25">
      <c r="A37" s="50" t="s">
        <v>507</v>
      </c>
      <c r="B37" s="50" t="s">
        <v>508</v>
      </c>
      <c r="C37" s="51">
        <v>32</v>
      </c>
      <c r="D37" s="43">
        <v>44624</v>
      </c>
      <c r="E37" s="52">
        <v>3</v>
      </c>
      <c r="F37" s="53">
        <v>501224</v>
      </c>
      <c r="G37" s="54" t="s">
        <v>511</v>
      </c>
      <c r="H37" s="54">
        <f t="shared" si="0"/>
        <v>4</v>
      </c>
      <c r="I37" s="43">
        <v>44652</v>
      </c>
      <c r="J37" s="55"/>
      <c r="K37" s="56" t="s">
        <v>526</v>
      </c>
    </row>
    <row r="38" spans="1:11" x14ac:dyDescent="0.25">
      <c r="A38" s="50" t="s">
        <v>507</v>
      </c>
      <c r="B38" s="50" t="s">
        <v>508</v>
      </c>
      <c r="C38" s="51">
        <v>52</v>
      </c>
      <c r="D38" s="43">
        <v>44624</v>
      </c>
      <c r="E38" s="52">
        <v>3</v>
      </c>
      <c r="F38" s="53">
        <v>1002590</v>
      </c>
      <c r="G38" s="54" t="s">
        <v>514</v>
      </c>
      <c r="H38" s="54">
        <f t="shared" si="0"/>
        <v>4</v>
      </c>
      <c r="I38" s="43">
        <v>44652</v>
      </c>
      <c r="J38" s="55"/>
      <c r="K38" s="56" t="s">
        <v>526</v>
      </c>
    </row>
    <row r="39" spans="1:11" x14ac:dyDescent="0.25">
      <c r="A39" s="50" t="s">
        <v>507</v>
      </c>
      <c r="B39" s="50" t="s">
        <v>508</v>
      </c>
      <c r="C39" s="51">
        <v>14891</v>
      </c>
      <c r="D39" s="43">
        <v>44621</v>
      </c>
      <c r="E39" s="52">
        <v>3</v>
      </c>
      <c r="F39" s="53">
        <v>1761927</v>
      </c>
      <c r="G39" s="54" t="s">
        <v>512</v>
      </c>
      <c r="H39" s="54">
        <f t="shared" si="0"/>
        <v>4</v>
      </c>
      <c r="I39" s="43">
        <v>44652</v>
      </c>
      <c r="J39" s="55"/>
      <c r="K39" s="56" t="s">
        <v>526</v>
      </c>
    </row>
    <row r="40" spans="1:11" x14ac:dyDescent="0.25">
      <c r="A40" s="50" t="s">
        <v>507</v>
      </c>
      <c r="B40" s="50" t="s">
        <v>508</v>
      </c>
      <c r="C40" s="51">
        <v>31</v>
      </c>
      <c r="D40" s="43">
        <v>44624</v>
      </c>
      <c r="E40" s="52">
        <v>3</v>
      </c>
      <c r="F40" s="53">
        <v>433581</v>
      </c>
      <c r="G40" s="54" t="s">
        <v>512</v>
      </c>
      <c r="H40" s="54">
        <f t="shared" si="0"/>
        <v>4</v>
      </c>
      <c r="I40" s="43">
        <v>44652</v>
      </c>
      <c r="J40" s="55"/>
      <c r="K40" s="56" t="s">
        <v>526</v>
      </c>
    </row>
    <row r="41" spans="1:11" x14ac:dyDescent="0.25">
      <c r="A41" s="50" t="s">
        <v>507</v>
      </c>
      <c r="B41" s="50" t="s">
        <v>508</v>
      </c>
      <c r="C41" s="51">
        <v>1439</v>
      </c>
      <c r="D41" s="43">
        <v>44631</v>
      </c>
      <c r="E41" s="52">
        <v>3</v>
      </c>
      <c r="F41" s="53">
        <v>599713</v>
      </c>
      <c r="G41" s="54" t="s">
        <v>514</v>
      </c>
      <c r="H41" s="54">
        <f t="shared" si="0"/>
        <v>4</v>
      </c>
      <c r="I41" s="43">
        <v>44653</v>
      </c>
      <c r="J41" s="55"/>
      <c r="K41" s="56" t="s">
        <v>527</v>
      </c>
    </row>
    <row r="42" spans="1:11" x14ac:dyDescent="0.25">
      <c r="A42" s="50" t="s">
        <v>507</v>
      </c>
      <c r="B42" s="50" t="s">
        <v>508</v>
      </c>
      <c r="C42" s="51">
        <v>902</v>
      </c>
      <c r="D42" s="43">
        <v>44629</v>
      </c>
      <c r="E42" s="52">
        <v>3</v>
      </c>
      <c r="F42" s="53">
        <v>942434</v>
      </c>
      <c r="G42" s="54" t="s">
        <v>509</v>
      </c>
      <c r="H42" s="54">
        <f t="shared" si="0"/>
        <v>4</v>
      </c>
      <c r="I42" s="43">
        <v>44653</v>
      </c>
      <c r="J42" s="55"/>
      <c r="K42" s="56" t="s">
        <v>527</v>
      </c>
    </row>
    <row r="43" spans="1:11" x14ac:dyDescent="0.25">
      <c r="A43" s="50" t="s">
        <v>507</v>
      </c>
      <c r="B43" s="50" t="s">
        <v>508</v>
      </c>
      <c r="C43" s="51">
        <v>13269</v>
      </c>
      <c r="D43" s="43">
        <v>44613</v>
      </c>
      <c r="E43" s="52">
        <v>2</v>
      </c>
      <c r="F43" s="53">
        <v>911082</v>
      </c>
      <c r="G43" s="54" t="s">
        <v>518</v>
      </c>
      <c r="H43" s="54">
        <f t="shared" si="0"/>
        <v>4</v>
      </c>
      <c r="I43" s="43">
        <v>44665</v>
      </c>
      <c r="J43" s="55"/>
      <c r="K43" s="56" t="s">
        <v>528</v>
      </c>
    </row>
    <row r="44" spans="1:11" x14ac:dyDescent="0.25">
      <c r="A44" s="50" t="s">
        <v>507</v>
      </c>
      <c r="B44" s="50" t="s">
        <v>508</v>
      </c>
      <c r="C44" s="51">
        <v>13832</v>
      </c>
      <c r="D44" s="43">
        <v>44616</v>
      </c>
      <c r="E44" s="52">
        <v>2</v>
      </c>
      <c r="F44" s="53">
        <v>793055</v>
      </c>
      <c r="G44" s="54" t="s">
        <v>518</v>
      </c>
      <c r="H44" s="54">
        <f t="shared" si="0"/>
        <v>4</v>
      </c>
      <c r="I44" s="43">
        <v>44665</v>
      </c>
      <c r="J44" s="55"/>
      <c r="K44" s="56" t="s">
        <v>528</v>
      </c>
    </row>
    <row r="45" spans="1:11" x14ac:dyDescent="0.25">
      <c r="A45" s="50" t="s">
        <v>507</v>
      </c>
      <c r="B45" s="50" t="s">
        <v>508</v>
      </c>
      <c r="C45" s="51">
        <v>13270</v>
      </c>
      <c r="D45" s="43">
        <v>44613</v>
      </c>
      <c r="E45" s="52">
        <v>2</v>
      </c>
      <c r="F45" s="53">
        <v>795307</v>
      </c>
      <c r="G45" s="54" t="s">
        <v>514</v>
      </c>
      <c r="H45" s="54">
        <f t="shared" si="0"/>
        <v>4</v>
      </c>
      <c r="I45" s="43">
        <v>44665</v>
      </c>
      <c r="J45" s="55"/>
      <c r="K45" s="56" t="s">
        <v>528</v>
      </c>
    </row>
    <row r="46" spans="1:11" x14ac:dyDescent="0.25">
      <c r="A46" s="50" t="s">
        <v>507</v>
      </c>
      <c r="B46" s="50" t="s">
        <v>508</v>
      </c>
      <c r="C46" s="51">
        <v>13302</v>
      </c>
      <c r="D46" s="43">
        <v>44614</v>
      </c>
      <c r="E46" s="52">
        <v>2</v>
      </c>
      <c r="F46" s="53">
        <v>574650</v>
      </c>
      <c r="G46" s="54" t="s">
        <v>509</v>
      </c>
      <c r="H46" s="54">
        <f t="shared" si="0"/>
        <v>4</v>
      </c>
      <c r="I46" s="43">
        <v>44665</v>
      </c>
      <c r="J46" s="55"/>
      <c r="K46" s="56" t="s">
        <v>528</v>
      </c>
    </row>
    <row r="47" spans="1:11" x14ac:dyDescent="0.25">
      <c r="A47" s="50" t="s">
        <v>507</v>
      </c>
      <c r="B47" s="50" t="s">
        <v>508</v>
      </c>
      <c r="C47" s="51">
        <v>13848</v>
      </c>
      <c r="D47" s="43">
        <v>44616</v>
      </c>
      <c r="E47" s="52">
        <v>2</v>
      </c>
      <c r="F47" s="53">
        <v>1128173</v>
      </c>
      <c r="G47" s="54" t="s">
        <v>512</v>
      </c>
      <c r="H47" s="54">
        <f t="shared" si="0"/>
        <v>4</v>
      </c>
      <c r="I47" s="43">
        <v>44665</v>
      </c>
      <c r="J47" s="55"/>
      <c r="K47" s="56" t="s">
        <v>528</v>
      </c>
    </row>
    <row r="48" spans="1:11" x14ac:dyDescent="0.25">
      <c r="A48" s="50" t="s">
        <v>507</v>
      </c>
      <c r="B48" s="50" t="s">
        <v>508</v>
      </c>
      <c r="C48" s="51">
        <v>13128</v>
      </c>
      <c r="D48" s="43">
        <v>44611</v>
      </c>
      <c r="E48" s="52">
        <v>2</v>
      </c>
      <c r="F48" s="53">
        <v>1055361</v>
      </c>
      <c r="G48" s="54" t="s">
        <v>511</v>
      </c>
      <c r="H48" s="54">
        <f t="shared" si="0"/>
        <v>4</v>
      </c>
      <c r="I48" s="43">
        <v>44665</v>
      </c>
      <c r="J48" s="55"/>
      <c r="K48" s="56" t="s">
        <v>528</v>
      </c>
    </row>
    <row r="49" spans="1:11" x14ac:dyDescent="0.25">
      <c r="A49" s="50" t="s">
        <v>507</v>
      </c>
      <c r="B49" s="50" t="s">
        <v>508</v>
      </c>
      <c r="C49" s="51">
        <v>1783</v>
      </c>
      <c r="D49" s="43">
        <v>44634</v>
      </c>
      <c r="E49" s="52">
        <v>3</v>
      </c>
      <c r="F49" s="53">
        <v>1062995</v>
      </c>
      <c r="G49" s="54" t="s">
        <v>509</v>
      </c>
      <c r="H49" s="54">
        <f t="shared" si="0"/>
        <v>4</v>
      </c>
      <c r="I49" s="43">
        <v>44672</v>
      </c>
      <c r="J49" s="55"/>
      <c r="K49" s="56" t="s">
        <v>529</v>
      </c>
    </row>
    <row r="50" spans="1:11" x14ac:dyDescent="0.25">
      <c r="A50" s="50" t="s">
        <v>507</v>
      </c>
      <c r="B50" s="50" t="s">
        <v>508</v>
      </c>
      <c r="C50" s="51">
        <v>1797</v>
      </c>
      <c r="D50" s="43">
        <v>44634</v>
      </c>
      <c r="E50" s="52">
        <v>3</v>
      </c>
      <c r="F50" s="53">
        <v>3030491</v>
      </c>
      <c r="G50" s="54" t="s">
        <v>516</v>
      </c>
      <c r="H50" s="54">
        <f t="shared" si="0"/>
        <v>4</v>
      </c>
      <c r="I50" s="43">
        <v>44672</v>
      </c>
      <c r="J50" s="55"/>
      <c r="K50" s="56" t="s">
        <v>529</v>
      </c>
    </row>
    <row r="51" spans="1:11" x14ac:dyDescent="0.25">
      <c r="A51" s="50" t="s">
        <v>507</v>
      </c>
      <c r="B51" s="50" t="s">
        <v>508</v>
      </c>
      <c r="C51" s="51">
        <v>2817</v>
      </c>
      <c r="D51" s="43">
        <v>44638</v>
      </c>
      <c r="E51" s="52">
        <v>3</v>
      </c>
      <c r="F51" s="53">
        <v>1004001</v>
      </c>
      <c r="G51" s="54" t="s">
        <v>514</v>
      </c>
      <c r="H51" s="54">
        <f t="shared" si="0"/>
        <v>4</v>
      </c>
      <c r="I51" s="43">
        <v>44672</v>
      </c>
      <c r="J51" s="55"/>
      <c r="K51" s="56" t="s">
        <v>529</v>
      </c>
    </row>
    <row r="52" spans="1:11" x14ac:dyDescent="0.25">
      <c r="A52" s="50" t="s">
        <v>507</v>
      </c>
      <c r="B52" s="50" t="s">
        <v>508</v>
      </c>
      <c r="C52" s="51">
        <v>1879</v>
      </c>
      <c r="D52" s="43">
        <v>44636</v>
      </c>
      <c r="E52" s="52">
        <v>3</v>
      </c>
      <c r="F52" s="53">
        <v>1416396</v>
      </c>
      <c r="G52" s="54" t="s">
        <v>512</v>
      </c>
      <c r="H52" s="54">
        <f t="shared" si="0"/>
        <v>4</v>
      </c>
      <c r="I52" s="43">
        <v>44672</v>
      </c>
      <c r="J52" s="55"/>
      <c r="K52" s="56" t="s">
        <v>529</v>
      </c>
    </row>
    <row r="53" spans="1:11" x14ac:dyDescent="0.25">
      <c r="A53" s="50" t="s">
        <v>507</v>
      </c>
      <c r="B53" s="50" t="s">
        <v>508</v>
      </c>
      <c r="C53" s="51">
        <v>1776</v>
      </c>
      <c r="D53" s="43">
        <v>44634</v>
      </c>
      <c r="E53" s="52">
        <v>3</v>
      </c>
      <c r="F53" s="53">
        <v>716246</v>
      </c>
      <c r="G53" s="54" t="s">
        <v>530</v>
      </c>
      <c r="H53" s="54">
        <f t="shared" si="0"/>
        <v>4</v>
      </c>
      <c r="I53" s="43">
        <v>44672</v>
      </c>
      <c r="J53" s="55"/>
      <c r="K53" s="56" t="s">
        <v>529</v>
      </c>
    </row>
    <row r="54" spans="1:11" x14ac:dyDescent="0.25">
      <c r="A54" s="50" t="s">
        <v>507</v>
      </c>
      <c r="B54" s="50" t="s">
        <v>508</v>
      </c>
      <c r="C54" s="51">
        <v>3821</v>
      </c>
      <c r="D54" s="43">
        <v>44645</v>
      </c>
      <c r="E54" s="52">
        <v>3</v>
      </c>
      <c r="F54" s="53">
        <v>811278</v>
      </c>
      <c r="G54" s="54" t="s">
        <v>512</v>
      </c>
      <c r="H54" s="54">
        <f t="shared" si="0"/>
        <v>4</v>
      </c>
      <c r="I54" s="43">
        <v>44672</v>
      </c>
      <c r="J54" s="55"/>
      <c r="K54" s="56" t="s">
        <v>529</v>
      </c>
    </row>
    <row r="55" spans="1:11" x14ac:dyDescent="0.25">
      <c r="A55" s="50" t="s">
        <v>507</v>
      </c>
      <c r="B55" s="50" t="s">
        <v>508</v>
      </c>
      <c r="C55" s="51">
        <v>3058</v>
      </c>
      <c r="D55" s="43">
        <v>44641</v>
      </c>
      <c r="E55" s="52">
        <v>3</v>
      </c>
      <c r="F55" s="53">
        <v>508868</v>
      </c>
      <c r="G55" s="54" t="s">
        <v>512</v>
      </c>
      <c r="H55" s="54">
        <f t="shared" si="0"/>
        <v>4</v>
      </c>
      <c r="I55" s="43">
        <v>44672</v>
      </c>
      <c r="J55" s="55"/>
      <c r="K55" s="56" t="s">
        <v>529</v>
      </c>
    </row>
    <row r="56" spans="1:11" x14ac:dyDescent="0.25">
      <c r="A56" s="50" t="s">
        <v>507</v>
      </c>
      <c r="B56" s="50" t="s">
        <v>508</v>
      </c>
      <c r="C56" s="51">
        <v>3261</v>
      </c>
      <c r="D56" s="43">
        <v>44642</v>
      </c>
      <c r="E56" s="52">
        <v>3</v>
      </c>
      <c r="F56" s="53">
        <v>959448</v>
      </c>
      <c r="G56" s="54" t="s">
        <v>509</v>
      </c>
      <c r="H56" s="54">
        <f t="shared" si="0"/>
        <v>4</v>
      </c>
      <c r="I56" s="43">
        <v>44672</v>
      </c>
      <c r="J56" s="55"/>
      <c r="K56" s="56" t="s">
        <v>529</v>
      </c>
    </row>
    <row r="57" spans="1:11" x14ac:dyDescent="0.25">
      <c r="A57" s="50" t="s">
        <v>507</v>
      </c>
      <c r="B57" s="50" t="s">
        <v>508</v>
      </c>
      <c r="C57" s="51">
        <v>4113</v>
      </c>
      <c r="D57" s="43">
        <v>44645</v>
      </c>
      <c r="E57" s="52">
        <v>3</v>
      </c>
      <c r="F57" s="53">
        <v>1101950</v>
      </c>
      <c r="G57" s="54" t="s">
        <v>514</v>
      </c>
      <c r="H57" s="54">
        <f t="shared" si="0"/>
        <v>4</v>
      </c>
      <c r="I57" s="43">
        <v>44672</v>
      </c>
      <c r="J57" s="55"/>
      <c r="K57" s="56" t="s">
        <v>529</v>
      </c>
    </row>
    <row r="58" spans="1:11" x14ac:dyDescent="0.25">
      <c r="A58" s="50" t="s">
        <v>507</v>
      </c>
      <c r="B58" s="50" t="s">
        <v>508</v>
      </c>
      <c r="C58" s="51">
        <v>4112</v>
      </c>
      <c r="D58" s="43">
        <v>44646</v>
      </c>
      <c r="E58" s="52">
        <v>3</v>
      </c>
      <c r="F58" s="53">
        <v>561488</v>
      </c>
      <c r="G58" s="54" t="s">
        <v>509</v>
      </c>
      <c r="H58" s="54">
        <f t="shared" si="0"/>
        <v>4</v>
      </c>
      <c r="I58" s="43">
        <v>44677</v>
      </c>
      <c r="J58" s="55"/>
      <c r="K58" s="56" t="s">
        <v>531</v>
      </c>
    </row>
    <row r="59" spans="1:11" x14ac:dyDescent="0.25">
      <c r="A59" s="50" t="s">
        <v>507</v>
      </c>
      <c r="B59" s="50" t="s">
        <v>508</v>
      </c>
      <c r="C59" s="51">
        <v>3845</v>
      </c>
      <c r="D59" s="43">
        <v>44645</v>
      </c>
      <c r="E59" s="52">
        <v>3</v>
      </c>
      <c r="F59" s="53">
        <v>1010345</v>
      </c>
      <c r="G59" s="54" t="s">
        <v>511</v>
      </c>
      <c r="H59" s="54">
        <f t="shared" si="0"/>
        <v>4</v>
      </c>
      <c r="I59" s="43">
        <v>44677</v>
      </c>
      <c r="J59" s="55"/>
      <c r="K59" s="56" t="s">
        <v>531</v>
      </c>
    </row>
    <row r="60" spans="1:11" x14ac:dyDescent="0.25">
      <c r="A60" s="50" t="s">
        <v>507</v>
      </c>
      <c r="B60" s="50" t="s">
        <v>508</v>
      </c>
      <c r="C60" s="51">
        <v>3844</v>
      </c>
      <c r="D60" s="43">
        <v>44645</v>
      </c>
      <c r="E60" s="52">
        <v>3</v>
      </c>
      <c r="F60" s="53">
        <v>710004</v>
      </c>
      <c r="G60" s="54" t="s">
        <v>511</v>
      </c>
      <c r="H60" s="54">
        <f t="shared" si="0"/>
        <v>4</v>
      </c>
      <c r="I60" s="43">
        <v>44677</v>
      </c>
      <c r="J60" s="55"/>
      <c r="K60" s="56" t="s">
        <v>531</v>
      </c>
    </row>
    <row r="61" spans="1:11" x14ac:dyDescent="0.25">
      <c r="A61" s="50" t="s">
        <v>507</v>
      </c>
      <c r="B61" s="50" t="s">
        <v>508</v>
      </c>
      <c r="C61" s="51">
        <v>5415</v>
      </c>
      <c r="D61" s="43">
        <v>44656</v>
      </c>
      <c r="E61" s="52">
        <v>4</v>
      </c>
      <c r="F61" s="53">
        <v>398639</v>
      </c>
      <c r="G61" s="54" t="s">
        <v>518</v>
      </c>
      <c r="H61" s="54">
        <f t="shared" si="0"/>
        <v>5</v>
      </c>
      <c r="I61" s="43">
        <v>44688</v>
      </c>
      <c r="J61" s="55"/>
      <c r="K61" s="56" t="s">
        <v>532</v>
      </c>
    </row>
    <row r="62" spans="1:11" x14ac:dyDescent="0.25">
      <c r="A62" s="50" t="s">
        <v>507</v>
      </c>
      <c r="B62" s="50" t="s">
        <v>508</v>
      </c>
      <c r="C62" s="51">
        <v>5078</v>
      </c>
      <c r="D62" s="43">
        <v>44653</v>
      </c>
      <c r="E62" s="52">
        <v>4</v>
      </c>
      <c r="F62" s="53">
        <v>1922158</v>
      </c>
      <c r="G62" s="54" t="s">
        <v>512</v>
      </c>
      <c r="H62" s="54">
        <f t="shared" si="0"/>
        <v>5</v>
      </c>
      <c r="I62" s="43">
        <v>44688</v>
      </c>
      <c r="J62" s="55"/>
      <c r="K62" s="56" t="s">
        <v>532</v>
      </c>
    </row>
    <row r="63" spans="1:11" x14ac:dyDescent="0.25">
      <c r="A63" s="50" t="s">
        <v>507</v>
      </c>
      <c r="B63" s="50" t="s">
        <v>508</v>
      </c>
      <c r="C63" s="51">
        <v>6730</v>
      </c>
      <c r="D63" s="43">
        <v>44663</v>
      </c>
      <c r="E63" s="52">
        <v>4</v>
      </c>
      <c r="F63" s="53">
        <v>1218648</v>
      </c>
      <c r="G63" s="54" t="s">
        <v>512</v>
      </c>
      <c r="H63" s="54">
        <f t="shared" si="0"/>
        <v>5</v>
      </c>
      <c r="I63" s="43">
        <v>44688</v>
      </c>
      <c r="J63" s="55"/>
      <c r="K63" s="56" t="s">
        <v>532</v>
      </c>
    </row>
    <row r="64" spans="1:11" x14ac:dyDescent="0.25">
      <c r="A64" s="50" t="s">
        <v>507</v>
      </c>
      <c r="B64" s="50" t="s">
        <v>508</v>
      </c>
      <c r="C64" s="51">
        <v>6742</v>
      </c>
      <c r="D64" s="43">
        <v>44663</v>
      </c>
      <c r="E64" s="52">
        <v>4</v>
      </c>
      <c r="F64" s="53">
        <v>1147850</v>
      </c>
      <c r="G64" s="54" t="s">
        <v>522</v>
      </c>
      <c r="H64" s="54">
        <f t="shared" si="0"/>
        <v>5</v>
      </c>
      <c r="I64" s="43">
        <v>44688</v>
      </c>
      <c r="J64" s="55"/>
      <c r="K64" s="56" t="s">
        <v>532</v>
      </c>
    </row>
    <row r="65" spans="1:11" x14ac:dyDescent="0.25">
      <c r="A65" s="50" t="s">
        <v>507</v>
      </c>
      <c r="B65" s="50" t="s">
        <v>508</v>
      </c>
      <c r="C65" s="51">
        <v>5407</v>
      </c>
      <c r="D65" s="43">
        <v>44656</v>
      </c>
      <c r="E65" s="52">
        <v>4</v>
      </c>
      <c r="F65" s="53">
        <v>1259424</v>
      </c>
      <c r="G65" s="54" t="s">
        <v>516</v>
      </c>
      <c r="H65" s="54">
        <f t="shared" si="0"/>
        <v>5</v>
      </c>
      <c r="I65" s="43">
        <v>44688</v>
      </c>
      <c r="J65" s="55"/>
      <c r="K65" s="56" t="s">
        <v>532</v>
      </c>
    </row>
    <row r="66" spans="1:11" x14ac:dyDescent="0.25">
      <c r="A66" s="50" t="s">
        <v>507</v>
      </c>
      <c r="B66" s="50" t="s">
        <v>508</v>
      </c>
      <c r="C66" s="51">
        <v>4762</v>
      </c>
      <c r="D66" s="43">
        <v>44651</v>
      </c>
      <c r="E66" s="52">
        <v>3</v>
      </c>
      <c r="F66" s="53">
        <v>1438433</v>
      </c>
      <c r="G66" s="54" t="s">
        <v>514</v>
      </c>
      <c r="H66" s="54">
        <f t="shared" si="0"/>
        <v>5</v>
      </c>
      <c r="I66" s="43">
        <v>44688</v>
      </c>
      <c r="J66" s="55"/>
      <c r="K66" s="56" t="s">
        <v>532</v>
      </c>
    </row>
    <row r="67" spans="1:11" x14ac:dyDescent="0.25">
      <c r="A67" s="50" t="s">
        <v>507</v>
      </c>
      <c r="B67" s="50" t="s">
        <v>508</v>
      </c>
      <c r="C67" s="51">
        <v>7321</v>
      </c>
      <c r="D67" s="43">
        <v>44665</v>
      </c>
      <c r="E67" s="52">
        <v>4</v>
      </c>
      <c r="F67" s="53">
        <v>816683</v>
      </c>
      <c r="G67" s="54" t="s">
        <v>518</v>
      </c>
      <c r="H67" s="54">
        <f t="shared" si="0"/>
        <v>5</v>
      </c>
      <c r="I67" s="43">
        <v>44688</v>
      </c>
      <c r="J67" s="55"/>
      <c r="K67" s="56" t="s">
        <v>532</v>
      </c>
    </row>
    <row r="68" spans="1:11" x14ac:dyDescent="0.25">
      <c r="A68" s="50" t="s">
        <v>507</v>
      </c>
      <c r="B68" s="50" t="s">
        <v>508</v>
      </c>
      <c r="C68" s="51">
        <v>6016</v>
      </c>
      <c r="D68" s="43">
        <v>44659</v>
      </c>
      <c r="E68" s="52">
        <v>4</v>
      </c>
      <c r="F68" s="53">
        <v>635502</v>
      </c>
      <c r="G68" s="54" t="s">
        <v>511</v>
      </c>
      <c r="H68" s="54">
        <f t="shared" ref="H68:H131" si="1">+MONTH(I68)</f>
        <v>5</v>
      </c>
      <c r="I68" s="43">
        <v>44688</v>
      </c>
      <c r="J68" s="55"/>
      <c r="K68" s="56" t="s">
        <v>532</v>
      </c>
    </row>
    <row r="69" spans="1:11" x14ac:dyDescent="0.25">
      <c r="A69" s="50" t="s">
        <v>507</v>
      </c>
      <c r="B69" s="50" t="s">
        <v>508</v>
      </c>
      <c r="C69" s="51">
        <v>6744</v>
      </c>
      <c r="D69" s="43">
        <v>44663</v>
      </c>
      <c r="E69" s="52">
        <v>4</v>
      </c>
      <c r="F69" s="53">
        <v>666499</v>
      </c>
      <c r="G69" s="54" t="s">
        <v>509</v>
      </c>
      <c r="H69" s="54">
        <f t="shared" si="1"/>
        <v>5</v>
      </c>
      <c r="I69" s="43">
        <v>44688</v>
      </c>
      <c r="J69" s="55"/>
      <c r="K69" s="56" t="s">
        <v>532</v>
      </c>
    </row>
    <row r="70" spans="1:11" x14ac:dyDescent="0.25">
      <c r="A70" s="50" t="s">
        <v>507</v>
      </c>
      <c r="B70" s="50" t="s">
        <v>508</v>
      </c>
      <c r="C70" s="51">
        <v>5674</v>
      </c>
      <c r="D70" s="43">
        <v>44658</v>
      </c>
      <c r="E70" s="52">
        <v>4</v>
      </c>
      <c r="F70" s="53">
        <v>681032</v>
      </c>
      <c r="G70" s="54" t="s">
        <v>509</v>
      </c>
      <c r="H70" s="54">
        <f t="shared" si="1"/>
        <v>5</v>
      </c>
      <c r="I70" s="43">
        <v>44688</v>
      </c>
      <c r="J70" s="55"/>
      <c r="K70" s="56" t="s">
        <v>532</v>
      </c>
    </row>
    <row r="71" spans="1:11" x14ac:dyDescent="0.25">
      <c r="A71" s="50" t="s">
        <v>507</v>
      </c>
      <c r="B71" s="50" t="s">
        <v>508</v>
      </c>
      <c r="C71" s="51">
        <v>7815</v>
      </c>
      <c r="D71" s="43">
        <v>44665</v>
      </c>
      <c r="E71" s="52">
        <v>4</v>
      </c>
      <c r="F71" s="53">
        <v>1542191</v>
      </c>
      <c r="G71" s="54" t="s">
        <v>514</v>
      </c>
      <c r="H71" s="54">
        <f t="shared" si="1"/>
        <v>5</v>
      </c>
      <c r="I71" s="43">
        <v>44701</v>
      </c>
      <c r="J71" s="55"/>
      <c r="K71" s="56" t="s">
        <v>533</v>
      </c>
    </row>
    <row r="72" spans="1:11" x14ac:dyDescent="0.25">
      <c r="A72" s="50" t="s">
        <v>507</v>
      </c>
      <c r="B72" s="50" t="s">
        <v>508</v>
      </c>
      <c r="C72" s="51">
        <v>9259</v>
      </c>
      <c r="D72" s="43">
        <v>44673</v>
      </c>
      <c r="E72" s="52">
        <v>4</v>
      </c>
      <c r="F72" s="53">
        <v>1039312</v>
      </c>
      <c r="G72" s="54" t="s">
        <v>514</v>
      </c>
      <c r="H72" s="54">
        <f t="shared" si="1"/>
        <v>5</v>
      </c>
      <c r="I72" s="43">
        <v>44701</v>
      </c>
      <c r="J72" s="55"/>
      <c r="K72" s="56" t="s">
        <v>533</v>
      </c>
    </row>
    <row r="73" spans="1:11" x14ac:dyDescent="0.25">
      <c r="A73" s="50" t="s">
        <v>507</v>
      </c>
      <c r="B73" s="50" t="s">
        <v>508</v>
      </c>
      <c r="C73" s="51">
        <v>8740</v>
      </c>
      <c r="D73" s="43">
        <v>44671</v>
      </c>
      <c r="E73" s="52">
        <v>4</v>
      </c>
      <c r="F73" s="53">
        <v>1109629</v>
      </c>
      <c r="G73" s="54" t="s">
        <v>512</v>
      </c>
      <c r="H73" s="54">
        <f t="shared" si="1"/>
        <v>5</v>
      </c>
      <c r="I73" s="43">
        <v>44701</v>
      </c>
      <c r="J73" s="55"/>
      <c r="K73" s="56" t="s">
        <v>533</v>
      </c>
    </row>
    <row r="74" spans="1:11" x14ac:dyDescent="0.25">
      <c r="A74" s="50" t="s">
        <v>507</v>
      </c>
      <c r="B74" s="50" t="s">
        <v>508</v>
      </c>
      <c r="C74" s="51">
        <v>11357</v>
      </c>
      <c r="D74" s="43">
        <v>44685</v>
      </c>
      <c r="E74" s="52">
        <v>5</v>
      </c>
      <c r="F74" s="53">
        <v>4208170</v>
      </c>
      <c r="G74" s="54" t="s">
        <v>534</v>
      </c>
      <c r="H74" s="54">
        <f t="shared" si="1"/>
        <v>6</v>
      </c>
      <c r="I74" s="43">
        <v>44728</v>
      </c>
      <c r="J74" s="55" t="s">
        <v>535</v>
      </c>
      <c r="K74" s="56">
        <v>4536679</v>
      </c>
    </row>
    <row r="75" spans="1:11" x14ac:dyDescent="0.25">
      <c r="A75" s="50" t="s">
        <v>507</v>
      </c>
      <c r="B75" s="50" t="s">
        <v>508</v>
      </c>
      <c r="C75" s="51">
        <v>10980</v>
      </c>
      <c r="D75" s="43">
        <v>44684</v>
      </c>
      <c r="E75" s="52">
        <v>5</v>
      </c>
      <c r="F75" s="53">
        <v>992653</v>
      </c>
      <c r="G75" s="54" t="s">
        <v>512</v>
      </c>
      <c r="H75" s="54">
        <f t="shared" si="1"/>
        <v>6</v>
      </c>
      <c r="I75" s="43">
        <v>44728</v>
      </c>
      <c r="J75" s="55" t="s">
        <v>535</v>
      </c>
      <c r="K75" s="56">
        <v>4536679</v>
      </c>
    </row>
    <row r="76" spans="1:11" x14ac:dyDescent="0.25">
      <c r="A76" s="50" t="s">
        <v>507</v>
      </c>
      <c r="B76" s="50" t="s">
        <v>508</v>
      </c>
      <c r="C76" s="51">
        <v>11416</v>
      </c>
      <c r="D76" s="43">
        <v>44686</v>
      </c>
      <c r="E76" s="52">
        <v>5</v>
      </c>
      <c r="F76" s="53">
        <v>716246</v>
      </c>
      <c r="G76" s="54" t="s">
        <v>530</v>
      </c>
      <c r="H76" s="54">
        <f t="shared" si="1"/>
        <v>6</v>
      </c>
      <c r="I76" s="43">
        <v>44728</v>
      </c>
      <c r="J76" s="55" t="s">
        <v>535</v>
      </c>
      <c r="K76" s="56">
        <v>4536679</v>
      </c>
    </row>
    <row r="77" spans="1:11" x14ac:dyDescent="0.25">
      <c r="A77" s="50" t="s">
        <v>507</v>
      </c>
      <c r="B77" s="50" t="s">
        <v>508</v>
      </c>
      <c r="C77" s="51">
        <v>12084</v>
      </c>
      <c r="D77" s="43">
        <v>44690</v>
      </c>
      <c r="E77" s="52">
        <v>5</v>
      </c>
      <c r="F77" s="53">
        <v>2368184</v>
      </c>
      <c r="G77" s="54" t="s">
        <v>522</v>
      </c>
      <c r="H77" s="54">
        <f t="shared" si="1"/>
        <v>6</v>
      </c>
      <c r="I77" s="43">
        <v>44728</v>
      </c>
      <c r="J77" s="55" t="s">
        <v>535</v>
      </c>
      <c r="K77" s="56">
        <v>4536679</v>
      </c>
    </row>
    <row r="78" spans="1:11" x14ac:dyDescent="0.25">
      <c r="A78" s="50" t="s">
        <v>507</v>
      </c>
      <c r="B78" s="50" t="s">
        <v>508</v>
      </c>
      <c r="C78" s="51">
        <v>13120</v>
      </c>
      <c r="D78" s="43">
        <v>44697</v>
      </c>
      <c r="E78" s="52">
        <v>5</v>
      </c>
      <c r="F78" s="53">
        <v>1179557</v>
      </c>
      <c r="G78" s="54" t="s">
        <v>512</v>
      </c>
      <c r="H78" s="54">
        <f t="shared" si="1"/>
        <v>6</v>
      </c>
      <c r="I78" s="43">
        <v>44728</v>
      </c>
      <c r="J78" s="55" t="s">
        <v>535</v>
      </c>
      <c r="K78" s="56">
        <v>4536679</v>
      </c>
    </row>
    <row r="79" spans="1:11" x14ac:dyDescent="0.25">
      <c r="A79" s="50" t="s">
        <v>507</v>
      </c>
      <c r="B79" s="50" t="s">
        <v>508</v>
      </c>
      <c r="C79" s="51">
        <v>11473</v>
      </c>
      <c r="D79" s="43">
        <v>44686</v>
      </c>
      <c r="E79" s="52">
        <v>5</v>
      </c>
      <c r="F79" s="53">
        <v>1282867</v>
      </c>
      <c r="G79" s="54" t="s">
        <v>514</v>
      </c>
      <c r="H79" s="54">
        <f t="shared" si="1"/>
        <v>6</v>
      </c>
      <c r="I79" s="43">
        <v>44728</v>
      </c>
      <c r="J79" s="55" t="s">
        <v>535</v>
      </c>
      <c r="K79" s="56">
        <v>4536679</v>
      </c>
    </row>
    <row r="80" spans="1:11" x14ac:dyDescent="0.25">
      <c r="A80" s="50" t="s">
        <v>507</v>
      </c>
      <c r="B80" s="50" t="s">
        <v>508</v>
      </c>
      <c r="C80" s="51" t="s">
        <v>536</v>
      </c>
      <c r="D80" s="43">
        <v>44561</v>
      </c>
      <c r="E80" s="52">
        <v>12</v>
      </c>
      <c r="F80" s="65">
        <v>-21279757</v>
      </c>
      <c r="G80" s="54" t="s">
        <v>537</v>
      </c>
      <c r="H80" s="54">
        <f t="shared" si="1"/>
        <v>6</v>
      </c>
      <c r="I80" s="43">
        <v>44728</v>
      </c>
      <c r="J80" s="55" t="s">
        <v>535</v>
      </c>
      <c r="K80" s="56">
        <v>4536679</v>
      </c>
    </row>
    <row r="81" spans="1:17" x14ac:dyDescent="0.25">
      <c r="A81" s="50" t="s">
        <v>507</v>
      </c>
      <c r="B81" s="50" t="s">
        <v>508</v>
      </c>
      <c r="C81" s="51">
        <v>11609</v>
      </c>
      <c r="D81" s="43">
        <v>44687</v>
      </c>
      <c r="E81" s="52">
        <v>5</v>
      </c>
      <c r="F81" s="53">
        <v>1378054</v>
      </c>
      <c r="G81" s="54" t="s">
        <v>512</v>
      </c>
      <c r="H81" s="54">
        <f t="shared" si="1"/>
        <v>6</v>
      </c>
      <c r="I81" s="43">
        <v>44728</v>
      </c>
      <c r="J81" s="55" t="s">
        <v>535</v>
      </c>
      <c r="K81" s="56">
        <v>4536679</v>
      </c>
    </row>
    <row r="82" spans="1:17" x14ac:dyDescent="0.25">
      <c r="A82" s="50" t="s">
        <v>507</v>
      </c>
      <c r="B82" s="50" t="s">
        <v>508</v>
      </c>
      <c r="C82" s="51">
        <v>12135</v>
      </c>
      <c r="D82" s="43">
        <v>44691</v>
      </c>
      <c r="E82" s="52">
        <v>5</v>
      </c>
      <c r="F82" s="53">
        <v>1207614</v>
      </c>
      <c r="G82" s="54" t="s">
        <v>512</v>
      </c>
      <c r="H82" s="54">
        <f t="shared" si="1"/>
        <v>6</v>
      </c>
      <c r="I82" s="43">
        <v>44728</v>
      </c>
      <c r="J82" s="55" t="s">
        <v>535</v>
      </c>
      <c r="K82" s="56">
        <v>4536679</v>
      </c>
    </row>
    <row r="83" spans="1:17" x14ac:dyDescent="0.25">
      <c r="A83" s="50" t="s">
        <v>507</v>
      </c>
      <c r="B83" s="50" t="s">
        <v>508</v>
      </c>
      <c r="C83" s="51">
        <v>13727</v>
      </c>
      <c r="D83" s="43">
        <v>44704</v>
      </c>
      <c r="E83" s="52">
        <v>5</v>
      </c>
      <c r="F83" s="53">
        <v>1631059</v>
      </c>
      <c r="G83" s="54" t="s">
        <v>512</v>
      </c>
      <c r="H83" s="54">
        <f t="shared" si="1"/>
        <v>6</v>
      </c>
      <c r="I83" s="43">
        <v>44728</v>
      </c>
      <c r="J83" s="55" t="s">
        <v>535</v>
      </c>
      <c r="K83" s="56">
        <v>4536679</v>
      </c>
    </row>
    <row r="84" spans="1:17" x14ac:dyDescent="0.25">
      <c r="A84" s="50" t="s">
        <v>507</v>
      </c>
      <c r="B84" s="50" t="s">
        <v>508</v>
      </c>
      <c r="C84" s="51">
        <v>11681</v>
      </c>
      <c r="D84" s="43">
        <v>44688</v>
      </c>
      <c r="E84" s="52">
        <v>5</v>
      </c>
      <c r="F84" s="53">
        <v>731476</v>
      </c>
      <c r="G84" s="54" t="s">
        <v>509</v>
      </c>
      <c r="H84" s="54">
        <f t="shared" si="1"/>
        <v>6</v>
      </c>
      <c r="I84" s="43">
        <v>44728</v>
      </c>
      <c r="J84" s="55" t="s">
        <v>535</v>
      </c>
      <c r="K84" s="56">
        <v>4536679</v>
      </c>
    </row>
    <row r="85" spans="1:17" x14ac:dyDescent="0.25">
      <c r="A85" s="50" t="s">
        <v>507</v>
      </c>
      <c r="B85" s="50" t="s">
        <v>508</v>
      </c>
      <c r="C85" s="51">
        <v>13366</v>
      </c>
      <c r="D85" s="43">
        <v>44699</v>
      </c>
      <c r="E85" s="52">
        <v>5</v>
      </c>
      <c r="F85" s="53">
        <v>829804</v>
      </c>
      <c r="G85" s="54" t="s">
        <v>514</v>
      </c>
      <c r="H85" s="54">
        <f t="shared" si="1"/>
        <v>6</v>
      </c>
      <c r="I85" s="43">
        <v>44728</v>
      </c>
      <c r="J85" s="55" t="s">
        <v>535</v>
      </c>
      <c r="K85" s="56">
        <v>4536679</v>
      </c>
    </row>
    <row r="86" spans="1:17" x14ac:dyDescent="0.25">
      <c r="A86" s="50" t="s">
        <v>507</v>
      </c>
      <c r="B86" s="50" t="s">
        <v>508</v>
      </c>
      <c r="C86" s="51">
        <v>13707</v>
      </c>
      <c r="D86" s="43">
        <v>44704</v>
      </c>
      <c r="E86" s="52">
        <v>5</v>
      </c>
      <c r="F86" s="53">
        <v>769613</v>
      </c>
      <c r="G86" s="54" t="s">
        <v>518</v>
      </c>
      <c r="H86" s="54">
        <f t="shared" si="1"/>
        <v>6</v>
      </c>
      <c r="I86" s="43">
        <v>44728</v>
      </c>
      <c r="J86" s="55" t="s">
        <v>535</v>
      </c>
      <c r="K86" s="56">
        <v>4536679</v>
      </c>
    </row>
    <row r="87" spans="1:17" x14ac:dyDescent="0.25">
      <c r="A87" s="50" t="s">
        <v>507</v>
      </c>
      <c r="B87" s="50" t="s">
        <v>508</v>
      </c>
      <c r="C87" s="51">
        <v>13084</v>
      </c>
      <c r="D87" s="43">
        <v>44695</v>
      </c>
      <c r="E87" s="52">
        <v>5</v>
      </c>
      <c r="F87" s="53">
        <v>944473</v>
      </c>
      <c r="G87" s="54" t="s">
        <v>511</v>
      </c>
      <c r="H87" s="54">
        <f t="shared" si="1"/>
        <v>6</v>
      </c>
      <c r="I87" s="43">
        <v>44728</v>
      </c>
      <c r="J87" s="55" t="s">
        <v>535</v>
      </c>
      <c r="K87" s="56">
        <v>4536679</v>
      </c>
    </row>
    <row r="88" spans="1:17" x14ac:dyDescent="0.25">
      <c r="A88" s="50" t="s">
        <v>507</v>
      </c>
      <c r="B88" s="50" t="s">
        <v>508</v>
      </c>
      <c r="C88" s="51">
        <v>15146</v>
      </c>
      <c r="D88" s="43">
        <v>44712</v>
      </c>
      <c r="E88" s="52">
        <v>5</v>
      </c>
      <c r="F88" s="53">
        <v>1109559</v>
      </c>
      <c r="G88" s="54" t="s">
        <v>512</v>
      </c>
      <c r="H88" s="54">
        <f t="shared" si="1"/>
        <v>6</v>
      </c>
      <c r="I88" s="43">
        <v>44728</v>
      </c>
      <c r="J88" s="55" t="s">
        <v>535</v>
      </c>
      <c r="K88" s="56">
        <v>4536679</v>
      </c>
    </row>
    <row r="89" spans="1:17" x14ac:dyDescent="0.25">
      <c r="A89" s="50" t="s">
        <v>507</v>
      </c>
      <c r="B89" s="50" t="s">
        <v>508</v>
      </c>
      <c r="C89" s="51">
        <v>14750</v>
      </c>
      <c r="D89" s="43" t="s">
        <v>538</v>
      </c>
      <c r="E89" s="52">
        <v>5</v>
      </c>
      <c r="F89" s="53">
        <v>751205</v>
      </c>
      <c r="G89" s="54" t="s">
        <v>516</v>
      </c>
      <c r="H89" s="54">
        <f t="shared" si="1"/>
        <v>6</v>
      </c>
      <c r="I89" s="43">
        <v>44728</v>
      </c>
      <c r="J89" s="55" t="s">
        <v>535</v>
      </c>
      <c r="K89" s="56">
        <v>4536679</v>
      </c>
    </row>
    <row r="90" spans="1:17" ht="48" x14ac:dyDescent="0.25">
      <c r="A90" s="50" t="s">
        <v>507</v>
      </c>
      <c r="B90" s="50" t="s">
        <v>508</v>
      </c>
      <c r="C90" s="51" t="s">
        <v>539</v>
      </c>
      <c r="D90" s="43">
        <v>44561</v>
      </c>
      <c r="E90" s="52">
        <v>12</v>
      </c>
      <c r="F90" s="53">
        <v>21279757</v>
      </c>
      <c r="G90" s="54" t="s">
        <v>537</v>
      </c>
      <c r="H90" s="54">
        <f t="shared" si="1"/>
        <v>6</v>
      </c>
      <c r="I90" s="43">
        <v>44728</v>
      </c>
      <c r="J90" s="55" t="s">
        <v>535</v>
      </c>
      <c r="K90" s="56">
        <v>4536679</v>
      </c>
    </row>
    <row r="91" spans="1:17" ht="60" x14ac:dyDescent="0.25">
      <c r="A91" s="50" t="s">
        <v>507</v>
      </c>
      <c r="B91" s="50" t="s">
        <v>508</v>
      </c>
      <c r="C91" s="51" t="s">
        <v>540</v>
      </c>
      <c r="D91" s="43">
        <v>44561</v>
      </c>
      <c r="E91" s="52">
        <v>12</v>
      </c>
      <c r="F91" s="65">
        <v>-20100534</v>
      </c>
      <c r="G91" s="54" t="s">
        <v>537</v>
      </c>
      <c r="H91" s="54">
        <f t="shared" si="1"/>
        <v>6</v>
      </c>
      <c r="I91" s="43">
        <v>44728</v>
      </c>
      <c r="J91" s="55" t="s">
        <v>535</v>
      </c>
      <c r="K91" s="56">
        <v>4536679</v>
      </c>
      <c r="Q91">
        <f>SUBTOTAL(9,F91:F99)</f>
        <v>-14512011</v>
      </c>
    </row>
    <row r="92" spans="1:17" x14ac:dyDescent="0.25">
      <c r="A92" s="50" t="s">
        <v>507</v>
      </c>
      <c r="B92" s="50" t="s">
        <v>508</v>
      </c>
      <c r="C92" s="51">
        <v>9909</v>
      </c>
      <c r="D92" s="43">
        <v>44677</v>
      </c>
      <c r="E92" s="52">
        <v>4</v>
      </c>
      <c r="F92" s="53">
        <v>288523</v>
      </c>
      <c r="G92" s="54" t="s">
        <v>518</v>
      </c>
      <c r="H92" s="54">
        <f t="shared" si="1"/>
        <v>6</v>
      </c>
      <c r="I92" s="43">
        <v>44735</v>
      </c>
      <c r="J92" s="57"/>
      <c r="K92" s="56" t="s">
        <v>541</v>
      </c>
    </row>
    <row r="93" spans="1:17" x14ac:dyDescent="0.25">
      <c r="A93" s="50" t="s">
        <v>507</v>
      </c>
      <c r="B93" s="50" t="s">
        <v>508</v>
      </c>
      <c r="C93" s="51">
        <v>10540</v>
      </c>
      <c r="D93" s="43">
        <v>44680</v>
      </c>
      <c r="E93" s="52">
        <v>4</v>
      </c>
      <c r="F93" s="53">
        <v>1394107</v>
      </c>
      <c r="G93" s="54" t="s">
        <v>534</v>
      </c>
      <c r="H93" s="54">
        <f t="shared" si="1"/>
        <v>6</v>
      </c>
      <c r="I93" s="43">
        <v>44735</v>
      </c>
      <c r="J93" s="57"/>
      <c r="K93" s="56" t="s">
        <v>541</v>
      </c>
    </row>
    <row r="94" spans="1:17" x14ac:dyDescent="0.25">
      <c r="A94" s="50" t="s">
        <v>507</v>
      </c>
      <c r="B94" s="50" t="s">
        <v>508</v>
      </c>
      <c r="C94" s="51">
        <v>9912</v>
      </c>
      <c r="D94" s="43">
        <v>44677</v>
      </c>
      <c r="E94" s="52">
        <v>4</v>
      </c>
      <c r="F94" s="53">
        <v>913402</v>
      </c>
      <c r="G94" s="54" t="s">
        <v>509</v>
      </c>
      <c r="H94" s="54">
        <f t="shared" si="1"/>
        <v>6</v>
      </c>
      <c r="I94" s="43">
        <v>44735</v>
      </c>
      <c r="J94" s="57"/>
      <c r="K94" s="56" t="s">
        <v>541</v>
      </c>
    </row>
    <row r="95" spans="1:17" x14ac:dyDescent="0.25">
      <c r="A95" s="50" t="s">
        <v>507</v>
      </c>
      <c r="B95" s="50" t="s">
        <v>508</v>
      </c>
      <c r="C95" s="51">
        <v>9506</v>
      </c>
      <c r="D95" s="43">
        <v>44676</v>
      </c>
      <c r="E95" s="52">
        <v>4</v>
      </c>
      <c r="F95" s="53">
        <v>959541</v>
      </c>
      <c r="G95" s="54" t="s">
        <v>512</v>
      </c>
      <c r="H95" s="54">
        <f t="shared" si="1"/>
        <v>6</v>
      </c>
      <c r="I95" s="43">
        <v>44735</v>
      </c>
      <c r="J95" s="57"/>
      <c r="K95" s="56" t="s">
        <v>541</v>
      </c>
    </row>
    <row r="96" spans="1:17" x14ac:dyDescent="0.25">
      <c r="A96" s="50" t="s">
        <v>507</v>
      </c>
      <c r="B96" s="50" t="s">
        <v>508</v>
      </c>
      <c r="C96" s="51">
        <v>9624</v>
      </c>
      <c r="D96" s="43">
        <v>44676</v>
      </c>
      <c r="E96" s="52">
        <v>4</v>
      </c>
      <c r="F96" s="53">
        <v>1089045</v>
      </c>
      <c r="G96" s="54" t="s">
        <v>512</v>
      </c>
      <c r="H96" s="54">
        <f t="shared" si="1"/>
        <v>6</v>
      </c>
      <c r="I96" s="43">
        <v>44735</v>
      </c>
      <c r="J96" s="57"/>
      <c r="K96" s="56" t="s">
        <v>541</v>
      </c>
    </row>
    <row r="97" spans="1:11" x14ac:dyDescent="0.25">
      <c r="A97" s="50" t="s">
        <v>507</v>
      </c>
      <c r="B97" s="50" t="s">
        <v>508</v>
      </c>
      <c r="C97" s="51">
        <v>16475</v>
      </c>
      <c r="D97" s="43">
        <v>44718</v>
      </c>
      <c r="E97" s="52">
        <v>6</v>
      </c>
      <c r="F97" s="53">
        <v>621274</v>
      </c>
      <c r="G97" s="54" t="s">
        <v>509</v>
      </c>
      <c r="H97" s="54">
        <f t="shared" si="1"/>
        <v>7</v>
      </c>
      <c r="I97" s="43">
        <v>44761</v>
      </c>
      <c r="J97" s="57"/>
      <c r="K97" s="56" t="s">
        <v>542</v>
      </c>
    </row>
    <row r="98" spans="1:11" x14ac:dyDescent="0.25">
      <c r="A98" s="50" t="s">
        <v>507</v>
      </c>
      <c r="B98" s="50" t="s">
        <v>508</v>
      </c>
      <c r="C98" s="51">
        <v>15756</v>
      </c>
      <c r="D98" s="43">
        <v>44714</v>
      </c>
      <c r="E98" s="52">
        <v>6</v>
      </c>
      <c r="F98" s="53">
        <v>1501854</v>
      </c>
      <c r="G98" s="54" t="s">
        <v>514</v>
      </c>
      <c r="H98" s="54">
        <f t="shared" si="1"/>
        <v>7</v>
      </c>
      <c r="I98" s="43">
        <v>44761</v>
      </c>
      <c r="J98" s="57"/>
      <c r="K98" s="56" t="s">
        <v>542</v>
      </c>
    </row>
    <row r="99" spans="1:11" ht="60" x14ac:dyDescent="0.25">
      <c r="A99" s="50" t="s">
        <v>507</v>
      </c>
      <c r="B99" s="50" t="s">
        <v>508</v>
      </c>
      <c r="C99" s="51" t="s">
        <v>543</v>
      </c>
      <c r="D99" s="43">
        <v>44561</v>
      </c>
      <c r="E99" s="52">
        <v>12</v>
      </c>
      <c r="F99" s="65">
        <v>-1179223</v>
      </c>
      <c r="G99" s="54" t="s">
        <v>537</v>
      </c>
      <c r="H99" s="54">
        <f t="shared" si="1"/>
        <v>7</v>
      </c>
      <c r="I99" s="43">
        <v>44761</v>
      </c>
      <c r="J99" s="57"/>
      <c r="K99" s="56" t="s">
        <v>542</v>
      </c>
    </row>
    <row r="100" spans="1:11" x14ac:dyDescent="0.25">
      <c r="A100" s="50" t="s">
        <v>507</v>
      </c>
      <c r="B100" s="50" t="s">
        <v>508</v>
      </c>
      <c r="C100" s="51">
        <v>17864</v>
      </c>
      <c r="D100" s="43">
        <v>44725</v>
      </c>
      <c r="E100" s="52">
        <v>6</v>
      </c>
      <c r="F100" s="53">
        <v>640395</v>
      </c>
      <c r="G100" s="54" t="s">
        <v>509</v>
      </c>
      <c r="H100" s="54">
        <f t="shared" si="1"/>
        <v>8</v>
      </c>
      <c r="I100" s="43">
        <v>44775</v>
      </c>
      <c r="J100" s="57"/>
      <c r="K100" s="56" t="s">
        <v>544</v>
      </c>
    </row>
    <row r="101" spans="1:11" x14ac:dyDescent="0.25">
      <c r="A101" s="50" t="s">
        <v>507</v>
      </c>
      <c r="B101" s="50" t="s">
        <v>508</v>
      </c>
      <c r="C101" s="51">
        <v>18020</v>
      </c>
      <c r="D101" s="43">
        <v>44726</v>
      </c>
      <c r="E101" s="52">
        <v>6</v>
      </c>
      <c r="F101" s="53">
        <v>1604394</v>
      </c>
      <c r="G101" s="54" t="s">
        <v>512</v>
      </c>
      <c r="H101" s="54">
        <f t="shared" si="1"/>
        <v>8</v>
      </c>
      <c r="I101" s="43">
        <v>44775</v>
      </c>
      <c r="J101" s="57"/>
      <c r="K101" s="56" t="s">
        <v>544</v>
      </c>
    </row>
    <row r="102" spans="1:11" x14ac:dyDescent="0.25">
      <c r="A102" s="50" t="s">
        <v>507</v>
      </c>
      <c r="B102" s="50" t="s">
        <v>508</v>
      </c>
      <c r="C102" s="51">
        <v>18018</v>
      </c>
      <c r="D102" s="43">
        <v>44726</v>
      </c>
      <c r="E102" s="52">
        <v>6</v>
      </c>
      <c r="F102" s="53">
        <v>832575</v>
      </c>
      <c r="G102" s="54" t="s">
        <v>511</v>
      </c>
      <c r="H102" s="54">
        <f t="shared" si="1"/>
        <v>8</v>
      </c>
      <c r="I102" s="43">
        <v>44775</v>
      </c>
      <c r="J102" s="57"/>
      <c r="K102" s="56" t="s">
        <v>544</v>
      </c>
    </row>
    <row r="103" spans="1:11" x14ac:dyDescent="0.25">
      <c r="A103" s="50" t="s">
        <v>507</v>
      </c>
      <c r="B103" s="50" t="s">
        <v>508</v>
      </c>
      <c r="C103" s="51">
        <v>18329</v>
      </c>
      <c r="D103" s="43">
        <v>44729</v>
      </c>
      <c r="E103" s="52">
        <v>6</v>
      </c>
      <c r="F103" s="53">
        <v>758467</v>
      </c>
      <c r="G103" s="54" t="s">
        <v>514</v>
      </c>
      <c r="H103" s="54">
        <f t="shared" si="1"/>
        <v>8</v>
      </c>
      <c r="I103" s="43">
        <v>44775</v>
      </c>
      <c r="J103" s="57"/>
      <c r="K103" s="56" t="s">
        <v>545</v>
      </c>
    </row>
    <row r="104" spans="1:11" x14ac:dyDescent="0.25">
      <c r="A104" s="50" t="s">
        <v>507</v>
      </c>
      <c r="B104" s="50" t="s">
        <v>508</v>
      </c>
      <c r="C104" s="51">
        <v>18479</v>
      </c>
      <c r="D104" s="43">
        <v>44730</v>
      </c>
      <c r="E104" s="52">
        <v>6</v>
      </c>
      <c r="F104" s="53">
        <v>474056</v>
      </c>
      <c r="G104" s="54" t="s">
        <v>522</v>
      </c>
      <c r="H104" s="54">
        <f t="shared" si="1"/>
        <v>8</v>
      </c>
      <c r="I104" s="43">
        <v>44775</v>
      </c>
      <c r="J104" s="57"/>
      <c r="K104" s="56" t="s">
        <v>545</v>
      </c>
    </row>
    <row r="105" spans="1:11" x14ac:dyDescent="0.25">
      <c r="A105" s="50" t="s">
        <v>507</v>
      </c>
      <c r="B105" s="50" t="s">
        <v>508</v>
      </c>
      <c r="C105" s="51">
        <v>19052</v>
      </c>
      <c r="D105" s="43">
        <v>44732</v>
      </c>
      <c r="E105" s="52">
        <v>6</v>
      </c>
      <c r="F105" s="53">
        <v>495181</v>
      </c>
      <c r="G105" s="54" t="s">
        <v>518</v>
      </c>
      <c r="H105" s="54">
        <f t="shared" si="1"/>
        <v>8</v>
      </c>
      <c r="I105" s="43">
        <v>44775</v>
      </c>
      <c r="J105" s="57"/>
      <c r="K105" s="56" t="s">
        <v>545</v>
      </c>
    </row>
    <row r="106" spans="1:11" x14ac:dyDescent="0.25">
      <c r="A106" s="50" t="s">
        <v>507</v>
      </c>
      <c r="B106" s="50" t="s">
        <v>508</v>
      </c>
      <c r="C106" s="51">
        <v>20396</v>
      </c>
      <c r="D106" s="43">
        <v>44737</v>
      </c>
      <c r="E106" s="52">
        <v>6</v>
      </c>
      <c r="F106" s="53">
        <v>1083905</v>
      </c>
      <c r="G106" s="54" t="s">
        <v>509</v>
      </c>
      <c r="H106" s="54">
        <f t="shared" si="1"/>
        <v>8</v>
      </c>
      <c r="I106" s="43">
        <v>44785</v>
      </c>
      <c r="J106" s="57"/>
      <c r="K106" s="56" t="s">
        <v>546</v>
      </c>
    </row>
    <row r="107" spans="1:11" x14ac:dyDescent="0.25">
      <c r="A107" s="50" t="s">
        <v>507</v>
      </c>
      <c r="B107" s="50" t="s">
        <v>508</v>
      </c>
      <c r="C107" s="51">
        <v>20617</v>
      </c>
      <c r="D107" s="43">
        <v>44739</v>
      </c>
      <c r="E107" s="52">
        <v>6</v>
      </c>
      <c r="F107" s="53">
        <v>719656</v>
      </c>
      <c r="G107" s="54" t="s">
        <v>512</v>
      </c>
      <c r="H107" s="54">
        <f t="shared" si="1"/>
        <v>8</v>
      </c>
      <c r="I107" s="43">
        <v>44785</v>
      </c>
      <c r="J107" s="57"/>
      <c r="K107" s="56" t="s">
        <v>546</v>
      </c>
    </row>
    <row r="108" spans="1:11" x14ac:dyDescent="0.25">
      <c r="A108" s="50" t="s">
        <v>507</v>
      </c>
      <c r="B108" s="50" t="s">
        <v>508</v>
      </c>
      <c r="C108" s="51">
        <v>21023</v>
      </c>
      <c r="D108" s="43">
        <v>44740</v>
      </c>
      <c r="E108" s="52">
        <v>6</v>
      </c>
      <c r="F108" s="53">
        <v>1112071</v>
      </c>
      <c r="G108" s="54" t="s">
        <v>514</v>
      </c>
      <c r="H108" s="54">
        <f t="shared" si="1"/>
        <v>8</v>
      </c>
      <c r="I108" s="43">
        <v>44785</v>
      </c>
      <c r="J108" s="57"/>
      <c r="K108" s="56" t="s">
        <v>546</v>
      </c>
    </row>
    <row r="109" spans="1:11" x14ac:dyDescent="0.25">
      <c r="A109" s="50" t="s">
        <v>507</v>
      </c>
      <c r="B109" s="50" t="s">
        <v>508</v>
      </c>
      <c r="C109" s="51">
        <v>21521</v>
      </c>
      <c r="D109" s="43">
        <v>44741</v>
      </c>
      <c r="E109" s="52">
        <v>6</v>
      </c>
      <c r="F109" s="53">
        <v>553374</v>
      </c>
      <c r="G109" s="54" t="s">
        <v>511</v>
      </c>
      <c r="H109" s="54">
        <f t="shared" si="1"/>
        <v>8</v>
      </c>
      <c r="I109" s="43">
        <v>44785</v>
      </c>
      <c r="J109" s="57"/>
      <c r="K109" s="56" t="s">
        <v>546</v>
      </c>
    </row>
    <row r="110" spans="1:11" x14ac:dyDescent="0.25">
      <c r="A110" s="50" t="s">
        <v>507</v>
      </c>
      <c r="B110" s="50" t="s">
        <v>508</v>
      </c>
      <c r="C110" s="51">
        <v>22716</v>
      </c>
      <c r="D110" s="43">
        <v>44747</v>
      </c>
      <c r="E110" s="52">
        <v>7</v>
      </c>
      <c r="F110" s="53">
        <v>1930950</v>
      </c>
      <c r="G110" s="54" t="s">
        <v>512</v>
      </c>
      <c r="H110" s="54">
        <f t="shared" si="1"/>
        <v>8</v>
      </c>
      <c r="I110" s="43">
        <v>44799</v>
      </c>
      <c r="J110" s="57"/>
      <c r="K110" s="56" t="s">
        <v>547</v>
      </c>
    </row>
    <row r="111" spans="1:11" x14ac:dyDescent="0.25">
      <c r="A111" s="50" t="s">
        <v>507</v>
      </c>
      <c r="B111" s="50" t="s">
        <v>508</v>
      </c>
      <c r="C111" s="51">
        <v>24105</v>
      </c>
      <c r="D111" s="43">
        <v>44751</v>
      </c>
      <c r="E111" s="52">
        <v>7</v>
      </c>
      <c r="F111" s="53">
        <v>518724</v>
      </c>
      <c r="G111" s="54" t="s">
        <v>518</v>
      </c>
      <c r="H111" s="54">
        <f t="shared" si="1"/>
        <v>8</v>
      </c>
      <c r="I111" s="43">
        <v>44799</v>
      </c>
      <c r="J111" s="57"/>
      <c r="K111" s="56" t="s">
        <v>547</v>
      </c>
    </row>
    <row r="112" spans="1:11" x14ac:dyDescent="0.25">
      <c r="A112" s="50" t="s">
        <v>507</v>
      </c>
      <c r="B112" s="50" t="s">
        <v>508</v>
      </c>
      <c r="C112" s="51">
        <v>22965</v>
      </c>
      <c r="D112" s="43">
        <v>44747</v>
      </c>
      <c r="E112" s="52">
        <v>7</v>
      </c>
      <c r="F112" s="53">
        <v>1062926</v>
      </c>
      <c r="G112" s="54" t="s">
        <v>514</v>
      </c>
      <c r="H112" s="54">
        <f t="shared" si="1"/>
        <v>8</v>
      </c>
      <c r="I112" s="43">
        <v>44799</v>
      </c>
      <c r="J112" s="57"/>
      <c r="K112" s="56" t="s">
        <v>547</v>
      </c>
    </row>
    <row r="113" spans="1:11" x14ac:dyDescent="0.25">
      <c r="A113" s="50" t="s">
        <v>507</v>
      </c>
      <c r="B113" s="50" t="s">
        <v>508</v>
      </c>
      <c r="C113" s="51">
        <v>24241</v>
      </c>
      <c r="D113" s="43">
        <v>44753</v>
      </c>
      <c r="E113" s="52">
        <v>7</v>
      </c>
      <c r="F113" s="53">
        <v>925612</v>
      </c>
      <c r="G113" s="54" t="s">
        <v>512</v>
      </c>
      <c r="H113" s="54">
        <f t="shared" si="1"/>
        <v>8</v>
      </c>
      <c r="I113" s="43">
        <v>44799</v>
      </c>
      <c r="J113" s="57"/>
      <c r="K113" s="56" t="s">
        <v>547</v>
      </c>
    </row>
    <row r="114" spans="1:11" x14ac:dyDescent="0.25">
      <c r="A114" s="50" t="s">
        <v>507</v>
      </c>
      <c r="B114" s="50" t="s">
        <v>508</v>
      </c>
      <c r="C114" s="51">
        <v>24233</v>
      </c>
      <c r="D114" s="43">
        <v>44753</v>
      </c>
      <c r="E114" s="52">
        <v>7</v>
      </c>
      <c r="F114" s="53">
        <v>622129</v>
      </c>
      <c r="G114" s="54" t="s">
        <v>509</v>
      </c>
      <c r="H114" s="54">
        <f t="shared" si="1"/>
        <v>8</v>
      </c>
      <c r="I114" s="43">
        <v>44799</v>
      </c>
      <c r="J114" s="57"/>
      <c r="K114" s="56" t="s">
        <v>547</v>
      </c>
    </row>
    <row r="115" spans="1:11" x14ac:dyDescent="0.25">
      <c r="A115" s="50" t="s">
        <v>507</v>
      </c>
      <c r="B115" s="50" t="s">
        <v>508</v>
      </c>
      <c r="C115" s="51">
        <v>25825</v>
      </c>
      <c r="D115" s="43">
        <v>44757</v>
      </c>
      <c r="E115" s="52">
        <v>7</v>
      </c>
      <c r="F115" s="53">
        <v>418551</v>
      </c>
      <c r="G115" s="54" t="s">
        <v>522</v>
      </c>
      <c r="H115" s="54">
        <f t="shared" si="1"/>
        <v>8</v>
      </c>
      <c r="I115" s="43">
        <v>44802</v>
      </c>
      <c r="J115" s="57"/>
      <c r="K115" s="56" t="s">
        <v>548</v>
      </c>
    </row>
    <row r="116" spans="1:11" x14ac:dyDescent="0.25">
      <c r="A116" s="50" t="s">
        <v>507</v>
      </c>
      <c r="B116" s="50" t="s">
        <v>508</v>
      </c>
      <c r="C116" s="51">
        <v>26072</v>
      </c>
      <c r="D116" s="43">
        <v>44761</v>
      </c>
      <c r="E116" s="52">
        <v>7</v>
      </c>
      <c r="F116" s="53">
        <v>946167</v>
      </c>
      <c r="G116" s="54" t="s">
        <v>514</v>
      </c>
      <c r="H116" s="54">
        <f t="shared" si="1"/>
        <v>8</v>
      </c>
      <c r="I116" s="43">
        <v>44802</v>
      </c>
      <c r="J116" s="57"/>
      <c r="K116" s="56" t="s">
        <v>549</v>
      </c>
    </row>
    <row r="117" spans="1:11" x14ac:dyDescent="0.25">
      <c r="A117" s="50" t="s">
        <v>507</v>
      </c>
      <c r="B117" s="50" t="s">
        <v>508</v>
      </c>
      <c r="C117" s="51">
        <v>26062</v>
      </c>
      <c r="D117" s="43">
        <v>44761</v>
      </c>
      <c r="E117" s="52">
        <v>7</v>
      </c>
      <c r="F117" s="53">
        <v>1620462</v>
      </c>
      <c r="G117" s="54" t="s">
        <v>512</v>
      </c>
      <c r="H117" s="54">
        <f t="shared" si="1"/>
        <v>8</v>
      </c>
      <c r="I117" s="43">
        <v>44802</v>
      </c>
      <c r="J117" s="57"/>
      <c r="K117" s="56" t="s">
        <v>549</v>
      </c>
    </row>
    <row r="118" spans="1:11" x14ac:dyDescent="0.25">
      <c r="A118" s="50" t="s">
        <v>507</v>
      </c>
      <c r="B118" s="50" t="s">
        <v>508</v>
      </c>
      <c r="C118" s="51">
        <v>27467</v>
      </c>
      <c r="D118" s="43">
        <v>44770</v>
      </c>
      <c r="E118" s="52">
        <v>7</v>
      </c>
      <c r="F118" s="53">
        <v>771645</v>
      </c>
      <c r="G118" s="54" t="s">
        <v>516</v>
      </c>
      <c r="H118" s="54">
        <f t="shared" si="1"/>
        <v>9</v>
      </c>
      <c r="I118" s="43">
        <v>44818</v>
      </c>
      <c r="J118" s="57"/>
      <c r="K118" s="56" t="s">
        <v>550</v>
      </c>
    </row>
    <row r="119" spans="1:11" x14ac:dyDescent="0.25">
      <c r="A119" s="50" t="s">
        <v>507</v>
      </c>
      <c r="B119" s="50" t="s">
        <v>508</v>
      </c>
      <c r="C119" s="51">
        <v>27449</v>
      </c>
      <c r="D119" s="43">
        <v>44769</v>
      </c>
      <c r="E119" s="52">
        <v>7</v>
      </c>
      <c r="F119" s="53">
        <v>892619</v>
      </c>
      <c r="G119" s="54" t="s">
        <v>511</v>
      </c>
      <c r="H119" s="54">
        <f t="shared" si="1"/>
        <v>9</v>
      </c>
      <c r="I119" s="43">
        <v>44818</v>
      </c>
      <c r="J119" s="57"/>
      <c r="K119" s="56" t="s">
        <v>550</v>
      </c>
    </row>
    <row r="120" spans="1:11" x14ac:dyDescent="0.25">
      <c r="A120" s="50" t="s">
        <v>507</v>
      </c>
      <c r="B120" s="50" t="s">
        <v>508</v>
      </c>
      <c r="C120" s="51">
        <v>27419</v>
      </c>
      <c r="D120" s="43">
        <v>44768</v>
      </c>
      <c r="E120" s="52">
        <v>7</v>
      </c>
      <c r="F120" s="53">
        <v>699073</v>
      </c>
      <c r="G120" s="54" t="s">
        <v>514</v>
      </c>
      <c r="H120" s="54">
        <f t="shared" si="1"/>
        <v>9</v>
      </c>
      <c r="I120" s="43">
        <v>44818</v>
      </c>
      <c r="J120" s="57"/>
      <c r="K120" s="56" t="s">
        <v>550</v>
      </c>
    </row>
    <row r="121" spans="1:11" x14ac:dyDescent="0.25">
      <c r="A121" s="50" t="s">
        <v>507</v>
      </c>
      <c r="B121" s="50" t="s">
        <v>508</v>
      </c>
      <c r="C121" s="51">
        <v>27459</v>
      </c>
      <c r="D121" s="43">
        <v>44770</v>
      </c>
      <c r="E121" s="52">
        <v>7</v>
      </c>
      <c r="F121" s="53">
        <v>539747</v>
      </c>
      <c r="G121" s="54" t="s">
        <v>509</v>
      </c>
      <c r="H121" s="54">
        <f t="shared" si="1"/>
        <v>9</v>
      </c>
      <c r="I121" s="43">
        <v>44818</v>
      </c>
      <c r="J121" s="57"/>
      <c r="K121" s="56" t="s">
        <v>550</v>
      </c>
    </row>
    <row r="122" spans="1:11" x14ac:dyDescent="0.25">
      <c r="A122" s="50" t="s">
        <v>507</v>
      </c>
      <c r="B122" s="50" t="s">
        <v>508</v>
      </c>
      <c r="C122" s="51">
        <v>29443</v>
      </c>
      <c r="D122" s="43">
        <v>44777</v>
      </c>
      <c r="E122" s="52">
        <v>8</v>
      </c>
      <c r="F122" s="53">
        <v>388702</v>
      </c>
      <c r="G122" s="54" t="s">
        <v>522</v>
      </c>
      <c r="H122" s="54">
        <f t="shared" si="1"/>
        <v>9</v>
      </c>
      <c r="I122" s="43">
        <v>44818</v>
      </c>
      <c r="J122" s="57"/>
      <c r="K122" s="54" t="s">
        <v>551</v>
      </c>
    </row>
    <row r="123" spans="1:11" x14ac:dyDescent="0.25">
      <c r="A123" s="50" t="s">
        <v>507</v>
      </c>
      <c r="B123" s="50" t="s">
        <v>508</v>
      </c>
      <c r="C123" s="51">
        <v>28985</v>
      </c>
      <c r="D123" s="43">
        <v>44774</v>
      </c>
      <c r="E123" s="52">
        <v>8</v>
      </c>
      <c r="F123" s="53">
        <v>928285</v>
      </c>
      <c r="G123" s="54" t="s">
        <v>518</v>
      </c>
      <c r="H123" s="54">
        <f t="shared" si="1"/>
        <v>9</v>
      </c>
      <c r="I123" s="43">
        <v>44818</v>
      </c>
      <c r="J123" s="57"/>
      <c r="K123" s="56" t="s">
        <v>550</v>
      </c>
    </row>
    <row r="124" spans="1:11" x14ac:dyDescent="0.25">
      <c r="A124" s="50" t="s">
        <v>507</v>
      </c>
      <c r="B124" s="50" t="s">
        <v>508</v>
      </c>
      <c r="C124" s="51">
        <v>29421</v>
      </c>
      <c r="D124" s="43">
        <v>44777</v>
      </c>
      <c r="E124" s="52">
        <v>8</v>
      </c>
      <c r="F124" s="53">
        <v>1009002</v>
      </c>
      <c r="G124" s="54" t="s">
        <v>514</v>
      </c>
      <c r="H124" s="54">
        <f t="shared" si="1"/>
        <v>9</v>
      </c>
      <c r="I124" s="43">
        <v>44818</v>
      </c>
      <c r="J124" s="57"/>
      <c r="K124" s="54" t="s">
        <v>551</v>
      </c>
    </row>
    <row r="125" spans="1:11" x14ac:dyDescent="0.25">
      <c r="A125" s="50" t="s">
        <v>507</v>
      </c>
      <c r="B125" s="50" t="s">
        <v>508</v>
      </c>
      <c r="C125" s="51">
        <v>29586</v>
      </c>
      <c r="D125" s="43">
        <v>44781</v>
      </c>
      <c r="E125" s="52">
        <v>8</v>
      </c>
      <c r="F125" s="53">
        <v>669883</v>
      </c>
      <c r="G125" s="54" t="s">
        <v>509</v>
      </c>
      <c r="H125" s="54">
        <f t="shared" si="1"/>
        <v>9</v>
      </c>
      <c r="I125" s="43">
        <v>44818</v>
      </c>
      <c r="J125" s="57"/>
      <c r="K125" s="54" t="s">
        <v>551</v>
      </c>
    </row>
    <row r="126" spans="1:11" x14ac:dyDescent="0.25">
      <c r="A126" s="50" t="s">
        <v>507</v>
      </c>
      <c r="B126" s="50" t="s">
        <v>508</v>
      </c>
      <c r="C126" s="51">
        <v>29653</v>
      </c>
      <c r="D126" s="43">
        <v>44783</v>
      </c>
      <c r="E126" s="52">
        <v>8</v>
      </c>
      <c r="F126" s="53">
        <v>994874</v>
      </c>
      <c r="G126" s="54" t="s">
        <v>512</v>
      </c>
      <c r="H126" s="54">
        <f t="shared" si="1"/>
        <v>9</v>
      </c>
      <c r="I126" s="43">
        <v>44826</v>
      </c>
      <c r="J126" s="57"/>
      <c r="K126" s="56" t="s">
        <v>552</v>
      </c>
    </row>
    <row r="127" spans="1:11" x14ac:dyDescent="0.25">
      <c r="A127" s="50" t="s">
        <v>507</v>
      </c>
      <c r="B127" s="50" t="s">
        <v>508</v>
      </c>
      <c r="C127" s="51">
        <v>31511</v>
      </c>
      <c r="D127" s="43">
        <v>44786</v>
      </c>
      <c r="E127" s="52">
        <v>8</v>
      </c>
      <c r="F127" s="53">
        <v>1093247</v>
      </c>
      <c r="G127" s="54" t="s">
        <v>522</v>
      </c>
      <c r="H127" s="54">
        <f t="shared" si="1"/>
        <v>9</v>
      </c>
      <c r="I127" s="43">
        <v>44832</v>
      </c>
      <c r="J127" s="58"/>
      <c r="K127" s="56" t="s">
        <v>553</v>
      </c>
    </row>
    <row r="128" spans="1:11" x14ac:dyDescent="0.25">
      <c r="A128" s="50" t="s">
        <v>507</v>
      </c>
      <c r="B128" s="50" t="s">
        <v>508</v>
      </c>
      <c r="C128" s="51">
        <v>1400</v>
      </c>
      <c r="D128" s="43">
        <v>44790</v>
      </c>
      <c r="E128" s="52">
        <v>8</v>
      </c>
      <c r="F128" s="65">
        <v>-1215380</v>
      </c>
      <c r="G128" s="54" t="s">
        <v>522</v>
      </c>
      <c r="H128" s="54">
        <f t="shared" si="1"/>
        <v>9</v>
      </c>
      <c r="I128" s="43">
        <v>44832</v>
      </c>
      <c r="J128" s="58"/>
      <c r="K128" s="56" t="s">
        <v>553</v>
      </c>
    </row>
    <row r="129" spans="1:11" x14ac:dyDescent="0.25">
      <c r="A129" s="50" t="s">
        <v>507</v>
      </c>
      <c r="B129" s="50" t="s">
        <v>508</v>
      </c>
      <c r="C129" s="51">
        <v>31703</v>
      </c>
      <c r="D129" s="43">
        <v>44789</v>
      </c>
      <c r="E129" s="52">
        <v>8</v>
      </c>
      <c r="F129" s="53">
        <v>410219</v>
      </c>
      <c r="G129" s="54" t="s">
        <v>518</v>
      </c>
      <c r="H129" s="54">
        <f t="shared" si="1"/>
        <v>9</v>
      </c>
      <c r="I129" s="43">
        <v>44832</v>
      </c>
      <c r="J129" s="58"/>
      <c r="K129" s="56" t="s">
        <v>553</v>
      </c>
    </row>
    <row r="130" spans="1:11" x14ac:dyDescent="0.25">
      <c r="A130" s="50" t="s">
        <v>507</v>
      </c>
      <c r="B130" s="50" t="s">
        <v>508</v>
      </c>
      <c r="C130" s="51">
        <v>31677</v>
      </c>
      <c r="D130" s="43">
        <v>44789</v>
      </c>
      <c r="E130" s="52">
        <v>8</v>
      </c>
      <c r="F130" s="53">
        <v>3066323</v>
      </c>
      <c r="G130" s="54" t="s">
        <v>554</v>
      </c>
      <c r="H130" s="54">
        <f t="shared" si="1"/>
        <v>9</v>
      </c>
      <c r="I130" s="43">
        <v>44832</v>
      </c>
      <c r="J130" s="58"/>
      <c r="K130" s="56" t="s">
        <v>553</v>
      </c>
    </row>
    <row r="131" spans="1:11" x14ac:dyDescent="0.25">
      <c r="A131" s="50" t="s">
        <v>507</v>
      </c>
      <c r="B131" s="50" t="s">
        <v>508</v>
      </c>
      <c r="C131" s="51">
        <v>32322</v>
      </c>
      <c r="D131" s="43">
        <v>44791</v>
      </c>
      <c r="E131" s="52">
        <v>8</v>
      </c>
      <c r="F131" s="53">
        <v>788427</v>
      </c>
      <c r="G131" s="54" t="s">
        <v>511</v>
      </c>
      <c r="H131" s="54">
        <f t="shared" si="1"/>
        <v>9</v>
      </c>
      <c r="I131" s="43">
        <v>44832</v>
      </c>
      <c r="J131" s="58"/>
      <c r="K131" s="56" t="s">
        <v>553</v>
      </c>
    </row>
    <row r="132" spans="1:11" x14ac:dyDescent="0.25">
      <c r="A132" s="50" t="s">
        <v>507</v>
      </c>
      <c r="B132" s="50" t="s">
        <v>508</v>
      </c>
      <c r="C132" s="51">
        <v>31708</v>
      </c>
      <c r="D132" s="43">
        <v>44790</v>
      </c>
      <c r="E132" s="52">
        <v>8</v>
      </c>
      <c r="F132" s="53">
        <v>584645</v>
      </c>
      <c r="G132" s="54" t="s">
        <v>514</v>
      </c>
      <c r="H132" s="54">
        <f t="shared" ref="H132:H181" si="2">+MONTH(I132)</f>
        <v>9</v>
      </c>
      <c r="I132" s="43">
        <v>44832</v>
      </c>
      <c r="J132" s="58"/>
      <c r="K132" s="56" t="s">
        <v>553</v>
      </c>
    </row>
    <row r="133" spans="1:11" x14ac:dyDescent="0.25">
      <c r="A133" s="50" t="s">
        <v>507</v>
      </c>
      <c r="B133" s="50" t="s">
        <v>508</v>
      </c>
      <c r="C133" s="51">
        <v>31720</v>
      </c>
      <c r="D133" s="43">
        <v>44790</v>
      </c>
      <c r="E133" s="52">
        <v>8</v>
      </c>
      <c r="F133" s="53">
        <v>1795308</v>
      </c>
      <c r="G133" s="54" t="s">
        <v>530</v>
      </c>
      <c r="H133" s="54">
        <f t="shared" si="2"/>
        <v>9</v>
      </c>
      <c r="I133" s="43">
        <v>44832</v>
      </c>
      <c r="J133" s="58"/>
      <c r="K133" s="56" t="s">
        <v>553</v>
      </c>
    </row>
    <row r="134" spans="1:11" x14ac:dyDescent="0.25">
      <c r="A134" s="50" t="s">
        <v>507</v>
      </c>
      <c r="B134" s="50" t="s">
        <v>508</v>
      </c>
      <c r="C134" s="51">
        <v>6434</v>
      </c>
      <c r="D134" s="43">
        <v>44790</v>
      </c>
      <c r="E134" s="52">
        <v>8</v>
      </c>
      <c r="F134" s="65">
        <v>-973074</v>
      </c>
      <c r="G134" s="54" t="s">
        <v>512</v>
      </c>
      <c r="H134" s="54">
        <f t="shared" si="2"/>
        <v>9</v>
      </c>
      <c r="I134" s="43">
        <v>44832</v>
      </c>
      <c r="J134" s="58"/>
      <c r="K134" s="56" t="s">
        <v>553</v>
      </c>
    </row>
    <row r="135" spans="1:11" x14ac:dyDescent="0.25">
      <c r="A135" s="50" t="s">
        <v>507</v>
      </c>
      <c r="B135" s="50" t="s">
        <v>508</v>
      </c>
      <c r="C135" s="51">
        <v>36077</v>
      </c>
      <c r="D135" s="43">
        <v>44799</v>
      </c>
      <c r="E135" s="52">
        <v>8</v>
      </c>
      <c r="F135" s="53">
        <v>599713</v>
      </c>
      <c r="G135" s="54" t="s">
        <v>511</v>
      </c>
      <c r="H135" s="54">
        <f t="shared" si="2"/>
        <v>9</v>
      </c>
      <c r="I135" s="43">
        <v>44832</v>
      </c>
      <c r="J135" s="57"/>
      <c r="K135" s="56" t="s">
        <v>555</v>
      </c>
    </row>
    <row r="136" spans="1:11" x14ac:dyDescent="0.25">
      <c r="A136" s="50" t="s">
        <v>507</v>
      </c>
      <c r="B136" s="50" t="s">
        <v>508</v>
      </c>
      <c r="C136" s="51">
        <v>34406</v>
      </c>
      <c r="D136" s="43">
        <v>44797</v>
      </c>
      <c r="E136" s="52">
        <v>8</v>
      </c>
      <c r="F136" s="53">
        <v>637846</v>
      </c>
      <c r="G136" s="54" t="s">
        <v>514</v>
      </c>
      <c r="H136" s="54">
        <f t="shared" si="2"/>
        <v>9</v>
      </c>
      <c r="I136" s="43">
        <v>44832</v>
      </c>
      <c r="J136" s="57"/>
      <c r="K136" s="56" t="s">
        <v>555</v>
      </c>
    </row>
    <row r="137" spans="1:11" x14ac:dyDescent="0.25">
      <c r="A137" s="50" t="s">
        <v>507</v>
      </c>
      <c r="B137" s="50" t="s">
        <v>508</v>
      </c>
      <c r="C137" s="51">
        <v>34405</v>
      </c>
      <c r="D137" s="43">
        <v>44797</v>
      </c>
      <c r="E137" s="52">
        <v>8</v>
      </c>
      <c r="F137" s="53">
        <v>518439</v>
      </c>
      <c r="G137" s="54" t="s">
        <v>512</v>
      </c>
      <c r="H137" s="54">
        <f t="shared" si="2"/>
        <v>9</v>
      </c>
      <c r="I137" s="43">
        <v>44832</v>
      </c>
      <c r="J137" s="57"/>
      <c r="K137" s="56" t="s">
        <v>555</v>
      </c>
    </row>
    <row r="138" spans="1:11" x14ac:dyDescent="0.25">
      <c r="A138" s="50" t="s">
        <v>507</v>
      </c>
      <c r="B138" s="50" t="s">
        <v>508</v>
      </c>
      <c r="C138" s="51">
        <v>36324</v>
      </c>
      <c r="D138" s="43">
        <v>44800</v>
      </c>
      <c r="E138" s="52">
        <v>8</v>
      </c>
      <c r="F138" s="53">
        <v>3047719</v>
      </c>
      <c r="G138" s="54" t="s">
        <v>530</v>
      </c>
      <c r="H138" s="54">
        <f t="shared" si="2"/>
        <v>9</v>
      </c>
      <c r="I138" s="43">
        <v>44832</v>
      </c>
      <c r="J138" s="57"/>
      <c r="K138" s="56" t="s">
        <v>555</v>
      </c>
    </row>
    <row r="139" spans="1:11" x14ac:dyDescent="0.25">
      <c r="A139" s="50" t="s">
        <v>507</v>
      </c>
      <c r="B139" s="50" t="s">
        <v>508</v>
      </c>
      <c r="C139" s="51">
        <v>36330</v>
      </c>
      <c r="D139" s="43">
        <v>44802</v>
      </c>
      <c r="E139" s="52">
        <v>8</v>
      </c>
      <c r="F139" s="53">
        <v>789683</v>
      </c>
      <c r="G139" s="54" t="s">
        <v>509</v>
      </c>
      <c r="H139" s="54">
        <f t="shared" si="2"/>
        <v>10</v>
      </c>
      <c r="I139" s="43">
        <v>44846</v>
      </c>
      <c r="J139" s="57"/>
      <c r="K139" s="56" t="s">
        <v>556</v>
      </c>
    </row>
    <row r="140" spans="1:11" x14ac:dyDescent="0.25">
      <c r="A140" s="50" t="s">
        <v>507</v>
      </c>
      <c r="B140" s="50" t="s">
        <v>508</v>
      </c>
      <c r="C140" s="51">
        <v>36335</v>
      </c>
      <c r="D140" s="43">
        <v>44802</v>
      </c>
      <c r="E140" s="52">
        <v>8</v>
      </c>
      <c r="F140" s="53">
        <v>1122690</v>
      </c>
      <c r="G140" s="54" t="s">
        <v>512</v>
      </c>
      <c r="H140" s="54">
        <f t="shared" si="2"/>
        <v>10</v>
      </c>
      <c r="I140" s="43">
        <v>44846</v>
      </c>
      <c r="J140" s="57"/>
      <c r="K140" s="56" t="s">
        <v>556</v>
      </c>
    </row>
    <row r="141" spans="1:11" x14ac:dyDescent="0.25">
      <c r="A141" s="50" t="s">
        <v>507</v>
      </c>
      <c r="B141" s="50" t="s">
        <v>508</v>
      </c>
      <c r="C141" s="51">
        <v>36447</v>
      </c>
      <c r="D141" s="43">
        <v>44803</v>
      </c>
      <c r="E141" s="52">
        <v>8</v>
      </c>
      <c r="F141" s="53">
        <v>994874</v>
      </c>
      <c r="G141" s="54" t="s">
        <v>554</v>
      </c>
      <c r="H141" s="54">
        <f t="shared" si="2"/>
        <v>10</v>
      </c>
      <c r="I141" s="43">
        <v>44846</v>
      </c>
      <c r="J141" s="57"/>
      <c r="K141" s="56" t="s">
        <v>556</v>
      </c>
    </row>
    <row r="142" spans="1:11" x14ac:dyDescent="0.25">
      <c r="A142" s="50" t="s">
        <v>507</v>
      </c>
      <c r="B142" s="50" t="s">
        <v>508</v>
      </c>
      <c r="C142" s="51">
        <v>37195</v>
      </c>
      <c r="D142" s="43">
        <v>44809</v>
      </c>
      <c r="E142" s="52">
        <v>9</v>
      </c>
      <c r="F142" s="53">
        <v>2046800</v>
      </c>
      <c r="G142" s="54" t="s">
        <v>512</v>
      </c>
      <c r="H142" s="54">
        <f t="shared" si="2"/>
        <v>10</v>
      </c>
      <c r="I142" s="43">
        <v>44854</v>
      </c>
      <c r="J142" s="57"/>
      <c r="K142" s="56" t="s">
        <v>557</v>
      </c>
    </row>
    <row r="143" spans="1:11" x14ac:dyDescent="0.25">
      <c r="A143" s="50" t="s">
        <v>507</v>
      </c>
      <c r="B143" s="50" t="s">
        <v>508</v>
      </c>
      <c r="C143" s="51">
        <v>37212</v>
      </c>
      <c r="D143" s="43">
        <v>44809</v>
      </c>
      <c r="E143" s="52">
        <v>9</v>
      </c>
      <c r="F143" s="53">
        <v>1051709</v>
      </c>
      <c r="G143" s="54" t="s">
        <v>514</v>
      </c>
      <c r="H143" s="54">
        <f t="shared" si="2"/>
        <v>10</v>
      </c>
      <c r="I143" s="43">
        <v>44854</v>
      </c>
      <c r="J143" s="57"/>
      <c r="K143" s="56" t="s">
        <v>557</v>
      </c>
    </row>
    <row r="144" spans="1:11" x14ac:dyDescent="0.25">
      <c r="A144" s="50" t="s">
        <v>507</v>
      </c>
      <c r="B144" s="50" t="s">
        <v>508</v>
      </c>
      <c r="C144" s="51">
        <v>38157</v>
      </c>
      <c r="D144" s="43">
        <v>44811</v>
      </c>
      <c r="E144" s="52">
        <v>9</v>
      </c>
      <c r="F144" s="53">
        <v>1464623</v>
      </c>
      <c r="G144" s="54" t="s">
        <v>534</v>
      </c>
      <c r="H144" s="54">
        <f t="shared" si="2"/>
        <v>10</v>
      </c>
      <c r="I144" s="43">
        <v>44854</v>
      </c>
      <c r="J144" s="57"/>
      <c r="K144" s="56" t="s">
        <v>557</v>
      </c>
    </row>
    <row r="145" spans="1:11" x14ac:dyDescent="0.25">
      <c r="A145" s="50" t="s">
        <v>507</v>
      </c>
      <c r="B145" s="50" t="s">
        <v>508</v>
      </c>
      <c r="C145" s="51">
        <v>37211</v>
      </c>
      <c r="D145" s="43">
        <v>44809</v>
      </c>
      <c r="E145" s="52">
        <v>9</v>
      </c>
      <c r="F145" s="53">
        <v>801117</v>
      </c>
      <c r="G145" s="54" t="s">
        <v>509</v>
      </c>
      <c r="H145" s="54">
        <f t="shared" si="2"/>
        <v>10</v>
      </c>
      <c r="I145" s="43">
        <v>44854</v>
      </c>
      <c r="J145" s="57"/>
      <c r="K145" s="56" t="s">
        <v>557</v>
      </c>
    </row>
    <row r="146" spans="1:11" x14ac:dyDescent="0.25">
      <c r="A146" s="50" t="s">
        <v>507</v>
      </c>
      <c r="B146" s="50" t="s">
        <v>508</v>
      </c>
      <c r="C146" s="51">
        <v>38472</v>
      </c>
      <c r="D146" s="43">
        <v>44812</v>
      </c>
      <c r="E146" s="52">
        <v>9</v>
      </c>
      <c r="F146" s="53">
        <v>1142122</v>
      </c>
      <c r="G146" s="54" t="s">
        <v>554</v>
      </c>
      <c r="H146" s="54">
        <f t="shared" si="2"/>
        <v>10</v>
      </c>
      <c r="I146" s="43">
        <v>44854</v>
      </c>
      <c r="J146" s="57"/>
      <c r="K146" s="56" t="s">
        <v>557</v>
      </c>
    </row>
    <row r="147" spans="1:11" x14ac:dyDescent="0.25">
      <c r="A147" s="50" t="s">
        <v>507</v>
      </c>
      <c r="B147" s="50" t="s">
        <v>508</v>
      </c>
      <c r="C147" s="51">
        <v>42467</v>
      </c>
      <c r="D147" s="43">
        <v>44825</v>
      </c>
      <c r="E147" s="52">
        <v>9</v>
      </c>
      <c r="F147" s="53">
        <v>839741</v>
      </c>
      <c r="G147" s="54" t="s">
        <v>514</v>
      </c>
      <c r="H147" s="54">
        <f t="shared" si="2"/>
        <v>11</v>
      </c>
      <c r="I147" s="43">
        <v>44867</v>
      </c>
      <c r="J147" s="57"/>
      <c r="K147" s="54" t="s">
        <v>558</v>
      </c>
    </row>
    <row r="148" spans="1:11" x14ac:dyDescent="0.25">
      <c r="A148" s="50" t="s">
        <v>507</v>
      </c>
      <c r="B148" s="50" t="s">
        <v>508</v>
      </c>
      <c r="C148" s="51">
        <v>1578</v>
      </c>
      <c r="D148" s="43">
        <v>44826</v>
      </c>
      <c r="E148" s="52">
        <v>9</v>
      </c>
      <c r="F148" s="65">
        <v>-149040</v>
      </c>
      <c r="G148" s="54" t="s">
        <v>522</v>
      </c>
      <c r="H148" s="54">
        <f t="shared" si="2"/>
        <v>11</v>
      </c>
      <c r="I148" s="43">
        <v>44867</v>
      </c>
      <c r="J148" s="57"/>
      <c r="K148" s="54" t="s">
        <v>558</v>
      </c>
    </row>
    <row r="149" spans="1:11" x14ac:dyDescent="0.25">
      <c r="A149" s="50" t="s">
        <v>507</v>
      </c>
      <c r="B149" s="50" t="s">
        <v>508</v>
      </c>
      <c r="C149" s="51">
        <v>42306</v>
      </c>
      <c r="D149" s="43">
        <v>44823</v>
      </c>
      <c r="E149" s="52">
        <v>9</v>
      </c>
      <c r="F149" s="53">
        <v>931725</v>
      </c>
      <c r="G149" s="54" t="s">
        <v>518</v>
      </c>
      <c r="H149" s="54">
        <f t="shared" si="2"/>
        <v>11</v>
      </c>
      <c r="I149" s="43">
        <v>44867</v>
      </c>
      <c r="J149" s="57"/>
      <c r="K149" s="54" t="s">
        <v>558</v>
      </c>
    </row>
    <row r="150" spans="1:11" x14ac:dyDescent="0.25">
      <c r="A150" s="50" t="s">
        <v>507</v>
      </c>
      <c r="B150" s="50" t="s">
        <v>508</v>
      </c>
      <c r="C150" s="51">
        <v>42305</v>
      </c>
      <c r="D150" s="43">
        <v>44823</v>
      </c>
      <c r="E150" s="52">
        <v>9</v>
      </c>
      <c r="F150" s="53">
        <v>331031</v>
      </c>
      <c r="G150" s="54" t="s">
        <v>509</v>
      </c>
      <c r="H150" s="54">
        <f t="shared" si="2"/>
        <v>11</v>
      </c>
      <c r="I150" s="43">
        <v>44867</v>
      </c>
      <c r="J150" s="57"/>
      <c r="K150" s="54" t="s">
        <v>558</v>
      </c>
    </row>
    <row r="151" spans="1:11" x14ac:dyDescent="0.25">
      <c r="A151" s="50" t="s">
        <v>507</v>
      </c>
      <c r="B151" s="50" t="s">
        <v>508</v>
      </c>
      <c r="C151" s="51">
        <v>42367</v>
      </c>
      <c r="D151" s="43">
        <v>44823</v>
      </c>
      <c r="E151" s="52">
        <v>9</v>
      </c>
      <c r="F151" s="53">
        <v>1149701</v>
      </c>
      <c r="G151" s="54" t="s">
        <v>534</v>
      </c>
      <c r="H151" s="54">
        <f t="shared" si="2"/>
        <v>11</v>
      </c>
      <c r="I151" s="43">
        <v>44867</v>
      </c>
      <c r="J151" s="57"/>
      <c r="K151" s="54" t="s">
        <v>558</v>
      </c>
    </row>
    <row r="152" spans="1:11" x14ac:dyDescent="0.25">
      <c r="A152" s="50" t="s">
        <v>507</v>
      </c>
      <c r="B152" s="50" t="s">
        <v>508</v>
      </c>
      <c r="C152" s="51">
        <v>39897</v>
      </c>
      <c r="D152" s="43">
        <v>44814</v>
      </c>
      <c r="E152" s="52">
        <v>9</v>
      </c>
      <c r="F152" s="53">
        <v>551346</v>
      </c>
      <c r="G152" s="54" t="s">
        <v>516</v>
      </c>
      <c r="H152" s="54">
        <f t="shared" si="2"/>
        <v>11</v>
      </c>
      <c r="I152" s="43">
        <v>44872</v>
      </c>
      <c r="J152" s="57"/>
      <c r="K152" s="56" t="s">
        <v>559</v>
      </c>
    </row>
    <row r="153" spans="1:11" x14ac:dyDescent="0.25">
      <c r="A153" s="50" t="s">
        <v>507</v>
      </c>
      <c r="B153" s="50" t="s">
        <v>508</v>
      </c>
      <c r="C153" s="51">
        <v>40214</v>
      </c>
      <c r="D153" s="43">
        <v>44817</v>
      </c>
      <c r="E153" s="52">
        <v>9</v>
      </c>
      <c r="F153" s="53">
        <v>758467</v>
      </c>
      <c r="G153" s="54" t="s">
        <v>514</v>
      </c>
      <c r="H153" s="54">
        <f t="shared" si="2"/>
        <v>11</v>
      </c>
      <c r="I153" s="43">
        <v>44872</v>
      </c>
      <c r="J153" s="57"/>
      <c r="K153" s="56" t="s">
        <v>559</v>
      </c>
    </row>
    <row r="154" spans="1:11" x14ac:dyDescent="0.25">
      <c r="A154" s="50" t="s">
        <v>507</v>
      </c>
      <c r="B154" s="50" t="s">
        <v>508</v>
      </c>
      <c r="C154" s="51">
        <v>40116</v>
      </c>
      <c r="D154" s="43">
        <v>44816</v>
      </c>
      <c r="E154" s="52">
        <v>9</v>
      </c>
      <c r="F154" s="53">
        <v>1627158</v>
      </c>
      <c r="G154" s="54" t="s">
        <v>512</v>
      </c>
      <c r="H154" s="54">
        <f t="shared" si="2"/>
        <v>11</v>
      </c>
      <c r="I154" s="43">
        <v>44872</v>
      </c>
      <c r="J154" s="57"/>
      <c r="K154" s="56" t="s">
        <v>559</v>
      </c>
    </row>
    <row r="155" spans="1:11" x14ac:dyDescent="0.25">
      <c r="A155" s="50" t="s">
        <v>507</v>
      </c>
      <c r="B155" s="50" t="s">
        <v>508</v>
      </c>
      <c r="C155" s="51">
        <v>40215</v>
      </c>
      <c r="D155" s="43">
        <v>44817</v>
      </c>
      <c r="E155" s="52">
        <v>9</v>
      </c>
      <c r="F155" s="53">
        <v>391384</v>
      </c>
      <c r="G155" s="54" t="s">
        <v>509</v>
      </c>
      <c r="H155" s="54">
        <f t="shared" si="2"/>
        <v>11</v>
      </c>
      <c r="I155" s="43">
        <v>44872</v>
      </c>
      <c r="J155" s="57"/>
      <c r="K155" s="56" t="s">
        <v>559</v>
      </c>
    </row>
    <row r="156" spans="1:11" x14ac:dyDescent="0.25">
      <c r="A156" s="50" t="s">
        <v>507</v>
      </c>
      <c r="B156" s="50" t="s">
        <v>508</v>
      </c>
      <c r="C156" s="51">
        <v>1610</v>
      </c>
      <c r="D156" s="43">
        <v>44833</v>
      </c>
      <c r="E156" s="52">
        <v>9</v>
      </c>
      <c r="F156" s="65">
        <v>-101534</v>
      </c>
      <c r="G156" s="54" t="s">
        <v>522</v>
      </c>
      <c r="H156" s="54">
        <f t="shared" si="2"/>
        <v>11</v>
      </c>
      <c r="I156" s="43">
        <v>44889</v>
      </c>
      <c r="J156" s="57"/>
      <c r="K156" s="56" t="s">
        <v>560</v>
      </c>
    </row>
    <row r="157" spans="1:11" x14ac:dyDescent="0.25">
      <c r="A157" s="50" t="s">
        <v>507</v>
      </c>
      <c r="B157" s="50" t="s">
        <v>508</v>
      </c>
      <c r="C157" s="51">
        <v>1616</v>
      </c>
      <c r="D157" s="43">
        <v>44833</v>
      </c>
      <c r="E157" s="52">
        <v>9</v>
      </c>
      <c r="F157" s="65">
        <v>-110148</v>
      </c>
      <c r="G157" s="54" t="s">
        <v>522</v>
      </c>
      <c r="H157" s="54">
        <f t="shared" si="2"/>
        <v>11</v>
      </c>
      <c r="I157" s="43">
        <v>44889</v>
      </c>
      <c r="J157" s="57"/>
      <c r="K157" s="56" t="s">
        <v>560</v>
      </c>
    </row>
    <row r="158" spans="1:11" x14ac:dyDescent="0.25">
      <c r="A158" s="50" t="s">
        <v>507</v>
      </c>
      <c r="B158" s="50" t="s">
        <v>508</v>
      </c>
      <c r="C158" s="51">
        <v>44674</v>
      </c>
      <c r="D158" s="43">
        <v>44833</v>
      </c>
      <c r="E158" s="52">
        <v>9</v>
      </c>
      <c r="F158" s="59">
        <v>535987</v>
      </c>
      <c r="G158" s="54" t="s">
        <v>522</v>
      </c>
      <c r="H158" s="54">
        <f t="shared" si="2"/>
        <v>11</v>
      </c>
      <c r="I158" s="43">
        <v>44889</v>
      </c>
      <c r="J158" s="57"/>
      <c r="K158" s="56" t="s">
        <v>560</v>
      </c>
    </row>
    <row r="159" spans="1:11" x14ac:dyDescent="0.25">
      <c r="A159" s="50" t="s">
        <v>507</v>
      </c>
      <c r="B159" s="50" t="s">
        <v>508</v>
      </c>
      <c r="C159" s="51">
        <v>45700</v>
      </c>
      <c r="D159" s="43">
        <v>44835</v>
      </c>
      <c r="E159" s="52">
        <v>10</v>
      </c>
      <c r="F159" s="59">
        <v>1492954</v>
      </c>
      <c r="G159" s="54" t="s">
        <v>554</v>
      </c>
      <c r="H159" s="54">
        <f t="shared" si="2"/>
        <v>11</v>
      </c>
      <c r="I159" s="43">
        <v>44889</v>
      </c>
      <c r="J159" s="57"/>
      <c r="K159" s="56" t="s">
        <v>560</v>
      </c>
    </row>
    <row r="160" spans="1:11" x14ac:dyDescent="0.25">
      <c r="A160" s="50" t="s">
        <v>507</v>
      </c>
      <c r="B160" s="50" t="s">
        <v>508</v>
      </c>
      <c r="C160" s="51">
        <v>46127</v>
      </c>
      <c r="D160" s="43">
        <v>44840</v>
      </c>
      <c r="E160" s="52">
        <v>10</v>
      </c>
      <c r="F160" s="59">
        <v>212808</v>
      </c>
      <c r="G160" s="54" t="s">
        <v>516</v>
      </c>
      <c r="H160" s="54">
        <f t="shared" si="2"/>
        <v>11</v>
      </c>
      <c r="I160" s="43">
        <v>44889</v>
      </c>
      <c r="J160" s="57"/>
      <c r="K160" s="56" t="s">
        <v>560</v>
      </c>
    </row>
    <row r="161" spans="1:11" x14ac:dyDescent="0.25">
      <c r="A161" s="50" t="s">
        <v>507</v>
      </c>
      <c r="B161" s="50" t="s">
        <v>508</v>
      </c>
      <c r="C161" s="51">
        <v>46131</v>
      </c>
      <c r="D161" s="43">
        <v>44840</v>
      </c>
      <c r="E161" s="52">
        <v>10</v>
      </c>
      <c r="F161" s="59">
        <v>850467</v>
      </c>
      <c r="G161" s="54" t="s">
        <v>509</v>
      </c>
      <c r="H161" s="54">
        <f t="shared" si="2"/>
        <v>11</v>
      </c>
      <c r="I161" s="43">
        <v>44889</v>
      </c>
      <c r="J161" s="57"/>
      <c r="K161" s="56" t="s">
        <v>560</v>
      </c>
    </row>
    <row r="162" spans="1:11" x14ac:dyDescent="0.25">
      <c r="A162" s="50" t="s">
        <v>507</v>
      </c>
      <c r="B162" s="50" t="s">
        <v>508</v>
      </c>
      <c r="C162" s="51">
        <v>46132</v>
      </c>
      <c r="D162" s="43">
        <v>44840</v>
      </c>
      <c r="E162" s="52">
        <v>10</v>
      </c>
      <c r="F162" s="59">
        <v>2264395</v>
      </c>
      <c r="G162" s="54" t="s">
        <v>514</v>
      </c>
      <c r="H162" s="54">
        <f t="shared" si="2"/>
        <v>11</v>
      </c>
      <c r="I162" s="43">
        <v>44889</v>
      </c>
      <c r="J162" s="57"/>
      <c r="K162" s="56" t="s">
        <v>560</v>
      </c>
    </row>
    <row r="163" spans="1:11" x14ac:dyDescent="0.25">
      <c r="A163" s="50" t="s">
        <v>507</v>
      </c>
      <c r="B163" s="50" t="s">
        <v>508</v>
      </c>
      <c r="C163" s="51">
        <v>46016</v>
      </c>
      <c r="D163" s="43">
        <v>44840</v>
      </c>
      <c r="E163" s="52">
        <v>10</v>
      </c>
      <c r="F163" s="59">
        <v>791786</v>
      </c>
      <c r="G163" s="54" t="s">
        <v>511</v>
      </c>
      <c r="H163" s="54">
        <f t="shared" si="2"/>
        <v>11</v>
      </c>
      <c r="I163" s="43">
        <v>44889</v>
      </c>
      <c r="J163" s="57"/>
      <c r="K163" s="56" t="s">
        <v>560</v>
      </c>
    </row>
    <row r="164" spans="1:11" x14ac:dyDescent="0.25">
      <c r="A164" s="50" t="s">
        <v>507</v>
      </c>
      <c r="B164" s="50" t="s">
        <v>508</v>
      </c>
      <c r="C164" s="51">
        <v>47072</v>
      </c>
      <c r="D164" s="43">
        <v>44846</v>
      </c>
      <c r="E164" s="52">
        <v>10</v>
      </c>
      <c r="F164" s="53">
        <v>1390475</v>
      </c>
      <c r="G164" s="54" t="s">
        <v>554</v>
      </c>
      <c r="H164" s="54">
        <f t="shared" si="2"/>
        <v>12</v>
      </c>
      <c r="I164" s="43">
        <v>44896</v>
      </c>
      <c r="J164" s="57"/>
      <c r="K164" s="56" t="s">
        <v>561</v>
      </c>
    </row>
    <row r="165" spans="1:11" x14ac:dyDescent="0.25">
      <c r="A165" s="50" t="s">
        <v>507</v>
      </c>
      <c r="B165" s="50" t="s">
        <v>508</v>
      </c>
      <c r="C165" s="51">
        <v>47003</v>
      </c>
      <c r="D165" s="43">
        <v>44845</v>
      </c>
      <c r="E165" s="52">
        <v>10</v>
      </c>
      <c r="F165" s="53">
        <v>660848</v>
      </c>
      <c r="G165" s="54" t="s">
        <v>534</v>
      </c>
      <c r="H165" s="54">
        <f t="shared" si="2"/>
        <v>12</v>
      </c>
      <c r="I165" s="43">
        <v>44896</v>
      </c>
      <c r="J165" s="57"/>
      <c r="K165" s="56" t="s">
        <v>561</v>
      </c>
    </row>
    <row r="166" spans="1:11" x14ac:dyDescent="0.25">
      <c r="A166" s="50" t="s">
        <v>507</v>
      </c>
      <c r="B166" s="50" t="s">
        <v>508</v>
      </c>
      <c r="C166" s="51">
        <v>47774</v>
      </c>
      <c r="D166" s="43">
        <v>44851</v>
      </c>
      <c r="E166" s="52">
        <v>10</v>
      </c>
      <c r="F166" s="53">
        <v>1259443</v>
      </c>
      <c r="G166" s="54" t="s">
        <v>512</v>
      </c>
      <c r="H166" s="54">
        <f t="shared" si="2"/>
        <v>12</v>
      </c>
      <c r="I166" s="43">
        <v>44896</v>
      </c>
      <c r="J166" s="57"/>
      <c r="K166" s="56" t="s">
        <v>561</v>
      </c>
    </row>
    <row r="167" spans="1:11" x14ac:dyDescent="0.25">
      <c r="A167" s="50" t="s">
        <v>507</v>
      </c>
      <c r="B167" s="50" t="s">
        <v>508</v>
      </c>
      <c r="C167" s="51">
        <v>47989</v>
      </c>
      <c r="D167" s="43">
        <v>44852</v>
      </c>
      <c r="E167" s="52">
        <v>10</v>
      </c>
      <c r="F167" s="53">
        <v>361266</v>
      </c>
      <c r="G167" s="54" t="s">
        <v>516</v>
      </c>
      <c r="H167" s="54">
        <f t="shared" si="2"/>
        <v>12</v>
      </c>
      <c r="I167" s="43">
        <v>44896</v>
      </c>
      <c r="J167" s="57"/>
      <c r="K167" s="56" t="s">
        <v>561</v>
      </c>
    </row>
    <row r="168" spans="1:11" x14ac:dyDescent="0.25">
      <c r="A168" s="50" t="s">
        <v>507</v>
      </c>
      <c r="B168" s="50" t="s">
        <v>508</v>
      </c>
      <c r="C168" s="51">
        <v>47844</v>
      </c>
      <c r="D168" s="43">
        <v>44851</v>
      </c>
      <c r="E168" s="52">
        <v>10</v>
      </c>
      <c r="F168" s="53">
        <v>655929</v>
      </c>
      <c r="G168" s="54" t="s">
        <v>514</v>
      </c>
      <c r="H168" s="54">
        <f t="shared" si="2"/>
        <v>12</v>
      </c>
      <c r="I168" s="43">
        <v>44896</v>
      </c>
      <c r="J168" s="57"/>
      <c r="K168" s="56" t="s">
        <v>561</v>
      </c>
    </row>
    <row r="169" spans="1:11" x14ac:dyDescent="0.25">
      <c r="A169" s="50" t="s">
        <v>507</v>
      </c>
      <c r="B169" s="50" t="s">
        <v>508</v>
      </c>
      <c r="C169" s="51">
        <v>48751</v>
      </c>
      <c r="D169" s="43">
        <v>44858</v>
      </c>
      <c r="E169" s="52">
        <v>10</v>
      </c>
      <c r="F169" s="53">
        <v>1341898</v>
      </c>
      <c r="G169" s="54" t="s">
        <v>514</v>
      </c>
      <c r="H169" s="54">
        <f t="shared" si="2"/>
        <v>12</v>
      </c>
      <c r="I169" s="43">
        <v>44896</v>
      </c>
      <c r="J169" s="57"/>
      <c r="K169" s="56" t="s">
        <v>561</v>
      </c>
    </row>
    <row r="170" spans="1:11" x14ac:dyDescent="0.25">
      <c r="A170" s="50" t="s">
        <v>507</v>
      </c>
      <c r="B170" s="50" t="s">
        <v>508</v>
      </c>
      <c r="C170" s="51">
        <v>47990</v>
      </c>
      <c r="D170" s="43">
        <v>44852</v>
      </c>
      <c r="E170" s="52">
        <v>10</v>
      </c>
      <c r="F170" s="53">
        <v>409650</v>
      </c>
      <c r="G170" s="54" t="s">
        <v>509</v>
      </c>
      <c r="H170" s="54">
        <f t="shared" si="2"/>
        <v>12</v>
      </c>
      <c r="I170" s="43">
        <v>44896</v>
      </c>
      <c r="J170" s="57"/>
      <c r="K170" s="56" t="s">
        <v>561</v>
      </c>
    </row>
    <row r="171" spans="1:11" x14ac:dyDescent="0.25">
      <c r="A171" s="50" t="s">
        <v>507</v>
      </c>
      <c r="B171" s="50" t="s">
        <v>508</v>
      </c>
      <c r="C171" s="51">
        <v>48733</v>
      </c>
      <c r="D171" s="43">
        <v>44858</v>
      </c>
      <c r="E171" s="52">
        <v>10</v>
      </c>
      <c r="F171" s="53">
        <v>405227</v>
      </c>
      <c r="G171" s="54" t="s">
        <v>511</v>
      </c>
      <c r="H171" s="54">
        <f t="shared" si="2"/>
        <v>12</v>
      </c>
      <c r="I171" s="43">
        <v>44917</v>
      </c>
      <c r="J171" s="57"/>
      <c r="K171" s="54" t="s">
        <v>562</v>
      </c>
    </row>
    <row r="172" spans="1:11" x14ac:dyDescent="0.25">
      <c r="A172" s="50" t="s">
        <v>507</v>
      </c>
      <c r="B172" s="50" t="s">
        <v>508</v>
      </c>
      <c r="C172" s="51">
        <v>47991</v>
      </c>
      <c r="D172" s="43">
        <v>44852</v>
      </c>
      <c r="E172" s="52">
        <v>10</v>
      </c>
      <c r="F172" s="53">
        <v>783335</v>
      </c>
      <c r="G172" s="54" t="s">
        <v>522</v>
      </c>
      <c r="H172" s="54">
        <f t="shared" si="2"/>
        <v>12</v>
      </c>
      <c r="I172" s="43">
        <v>44917</v>
      </c>
      <c r="J172" s="57"/>
      <c r="K172" s="54" t="s">
        <v>562</v>
      </c>
    </row>
    <row r="173" spans="1:11" x14ac:dyDescent="0.25">
      <c r="A173" s="50" t="s">
        <v>507</v>
      </c>
      <c r="B173" s="50" t="s">
        <v>508</v>
      </c>
      <c r="C173" s="51">
        <v>48739</v>
      </c>
      <c r="D173" s="43">
        <v>44858</v>
      </c>
      <c r="E173" s="52">
        <v>10</v>
      </c>
      <c r="F173" s="53">
        <v>447781</v>
      </c>
      <c r="G173" s="54" t="s">
        <v>518</v>
      </c>
      <c r="H173" s="54">
        <f t="shared" si="2"/>
        <v>12</v>
      </c>
      <c r="I173" s="43">
        <v>44917</v>
      </c>
      <c r="J173" s="57"/>
      <c r="K173" s="54" t="s">
        <v>562</v>
      </c>
    </row>
    <row r="174" spans="1:11" x14ac:dyDescent="0.25">
      <c r="A174" s="50" t="s">
        <v>507</v>
      </c>
      <c r="B174" s="50" t="s">
        <v>508</v>
      </c>
      <c r="C174" s="51">
        <v>48876</v>
      </c>
      <c r="D174" s="43">
        <v>44859</v>
      </c>
      <c r="E174" s="52">
        <v>10</v>
      </c>
      <c r="F174" s="53">
        <v>922866</v>
      </c>
      <c r="G174" s="54" t="s">
        <v>512</v>
      </c>
      <c r="H174" s="54">
        <f t="shared" si="2"/>
        <v>12</v>
      </c>
      <c r="I174" s="43">
        <v>44917</v>
      </c>
      <c r="J174" s="57"/>
      <c r="K174" s="54" t="s">
        <v>562</v>
      </c>
    </row>
    <row r="175" spans="1:11" x14ac:dyDescent="0.25">
      <c r="A175" s="50" t="s">
        <v>507</v>
      </c>
      <c r="B175" s="50" t="s">
        <v>508</v>
      </c>
      <c r="C175" s="51">
        <v>49336</v>
      </c>
      <c r="D175" s="43">
        <v>44862</v>
      </c>
      <c r="E175" s="52">
        <v>10</v>
      </c>
      <c r="F175" s="53">
        <v>1060600</v>
      </c>
      <c r="G175" s="54" t="s">
        <v>512</v>
      </c>
      <c r="H175" s="54">
        <f t="shared" si="2"/>
        <v>12</v>
      </c>
      <c r="I175" s="43">
        <v>44917</v>
      </c>
      <c r="J175" s="57"/>
      <c r="K175" s="54" t="s">
        <v>562</v>
      </c>
    </row>
    <row r="176" spans="1:11" x14ac:dyDescent="0.25">
      <c r="A176" s="50" t="s">
        <v>507</v>
      </c>
      <c r="B176" s="50" t="s">
        <v>508</v>
      </c>
      <c r="C176" s="51">
        <v>7827</v>
      </c>
      <c r="D176" s="43">
        <v>44865</v>
      </c>
      <c r="E176" s="52">
        <v>10</v>
      </c>
      <c r="F176" s="65">
        <v>-757754</v>
      </c>
      <c r="G176" s="54" t="s">
        <v>512</v>
      </c>
      <c r="H176" s="54">
        <f t="shared" si="2"/>
        <v>12</v>
      </c>
      <c r="I176" s="43">
        <v>44917</v>
      </c>
      <c r="J176" s="57"/>
      <c r="K176" s="54" t="s">
        <v>562</v>
      </c>
    </row>
    <row r="177" spans="1:11" x14ac:dyDescent="0.25">
      <c r="A177" s="50" t="s">
        <v>507</v>
      </c>
      <c r="B177" s="50" t="s">
        <v>508</v>
      </c>
      <c r="C177" s="51">
        <v>49564</v>
      </c>
      <c r="D177" s="43">
        <v>44866</v>
      </c>
      <c r="E177" s="52">
        <v>11</v>
      </c>
      <c r="F177" s="53">
        <v>730524</v>
      </c>
      <c r="G177" s="54" t="s">
        <v>509</v>
      </c>
      <c r="H177" s="54">
        <f t="shared" si="2"/>
        <v>12</v>
      </c>
      <c r="I177" s="43">
        <v>44922</v>
      </c>
      <c r="J177" s="57"/>
      <c r="K177" s="54" t="s">
        <v>563</v>
      </c>
    </row>
    <row r="178" spans="1:11" x14ac:dyDescent="0.25">
      <c r="A178" s="50" t="s">
        <v>507</v>
      </c>
      <c r="B178" s="50" t="s">
        <v>508</v>
      </c>
      <c r="C178" s="51">
        <v>49686</v>
      </c>
      <c r="D178" s="43">
        <v>44867</v>
      </c>
      <c r="E178" s="52">
        <v>11</v>
      </c>
      <c r="F178" s="53">
        <v>789968</v>
      </c>
      <c r="G178" s="54" t="s">
        <v>512</v>
      </c>
      <c r="H178" s="54">
        <f t="shared" si="2"/>
        <v>12</v>
      </c>
      <c r="I178" s="43">
        <v>44922</v>
      </c>
      <c r="J178" s="57"/>
      <c r="K178" s="54" t="s">
        <v>563</v>
      </c>
    </row>
    <row r="179" spans="1:11" x14ac:dyDescent="0.25">
      <c r="A179" s="50" t="s">
        <v>507</v>
      </c>
      <c r="B179" s="50" t="s">
        <v>508</v>
      </c>
      <c r="C179" s="51">
        <v>7866</v>
      </c>
      <c r="D179" s="43">
        <v>44869</v>
      </c>
      <c r="E179" s="52">
        <v>11</v>
      </c>
      <c r="F179" s="65">
        <v>-746211</v>
      </c>
      <c r="G179" s="54" t="s">
        <v>512</v>
      </c>
      <c r="H179" s="54">
        <f t="shared" si="2"/>
        <v>12</v>
      </c>
      <c r="I179" s="43">
        <v>44922</v>
      </c>
      <c r="J179" s="57"/>
      <c r="K179" s="54" t="s">
        <v>563</v>
      </c>
    </row>
    <row r="180" spans="1:11" x14ac:dyDescent="0.25">
      <c r="A180" s="50" t="s">
        <v>507</v>
      </c>
      <c r="B180" s="50" t="s">
        <v>508</v>
      </c>
      <c r="C180" s="51">
        <v>49680</v>
      </c>
      <c r="D180" s="43">
        <v>44867</v>
      </c>
      <c r="E180" s="52">
        <v>11</v>
      </c>
      <c r="F180" s="53">
        <v>340644</v>
      </c>
      <c r="G180" s="54" t="s">
        <v>518</v>
      </c>
      <c r="H180" s="54">
        <f t="shared" si="2"/>
        <v>12</v>
      </c>
      <c r="I180" s="43">
        <v>44922</v>
      </c>
      <c r="J180" s="57"/>
      <c r="K180" s="54" t="s">
        <v>563</v>
      </c>
    </row>
    <row r="181" spans="1:11" x14ac:dyDescent="0.25">
      <c r="A181" s="50" t="s">
        <v>507</v>
      </c>
      <c r="B181" s="50" t="s">
        <v>508</v>
      </c>
      <c r="C181" s="51">
        <v>50165</v>
      </c>
      <c r="D181" s="43">
        <v>44869</v>
      </c>
      <c r="E181" s="52">
        <v>11</v>
      </c>
      <c r="F181" s="53">
        <v>959541</v>
      </c>
      <c r="G181" s="54" t="s">
        <v>514</v>
      </c>
      <c r="H181" s="54">
        <f t="shared" si="2"/>
        <v>12</v>
      </c>
      <c r="I181" s="43">
        <v>44922</v>
      </c>
      <c r="J181" s="57"/>
      <c r="K181" s="54" t="s">
        <v>563</v>
      </c>
    </row>
  </sheetData>
  <autoFilter ref="A2:K181" xr:uid="{0A744416-C1A4-46BC-9007-BD59603F2C4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Công nợ</vt:lpstr>
      <vt:lpstr>Báo cáo</vt:lpstr>
      <vt:lpstr>Sheet2</vt:lpstr>
      <vt:lpstr>Sheet1</vt:lpstr>
      <vt:lpstr>thu tiền</vt:lpstr>
      <vt:lpstr>Sheet3</vt:lpstr>
      <vt:lpstr>CTTT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2023-05-26T03:47:45Z</dcterms:created>
  <dcterms:modified xsi:type="dcterms:W3CDTF">2023-06-07T10:10:55Z</dcterms:modified>
</cp:coreProperties>
</file>