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84A62D07-837E-44F0-ADB6-22E25B5BA7DC}" xr6:coauthVersionLast="47" xr6:coauthVersionMax="47" xr10:uidLastSave="{00000000-0000-0000-0000-000000000000}"/>
  <bookViews>
    <workbookView xWindow="-113" yWindow="-113" windowWidth="24267" windowHeight="13023" tabRatio="734" xr2:uid="{00000000-000D-0000-FFFF-FFFF00000000}"/>
  </bookViews>
  <sheets>
    <sheet name="công nợ " sheetId="16" r:id="rId1"/>
    <sheet name="T5" sheetId="17" r:id="rId2"/>
    <sheet name="T6" sheetId="18" r:id="rId3"/>
    <sheet name="T7" sheetId="19" r:id="rId4"/>
    <sheet name="T8" sheetId="20" r:id="rId5"/>
    <sheet name="T9" sheetId="21" r:id="rId6"/>
    <sheet name="T10" sheetId="22" r:id="rId7"/>
    <sheet name="T11" sheetId="23" r:id="rId8"/>
    <sheet name="T12" sheetId="24" r:id="rId9"/>
  </sheets>
  <definedNames>
    <definedName name="_xlnm._FilterDatabase" localSheetId="5" hidden="1">'T9'!$A$2:$J$2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6" l="1"/>
  <c r="E37" i="16"/>
  <c r="K56" i="24"/>
  <c r="H54" i="24" l="1"/>
  <c r="K55" i="24" s="1"/>
  <c r="K57" i="24" s="1"/>
  <c r="M57" i="23"/>
  <c r="M60" i="23" s="1"/>
  <c r="E83" i="20"/>
  <c r="G13" i="16" l="1"/>
  <c r="C37" i="16"/>
  <c r="M58" i="23"/>
  <c r="L58" i="22"/>
  <c r="L57" i="22"/>
  <c r="L59" i="22" s="1"/>
  <c r="J76" i="21"/>
  <c r="D82" i="20"/>
  <c r="J75" i="21"/>
  <c r="I55" i="22"/>
  <c r="J55" i="22"/>
  <c r="K55" i="22"/>
  <c r="L55" i="22"/>
  <c r="J74" i="21"/>
  <c r="F74" i="20" l="1"/>
  <c r="G74" i="20"/>
  <c r="F59" i="20"/>
  <c r="D78" i="20" s="1"/>
  <c r="G59" i="20"/>
  <c r="J20" i="16"/>
  <c r="H74" i="20"/>
  <c r="H59" i="20"/>
  <c r="D79" i="20" s="1"/>
  <c r="H2" i="19" l="1"/>
  <c r="I2" i="19"/>
  <c r="J2" i="19"/>
  <c r="G134" i="19"/>
  <c r="H134" i="19" s="1"/>
  <c r="G133" i="19"/>
  <c r="H133" i="19" s="1"/>
  <c r="G132" i="19"/>
  <c r="H132" i="19" s="1"/>
  <c r="G131" i="19"/>
  <c r="H131" i="19" s="1"/>
  <c r="G130" i="19"/>
  <c r="H130" i="19" s="1"/>
  <c r="G129" i="19"/>
  <c r="H129" i="19" s="1"/>
  <c r="G128" i="19"/>
  <c r="H128" i="19" s="1"/>
  <c r="G127" i="19"/>
  <c r="H127" i="19" s="1"/>
  <c r="G126" i="19"/>
  <c r="H126" i="19" s="1"/>
  <c r="G125" i="19"/>
  <c r="H125" i="19" s="1"/>
  <c r="G124" i="19"/>
  <c r="H124" i="19" s="1"/>
  <c r="G123" i="19"/>
  <c r="H123" i="19" s="1"/>
  <c r="G122" i="19"/>
  <c r="H122" i="19" s="1"/>
  <c r="G121" i="19"/>
  <c r="H121" i="19" s="1"/>
  <c r="G120" i="19"/>
  <c r="H120" i="19" s="1"/>
  <c r="G119" i="19"/>
  <c r="H119" i="19" s="1"/>
  <c r="G118" i="19"/>
  <c r="H118" i="19" s="1"/>
  <c r="G117" i="19"/>
  <c r="H117" i="19" s="1"/>
  <c r="G116" i="19"/>
  <c r="H116" i="19" s="1"/>
  <c r="G115" i="19"/>
  <c r="H115" i="19" s="1"/>
  <c r="G114" i="19"/>
  <c r="H114" i="19" s="1"/>
  <c r="G113" i="19"/>
  <c r="H113" i="19" s="1"/>
  <c r="G112" i="19"/>
  <c r="H112" i="19" s="1"/>
  <c r="G111" i="19"/>
  <c r="H111" i="19" s="1"/>
  <c r="G110" i="19"/>
  <c r="H110" i="19" s="1"/>
  <c r="G109" i="19"/>
  <c r="H109" i="19" s="1"/>
  <c r="G108" i="19"/>
  <c r="H108" i="19" s="1"/>
  <c r="G107" i="19"/>
  <c r="H107" i="19" s="1"/>
  <c r="G106" i="19"/>
  <c r="H106" i="19" s="1"/>
  <c r="G105" i="19"/>
  <c r="H105" i="19" s="1"/>
  <c r="G104" i="19"/>
  <c r="H104" i="19" s="1"/>
  <c r="G103" i="19"/>
  <c r="H103" i="19" s="1"/>
  <c r="G102" i="19"/>
  <c r="H102" i="19" s="1"/>
  <c r="G101" i="19"/>
  <c r="H101" i="19" s="1"/>
  <c r="G100" i="19"/>
  <c r="H100" i="19" s="1"/>
  <c r="G99" i="19"/>
  <c r="H99" i="19" s="1"/>
  <c r="G98" i="19"/>
  <c r="H98" i="19" s="1"/>
  <c r="G97" i="19"/>
  <c r="H97" i="19" s="1"/>
  <c r="G96" i="19"/>
  <c r="H96" i="19" s="1"/>
  <c r="G95" i="19"/>
  <c r="H95" i="19" s="1"/>
  <c r="G94" i="19"/>
  <c r="H94" i="19" s="1"/>
  <c r="G93" i="19"/>
  <c r="H93" i="19" s="1"/>
  <c r="G92" i="19"/>
  <c r="H92" i="19" s="1"/>
  <c r="G91" i="19"/>
  <c r="H91" i="19" s="1"/>
  <c r="G90" i="19"/>
  <c r="H90" i="19" s="1"/>
  <c r="G89" i="19"/>
  <c r="H89" i="19" s="1"/>
  <c r="G88" i="19"/>
  <c r="H88" i="19" s="1"/>
  <c r="G87" i="19"/>
  <c r="H87" i="19" s="1"/>
  <c r="G86" i="19"/>
  <c r="H86" i="19" s="1"/>
  <c r="G85" i="19"/>
  <c r="H85" i="19" s="1"/>
  <c r="G84" i="19"/>
  <c r="H84" i="19" s="1"/>
  <c r="G83" i="19"/>
  <c r="H83" i="19" s="1"/>
  <c r="G82" i="19"/>
  <c r="H82" i="19" s="1"/>
  <c r="G81" i="19"/>
  <c r="H81" i="19" s="1"/>
  <c r="G80" i="19"/>
  <c r="H80" i="19" s="1"/>
  <c r="G79" i="19"/>
  <c r="H79" i="19" s="1"/>
  <c r="G78" i="19"/>
  <c r="H78" i="19" s="1"/>
  <c r="G77" i="19"/>
  <c r="H77" i="19" s="1"/>
  <c r="G76" i="19"/>
  <c r="H76" i="19" s="1"/>
  <c r="G75" i="19"/>
  <c r="H75" i="19" s="1"/>
  <c r="G74" i="19"/>
  <c r="H74" i="19" s="1"/>
  <c r="G73" i="19"/>
  <c r="H73" i="19" s="1"/>
  <c r="G72" i="19"/>
  <c r="H72" i="19" s="1"/>
  <c r="G71" i="19"/>
  <c r="H71" i="19" s="1"/>
  <c r="H135" i="19" l="1"/>
  <c r="H69" i="19" s="1"/>
  <c r="I69" i="19" l="1"/>
  <c r="H136" i="19"/>
  <c r="H137" i="19" s="1"/>
  <c r="K2" i="19" l="1"/>
  <c r="F62" i="18" l="1"/>
  <c r="G62" i="18"/>
  <c r="H62" i="18"/>
  <c r="D17" i="16" s="1"/>
  <c r="D37" i="16" s="1"/>
  <c r="E62" i="18"/>
  <c r="J69" i="19" s="1"/>
  <c r="K38" i="17" l="1"/>
  <c r="C4" i="16" s="1"/>
  <c r="H49" i="18" l="1"/>
  <c r="C5" i="16" s="1"/>
  <c r="C12" i="16" s="1"/>
  <c r="G49" i="18"/>
  <c r="F49" i="18"/>
  <c r="E49" i="18"/>
  <c r="F44" i="16" l="1"/>
</calcChain>
</file>

<file path=xl/sharedStrings.xml><?xml version="1.0" encoding="utf-8"?>
<sst xmlns="http://schemas.openxmlformats.org/spreadsheetml/2006/main" count="2677" uniqueCount="998">
  <si>
    <t>Ngày tháng</t>
  </si>
  <si>
    <t>Số tiền bán hàng</t>
  </si>
  <si>
    <t>Số tiền hàng trả</t>
  </si>
  <si>
    <t>Giảm trừ</t>
  </si>
  <si>
    <t>Sô tiền khách đã thanh toán</t>
  </si>
  <si>
    <t xml:space="preserve">Thanh toán công nợ </t>
  </si>
  <si>
    <t>Số hóa đơn</t>
  </si>
  <si>
    <t>Diễn giải</t>
  </si>
  <si>
    <t>Nội dung</t>
  </si>
  <si>
    <t>Tổng bán hàng</t>
  </si>
  <si>
    <t>Tổng hàng trả</t>
  </si>
  <si>
    <t>Tổng đã thanh toán</t>
  </si>
  <si>
    <t>THEO DÕI CÔNG NỢ / CTY OKONO</t>
  </si>
  <si>
    <t>SDDK</t>
  </si>
  <si>
    <t>Bảng kê hóa đơn tháng 5.2023</t>
  </si>
  <si>
    <t>Bảng kê hóa đơn tháng 6.2023</t>
  </si>
  <si>
    <t>Bảng kê hóa đơn tháng 7.2023</t>
  </si>
  <si>
    <t>Bảng kê hóa đơn tháng 8.2023</t>
  </si>
  <si>
    <t>Bảng kê hóa đơn tháng 9.2023</t>
  </si>
  <si>
    <t>DANH SÁCH BÁN HÀNG</t>
  </si>
  <si>
    <t>Ngày hạch toán</t>
  </si>
  <si>
    <t>Ngày chứng từ</t>
  </si>
  <si>
    <t>Số chứng từ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</si>
  <si>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</si>
  <si>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</si>
  <si>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</si>
  <si>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</si>
  <si>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</si>
  <si>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</si>
  <si>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BH2306190</t>
  </si>
  <si>
    <t>OKONO</t>
  </si>
  <si>
    <t>CÔNG TY TNHH OKONO VIỆT NAM</t>
  </si>
  <si>
    <t>Bán hàng A32PDL64 - Cửa hàng OKONO 64 Pháo Đài Láng theo hóa đơn 00031645, CK CỐ ĐỊNH 5%</t>
  </si>
  <si>
    <t>00031645</t>
  </si>
  <si>
    <t>BH2306189</t>
  </si>
  <si>
    <t>Bán hàng A16YX85 - Cửa hàng OKONO Yên Xá theo hóa đơn 00031644, CK CỐ ĐỊNH 5%</t>
  </si>
  <si>
    <t>00031644</t>
  </si>
  <si>
    <t>BH2306188</t>
  </si>
  <si>
    <t>Bán hàng A36TC223 - Cửa hàng OKONO Xuân Đỉnh theo hóa đơn 00031643, CK CỐ ĐỊNH 5%</t>
  </si>
  <si>
    <t>00031643</t>
  </si>
  <si>
    <t>BH2306187</t>
  </si>
  <si>
    <t>Bán hàng A01VT20-70 - Cửa hàng OKONO Văn Trì theo hóa đơn 00031642, CK CỐ ĐỊNH 5%</t>
  </si>
  <si>
    <t>00031642</t>
  </si>
  <si>
    <t>BH2306186</t>
  </si>
  <si>
    <t>Bán hàng A08TQV24 - Cửa hàng OKONO Trần Quốc Vượng theo hóa đơn 00031641 , CK CỐ ĐỊNH 5%</t>
  </si>
  <si>
    <t>00031641</t>
  </si>
  <si>
    <t>BH2306185</t>
  </si>
  <si>
    <t>Bán hàng A26MT30- Cửa hàng OKONO 30/36 Mễ Trì Thượng theo hóa đơn 00031640 , CK CỐ ĐỊNH 5%</t>
  </si>
  <si>
    <t>00031640</t>
  </si>
  <si>
    <t>BH2306184</t>
  </si>
  <si>
    <t>Bán hàng A18MT20- Cửa hàng OKONO 20/14 Mễ Trì theo hóa đơn 00031639 , CK CỐ ĐỊNH 5%</t>
  </si>
  <si>
    <t>00031639</t>
  </si>
  <si>
    <t>BH2306183</t>
  </si>
  <si>
    <t>Bán hàng A24LK75 - Cửa hàng OKONO La Khê theo hóa đơn 00031638 , CỐ ĐỊNH 5%</t>
  </si>
  <si>
    <t>00031638</t>
  </si>
  <si>
    <t>BH2306182</t>
  </si>
  <si>
    <t>Bán hàng A25KT72 - Cửa hàng OKONO Khương Trung theo hóa đơn 00031637 , CK CỐ ĐỊNH 5%</t>
  </si>
  <si>
    <t>00031637</t>
  </si>
  <si>
    <t>BH2306181</t>
  </si>
  <si>
    <t>Bán hàng A27PT401- Cửa hàng OKONO 401 Phúc Tân theo hóa đơn 00031636, CK CỐ ĐỊNH 5%</t>
  </si>
  <si>
    <t>00031636</t>
  </si>
  <si>
    <t>BH2306180</t>
  </si>
  <si>
    <t>Bán hàng A33PT208 - Cửa hàng OKONO 208 Phúc Tân theo hóa đơn 00031635, CK 5% CỐ ĐỊNH</t>
  </si>
  <si>
    <t>00031635</t>
  </si>
  <si>
    <t>BH2306072</t>
  </si>
  <si>
    <t>Bán hàng A25KT72 - Cửa hàng OKONO Khương Trung theo hóa đơn 00031374, ck cố định 5%</t>
  </si>
  <si>
    <t>00031374</t>
  </si>
  <si>
    <t>BH2306071</t>
  </si>
  <si>
    <t>Bán hàng  bán hàng A03PK07 - Cửa hàng OKONO Phùng Khoan theo hóa đơn 00031297,  CK CỐ ĐỊNH 5%</t>
  </si>
  <si>
    <t>00031297</t>
  </si>
  <si>
    <t>BH2306070</t>
  </si>
  <si>
    <t>Bán hàng bán hàng A16YX85 - Cửa hàng OKONO Yên Xá theo hóa đơn 00031296,  CK CỐ ĐỊNH 5%</t>
  </si>
  <si>
    <t>00031296</t>
  </si>
  <si>
    <t>BH2305999</t>
  </si>
  <si>
    <t>A38PL - Cửa hàng OKONO Phú Lãm - ĐƠN KHAI TRƯƠNG CK 10%+ % CỐ ĐỊNH</t>
  </si>
  <si>
    <t>00030054</t>
  </si>
  <si>
    <t>BH2305998</t>
  </si>
  <si>
    <t>A26MT30- Cửa hàng OKONO 30/36 Mễ Trì Thượng - CK CỐ ĐỊNH 5%</t>
  </si>
  <si>
    <t>00030041</t>
  </si>
  <si>
    <t>BH2305997</t>
  </si>
  <si>
    <t>A18MT20- Cửa hàng OKONO 20/14 Mễ Trì - CK CỐ ĐỊNH 5%</t>
  </si>
  <si>
    <t>00030040</t>
  </si>
  <si>
    <t>BH2305996</t>
  </si>
  <si>
    <t>A06YH271- Cửa hàng OKONO 271 Yên Hòa - CK 5%</t>
  </si>
  <si>
    <t>00030039</t>
  </si>
  <si>
    <t>BH2305993</t>
  </si>
  <si>
    <t>A36TC223 - Cửa hàng OKONO Xuân Đỉnh - CK 5%</t>
  </si>
  <si>
    <t>00030036</t>
  </si>
  <si>
    <t>BH2305992</t>
  </si>
  <si>
    <t>A01VT20-70 - Cửa hàng OKONO Văn Trì - CK CỐ ĐỊNH 5%</t>
  </si>
  <si>
    <t>00030035</t>
  </si>
  <si>
    <t>BH2305991</t>
  </si>
  <si>
    <t>A12TV18 - Cửa hàng OKONO Trung Văn -  CK CỐ ĐỊNH 5%</t>
  </si>
  <si>
    <t>00030033</t>
  </si>
  <si>
    <t>BH2305910</t>
  </si>
  <si>
    <t>Bán hàng CN nhận:  A34TK44 - Cửa hàng OKONO 44 Triều Khúc theo hóa đơn 00029816, ck cố định 5%+ 10% đơn đầu tiên</t>
  </si>
  <si>
    <t>00029816</t>
  </si>
  <si>
    <t>BH2305909</t>
  </si>
  <si>
    <t>Bán hàng CN nhận:  A05TK80 - Cửa hàng OKONO 82 Triều Khúc theo hóa đơn 00029815, ck cố định 5% + 10% đơn đầu tiên</t>
  </si>
  <si>
    <t>00029815</t>
  </si>
  <si>
    <t>BH2305908</t>
  </si>
  <si>
    <t>A07BM353 - Cửa hàng OKONO Bạch Mai - ck cố định 5% + 10% đơn đầu tiên</t>
  </si>
  <si>
    <t>00029814</t>
  </si>
  <si>
    <t>BH2305907</t>
  </si>
  <si>
    <t>Bán hàng CN nhận:  A24LK75 - Cửa hàng OKONO La Khê theo hóa đơn 00029813, ck cố định 5%+ 10% đơn đầu tiên</t>
  </si>
  <si>
    <t>00029813</t>
  </si>
  <si>
    <t>BH2305906</t>
  </si>
  <si>
    <t>Bán hàng CN nhận:  A31LVH85 - Cửa hàng OKONO Lê Văn Hiến  theo hóa đơn 00029812, ck cố định 5%+ 10% đơn đầu tiên</t>
  </si>
  <si>
    <t>00029812</t>
  </si>
  <si>
    <t>BH2305905</t>
  </si>
  <si>
    <t>Bán hàng CN nhận : A35NT106 - Cửa hàng OKONO Nghĩa Tân theo hóa đơn 00029811, ck cố định 5%+ 10% đơn đầu tiên</t>
  </si>
  <si>
    <t>00029811</t>
  </si>
  <si>
    <t>BH2305904</t>
  </si>
  <si>
    <t>Bán hàng CN nhận:  A23TD276 - Cửa hàng OKONO Thượng Đình theo hóa đơn 00029810, ck cố định 5%+ 10% đơn đầu tiên</t>
  </si>
  <si>
    <t>00029810</t>
  </si>
  <si>
    <t>BH2305903</t>
  </si>
  <si>
    <t>A14TD32 - Cửa hàng OKONO Trần Điền, ck cố định 5%+ 10% đơn đầu tiên</t>
  </si>
  <si>
    <t>00029809</t>
  </si>
  <si>
    <t>BH2305902</t>
  </si>
  <si>
    <t>Bán hàng CN nhận : A08TQV24 - Cửa hàng OKONO Trần Quốc Vượng theo hóa đơn 00029808, ck cố định 5% + 10% đơn đầu tiên</t>
  </si>
  <si>
    <t>00029808</t>
  </si>
  <si>
    <t>BH2305901</t>
  </si>
  <si>
    <t>Bán hàng CN nhận : A12TV18 - Cửa hàng OKONO Trung Văn theo hóa đơn 00029807, ck cố định 5% + 10% đơn đầu tiên</t>
  </si>
  <si>
    <t>00029807</t>
  </si>
  <si>
    <t>BH2305900</t>
  </si>
  <si>
    <t>Bán hàng CN nhận:  A17TD202 - Cửa hàng OKONO Trương Định, ck cố định 5% + 10% đơn đầu tiên</t>
  </si>
  <si>
    <t>00029806</t>
  </si>
  <si>
    <t>BH2305899</t>
  </si>
  <si>
    <t>Bán hàng CN nhận : A01VT20-70 - Cửa hàng OKONO Văn Trì theo hóa đơn 00029805, ck cố định 5% + 10% đơn đầu tiên</t>
  </si>
  <si>
    <t>00029805</t>
  </si>
  <si>
    <t>BH2305898</t>
  </si>
  <si>
    <t>Bán hàng  CN nhận: A36TC223 - Cửa hàng OKONO Xuân Đỉnh theo hóa đơn 00029804, ck cố định 5% + 10 % đơn đầu tiên</t>
  </si>
  <si>
    <t>00029804</t>
  </si>
  <si>
    <t>BH2305897</t>
  </si>
  <si>
    <t>A16YX85 - Cửa hàng OKONO Yên Xá, ck cố định 5% + 10 % đơn đầu tiên</t>
  </si>
  <si>
    <t>00029803</t>
  </si>
  <si>
    <t>Số dòng = 35</t>
  </si>
  <si>
    <t>Bán hàng A26MT30- Cửa hàng OKONO 30/36 Mễ Trì Thượng theo hóa đơn 00037738, CK 5%</t>
  </si>
  <si>
    <t>00037738</t>
  </si>
  <si>
    <t>Bán hàng A24LK75 - Cửa hàng OKONO La Khê theo hóa đơn 00037737 , CK 5%</t>
  </si>
  <si>
    <t>00037737</t>
  </si>
  <si>
    <t>A28HN12-170 - Cửa hàng OKONO 12/170 Hoàng Ngân , CK 5%</t>
  </si>
  <si>
    <t>00036336</t>
  </si>
  <si>
    <t>A34TK44 - Cửa hàng OKONO 44 Triều Khúc, ck 5%</t>
  </si>
  <si>
    <t>00036335</t>
  </si>
  <si>
    <t>A33PT208 - Cửa hàng OKONO 208 Phúc Tân, ck 5%</t>
  </si>
  <si>
    <t>00036334</t>
  </si>
  <si>
    <t>A26MT30- Cửa hàng OKONO 30/36 Mễ Trì Thượng, ck 5%</t>
  </si>
  <si>
    <t>00036333</t>
  </si>
  <si>
    <t>A16YX85 - Cửa hàng OKONO Yên Xá, ck 5%</t>
  </si>
  <si>
    <t>00036332</t>
  </si>
  <si>
    <t>A25KT72 - Cửa hàng OKONO Khương Trung, CK 5%</t>
  </si>
  <si>
    <t>00036241</t>
  </si>
  <si>
    <t>A35NT106 - Cửa hàng OKONO Nghĩa Tân , CK 5%</t>
  </si>
  <si>
    <t>00036240</t>
  </si>
  <si>
    <t>A36TC223 - Cửa hàng OKONO Xuân Đỉnh , CK 5%</t>
  </si>
  <si>
    <t>00036239</t>
  </si>
  <si>
    <t>Bán hàng A09MD340 - Cửa hàng OKONO Mỹ Đình theo hóa đơn 00036096, CK 5%</t>
  </si>
  <si>
    <t>00036096</t>
  </si>
  <si>
    <t>Bán hàng A18MT20- Cửa hàng OKONO 20/14 Mễ Trì theo hóa đơn 00036094, CK 5%</t>
  </si>
  <si>
    <t>00036094</t>
  </si>
  <si>
    <t>Bán hàng A16YX85 - Cửa hàng OKONO Yên Xá theo hóa đơn 00036093, CK 5%</t>
  </si>
  <si>
    <t>00036093</t>
  </si>
  <si>
    <t>A13LT19 - Cửa hàng OKONO 19 Lạc Trung , CK 5%</t>
  </si>
  <si>
    <t>00034770</t>
  </si>
  <si>
    <t>A34TK44 - Cửa hàng OKONO 44 Triều Khúc</t>
  </si>
  <si>
    <t>00034700</t>
  </si>
  <si>
    <t>A27PT401- Cửa hàng OKONO 401 Phúc Tân , CK 5%</t>
  </si>
  <si>
    <t>00034699</t>
  </si>
  <si>
    <t>A07BM353 - Cửa hàng OKONO Bạch Mai, CK 5%</t>
  </si>
  <si>
    <t>00034698</t>
  </si>
  <si>
    <t>A31LVH85 - Cửa hàng OKONO Lê Văn Hiến , CK 5%</t>
  </si>
  <si>
    <t>00034697</t>
  </si>
  <si>
    <t>A26MT30- Cửa hàng OKONO 30/36 Mễ Trì Thượng</t>
  </si>
  <si>
    <t>00034696</t>
  </si>
  <si>
    <t>A38PL - Cửa hàng OKONO Phú Lãm</t>
  </si>
  <si>
    <t>00034695</t>
  </si>
  <si>
    <t>A03PK07 - Cửa hàng OKONO Phùng Khoan, CK 5%</t>
  </si>
  <si>
    <t>00034694</t>
  </si>
  <si>
    <t>A23TD276 - Cửa hàng OKONO Thượng Đình , CK 5%</t>
  </si>
  <si>
    <t>00034693</t>
  </si>
  <si>
    <t>A14TD32 - Cửa hàng OKONO Trần Điền</t>
  </si>
  <si>
    <t>00034692</t>
  </si>
  <si>
    <t>A08TQV24 - Cửa hàng OKONO Trần Quốc Vượng, CK 5%</t>
  </si>
  <si>
    <t>00034691</t>
  </si>
  <si>
    <t>A12TV18 - Cửa hàng OKONO Trung Văn</t>
  </si>
  <si>
    <t>00034690</t>
  </si>
  <si>
    <t>A17TD202 - Cửa hàng OKONO Trương Định</t>
  </si>
  <si>
    <t>00034689</t>
  </si>
  <si>
    <t>A01VT20-70 - Cửa hàng OKONO Văn Trì, CK 5%</t>
  </si>
  <si>
    <t>00034688</t>
  </si>
  <si>
    <t>A36TC223 - Cửa hàng OKONO Xuân Đỉnh, CK 5%</t>
  </si>
  <si>
    <t>00034687</t>
  </si>
  <si>
    <t>A16YX85 - Cửa hàng OKONO Yên Xá, CK 5%</t>
  </si>
  <si>
    <t>00034686</t>
  </si>
  <si>
    <t>A06YH271- Cửa hàng OKONO 271 Yên Hòa</t>
  </si>
  <si>
    <t>00033358</t>
  </si>
  <si>
    <t>A23TD276 - Cửa hàng OKONO Thượng Đình</t>
  </si>
  <si>
    <t>00033331</t>
  </si>
  <si>
    <t>Bán hàng A38PL - Cửa hàng OKONO Phú Lãm theo hóa đơn 00033226, CK 5%</t>
  </si>
  <si>
    <t>00033226</t>
  </si>
  <si>
    <t>Bán hàng A05TK80 - Cửa hàng OKONO 82 Triều Khúc theo hóa đơn 00033225, CK 5%</t>
  </si>
  <si>
    <t>00033225</t>
  </si>
  <si>
    <t>A33PT208 - Cửa hàng OKONO 208 Phúc Tân, CK 5%</t>
  </si>
  <si>
    <t>00033224</t>
  </si>
  <si>
    <t>Bán hàng A24LK75 - Cửa hàng OKONO La Khê theo hóa đơn 00033223, CK 5%</t>
  </si>
  <si>
    <t>00033223</t>
  </si>
  <si>
    <t>Bán hàng A18MT20- Cửa hàng OKONO 20/14 Mễ Trì theo hóa đơn 00033222, CK 5%</t>
  </si>
  <si>
    <t>00033222</t>
  </si>
  <si>
    <t>Bán hàng A26MT30- Cửa hàng OKONO 30/36 Mễ Trì Thượng theo hóa đơn 00033221, CK 5%</t>
  </si>
  <si>
    <t>00033221</t>
  </si>
  <si>
    <t>Bán hàng A14TD32 - Cửa hàng OKONO Trần Điền theo hóa đơn 00033220, CK 5%</t>
  </si>
  <si>
    <t>00033220</t>
  </si>
  <si>
    <t>Bán hàng A08TQV24 - Cửa hàng OKONO Trần Quốc Vượng theo hóa đơn 00033219, CK 5%</t>
  </si>
  <si>
    <t>00033219</t>
  </si>
  <si>
    <t>Bán hàng A12TV18 - Cửa hàng OKONO Trung Văn theo hóa đơn 00033218, CK 5%</t>
  </si>
  <si>
    <t>00033218</t>
  </si>
  <si>
    <t>Bán hàng A17TD202 - Cửa hàng OKONO Trương Định theo hóa đơn 00033217, CK 5%</t>
  </si>
  <si>
    <t>00033217</t>
  </si>
  <si>
    <t>Bán hàng A01VT20-70 - Cửa hàng OKONO Văn Trì theo hóa đơn 00033216, CK 5%</t>
  </si>
  <si>
    <t>00033216</t>
  </si>
  <si>
    <t>Bán hàng A36TC223 - Cửa hàng OKONO Xuân Đỉnh theo hóa đơn 00033211, CK 5%</t>
  </si>
  <si>
    <t>00033211</t>
  </si>
  <si>
    <t>Bán hàng A16YX85 - Cửa hàng OKONO Yên Xá theo hóa đơn 00033210, CK 5%</t>
  </si>
  <si>
    <t>00033210</t>
  </si>
  <si>
    <t>Bán hàng A38PL - Cửa hàng OKONO Phú Lãm theo hóa đơn 00032794 ck cố định 5%</t>
  </si>
  <si>
    <t>00032794</t>
  </si>
  <si>
    <t>Bán hàng A31LVH85 - Cửa hàng OKONO Lê Văn Hiến theo hóa đơn 00032793, ck cố định 5%</t>
  </si>
  <si>
    <t>00032793</t>
  </si>
  <si>
    <t>Số dòng = 46</t>
  </si>
  <si>
    <t>Thanh toán công nợ T6.2023</t>
  </si>
  <si>
    <t>29/6/2023</t>
  </si>
  <si>
    <t>Hỗ trợ trung bày, marketing T5.2023</t>
  </si>
  <si>
    <t>Hỗ trợ thanh toán</t>
  </si>
  <si>
    <t>Hỗ trợ trung bày, marketing T6.2023</t>
  </si>
  <si>
    <t>DANH SÁCH TRẢ LẠI HÀNG BÁN</t>
  </si>
  <si>
    <t>HBTL2306/921</t>
  </si>
  <si>
    <t>00000282</t>
  </si>
  <si>
    <t>Hàng trả-A322306272</t>
  </si>
  <si>
    <t>HBTL2306/913</t>
  </si>
  <si>
    <t>Hàng trả -A322306271</t>
  </si>
  <si>
    <t>HBTL2306/920</t>
  </si>
  <si>
    <t>Hàng trả-A122306231</t>
  </si>
  <si>
    <t>HBTL2306/919</t>
  </si>
  <si>
    <t>00000273</t>
  </si>
  <si>
    <t>Hàng trả-A382306201</t>
  </si>
  <si>
    <t>HBTL2306/918</t>
  </si>
  <si>
    <t>Hàng trả_A232306171</t>
  </si>
  <si>
    <t>HBTL2305/659</t>
  </si>
  <si>
    <t>00000267</t>
  </si>
  <si>
    <t>Hàng trả - OkonoA36, OkonoA03, OkonoA16 - phiếu MH001661,MH001662,MH001663</t>
  </si>
  <si>
    <t>HBTL2306/320</t>
  </si>
  <si>
    <t>00000261</t>
  </si>
  <si>
    <t>Hàng trả - phiếu MH001501 - A03PK07 - Cửa hàng OKONO Phùng Khoan</t>
  </si>
  <si>
    <t>HBTL2306/319</t>
  </si>
  <si>
    <t>00000260</t>
  </si>
  <si>
    <t>Hàng trả - phiếu MH001525 - A05TK80 - Cửa hàng OKONO Triều Khúc</t>
  </si>
  <si>
    <t>Số dòng = 8</t>
  </si>
  <si>
    <t>Bảng kê Hàng trả T6</t>
  </si>
  <si>
    <t>Dư nợ phải thu OKONO</t>
  </si>
  <si>
    <t>Người liên hệ</t>
  </si>
  <si>
    <t>Địa chỉ</t>
  </si>
  <si>
    <t>Người mua hàng</t>
  </si>
  <si>
    <t>OkonoA01</t>
  </si>
  <si>
    <t>00039272</t>
  </si>
  <si>
    <t>Số 219 Yên Hòa, Phường Yên Hoà, Quận Cầu Giấy, Thành phố Hà Nội, Việt Nam</t>
  </si>
  <si>
    <t>Bán hàng A01VT20-70 - Cửa hàng OKONO Văn Trì , CK 5%</t>
  </si>
  <si>
    <t>70 VĂN TRÌ</t>
  </si>
  <si>
    <t>OkonoA05</t>
  </si>
  <si>
    <t>00039274</t>
  </si>
  <si>
    <t>A05TK80 - Cửa hàng OKONO Triều Khúc , CK 5%</t>
  </si>
  <si>
    <t>SỐ 80-82 TRIỀU KHÚC</t>
  </si>
  <si>
    <t>OkonoA16</t>
  </si>
  <si>
    <t>00039259</t>
  </si>
  <si>
    <t>A16YX85 - Cửa hàng OKONO Yên Xá , ck 5%</t>
  </si>
  <si>
    <t>85-87 YÊN XÁ</t>
  </si>
  <si>
    <t>OkonoA34</t>
  </si>
  <si>
    <t>00039275</t>
  </si>
  <si>
    <t>A34TK44 - Cửa hàng OKONO 44 Triều Khúc , CK 5%</t>
  </si>
  <si>
    <t>SỐ 44 TRIỀU KHÚC</t>
  </si>
  <si>
    <t>OkonoA09</t>
  </si>
  <si>
    <t>00039273</t>
  </si>
  <si>
    <t>Bán hàng A09MD340 - Cửa hàng OKONO Mỹ Đình , CK 5%</t>
  </si>
  <si>
    <t>SỐ 340 MỸ ĐÌNH</t>
  </si>
  <si>
    <t>OkonoA30</t>
  </si>
  <si>
    <t>00039266</t>
  </si>
  <si>
    <t>A30HC70 - Cửa hàng OKONO Hoàng Cầu, CK 5%</t>
  </si>
  <si>
    <t>SỐ 70/30 HOÀNG CẦU</t>
  </si>
  <si>
    <t>OkonoA06</t>
  </si>
  <si>
    <t>00039430</t>
  </si>
  <si>
    <t>A06YH271- Cửa hàng OKONO 271 Yên Hòa , CK 5%</t>
  </si>
  <si>
    <t>SỐ 271 YÊN HÒA</t>
  </si>
  <si>
    <t>OkonoA14</t>
  </si>
  <si>
    <t>00039420</t>
  </si>
  <si>
    <t>Bán hàng A14TD32 - Cửa hàng OKONO Trần Điền theo hóa đơn 00039420 , CK 5%</t>
  </si>
  <si>
    <t>SỐ 34 TRẦN ĐIỀN</t>
  </si>
  <si>
    <t>OkonoA03</t>
  </si>
  <si>
    <t>00039426</t>
  </si>
  <si>
    <t>A03PK07 - Cửa hàng OKONO Phùng Khoan , CK 5%</t>
  </si>
  <si>
    <t>SỐ 7 PHÙNG KHOANG</t>
  </si>
  <si>
    <t>OkonoA33</t>
  </si>
  <si>
    <t>00039418</t>
  </si>
  <si>
    <t>A33PT208 - Cửa hàng OKONO 208 Phúc Tân , CK 5%</t>
  </si>
  <si>
    <t>208 PHÚC TÂN</t>
  </si>
  <si>
    <t>OkonoA24</t>
  </si>
  <si>
    <t>00039419</t>
  </si>
  <si>
    <t>A24LK75 - Cửa hàng OKONO La Khê</t>
  </si>
  <si>
    <t>75 LA KHÊ</t>
  </si>
  <si>
    <t>OkonoA36</t>
  </si>
  <si>
    <t>00039421</t>
  </si>
  <si>
    <t>SỐ 126 NGÕ 355 XUÂN ĐỈNH</t>
  </si>
  <si>
    <t>OkonoA32</t>
  </si>
  <si>
    <t>00039429</t>
  </si>
  <si>
    <t>A32PDL64 - Cửa hàng OKONO 64 Pháo Đài Láng , CK 5%</t>
  </si>
  <si>
    <t>64 PHÁO ĐÀI LÁNG</t>
  </si>
  <si>
    <t>OkonoA12</t>
  </si>
  <si>
    <t>00040624</t>
  </si>
  <si>
    <t>A12TV18 - Cửa hàng OKONO Trung Văn , CK 5%</t>
  </si>
  <si>
    <t>18 ĐẠI LINH</t>
  </si>
  <si>
    <t>OkonoA20</t>
  </si>
  <si>
    <t>00040627</t>
  </si>
  <si>
    <t>Bán hàng A20DKT38 - Cửa hàng OKONO 38/100 Doãn Kế Thiện , CK 5%</t>
  </si>
  <si>
    <t>38/100 DOÃN KẾ THIỆN</t>
  </si>
  <si>
    <t>OkonoA31</t>
  </si>
  <si>
    <t>00040625</t>
  </si>
  <si>
    <t>85 LÊ VĂN HIẾN</t>
  </si>
  <si>
    <t>OkonoA22</t>
  </si>
  <si>
    <t>00040628</t>
  </si>
  <si>
    <t>A22KG14 - Cửa hàng OKONO 14 Kim Giang , CK 5%</t>
  </si>
  <si>
    <t>14 KIM GIANG</t>
  </si>
  <si>
    <t>00040626</t>
  </si>
  <si>
    <t>A01VT20-70 - Cửa hàng OKONO Văn Trì , CK 5%</t>
  </si>
  <si>
    <t>OkonoA18</t>
  </si>
  <si>
    <t>00041005</t>
  </si>
  <si>
    <t>Bán hàng A18MT20- Cửa hàng OKONO 20/14 Mễ Trì , CK 5%</t>
  </si>
  <si>
    <t>20/14 MỄ TRÌ HẠ</t>
  </si>
  <si>
    <t>OkonoA28</t>
  </si>
  <si>
    <t>00041007</t>
  </si>
  <si>
    <t>Bán hàng A28HN12-170 - Cửa hàng OKONO 12/170 Hoàng Ngân , CK 5%</t>
  </si>
  <si>
    <t>12/170 HOÀNG NGÂN</t>
  </si>
  <si>
    <t>OkonoA27</t>
  </si>
  <si>
    <t>00041009</t>
  </si>
  <si>
    <t>401 PHÚC TÂN</t>
  </si>
  <si>
    <t>OkonoA13</t>
  </si>
  <si>
    <t>00041006</t>
  </si>
  <si>
    <t>19 LẠC TRUNG</t>
  </si>
  <si>
    <t>OkonoA23</t>
  </si>
  <si>
    <t>00041003</t>
  </si>
  <si>
    <t>276 THƯỢNG ĐÌNH</t>
  </si>
  <si>
    <t>OkonoA07</t>
  </si>
  <si>
    <t>00041008</t>
  </si>
  <si>
    <t>Bán hàng A07BM353 - Cửa hàng OKONO Bạch Mai , CK 5%</t>
  </si>
  <si>
    <t>353 BẠCH MAI</t>
  </si>
  <si>
    <t>00041004</t>
  </si>
  <si>
    <t>00041011</t>
  </si>
  <si>
    <t>A05TK80 - Cửa hàng OKONO Triều Khúc, CK 5%</t>
  </si>
  <si>
    <t>00041010</t>
  </si>
  <si>
    <t>Bán hàng CÔNG TY TNHH OKONO VIỆT NAM , CK 5%</t>
  </si>
  <si>
    <t>SỐ 219 YÊN HÒA</t>
  </si>
  <si>
    <t>00041002</t>
  </si>
  <si>
    <t>A16YX85 - Cửa hàng OKONO Yên Xá , CK 5%</t>
  </si>
  <si>
    <t>00042056</t>
  </si>
  <si>
    <t>OkonoA26</t>
  </si>
  <si>
    <t>00042055</t>
  </si>
  <si>
    <t>A26MT30- Cửa hàng OKONO 30/36 Mễ Trì Thượng , CK 5%</t>
  </si>
  <si>
    <t>30/36 MIẾU ĐẦM</t>
  </si>
  <si>
    <t>00042214</t>
  </si>
  <si>
    <t>00042436</t>
  </si>
  <si>
    <t>OkonoA17</t>
  </si>
  <si>
    <t>00042418</t>
  </si>
  <si>
    <t>202 TRƯƠNG ĐỊNH</t>
  </si>
  <si>
    <t>00042422</t>
  </si>
  <si>
    <t>A18MT20- Cửa hàng OKONO 20/14 Mễ Trì</t>
  </si>
  <si>
    <t>00042431</t>
  </si>
  <si>
    <t>A07BM353 - Cửa hàng OKONO Bạch Mai</t>
  </si>
  <si>
    <t>00042440</t>
  </si>
  <si>
    <t>00042428</t>
  </si>
  <si>
    <t>OkonoA25</t>
  </si>
  <si>
    <t>00042427</t>
  </si>
  <si>
    <t>A25KT72 - Cửa hàng OKONO Khương Trung</t>
  </si>
  <si>
    <t>72 KHƯƠNG TRUNG</t>
  </si>
  <si>
    <t>00042413</t>
  </si>
  <si>
    <t>00042421</t>
  </si>
  <si>
    <t>00042430</t>
  </si>
  <si>
    <t>A20DKT38 - Cửa hàng OKONO 38/100 Doãn Kế Thiện</t>
  </si>
  <si>
    <t>00042416</t>
  </si>
  <si>
    <t>OkonoA08</t>
  </si>
  <si>
    <t>00042419</t>
  </si>
  <si>
    <t>A08TQV24 - Cửa hàng OKONO Trần Quốc Vượng</t>
  </si>
  <si>
    <t>SỐ 24 TRẦN QUỐC VƯỢNG</t>
  </si>
  <si>
    <t>00042433</t>
  </si>
  <si>
    <t>A33PT208 - Cửa hàng OKONO 208 Phúc Tân</t>
  </si>
  <si>
    <t>00042423</t>
  </si>
  <si>
    <t>00042417</t>
  </si>
  <si>
    <t>00043903</t>
  </si>
  <si>
    <t>A30HC70 - Cửa hàng OKONO Hoàng Cầu , CK 5%</t>
  </si>
  <si>
    <t>00043904</t>
  </si>
  <si>
    <t>A18MT20- Cửa hàng OKONO 20/14 Mễ Trì , CK 5%</t>
  </si>
  <si>
    <t>00043908</t>
  </si>
  <si>
    <t>00043898</t>
  </si>
  <si>
    <t>A06YH271- Cửa hàng OKONO 271 Yên Hòa , ck 5%</t>
  </si>
  <si>
    <t>00043906</t>
  </si>
  <si>
    <t>A09MD340 - Cửa hàng OKONO Mỹ Đình , CK 5%</t>
  </si>
  <si>
    <t>00043905</t>
  </si>
  <si>
    <t>00043909</t>
  </si>
  <si>
    <t>00043907</t>
  </si>
  <si>
    <t>A14TD32 - Cửa hàng OKONO Trần Điền , CK 5%</t>
  </si>
  <si>
    <t>00045250</t>
  </si>
  <si>
    <t>A16YX85 - Cửa hàng OKONO Yên Xá</t>
  </si>
  <si>
    <t>85-87 Yên Xá, Xã Tân Triều, huyện Thanh Trì, thành phố Hà Nội</t>
  </si>
  <si>
    <t>Bán hàng A16YX85 - Cửa hàng OKONO Yên Xá theo hóa đơn 00045250</t>
  </si>
  <si>
    <t>00045249</t>
  </si>
  <si>
    <t>Số 24 Trần Quốc Vượng, quận Cầu Giấy, thành phố Hà Nội</t>
  </si>
  <si>
    <t>Bán hàng A08TQV24 - Cửa hàng OKONO Trần Quốc Vượng theo hóa đơn 00045249 , CK 5%</t>
  </si>
  <si>
    <t>00045242</t>
  </si>
  <si>
    <t>A05TK80 - Cửa hàng OKONO 82 Triều Khúc</t>
  </si>
  <si>
    <t>Số 80-82 Triều Khúc, Tân Triều, quận Thanh Xuân, thành phố Hà Nội</t>
  </si>
  <si>
    <t>Bán hàng A05TK80 - Cửa hàng OKONO 82 Triều Khúc theo hóa đơn 00045242 , CK 5% CỐ ĐỊNH</t>
  </si>
  <si>
    <t>00045247</t>
  </si>
  <si>
    <t>276 Thượng Đình, quận Thanh Xuân, thành phố Hà Nội</t>
  </si>
  <si>
    <t>Bán hàng A23TD276 - Cửa hàng OKONO Thượng Đình theo hóa đơn 00045247, CK 5%</t>
  </si>
  <si>
    <t>00045248</t>
  </si>
  <si>
    <t>OkonoA35</t>
  </si>
  <si>
    <t>A35TDH110 - Cửa hàng OKONO Trần Duy Hưng</t>
  </si>
  <si>
    <t>Số 15B, ngõ 110 Trần Duy Hưng, phường Trung Hòa, quận Cầu Giấy, thành phố Hà Nội</t>
  </si>
  <si>
    <t>Bán hàng A35TDH110 - Cửa hàng OKONO Trần Duy Hưng theo hóa đơn 00045248</t>
  </si>
  <si>
    <t>SỐ 15B, NGÕ 110 TRẦN DUY HƯNG</t>
  </si>
  <si>
    <t>00045245</t>
  </si>
  <si>
    <t>OkonoA38</t>
  </si>
  <si>
    <t>Kiot 02-03 tòa nhà dự án Phú Lãm, Hà Đông, thành phố Hà Nội</t>
  </si>
  <si>
    <t>Bán hàng A38PL - Cửa hàng OKONO Phú Lãm theo hóa đơn 00045245, CK 5%</t>
  </si>
  <si>
    <t>KIOT 02-03 TÒA NHÀ DỰ ÁN PHÚ LÃM</t>
  </si>
  <si>
    <t>00045246</t>
  </si>
  <si>
    <t>A03PK07 - Cửa hàng OKONO Phùng Khoan</t>
  </si>
  <si>
    <t>số 7 Phùng Khoan, phường Trung Văn, quận Nam Từ Liêm, thành phố Hà Nội</t>
  </si>
  <si>
    <t>Bán hàng A03PK07 - Cửa hàng OKONO Phùng Khoang,  theo hóa đơn 00045246 , CK 5%</t>
  </si>
  <si>
    <t>00045243</t>
  </si>
  <si>
    <t>OkonoA04</t>
  </si>
  <si>
    <t>A04YH219 - Cửa hàng OKONO 219 Yên Hòa</t>
  </si>
  <si>
    <t>Số 219 Yên Hòa, phường Yên Hòa, quận Cầu Giấy, thành phố Hà Nội</t>
  </si>
  <si>
    <t>Bán hàng Số 219 Yên Hòa, Phường Yên Hoà, Quận Cầu Giấy, Thành phố Hà Nội, Việt Nam, theo hóa đơn 00045243, CK 5%</t>
  </si>
  <si>
    <t>00045244</t>
  </si>
  <si>
    <t>A32PDL64 - Cửa hàng OKONO 64 Pháo Đài Láng</t>
  </si>
  <si>
    <t>64 Pháo Đài Láng, phường Láng Thượng, quận Đống Đa, thành phố Hà Nội</t>
  </si>
  <si>
    <t>Bán hàng A32PDL64 - Cửa hàng OKONO 64 Pháo Đài Láng theo hóa đơn 00045244 , CK 5%</t>
  </si>
  <si>
    <t>Bảng kê Hàng trả T7</t>
  </si>
  <si>
    <t>Hỗ trợ trưng bày, marketting T7.2023</t>
  </si>
  <si>
    <t xml:space="preserve">Hỗ trợ thanh toán </t>
  </si>
  <si>
    <t>Ngày xuất trả</t>
  </si>
  <si>
    <t>Tên hàng hóa dịch vụ</t>
  </si>
  <si>
    <t>ĐVT</t>
  </si>
  <si>
    <t>Số lượng</t>
  </si>
  <si>
    <t xml:space="preserve"> Đơn giá </t>
  </si>
  <si>
    <t xml:space="preserve">Tỷ lệ Chiết khấu </t>
  </si>
  <si>
    <t xml:space="preserve">Đơn giá sau Chiết khấu </t>
  </si>
  <si>
    <t xml:space="preserve"> Thành tiền </t>
  </si>
  <si>
    <t>Chân gà rút xương cay 400g*BO</t>
  </si>
  <si>
    <t xml:space="preserve">Khay </t>
  </si>
  <si>
    <t>Thu Hằng Gà muối 500g*1PK</t>
  </si>
  <si>
    <t>Gói</t>
  </si>
  <si>
    <t>Thu Hằng Giò tai lưỡi xào 250g*1PK</t>
  </si>
  <si>
    <t>Thu Hằng Tai heo muối 200g*1PK</t>
  </si>
  <si>
    <t>Thu Hằng Chân giò heo muối 300g*1PK</t>
  </si>
  <si>
    <t xml:space="preserve">Thành tiền </t>
  </si>
  <si>
    <t>Thuế VAT 8%</t>
  </si>
  <si>
    <t>Thành tiền sau thuế</t>
  </si>
  <si>
    <t>HÀNG TRẢ THÁNG 7</t>
  </si>
  <si>
    <t>00045406</t>
  </si>
  <si>
    <t>00045403</t>
  </si>
  <si>
    <t>00045404</t>
  </si>
  <si>
    <t>00045400</t>
  </si>
  <si>
    <t>00045402</t>
  </si>
  <si>
    <t>00045398</t>
  </si>
  <si>
    <t>A01VT20-70 - Cửa hàng OKONO Văn Trì</t>
  </si>
  <si>
    <t>00046653</t>
  </si>
  <si>
    <t>00046684</t>
  </si>
  <si>
    <t>A20DKT38 - Cửa hàng OKONO 38/100 Doãn Kế Thiện , CK 5%</t>
  </si>
  <si>
    <t>00046682</t>
  </si>
  <si>
    <t>00046683</t>
  </si>
  <si>
    <t>00046883</t>
  </si>
  <si>
    <t>00046884</t>
  </si>
  <si>
    <t>00046885</t>
  </si>
  <si>
    <t>00047263</t>
  </si>
  <si>
    <t>00047132</t>
  </si>
  <si>
    <t>A07BM353 - Cửa hàng OKONO Bạch Mai , CK 5%</t>
  </si>
  <si>
    <t>00047216</t>
  </si>
  <si>
    <t>00047242</t>
  </si>
  <si>
    <t>A03PK07 - Cửa hàng OKONO Phùng Khoan , ck 5%</t>
  </si>
  <si>
    <t>00047143</t>
  </si>
  <si>
    <t>A24LK75 - Cửa hàng OKONO La Khê , CK 5%</t>
  </si>
  <si>
    <t>00047173</t>
  </si>
  <si>
    <t>00047285</t>
  </si>
  <si>
    <t>A17TD202 - Cửa hàng OKONO Trương Định , CK 5%</t>
  </si>
  <si>
    <t>00048345</t>
  </si>
  <si>
    <t>00048348</t>
  </si>
  <si>
    <t>A36TC223 - Cửa hàng OKONO Xuân Đỉnh</t>
  </si>
  <si>
    <t>00048340</t>
  </si>
  <si>
    <t>00048343</t>
  </si>
  <si>
    <t>A13LT19 - Cửa hàng OKONO 19 Lạc Trung</t>
  </si>
  <si>
    <t>00048346</t>
  </si>
  <si>
    <t>00048349</t>
  </si>
  <si>
    <t>00048341</t>
  </si>
  <si>
    <t>00048344</t>
  </si>
  <si>
    <t>A09MD340 - Cửa hàng OKONO Mỹ Đình</t>
  </si>
  <si>
    <t>00048347</t>
  </si>
  <si>
    <t>00048342</t>
  </si>
  <si>
    <t>A28HN12-170 - Cửa hàng OKONO 12/170 Hoàng Ngân</t>
  </si>
  <si>
    <t>00048563</t>
  </si>
  <si>
    <t>00048562</t>
  </si>
  <si>
    <t>A25KT72 - Cửa hàng OKONO Khương Trung , CK 5%</t>
  </si>
  <si>
    <t>00048564</t>
  </si>
  <si>
    <t>00049747</t>
  </si>
  <si>
    <t>00049748</t>
  </si>
  <si>
    <t>Cửa hàng OKONO 14 Kim Giang , CK 5%</t>
  </si>
  <si>
    <t>00049749</t>
  </si>
  <si>
    <t>00049916</t>
  </si>
  <si>
    <t>00049921</t>
  </si>
  <si>
    <t>A34TK44 - Cửa hàng OKONO 44 Triều Khúc , ck 5% cố định + 12% khuyến mãi gà muối 500g</t>
  </si>
  <si>
    <t>00049920</t>
  </si>
  <si>
    <t>A09MD340 - Cửa hàng OKONO Mỹ Đình , ck 5% cố định +12% khuyến mãi gà muối 500g</t>
  </si>
  <si>
    <t>00049917</t>
  </si>
  <si>
    <t>00051137</t>
  </si>
  <si>
    <t>A03PK07 - Cửa hàng OKONO Phùng Khoan , KHUYẾN MẠI GÀ MUỐI X12% + CK 5% CỐ ĐỊNH</t>
  </si>
  <si>
    <t>00051132</t>
  </si>
  <si>
    <t>A38PL - Cửa hàng OKONO Phú Lãm , KHUYẾN MẠI GÀ MUỐI X12% + 5% CK CỐ ĐỊNH</t>
  </si>
  <si>
    <t>00051131</t>
  </si>
  <si>
    <t>A12TV18 - Cửa hàng OKONO Trung Văn , KHUYẾN MẠI GÀ MUỐI 500GX12% + 5% CK CỐ ĐỊNH</t>
  </si>
  <si>
    <t>00051136</t>
  </si>
  <si>
    <t>A01VT20-70 - Cửa hàng OKONO Văn Trì, KHUYẾN MẠI GÀ MUỐI X12% + 5% CK CỐ ĐỊNH</t>
  </si>
  <si>
    <t>00051415</t>
  </si>
  <si>
    <t>A36TC223 - Cửa hàng OKONO Xuân Đỉnh , km gà muối 500gx12% + ck 5% cố định</t>
  </si>
  <si>
    <t>00051414</t>
  </si>
  <si>
    <t>A17TD202 - Cửa hàng OKONO Trương Định , km gà muối 500g x12% + ck 5% cố định</t>
  </si>
  <si>
    <t>00051413</t>
  </si>
  <si>
    <t>A26MT30- Cửa hàng OKONO 30/36 Mễ Trì Thượng , km gà muối 500g x12% + ck 5% cố định</t>
  </si>
  <si>
    <t>00051412</t>
  </si>
  <si>
    <t>A18MT20- Cửa hàng OKONO 20/14 Mễ Trì , km 12% gà muối 500g + ck 5% cố định</t>
  </si>
  <si>
    <t>00051416</t>
  </si>
  <si>
    <t>A16YX85 - Cửa hàng OKONO Yên Xá , km gà muối 500g x12% + ck 5% cố định</t>
  </si>
  <si>
    <t>00051411</t>
  </si>
  <si>
    <t>A06YH271- Cửa hàng OKONO 271 Yên Hòa , km 12% gà muối 500g + ck 5% cố định</t>
  </si>
  <si>
    <t>00051502</t>
  </si>
  <si>
    <t>A04YH219 - Cửa hàng OKONO 219 Yên Hòa , KM GÀ MUỐI 500GX12%+ CK 5% CỐ ĐỊNH</t>
  </si>
  <si>
    <t>00051507</t>
  </si>
  <si>
    <t>A16YX85 - Cửa hàng OKONO Yên Xá , KM GÀ MUỐI 500GX12% + CK 5% CỐ ĐỊNH</t>
  </si>
  <si>
    <t>00051504</t>
  </si>
  <si>
    <t>A26MT30- Cửa hàng OKONO 30/36 Mễ Trì Thượng , KM GÀ MUỐI 500GX12% + CK CỐ ĐỊNH 5%</t>
  </si>
  <si>
    <t>00051503</t>
  </si>
  <si>
    <t>A07BM353 - Cửa hàng OKONO Bạch Mai , KM GÀ MUỐI 500GX12% + CK 5% CỐ ĐỊNH</t>
  </si>
  <si>
    <t>00051506</t>
  </si>
  <si>
    <t>A17TD202 - Cửa hàng OKONO Trương Định , KM GÀ MUỐI 500G X12%+ CK 5% CỐ ĐỊNH</t>
  </si>
  <si>
    <t>00051505</t>
  </si>
  <si>
    <t>A14TD32 - Cửa hàng OKONO Trần Điền , KM GÀ MUỐI 500G X12% + CK 5% CỐ ĐỊNH</t>
  </si>
  <si>
    <t>Mã số thuế</t>
  </si>
  <si>
    <t>00000368</t>
  </si>
  <si>
    <t>0107645219</t>
  </si>
  <si>
    <t>Hàng trả</t>
  </si>
  <si>
    <t>00000369</t>
  </si>
  <si>
    <t>00000371</t>
  </si>
  <si>
    <t>00000372</t>
  </si>
  <si>
    <t>Bảng kê hàng trả tháng 8</t>
  </si>
  <si>
    <t>Hỗ trợ trưng bày, marketting T8.2023</t>
  </si>
  <si>
    <t>Hỗ trợ thanh toán tháng 8,2023</t>
  </si>
  <si>
    <t>Hỗ trợ trưng bày marketing T8 (2%)</t>
  </si>
  <si>
    <t>Hỗ trợ thanh toán 1%</t>
  </si>
  <si>
    <t>00057585</t>
  </si>
  <si>
    <t>00058940</t>
  </si>
  <si>
    <t>00054542</t>
  </si>
  <si>
    <t>A18MT20- Cửa hàng OKONO 20/14 Mễ Trì , KHUYẾN MÃI GÀ MUỐI 12% + CK 5%</t>
  </si>
  <si>
    <t>00058930</t>
  </si>
  <si>
    <t>00053222</t>
  </si>
  <si>
    <t>A18MT20- Cửa hàng OKONO 20/14 Mễ Trì , KM GÀ MUỐI 12% + CK 5%</t>
  </si>
  <si>
    <t>00056406</t>
  </si>
  <si>
    <t>00053206</t>
  </si>
  <si>
    <t>A30HC70 - Cửa hàng OKONO Hoàng Cầu , KM GÀ MUỐI 500G X12% + CK 5% CỐ ĐỊNH</t>
  </si>
  <si>
    <t>00054832</t>
  </si>
  <si>
    <t>00055023</t>
  </si>
  <si>
    <t>00053225</t>
  </si>
  <si>
    <t>A08TQV24 - Cửa hàng OKONO Trần Quốc Vượng , KM GÀ MUỐI 12% + 5% CỐ ĐỊNH</t>
  </si>
  <si>
    <t>00054819</t>
  </si>
  <si>
    <t>00056402</t>
  </si>
  <si>
    <t>00055021</t>
  </si>
  <si>
    <t>A31LVH85 - Cửa hàng OKONO Lê Văn Hiến</t>
  </si>
  <si>
    <t>00058937</t>
  </si>
  <si>
    <t>00056404</t>
  </si>
  <si>
    <t>00054803</t>
  </si>
  <si>
    <t>A12TV18 - Cửa hàng OKONO Trung Văn, CK 5%</t>
  </si>
  <si>
    <t>00057755</t>
  </si>
  <si>
    <t>Bán hàng A28HN12-170 - Cửa hàng OKONO 12/170 Hoàng Ngân theo hóa đơn 00057755 , CK 5%</t>
  </si>
  <si>
    <t>00056409</t>
  </si>
  <si>
    <t>00058933</t>
  </si>
  <si>
    <t>00055015</t>
  </si>
  <si>
    <t>A08TQV24 - Cửa hàng OKONO Trần Quốc Vượng , CK 5%</t>
  </si>
  <si>
    <t>00054813</t>
  </si>
  <si>
    <t>00056401</t>
  </si>
  <si>
    <t>00056403</t>
  </si>
  <si>
    <t>00056399</t>
  </si>
  <si>
    <t>00055018</t>
  </si>
  <si>
    <t>A38PL - Cửa hàng OKONO Phú Lãm , CK 5%</t>
  </si>
  <si>
    <t>00058946</t>
  </si>
  <si>
    <t>BN01 - Cửa hàng OKONO Bắc Ninh , ĐƠN KHAI TRƯƠNG CK 10%+ CK 5% CỐ ĐỊNH</t>
  </si>
  <si>
    <t>ĐƯỜNG KINH DƯƠNG VƯƠNG</t>
  </si>
  <si>
    <t>00058941</t>
  </si>
  <si>
    <t>00055016</t>
  </si>
  <si>
    <t>00054800</t>
  </si>
  <si>
    <t>00053221</t>
  </si>
  <si>
    <t>A13LT19 - Cửa hàng OKONO 19 Lạc Trung , KM GÀ MUỐI 12% + CK 5%</t>
  </si>
  <si>
    <t>00054830</t>
  </si>
  <si>
    <t>00058936</t>
  </si>
  <si>
    <t>00056407</t>
  </si>
  <si>
    <t>00053220</t>
  </si>
  <si>
    <t>Cửa hàng OKONO 14 Kim Giang , KM GÀ MUỐI 500G X12% + CK 5%</t>
  </si>
  <si>
    <t>00056410</t>
  </si>
  <si>
    <t>00053256</t>
  </si>
  <si>
    <t>A34TK44 - Cửa hàng OKONO 44 Triều Khúc , KM GÀ MUỐI 500G X12%+ CK 5% CỐ ĐỊNH</t>
  </si>
  <si>
    <t>00054544</t>
  </si>
  <si>
    <t>00054837</t>
  </si>
  <si>
    <t>00056400</t>
  </si>
  <si>
    <t>00055020</t>
  </si>
  <si>
    <t>00054798</t>
  </si>
  <si>
    <t>00053226</t>
  </si>
  <si>
    <t>A36TC223 - Cửa hàng OKONO Xuân Đỉnh , KM GÀ MUỐI 12% + CK CỐ ĐỊNH 5%</t>
  </si>
  <si>
    <t>00054833</t>
  </si>
  <si>
    <t>00053203</t>
  </si>
  <si>
    <t>A33PT208 - Cửa hàng OKONO 208 Phúc Tân , KM GÀ MUỐI X12%+ CK 5% CỐ ĐỊNH</t>
  </si>
  <si>
    <t>00053224</t>
  </si>
  <si>
    <t>00055017</t>
  </si>
  <si>
    <t>A35TDH110 - Cửa hàng OKONO Trần Duy Hưng , CK 5%</t>
  </si>
  <si>
    <t>SỐ 15B NGÕ 110 TRẦN DUY HƯNG</t>
  </si>
  <si>
    <t>00058942</t>
  </si>
  <si>
    <t>00053204</t>
  </si>
  <si>
    <t>A20DKT38 - Cửa hàng OKONO 38/100 Doãn Kế Thiện , KM GÀ MUỐI 12%+ CK 5% CỐ ĐỊNH</t>
  </si>
  <si>
    <t>00057756</t>
  </si>
  <si>
    <t>00054799</t>
  </si>
  <si>
    <t>00054543</t>
  </si>
  <si>
    <t>A33PT208 - Cửa hàng OKONO 208 Phúc Tân , KHUYẾN MÃI GÀ MUỐI X12% + CK 5%</t>
  </si>
  <si>
    <t>00053259</t>
  </si>
  <si>
    <t>A01VT20-70 - Cửa hàng OKONO Văn Trì , KM GÀ MUỐI 500G X12% + CK 5% CỐ ĐỊNH</t>
  </si>
  <si>
    <t>00054807</t>
  </si>
  <si>
    <t>00053257</t>
  </si>
  <si>
    <t>A04YH219 - Cửa hàng OKONO 219 Yên Hòa , KM GÀ MUỐI 500G X12%+ 5% CỐ ĐỊNH</t>
  </si>
  <si>
    <t>00054827</t>
  </si>
  <si>
    <t>00058935</t>
  </si>
  <si>
    <t>00057757</t>
  </si>
  <si>
    <t>00054831</t>
  </si>
  <si>
    <t>00056408</t>
  </si>
  <si>
    <t>00054823</t>
  </si>
  <si>
    <t>00058939</t>
  </si>
  <si>
    <t>00055014</t>
  </si>
  <si>
    <t>00056043</t>
  </si>
  <si>
    <t>00057586</t>
  </si>
  <si>
    <t>00058938</t>
  </si>
  <si>
    <t>00056405</t>
  </si>
  <si>
    <t>00053205</t>
  </si>
  <si>
    <t>A12TV18 - Cửa hàng OKONO Trung Văn , KM GÀ MUỐI 500GX12% + CK CỐ ĐỊNH 5%</t>
  </si>
  <si>
    <t>00058934</t>
  </si>
  <si>
    <t>00053258</t>
  </si>
  <si>
    <t>A20DKT38 - Cửa hàng OKONO 38/100 Doãn Kế Thiện , KM GÀ MUỐI 500G X12% + CK 5% CỐ ĐỊNH</t>
  </si>
  <si>
    <t xml:space="preserve">DANH SÁCH BÁN HÀNG </t>
  </si>
  <si>
    <t>Bảng kê hàng trả tháng 9</t>
  </si>
  <si>
    <t>Hỗ trợ trưng bày, marketing</t>
  </si>
  <si>
    <t xml:space="preserve">Hàng trả tháng 9 </t>
  </si>
  <si>
    <t>Hỗ trợ trưng bày, marketting T9.2023</t>
  </si>
  <si>
    <t>Hỗ trợ thanh toán tháng 9,2023</t>
  </si>
  <si>
    <t>BH2308590</t>
  </si>
  <si>
    <t>00059253</t>
  </si>
  <si>
    <t>BH2308591</t>
  </si>
  <si>
    <t>00059254</t>
  </si>
  <si>
    <t>BH2308592</t>
  </si>
  <si>
    <t>00059255</t>
  </si>
  <si>
    <t>A27PT401- Cửa hàng OKONO 401 Phúc Tân</t>
  </si>
  <si>
    <t>BH2308648</t>
  </si>
  <si>
    <t>00059293</t>
  </si>
  <si>
    <t>BH2308649</t>
  </si>
  <si>
    <t>00059294</t>
  </si>
  <si>
    <t>BH2308650</t>
  </si>
  <si>
    <t>00059295</t>
  </si>
  <si>
    <t>BH2308772</t>
  </si>
  <si>
    <t>00060827</t>
  </si>
  <si>
    <t>A34TK44 - Cửa hàng OKONO 44 Triều Khúc , ck 5%</t>
  </si>
  <si>
    <t>BH2308773</t>
  </si>
  <si>
    <t>00060828</t>
  </si>
  <si>
    <t>A05TK80 - Cửa hàng OKONO 82 Triều Khúc , ck 5%</t>
  </si>
  <si>
    <t>BH2308774</t>
  </si>
  <si>
    <t>00060829</t>
  </si>
  <si>
    <t>A07BM353 - Cửa hàng OKONO Bạch Mai , ck 5%</t>
  </si>
  <si>
    <t>BH2308775</t>
  </si>
  <si>
    <t>00060830</t>
  </si>
  <si>
    <t>A12TV18 - Cửa hàng OKONO Trung Văn, ck 5%</t>
  </si>
  <si>
    <t>BH2308776</t>
  </si>
  <si>
    <t>00060831</t>
  </si>
  <si>
    <t>A24LK75 - Cửa hàng OKONO La Khê , ck 5%</t>
  </si>
  <si>
    <t>BH2308777</t>
  </si>
  <si>
    <t>00060832</t>
  </si>
  <si>
    <t>A18MT20- Cửa hàng OKONO 20/14 Mễ Trì , ck5%</t>
  </si>
  <si>
    <t>BH2308778</t>
  </si>
  <si>
    <t>00060833</t>
  </si>
  <si>
    <t>A09MD340 - Cửa hàng OKONO Mỹ Đình , ck 5%</t>
  </si>
  <si>
    <t>BH2308779</t>
  </si>
  <si>
    <t>00060834</t>
  </si>
  <si>
    <t>A32PDL64 - Cửa hàng OKONO 64 Pháo Đài Láng , ck 5%</t>
  </si>
  <si>
    <t>BH2308780</t>
  </si>
  <si>
    <t>00060835</t>
  </si>
  <si>
    <t>A23TD276 - Cửa hàng OKONO Thượng Đình , ck 5%</t>
  </si>
  <si>
    <t>BH2308781</t>
  </si>
  <si>
    <t>00060836</t>
  </si>
  <si>
    <t>A36TC223 - Cửa hàng OKONO Xuân Đỉnh , ck 5%</t>
  </si>
  <si>
    <t>BH2308782</t>
  </si>
  <si>
    <t>00060837</t>
  </si>
  <si>
    <t>A08TQV24 - Cửa hàng OKONO Trần Quốc Vượng , ck 5%</t>
  </si>
  <si>
    <t>BH2308783</t>
  </si>
  <si>
    <t>00060838</t>
  </si>
  <si>
    <t>A16YX85 - Cửa hàng OKONO Yên Xá , ck5%</t>
  </si>
  <si>
    <t>BH2308784</t>
  </si>
  <si>
    <t>00060839</t>
  </si>
  <si>
    <t>A01VT20-70 - Cửa hàng OKONO Văn Trì , ck 5%</t>
  </si>
  <si>
    <t>BH2308860</t>
  </si>
  <si>
    <t>00061905</t>
  </si>
  <si>
    <t>Bán hàng A04YH219 - Cửa hàng OKONO 219 Yên Hòa theo hóa đơn 00061905 , CK 5%</t>
  </si>
  <si>
    <t>BH2308861</t>
  </si>
  <si>
    <t>00061904</t>
  </si>
  <si>
    <t>Bán hàng A24LK75 - Cửa hàng OKONO La Khê theo hóa đơn 00061904 , CK 5%</t>
  </si>
  <si>
    <t>BH2308862</t>
  </si>
  <si>
    <t>00061906</t>
  </si>
  <si>
    <t>BH2308920</t>
  </si>
  <si>
    <t>00062242</t>
  </si>
  <si>
    <t>Bán hàng A05TK80 - Cửa hàng OKONO 82 Triều Khúc theo hóa đơn 00062242 , CK 5%</t>
  </si>
  <si>
    <t>BH2308921</t>
  </si>
  <si>
    <t>00062243</t>
  </si>
  <si>
    <t>Bán hàng A20DKT38 - Cửa hàng OKONO 38/100 Doãn Kế Thiện theo hóa đơn 00062243 , CK 5%</t>
  </si>
  <si>
    <t>BH2308922</t>
  </si>
  <si>
    <t>00062244</t>
  </si>
  <si>
    <t>Bán hàng A30HC70 - Cửa hàng OKONO Hoàng Cầu theo hóa đơn 00062244 , CK 5%</t>
  </si>
  <si>
    <t>BH2308923</t>
  </si>
  <si>
    <t>00062245</t>
  </si>
  <si>
    <t>Bán hàng A18MT20- Cửa hàng OKONO 20/14 Mễ Trì theo hóa đơn 00062245 , CK 5%</t>
  </si>
  <si>
    <t>BH2308924</t>
  </si>
  <si>
    <t>00062246</t>
  </si>
  <si>
    <t>Bán hàng A32PDL64 - Cửa hàng OKONO 64 Pháo Đài Láng theo hóa đơn 00062246 , CK 5%</t>
  </si>
  <si>
    <t>BH2308925</t>
  </si>
  <si>
    <t>00062247</t>
  </si>
  <si>
    <t>Bán hàng A14TD32 - Cửa hàng OKONO Trần Điền theo hóa đơn 00062247 , CK 5%</t>
  </si>
  <si>
    <t>BH2308926</t>
  </si>
  <si>
    <t>00062248</t>
  </si>
  <si>
    <t>Bán hàng A08TQV24 - Cửa hàng OKONO Trần Quốc Vượng theo hóa đơn 00062248 , CK 5%</t>
  </si>
  <si>
    <t>BH2308927</t>
  </si>
  <si>
    <t>00062249</t>
  </si>
  <si>
    <t>Bán hàng A16YX85 - Cửa hàng OKONO Yên Xá theo hóa đơn 00062249 , CK 5%</t>
  </si>
  <si>
    <t>BH2308928</t>
  </si>
  <si>
    <t>00062250</t>
  </si>
  <si>
    <t>Bán hàng A17TD202 - Cửa hàng OKONO Trương Định theo hóa đơn 00062250 , CK 5%</t>
  </si>
  <si>
    <t>BH2308980</t>
  </si>
  <si>
    <t>00063426</t>
  </si>
  <si>
    <t>BH2308981</t>
  </si>
  <si>
    <t>00063427</t>
  </si>
  <si>
    <t>Bán hàng BN01 - Cửa hàng OKONO Bắc Ninh theo hóa đơn 00063427 , CK 5%</t>
  </si>
  <si>
    <t>BH2309041</t>
  </si>
  <si>
    <t>00063763</t>
  </si>
  <si>
    <t>A05TK80 - Cửa hàng OKONO Triều Khúc</t>
  </si>
  <si>
    <t>BH2309042</t>
  </si>
  <si>
    <t>00063764</t>
  </si>
  <si>
    <t>BH2309043</t>
  </si>
  <si>
    <t>00063765</t>
  </si>
  <si>
    <t>BH2309044</t>
  </si>
  <si>
    <t>00063766</t>
  </si>
  <si>
    <t>BH2309045</t>
  </si>
  <si>
    <t>00063767</t>
  </si>
  <si>
    <t>BH2309046</t>
  </si>
  <si>
    <t>00063768</t>
  </si>
  <si>
    <t>BH2309047</t>
  </si>
  <si>
    <t>00063769</t>
  </si>
  <si>
    <t>BH2309048</t>
  </si>
  <si>
    <t>00063770</t>
  </si>
  <si>
    <t>BH2309049</t>
  </si>
  <si>
    <t>00063771</t>
  </si>
  <si>
    <t>BH2309050</t>
  </si>
  <si>
    <t>00063772</t>
  </si>
  <si>
    <t>BH2309051</t>
  </si>
  <si>
    <t>00063773</t>
  </si>
  <si>
    <t>BH2309052</t>
  </si>
  <si>
    <t>00063774</t>
  </si>
  <si>
    <t>BH2309053</t>
  </si>
  <si>
    <t>00063775</t>
  </si>
  <si>
    <t>BH2309054</t>
  </si>
  <si>
    <t>00063776</t>
  </si>
  <si>
    <t>BH2309055</t>
  </si>
  <si>
    <t>00063777</t>
  </si>
  <si>
    <t>BH2309056</t>
  </si>
  <si>
    <t>00063778</t>
  </si>
  <si>
    <t>BH2309057</t>
  </si>
  <si>
    <t>00063779</t>
  </si>
  <si>
    <t>BH2309122</t>
  </si>
  <si>
    <t>00065116</t>
  </si>
  <si>
    <t>BH2309123</t>
  </si>
  <si>
    <t>00065118</t>
  </si>
  <si>
    <t>Số dòng = 52</t>
  </si>
  <si>
    <t>HÀNG trả T10</t>
  </si>
  <si>
    <t xml:space="preserve">Tổng cộng </t>
  </si>
  <si>
    <t>Bảng kê hóa đơn tháng 10.2023</t>
  </si>
  <si>
    <t>Bảng kê hàng trả tháng 10</t>
  </si>
  <si>
    <t>Hỗ trợ trưng bày, marketting T10.2023</t>
  </si>
  <si>
    <t>Hỗ trợ thanh toán tháng 10,2023</t>
  </si>
  <si>
    <t>BH2309161</t>
  </si>
  <si>
    <t>00065286</t>
  </si>
  <si>
    <t>BH2309160</t>
  </si>
  <si>
    <t>00065285</t>
  </si>
  <si>
    <t>BH2309162</t>
  </si>
  <si>
    <t>00065287</t>
  </si>
  <si>
    <t>BH2309165</t>
  </si>
  <si>
    <t>00065290</t>
  </si>
  <si>
    <t>BH2309156</t>
  </si>
  <si>
    <t>00065281</t>
  </si>
  <si>
    <t>BH2309157</t>
  </si>
  <si>
    <t>00065282</t>
  </si>
  <si>
    <t>BH2309164</t>
  </si>
  <si>
    <t>00065289</t>
  </si>
  <si>
    <t>BH2309163</t>
  </si>
  <si>
    <t>00065288</t>
  </si>
  <si>
    <t>BH2309158</t>
  </si>
  <si>
    <t>00065283</t>
  </si>
  <si>
    <t>BH2309159</t>
  </si>
  <si>
    <t>00065284</t>
  </si>
  <si>
    <t>BH2309199</t>
  </si>
  <si>
    <t>00066047</t>
  </si>
  <si>
    <t>BH2309200</t>
  </si>
  <si>
    <t>00066048</t>
  </si>
  <si>
    <t>BH2309256</t>
  </si>
  <si>
    <t>00066692</t>
  </si>
  <si>
    <t>BH2309252</t>
  </si>
  <si>
    <t>00066688</t>
  </si>
  <si>
    <t>BN01 - Cửa hàng OKONO Bắc Ninh</t>
  </si>
  <si>
    <t>BH2309253</t>
  </si>
  <si>
    <t>00066689</t>
  </si>
  <si>
    <t>BH2309251</t>
  </si>
  <si>
    <t>00066687</t>
  </si>
  <si>
    <t>BH2309254</t>
  </si>
  <si>
    <t>00066690</t>
  </si>
  <si>
    <t>A30HC70 - Cửa hàng OKONO Hoàng Cầu</t>
  </si>
  <si>
    <t>BH2309255</t>
  </si>
  <si>
    <t>00066691</t>
  </si>
  <si>
    <t>BH2309262</t>
  </si>
  <si>
    <t>00066698</t>
  </si>
  <si>
    <t>BH2309261</t>
  </si>
  <si>
    <t>00066697</t>
  </si>
  <si>
    <t>BH2309258</t>
  </si>
  <si>
    <t>00066694</t>
  </si>
  <si>
    <t>BH2309257</t>
  </si>
  <si>
    <t>00066693</t>
  </si>
  <si>
    <t>BH2309259</t>
  </si>
  <si>
    <t>00066695</t>
  </si>
  <si>
    <t>BH2309260</t>
  </si>
  <si>
    <t>00066696</t>
  </si>
  <si>
    <t>BH2309329</t>
  </si>
  <si>
    <t>00067414</t>
  </si>
  <si>
    <t>A04YH219 - Cửa hàng OKONO 219 Yên Hòa, ck 5%</t>
  </si>
  <si>
    <t>BH2309384</t>
  </si>
  <si>
    <t>00068017</t>
  </si>
  <si>
    <t>BH2309382</t>
  </si>
  <si>
    <t>00068015</t>
  </si>
  <si>
    <t>BH2309385</t>
  </si>
  <si>
    <t>00068018</t>
  </si>
  <si>
    <t>BH2309383</t>
  </si>
  <si>
    <t>00068016</t>
  </si>
  <si>
    <t>BH2309386</t>
  </si>
  <si>
    <t>00068019</t>
  </si>
  <si>
    <t>BH2309454</t>
  </si>
  <si>
    <t>00069336</t>
  </si>
  <si>
    <t>Bán hàng A18MT20- Cửa hàng OKONO 20/14 Mễ Trì theo hóa đơn 00069336 , CK 5%</t>
  </si>
  <si>
    <t>BH2309456</t>
  </si>
  <si>
    <t>00069338</t>
  </si>
  <si>
    <t>BH2309455</t>
  </si>
  <si>
    <t>00069337</t>
  </si>
  <si>
    <t>BH2309452</t>
  </si>
  <si>
    <t>00069334</t>
  </si>
  <si>
    <t>Bán hàng A20DKT38 - Cửa hàng OKONO 38/100 Doãn Kế Thiện theo hóa đơn 00069334 , CK 5%</t>
  </si>
  <si>
    <t>BH2309451</t>
  </si>
  <si>
    <t>00069333</t>
  </si>
  <si>
    <t>BN01 - Cửa hàng OKONO Bắc Ninh , CK 5%</t>
  </si>
  <si>
    <t>BH2309453</t>
  </si>
  <si>
    <t>00069335</t>
  </si>
  <si>
    <t>BH2309547</t>
  </si>
  <si>
    <t>00069740</t>
  </si>
  <si>
    <t>BH2309546</t>
  </si>
  <si>
    <t>00069739</t>
  </si>
  <si>
    <t>BH2309789</t>
  </si>
  <si>
    <t>00071263</t>
  </si>
  <si>
    <t>BH2309785</t>
  </si>
  <si>
    <t>00071259</t>
  </si>
  <si>
    <t>BH2309786</t>
  </si>
  <si>
    <t>00071260</t>
  </si>
  <si>
    <t>BH2309788</t>
  </si>
  <si>
    <t>00071262</t>
  </si>
  <si>
    <t>BH2309787</t>
  </si>
  <si>
    <t>00071261</t>
  </si>
  <si>
    <t>BH2309848</t>
  </si>
  <si>
    <t>00071587</t>
  </si>
  <si>
    <t>Bán hàng A18MT20- Cửa hàng OKONO 20/14 Mễ Trì theo hóa đơn 00071587 , CK 5%</t>
  </si>
  <si>
    <t>BH2309846</t>
  </si>
  <si>
    <t>00071585</t>
  </si>
  <si>
    <t>BH2309847</t>
  </si>
  <si>
    <t>00071586</t>
  </si>
  <si>
    <t>BH2309842</t>
  </si>
  <si>
    <t>00071581</t>
  </si>
  <si>
    <t>BH2309844</t>
  </si>
  <si>
    <t>00071583</t>
  </si>
  <si>
    <t>BH2309849</t>
  </si>
  <si>
    <t>00071588</t>
  </si>
  <si>
    <t>Bán hàng A34TK44 - Cửa hàng OKONO 44 Triều Khúc theo hóa đơn 00071588 , CK 5%</t>
  </si>
  <si>
    <t>BH2309843</t>
  </si>
  <si>
    <t>00071582</t>
  </si>
  <si>
    <t>Bán hàng A35TDH110 - Cửa hàng OKONO Trần Duy Hưng theo hóa đơn 00071582 , CK 5%</t>
  </si>
  <si>
    <t>BH2309845</t>
  </si>
  <si>
    <t>00071584</t>
  </si>
  <si>
    <t>Bán hàng A04YH219 - Cửa hàng OKONO 219 Yên Hòa theo hóa đơn 00071584 , CK 5%</t>
  </si>
  <si>
    <t>BH2309890</t>
  </si>
  <si>
    <t>00071690</t>
  </si>
  <si>
    <t>Bán hàng A30HC70 - Cửa hàng OKONO Hoàng Cầu theo hóa đơn 00071690 , CK 5%</t>
  </si>
  <si>
    <t xml:space="preserve">Tổng cộng hàng bán  </t>
  </si>
  <si>
    <t>Bảng kê hóa đơn tháng 11.2023</t>
  </si>
  <si>
    <t>Bảng kê hàng trả tháng 11</t>
  </si>
  <si>
    <t>Hỗ trợ trưng bày, marketting T11.2023</t>
  </si>
  <si>
    <t>Hỗ trợ thanh toán tháng 11,2023</t>
  </si>
  <si>
    <t>Tháng 11/2023</t>
  </si>
  <si>
    <t xml:space="preserve">Hỗ trợ sinh nhật </t>
  </si>
  <si>
    <t>Hỗ trợ sinh nhật T11</t>
  </si>
  <si>
    <t>00072955</t>
  </si>
  <si>
    <t>00072956</t>
  </si>
  <si>
    <t>00073440</t>
  </si>
  <si>
    <t>Bán hàng A20DKT38 - Cửa hàng OKONO 38/100 Doãn Kế Thiện theo hóa đơn 00073440 , CK 5%</t>
  </si>
  <si>
    <t>00073451</t>
  </si>
  <si>
    <t>Bán hàng A04YH219 - Cửa hàng OKONO 219 Yên Hòa theo hóa đơn 00073451 , CK 5%</t>
  </si>
  <si>
    <t>00073429</t>
  </si>
  <si>
    <t>Bán hàng A24LK75 - Cửa hàng OKONO La Khê theo hóa đơn 00073429 , CK 5% CỐ ĐỊNH</t>
  </si>
  <si>
    <t>00074506</t>
  </si>
  <si>
    <t>Bán hàng A31LVH85 - Cửa hàng OKONO Lê Văn Hiến theo hóa đơn 00074506 , ck 5% cố định + km gà muối 500g x 15% và tai heo muối 200g x 15% từ ngày 10-12 đến 31-12</t>
  </si>
  <si>
    <t>00074509</t>
  </si>
  <si>
    <t>Bán hàng A26MT30- Cửa hàng OKONO 30/36 Mễ Trì Thượng theo hóa đơn 00074509 , ck 5% cố định + km gà muối 500g x 15% và tai heo muối 200g x 15% từ ngày 10-12 đến 31-12</t>
  </si>
  <si>
    <t>00074508</t>
  </si>
  <si>
    <t>Bán hàng A13LT19 - Cửa hàng OKONO 19 Lạc Trung theo hóa đơn 00074508, ck 5% cố định + km gà muối 500g x 15% và tai heo muối 200g x 15% từ ngày 10-12 đến 31-12</t>
  </si>
  <si>
    <t>00074515</t>
  </si>
  <si>
    <t>Bán hàng A16YX85 - Cửa hàng OKONO Yên Xá theo hóa đơn 00074515 , ck 5% cố định + km gà muối 500g x 15% và tai heo muối 200g x 15% từ ngày 10-12 đến 31-12</t>
  </si>
  <si>
    <t>00074516</t>
  </si>
  <si>
    <t>Bán hàng A12TV18 - Cửa hàng OKONO Trung Văn theo hóa đơn 00074516, ck 5% cố định + km gà muối 500g x 15% và tai heo muối 200g x 15% từ ngày 10-12 đến 31-12</t>
  </si>
  <si>
    <t>00074510</t>
  </si>
  <si>
    <t>Bán hàng A18MT20- Cửa hàng OKONO 20/14 Mễ Trì theo hóa đơn 00074510 , ck 5% cố định + km gà muối 500g x 15% và tai heo muối 200g x 15% từ ngày 10-12 đến 31-12</t>
  </si>
  <si>
    <t>00074512</t>
  </si>
  <si>
    <t>Bán hàng A14TD32 - Cửa hàng OKONO Trần Điền theo hóa đơn 00074512 , ck 5% cố định + km gà muối 500g x 15% và tai heo muối 200g x 15% từ ngày 10-12 đến 31-12</t>
  </si>
  <si>
    <t>00074505</t>
  </si>
  <si>
    <t>Bán hàng A27PT401- Cửa hàng OKONO 401 Phúc Tân theo hóa đơn 00074505 , ck 5% cố định + km gà muối 500g x 15% và tai heo muối 200g x 15% từ ngày 10-12 đến 31-12</t>
  </si>
  <si>
    <t>00074504</t>
  </si>
  <si>
    <t>Bán hàng A33PT208 - Cửa hàng OKONO 208 Phúc Tân theo hóa đơn 00074504 , ck 5% cố định +  km gà muối 500g x 15% và tai heo muối 200g x 15% từ ngày 10-12 đến 31-12</t>
  </si>
  <si>
    <t>00074511</t>
  </si>
  <si>
    <t>Bán hàng A03PK07 - Cửa hàng OKONO Phùng Khoan theo hóa đơn 00074511 , ck 5% cố định + km gà muối 500g x 15% và tai heo muối 200g x 15% từ ngày 10-12 đến 31-12</t>
  </si>
  <si>
    <t>00074513</t>
  </si>
  <si>
    <t>Bán hàng A01VT20-70 - Cửa hàng OKONO Văn Trì theo hóa đơn 00074513, ck 5% cố định + km gà muối 500g x 15% và tai heo muối 200g x 15% từ ngày 10-12 đến 31-12</t>
  </si>
  <si>
    <t>00075550</t>
  </si>
  <si>
    <t>A16YX85 - Cửa hàng OKONO Yên Xá , KM GÀ MUỐI 500G X 15% VÀ TAI HEO MUỐI 200G X 15%</t>
  </si>
  <si>
    <t>00075551</t>
  </si>
  <si>
    <t>Bán hàng A38PL - Cửa hàng OKONO Phú Lãm theo hóa đơn 00075551 , KM GÀ MUỐI 500G X 15% VÀ TAI HEO MUỐI 200G X 15%</t>
  </si>
  <si>
    <t>00075555</t>
  </si>
  <si>
    <t>Bán hàng A05TK80 - Cửa hàng OKONO 82 Triều Khúc theo hóa đơn 00075555 , KM GÀ MUỐI 500G X 15% VÀ TAI HEO MUỐI 200G X 15%</t>
  </si>
  <si>
    <t>00075553</t>
  </si>
  <si>
    <t>Bán hàng A25KT72 - Cửa hàng OKONO Khương Trung theo hóa đơn 00075553 , KM GÀ MUỐI 500G X 15% VÀ TAI HEO MUỐI 200G X 15%</t>
  </si>
  <si>
    <t>00075552</t>
  </si>
  <si>
    <t>Bán hàng A36TC223 - Cửa hàng OKONO Xuân Đỉnh theo hóa đơn 00075552 , KM GÀ MUỐI 500G X 15% VÀ TAI HEO MUỐI 200G X 15%</t>
  </si>
  <si>
    <t>00075548</t>
  </si>
  <si>
    <t>Bán hàng A30HC70 - Cửa hàng OKONO Hoàng Cầu theo hóa đơn 00075548 , KM GÀ MUỐI 500G X 15% VÀ TAI HEO MUỐI 200G X 15%</t>
  </si>
  <si>
    <t>00075554</t>
  </si>
  <si>
    <t>Bán hàng A23TD276 - Cửa hàng OKONO Thượng Đình theo hóa đơn 00075554 , KM GÀ MUỐI 500G X 15% VÀ TAI HEO MUỐI 200G X 15%</t>
  </si>
  <si>
    <t>00075884</t>
  </si>
  <si>
    <t>00075885</t>
  </si>
  <si>
    <t>00075879</t>
  </si>
  <si>
    <t>00075882</t>
  </si>
  <si>
    <t>00075880</t>
  </si>
  <si>
    <t>00075883</t>
  </si>
  <si>
    <t>00075881</t>
  </si>
  <si>
    <t>00077041</t>
  </si>
  <si>
    <t>00077031</t>
  </si>
  <si>
    <t>00077032</t>
  </si>
  <si>
    <t>00077029</t>
  </si>
  <si>
    <t>00077021</t>
  </si>
  <si>
    <t>00077030</t>
  </si>
  <si>
    <t>00077402</t>
  </si>
  <si>
    <t>00077404</t>
  </si>
  <si>
    <t>00077403</t>
  </si>
  <si>
    <t>00077400</t>
  </si>
  <si>
    <t>00077401</t>
  </si>
  <si>
    <t>00077399</t>
  </si>
  <si>
    <t>00078661</t>
  </si>
  <si>
    <t>00078666</t>
  </si>
  <si>
    <t>00078668</t>
  </si>
  <si>
    <t>00078667</t>
  </si>
  <si>
    <t>00078665</t>
  </si>
  <si>
    <t>00078664</t>
  </si>
  <si>
    <t>00078662</t>
  </si>
  <si>
    <t>00078663</t>
  </si>
  <si>
    <t>Bảng kê hóa đơn tháng 12.2023</t>
  </si>
  <si>
    <t>Tháng 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</si>
</sst>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 tint="4.9989318521683403E-2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E3E3E3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38" fontId="8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>
      <alignment horizontal="center"/>
    </xf>
    <xf numFmtId="165" fontId="10" fillId="4" borderId="1" xfId="1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/>
    <xf numFmtId="0" fontId="5" fillId="4" borderId="1" xfId="0" applyFont="1" applyFill="1" applyBorder="1"/>
    <xf numFmtId="165" fontId="10" fillId="4" borderId="1" xfId="1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/>
    <xf numFmtId="165" fontId="11" fillId="5" borderId="1" xfId="0" applyNumberFormat="1" applyFont="1" applyFill="1" applyBorder="1"/>
    <xf numFmtId="165" fontId="5" fillId="6" borderId="1" xfId="1" applyNumberFormat="1" applyFont="1" applyFill="1" applyBorder="1" applyAlignment="1">
      <alignment horizontal="center"/>
    </xf>
    <xf numFmtId="165" fontId="5" fillId="6" borderId="1" xfId="1" applyNumberFormat="1" applyFont="1" applyFill="1" applyBorder="1"/>
    <xf numFmtId="165" fontId="2" fillId="7" borderId="1" xfId="1" applyNumberFormat="1" applyFont="1" applyFill="1" applyBorder="1" applyAlignment="1">
      <alignment horizontal="right" wrapText="1"/>
    </xf>
    <xf numFmtId="165" fontId="2" fillId="0" borderId="0" xfId="0" applyNumberFormat="1" applyFont="1"/>
    <xf numFmtId="14" fontId="2" fillId="0" borderId="1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12" fillId="0" borderId="1" xfId="0" applyNumberFormat="1" applyFont="1" applyBorder="1"/>
    <xf numFmtId="14" fontId="2" fillId="6" borderId="4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2" fillId="6" borderId="0" xfId="0" applyFont="1" applyFill="1"/>
    <xf numFmtId="1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/>
    </xf>
    <xf numFmtId="14" fontId="3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38" fontId="8" fillId="0" borderId="3" xfId="0" applyNumberFormat="1" applyFont="1" applyBorder="1" applyAlignment="1">
      <alignment horizontal="right" vertical="center"/>
    </xf>
    <xf numFmtId="14" fontId="9" fillId="3" borderId="3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3" fillId="5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5" fontId="2" fillId="6" borderId="1" xfId="1" applyNumberFormat="1" applyFont="1" applyFill="1" applyBorder="1"/>
    <xf numFmtId="1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38" fontId="9" fillId="0" borderId="3" xfId="0" applyNumberFormat="1" applyFont="1" applyBorder="1" applyAlignment="1">
      <alignment horizontal="right" vertical="center"/>
    </xf>
    <xf numFmtId="165" fontId="14" fillId="0" borderId="0" xfId="1" applyNumberFormat="1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38" fontId="2" fillId="6" borderId="0" xfId="0" applyNumberFormat="1" applyFont="1" applyFill="1"/>
    <xf numFmtId="165" fontId="2" fillId="6" borderId="0" xfId="0" applyNumberFormat="1" applyFont="1" applyFill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9" fontId="19" fillId="0" borderId="1" xfId="2" applyFont="1" applyBorder="1" applyAlignment="1">
      <alignment horizontal="right" vertical="center"/>
    </xf>
    <xf numFmtId="14" fontId="17" fillId="6" borderId="7" xfId="0" applyNumberFormat="1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0" fillId="0" borderId="7" xfId="0" applyBorder="1"/>
    <xf numFmtId="3" fontId="0" fillId="0" borderId="7" xfId="0" applyNumberFormat="1" applyBorder="1"/>
    <xf numFmtId="0" fontId="19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3" fontId="0" fillId="0" borderId="0" xfId="0" applyNumberFormat="1"/>
    <xf numFmtId="165" fontId="0" fillId="0" borderId="0" xfId="1" applyNumberFormat="1" applyFont="1"/>
    <xf numFmtId="14" fontId="3" fillId="6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38" fontId="9" fillId="3" borderId="3" xfId="0" applyNumberFormat="1" applyFont="1" applyFill="1" applyBorder="1" applyAlignment="1">
      <alignment horizontal="right" vertical="center"/>
    </xf>
    <xf numFmtId="165" fontId="0" fillId="0" borderId="0" xfId="0" applyNumberFormat="1"/>
    <xf numFmtId="38" fontId="20" fillId="0" borderId="3" xfId="0" applyNumberFormat="1" applyFont="1" applyBorder="1" applyAlignment="1">
      <alignment horizontal="right" vertical="center"/>
    </xf>
    <xf numFmtId="165" fontId="21" fillId="0" borderId="0" xfId="0" applyNumberFormat="1" applyFont="1"/>
    <xf numFmtId="0" fontId="8" fillId="0" borderId="9" xfId="0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4" borderId="4" xfId="0" applyNumberFormat="1" applyFont="1" applyFill="1" applyBorder="1" applyAlignment="1">
      <alignment horizontal="center"/>
    </xf>
    <xf numFmtId="14" fontId="5" fillId="4" borderId="5" xfId="0" applyNumberFormat="1" applyFont="1" applyFill="1" applyBorder="1" applyAlignment="1">
      <alignment horizontal="center"/>
    </xf>
    <xf numFmtId="14" fontId="11" fillId="5" borderId="4" xfId="0" quotePrefix="1" applyNumberFormat="1" applyFont="1" applyFill="1" applyBorder="1" applyAlignment="1">
      <alignment horizontal="center" vertical="center"/>
    </xf>
    <xf numFmtId="14" fontId="11" fillId="5" borderId="6" xfId="0" quotePrefix="1" applyNumberFormat="1" applyFont="1" applyFill="1" applyBorder="1" applyAlignment="1">
      <alignment horizontal="center" vertical="center"/>
    </xf>
    <xf numFmtId="14" fontId="11" fillId="5" borderId="5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38" fontId="9" fillId="3" borderId="3" xfId="0" applyNumberFormat="1" applyFont="1" applyFill="1" applyBorder="1" applyAlignment="1">
      <alignment horizontal="right" vertical="center"/>
    </xf>
    <xf numFmtId="38" fontId="8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38" fontId="8" fillId="0" borderId="3" xfId="0" applyNumberFormat="1" applyFont="1" applyBorder="1" applyAlignment="1">
      <alignment horizontal="right" vertical="center"/>
    </xf>
    <xf numFmtId="14" fontId="9" fillId="3" borderId="3" xfId="0" applyNumberFormat="1" applyFont="1" applyFill="1" applyBorder="1" applyAlignment="1">
      <alignment horizontal="left" vertical="center"/>
    </xf>
    <xf numFmtId="38" fontId="0" fillId="0" borderId="0" xfId="0" applyNumberFormat="1"/>
    <xf numFmtId="14" fontId="8" fillId="0" borderId="3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selection activeCell="E51" sqref="E51"/>
    </sheetView>
  </sheetViews>
  <sheetFormatPr defaultColWidth="9.109375" defaultRowHeight="15.65" x14ac:dyDescent="0.3"/>
  <cols>
    <col min="1" max="1" width="15.33203125" style="11" customWidth="1"/>
    <col min="2" max="2" width="35" style="8" customWidth="1"/>
    <col min="3" max="3" width="19.33203125" style="2" customWidth="1"/>
    <col min="4" max="4" width="18.33203125" style="1" customWidth="1"/>
    <col min="5" max="6" width="18.88671875" style="1" customWidth="1"/>
    <col min="7" max="7" width="12.6640625" style="1" bestFit="1" customWidth="1"/>
    <col min="8" max="8" width="9.109375" style="1"/>
    <col min="9" max="9" width="12.6640625" style="1" bestFit="1" customWidth="1"/>
    <col min="10" max="16384" width="9.109375" style="1"/>
  </cols>
  <sheetData>
    <row r="1" spans="1:9" ht="27.1" customHeight="1" x14ac:dyDescent="0.3">
      <c r="A1" s="103" t="s">
        <v>12</v>
      </c>
      <c r="B1" s="103"/>
      <c r="C1" s="103"/>
      <c r="D1" s="103"/>
      <c r="E1" s="103"/>
      <c r="F1" s="103"/>
    </row>
    <row r="2" spans="1:9" s="12" customFormat="1" ht="40.549999999999997" customHeight="1" x14ac:dyDescent="0.3">
      <c r="A2" s="20" t="s">
        <v>0</v>
      </c>
      <c r="B2" s="21" t="s">
        <v>8</v>
      </c>
      <c r="C2" s="21" t="s">
        <v>1</v>
      </c>
      <c r="D2" s="21" t="s">
        <v>2</v>
      </c>
      <c r="E2" s="21" t="s">
        <v>3</v>
      </c>
      <c r="F2" s="21" t="s">
        <v>4</v>
      </c>
    </row>
    <row r="3" spans="1:9" s="46" customFormat="1" ht="26.3" customHeight="1" x14ac:dyDescent="0.3">
      <c r="A3" s="44"/>
      <c r="B3" s="50" t="s">
        <v>13</v>
      </c>
      <c r="C3" s="47">
        <v>0</v>
      </c>
      <c r="D3" s="45"/>
      <c r="E3" s="45"/>
      <c r="F3" s="45"/>
    </row>
    <row r="4" spans="1:9" s="46" customFormat="1" ht="21.8" customHeight="1" x14ac:dyDescent="0.3">
      <c r="A4" s="44"/>
      <c r="B4" s="13" t="s">
        <v>14</v>
      </c>
      <c r="C4" s="47">
        <f>'T5'!K38</f>
        <v>36600085</v>
      </c>
      <c r="D4" s="45"/>
      <c r="E4" s="45"/>
      <c r="F4" s="45"/>
    </row>
    <row r="5" spans="1:9" s="46" customFormat="1" ht="23.95" customHeight="1" x14ac:dyDescent="0.3">
      <c r="A5" s="44"/>
      <c r="B5" s="13" t="s">
        <v>15</v>
      </c>
      <c r="C5" s="47">
        <f>'T6'!H49</f>
        <v>53671350</v>
      </c>
      <c r="D5" s="45"/>
      <c r="E5" s="45"/>
      <c r="F5" s="45"/>
    </row>
    <row r="6" spans="1:9" ht="21" customHeight="1" x14ac:dyDescent="0.3">
      <c r="A6" s="34"/>
      <c r="B6" s="13" t="s">
        <v>16</v>
      </c>
      <c r="C6" s="40">
        <v>54258466</v>
      </c>
      <c r="D6" s="14"/>
      <c r="E6" s="15"/>
      <c r="F6" s="15"/>
    </row>
    <row r="7" spans="1:9" ht="21" customHeight="1" x14ac:dyDescent="0.3">
      <c r="A7" s="34"/>
      <c r="B7" s="13" t="s">
        <v>17</v>
      </c>
      <c r="C7" s="22">
        <v>51957560</v>
      </c>
      <c r="D7" s="14"/>
      <c r="E7" s="15"/>
      <c r="F7" s="15"/>
      <c r="I7" s="33"/>
    </row>
    <row r="8" spans="1:9" ht="21" customHeight="1" x14ac:dyDescent="0.3">
      <c r="A8" s="34"/>
      <c r="B8" s="13" t="s">
        <v>18</v>
      </c>
      <c r="C8" s="22">
        <v>59655395</v>
      </c>
      <c r="D8" s="14"/>
      <c r="E8" s="15"/>
      <c r="F8" s="15"/>
    </row>
    <row r="9" spans="1:9" ht="21" customHeight="1" x14ac:dyDescent="0.3">
      <c r="A9" s="35"/>
      <c r="B9" s="13" t="s">
        <v>798</v>
      </c>
      <c r="C9" s="22">
        <v>48257305</v>
      </c>
      <c r="D9" s="16"/>
      <c r="E9" s="15"/>
      <c r="F9" s="17"/>
    </row>
    <row r="10" spans="1:9" ht="21" customHeight="1" x14ac:dyDescent="0.3">
      <c r="A10" s="35"/>
      <c r="B10" s="13" t="s">
        <v>918</v>
      </c>
      <c r="C10" s="22">
        <v>49271497</v>
      </c>
      <c r="D10" s="16"/>
      <c r="E10" s="15"/>
      <c r="F10" s="17"/>
    </row>
    <row r="11" spans="1:9" ht="21" customHeight="1" x14ac:dyDescent="0.3">
      <c r="A11" s="35"/>
      <c r="B11" s="13" t="s">
        <v>996</v>
      </c>
      <c r="C11" s="22">
        <v>40530223</v>
      </c>
      <c r="D11" s="16"/>
      <c r="E11" s="15"/>
      <c r="F11" s="17"/>
    </row>
    <row r="12" spans="1:9" ht="21" customHeight="1" x14ac:dyDescent="0.3">
      <c r="A12" s="104" t="s">
        <v>9</v>
      </c>
      <c r="B12" s="105"/>
      <c r="C12" s="23">
        <f>SUM(C3:C11)</f>
        <v>394201881</v>
      </c>
      <c r="D12" s="24"/>
      <c r="E12" s="25"/>
      <c r="F12" s="26"/>
      <c r="G12" s="33"/>
    </row>
    <row r="13" spans="1:9" s="43" customFormat="1" ht="21" customHeight="1" x14ac:dyDescent="0.3">
      <c r="A13" s="48" t="s">
        <v>231</v>
      </c>
      <c r="B13" s="36" t="s">
        <v>232</v>
      </c>
      <c r="C13" s="37"/>
      <c r="D13" s="38"/>
      <c r="E13" s="60">
        <v>732002</v>
      </c>
      <c r="F13" s="42"/>
      <c r="G13" s="72">
        <f>+C9+C10-D27-E29-E28-D30-E31-E32</f>
        <v>81095596.40106301</v>
      </c>
    </row>
    <row r="14" spans="1:9" s="43" customFormat="1" ht="21" customHeight="1" x14ac:dyDescent="0.3">
      <c r="A14" s="49"/>
      <c r="B14" s="36" t="s">
        <v>233</v>
      </c>
      <c r="C14" s="37"/>
      <c r="D14" s="38"/>
      <c r="E14" s="60">
        <v>366001</v>
      </c>
      <c r="F14" s="42"/>
      <c r="G14" s="71"/>
    </row>
    <row r="15" spans="1:9" s="43" customFormat="1" ht="21" customHeight="1" x14ac:dyDescent="0.3">
      <c r="A15" s="49">
        <v>45206</v>
      </c>
      <c r="B15" s="36" t="s">
        <v>234</v>
      </c>
      <c r="C15" s="37"/>
      <c r="D15" s="38"/>
      <c r="E15" s="60">
        <v>1053909</v>
      </c>
      <c r="F15" s="42"/>
      <c r="G15" s="71"/>
    </row>
    <row r="16" spans="1:9" s="43" customFormat="1" ht="21" customHeight="1" x14ac:dyDescent="0.3">
      <c r="A16" s="49"/>
      <c r="B16" s="36" t="s">
        <v>233</v>
      </c>
      <c r="C16" s="37"/>
      <c r="D16" s="38"/>
      <c r="E16" s="60">
        <v>536714</v>
      </c>
      <c r="F16" s="42"/>
    </row>
    <row r="17" spans="1:10" s="43" customFormat="1" ht="21" customHeight="1" x14ac:dyDescent="0.3">
      <c r="A17" s="48"/>
      <c r="B17" s="39" t="s">
        <v>258</v>
      </c>
      <c r="C17" s="37"/>
      <c r="D17" s="38">
        <f>'T6'!H62</f>
        <v>2509741</v>
      </c>
      <c r="E17" s="60"/>
      <c r="F17" s="42"/>
    </row>
    <row r="18" spans="1:10" s="43" customFormat="1" ht="21" customHeight="1" x14ac:dyDescent="0.3">
      <c r="A18" s="48"/>
      <c r="B18" s="36" t="s">
        <v>445</v>
      </c>
      <c r="C18" s="37"/>
      <c r="D18" s="38">
        <v>9361302.0539999995</v>
      </c>
      <c r="E18" s="60"/>
      <c r="F18" s="42"/>
      <c r="I18" s="72"/>
    </row>
    <row r="19" spans="1:10" s="43" customFormat="1" ht="21" customHeight="1" x14ac:dyDescent="0.3">
      <c r="A19" s="48"/>
      <c r="B19" s="36" t="s">
        <v>446</v>
      </c>
      <c r="C19" s="37"/>
      <c r="D19" s="38"/>
      <c r="E19" s="60">
        <v>848662</v>
      </c>
      <c r="F19" s="42"/>
    </row>
    <row r="20" spans="1:10" s="43" customFormat="1" ht="21" customHeight="1" x14ac:dyDescent="0.3">
      <c r="A20" s="48"/>
      <c r="B20" s="36" t="s">
        <v>447</v>
      </c>
      <c r="C20" s="37"/>
      <c r="D20" s="38"/>
      <c r="E20" s="60">
        <v>423874.19946000003</v>
      </c>
      <c r="F20" s="42"/>
      <c r="I20" s="72"/>
      <c r="J20" s="19">
        <f>+SUM(J8:J19)</f>
        <v>0</v>
      </c>
    </row>
    <row r="21" spans="1:10" s="43" customFormat="1" ht="21" customHeight="1" x14ac:dyDescent="0.3">
      <c r="A21" s="48"/>
      <c r="B21" s="36" t="s">
        <v>560</v>
      </c>
      <c r="C21" s="37"/>
      <c r="D21" s="38">
        <v>8244608</v>
      </c>
      <c r="E21" s="60"/>
      <c r="F21" s="42"/>
      <c r="I21" s="72"/>
      <c r="J21" s="19"/>
    </row>
    <row r="22" spans="1:10" s="43" customFormat="1" ht="21" customHeight="1" x14ac:dyDescent="0.3">
      <c r="A22" s="48"/>
      <c r="B22" s="36" t="s">
        <v>561</v>
      </c>
      <c r="C22" s="37"/>
      <c r="D22" s="38"/>
      <c r="E22" s="60">
        <v>874259.02800000005</v>
      </c>
      <c r="F22" s="42"/>
      <c r="I22" s="72"/>
      <c r="J22" s="19"/>
    </row>
    <row r="23" spans="1:10" s="43" customFormat="1" ht="21" customHeight="1" x14ac:dyDescent="0.3">
      <c r="A23" s="48"/>
      <c r="B23" s="36" t="s">
        <v>562</v>
      </c>
      <c r="C23" s="37"/>
      <c r="D23" s="38"/>
      <c r="E23" s="60">
        <v>437129.52</v>
      </c>
      <c r="F23" s="42"/>
      <c r="I23" s="72"/>
      <c r="J23" s="19"/>
    </row>
    <row r="24" spans="1:10" s="43" customFormat="1" ht="21" customHeight="1" x14ac:dyDescent="0.3">
      <c r="A24" s="95"/>
      <c r="B24" s="36" t="s">
        <v>659</v>
      </c>
      <c r="C24" s="37"/>
      <c r="D24" s="38">
        <v>9101502.3595999982</v>
      </c>
      <c r="E24" s="60"/>
      <c r="F24" s="42"/>
      <c r="I24" s="72"/>
      <c r="J24" s="19"/>
    </row>
    <row r="25" spans="1:10" s="43" customFormat="1" ht="21" customHeight="1" x14ac:dyDescent="0.3">
      <c r="A25" s="95"/>
      <c r="B25" s="36" t="s">
        <v>662</v>
      </c>
      <c r="C25" s="37"/>
      <c r="D25" s="38"/>
      <c r="E25" s="60">
        <v>1011077.7696080001</v>
      </c>
      <c r="F25" s="42"/>
      <c r="I25" s="72"/>
      <c r="J25" s="19"/>
    </row>
    <row r="26" spans="1:10" s="43" customFormat="1" ht="21" customHeight="1" x14ac:dyDescent="0.3">
      <c r="A26" s="95"/>
      <c r="B26" s="36" t="s">
        <v>663</v>
      </c>
      <c r="C26" s="37"/>
      <c r="D26" s="38"/>
      <c r="E26" s="60">
        <v>505538.92640400003</v>
      </c>
      <c r="F26" s="42"/>
      <c r="I26" s="72"/>
      <c r="J26" s="19"/>
    </row>
    <row r="27" spans="1:10" s="43" customFormat="1" ht="21" customHeight="1" x14ac:dyDescent="0.3">
      <c r="A27" s="95"/>
      <c r="B27" s="36" t="s">
        <v>799</v>
      </c>
      <c r="C27" s="37"/>
      <c r="D27" s="38">
        <v>7160352.3321000002</v>
      </c>
      <c r="E27" s="60"/>
      <c r="F27" s="42"/>
      <c r="I27" s="72"/>
      <c r="J27" s="19"/>
    </row>
    <row r="28" spans="1:10" s="43" customFormat="1" ht="21" customHeight="1" x14ac:dyDescent="0.3">
      <c r="A28" s="95"/>
      <c r="B28" s="36" t="s">
        <v>800</v>
      </c>
      <c r="C28" s="37"/>
      <c r="D28" s="38"/>
      <c r="E28" s="60">
        <v>821939.05735799996</v>
      </c>
      <c r="F28" s="42"/>
      <c r="I28" s="72"/>
      <c r="J28" s="19"/>
    </row>
    <row r="29" spans="1:10" s="43" customFormat="1" ht="21" customHeight="1" x14ac:dyDescent="0.3">
      <c r="A29" s="95"/>
      <c r="B29" s="36" t="s">
        <v>801</v>
      </c>
      <c r="C29" s="37"/>
      <c r="D29" s="38"/>
      <c r="E29" s="60">
        <v>410969.526679</v>
      </c>
      <c r="F29" s="42"/>
      <c r="I29" s="72"/>
      <c r="J29" s="19"/>
    </row>
    <row r="30" spans="1:10" s="43" customFormat="1" ht="21" customHeight="1" x14ac:dyDescent="0.3">
      <c r="A30" s="95"/>
      <c r="B30" s="36" t="s">
        <v>919</v>
      </c>
      <c r="C30" s="37"/>
      <c r="D30" s="38">
        <v>6764742</v>
      </c>
      <c r="E30" s="60"/>
      <c r="F30" s="42"/>
      <c r="I30" s="72"/>
      <c r="J30" s="19"/>
    </row>
    <row r="31" spans="1:10" s="43" customFormat="1" ht="21" customHeight="1" x14ac:dyDescent="0.3">
      <c r="A31" s="95"/>
      <c r="B31" s="36" t="s">
        <v>920</v>
      </c>
      <c r="C31" s="37"/>
      <c r="D31" s="38"/>
      <c r="E31" s="60">
        <v>850135.13280000002</v>
      </c>
      <c r="F31" s="42"/>
      <c r="I31" s="72"/>
      <c r="J31" s="19"/>
    </row>
    <row r="32" spans="1:10" s="43" customFormat="1" ht="21" customHeight="1" x14ac:dyDescent="0.3">
      <c r="A32" s="95"/>
      <c r="B32" s="36" t="s">
        <v>921</v>
      </c>
      <c r="C32" s="37"/>
      <c r="D32" s="38"/>
      <c r="E32" s="60">
        <v>425067.55</v>
      </c>
      <c r="F32" s="42"/>
      <c r="I32" s="72"/>
      <c r="J32" s="19"/>
    </row>
    <row r="33" spans="1:10" s="43" customFormat="1" ht="21" customHeight="1" x14ac:dyDescent="0.3">
      <c r="A33" s="95"/>
      <c r="B33" s="36" t="s">
        <v>924</v>
      </c>
      <c r="C33" s="37"/>
      <c r="D33" s="38"/>
      <c r="E33" s="60">
        <v>1080000</v>
      </c>
      <c r="F33" s="42"/>
      <c r="I33" s="72"/>
      <c r="J33" s="19"/>
    </row>
    <row r="34" spans="1:10" s="43" customFormat="1" ht="21" customHeight="1" x14ac:dyDescent="0.3">
      <c r="A34" s="95"/>
      <c r="B34" s="36" t="s">
        <v>919</v>
      </c>
      <c r="C34" s="37"/>
      <c r="D34" s="38">
        <v>5771960.9000000004</v>
      </c>
      <c r="E34" s="60"/>
      <c r="F34" s="42"/>
      <c r="I34" s="72"/>
      <c r="J34" s="119"/>
    </row>
    <row r="35" spans="1:10" s="43" customFormat="1" ht="21" customHeight="1" x14ac:dyDescent="0.3">
      <c r="A35" s="95"/>
      <c r="B35" s="36" t="s">
        <v>920</v>
      </c>
      <c r="C35" s="37"/>
      <c r="D35" s="38"/>
      <c r="E35" s="60">
        <v>695165.1716</v>
      </c>
      <c r="F35" s="42"/>
      <c r="I35" s="72"/>
      <c r="J35" s="119"/>
    </row>
    <row r="36" spans="1:10" s="43" customFormat="1" ht="21" customHeight="1" x14ac:dyDescent="0.3">
      <c r="A36" s="95"/>
      <c r="B36" s="36" t="s">
        <v>921</v>
      </c>
      <c r="C36" s="37"/>
      <c r="D36" s="38"/>
      <c r="E36" s="60">
        <v>347582.62099999998</v>
      </c>
      <c r="F36" s="42"/>
      <c r="I36" s="72"/>
      <c r="J36" s="119"/>
    </row>
    <row r="37" spans="1:10" ht="21" customHeight="1" x14ac:dyDescent="0.3">
      <c r="A37" s="104" t="s">
        <v>10</v>
      </c>
      <c r="B37" s="105"/>
      <c r="C37" s="25">
        <f t="shared" ref="C37" si="0">SUM(C13:C32)</f>
        <v>0</v>
      </c>
      <c r="D37" s="25">
        <f>SUM(D13:D36)</f>
        <v>48914208.6457</v>
      </c>
      <c r="E37" s="25">
        <f>SUM(E13:E36)</f>
        <v>11420026.502909001</v>
      </c>
      <c r="F37" s="26"/>
    </row>
    <row r="38" spans="1:10" s="43" customFormat="1" ht="21" customHeight="1" x14ac:dyDescent="0.3">
      <c r="A38" s="41">
        <v>45113</v>
      </c>
      <c r="B38" s="13" t="s">
        <v>230</v>
      </c>
      <c r="C38" s="30"/>
      <c r="D38" s="30"/>
      <c r="E38" s="31"/>
      <c r="F38" s="32">
        <v>35502082</v>
      </c>
    </row>
    <row r="39" spans="1:10" ht="21" customHeight="1" x14ac:dyDescent="0.3">
      <c r="A39" s="35">
        <v>45146</v>
      </c>
      <c r="B39" s="13" t="s">
        <v>5</v>
      </c>
      <c r="C39" s="14"/>
      <c r="D39" s="14"/>
      <c r="E39" s="15"/>
      <c r="F39" s="15">
        <v>49570986</v>
      </c>
    </row>
    <row r="40" spans="1:10" ht="21" customHeight="1" x14ac:dyDescent="0.3">
      <c r="A40" s="35">
        <v>45176</v>
      </c>
      <c r="B40" s="13" t="s">
        <v>5</v>
      </c>
      <c r="C40" s="14"/>
      <c r="D40" s="14"/>
      <c r="E40" s="15"/>
      <c r="F40" s="15">
        <v>43624628</v>
      </c>
    </row>
    <row r="41" spans="1:10" ht="21" customHeight="1" x14ac:dyDescent="0.3">
      <c r="A41" s="35" t="s">
        <v>922</v>
      </c>
      <c r="B41" s="13" t="s">
        <v>5</v>
      </c>
      <c r="C41" s="14"/>
      <c r="D41" s="14"/>
      <c r="E41" s="15"/>
      <c r="F41" s="15">
        <v>91438822</v>
      </c>
    </row>
    <row r="42" spans="1:10" ht="21" customHeight="1" x14ac:dyDescent="0.3">
      <c r="A42" s="35" t="s">
        <v>997</v>
      </c>
      <c r="B42" s="13" t="s">
        <v>5</v>
      </c>
      <c r="C42" s="14"/>
      <c r="D42" s="14"/>
      <c r="E42" s="15"/>
      <c r="F42" s="15">
        <v>38784042</v>
      </c>
    </row>
    <row r="43" spans="1:10" ht="21" customHeight="1" x14ac:dyDescent="0.3">
      <c r="A43" s="104" t="s">
        <v>11</v>
      </c>
      <c r="B43" s="105"/>
      <c r="C43" s="27"/>
      <c r="D43" s="24"/>
      <c r="E43" s="26"/>
      <c r="F43" s="28">
        <f>SUM(F38:F42)</f>
        <v>258920560</v>
      </c>
    </row>
    <row r="44" spans="1:10" ht="21" customHeight="1" x14ac:dyDescent="0.3">
      <c r="A44" s="106" t="s">
        <v>259</v>
      </c>
      <c r="B44" s="107"/>
      <c r="C44" s="107"/>
      <c r="D44" s="107"/>
      <c r="E44" s="108"/>
      <c r="F44" s="29">
        <f>C12-D37-E37-F43</f>
        <v>74947085.851391017</v>
      </c>
    </row>
    <row r="45" spans="1:10" ht="21" customHeight="1" x14ac:dyDescent="0.3">
      <c r="A45" s="3"/>
      <c r="B45" s="9"/>
      <c r="C45" s="5"/>
      <c r="D45" s="4"/>
    </row>
    <row r="46" spans="1:10" ht="21" customHeight="1" x14ac:dyDescent="0.3">
      <c r="A46" s="3"/>
      <c r="B46" s="9"/>
      <c r="C46" s="5"/>
      <c r="D46" s="4"/>
      <c r="F46" s="33"/>
    </row>
    <row r="47" spans="1:10" ht="21" customHeight="1" x14ac:dyDescent="0.3">
      <c r="A47" s="3"/>
      <c r="B47" s="9"/>
      <c r="C47" s="5"/>
      <c r="D47" s="4"/>
      <c r="F47" s="33"/>
    </row>
    <row r="48" spans="1:10" ht="21" customHeight="1" x14ac:dyDescent="0.3">
      <c r="A48" s="10"/>
      <c r="C48" s="6"/>
      <c r="D48" s="7"/>
      <c r="F48" s="33"/>
    </row>
    <row r="49" spans="6:6" ht="21" customHeight="1" x14ac:dyDescent="0.3">
      <c r="F49" s="33"/>
    </row>
    <row r="50" spans="6:6" ht="21" customHeight="1" x14ac:dyDescent="0.3">
      <c r="F50" s="33"/>
    </row>
    <row r="51" spans="6:6" ht="21" customHeight="1" x14ac:dyDescent="0.3">
      <c r="F51" s="33"/>
    </row>
  </sheetData>
  <mergeCells count="5">
    <mergeCell ref="A1:F1"/>
    <mergeCell ref="A12:B12"/>
    <mergeCell ref="A37:B37"/>
    <mergeCell ref="A43:B43"/>
    <mergeCell ref="A44:E44"/>
  </mergeCells>
  <phoneticPr fontId="15" type="noConversion"/>
  <conditionalFormatting sqref="A45:B47 A4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38"/>
  <sheetViews>
    <sheetView topLeftCell="A19" zoomScaleNormal="100" workbookViewId="0">
      <selection sqref="A1:K1"/>
    </sheetView>
  </sheetViews>
  <sheetFormatPr defaultColWidth="9.109375" defaultRowHeight="15.05" x14ac:dyDescent="0.3"/>
  <cols>
    <col min="1" max="1" width="14.33203125" style="57" customWidth="1"/>
    <col min="2" max="2" width="13.5546875" style="57" customWidth="1"/>
    <col min="3" max="3" width="17.109375" customWidth="1"/>
    <col min="4" max="4" width="14.88671875" customWidth="1"/>
    <col min="5" max="6" width="30" customWidth="1"/>
    <col min="7" max="7" width="15" customWidth="1"/>
    <col min="8" max="11" width="17.109375" style="19" customWidth="1"/>
  </cols>
  <sheetData>
    <row r="1" spans="1:11" ht="17.55" x14ac:dyDescent="0.3">
      <c r="A1" s="109" t="s">
        <v>19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05" customHeight="1" x14ac:dyDescent="0.3">
      <c r="A2" s="51" t="s">
        <v>20</v>
      </c>
      <c r="B2" s="51" t="s">
        <v>21</v>
      </c>
      <c r="C2" s="52" t="s">
        <v>22</v>
      </c>
      <c r="D2" s="52" t="s">
        <v>23</v>
      </c>
      <c r="E2" s="52" t="s">
        <v>24</v>
      </c>
      <c r="F2" s="52" t="s">
        <v>7</v>
      </c>
      <c r="G2" s="52" t="s">
        <v>6</v>
      </c>
      <c r="H2" s="18" t="s">
        <v>25</v>
      </c>
      <c r="I2" s="18" t="s">
        <v>26</v>
      </c>
      <c r="J2" s="18" t="s">
        <v>27</v>
      </c>
      <c r="K2" s="18" t="s">
        <v>28</v>
      </c>
    </row>
    <row r="3" spans="1:11" x14ac:dyDescent="0.3">
      <c r="A3" s="53">
        <v>45076</v>
      </c>
      <c r="B3" s="53">
        <v>45076</v>
      </c>
      <c r="C3" s="54" t="s">
        <v>29</v>
      </c>
      <c r="D3" s="54" t="s">
        <v>30</v>
      </c>
      <c r="E3" s="54" t="s">
        <v>31</v>
      </c>
      <c r="F3" s="54" t="s">
        <v>32</v>
      </c>
      <c r="G3" s="54" t="s">
        <v>33</v>
      </c>
      <c r="H3" s="55">
        <v>829439</v>
      </c>
      <c r="I3" s="55">
        <v>0</v>
      </c>
      <c r="J3" s="55">
        <v>82944</v>
      </c>
      <c r="K3" s="55">
        <v>912383</v>
      </c>
    </row>
    <row r="4" spans="1:11" x14ac:dyDescent="0.3">
      <c r="A4" s="53">
        <v>45076</v>
      </c>
      <c r="B4" s="53">
        <v>45076</v>
      </c>
      <c r="C4" s="54" t="s">
        <v>34</v>
      </c>
      <c r="D4" s="54" t="s">
        <v>30</v>
      </c>
      <c r="E4" s="54" t="s">
        <v>31</v>
      </c>
      <c r="F4" s="54" t="s">
        <v>35</v>
      </c>
      <c r="G4" s="54" t="s">
        <v>36</v>
      </c>
      <c r="H4" s="55">
        <v>1025848</v>
      </c>
      <c r="I4" s="55">
        <v>0</v>
      </c>
      <c r="J4" s="55">
        <v>102585</v>
      </c>
      <c r="K4" s="55">
        <v>1128433</v>
      </c>
    </row>
    <row r="5" spans="1:11" x14ac:dyDescent="0.3">
      <c r="A5" s="53">
        <v>45076</v>
      </c>
      <c r="B5" s="53">
        <v>45076</v>
      </c>
      <c r="C5" s="54" t="s">
        <v>37</v>
      </c>
      <c r="D5" s="54" t="s">
        <v>30</v>
      </c>
      <c r="E5" s="54" t="s">
        <v>31</v>
      </c>
      <c r="F5" s="54" t="s">
        <v>38</v>
      </c>
      <c r="G5" s="54" t="s">
        <v>39</v>
      </c>
      <c r="H5" s="55">
        <v>905495</v>
      </c>
      <c r="I5" s="55">
        <v>0</v>
      </c>
      <c r="J5" s="55">
        <v>90550</v>
      </c>
      <c r="K5" s="55">
        <v>996045</v>
      </c>
    </row>
    <row r="6" spans="1:11" x14ac:dyDescent="0.3">
      <c r="A6" s="53">
        <v>45076</v>
      </c>
      <c r="B6" s="53">
        <v>45076</v>
      </c>
      <c r="C6" s="54" t="s">
        <v>40</v>
      </c>
      <c r="D6" s="54" t="s">
        <v>30</v>
      </c>
      <c r="E6" s="54" t="s">
        <v>31</v>
      </c>
      <c r="F6" s="54" t="s">
        <v>41</v>
      </c>
      <c r="G6" s="54" t="s">
        <v>42</v>
      </c>
      <c r="H6" s="55">
        <v>867896</v>
      </c>
      <c r="I6" s="55">
        <v>0</v>
      </c>
      <c r="J6" s="55">
        <v>86790</v>
      </c>
      <c r="K6" s="55">
        <v>954686</v>
      </c>
    </row>
    <row r="7" spans="1:11" x14ac:dyDescent="0.3">
      <c r="A7" s="53">
        <v>45076</v>
      </c>
      <c r="B7" s="53">
        <v>45076</v>
      </c>
      <c r="C7" s="54" t="s">
        <v>43</v>
      </c>
      <c r="D7" s="54" t="s">
        <v>30</v>
      </c>
      <c r="E7" s="54" t="s">
        <v>31</v>
      </c>
      <c r="F7" s="54" t="s">
        <v>44</v>
      </c>
      <c r="G7" s="54" t="s">
        <v>45</v>
      </c>
      <c r="H7" s="55">
        <v>1085946</v>
      </c>
      <c r="I7" s="55">
        <v>0</v>
      </c>
      <c r="J7" s="55">
        <v>108595</v>
      </c>
      <c r="K7" s="55">
        <v>1194541</v>
      </c>
    </row>
    <row r="8" spans="1:11" x14ac:dyDescent="0.3">
      <c r="A8" s="53">
        <v>45076</v>
      </c>
      <c r="B8" s="53">
        <v>45076</v>
      </c>
      <c r="C8" s="54" t="s">
        <v>46</v>
      </c>
      <c r="D8" s="54" t="s">
        <v>30</v>
      </c>
      <c r="E8" s="54" t="s">
        <v>31</v>
      </c>
      <c r="F8" s="54" t="s">
        <v>47</v>
      </c>
      <c r="G8" s="54" t="s">
        <v>48</v>
      </c>
      <c r="H8" s="55">
        <v>1085901</v>
      </c>
      <c r="I8" s="55">
        <v>0</v>
      </c>
      <c r="J8" s="55">
        <v>108590</v>
      </c>
      <c r="K8" s="55">
        <v>1194491</v>
      </c>
    </row>
    <row r="9" spans="1:11" x14ac:dyDescent="0.3">
      <c r="A9" s="53">
        <v>45076</v>
      </c>
      <c r="B9" s="53">
        <v>45076</v>
      </c>
      <c r="C9" s="54" t="s">
        <v>49</v>
      </c>
      <c r="D9" s="54" t="s">
        <v>30</v>
      </c>
      <c r="E9" s="54" t="s">
        <v>31</v>
      </c>
      <c r="F9" s="54" t="s">
        <v>50</v>
      </c>
      <c r="G9" s="54" t="s">
        <v>51</v>
      </c>
      <c r="H9" s="55">
        <v>937782</v>
      </c>
      <c r="I9" s="55">
        <v>0</v>
      </c>
      <c r="J9" s="55">
        <v>93778</v>
      </c>
      <c r="K9" s="55">
        <v>1031560</v>
      </c>
    </row>
    <row r="10" spans="1:11" x14ac:dyDescent="0.3">
      <c r="A10" s="53">
        <v>45076</v>
      </c>
      <c r="B10" s="53">
        <v>45076</v>
      </c>
      <c r="C10" s="54" t="s">
        <v>52</v>
      </c>
      <c r="D10" s="54" t="s">
        <v>30</v>
      </c>
      <c r="E10" s="54" t="s">
        <v>31</v>
      </c>
      <c r="F10" s="54" t="s">
        <v>53</v>
      </c>
      <c r="G10" s="54" t="s">
        <v>54</v>
      </c>
      <c r="H10" s="55">
        <v>885093</v>
      </c>
      <c r="I10" s="55">
        <v>0</v>
      </c>
      <c r="J10" s="55">
        <v>88509</v>
      </c>
      <c r="K10" s="55">
        <v>973602</v>
      </c>
    </row>
    <row r="11" spans="1:11" x14ac:dyDescent="0.3">
      <c r="A11" s="53">
        <v>45076</v>
      </c>
      <c r="B11" s="53">
        <v>45076</v>
      </c>
      <c r="C11" s="54" t="s">
        <v>55</v>
      </c>
      <c r="D11" s="54" t="s">
        <v>30</v>
      </c>
      <c r="E11" s="54" t="s">
        <v>31</v>
      </c>
      <c r="F11" s="54" t="s">
        <v>56</v>
      </c>
      <c r="G11" s="54" t="s">
        <v>57</v>
      </c>
      <c r="H11" s="55">
        <v>1616715</v>
      </c>
      <c r="I11" s="55">
        <v>0</v>
      </c>
      <c r="J11" s="55">
        <v>161672</v>
      </c>
      <c r="K11" s="55">
        <v>1778387</v>
      </c>
    </row>
    <row r="12" spans="1:11" x14ac:dyDescent="0.3">
      <c r="A12" s="53">
        <v>45076</v>
      </c>
      <c r="B12" s="53">
        <v>45076</v>
      </c>
      <c r="C12" s="54" t="s">
        <v>58</v>
      </c>
      <c r="D12" s="54" t="s">
        <v>30</v>
      </c>
      <c r="E12" s="54" t="s">
        <v>31</v>
      </c>
      <c r="F12" s="54" t="s">
        <v>59</v>
      </c>
      <c r="G12" s="54" t="s">
        <v>60</v>
      </c>
      <c r="H12" s="55">
        <v>932767</v>
      </c>
      <c r="I12" s="55">
        <v>0</v>
      </c>
      <c r="J12" s="55">
        <v>93277</v>
      </c>
      <c r="K12" s="55">
        <v>1026044</v>
      </c>
    </row>
    <row r="13" spans="1:11" x14ac:dyDescent="0.3">
      <c r="A13" s="53">
        <v>45076</v>
      </c>
      <c r="B13" s="53">
        <v>45076</v>
      </c>
      <c r="C13" s="54" t="s">
        <v>61</v>
      </c>
      <c r="D13" s="54" t="s">
        <v>30</v>
      </c>
      <c r="E13" s="54" t="s">
        <v>31</v>
      </c>
      <c r="F13" s="54" t="s">
        <v>62</v>
      </c>
      <c r="G13" s="54" t="s">
        <v>63</v>
      </c>
      <c r="H13" s="55">
        <v>915697</v>
      </c>
      <c r="I13" s="55">
        <v>0</v>
      </c>
      <c r="J13" s="55">
        <v>91570</v>
      </c>
      <c r="K13" s="55">
        <v>1007267</v>
      </c>
    </row>
    <row r="14" spans="1:11" x14ac:dyDescent="0.3">
      <c r="A14" s="53">
        <v>45072</v>
      </c>
      <c r="B14" s="53">
        <v>45072</v>
      </c>
      <c r="C14" s="54" t="s">
        <v>64</v>
      </c>
      <c r="D14" s="54" t="s">
        <v>30</v>
      </c>
      <c r="E14" s="54" t="s">
        <v>31</v>
      </c>
      <c r="F14" s="54" t="s">
        <v>65</v>
      </c>
      <c r="G14" s="54" t="s">
        <v>66</v>
      </c>
      <c r="H14" s="55">
        <v>916940</v>
      </c>
      <c r="I14" s="55">
        <v>0</v>
      </c>
      <c r="J14" s="55">
        <v>91694</v>
      </c>
      <c r="K14" s="55">
        <v>1008634</v>
      </c>
    </row>
    <row r="15" spans="1:11" x14ac:dyDescent="0.3">
      <c r="A15" s="53">
        <v>45072</v>
      </c>
      <c r="B15" s="53">
        <v>45072</v>
      </c>
      <c r="C15" s="54" t="s">
        <v>67</v>
      </c>
      <c r="D15" s="54" t="s">
        <v>30</v>
      </c>
      <c r="E15" s="54" t="s">
        <v>31</v>
      </c>
      <c r="F15" s="54" t="s">
        <v>68</v>
      </c>
      <c r="G15" s="54" t="s">
        <v>69</v>
      </c>
      <c r="H15" s="55">
        <v>915652</v>
      </c>
      <c r="I15" s="55">
        <v>0</v>
      </c>
      <c r="J15" s="55">
        <v>91565</v>
      </c>
      <c r="K15" s="55">
        <v>1007217</v>
      </c>
    </row>
    <row r="16" spans="1:11" x14ac:dyDescent="0.3">
      <c r="A16" s="53">
        <v>45072</v>
      </c>
      <c r="B16" s="53">
        <v>45072</v>
      </c>
      <c r="C16" s="54" t="s">
        <v>70</v>
      </c>
      <c r="D16" s="54" t="s">
        <v>30</v>
      </c>
      <c r="E16" s="54" t="s">
        <v>31</v>
      </c>
      <c r="F16" s="54" t="s">
        <v>71</v>
      </c>
      <c r="G16" s="54" t="s">
        <v>72</v>
      </c>
      <c r="H16" s="55">
        <v>932767</v>
      </c>
      <c r="I16" s="55">
        <v>0</v>
      </c>
      <c r="J16" s="55">
        <v>93277</v>
      </c>
      <c r="K16" s="55">
        <v>1026044</v>
      </c>
    </row>
    <row r="17" spans="1:11" x14ac:dyDescent="0.3">
      <c r="A17" s="53">
        <v>45069</v>
      </c>
      <c r="B17" s="53">
        <v>45069</v>
      </c>
      <c r="C17" s="54" t="s">
        <v>73</v>
      </c>
      <c r="D17" s="54" t="s">
        <v>30</v>
      </c>
      <c r="E17" s="54" t="s">
        <v>31</v>
      </c>
      <c r="F17" s="54" t="s">
        <v>74</v>
      </c>
      <c r="G17" s="54" t="s">
        <v>75</v>
      </c>
      <c r="H17" s="55">
        <v>1492986</v>
      </c>
      <c r="I17" s="55">
        <v>0</v>
      </c>
      <c r="J17" s="55">
        <v>149299</v>
      </c>
      <c r="K17" s="55">
        <v>1642285</v>
      </c>
    </row>
    <row r="18" spans="1:11" x14ac:dyDescent="0.3">
      <c r="A18" s="53">
        <v>45069</v>
      </c>
      <c r="B18" s="53">
        <v>45069</v>
      </c>
      <c r="C18" s="54" t="s">
        <v>76</v>
      </c>
      <c r="D18" s="54" t="s">
        <v>30</v>
      </c>
      <c r="E18" s="54" t="s">
        <v>31</v>
      </c>
      <c r="F18" s="54" t="s">
        <v>77</v>
      </c>
      <c r="G18" s="54" t="s">
        <v>78</v>
      </c>
      <c r="H18" s="55">
        <v>915652</v>
      </c>
      <c r="I18" s="55">
        <v>0</v>
      </c>
      <c r="J18" s="55">
        <v>91565</v>
      </c>
      <c r="K18" s="55">
        <v>1007217</v>
      </c>
    </row>
    <row r="19" spans="1:11" x14ac:dyDescent="0.3">
      <c r="A19" s="53">
        <v>45069</v>
      </c>
      <c r="B19" s="53">
        <v>45069</v>
      </c>
      <c r="C19" s="54" t="s">
        <v>79</v>
      </c>
      <c r="D19" s="54" t="s">
        <v>30</v>
      </c>
      <c r="E19" s="54" t="s">
        <v>31</v>
      </c>
      <c r="F19" s="54" t="s">
        <v>80</v>
      </c>
      <c r="G19" s="54" t="s">
        <v>81</v>
      </c>
      <c r="H19" s="55">
        <v>2251147</v>
      </c>
      <c r="I19" s="55">
        <v>0</v>
      </c>
      <c r="J19" s="55">
        <v>225115</v>
      </c>
      <c r="K19" s="55">
        <v>2476262</v>
      </c>
    </row>
    <row r="20" spans="1:11" x14ac:dyDescent="0.3">
      <c r="A20" s="53">
        <v>45069</v>
      </c>
      <c r="B20" s="53">
        <v>45069</v>
      </c>
      <c r="C20" s="54" t="s">
        <v>82</v>
      </c>
      <c r="D20" s="54" t="s">
        <v>30</v>
      </c>
      <c r="E20" s="54" t="s">
        <v>31</v>
      </c>
      <c r="F20" s="54" t="s">
        <v>83</v>
      </c>
      <c r="G20" s="54" t="s">
        <v>84</v>
      </c>
      <c r="H20" s="55">
        <v>915652</v>
      </c>
      <c r="I20" s="55">
        <v>0</v>
      </c>
      <c r="J20" s="55">
        <v>91565</v>
      </c>
      <c r="K20" s="55">
        <v>1007217</v>
      </c>
    </row>
    <row r="21" spans="1:11" x14ac:dyDescent="0.3">
      <c r="A21" s="53">
        <v>45069</v>
      </c>
      <c r="B21" s="53">
        <v>45069</v>
      </c>
      <c r="C21" s="54" t="s">
        <v>85</v>
      </c>
      <c r="D21" s="54" t="s">
        <v>30</v>
      </c>
      <c r="E21" s="54" t="s">
        <v>31</v>
      </c>
      <c r="F21" s="54" t="s">
        <v>86</v>
      </c>
      <c r="G21" s="54" t="s">
        <v>87</v>
      </c>
      <c r="H21" s="55">
        <v>999688</v>
      </c>
      <c r="I21" s="55">
        <v>0</v>
      </c>
      <c r="J21" s="55">
        <v>99969</v>
      </c>
      <c r="K21" s="55">
        <v>1099657</v>
      </c>
    </row>
    <row r="22" spans="1:11" x14ac:dyDescent="0.3">
      <c r="A22" s="53">
        <v>45069</v>
      </c>
      <c r="B22" s="53">
        <v>45069</v>
      </c>
      <c r="C22" s="54" t="s">
        <v>88</v>
      </c>
      <c r="D22" s="54" t="s">
        <v>30</v>
      </c>
      <c r="E22" s="54" t="s">
        <v>31</v>
      </c>
      <c r="F22" s="54" t="s">
        <v>89</v>
      </c>
      <c r="G22" s="54" t="s">
        <v>90</v>
      </c>
      <c r="H22" s="55">
        <v>944974</v>
      </c>
      <c r="I22" s="55">
        <v>0</v>
      </c>
      <c r="J22" s="55">
        <v>94497</v>
      </c>
      <c r="K22" s="55">
        <v>1039470</v>
      </c>
    </row>
    <row r="23" spans="1:11" x14ac:dyDescent="0.3">
      <c r="A23" s="53">
        <v>45069</v>
      </c>
      <c r="B23" s="53">
        <v>45069</v>
      </c>
      <c r="C23" s="54" t="s">
        <v>91</v>
      </c>
      <c r="D23" s="54" t="s">
        <v>30</v>
      </c>
      <c r="E23" s="54" t="s">
        <v>31</v>
      </c>
      <c r="F23" s="54" t="s">
        <v>92</v>
      </c>
      <c r="G23" s="54" t="s">
        <v>93</v>
      </c>
      <c r="H23" s="55">
        <v>1447868</v>
      </c>
      <c r="I23" s="55">
        <v>0</v>
      </c>
      <c r="J23" s="55">
        <v>144787</v>
      </c>
      <c r="K23" s="55">
        <v>1592655</v>
      </c>
    </row>
    <row r="24" spans="1:11" x14ac:dyDescent="0.3">
      <c r="A24" s="53">
        <v>45065</v>
      </c>
      <c r="B24" s="53">
        <v>45065</v>
      </c>
      <c r="C24" s="54" t="s">
        <v>94</v>
      </c>
      <c r="D24" s="54" t="s">
        <v>30</v>
      </c>
      <c r="E24" s="54" t="s">
        <v>31</v>
      </c>
      <c r="F24" s="54" t="s">
        <v>95</v>
      </c>
      <c r="G24" s="54" t="s">
        <v>96</v>
      </c>
      <c r="H24" s="55">
        <v>746493</v>
      </c>
      <c r="I24" s="55">
        <v>0</v>
      </c>
      <c r="J24" s="55">
        <v>74649</v>
      </c>
      <c r="K24" s="55">
        <v>821142</v>
      </c>
    </row>
    <row r="25" spans="1:11" x14ac:dyDescent="0.3">
      <c r="A25" s="53">
        <v>45065</v>
      </c>
      <c r="B25" s="53">
        <v>45065</v>
      </c>
      <c r="C25" s="54" t="s">
        <v>97</v>
      </c>
      <c r="D25" s="54" t="s">
        <v>30</v>
      </c>
      <c r="E25" s="54" t="s">
        <v>31</v>
      </c>
      <c r="F25" s="54" t="s">
        <v>98</v>
      </c>
      <c r="G25" s="54" t="s">
        <v>99</v>
      </c>
      <c r="H25" s="55">
        <v>746493</v>
      </c>
      <c r="I25" s="55">
        <v>0</v>
      </c>
      <c r="J25" s="55">
        <v>74649</v>
      </c>
      <c r="K25" s="55">
        <v>821142</v>
      </c>
    </row>
    <row r="26" spans="1:11" x14ac:dyDescent="0.3">
      <c r="A26" s="53">
        <v>45065</v>
      </c>
      <c r="B26" s="53">
        <v>45065</v>
      </c>
      <c r="C26" s="54" t="s">
        <v>100</v>
      </c>
      <c r="D26" s="54" t="s">
        <v>30</v>
      </c>
      <c r="E26" s="54" t="s">
        <v>31</v>
      </c>
      <c r="F26" s="54" t="s">
        <v>101</v>
      </c>
      <c r="G26" s="54" t="s">
        <v>102</v>
      </c>
      <c r="H26" s="55">
        <v>746493</v>
      </c>
      <c r="I26" s="55">
        <v>0</v>
      </c>
      <c r="J26" s="55">
        <v>74649</v>
      </c>
      <c r="K26" s="55">
        <v>821142</v>
      </c>
    </row>
    <row r="27" spans="1:11" x14ac:dyDescent="0.3">
      <c r="A27" s="53">
        <v>45065</v>
      </c>
      <c r="B27" s="53">
        <v>45065</v>
      </c>
      <c r="C27" s="54" t="s">
        <v>103</v>
      </c>
      <c r="D27" s="54" t="s">
        <v>30</v>
      </c>
      <c r="E27" s="54" t="s">
        <v>31</v>
      </c>
      <c r="F27" s="54" t="s">
        <v>104</v>
      </c>
      <c r="G27" s="54" t="s">
        <v>105</v>
      </c>
      <c r="H27" s="55">
        <v>746493</v>
      </c>
      <c r="I27" s="55">
        <v>0</v>
      </c>
      <c r="J27" s="55">
        <v>74649</v>
      </c>
      <c r="K27" s="55">
        <v>821142</v>
      </c>
    </row>
    <row r="28" spans="1:11" x14ac:dyDescent="0.3">
      <c r="A28" s="53">
        <v>45065</v>
      </c>
      <c r="B28" s="53">
        <v>45065</v>
      </c>
      <c r="C28" s="54" t="s">
        <v>106</v>
      </c>
      <c r="D28" s="54" t="s">
        <v>30</v>
      </c>
      <c r="E28" s="54" t="s">
        <v>31</v>
      </c>
      <c r="F28" s="54" t="s">
        <v>107</v>
      </c>
      <c r="G28" s="54" t="s">
        <v>108</v>
      </c>
      <c r="H28" s="55">
        <v>746493</v>
      </c>
      <c r="I28" s="55">
        <v>0</v>
      </c>
      <c r="J28" s="55">
        <v>74649</v>
      </c>
      <c r="K28" s="55">
        <v>821142</v>
      </c>
    </row>
    <row r="29" spans="1:11" x14ac:dyDescent="0.3">
      <c r="A29" s="53">
        <v>45065</v>
      </c>
      <c r="B29" s="53">
        <v>45065</v>
      </c>
      <c r="C29" s="54" t="s">
        <v>109</v>
      </c>
      <c r="D29" s="54" t="s">
        <v>30</v>
      </c>
      <c r="E29" s="54" t="s">
        <v>31</v>
      </c>
      <c r="F29" s="54" t="s">
        <v>110</v>
      </c>
      <c r="G29" s="54" t="s">
        <v>111</v>
      </c>
      <c r="H29" s="55">
        <v>746493</v>
      </c>
      <c r="I29" s="55">
        <v>0</v>
      </c>
      <c r="J29" s="55">
        <v>74649</v>
      </c>
      <c r="K29" s="55">
        <v>821142</v>
      </c>
    </row>
    <row r="30" spans="1:11" x14ac:dyDescent="0.3">
      <c r="A30" s="53">
        <v>45065</v>
      </c>
      <c r="B30" s="53">
        <v>45065</v>
      </c>
      <c r="C30" s="54" t="s">
        <v>112</v>
      </c>
      <c r="D30" s="54" t="s">
        <v>30</v>
      </c>
      <c r="E30" s="54" t="s">
        <v>31</v>
      </c>
      <c r="F30" s="54" t="s">
        <v>113</v>
      </c>
      <c r="G30" s="54" t="s">
        <v>114</v>
      </c>
      <c r="H30" s="55">
        <v>746493</v>
      </c>
      <c r="I30" s="55">
        <v>0</v>
      </c>
      <c r="J30" s="55">
        <v>74649</v>
      </c>
      <c r="K30" s="55">
        <v>821142</v>
      </c>
    </row>
    <row r="31" spans="1:11" x14ac:dyDescent="0.3">
      <c r="A31" s="53">
        <v>45065</v>
      </c>
      <c r="B31" s="53">
        <v>45065</v>
      </c>
      <c r="C31" s="54" t="s">
        <v>115</v>
      </c>
      <c r="D31" s="54" t="s">
        <v>30</v>
      </c>
      <c r="E31" s="54" t="s">
        <v>31</v>
      </c>
      <c r="F31" s="54" t="s">
        <v>116</v>
      </c>
      <c r="G31" s="54" t="s">
        <v>117</v>
      </c>
      <c r="H31" s="55">
        <v>746493</v>
      </c>
      <c r="I31" s="55">
        <v>0</v>
      </c>
      <c r="J31" s="55">
        <v>74649</v>
      </c>
      <c r="K31" s="55">
        <v>821142</v>
      </c>
    </row>
    <row r="32" spans="1:11" x14ac:dyDescent="0.3">
      <c r="A32" s="53">
        <v>45065</v>
      </c>
      <c r="B32" s="53">
        <v>45065</v>
      </c>
      <c r="C32" s="54" t="s">
        <v>118</v>
      </c>
      <c r="D32" s="54" t="s">
        <v>30</v>
      </c>
      <c r="E32" s="54" t="s">
        <v>31</v>
      </c>
      <c r="F32" s="54" t="s">
        <v>119</v>
      </c>
      <c r="G32" s="54" t="s">
        <v>120</v>
      </c>
      <c r="H32" s="55">
        <v>746493</v>
      </c>
      <c r="I32" s="55">
        <v>0</v>
      </c>
      <c r="J32" s="55">
        <v>74649</v>
      </c>
      <c r="K32" s="55">
        <v>821142</v>
      </c>
    </row>
    <row r="33" spans="1:11" x14ac:dyDescent="0.3">
      <c r="A33" s="53">
        <v>45065</v>
      </c>
      <c r="B33" s="53">
        <v>45065</v>
      </c>
      <c r="C33" s="54" t="s">
        <v>121</v>
      </c>
      <c r="D33" s="54" t="s">
        <v>30</v>
      </c>
      <c r="E33" s="54" t="s">
        <v>31</v>
      </c>
      <c r="F33" s="54" t="s">
        <v>122</v>
      </c>
      <c r="G33" s="54" t="s">
        <v>123</v>
      </c>
      <c r="H33" s="55">
        <v>746493</v>
      </c>
      <c r="I33" s="55">
        <v>0</v>
      </c>
      <c r="J33" s="55">
        <v>74649</v>
      </c>
      <c r="K33" s="55">
        <v>821142</v>
      </c>
    </row>
    <row r="34" spans="1:11" x14ac:dyDescent="0.3">
      <c r="A34" s="53">
        <v>45065</v>
      </c>
      <c r="B34" s="53">
        <v>45065</v>
      </c>
      <c r="C34" s="54" t="s">
        <v>124</v>
      </c>
      <c r="D34" s="54" t="s">
        <v>30</v>
      </c>
      <c r="E34" s="54" t="s">
        <v>31</v>
      </c>
      <c r="F34" s="54" t="s">
        <v>125</v>
      </c>
      <c r="G34" s="54" t="s">
        <v>126</v>
      </c>
      <c r="H34" s="55">
        <v>746493</v>
      </c>
      <c r="I34" s="55">
        <v>0</v>
      </c>
      <c r="J34" s="55">
        <v>74649</v>
      </c>
      <c r="K34" s="55">
        <v>821142</v>
      </c>
    </row>
    <row r="35" spans="1:11" x14ac:dyDescent="0.3">
      <c r="A35" s="53">
        <v>45065</v>
      </c>
      <c r="B35" s="53">
        <v>45065</v>
      </c>
      <c r="C35" s="54" t="s">
        <v>127</v>
      </c>
      <c r="D35" s="54" t="s">
        <v>30</v>
      </c>
      <c r="E35" s="54" t="s">
        <v>31</v>
      </c>
      <c r="F35" s="54" t="s">
        <v>128</v>
      </c>
      <c r="G35" s="54" t="s">
        <v>129</v>
      </c>
      <c r="H35" s="55">
        <v>746493</v>
      </c>
      <c r="I35" s="55">
        <v>0</v>
      </c>
      <c r="J35" s="55">
        <v>74649</v>
      </c>
      <c r="K35" s="55">
        <v>821142</v>
      </c>
    </row>
    <row r="36" spans="1:11" x14ac:dyDescent="0.3">
      <c r="A36" s="53">
        <v>45065</v>
      </c>
      <c r="B36" s="53">
        <v>45065</v>
      </c>
      <c r="C36" s="54" t="s">
        <v>130</v>
      </c>
      <c r="D36" s="54" t="s">
        <v>30</v>
      </c>
      <c r="E36" s="54" t="s">
        <v>31</v>
      </c>
      <c r="F36" s="54" t="s">
        <v>131</v>
      </c>
      <c r="G36" s="54" t="s">
        <v>132</v>
      </c>
      <c r="H36" s="55">
        <v>746493</v>
      </c>
      <c r="I36" s="55">
        <v>0</v>
      </c>
      <c r="J36" s="55">
        <v>74649</v>
      </c>
      <c r="K36" s="55">
        <v>821142</v>
      </c>
    </row>
    <row r="37" spans="1:11" x14ac:dyDescent="0.3">
      <c r="A37" s="53">
        <v>45065</v>
      </c>
      <c r="B37" s="53">
        <v>45065</v>
      </c>
      <c r="C37" s="54" t="s">
        <v>133</v>
      </c>
      <c r="D37" s="54" t="s">
        <v>30</v>
      </c>
      <c r="E37" s="54" t="s">
        <v>31</v>
      </c>
      <c r="F37" s="54" t="s">
        <v>134</v>
      </c>
      <c r="G37" s="54" t="s">
        <v>135</v>
      </c>
      <c r="H37" s="55">
        <v>746493</v>
      </c>
      <c r="I37" s="55">
        <v>0</v>
      </c>
      <c r="J37" s="55">
        <v>74649</v>
      </c>
      <c r="K37" s="55">
        <v>821142</v>
      </c>
    </row>
    <row r="38" spans="1:11" x14ac:dyDescent="0.3">
      <c r="A38" s="56" t="s">
        <v>136</v>
      </c>
      <c r="H38" s="58">
        <v>33272807</v>
      </c>
      <c r="I38" s="58">
        <v>0</v>
      </c>
      <c r="J38" s="58">
        <v>3327279</v>
      </c>
      <c r="K38" s="58">
        <f>SUM(K3:K37)</f>
        <v>36600085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62"/>
  <sheetViews>
    <sheetView topLeftCell="A34" zoomScaleNormal="100" workbookViewId="0">
      <selection activeCell="D18" sqref="D18"/>
    </sheetView>
  </sheetViews>
  <sheetFormatPr defaultColWidth="9.109375" defaultRowHeight="15.05" x14ac:dyDescent="0.3"/>
  <cols>
    <col min="1" max="1" width="14.33203125" style="57" customWidth="1"/>
    <col min="2" max="2" width="30" customWidth="1"/>
    <col min="3" max="3" width="29.33203125" customWidth="1"/>
    <col min="4" max="4" width="27" customWidth="1"/>
    <col min="5" max="5" width="14.88671875" style="19" customWidth="1"/>
    <col min="6" max="6" width="12" style="19" customWidth="1"/>
    <col min="7" max="7" width="14.109375" style="19" customWidth="1"/>
    <col min="8" max="8" width="17.109375" style="19" customWidth="1"/>
    <col min="9" max="9" width="11.88671875" customWidth="1"/>
  </cols>
  <sheetData>
    <row r="1" spans="1:8" ht="17.55" x14ac:dyDescent="0.3">
      <c r="A1" s="109" t="s">
        <v>19</v>
      </c>
      <c r="B1" s="109"/>
      <c r="C1" s="109"/>
      <c r="D1" s="109"/>
      <c r="E1" s="109"/>
      <c r="F1" s="109"/>
      <c r="G1" s="109"/>
      <c r="H1" s="109"/>
    </row>
    <row r="2" spans="1:8" ht="15.05" customHeight="1" x14ac:dyDescent="0.3">
      <c r="A2" s="51" t="s">
        <v>21</v>
      </c>
      <c r="B2" s="52" t="s">
        <v>24</v>
      </c>
      <c r="C2" s="52" t="s">
        <v>7</v>
      </c>
      <c r="D2" s="52" t="s">
        <v>6</v>
      </c>
      <c r="E2" s="18" t="s">
        <v>25</v>
      </c>
      <c r="F2" s="18" t="s">
        <v>26</v>
      </c>
      <c r="G2" s="18" t="s">
        <v>27</v>
      </c>
      <c r="H2" s="18" t="s">
        <v>28</v>
      </c>
    </row>
    <row r="3" spans="1:8" x14ac:dyDescent="0.3">
      <c r="A3" s="53">
        <v>45103</v>
      </c>
      <c r="B3" s="54" t="s">
        <v>31</v>
      </c>
      <c r="C3" s="54" t="s">
        <v>137</v>
      </c>
      <c r="D3" s="54" t="s">
        <v>138</v>
      </c>
      <c r="E3" s="55">
        <v>926146</v>
      </c>
      <c r="F3" s="55">
        <v>0</v>
      </c>
      <c r="G3" s="55">
        <v>92615</v>
      </c>
      <c r="H3" s="55">
        <v>1018761</v>
      </c>
    </row>
    <row r="4" spans="1:8" x14ac:dyDescent="0.3">
      <c r="A4" s="53">
        <v>45103</v>
      </c>
      <c r="B4" s="54" t="s">
        <v>31</v>
      </c>
      <c r="C4" s="54" t="s">
        <v>139</v>
      </c>
      <c r="D4" s="54" t="s">
        <v>140</v>
      </c>
      <c r="E4" s="55">
        <v>1105193</v>
      </c>
      <c r="F4" s="55">
        <v>0</v>
      </c>
      <c r="G4" s="55">
        <v>110519</v>
      </c>
      <c r="H4" s="55">
        <v>1215712</v>
      </c>
    </row>
    <row r="5" spans="1:8" x14ac:dyDescent="0.3">
      <c r="A5" s="53">
        <v>45097</v>
      </c>
      <c r="B5" s="54" t="s">
        <v>31</v>
      </c>
      <c r="C5" s="54" t="s">
        <v>141</v>
      </c>
      <c r="D5" s="54" t="s">
        <v>142</v>
      </c>
      <c r="E5" s="55">
        <v>1053317</v>
      </c>
      <c r="F5" s="55">
        <v>0</v>
      </c>
      <c r="G5" s="55">
        <v>105332</v>
      </c>
      <c r="H5" s="55">
        <v>1158649</v>
      </c>
    </row>
    <row r="6" spans="1:8" x14ac:dyDescent="0.3">
      <c r="A6" s="53">
        <v>45097</v>
      </c>
      <c r="B6" s="54" t="s">
        <v>31</v>
      </c>
      <c r="C6" s="54" t="s">
        <v>143</v>
      </c>
      <c r="D6" s="54" t="s">
        <v>144</v>
      </c>
      <c r="E6" s="55">
        <v>978987</v>
      </c>
      <c r="F6" s="55">
        <v>0</v>
      </c>
      <c r="G6" s="55">
        <v>97899</v>
      </c>
      <c r="H6" s="55">
        <v>1076886</v>
      </c>
    </row>
    <row r="7" spans="1:8" x14ac:dyDescent="0.3">
      <c r="A7" s="53">
        <v>45097</v>
      </c>
      <c r="B7" s="54" t="s">
        <v>31</v>
      </c>
      <c r="C7" s="54" t="s">
        <v>145</v>
      </c>
      <c r="D7" s="54" t="s">
        <v>146</v>
      </c>
      <c r="E7" s="55">
        <v>983558</v>
      </c>
      <c r="F7" s="55">
        <v>0</v>
      </c>
      <c r="G7" s="55">
        <v>98356</v>
      </c>
      <c r="H7" s="55">
        <v>1081914</v>
      </c>
    </row>
    <row r="8" spans="1:8" x14ac:dyDescent="0.3">
      <c r="A8" s="53">
        <v>45097</v>
      </c>
      <c r="B8" s="54" t="s">
        <v>31</v>
      </c>
      <c r="C8" s="54" t="s">
        <v>147</v>
      </c>
      <c r="D8" s="54" t="s">
        <v>148</v>
      </c>
      <c r="E8" s="55">
        <v>985456</v>
      </c>
      <c r="F8" s="55">
        <v>0</v>
      </c>
      <c r="G8" s="55">
        <v>98546</v>
      </c>
      <c r="H8" s="55">
        <v>1084002</v>
      </c>
    </row>
    <row r="9" spans="1:8" x14ac:dyDescent="0.3">
      <c r="A9" s="53">
        <v>45097</v>
      </c>
      <c r="B9" s="54" t="s">
        <v>31</v>
      </c>
      <c r="C9" s="54" t="s">
        <v>149</v>
      </c>
      <c r="D9" s="54" t="s">
        <v>150</v>
      </c>
      <c r="E9" s="55">
        <v>1196421</v>
      </c>
      <c r="F9" s="55">
        <v>0</v>
      </c>
      <c r="G9" s="55">
        <v>119642</v>
      </c>
      <c r="H9" s="55">
        <v>1316063</v>
      </c>
    </row>
    <row r="10" spans="1:8" x14ac:dyDescent="0.3">
      <c r="A10" s="53">
        <v>45096</v>
      </c>
      <c r="B10" s="54" t="s">
        <v>31</v>
      </c>
      <c r="C10" s="54" t="s">
        <v>151</v>
      </c>
      <c r="D10" s="54" t="s">
        <v>152</v>
      </c>
      <c r="E10" s="55">
        <v>930996</v>
      </c>
      <c r="F10" s="55">
        <v>0</v>
      </c>
      <c r="G10" s="55">
        <v>93100</v>
      </c>
      <c r="H10" s="55">
        <v>1024096</v>
      </c>
    </row>
    <row r="11" spans="1:8" x14ac:dyDescent="0.3">
      <c r="A11" s="53">
        <v>45096</v>
      </c>
      <c r="B11" s="54" t="s">
        <v>31</v>
      </c>
      <c r="C11" s="54" t="s">
        <v>153</v>
      </c>
      <c r="D11" s="54" t="s">
        <v>154</v>
      </c>
      <c r="E11" s="55">
        <v>913964</v>
      </c>
      <c r="F11" s="55">
        <v>0</v>
      </c>
      <c r="G11" s="55">
        <v>91396</v>
      </c>
      <c r="H11" s="55">
        <v>1005360</v>
      </c>
    </row>
    <row r="12" spans="1:8" x14ac:dyDescent="0.3">
      <c r="A12" s="53">
        <v>45096</v>
      </c>
      <c r="B12" s="54" t="s">
        <v>31</v>
      </c>
      <c r="C12" s="54" t="s">
        <v>155</v>
      </c>
      <c r="D12" s="54" t="s">
        <v>156</v>
      </c>
      <c r="E12" s="55">
        <v>981825</v>
      </c>
      <c r="F12" s="55">
        <v>0</v>
      </c>
      <c r="G12" s="55">
        <v>98183</v>
      </c>
      <c r="H12" s="55">
        <v>1080008</v>
      </c>
    </row>
    <row r="13" spans="1:8" x14ac:dyDescent="0.3">
      <c r="A13" s="53">
        <v>45093</v>
      </c>
      <c r="B13" s="54" t="s">
        <v>31</v>
      </c>
      <c r="C13" s="54" t="s">
        <v>157</v>
      </c>
      <c r="D13" s="54" t="s">
        <v>158</v>
      </c>
      <c r="E13" s="55">
        <v>1208521</v>
      </c>
      <c r="F13" s="55">
        <v>0</v>
      </c>
      <c r="G13" s="55">
        <v>120852</v>
      </c>
      <c r="H13" s="55">
        <v>1329373</v>
      </c>
    </row>
    <row r="14" spans="1:8" x14ac:dyDescent="0.3">
      <c r="A14" s="53">
        <v>45093</v>
      </c>
      <c r="B14" s="54" t="s">
        <v>31</v>
      </c>
      <c r="C14" s="54" t="s">
        <v>159</v>
      </c>
      <c r="D14" s="54" t="s">
        <v>160</v>
      </c>
      <c r="E14" s="55">
        <v>1378770</v>
      </c>
      <c r="F14" s="55">
        <v>0</v>
      </c>
      <c r="G14" s="55">
        <v>137877</v>
      </c>
      <c r="H14" s="55">
        <v>1516647</v>
      </c>
    </row>
    <row r="15" spans="1:8" x14ac:dyDescent="0.3">
      <c r="A15" s="53">
        <v>45093</v>
      </c>
      <c r="B15" s="54" t="s">
        <v>31</v>
      </c>
      <c r="C15" s="54" t="s">
        <v>161</v>
      </c>
      <c r="D15" s="54" t="s">
        <v>162</v>
      </c>
      <c r="E15" s="55">
        <v>949583</v>
      </c>
      <c r="F15" s="55">
        <v>0</v>
      </c>
      <c r="G15" s="55">
        <v>94958</v>
      </c>
      <c r="H15" s="55">
        <v>1044541</v>
      </c>
    </row>
    <row r="16" spans="1:8" x14ac:dyDescent="0.3">
      <c r="A16" s="53">
        <v>45091</v>
      </c>
      <c r="B16" s="54" t="s">
        <v>31</v>
      </c>
      <c r="C16" s="54" t="s">
        <v>163</v>
      </c>
      <c r="D16" s="54" t="s">
        <v>164</v>
      </c>
      <c r="E16" s="55">
        <v>973528</v>
      </c>
      <c r="F16" s="55">
        <v>0</v>
      </c>
      <c r="G16" s="55">
        <v>97353</v>
      </c>
      <c r="H16" s="55">
        <v>1070881</v>
      </c>
    </row>
    <row r="17" spans="1:8" x14ac:dyDescent="0.3">
      <c r="A17" s="53">
        <v>45090</v>
      </c>
      <c r="B17" s="54" t="s">
        <v>31</v>
      </c>
      <c r="C17" s="54" t="s">
        <v>165</v>
      </c>
      <c r="D17" s="54" t="s">
        <v>166</v>
      </c>
      <c r="E17" s="55">
        <v>978987</v>
      </c>
      <c r="F17" s="55">
        <v>0</v>
      </c>
      <c r="G17" s="55">
        <v>97899</v>
      </c>
      <c r="H17" s="55">
        <v>1076886</v>
      </c>
    </row>
    <row r="18" spans="1:8" x14ac:dyDescent="0.3">
      <c r="A18" s="53">
        <v>45090</v>
      </c>
      <c r="B18" s="54" t="s">
        <v>31</v>
      </c>
      <c r="C18" s="54" t="s">
        <v>167</v>
      </c>
      <c r="D18" s="54" t="s">
        <v>168</v>
      </c>
      <c r="E18" s="55">
        <v>1007541</v>
      </c>
      <c r="F18" s="55">
        <v>0</v>
      </c>
      <c r="G18" s="55">
        <v>100754</v>
      </c>
      <c r="H18" s="55">
        <v>1108295</v>
      </c>
    </row>
    <row r="19" spans="1:8" x14ac:dyDescent="0.3">
      <c r="A19" s="53">
        <v>45090</v>
      </c>
      <c r="B19" s="54" t="s">
        <v>31</v>
      </c>
      <c r="C19" s="54" t="s">
        <v>169</v>
      </c>
      <c r="D19" s="54" t="s">
        <v>170</v>
      </c>
      <c r="E19" s="55">
        <v>944974</v>
      </c>
      <c r="F19" s="55">
        <v>0</v>
      </c>
      <c r="G19" s="55">
        <v>94497</v>
      </c>
      <c r="H19" s="55">
        <v>1039471</v>
      </c>
    </row>
    <row r="20" spans="1:8" x14ac:dyDescent="0.3">
      <c r="A20" s="53">
        <v>45090</v>
      </c>
      <c r="B20" s="54" t="s">
        <v>31</v>
      </c>
      <c r="C20" s="54" t="s">
        <v>171</v>
      </c>
      <c r="D20" s="54" t="s">
        <v>172</v>
      </c>
      <c r="E20" s="55">
        <v>1001421</v>
      </c>
      <c r="F20" s="55">
        <v>0</v>
      </c>
      <c r="G20" s="55">
        <v>100142</v>
      </c>
      <c r="H20" s="55">
        <v>1101563</v>
      </c>
    </row>
    <row r="21" spans="1:8" x14ac:dyDescent="0.3">
      <c r="A21" s="53">
        <v>45090</v>
      </c>
      <c r="B21" s="54" t="s">
        <v>31</v>
      </c>
      <c r="C21" s="54" t="s">
        <v>173</v>
      </c>
      <c r="D21" s="54" t="s">
        <v>174</v>
      </c>
      <c r="E21" s="55">
        <v>1150398</v>
      </c>
      <c r="F21" s="55">
        <v>0</v>
      </c>
      <c r="G21" s="55">
        <v>115040</v>
      </c>
      <c r="H21" s="55">
        <v>1265438</v>
      </c>
    </row>
    <row r="22" spans="1:8" x14ac:dyDescent="0.3">
      <c r="A22" s="53">
        <v>45090</v>
      </c>
      <c r="B22" s="54" t="s">
        <v>31</v>
      </c>
      <c r="C22" s="54" t="s">
        <v>175</v>
      </c>
      <c r="D22" s="54" t="s">
        <v>176</v>
      </c>
      <c r="E22" s="55">
        <v>1145954</v>
      </c>
      <c r="F22" s="55">
        <v>0</v>
      </c>
      <c r="G22" s="55">
        <v>114595</v>
      </c>
      <c r="H22" s="55">
        <v>1260549</v>
      </c>
    </row>
    <row r="23" spans="1:8" x14ac:dyDescent="0.3">
      <c r="A23" s="53">
        <v>45090</v>
      </c>
      <c r="B23" s="54" t="s">
        <v>31</v>
      </c>
      <c r="C23" s="54" t="s">
        <v>177</v>
      </c>
      <c r="D23" s="54" t="s">
        <v>178</v>
      </c>
      <c r="E23" s="55">
        <v>934455</v>
      </c>
      <c r="F23" s="55">
        <v>0</v>
      </c>
      <c r="G23" s="55">
        <v>93446</v>
      </c>
      <c r="H23" s="55">
        <v>1027901</v>
      </c>
    </row>
    <row r="24" spans="1:8" x14ac:dyDescent="0.3">
      <c r="A24" s="53">
        <v>45090</v>
      </c>
      <c r="B24" s="54" t="s">
        <v>31</v>
      </c>
      <c r="C24" s="54" t="s">
        <v>179</v>
      </c>
      <c r="D24" s="54" t="s">
        <v>180</v>
      </c>
      <c r="E24" s="55">
        <v>909228</v>
      </c>
      <c r="F24" s="55">
        <v>0</v>
      </c>
      <c r="G24" s="55">
        <v>90923</v>
      </c>
      <c r="H24" s="55">
        <v>1000151</v>
      </c>
    </row>
    <row r="25" spans="1:8" x14ac:dyDescent="0.3">
      <c r="A25" s="53">
        <v>45090</v>
      </c>
      <c r="B25" s="54" t="s">
        <v>31</v>
      </c>
      <c r="C25" s="54" t="s">
        <v>181</v>
      </c>
      <c r="D25" s="54" t="s">
        <v>182</v>
      </c>
      <c r="E25" s="55">
        <v>934817</v>
      </c>
      <c r="F25" s="55">
        <v>0</v>
      </c>
      <c r="G25" s="55">
        <v>93482</v>
      </c>
      <c r="H25" s="55">
        <v>1028299</v>
      </c>
    </row>
    <row r="26" spans="1:8" x14ac:dyDescent="0.3">
      <c r="A26" s="53">
        <v>45090</v>
      </c>
      <c r="B26" s="54" t="s">
        <v>31</v>
      </c>
      <c r="C26" s="54" t="s">
        <v>183</v>
      </c>
      <c r="D26" s="54" t="s">
        <v>184</v>
      </c>
      <c r="E26" s="55">
        <v>1973089</v>
      </c>
      <c r="F26" s="55">
        <v>0</v>
      </c>
      <c r="G26" s="55">
        <v>197309</v>
      </c>
      <c r="H26" s="55">
        <v>2170398</v>
      </c>
    </row>
    <row r="27" spans="1:8" x14ac:dyDescent="0.3">
      <c r="A27" s="53">
        <v>45090</v>
      </c>
      <c r="B27" s="54" t="s">
        <v>31</v>
      </c>
      <c r="C27" s="54" t="s">
        <v>185</v>
      </c>
      <c r="D27" s="54" t="s">
        <v>186</v>
      </c>
      <c r="E27" s="55">
        <v>1278280</v>
      </c>
      <c r="F27" s="55">
        <v>0</v>
      </c>
      <c r="G27" s="55">
        <v>127828</v>
      </c>
      <c r="H27" s="55">
        <v>1406108</v>
      </c>
    </row>
    <row r="28" spans="1:8" x14ac:dyDescent="0.3">
      <c r="A28" s="53">
        <v>45090</v>
      </c>
      <c r="B28" s="54" t="s">
        <v>31</v>
      </c>
      <c r="C28" s="54" t="s">
        <v>187</v>
      </c>
      <c r="D28" s="54" t="s">
        <v>188</v>
      </c>
      <c r="E28" s="55">
        <v>979114</v>
      </c>
      <c r="F28" s="55">
        <v>0</v>
      </c>
      <c r="G28" s="55">
        <v>97911</v>
      </c>
      <c r="H28" s="55">
        <v>1077025</v>
      </c>
    </row>
    <row r="29" spans="1:8" x14ac:dyDescent="0.3">
      <c r="A29" s="53">
        <v>45090</v>
      </c>
      <c r="B29" s="54" t="s">
        <v>31</v>
      </c>
      <c r="C29" s="54" t="s">
        <v>189</v>
      </c>
      <c r="D29" s="54" t="s">
        <v>190</v>
      </c>
      <c r="E29" s="55">
        <v>927453</v>
      </c>
      <c r="F29" s="55">
        <v>0</v>
      </c>
      <c r="G29" s="55">
        <v>92745</v>
      </c>
      <c r="H29" s="55">
        <v>1020198</v>
      </c>
    </row>
    <row r="30" spans="1:8" x14ac:dyDescent="0.3">
      <c r="A30" s="53">
        <v>45090</v>
      </c>
      <c r="B30" s="54" t="s">
        <v>31</v>
      </c>
      <c r="C30" s="54" t="s">
        <v>191</v>
      </c>
      <c r="D30" s="54" t="s">
        <v>192</v>
      </c>
      <c r="E30" s="55">
        <v>1077300</v>
      </c>
      <c r="F30" s="55">
        <v>0</v>
      </c>
      <c r="G30" s="55">
        <v>107730</v>
      </c>
      <c r="H30" s="55">
        <v>1185030</v>
      </c>
    </row>
    <row r="31" spans="1:8" x14ac:dyDescent="0.3">
      <c r="A31" s="53">
        <v>45090</v>
      </c>
      <c r="B31" s="54" t="s">
        <v>31</v>
      </c>
      <c r="C31" s="54" t="s">
        <v>193</v>
      </c>
      <c r="D31" s="54" t="s">
        <v>194</v>
      </c>
      <c r="E31" s="55">
        <v>1793705</v>
      </c>
      <c r="F31" s="55">
        <v>0</v>
      </c>
      <c r="G31" s="55">
        <v>179371</v>
      </c>
      <c r="H31" s="55">
        <v>1973076</v>
      </c>
    </row>
    <row r="32" spans="1:8" x14ac:dyDescent="0.3">
      <c r="A32" s="53">
        <v>45084</v>
      </c>
      <c r="B32" s="54" t="s">
        <v>31</v>
      </c>
      <c r="C32" s="54" t="s">
        <v>195</v>
      </c>
      <c r="D32" s="54" t="s">
        <v>196</v>
      </c>
      <c r="E32" s="55">
        <v>1055050</v>
      </c>
      <c r="F32" s="55">
        <v>0</v>
      </c>
      <c r="G32" s="55">
        <v>105505</v>
      </c>
      <c r="H32" s="55">
        <v>1160555</v>
      </c>
    </row>
    <row r="33" spans="1:8" x14ac:dyDescent="0.3">
      <c r="A33" s="53">
        <v>45084</v>
      </c>
      <c r="B33" s="54" t="s">
        <v>31</v>
      </c>
      <c r="C33" s="54" t="s">
        <v>197</v>
      </c>
      <c r="D33" s="54" t="s">
        <v>198</v>
      </c>
      <c r="E33" s="55">
        <v>953341</v>
      </c>
      <c r="F33" s="55">
        <v>0</v>
      </c>
      <c r="G33" s="55">
        <v>95334</v>
      </c>
      <c r="H33" s="55">
        <v>1048675</v>
      </c>
    </row>
    <row r="34" spans="1:8" x14ac:dyDescent="0.3">
      <c r="A34" s="53">
        <v>45083</v>
      </c>
      <c r="B34" s="54" t="s">
        <v>31</v>
      </c>
      <c r="C34" s="54" t="s">
        <v>199</v>
      </c>
      <c r="D34" s="54" t="s">
        <v>200</v>
      </c>
      <c r="E34" s="55">
        <v>1700128</v>
      </c>
      <c r="F34" s="55">
        <v>0</v>
      </c>
      <c r="G34" s="55">
        <v>170013</v>
      </c>
      <c r="H34" s="55">
        <v>1870141</v>
      </c>
    </row>
    <row r="35" spans="1:8" x14ac:dyDescent="0.3">
      <c r="A35" s="53">
        <v>45083</v>
      </c>
      <c r="B35" s="54" t="s">
        <v>31</v>
      </c>
      <c r="C35" s="54" t="s">
        <v>201</v>
      </c>
      <c r="D35" s="54" t="s">
        <v>202</v>
      </c>
      <c r="E35" s="55">
        <v>982129</v>
      </c>
      <c r="F35" s="55">
        <v>0</v>
      </c>
      <c r="G35" s="55">
        <v>98213</v>
      </c>
      <c r="H35" s="55">
        <v>1080342</v>
      </c>
    </row>
    <row r="36" spans="1:8" x14ac:dyDescent="0.3">
      <c r="A36" s="53">
        <v>45083</v>
      </c>
      <c r="B36" s="54" t="s">
        <v>31</v>
      </c>
      <c r="C36" s="54" t="s">
        <v>203</v>
      </c>
      <c r="D36" s="54" t="s">
        <v>204</v>
      </c>
      <c r="E36" s="55">
        <v>944974</v>
      </c>
      <c r="F36" s="55">
        <v>0</v>
      </c>
      <c r="G36" s="55">
        <v>94497</v>
      </c>
      <c r="H36" s="55">
        <v>1039471</v>
      </c>
    </row>
    <row r="37" spans="1:8" x14ac:dyDescent="0.3">
      <c r="A37" s="53">
        <v>45083</v>
      </c>
      <c r="B37" s="54" t="s">
        <v>31</v>
      </c>
      <c r="C37" s="54" t="s">
        <v>205</v>
      </c>
      <c r="D37" s="54" t="s">
        <v>206</v>
      </c>
      <c r="E37" s="55">
        <v>980396</v>
      </c>
      <c r="F37" s="55">
        <v>0</v>
      </c>
      <c r="G37" s="55">
        <v>98040</v>
      </c>
      <c r="H37" s="55">
        <v>1078436</v>
      </c>
    </row>
    <row r="38" spans="1:8" x14ac:dyDescent="0.3">
      <c r="A38" s="53">
        <v>45083</v>
      </c>
      <c r="B38" s="54" t="s">
        <v>31</v>
      </c>
      <c r="C38" s="54" t="s">
        <v>207</v>
      </c>
      <c r="D38" s="54" t="s">
        <v>208</v>
      </c>
      <c r="E38" s="55">
        <v>975172</v>
      </c>
      <c r="F38" s="55">
        <v>0</v>
      </c>
      <c r="G38" s="55">
        <v>97517</v>
      </c>
      <c r="H38" s="55">
        <v>1072689</v>
      </c>
    </row>
    <row r="39" spans="1:8" x14ac:dyDescent="0.3">
      <c r="A39" s="53">
        <v>45083</v>
      </c>
      <c r="B39" s="54" t="s">
        <v>31</v>
      </c>
      <c r="C39" s="54" t="s">
        <v>209</v>
      </c>
      <c r="D39" s="54" t="s">
        <v>210</v>
      </c>
      <c r="E39" s="55">
        <v>1055050</v>
      </c>
      <c r="F39" s="55">
        <v>0</v>
      </c>
      <c r="G39" s="55">
        <v>105505</v>
      </c>
      <c r="H39" s="55">
        <v>1160555</v>
      </c>
    </row>
    <row r="40" spans="1:8" x14ac:dyDescent="0.3">
      <c r="A40" s="53">
        <v>45083</v>
      </c>
      <c r="B40" s="54" t="s">
        <v>31</v>
      </c>
      <c r="C40" s="54" t="s">
        <v>211</v>
      </c>
      <c r="D40" s="54" t="s">
        <v>212</v>
      </c>
      <c r="E40" s="55">
        <v>924660</v>
      </c>
      <c r="F40" s="55">
        <v>0</v>
      </c>
      <c r="G40" s="55">
        <v>92466</v>
      </c>
      <c r="H40" s="55">
        <v>1017126</v>
      </c>
    </row>
    <row r="41" spans="1:8" x14ac:dyDescent="0.3">
      <c r="A41" s="53">
        <v>45083</v>
      </c>
      <c r="B41" s="54" t="s">
        <v>31</v>
      </c>
      <c r="C41" s="54" t="s">
        <v>213</v>
      </c>
      <c r="D41" s="54" t="s">
        <v>214</v>
      </c>
      <c r="E41" s="55">
        <v>973528</v>
      </c>
      <c r="F41" s="55">
        <v>0</v>
      </c>
      <c r="G41" s="55">
        <v>97353</v>
      </c>
      <c r="H41" s="55">
        <v>1070881</v>
      </c>
    </row>
    <row r="42" spans="1:8" x14ac:dyDescent="0.3">
      <c r="A42" s="53">
        <v>45083</v>
      </c>
      <c r="B42" s="54" t="s">
        <v>31</v>
      </c>
      <c r="C42" s="54" t="s">
        <v>215</v>
      </c>
      <c r="D42" s="54" t="s">
        <v>216</v>
      </c>
      <c r="E42" s="55">
        <v>997257</v>
      </c>
      <c r="F42" s="55">
        <v>0</v>
      </c>
      <c r="G42" s="55">
        <v>99726</v>
      </c>
      <c r="H42" s="55">
        <v>1096983</v>
      </c>
    </row>
    <row r="43" spans="1:8" x14ac:dyDescent="0.3">
      <c r="A43" s="53">
        <v>45083</v>
      </c>
      <c r="B43" s="54" t="s">
        <v>31</v>
      </c>
      <c r="C43" s="54" t="s">
        <v>217</v>
      </c>
      <c r="D43" s="54" t="s">
        <v>218</v>
      </c>
      <c r="E43" s="55">
        <v>915697</v>
      </c>
      <c r="F43" s="55">
        <v>0</v>
      </c>
      <c r="G43" s="55">
        <v>91570</v>
      </c>
      <c r="H43" s="55">
        <v>1007267</v>
      </c>
    </row>
    <row r="44" spans="1:8" x14ac:dyDescent="0.3">
      <c r="A44" s="53">
        <v>45083</v>
      </c>
      <c r="B44" s="54" t="s">
        <v>31</v>
      </c>
      <c r="C44" s="54" t="s">
        <v>219</v>
      </c>
      <c r="D44" s="54" t="s">
        <v>220</v>
      </c>
      <c r="E44" s="55">
        <v>885093</v>
      </c>
      <c r="F44" s="55">
        <v>0</v>
      </c>
      <c r="G44" s="55">
        <v>88509</v>
      </c>
      <c r="H44" s="55">
        <v>973602</v>
      </c>
    </row>
    <row r="45" spans="1:8" x14ac:dyDescent="0.3">
      <c r="A45" s="53">
        <v>45083</v>
      </c>
      <c r="B45" s="54" t="s">
        <v>31</v>
      </c>
      <c r="C45" s="54" t="s">
        <v>221</v>
      </c>
      <c r="D45" s="54" t="s">
        <v>222</v>
      </c>
      <c r="E45" s="55">
        <v>983558</v>
      </c>
      <c r="F45" s="55">
        <v>0</v>
      </c>
      <c r="G45" s="55">
        <v>98356</v>
      </c>
      <c r="H45" s="55">
        <v>1081914</v>
      </c>
    </row>
    <row r="46" spans="1:8" x14ac:dyDescent="0.3">
      <c r="A46" s="53">
        <v>45083</v>
      </c>
      <c r="B46" s="54" t="s">
        <v>31</v>
      </c>
      <c r="C46" s="54" t="s">
        <v>223</v>
      </c>
      <c r="D46" s="54" t="s">
        <v>224</v>
      </c>
      <c r="E46" s="55">
        <v>987062</v>
      </c>
      <c r="F46" s="55">
        <v>0</v>
      </c>
      <c r="G46" s="55">
        <v>98706</v>
      </c>
      <c r="H46" s="55">
        <v>1085768</v>
      </c>
    </row>
    <row r="47" spans="1:8" x14ac:dyDescent="0.3">
      <c r="A47" s="53">
        <v>45078</v>
      </c>
      <c r="B47" s="54" t="s">
        <v>31</v>
      </c>
      <c r="C47" s="54" t="s">
        <v>225</v>
      </c>
      <c r="D47" s="54" t="s">
        <v>226</v>
      </c>
      <c r="E47" s="55">
        <v>948605</v>
      </c>
      <c r="F47" s="55">
        <v>0</v>
      </c>
      <c r="G47" s="55">
        <v>94861</v>
      </c>
      <c r="H47" s="55">
        <v>1043466</v>
      </c>
    </row>
    <row r="48" spans="1:8" x14ac:dyDescent="0.3">
      <c r="A48" s="53">
        <v>45078</v>
      </c>
      <c r="B48" s="54" t="s">
        <v>31</v>
      </c>
      <c r="C48" s="54" t="s">
        <v>227</v>
      </c>
      <c r="D48" s="54" t="s">
        <v>228</v>
      </c>
      <c r="E48" s="55">
        <v>927453</v>
      </c>
      <c r="F48" s="55">
        <v>0</v>
      </c>
      <c r="G48" s="55">
        <v>92745</v>
      </c>
      <c r="H48" s="55">
        <v>1020198</v>
      </c>
    </row>
    <row r="49" spans="1:9" x14ac:dyDescent="0.3">
      <c r="A49" s="56" t="s">
        <v>229</v>
      </c>
      <c r="E49" s="58">
        <f>SUM(E3:E48)</f>
        <v>48792134</v>
      </c>
      <c r="F49" s="58">
        <f t="shared" ref="F49:H49" si="0">SUM(F3:F48)</f>
        <v>0</v>
      </c>
      <c r="G49" s="58">
        <f t="shared" si="0"/>
        <v>4879216</v>
      </c>
      <c r="H49" s="58">
        <f t="shared" si="0"/>
        <v>53671350</v>
      </c>
    </row>
    <row r="52" spans="1:9" ht="17.55" x14ac:dyDescent="0.3">
      <c r="A52" s="109" t="s">
        <v>235</v>
      </c>
      <c r="B52" s="109"/>
      <c r="C52" s="109"/>
      <c r="D52" s="109"/>
      <c r="E52" s="109"/>
      <c r="F52" s="109"/>
      <c r="G52" s="109"/>
      <c r="H52" s="109"/>
      <c r="I52" s="109"/>
    </row>
    <row r="53" spans="1:9" x14ac:dyDescent="0.3">
      <c r="A53" s="51" t="s">
        <v>21</v>
      </c>
      <c r="B53" s="52" t="s">
        <v>22</v>
      </c>
      <c r="C53" s="52" t="s">
        <v>6</v>
      </c>
      <c r="D53" s="52" t="s">
        <v>7</v>
      </c>
      <c r="E53" s="18" t="s">
        <v>25</v>
      </c>
      <c r="F53" s="18" t="s">
        <v>26</v>
      </c>
      <c r="G53" s="18" t="s">
        <v>27</v>
      </c>
      <c r="H53" s="18" t="s">
        <v>28</v>
      </c>
    </row>
    <row r="54" spans="1:9" x14ac:dyDescent="0.3">
      <c r="A54" s="53">
        <v>45104</v>
      </c>
      <c r="B54" s="54" t="s">
        <v>236</v>
      </c>
      <c r="C54" s="54" t="s">
        <v>237</v>
      </c>
      <c r="D54" s="54" t="s">
        <v>238</v>
      </c>
      <c r="E54" s="55">
        <v>86212</v>
      </c>
      <c r="F54" s="55">
        <v>0</v>
      </c>
      <c r="G54" s="55">
        <v>8620</v>
      </c>
      <c r="H54" s="55">
        <v>94832</v>
      </c>
    </row>
    <row r="55" spans="1:9" x14ac:dyDescent="0.3">
      <c r="A55" s="53">
        <v>45104</v>
      </c>
      <c r="B55" s="54" t="s">
        <v>239</v>
      </c>
      <c r="C55" s="54" t="s">
        <v>237</v>
      </c>
      <c r="D55" s="54" t="s">
        <v>240</v>
      </c>
      <c r="E55" s="55">
        <v>105505</v>
      </c>
      <c r="F55" s="55">
        <v>0</v>
      </c>
      <c r="G55" s="55">
        <v>10551</v>
      </c>
      <c r="H55" s="55">
        <v>116056</v>
      </c>
    </row>
    <row r="56" spans="1:9" x14ac:dyDescent="0.3">
      <c r="A56" s="53">
        <v>45101</v>
      </c>
      <c r="B56" s="54" t="s">
        <v>241</v>
      </c>
      <c r="C56" s="54" t="s">
        <v>237</v>
      </c>
      <c r="D56" s="54" t="s">
        <v>242</v>
      </c>
      <c r="E56" s="55">
        <v>316515</v>
      </c>
      <c r="F56" s="55">
        <v>0</v>
      </c>
      <c r="G56" s="55">
        <v>31652</v>
      </c>
      <c r="H56" s="55">
        <v>348167</v>
      </c>
    </row>
    <row r="57" spans="1:9" x14ac:dyDescent="0.3">
      <c r="A57" s="53">
        <v>45097</v>
      </c>
      <c r="B57" s="54" t="s">
        <v>243</v>
      </c>
      <c r="C57" s="54" t="s">
        <v>244</v>
      </c>
      <c r="D57" s="54" t="s">
        <v>245</v>
      </c>
      <c r="E57" s="55">
        <v>613738</v>
      </c>
      <c r="F57" s="55">
        <v>0</v>
      </c>
      <c r="G57" s="55">
        <v>61374</v>
      </c>
      <c r="H57" s="55">
        <v>675112</v>
      </c>
    </row>
    <row r="58" spans="1:9" x14ac:dyDescent="0.3">
      <c r="A58" s="53">
        <v>45094</v>
      </c>
      <c r="B58" s="54" t="s">
        <v>246</v>
      </c>
      <c r="C58" s="54" t="s">
        <v>244</v>
      </c>
      <c r="D58" s="54" t="s">
        <v>247</v>
      </c>
      <c r="E58" s="55">
        <v>211010</v>
      </c>
      <c r="F58" s="55">
        <v>0</v>
      </c>
      <c r="G58" s="55">
        <v>21101</v>
      </c>
      <c r="H58" s="55">
        <v>232111</v>
      </c>
    </row>
    <row r="59" spans="1:9" x14ac:dyDescent="0.3">
      <c r="A59" s="53">
        <v>45093</v>
      </c>
      <c r="B59" s="54" t="s">
        <v>248</v>
      </c>
      <c r="C59" s="54" t="s">
        <v>249</v>
      </c>
      <c r="D59" s="54" t="s">
        <v>250</v>
      </c>
      <c r="E59" s="55">
        <v>345023</v>
      </c>
      <c r="F59" s="55">
        <v>0</v>
      </c>
      <c r="G59" s="55">
        <v>34502</v>
      </c>
      <c r="H59" s="55">
        <v>379525</v>
      </c>
    </row>
    <row r="60" spans="1:9" x14ac:dyDescent="0.3">
      <c r="A60" s="53">
        <v>45086</v>
      </c>
      <c r="B60" s="54" t="s">
        <v>251</v>
      </c>
      <c r="C60" s="54" t="s">
        <v>252</v>
      </c>
      <c r="D60" s="54" t="s">
        <v>253</v>
      </c>
      <c r="E60" s="55">
        <v>344896</v>
      </c>
      <c r="F60" s="55">
        <v>0</v>
      </c>
      <c r="G60" s="55">
        <v>34490</v>
      </c>
      <c r="H60" s="55">
        <v>379386</v>
      </c>
    </row>
    <row r="61" spans="1:9" x14ac:dyDescent="0.3">
      <c r="A61" s="53">
        <v>45084</v>
      </c>
      <c r="B61" s="54" t="s">
        <v>254</v>
      </c>
      <c r="C61" s="54" t="s">
        <v>255</v>
      </c>
      <c r="D61" s="54" t="s">
        <v>256</v>
      </c>
      <c r="E61" s="55">
        <v>258684</v>
      </c>
      <c r="F61" s="55">
        <v>0</v>
      </c>
      <c r="G61" s="55">
        <v>25868</v>
      </c>
      <c r="H61" s="55">
        <v>284552</v>
      </c>
    </row>
    <row r="62" spans="1:9" x14ac:dyDescent="0.3">
      <c r="A62" s="56" t="s">
        <v>257</v>
      </c>
      <c r="E62" s="58">
        <f>SUM(E54:E61)</f>
        <v>2281583</v>
      </c>
      <c r="F62" s="58">
        <f t="shared" ref="F62:H62" si="1">SUM(F54:F61)</f>
        <v>0</v>
      </c>
      <c r="G62" s="58">
        <f t="shared" si="1"/>
        <v>228158</v>
      </c>
      <c r="H62" s="58">
        <f t="shared" si="1"/>
        <v>2509741</v>
      </c>
    </row>
  </sheetData>
  <mergeCells count="2">
    <mergeCell ref="A1:H1"/>
    <mergeCell ref="A52:I5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8693-1301-4DB6-82E8-6499E3933715}">
  <dimension ref="A1:K137"/>
  <sheetViews>
    <sheetView zoomScaleNormal="100" workbookViewId="0">
      <selection activeCell="D19" sqref="D19"/>
    </sheetView>
  </sheetViews>
  <sheetFormatPr defaultRowHeight="15.05" x14ac:dyDescent="0.3"/>
  <cols>
    <col min="1" max="1" width="11.109375" customWidth="1"/>
    <col min="2" max="2" width="34.88671875" style="67" customWidth="1"/>
    <col min="3" max="3" width="14.44140625" customWidth="1"/>
    <col min="4" max="4" width="32.5546875" customWidth="1"/>
    <col min="5" max="5" width="35.5546875" customWidth="1"/>
    <col min="6" max="6" width="12.44140625" customWidth="1"/>
    <col min="7" max="7" width="22.6640625" customWidth="1"/>
    <col min="8" max="8" width="16.5546875" customWidth="1"/>
    <col min="9" max="10" width="12.33203125" customWidth="1"/>
    <col min="11" max="11" width="15.88671875" customWidth="1"/>
  </cols>
  <sheetData>
    <row r="1" spans="1:11" ht="17.55" x14ac:dyDescent="0.3">
      <c r="A1" s="109" t="s">
        <v>19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7.55" x14ac:dyDescent="0.3">
      <c r="A2" s="59"/>
      <c r="B2" s="59"/>
      <c r="C2" s="59"/>
      <c r="D2" s="59"/>
      <c r="E2" s="59"/>
      <c r="F2" s="59"/>
      <c r="G2" s="68"/>
      <c r="H2" s="64">
        <f t="shared" ref="H2:J2" si="0">+SUBTOTAL(9,H4:H66)</f>
        <v>50239323</v>
      </c>
      <c r="I2" s="64">
        <f t="shared" si="0"/>
        <v>0</v>
      </c>
      <c r="J2" s="64">
        <f t="shared" si="0"/>
        <v>4019142</v>
      </c>
      <c r="K2" s="64">
        <f>+SUBTOTAL(9,K4:K66)</f>
        <v>54258466</v>
      </c>
    </row>
    <row r="3" spans="1:11" ht="31.5" customHeight="1" x14ac:dyDescent="0.3">
      <c r="A3" s="51" t="s">
        <v>21</v>
      </c>
      <c r="B3" s="52" t="s">
        <v>260</v>
      </c>
      <c r="C3" s="52" t="s">
        <v>6</v>
      </c>
      <c r="D3" s="52" t="s">
        <v>24</v>
      </c>
      <c r="E3" s="52" t="s">
        <v>261</v>
      </c>
      <c r="F3" s="52" t="s">
        <v>7</v>
      </c>
      <c r="G3" s="52" t="s">
        <v>262</v>
      </c>
      <c r="H3" s="18" t="s">
        <v>25</v>
      </c>
      <c r="I3" s="18" t="s">
        <v>26</v>
      </c>
      <c r="J3" s="18" t="s">
        <v>27</v>
      </c>
      <c r="K3" s="18" t="s">
        <v>28</v>
      </c>
    </row>
    <row r="4" spans="1:11" x14ac:dyDescent="0.3">
      <c r="A4" s="53">
        <v>45108</v>
      </c>
      <c r="B4" s="65" t="s">
        <v>263</v>
      </c>
      <c r="C4" s="54" t="s">
        <v>264</v>
      </c>
      <c r="D4" s="54" t="s">
        <v>31</v>
      </c>
      <c r="E4" s="54" t="s">
        <v>265</v>
      </c>
      <c r="F4" s="54" t="s">
        <v>266</v>
      </c>
      <c r="G4" s="69" t="s">
        <v>267</v>
      </c>
      <c r="H4" s="55">
        <v>680996</v>
      </c>
      <c r="I4" s="55">
        <v>0</v>
      </c>
      <c r="J4" s="55">
        <v>54480</v>
      </c>
      <c r="K4" s="55">
        <v>735476</v>
      </c>
    </row>
    <row r="5" spans="1:11" x14ac:dyDescent="0.3">
      <c r="A5" s="53">
        <v>45108</v>
      </c>
      <c r="B5" s="65" t="s">
        <v>268</v>
      </c>
      <c r="C5" s="54" t="s">
        <v>269</v>
      </c>
      <c r="D5" s="54" t="s">
        <v>31</v>
      </c>
      <c r="E5" s="54" t="s">
        <v>265</v>
      </c>
      <c r="F5" s="54" t="s">
        <v>270</v>
      </c>
      <c r="G5" s="69" t="s">
        <v>271</v>
      </c>
      <c r="H5" s="55">
        <v>821993</v>
      </c>
      <c r="I5" s="55">
        <v>0</v>
      </c>
      <c r="J5" s="55">
        <v>65759</v>
      </c>
      <c r="K5" s="55">
        <v>887752</v>
      </c>
    </row>
    <row r="6" spans="1:11" x14ac:dyDescent="0.3">
      <c r="A6" s="53">
        <v>45108</v>
      </c>
      <c r="B6" s="65" t="s">
        <v>272</v>
      </c>
      <c r="C6" s="54" t="s">
        <v>273</v>
      </c>
      <c r="D6" s="54" t="s">
        <v>31</v>
      </c>
      <c r="E6" s="54" t="s">
        <v>265</v>
      </c>
      <c r="F6" s="54" t="s">
        <v>274</v>
      </c>
      <c r="G6" s="69" t="s">
        <v>275</v>
      </c>
      <c r="H6" s="55">
        <v>870016</v>
      </c>
      <c r="I6" s="55">
        <v>0</v>
      </c>
      <c r="J6" s="55">
        <v>69601</v>
      </c>
      <c r="K6" s="55">
        <v>939617</v>
      </c>
    </row>
    <row r="7" spans="1:11" x14ac:dyDescent="0.3">
      <c r="A7" s="53">
        <v>45108</v>
      </c>
      <c r="B7" s="65" t="s">
        <v>276</v>
      </c>
      <c r="C7" s="54" t="s">
        <v>277</v>
      </c>
      <c r="D7" s="54" t="s">
        <v>31</v>
      </c>
      <c r="E7" s="54" t="s">
        <v>265</v>
      </c>
      <c r="F7" s="54" t="s">
        <v>278</v>
      </c>
      <c r="G7" s="69" t="s">
        <v>279</v>
      </c>
      <c r="H7" s="55">
        <v>948066</v>
      </c>
      <c r="I7" s="55">
        <v>0</v>
      </c>
      <c r="J7" s="55">
        <v>75845</v>
      </c>
      <c r="K7" s="55">
        <v>1023911</v>
      </c>
    </row>
    <row r="8" spans="1:11" x14ac:dyDescent="0.3">
      <c r="A8" s="53">
        <v>45108</v>
      </c>
      <c r="B8" s="65" t="s">
        <v>280</v>
      </c>
      <c r="C8" s="54" t="s">
        <v>281</v>
      </c>
      <c r="D8" s="54" t="s">
        <v>31</v>
      </c>
      <c r="E8" s="54" t="s">
        <v>265</v>
      </c>
      <c r="F8" s="54" t="s">
        <v>282</v>
      </c>
      <c r="G8" s="69" t="s">
        <v>283</v>
      </c>
      <c r="H8" s="55">
        <v>939426</v>
      </c>
      <c r="I8" s="55">
        <v>0</v>
      </c>
      <c r="J8" s="55">
        <v>75154</v>
      </c>
      <c r="K8" s="55">
        <v>1014580</v>
      </c>
    </row>
    <row r="9" spans="1:11" x14ac:dyDescent="0.3">
      <c r="A9" s="53">
        <v>45110</v>
      </c>
      <c r="B9" s="65" t="s">
        <v>284</v>
      </c>
      <c r="C9" s="54" t="s">
        <v>285</v>
      </c>
      <c r="D9" s="54" t="s">
        <v>31</v>
      </c>
      <c r="E9" s="54" t="s">
        <v>265</v>
      </c>
      <c r="F9" s="54" t="s">
        <v>286</v>
      </c>
      <c r="G9" s="69" t="s">
        <v>287</v>
      </c>
      <c r="H9" s="55">
        <v>932767</v>
      </c>
      <c r="I9" s="55">
        <v>0</v>
      </c>
      <c r="J9" s="55">
        <v>74621</v>
      </c>
      <c r="K9" s="55">
        <v>1007388</v>
      </c>
    </row>
    <row r="10" spans="1:11" x14ac:dyDescent="0.3">
      <c r="A10" s="53">
        <v>45111</v>
      </c>
      <c r="B10" s="65" t="s">
        <v>288</v>
      </c>
      <c r="C10" s="54" t="s">
        <v>289</v>
      </c>
      <c r="D10" s="54" t="s">
        <v>31</v>
      </c>
      <c r="E10" s="54" t="s">
        <v>265</v>
      </c>
      <c r="F10" s="54" t="s">
        <v>290</v>
      </c>
      <c r="G10" s="69" t="s">
        <v>291</v>
      </c>
      <c r="H10" s="55">
        <v>1000755</v>
      </c>
      <c r="I10" s="55">
        <v>0</v>
      </c>
      <c r="J10" s="55">
        <v>80060</v>
      </c>
      <c r="K10" s="55">
        <v>1080815</v>
      </c>
    </row>
    <row r="11" spans="1:11" x14ac:dyDescent="0.3">
      <c r="A11" s="53">
        <v>45111</v>
      </c>
      <c r="B11" s="65" t="s">
        <v>292</v>
      </c>
      <c r="C11" s="54" t="s">
        <v>293</v>
      </c>
      <c r="D11" s="54" t="s">
        <v>31</v>
      </c>
      <c r="E11" s="54" t="s">
        <v>265</v>
      </c>
      <c r="F11" s="54" t="s">
        <v>294</v>
      </c>
      <c r="G11" s="69" t="s">
        <v>295</v>
      </c>
      <c r="H11" s="55">
        <v>1230606</v>
      </c>
      <c r="I11" s="55">
        <v>0</v>
      </c>
      <c r="J11" s="55">
        <v>98448</v>
      </c>
      <c r="K11" s="55">
        <v>1329054</v>
      </c>
    </row>
    <row r="12" spans="1:11" x14ac:dyDescent="0.3">
      <c r="A12" s="53">
        <v>45111</v>
      </c>
      <c r="B12" s="65" t="s">
        <v>296</v>
      </c>
      <c r="C12" s="54" t="s">
        <v>297</v>
      </c>
      <c r="D12" s="54" t="s">
        <v>31</v>
      </c>
      <c r="E12" s="54" t="s">
        <v>265</v>
      </c>
      <c r="F12" s="54" t="s">
        <v>298</v>
      </c>
      <c r="G12" s="69" t="s">
        <v>299</v>
      </c>
      <c r="H12" s="55">
        <v>646729</v>
      </c>
      <c r="I12" s="55">
        <v>0</v>
      </c>
      <c r="J12" s="55">
        <v>51738</v>
      </c>
      <c r="K12" s="55">
        <v>698467</v>
      </c>
    </row>
    <row r="13" spans="1:11" x14ac:dyDescent="0.3">
      <c r="A13" s="53">
        <v>45111</v>
      </c>
      <c r="B13" s="65" t="s">
        <v>300</v>
      </c>
      <c r="C13" s="54" t="s">
        <v>301</v>
      </c>
      <c r="D13" s="54" t="s">
        <v>31</v>
      </c>
      <c r="E13" s="54" t="s">
        <v>265</v>
      </c>
      <c r="F13" s="54" t="s">
        <v>302</v>
      </c>
      <c r="G13" s="69" t="s">
        <v>303</v>
      </c>
      <c r="H13" s="55">
        <v>611237</v>
      </c>
      <c r="I13" s="55">
        <v>0</v>
      </c>
      <c r="J13" s="55">
        <v>48899</v>
      </c>
      <c r="K13" s="55">
        <v>660136</v>
      </c>
    </row>
    <row r="14" spans="1:11" x14ac:dyDescent="0.3">
      <c r="A14" s="53">
        <v>45111</v>
      </c>
      <c r="B14" s="65" t="s">
        <v>304</v>
      </c>
      <c r="C14" s="54" t="s">
        <v>305</v>
      </c>
      <c r="D14" s="54" t="s">
        <v>31</v>
      </c>
      <c r="E14" s="54" t="s">
        <v>265</v>
      </c>
      <c r="F14" s="54" t="s">
        <v>306</v>
      </c>
      <c r="G14" s="69" t="s">
        <v>307</v>
      </c>
      <c r="H14" s="55">
        <v>633030</v>
      </c>
      <c r="I14" s="55">
        <v>0</v>
      </c>
      <c r="J14" s="55">
        <v>50642</v>
      </c>
      <c r="K14" s="55">
        <v>683672</v>
      </c>
    </row>
    <row r="15" spans="1:11" x14ac:dyDescent="0.3">
      <c r="A15" s="53">
        <v>45111</v>
      </c>
      <c r="B15" s="65" t="s">
        <v>308</v>
      </c>
      <c r="C15" s="54" t="s">
        <v>309</v>
      </c>
      <c r="D15" s="54" t="s">
        <v>31</v>
      </c>
      <c r="E15" s="54" t="s">
        <v>265</v>
      </c>
      <c r="F15" s="54" t="s">
        <v>155</v>
      </c>
      <c r="G15" s="69" t="s">
        <v>310</v>
      </c>
      <c r="H15" s="55">
        <v>735196</v>
      </c>
      <c r="I15" s="55">
        <v>0</v>
      </c>
      <c r="J15" s="55">
        <v>58816</v>
      </c>
      <c r="K15" s="55">
        <v>794012</v>
      </c>
    </row>
    <row r="16" spans="1:11" x14ac:dyDescent="0.3">
      <c r="A16" s="53">
        <v>45111</v>
      </c>
      <c r="B16" s="65" t="s">
        <v>311</v>
      </c>
      <c r="C16" s="54" t="s">
        <v>312</v>
      </c>
      <c r="D16" s="54" t="s">
        <v>31</v>
      </c>
      <c r="E16" s="54" t="s">
        <v>265</v>
      </c>
      <c r="F16" s="54" t="s">
        <v>313</v>
      </c>
      <c r="G16" s="69" t="s">
        <v>314</v>
      </c>
      <c r="H16" s="55">
        <v>949837</v>
      </c>
      <c r="I16" s="55">
        <v>0</v>
      </c>
      <c r="J16" s="55">
        <v>75987</v>
      </c>
      <c r="K16" s="55">
        <v>1025824</v>
      </c>
    </row>
    <row r="17" spans="1:11" x14ac:dyDescent="0.3">
      <c r="A17" s="53">
        <v>45113</v>
      </c>
      <c r="B17" s="65" t="s">
        <v>315</v>
      </c>
      <c r="C17" s="54" t="s">
        <v>316</v>
      </c>
      <c r="D17" s="54" t="s">
        <v>31</v>
      </c>
      <c r="E17" s="54" t="s">
        <v>265</v>
      </c>
      <c r="F17" s="54" t="s">
        <v>317</v>
      </c>
      <c r="G17" s="69" t="s">
        <v>318</v>
      </c>
      <c r="H17" s="55">
        <v>981826</v>
      </c>
      <c r="I17" s="55">
        <v>0</v>
      </c>
      <c r="J17" s="55">
        <v>78546</v>
      </c>
      <c r="K17" s="55">
        <v>1060371</v>
      </c>
    </row>
    <row r="18" spans="1:11" x14ac:dyDescent="0.3">
      <c r="A18" s="53">
        <v>45113</v>
      </c>
      <c r="B18" s="65" t="s">
        <v>319</v>
      </c>
      <c r="C18" s="54" t="s">
        <v>320</v>
      </c>
      <c r="D18" s="54" t="s">
        <v>31</v>
      </c>
      <c r="E18" s="54" t="s">
        <v>265</v>
      </c>
      <c r="F18" s="54" t="s">
        <v>321</v>
      </c>
      <c r="G18" s="69" t="s">
        <v>322</v>
      </c>
      <c r="H18" s="55">
        <v>1038272</v>
      </c>
      <c r="I18" s="55">
        <v>0</v>
      </c>
      <c r="J18" s="55">
        <v>83062</v>
      </c>
      <c r="K18" s="55">
        <v>1121334</v>
      </c>
    </row>
    <row r="19" spans="1:11" x14ac:dyDescent="0.3">
      <c r="A19" s="53">
        <v>45113</v>
      </c>
      <c r="B19" s="65" t="s">
        <v>323</v>
      </c>
      <c r="C19" s="54" t="s">
        <v>324</v>
      </c>
      <c r="D19" s="54" t="s">
        <v>31</v>
      </c>
      <c r="E19" s="54" t="s">
        <v>265</v>
      </c>
      <c r="F19" s="54" t="s">
        <v>171</v>
      </c>
      <c r="G19" s="69" t="s">
        <v>325</v>
      </c>
      <c r="H19" s="55">
        <v>684240</v>
      </c>
      <c r="I19" s="55">
        <v>0</v>
      </c>
      <c r="J19" s="55">
        <v>54739</v>
      </c>
      <c r="K19" s="55">
        <v>738979</v>
      </c>
    </row>
    <row r="20" spans="1:11" x14ac:dyDescent="0.3">
      <c r="A20" s="53">
        <v>45113</v>
      </c>
      <c r="B20" s="65" t="s">
        <v>326</v>
      </c>
      <c r="C20" s="54" t="s">
        <v>327</v>
      </c>
      <c r="D20" s="54" t="s">
        <v>31</v>
      </c>
      <c r="E20" s="54" t="s">
        <v>265</v>
      </c>
      <c r="F20" s="54" t="s">
        <v>328</v>
      </c>
      <c r="G20" s="69" t="s">
        <v>329</v>
      </c>
      <c r="H20" s="55">
        <v>827262</v>
      </c>
      <c r="I20" s="55">
        <v>0</v>
      </c>
      <c r="J20" s="55">
        <v>66181</v>
      </c>
      <c r="K20" s="55">
        <v>893443</v>
      </c>
    </row>
    <row r="21" spans="1:11" x14ac:dyDescent="0.3">
      <c r="A21" s="53">
        <v>45113</v>
      </c>
      <c r="B21" s="65" t="s">
        <v>263</v>
      </c>
      <c r="C21" s="54" t="s">
        <v>330</v>
      </c>
      <c r="D21" s="54" t="s">
        <v>31</v>
      </c>
      <c r="E21" s="54" t="s">
        <v>265</v>
      </c>
      <c r="F21" s="54" t="s">
        <v>331</v>
      </c>
      <c r="G21" s="69" t="s">
        <v>267</v>
      </c>
      <c r="H21" s="55">
        <v>1184411</v>
      </c>
      <c r="I21" s="55">
        <v>0</v>
      </c>
      <c r="J21" s="55">
        <v>94753</v>
      </c>
      <c r="K21" s="55">
        <v>1279164</v>
      </c>
    </row>
    <row r="22" spans="1:11" x14ac:dyDescent="0.3">
      <c r="A22" s="53">
        <v>45118</v>
      </c>
      <c r="B22" s="65" t="s">
        <v>332</v>
      </c>
      <c r="C22" s="54" t="s">
        <v>333</v>
      </c>
      <c r="D22" s="54" t="s">
        <v>31</v>
      </c>
      <c r="E22" s="54" t="s">
        <v>265</v>
      </c>
      <c r="F22" s="54" t="s">
        <v>334</v>
      </c>
      <c r="G22" s="69" t="s">
        <v>335</v>
      </c>
      <c r="H22" s="55">
        <v>1484275</v>
      </c>
      <c r="I22" s="55">
        <v>0</v>
      </c>
      <c r="J22" s="55">
        <v>118742</v>
      </c>
      <c r="K22" s="55">
        <v>1603017</v>
      </c>
    </row>
    <row r="23" spans="1:11" x14ac:dyDescent="0.3">
      <c r="A23" s="53">
        <v>45118</v>
      </c>
      <c r="B23" s="65" t="s">
        <v>336</v>
      </c>
      <c r="C23" s="54" t="s">
        <v>337</v>
      </c>
      <c r="D23" s="54" t="s">
        <v>31</v>
      </c>
      <c r="E23" s="54" t="s">
        <v>265</v>
      </c>
      <c r="F23" s="54" t="s">
        <v>338</v>
      </c>
      <c r="G23" s="69" t="s">
        <v>339</v>
      </c>
      <c r="H23" s="55">
        <v>510747</v>
      </c>
      <c r="I23" s="55">
        <v>0</v>
      </c>
      <c r="J23" s="55">
        <v>40860</v>
      </c>
      <c r="K23" s="55">
        <v>551607</v>
      </c>
    </row>
    <row r="24" spans="1:11" x14ac:dyDescent="0.3">
      <c r="A24" s="53">
        <v>45118</v>
      </c>
      <c r="B24" s="65" t="s">
        <v>340</v>
      </c>
      <c r="C24" s="54" t="s">
        <v>341</v>
      </c>
      <c r="D24" s="54" t="s">
        <v>31</v>
      </c>
      <c r="E24" s="54" t="s">
        <v>265</v>
      </c>
      <c r="F24" s="54" t="s">
        <v>167</v>
      </c>
      <c r="G24" s="69" t="s">
        <v>342</v>
      </c>
      <c r="H24" s="55">
        <v>1167760</v>
      </c>
      <c r="I24" s="55">
        <v>0</v>
      </c>
      <c r="J24" s="55">
        <v>93421</v>
      </c>
      <c r="K24" s="55">
        <v>1261181</v>
      </c>
    </row>
    <row r="25" spans="1:11" x14ac:dyDescent="0.3">
      <c r="A25" s="53">
        <v>45118</v>
      </c>
      <c r="B25" s="65" t="s">
        <v>343</v>
      </c>
      <c r="C25" s="54" t="s">
        <v>344</v>
      </c>
      <c r="D25" s="54" t="s">
        <v>31</v>
      </c>
      <c r="E25" s="54" t="s">
        <v>265</v>
      </c>
      <c r="F25" s="54" t="s">
        <v>163</v>
      </c>
      <c r="G25" s="69" t="s">
        <v>345</v>
      </c>
      <c r="H25" s="55">
        <v>650265</v>
      </c>
      <c r="I25" s="55">
        <v>0</v>
      </c>
      <c r="J25" s="55">
        <v>52021</v>
      </c>
      <c r="K25" s="55">
        <v>702286</v>
      </c>
    </row>
    <row r="26" spans="1:11" x14ac:dyDescent="0.3">
      <c r="A26" s="53">
        <v>45118</v>
      </c>
      <c r="B26" s="65" t="s">
        <v>346</v>
      </c>
      <c r="C26" s="54" t="s">
        <v>347</v>
      </c>
      <c r="D26" s="54" t="s">
        <v>31</v>
      </c>
      <c r="E26" s="54" t="s">
        <v>265</v>
      </c>
      <c r="F26" s="54" t="s">
        <v>179</v>
      </c>
      <c r="G26" s="69" t="s">
        <v>348</v>
      </c>
      <c r="H26" s="55">
        <v>876320</v>
      </c>
      <c r="I26" s="55">
        <v>0</v>
      </c>
      <c r="J26" s="55">
        <v>70106</v>
      </c>
      <c r="K26" s="55">
        <v>946426</v>
      </c>
    </row>
    <row r="27" spans="1:11" x14ac:dyDescent="0.3">
      <c r="A27" s="53">
        <v>45118</v>
      </c>
      <c r="B27" s="65" t="s">
        <v>349</v>
      </c>
      <c r="C27" s="54" t="s">
        <v>350</v>
      </c>
      <c r="D27" s="54" t="s">
        <v>31</v>
      </c>
      <c r="E27" s="54" t="s">
        <v>265</v>
      </c>
      <c r="F27" s="54" t="s">
        <v>351</v>
      </c>
      <c r="G27" s="69" t="s">
        <v>352</v>
      </c>
      <c r="H27" s="55">
        <v>708223</v>
      </c>
      <c r="I27" s="55">
        <v>0</v>
      </c>
      <c r="J27" s="55">
        <v>56658</v>
      </c>
      <c r="K27" s="55">
        <v>764881</v>
      </c>
    </row>
    <row r="28" spans="1:11" x14ac:dyDescent="0.3">
      <c r="A28" s="53">
        <v>45118</v>
      </c>
      <c r="B28" s="65" t="s">
        <v>280</v>
      </c>
      <c r="C28" s="54" t="s">
        <v>353</v>
      </c>
      <c r="D28" s="54" t="s">
        <v>31</v>
      </c>
      <c r="E28" s="54" t="s">
        <v>265</v>
      </c>
      <c r="F28" s="54" t="s">
        <v>282</v>
      </c>
      <c r="G28" s="69" t="s">
        <v>283</v>
      </c>
      <c r="H28" s="55">
        <v>789872</v>
      </c>
      <c r="I28" s="55">
        <v>0</v>
      </c>
      <c r="J28" s="55">
        <v>63190</v>
      </c>
      <c r="K28" s="55">
        <v>853062</v>
      </c>
    </row>
    <row r="29" spans="1:11" x14ac:dyDescent="0.3">
      <c r="A29" s="53">
        <v>45118</v>
      </c>
      <c r="B29" s="65" t="s">
        <v>268</v>
      </c>
      <c r="C29" s="54" t="s">
        <v>354</v>
      </c>
      <c r="D29" s="54" t="s">
        <v>31</v>
      </c>
      <c r="E29" s="54" t="s">
        <v>265</v>
      </c>
      <c r="F29" s="54" t="s">
        <v>355</v>
      </c>
      <c r="G29" s="69" t="s">
        <v>271</v>
      </c>
      <c r="H29" s="55">
        <v>633030</v>
      </c>
      <c r="I29" s="55">
        <v>0</v>
      </c>
      <c r="J29" s="55">
        <v>50642</v>
      </c>
      <c r="K29" s="55">
        <v>683672</v>
      </c>
    </row>
    <row r="30" spans="1:11" x14ac:dyDescent="0.3">
      <c r="A30" s="53">
        <v>45118</v>
      </c>
      <c r="B30" s="65"/>
      <c r="C30" s="54" t="s">
        <v>356</v>
      </c>
      <c r="D30" s="54" t="s">
        <v>31</v>
      </c>
      <c r="E30" s="54" t="s">
        <v>265</v>
      </c>
      <c r="F30" s="54" t="s">
        <v>357</v>
      </c>
      <c r="G30" s="69" t="s">
        <v>358</v>
      </c>
      <c r="H30" s="55">
        <v>827262</v>
      </c>
      <c r="I30" s="55">
        <v>0</v>
      </c>
      <c r="J30" s="55">
        <v>66181</v>
      </c>
      <c r="K30" s="55">
        <v>893443</v>
      </c>
    </row>
    <row r="31" spans="1:11" x14ac:dyDescent="0.3">
      <c r="A31" s="53">
        <v>45118</v>
      </c>
      <c r="B31" s="65" t="s">
        <v>272</v>
      </c>
      <c r="C31" s="54" t="s">
        <v>359</v>
      </c>
      <c r="D31" s="54" t="s">
        <v>31</v>
      </c>
      <c r="E31" s="54" t="s">
        <v>265</v>
      </c>
      <c r="F31" s="54" t="s">
        <v>360</v>
      </c>
      <c r="G31" s="69" t="s">
        <v>275</v>
      </c>
      <c r="H31" s="55">
        <v>633030</v>
      </c>
      <c r="I31" s="55">
        <v>0</v>
      </c>
      <c r="J31" s="55">
        <v>50642</v>
      </c>
      <c r="K31" s="55">
        <v>683672</v>
      </c>
    </row>
    <row r="32" spans="1:11" x14ac:dyDescent="0.3">
      <c r="A32" s="53">
        <v>45120</v>
      </c>
      <c r="B32" s="65" t="s">
        <v>272</v>
      </c>
      <c r="C32" s="54" t="s">
        <v>361</v>
      </c>
      <c r="D32" s="54" t="s">
        <v>31</v>
      </c>
      <c r="E32" s="54" t="s">
        <v>265</v>
      </c>
      <c r="F32" s="54" t="s">
        <v>360</v>
      </c>
      <c r="G32" s="69" t="s">
        <v>275</v>
      </c>
      <c r="H32" s="55">
        <v>963897</v>
      </c>
      <c r="I32" s="55">
        <v>0</v>
      </c>
      <c r="J32" s="55">
        <v>77112</v>
      </c>
      <c r="K32" s="55">
        <v>1041009</v>
      </c>
    </row>
    <row r="33" spans="1:11" x14ac:dyDescent="0.3">
      <c r="A33" s="53">
        <v>45120</v>
      </c>
      <c r="B33" s="65" t="s">
        <v>362</v>
      </c>
      <c r="C33" s="54" t="s">
        <v>363</v>
      </c>
      <c r="D33" s="54" t="s">
        <v>31</v>
      </c>
      <c r="E33" s="54" t="s">
        <v>265</v>
      </c>
      <c r="F33" s="54" t="s">
        <v>364</v>
      </c>
      <c r="G33" s="69" t="s">
        <v>365</v>
      </c>
      <c r="H33" s="55">
        <v>697590</v>
      </c>
      <c r="I33" s="55">
        <v>0</v>
      </c>
      <c r="J33" s="55">
        <v>55807</v>
      </c>
      <c r="K33" s="55">
        <v>753397</v>
      </c>
    </row>
    <row r="34" spans="1:11" x14ac:dyDescent="0.3">
      <c r="A34" s="53">
        <v>45122</v>
      </c>
      <c r="B34" s="65" t="s">
        <v>296</v>
      </c>
      <c r="C34" s="54" t="s">
        <v>366</v>
      </c>
      <c r="D34" s="54" t="s">
        <v>31</v>
      </c>
      <c r="E34" s="54" t="s">
        <v>265</v>
      </c>
      <c r="F34" s="54" t="s">
        <v>298</v>
      </c>
      <c r="G34" s="69" t="s">
        <v>299</v>
      </c>
      <c r="H34" s="55">
        <v>738535</v>
      </c>
      <c r="I34" s="55">
        <v>0</v>
      </c>
      <c r="J34" s="55">
        <v>59083</v>
      </c>
      <c r="K34" s="55">
        <v>797618</v>
      </c>
    </row>
    <row r="35" spans="1:11" x14ac:dyDescent="0.3">
      <c r="A35" s="53">
        <v>45126</v>
      </c>
      <c r="B35" s="65" t="s">
        <v>276</v>
      </c>
      <c r="C35" s="54" t="s">
        <v>367</v>
      </c>
      <c r="D35" s="54" t="s">
        <v>31</v>
      </c>
      <c r="E35" s="54" t="s">
        <v>265</v>
      </c>
      <c r="F35" s="54" t="s">
        <v>165</v>
      </c>
      <c r="G35" s="69" t="s">
        <v>279</v>
      </c>
      <c r="H35" s="55">
        <v>785142</v>
      </c>
      <c r="I35" s="55">
        <v>0</v>
      </c>
      <c r="J35" s="55">
        <v>62811</v>
      </c>
      <c r="K35" s="55">
        <v>847953</v>
      </c>
    </row>
    <row r="36" spans="1:11" x14ac:dyDescent="0.3">
      <c r="A36" s="53">
        <v>45126</v>
      </c>
      <c r="B36" s="65" t="s">
        <v>368</v>
      </c>
      <c r="C36" s="54" t="s">
        <v>369</v>
      </c>
      <c r="D36" s="54" t="s">
        <v>31</v>
      </c>
      <c r="E36" s="54" t="s">
        <v>265</v>
      </c>
      <c r="F36" s="54" t="s">
        <v>187</v>
      </c>
      <c r="G36" s="69" t="s">
        <v>370</v>
      </c>
      <c r="H36" s="55">
        <v>718221</v>
      </c>
      <c r="I36" s="55">
        <v>0</v>
      </c>
      <c r="J36" s="55">
        <v>57458</v>
      </c>
      <c r="K36" s="55">
        <v>775679</v>
      </c>
    </row>
    <row r="37" spans="1:11" x14ac:dyDescent="0.3">
      <c r="A37" s="53">
        <v>45126</v>
      </c>
      <c r="B37" s="65" t="s">
        <v>332</v>
      </c>
      <c r="C37" s="54" t="s">
        <v>371</v>
      </c>
      <c r="D37" s="54" t="s">
        <v>31</v>
      </c>
      <c r="E37" s="54" t="s">
        <v>265</v>
      </c>
      <c r="F37" s="54" t="s">
        <v>372</v>
      </c>
      <c r="G37" s="69" t="s">
        <v>335</v>
      </c>
      <c r="H37" s="55">
        <v>633030</v>
      </c>
      <c r="I37" s="55">
        <v>0</v>
      </c>
      <c r="J37" s="55">
        <v>50642</v>
      </c>
      <c r="K37" s="55">
        <v>683672</v>
      </c>
    </row>
    <row r="38" spans="1:11" x14ac:dyDescent="0.3">
      <c r="A38" s="53">
        <v>45126</v>
      </c>
      <c r="B38" s="65" t="s">
        <v>349</v>
      </c>
      <c r="C38" s="54" t="s">
        <v>373</v>
      </c>
      <c r="D38" s="54" t="s">
        <v>31</v>
      </c>
      <c r="E38" s="54" t="s">
        <v>265</v>
      </c>
      <c r="F38" s="54" t="s">
        <v>374</v>
      </c>
      <c r="G38" s="69" t="s">
        <v>352</v>
      </c>
      <c r="H38" s="55">
        <v>786164</v>
      </c>
      <c r="I38" s="55">
        <v>0</v>
      </c>
      <c r="J38" s="55">
        <v>62893</v>
      </c>
      <c r="K38" s="55">
        <v>849057</v>
      </c>
    </row>
    <row r="39" spans="1:11" x14ac:dyDescent="0.3">
      <c r="A39" s="53">
        <v>45126</v>
      </c>
      <c r="B39" s="65" t="s">
        <v>362</v>
      </c>
      <c r="C39" s="54" t="s">
        <v>375</v>
      </c>
      <c r="D39" s="54" t="s">
        <v>31</v>
      </c>
      <c r="E39" s="54" t="s">
        <v>265</v>
      </c>
      <c r="F39" s="54" t="s">
        <v>173</v>
      </c>
      <c r="G39" s="69" t="s">
        <v>365</v>
      </c>
      <c r="H39" s="55">
        <v>738535</v>
      </c>
      <c r="I39" s="55">
        <v>0</v>
      </c>
      <c r="J39" s="55">
        <v>59083</v>
      </c>
      <c r="K39" s="55">
        <v>797618</v>
      </c>
    </row>
    <row r="40" spans="1:11" x14ac:dyDescent="0.3">
      <c r="A40" s="53">
        <v>45126</v>
      </c>
      <c r="B40" s="65" t="s">
        <v>315</v>
      </c>
      <c r="C40" s="54" t="s">
        <v>376</v>
      </c>
      <c r="D40" s="54" t="s">
        <v>31</v>
      </c>
      <c r="E40" s="54" t="s">
        <v>265</v>
      </c>
      <c r="F40" s="54" t="s">
        <v>185</v>
      </c>
      <c r="G40" s="69" t="s">
        <v>318</v>
      </c>
      <c r="H40" s="55">
        <v>876320</v>
      </c>
      <c r="I40" s="55">
        <v>0</v>
      </c>
      <c r="J40" s="55">
        <v>70106</v>
      </c>
      <c r="K40" s="55">
        <v>946426</v>
      </c>
    </row>
    <row r="41" spans="1:11" x14ac:dyDescent="0.3">
      <c r="A41" s="53">
        <v>45126</v>
      </c>
      <c r="B41" s="65" t="s">
        <v>377</v>
      </c>
      <c r="C41" s="54" t="s">
        <v>378</v>
      </c>
      <c r="D41" s="54" t="s">
        <v>31</v>
      </c>
      <c r="E41" s="54" t="s">
        <v>265</v>
      </c>
      <c r="F41" s="54" t="s">
        <v>379</v>
      </c>
      <c r="G41" s="69" t="s">
        <v>380</v>
      </c>
      <c r="H41" s="55">
        <v>674876</v>
      </c>
      <c r="I41" s="55">
        <v>0</v>
      </c>
      <c r="J41" s="55">
        <v>53990</v>
      </c>
      <c r="K41" s="55">
        <v>728866</v>
      </c>
    </row>
    <row r="42" spans="1:11" x14ac:dyDescent="0.3">
      <c r="A42" s="53">
        <v>45126</v>
      </c>
      <c r="B42" s="65" t="s">
        <v>272</v>
      </c>
      <c r="C42" s="54" t="s">
        <v>381</v>
      </c>
      <c r="D42" s="54" t="s">
        <v>31</v>
      </c>
      <c r="E42" s="54" t="s">
        <v>265</v>
      </c>
      <c r="F42" s="54" t="s">
        <v>360</v>
      </c>
      <c r="G42" s="69" t="s">
        <v>275</v>
      </c>
      <c r="H42" s="55">
        <v>633030</v>
      </c>
      <c r="I42" s="55">
        <v>0</v>
      </c>
      <c r="J42" s="55">
        <v>50642</v>
      </c>
      <c r="K42" s="55">
        <v>683672</v>
      </c>
    </row>
    <row r="43" spans="1:11" x14ac:dyDescent="0.3">
      <c r="A43" s="53">
        <v>45126</v>
      </c>
      <c r="B43" s="65" t="s">
        <v>292</v>
      </c>
      <c r="C43" s="54" t="s">
        <v>382</v>
      </c>
      <c r="D43" s="54" t="s">
        <v>31</v>
      </c>
      <c r="E43" s="54" t="s">
        <v>265</v>
      </c>
      <c r="F43" s="54" t="s">
        <v>181</v>
      </c>
      <c r="G43" s="69" t="s">
        <v>295</v>
      </c>
      <c r="H43" s="55">
        <v>502450</v>
      </c>
      <c r="I43" s="55">
        <v>0</v>
      </c>
      <c r="J43" s="55">
        <v>40196</v>
      </c>
      <c r="K43" s="55">
        <v>542646</v>
      </c>
    </row>
    <row r="44" spans="1:11" x14ac:dyDescent="0.3">
      <c r="A44" s="53">
        <v>45126</v>
      </c>
      <c r="B44" s="65" t="s">
        <v>319</v>
      </c>
      <c r="C44" s="54" t="s">
        <v>383</v>
      </c>
      <c r="D44" s="54" t="s">
        <v>31</v>
      </c>
      <c r="E44" s="54" t="s">
        <v>265</v>
      </c>
      <c r="F44" s="54" t="s">
        <v>384</v>
      </c>
      <c r="G44" s="69" t="s">
        <v>322</v>
      </c>
      <c r="H44" s="55">
        <v>839190</v>
      </c>
      <c r="I44" s="55">
        <v>0</v>
      </c>
      <c r="J44" s="55">
        <v>67135</v>
      </c>
      <c r="K44" s="55">
        <v>906325</v>
      </c>
    </row>
    <row r="45" spans="1:11" x14ac:dyDescent="0.3">
      <c r="A45" s="53">
        <v>45126</v>
      </c>
      <c r="B45" s="65" t="s">
        <v>308</v>
      </c>
      <c r="C45" s="54" t="s">
        <v>385</v>
      </c>
      <c r="D45" s="54" t="s">
        <v>31</v>
      </c>
      <c r="E45" s="54" t="s">
        <v>265</v>
      </c>
      <c r="F45" s="54" t="s">
        <v>155</v>
      </c>
      <c r="G45" s="69" t="s">
        <v>310</v>
      </c>
      <c r="H45" s="55">
        <v>633030</v>
      </c>
      <c r="I45" s="55">
        <v>0</v>
      </c>
      <c r="J45" s="55">
        <v>50642</v>
      </c>
      <c r="K45" s="55">
        <v>683672</v>
      </c>
    </row>
    <row r="46" spans="1:11" x14ac:dyDescent="0.3">
      <c r="A46" s="53">
        <v>45126</v>
      </c>
      <c r="B46" s="65" t="s">
        <v>386</v>
      </c>
      <c r="C46" s="54" t="s">
        <v>387</v>
      </c>
      <c r="D46" s="54" t="s">
        <v>31</v>
      </c>
      <c r="E46" s="54" t="s">
        <v>265</v>
      </c>
      <c r="F46" s="54" t="s">
        <v>388</v>
      </c>
      <c r="G46" s="69" t="s">
        <v>389</v>
      </c>
      <c r="H46" s="55">
        <v>587165</v>
      </c>
      <c r="I46" s="55">
        <v>0</v>
      </c>
      <c r="J46" s="55">
        <v>46973</v>
      </c>
      <c r="K46" s="55">
        <v>634138</v>
      </c>
    </row>
    <row r="47" spans="1:11" x14ac:dyDescent="0.3">
      <c r="A47" s="53">
        <v>45126</v>
      </c>
      <c r="B47" s="65" t="s">
        <v>300</v>
      </c>
      <c r="C47" s="54" t="s">
        <v>390</v>
      </c>
      <c r="D47" s="54" t="s">
        <v>31</v>
      </c>
      <c r="E47" s="54" t="s">
        <v>265</v>
      </c>
      <c r="F47" s="54" t="s">
        <v>391</v>
      </c>
      <c r="G47" s="69" t="s">
        <v>303</v>
      </c>
      <c r="H47" s="55">
        <v>631297</v>
      </c>
      <c r="I47" s="55">
        <v>0</v>
      </c>
      <c r="J47" s="55">
        <v>50504</v>
      </c>
      <c r="K47" s="55">
        <v>681801</v>
      </c>
    </row>
    <row r="48" spans="1:11" x14ac:dyDescent="0.3">
      <c r="A48" s="53">
        <v>45126</v>
      </c>
      <c r="B48" s="65" t="s">
        <v>304</v>
      </c>
      <c r="C48" s="54" t="s">
        <v>392</v>
      </c>
      <c r="D48" s="54" t="s">
        <v>31</v>
      </c>
      <c r="E48" s="54" t="s">
        <v>265</v>
      </c>
      <c r="F48" s="54" t="s">
        <v>306</v>
      </c>
      <c r="G48" s="69" t="s">
        <v>307</v>
      </c>
      <c r="H48" s="55">
        <v>994419</v>
      </c>
      <c r="I48" s="55">
        <v>0</v>
      </c>
      <c r="J48" s="55">
        <v>79554</v>
      </c>
      <c r="K48" s="55">
        <v>1073973</v>
      </c>
    </row>
    <row r="49" spans="1:11" x14ac:dyDescent="0.3">
      <c r="A49" s="53">
        <v>45126</v>
      </c>
      <c r="B49" s="65" t="s">
        <v>263</v>
      </c>
      <c r="C49" s="54" t="s">
        <v>393</v>
      </c>
      <c r="D49" s="54" t="s">
        <v>31</v>
      </c>
      <c r="E49" s="54" t="s">
        <v>265</v>
      </c>
      <c r="F49" s="54" t="s">
        <v>331</v>
      </c>
      <c r="G49" s="69" t="s">
        <v>267</v>
      </c>
      <c r="H49" s="55">
        <v>927625</v>
      </c>
      <c r="I49" s="55">
        <v>0</v>
      </c>
      <c r="J49" s="55">
        <v>74210</v>
      </c>
      <c r="K49" s="55">
        <v>1001835</v>
      </c>
    </row>
    <row r="50" spans="1:11" x14ac:dyDescent="0.3">
      <c r="A50" s="53">
        <v>45131</v>
      </c>
      <c r="B50" s="65" t="s">
        <v>284</v>
      </c>
      <c r="C50" s="54" t="s">
        <v>394</v>
      </c>
      <c r="D50" s="54" t="s">
        <v>31</v>
      </c>
      <c r="E50" s="54" t="s">
        <v>265</v>
      </c>
      <c r="F50" s="54" t="s">
        <v>395</v>
      </c>
      <c r="G50" s="69" t="s">
        <v>287</v>
      </c>
      <c r="H50" s="55">
        <v>1085946</v>
      </c>
      <c r="I50" s="55">
        <v>0</v>
      </c>
      <c r="J50" s="55">
        <v>86876</v>
      </c>
      <c r="K50" s="55">
        <v>1172822</v>
      </c>
    </row>
    <row r="51" spans="1:11" x14ac:dyDescent="0.3">
      <c r="A51" s="53">
        <v>45131</v>
      </c>
      <c r="B51" s="65" t="s">
        <v>332</v>
      </c>
      <c r="C51" s="54" t="s">
        <v>396</v>
      </c>
      <c r="D51" s="54" t="s">
        <v>31</v>
      </c>
      <c r="E51" s="54" t="s">
        <v>265</v>
      </c>
      <c r="F51" s="54" t="s">
        <v>397</v>
      </c>
      <c r="G51" s="69" t="s">
        <v>335</v>
      </c>
      <c r="H51" s="55">
        <v>665310</v>
      </c>
      <c r="I51" s="55">
        <v>0</v>
      </c>
      <c r="J51" s="55">
        <v>53225</v>
      </c>
      <c r="K51" s="55">
        <v>718535</v>
      </c>
    </row>
    <row r="52" spans="1:11" x14ac:dyDescent="0.3">
      <c r="A52" s="53">
        <v>45131</v>
      </c>
      <c r="B52" s="65" t="s">
        <v>263</v>
      </c>
      <c r="C52" s="54" t="s">
        <v>398</v>
      </c>
      <c r="D52" s="54" t="s">
        <v>31</v>
      </c>
      <c r="E52" s="54" t="s">
        <v>265</v>
      </c>
      <c r="F52" s="54" t="s">
        <v>331</v>
      </c>
      <c r="G52" s="69" t="s">
        <v>267</v>
      </c>
      <c r="H52" s="55">
        <v>689293</v>
      </c>
      <c r="I52" s="55">
        <v>0</v>
      </c>
      <c r="J52" s="55">
        <v>55143</v>
      </c>
      <c r="K52" s="55">
        <v>744436</v>
      </c>
    </row>
    <row r="53" spans="1:11" x14ac:dyDescent="0.3">
      <c r="A53" s="53">
        <v>45131</v>
      </c>
      <c r="B53" s="65" t="s">
        <v>288</v>
      </c>
      <c r="C53" s="54" t="s">
        <v>399</v>
      </c>
      <c r="D53" s="54" t="s">
        <v>31</v>
      </c>
      <c r="E53" s="54" t="s">
        <v>265</v>
      </c>
      <c r="F53" s="54" t="s">
        <v>400</v>
      </c>
      <c r="G53" s="69" t="s">
        <v>291</v>
      </c>
      <c r="H53" s="55">
        <v>823853</v>
      </c>
      <c r="I53" s="55">
        <v>0</v>
      </c>
      <c r="J53" s="55">
        <v>65908</v>
      </c>
      <c r="K53" s="55">
        <v>889761</v>
      </c>
    </row>
    <row r="54" spans="1:11" x14ac:dyDescent="0.3">
      <c r="A54" s="53">
        <v>45131</v>
      </c>
      <c r="B54" s="65" t="s">
        <v>280</v>
      </c>
      <c r="C54" s="54" t="s">
        <v>401</v>
      </c>
      <c r="D54" s="54" t="s">
        <v>31</v>
      </c>
      <c r="E54" s="54" t="s">
        <v>265</v>
      </c>
      <c r="F54" s="54" t="s">
        <v>402</v>
      </c>
      <c r="G54" s="69" t="s">
        <v>283</v>
      </c>
      <c r="H54" s="55">
        <v>670545</v>
      </c>
      <c r="I54" s="55">
        <v>0</v>
      </c>
      <c r="J54" s="55">
        <v>53644</v>
      </c>
      <c r="K54" s="55">
        <v>724191</v>
      </c>
    </row>
    <row r="55" spans="1:11" x14ac:dyDescent="0.3">
      <c r="A55" s="53">
        <v>45131</v>
      </c>
      <c r="B55" s="65" t="s">
        <v>362</v>
      </c>
      <c r="C55" s="54" t="s">
        <v>403</v>
      </c>
      <c r="D55" s="54" t="s">
        <v>31</v>
      </c>
      <c r="E55" s="54" t="s">
        <v>265</v>
      </c>
      <c r="F55" s="54" t="s">
        <v>364</v>
      </c>
      <c r="G55" s="69" t="s">
        <v>365</v>
      </c>
      <c r="H55" s="55">
        <v>844040</v>
      </c>
      <c r="I55" s="55">
        <v>0</v>
      </c>
      <c r="J55" s="55">
        <v>67523</v>
      </c>
      <c r="K55" s="55">
        <v>911563</v>
      </c>
    </row>
    <row r="56" spans="1:11" x14ac:dyDescent="0.3">
      <c r="A56" s="53">
        <v>45131</v>
      </c>
      <c r="B56" s="65" t="s">
        <v>272</v>
      </c>
      <c r="C56" s="54" t="s">
        <v>404</v>
      </c>
      <c r="D56" s="54" t="s">
        <v>31</v>
      </c>
      <c r="E56" s="54" t="s">
        <v>265</v>
      </c>
      <c r="F56" s="54" t="s">
        <v>193</v>
      </c>
      <c r="G56" s="69" t="s">
        <v>275</v>
      </c>
      <c r="H56" s="55">
        <v>1184538</v>
      </c>
      <c r="I56" s="55">
        <v>0</v>
      </c>
      <c r="J56" s="55">
        <v>94763</v>
      </c>
      <c r="K56" s="55">
        <v>1279301</v>
      </c>
    </row>
    <row r="57" spans="1:11" x14ac:dyDescent="0.3">
      <c r="A57" s="53">
        <v>45131</v>
      </c>
      <c r="B57" s="65" t="s">
        <v>292</v>
      </c>
      <c r="C57" s="54" t="s">
        <v>405</v>
      </c>
      <c r="D57" s="54" t="s">
        <v>31</v>
      </c>
      <c r="E57" s="54" t="s">
        <v>265</v>
      </c>
      <c r="F57" s="54" t="s">
        <v>406</v>
      </c>
      <c r="G57" s="69" t="s">
        <v>295</v>
      </c>
      <c r="H57" s="55">
        <v>633030</v>
      </c>
      <c r="I57" s="55">
        <v>0</v>
      </c>
      <c r="J57" s="55">
        <v>50642</v>
      </c>
      <c r="K57" s="55">
        <v>683672</v>
      </c>
    </row>
    <row r="58" spans="1:11" ht="15.85" customHeight="1" x14ac:dyDescent="0.3">
      <c r="A58" s="61">
        <v>45135</v>
      </c>
      <c r="B58" s="66" t="s">
        <v>272</v>
      </c>
      <c r="C58" s="62" t="s">
        <v>407</v>
      </c>
      <c r="D58" s="62" t="s">
        <v>408</v>
      </c>
      <c r="E58" s="62" t="s">
        <v>409</v>
      </c>
      <c r="F58" s="62" t="s">
        <v>410</v>
      </c>
      <c r="G58" s="70" t="s">
        <v>275</v>
      </c>
      <c r="H58" s="63">
        <v>804828</v>
      </c>
      <c r="I58" s="63">
        <v>0</v>
      </c>
      <c r="J58" s="63">
        <v>64386</v>
      </c>
      <c r="K58" s="63">
        <v>869214</v>
      </c>
    </row>
    <row r="59" spans="1:11" x14ac:dyDescent="0.3">
      <c r="A59" s="61">
        <v>45135</v>
      </c>
      <c r="B59" s="66" t="s">
        <v>386</v>
      </c>
      <c r="C59" s="62" t="s">
        <v>411</v>
      </c>
      <c r="D59" s="62" t="s">
        <v>388</v>
      </c>
      <c r="E59" s="62" t="s">
        <v>412</v>
      </c>
      <c r="F59" s="62" t="s">
        <v>413</v>
      </c>
      <c r="G59" s="70" t="s">
        <v>389</v>
      </c>
      <c r="H59" s="63">
        <v>631297</v>
      </c>
      <c r="I59" s="63">
        <v>0</v>
      </c>
      <c r="J59" s="63">
        <v>50504</v>
      </c>
      <c r="K59" s="63">
        <v>681801</v>
      </c>
    </row>
    <row r="60" spans="1:11" x14ac:dyDescent="0.3">
      <c r="A60" s="61">
        <v>45135</v>
      </c>
      <c r="B60" s="66" t="s">
        <v>268</v>
      </c>
      <c r="C60" s="62" t="s">
        <v>414</v>
      </c>
      <c r="D60" s="62" t="s">
        <v>415</v>
      </c>
      <c r="E60" s="62" t="s">
        <v>416</v>
      </c>
      <c r="F60" s="62" t="s">
        <v>417</v>
      </c>
      <c r="G60" s="70" t="s">
        <v>271</v>
      </c>
      <c r="H60" s="63">
        <v>551381</v>
      </c>
      <c r="I60" s="63">
        <v>0</v>
      </c>
      <c r="J60" s="63">
        <v>44110</v>
      </c>
      <c r="K60" s="63">
        <v>595491</v>
      </c>
    </row>
    <row r="61" spans="1:11" x14ac:dyDescent="0.3">
      <c r="A61" s="61">
        <v>45135</v>
      </c>
      <c r="B61" s="66" t="s">
        <v>346</v>
      </c>
      <c r="C61" s="62" t="s">
        <v>418</v>
      </c>
      <c r="D61" s="62" t="s">
        <v>197</v>
      </c>
      <c r="E61" s="62" t="s">
        <v>419</v>
      </c>
      <c r="F61" s="62" t="s">
        <v>420</v>
      </c>
      <c r="G61" s="70" t="s">
        <v>348</v>
      </c>
      <c r="H61" s="63">
        <v>670547</v>
      </c>
      <c r="I61" s="63">
        <v>0</v>
      </c>
      <c r="J61" s="63">
        <v>53644</v>
      </c>
      <c r="K61" s="63">
        <v>724191</v>
      </c>
    </row>
    <row r="62" spans="1:11" x14ac:dyDescent="0.3">
      <c r="A62" s="61">
        <v>45135</v>
      </c>
      <c r="B62" s="66" t="s">
        <v>422</v>
      </c>
      <c r="C62" s="62" t="s">
        <v>421</v>
      </c>
      <c r="D62" s="62" t="s">
        <v>423</v>
      </c>
      <c r="E62" s="62" t="s">
        <v>424</v>
      </c>
      <c r="F62" s="62" t="s">
        <v>425</v>
      </c>
      <c r="G62" s="70" t="s">
        <v>426</v>
      </c>
      <c r="H62" s="63">
        <v>736802</v>
      </c>
      <c r="I62" s="63">
        <v>0</v>
      </c>
      <c r="J62" s="63">
        <v>58944</v>
      </c>
      <c r="K62" s="63">
        <v>795746</v>
      </c>
    </row>
    <row r="63" spans="1:11" x14ac:dyDescent="0.3">
      <c r="A63" s="61">
        <v>45135</v>
      </c>
      <c r="B63" s="66" t="s">
        <v>428</v>
      </c>
      <c r="C63" s="62" t="s">
        <v>427</v>
      </c>
      <c r="D63" s="62" t="s">
        <v>175</v>
      </c>
      <c r="E63" s="62" t="s">
        <v>429</v>
      </c>
      <c r="F63" s="62" t="s">
        <v>430</v>
      </c>
      <c r="G63" s="70" t="s">
        <v>431</v>
      </c>
      <c r="H63" s="63">
        <v>929485</v>
      </c>
      <c r="I63" s="63">
        <v>0</v>
      </c>
      <c r="J63" s="63">
        <v>74359</v>
      </c>
      <c r="K63" s="63">
        <v>1003844</v>
      </c>
    </row>
    <row r="64" spans="1:11" x14ac:dyDescent="0.3">
      <c r="A64" s="61">
        <v>45135</v>
      </c>
      <c r="B64" s="66" t="s">
        <v>296</v>
      </c>
      <c r="C64" s="62" t="s">
        <v>432</v>
      </c>
      <c r="D64" s="62" t="s">
        <v>433</v>
      </c>
      <c r="E64" s="62" t="s">
        <v>434</v>
      </c>
      <c r="F64" s="62" t="s">
        <v>435</v>
      </c>
      <c r="G64" s="70" t="s">
        <v>299</v>
      </c>
      <c r="H64" s="63">
        <v>633030</v>
      </c>
      <c r="I64" s="63">
        <v>0</v>
      </c>
      <c r="J64" s="63">
        <v>50642</v>
      </c>
      <c r="K64" s="63">
        <v>683672</v>
      </c>
    </row>
    <row r="65" spans="1:11" x14ac:dyDescent="0.3">
      <c r="A65" s="61">
        <v>45135</v>
      </c>
      <c r="B65" s="66" t="s">
        <v>437</v>
      </c>
      <c r="C65" s="62" t="s">
        <v>436</v>
      </c>
      <c r="D65" s="62" t="s">
        <v>438</v>
      </c>
      <c r="E65" s="62" t="s">
        <v>439</v>
      </c>
      <c r="F65" s="62" t="s">
        <v>440</v>
      </c>
      <c r="G65" s="70" t="s">
        <v>358</v>
      </c>
      <c r="H65" s="63">
        <v>565042</v>
      </c>
      <c r="I65" s="63">
        <v>0</v>
      </c>
      <c r="J65" s="63">
        <v>45203</v>
      </c>
      <c r="K65" s="63">
        <v>610245</v>
      </c>
    </row>
    <row r="66" spans="1:11" x14ac:dyDescent="0.3">
      <c r="A66" s="61">
        <v>45135</v>
      </c>
      <c r="B66" s="66" t="s">
        <v>311</v>
      </c>
      <c r="C66" s="62" t="s">
        <v>441</v>
      </c>
      <c r="D66" s="62" t="s">
        <v>442</v>
      </c>
      <c r="E66" s="62" t="s">
        <v>443</v>
      </c>
      <c r="F66" s="62" t="s">
        <v>444</v>
      </c>
      <c r="G66" s="70" t="s">
        <v>314</v>
      </c>
      <c r="H66" s="63">
        <v>762391</v>
      </c>
      <c r="I66" s="63">
        <v>0</v>
      </c>
      <c r="J66" s="63">
        <v>60991</v>
      </c>
      <c r="K66" s="63">
        <v>823382</v>
      </c>
    </row>
    <row r="68" spans="1:11" x14ac:dyDescent="0.3">
      <c r="A68" s="110" t="s">
        <v>466</v>
      </c>
      <c r="B68" s="110"/>
      <c r="C68" s="110"/>
      <c r="D68" s="110"/>
      <c r="E68" s="110"/>
      <c r="F68" s="110"/>
      <c r="G68" s="110"/>
      <c r="H68" s="110"/>
      <c r="I68" s="110"/>
    </row>
    <row r="69" spans="1:11" x14ac:dyDescent="0.3">
      <c r="H69" s="93">
        <f>+H135</f>
        <v>8667872.049999997</v>
      </c>
      <c r="I69" s="93">
        <f>+H2-H69</f>
        <v>41571450.950000003</v>
      </c>
      <c r="J69" s="19">
        <f>+I69-'T6'!E62</f>
        <v>39289867.950000003</v>
      </c>
    </row>
    <row r="70" spans="1:11" ht="28.8" x14ac:dyDescent="0.3">
      <c r="A70" s="73" t="s">
        <v>448</v>
      </c>
      <c r="B70" s="73" t="s">
        <v>449</v>
      </c>
      <c r="C70" s="73" t="s">
        <v>450</v>
      </c>
      <c r="D70" s="73" t="s">
        <v>451</v>
      </c>
      <c r="E70" s="73" t="s">
        <v>452</v>
      </c>
      <c r="F70" s="74" t="s">
        <v>453</v>
      </c>
      <c r="G70" s="74" t="s">
        <v>454</v>
      </c>
      <c r="H70" s="73" t="s">
        <v>455</v>
      </c>
    </row>
    <row r="71" spans="1:11" x14ac:dyDescent="0.3">
      <c r="A71" s="75">
        <v>45110</v>
      </c>
      <c r="B71" s="76" t="s">
        <v>456</v>
      </c>
      <c r="C71" s="77" t="s">
        <v>457</v>
      </c>
      <c r="D71" s="78">
        <v>1</v>
      </c>
      <c r="E71" s="79">
        <v>90750</v>
      </c>
      <c r="F71" s="80">
        <v>0.05</v>
      </c>
      <c r="G71" s="79">
        <f>+E71*0.95</f>
        <v>86212.5</v>
      </c>
      <c r="H71" s="79">
        <f>+G71*D71</f>
        <v>86212.5</v>
      </c>
    </row>
    <row r="72" spans="1:11" x14ac:dyDescent="0.3">
      <c r="A72" s="81">
        <v>45111</v>
      </c>
      <c r="B72" s="82" t="s">
        <v>458</v>
      </c>
      <c r="C72" s="83" t="s">
        <v>459</v>
      </c>
      <c r="D72" s="84">
        <v>1</v>
      </c>
      <c r="E72" s="85">
        <v>111058</v>
      </c>
      <c r="F72" s="80">
        <v>0.05</v>
      </c>
      <c r="G72" s="79">
        <f t="shared" ref="G72:G134" si="1">+E72*0.95</f>
        <v>105505.09999999999</v>
      </c>
      <c r="H72" s="79">
        <f t="shared" ref="H72:H134" si="2">+G72*D72</f>
        <v>105505.09999999999</v>
      </c>
    </row>
    <row r="73" spans="1:11" x14ac:dyDescent="0.3">
      <c r="A73" s="81">
        <v>45111</v>
      </c>
      <c r="B73" s="82" t="s">
        <v>460</v>
      </c>
      <c r="C73" s="77" t="s">
        <v>459</v>
      </c>
      <c r="D73" s="78">
        <v>1</v>
      </c>
      <c r="E73" s="79">
        <v>50183</v>
      </c>
      <c r="F73" s="80">
        <v>0.05</v>
      </c>
      <c r="G73" s="79">
        <f t="shared" si="1"/>
        <v>47673.85</v>
      </c>
      <c r="H73" s="79">
        <f t="shared" si="2"/>
        <v>47673.85</v>
      </c>
    </row>
    <row r="74" spans="1:11" x14ac:dyDescent="0.3">
      <c r="A74" s="81">
        <v>45111</v>
      </c>
      <c r="B74" s="82" t="s">
        <v>461</v>
      </c>
      <c r="C74" s="77" t="s">
        <v>457</v>
      </c>
      <c r="D74" s="84">
        <v>2</v>
      </c>
      <c r="E74" s="85">
        <v>55595</v>
      </c>
      <c r="F74" s="80">
        <v>0.05</v>
      </c>
      <c r="G74" s="79">
        <f t="shared" si="1"/>
        <v>52815.25</v>
      </c>
      <c r="H74" s="79">
        <f t="shared" si="2"/>
        <v>105630.5</v>
      </c>
    </row>
    <row r="75" spans="1:11" x14ac:dyDescent="0.3">
      <c r="A75" s="81">
        <v>45112</v>
      </c>
      <c r="B75" s="82" t="s">
        <v>456</v>
      </c>
      <c r="C75" s="77" t="s">
        <v>457</v>
      </c>
      <c r="D75" s="84">
        <v>1</v>
      </c>
      <c r="E75" s="85">
        <v>90750</v>
      </c>
      <c r="F75" s="80">
        <v>0.05</v>
      </c>
      <c r="G75" s="79">
        <f t="shared" si="1"/>
        <v>86212.5</v>
      </c>
      <c r="H75" s="79">
        <f t="shared" si="2"/>
        <v>86212.5</v>
      </c>
    </row>
    <row r="76" spans="1:11" x14ac:dyDescent="0.3">
      <c r="A76" s="81">
        <v>45112</v>
      </c>
      <c r="B76" s="82" t="s">
        <v>458</v>
      </c>
      <c r="C76" s="83" t="s">
        <v>459</v>
      </c>
      <c r="D76" s="84">
        <v>1</v>
      </c>
      <c r="E76" s="85">
        <v>111058</v>
      </c>
      <c r="F76" s="80">
        <v>0.05</v>
      </c>
      <c r="G76" s="79">
        <f t="shared" si="1"/>
        <v>105505.09999999999</v>
      </c>
      <c r="H76" s="79">
        <f t="shared" si="2"/>
        <v>105505.09999999999</v>
      </c>
    </row>
    <row r="77" spans="1:11" x14ac:dyDescent="0.3">
      <c r="A77" s="81">
        <v>45113</v>
      </c>
      <c r="B77" s="82" t="s">
        <v>458</v>
      </c>
      <c r="C77" s="83" t="s">
        <v>459</v>
      </c>
      <c r="D77" s="84">
        <v>1</v>
      </c>
      <c r="E77" s="85">
        <v>111058</v>
      </c>
      <c r="F77" s="80">
        <v>0.05</v>
      </c>
      <c r="G77" s="79">
        <f t="shared" si="1"/>
        <v>105505.09999999999</v>
      </c>
      <c r="H77" s="79">
        <f t="shared" si="2"/>
        <v>105505.09999999999</v>
      </c>
    </row>
    <row r="78" spans="1:11" x14ac:dyDescent="0.3">
      <c r="A78" s="81">
        <v>45113</v>
      </c>
      <c r="B78" s="82" t="s">
        <v>458</v>
      </c>
      <c r="C78" s="83" t="s">
        <v>459</v>
      </c>
      <c r="D78" s="84">
        <v>1</v>
      </c>
      <c r="E78" s="85">
        <v>111058</v>
      </c>
      <c r="F78" s="80">
        <v>0.05</v>
      </c>
      <c r="G78" s="79">
        <f t="shared" si="1"/>
        <v>105505.09999999999</v>
      </c>
      <c r="H78" s="79">
        <f t="shared" si="2"/>
        <v>105505.09999999999</v>
      </c>
    </row>
    <row r="79" spans="1:11" x14ac:dyDescent="0.3">
      <c r="A79" s="81">
        <v>45113</v>
      </c>
      <c r="B79" s="82" t="s">
        <v>461</v>
      </c>
      <c r="C79" s="77" t="s">
        <v>457</v>
      </c>
      <c r="D79" s="84">
        <v>1</v>
      </c>
      <c r="E79" s="85">
        <v>55595</v>
      </c>
      <c r="F79" s="80">
        <v>0.05</v>
      </c>
      <c r="G79" s="79">
        <f t="shared" si="1"/>
        <v>52815.25</v>
      </c>
      <c r="H79" s="79">
        <f t="shared" si="2"/>
        <v>52815.25</v>
      </c>
    </row>
    <row r="80" spans="1:11" x14ac:dyDescent="0.3">
      <c r="A80" s="81">
        <v>45114</v>
      </c>
      <c r="B80" s="82" t="s">
        <v>458</v>
      </c>
      <c r="C80" s="83" t="s">
        <v>459</v>
      </c>
      <c r="D80" s="84">
        <v>1</v>
      </c>
      <c r="E80" s="85">
        <v>111058</v>
      </c>
      <c r="F80" s="80">
        <v>0.05</v>
      </c>
      <c r="G80" s="79">
        <f t="shared" si="1"/>
        <v>105505.09999999999</v>
      </c>
      <c r="H80" s="79">
        <f t="shared" si="2"/>
        <v>105505.09999999999</v>
      </c>
    </row>
    <row r="81" spans="1:8" x14ac:dyDescent="0.3">
      <c r="A81" s="81">
        <v>45114</v>
      </c>
      <c r="B81" s="82" t="s">
        <v>460</v>
      </c>
      <c r="C81" s="77" t="s">
        <v>459</v>
      </c>
      <c r="D81" s="84">
        <v>2</v>
      </c>
      <c r="E81" s="79">
        <v>50183</v>
      </c>
      <c r="F81" s="80">
        <v>0.05</v>
      </c>
      <c r="G81" s="79">
        <f t="shared" si="1"/>
        <v>47673.85</v>
      </c>
      <c r="H81" s="79">
        <f t="shared" si="2"/>
        <v>95347.7</v>
      </c>
    </row>
    <row r="82" spans="1:8" x14ac:dyDescent="0.3">
      <c r="A82" s="81">
        <v>45117</v>
      </c>
      <c r="B82" s="82" t="s">
        <v>458</v>
      </c>
      <c r="C82" s="83" t="s">
        <v>459</v>
      </c>
      <c r="D82" s="84">
        <v>1</v>
      </c>
      <c r="E82" s="85">
        <v>111058</v>
      </c>
      <c r="F82" s="80">
        <v>0.05</v>
      </c>
      <c r="G82" s="79">
        <f t="shared" si="1"/>
        <v>105505.09999999999</v>
      </c>
      <c r="H82" s="79">
        <f t="shared" si="2"/>
        <v>105505.09999999999</v>
      </c>
    </row>
    <row r="83" spans="1:8" x14ac:dyDescent="0.3">
      <c r="A83" s="81">
        <v>45117</v>
      </c>
      <c r="B83" s="82" t="s">
        <v>461</v>
      </c>
      <c r="C83" s="77" t="s">
        <v>457</v>
      </c>
      <c r="D83" s="84">
        <v>1</v>
      </c>
      <c r="E83" s="85">
        <v>55595</v>
      </c>
      <c r="F83" s="80">
        <v>0.05</v>
      </c>
      <c r="G83" s="79">
        <f t="shared" si="1"/>
        <v>52815.25</v>
      </c>
      <c r="H83" s="79">
        <f t="shared" si="2"/>
        <v>52815.25</v>
      </c>
    </row>
    <row r="84" spans="1:8" x14ac:dyDescent="0.3">
      <c r="A84" s="81">
        <v>45118</v>
      </c>
      <c r="B84" s="82" t="s">
        <v>458</v>
      </c>
      <c r="C84" s="83" t="s">
        <v>459</v>
      </c>
      <c r="D84" s="84">
        <v>2</v>
      </c>
      <c r="E84" s="85">
        <v>111058</v>
      </c>
      <c r="F84" s="80">
        <v>0.05</v>
      </c>
      <c r="G84" s="79">
        <f t="shared" si="1"/>
        <v>105505.09999999999</v>
      </c>
      <c r="H84" s="79">
        <f t="shared" si="2"/>
        <v>211010.19999999998</v>
      </c>
    </row>
    <row r="85" spans="1:8" x14ac:dyDescent="0.3">
      <c r="A85" s="81">
        <v>45119</v>
      </c>
      <c r="B85" s="82" t="s">
        <v>458</v>
      </c>
      <c r="C85" s="83" t="s">
        <v>459</v>
      </c>
      <c r="D85" s="84">
        <v>1</v>
      </c>
      <c r="E85" s="85">
        <v>111058</v>
      </c>
      <c r="F85" s="80">
        <v>0.05</v>
      </c>
      <c r="G85" s="79">
        <f t="shared" si="1"/>
        <v>105505.09999999999</v>
      </c>
      <c r="H85" s="79">
        <f t="shared" si="2"/>
        <v>105505.09999999999</v>
      </c>
    </row>
    <row r="86" spans="1:8" x14ac:dyDescent="0.3">
      <c r="A86" s="81">
        <v>45119</v>
      </c>
      <c r="B86" s="82" t="s">
        <v>458</v>
      </c>
      <c r="C86" s="83" t="s">
        <v>459</v>
      </c>
      <c r="D86" s="84">
        <v>2</v>
      </c>
      <c r="E86" s="85">
        <v>111058</v>
      </c>
      <c r="F86" s="80">
        <v>0.05</v>
      </c>
      <c r="G86" s="79">
        <f t="shared" si="1"/>
        <v>105505.09999999999</v>
      </c>
      <c r="H86" s="79">
        <f t="shared" si="2"/>
        <v>211010.19999999998</v>
      </c>
    </row>
    <row r="87" spans="1:8" x14ac:dyDescent="0.3">
      <c r="A87" s="81">
        <v>45120</v>
      </c>
      <c r="B87" s="82" t="s">
        <v>456</v>
      </c>
      <c r="C87" s="77" t="s">
        <v>457</v>
      </c>
      <c r="D87" s="84">
        <v>2</v>
      </c>
      <c r="E87" s="85">
        <v>90750</v>
      </c>
      <c r="F87" s="80">
        <v>0.05</v>
      </c>
      <c r="G87" s="79">
        <f t="shared" si="1"/>
        <v>86212.5</v>
      </c>
      <c r="H87" s="79">
        <f t="shared" si="2"/>
        <v>172425</v>
      </c>
    </row>
    <row r="88" spans="1:8" x14ac:dyDescent="0.3">
      <c r="A88" s="81">
        <v>45120</v>
      </c>
      <c r="B88" s="82" t="s">
        <v>458</v>
      </c>
      <c r="C88" s="83" t="s">
        <v>459</v>
      </c>
      <c r="D88" s="84">
        <v>1</v>
      </c>
      <c r="E88" s="85">
        <v>111058</v>
      </c>
      <c r="F88" s="80">
        <v>0.05</v>
      </c>
      <c r="G88" s="79">
        <f t="shared" si="1"/>
        <v>105505.09999999999</v>
      </c>
      <c r="H88" s="79">
        <f t="shared" si="2"/>
        <v>105505.09999999999</v>
      </c>
    </row>
    <row r="89" spans="1:8" x14ac:dyDescent="0.3">
      <c r="A89" s="81">
        <v>45120</v>
      </c>
      <c r="B89" s="82" t="s">
        <v>460</v>
      </c>
      <c r="C89" s="77" t="s">
        <v>459</v>
      </c>
      <c r="D89" s="84">
        <v>4</v>
      </c>
      <c r="E89" s="79">
        <v>50183</v>
      </c>
      <c r="F89" s="80">
        <v>0.05</v>
      </c>
      <c r="G89" s="79">
        <f t="shared" si="1"/>
        <v>47673.85</v>
      </c>
      <c r="H89" s="79">
        <f t="shared" si="2"/>
        <v>190695.4</v>
      </c>
    </row>
    <row r="90" spans="1:8" x14ac:dyDescent="0.3">
      <c r="A90" s="81">
        <v>45121</v>
      </c>
      <c r="B90" s="82" t="s">
        <v>458</v>
      </c>
      <c r="C90" s="83" t="s">
        <v>459</v>
      </c>
      <c r="D90" s="84">
        <v>2</v>
      </c>
      <c r="E90" s="85">
        <v>111058</v>
      </c>
      <c r="F90" s="80">
        <v>0.05</v>
      </c>
      <c r="G90" s="79">
        <f t="shared" si="1"/>
        <v>105505.09999999999</v>
      </c>
      <c r="H90" s="79">
        <f t="shared" si="2"/>
        <v>211010.19999999998</v>
      </c>
    </row>
    <row r="91" spans="1:8" x14ac:dyDescent="0.3">
      <c r="A91" s="81">
        <v>45124</v>
      </c>
      <c r="B91" s="82" t="s">
        <v>458</v>
      </c>
      <c r="C91" s="83" t="s">
        <v>459</v>
      </c>
      <c r="D91" s="84">
        <v>1</v>
      </c>
      <c r="E91" s="85">
        <v>111058</v>
      </c>
      <c r="F91" s="80">
        <v>0.05</v>
      </c>
      <c r="G91" s="79">
        <f t="shared" si="1"/>
        <v>105505.09999999999</v>
      </c>
      <c r="H91" s="79">
        <f t="shared" si="2"/>
        <v>105505.09999999999</v>
      </c>
    </row>
    <row r="92" spans="1:8" x14ac:dyDescent="0.3">
      <c r="A92" s="81">
        <v>45124</v>
      </c>
      <c r="B92" s="82" t="s">
        <v>460</v>
      </c>
      <c r="C92" s="77" t="s">
        <v>459</v>
      </c>
      <c r="D92" s="84">
        <v>1</v>
      </c>
      <c r="E92" s="79">
        <v>50183</v>
      </c>
      <c r="F92" s="80">
        <v>0.05</v>
      </c>
      <c r="G92" s="79">
        <f t="shared" si="1"/>
        <v>47673.85</v>
      </c>
      <c r="H92" s="79">
        <f>+G92*D92-1</f>
        <v>47672.85</v>
      </c>
    </row>
    <row r="93" spans="1:8" x14ac:dyDescent="0.3">
      <c r="A93" s="81">
        <v>45125</v>
      </c>
      <c r="B93" s="82" t="s">
        <v>458</v>
      </c>
      <c r="C93" s="83" t="s">
        <v>459</v>
      </c>
      <c r="D93" s="84">
        <v>2</v>
      </c>
      <c r="E93" s="85">
        <v>111058</v>
      </c>
      <c r="F93" s="80">
        <v>0.05</v>
      </c>
      <c r="G93" s="79">
        <f t="shared" si="1"/>
        <v>105505.09999999999</v>
      </c>
      <c r="H93" s="79">
        <f t="shared" si="2"/>
        <v>211010.19999999998</v>
      </c>
    </row>
    <row r="94" spans="1:8" x14ac:dyDescent="0.3">
      <c r="A94" s="81">
        <v>45126</v>
      </c>
      <c r="B94" s="82" t="s">
        <v>458</v>
      </c>
      <c r="C94" s="83" t="s">
        <v>459</v>
      </c>
      <c r="D94" s="84">
        <v>1</v>
      </c>
      <c r="E94" s="85">
        <v>111058</v>
      </c>
      <c r="F94" s="80">
        <v>0.05</v>
      </c>
      <c r="G94" s="79">
        <f t="shared" si="1"/>
        <v>105505.09999999999</v>
      </c>
      <c r="H94" s="79">
        <f t="shared" si="2"/>
        <v>105505.09999999999</v>
      </c>
    </row>
    <row r="95" spans="1:8" x14ac:dyDescent="0.3">
      <c r="A95" s="81">
        <v>45127</v>
      </c>
      <c r="B95" s="82" t="s">
        <v>456</v>
      </c>
      <c r="C95" s="77" t="s">
        <v>457</v>
      </c>
      <c r="D95" s="84">
        <v>2</v>
      </c>
      <c r="E95" s="85">
        <v>90750</v>
      </c>
      <c r="F95" s="80">
        <v>0.05</v>
      </c>
      <c r="G95" s="79">
        <f t="shared" si="1"/>
        <v>86212.5</v>
      </c>
      <c r="H95" s="79">
        <f t="shared" si="2"/>
        <v>172425</v>
      </c>
    </row>
    <row r="96" spans="1:8" x14ac:dyDescent="0.3">
      <c r="A96" s="81">
        <v>45127</v>
      </c>
      <c r="B96" s="82" t="s">
        <v>456</v>
      </c>
      <c r="C96" s="77" t="s">
        <v>457</v>
      </c>
      <c r="D96" s="84">
        <v>2</v>
      </c>
      <c r="E96" s="85">
        <v>90750</v>
      </c>
      <c r="F96" s="80">
        <v>0.05</v>
      </c>
      <c r="G96" s="79">
        <f t="shared" si="1"/>
        <v>86212.5</v>
      </c>
      <c r="H96" s="79">
        <f t="shared" si="2"/>
        <v>172425</v>
      </c>
    </row>
    <row r="97" spans="1:8" x14ac:dyDescent="0.3">
      <c r="A97" s="81">
        <v>45127</v>
      </c>
      <c r="B97" s="82" t="s">
        <v>456</v>
      </c>
      <c r="C97" s="77" t="s">
        <v>457</v>
      </c>
      <c r="D97" s="84">
        <v>2</v>
      </c>
      <c r="E97" s="85">
        <v>90750</v>
      </c>
      <c r="F97" s="80">
        <v>0.05</v>
      </c>
      <c r="G97" s="79">
        <f t="shared" si="1"/>
        <v>86212.5</v>
      </c>
      <c r="H97" s="79">
        <f t="shared" si="2"/>
        <v>172425</v>
      </c>
    </row>
    <row r="98" spans="1:8" x14ac:dyDescent="0.3">
      <c r="A98" s="81">
        <v>45127</v>
      </c>
      <c r="B98" s="82" t="s">
        <v>458</v>
      </c>
      <c r="C98" s="83" t="s">
        <v>459</v>
      </c>
      <c r="D98" s="84">
        <v>4</v>
      </c>
      <c r="E98" s="85">
        <v>111058</v>
      </c>
      <c r="F98" s="80">
        <v>0.05</v>
      </c>
      <c r="G98" s="79">
        <f t="shared" si="1"/>
        <v>105505.09999999999</v>
      </c>
      <c r="H98" s="79">
        <f t="shared" si="2"/>
        <v>422020.39999999997</v>
      </c>
    </row>
    <row r="99" spans="1:8" x14ac:dyDescent="0.3">
      <c r="A99" s="81">
        <v>45127</v>
      </c>
      <c r="B99" s="82" t="s">
        <v>458</v>
      </c>
      <c r="C99" s="83" t="s">
        <v>459</v>
      </c>
      <c r="D99" s="84">
        <v>1</v>
      </c>
      <c r="E99" s="85">
        <v>111058</v>
      </c>
      <c r="F99" s="80">
        <v>0.05</v>
      </c>
      <c r="G99" s="79">
        <f t="shared" si="1"/>
        <v>105505.09999999999</v>
      </c>
      <c r="H99" s="79">
        <f t="shared" si="2"/>
        <v>105505.09999999999</v>
      </c>
    </row>
    <row r="100" spans="1:8" x14ac:dyDescent="0.3">
      <c r="A100" s="81">
        <v>45127</v>
      </c>
      <c r="B100" s="82" t="s">
        <v>458</v>
      </c>
      <c r="C100" s="83" t="s">
        <v>459</v>
      </c>
      <c r="D100" s="84">
        <v>3</v>
      </c>
      <c r="E100" s="85">
        <v>111058</v>
      </c>
      <c r="F100" s="80">
        <v>0.05</v>
      </c>
      <c r="G100" s="79">
        <f t="shared" si="1"/>
        <v>105505.09999999999</v>
      </c>
      <c r="H100" s="79">
        <f t="shared" si="2"/>
        <v>316515.3</v>
      </c>
    </row>
    <row r="101" spans="1:8" x14ac:dyDescent="0.3">
      <c r="A101" s="81">
        <v>45127</v>
      </c>
      <c r="B101" s="82" t="s">
        <v>458</v>
      </c>
      <c r="C101" s="83" t="s">
        <v>459</v>
      </c>
      <c r="D101" s="84">
        <v>1</v>
      </c>
      <c r="E101" s="85">
        <v>111058</v>
      </c>
      <c r="F101" s="80">
        <v>0.05</v>
      </c>
      <c r="G101" s="79">
        <f t="shared" si="1"/>
        <v>105505.09999999999</v>
      </c>
      <c r="H101" s="79">
        <f t="shared" si="2"/>
        <v>105505.09999999999</v>
      </c>
    </row>
    <row r="102" spans="1:8" x14ac:dyDescent="0.3">
      <c r="A102" s="81">
        <v>45127</v>
      </c>
      <c r="B102" s="82" t="s">
        <v>458</v>
      </c>
      <c r="C102" s="83" t="s">
        <v>459</v>
      </c>
      <c r="D102" s="84">
        <v>3</v>
      </c>
      <c r="E102" s="85">
        <v>111058</v>
      </c>
      <c r="F102" s="80">
        <v>0.05</v>
      </c>
      <c r="G102" s="79">
        <f t="shared" si="1"/>
        <v>105505.09999999999</v>
      </c>
      <c r="H102" s="79">
        <f t="shared" si="2"/>
        <v>316515.3</v>
      </c>
    </row>
    <row r="103" spans="1:8" x14ac:dyDescent="0.3">
      <c r="A103" s="81">
        <v>45127</v>
      </c>
      <c r="B103" s="82" t="s">
        <v>460</v>
      </c>
      <c r="C103" s="77" t="s">
        <v>459</v>
      </c>
      <c r="D103" s="84">
        <v>1</v>
      </c>
      <c r="E103" s="79">
        <v>50183</v>
      </c>
      <c r="F103" s="80">
        <v>0.05</v>
      </c>
      <c r="G103" s="79">
        <f t="shared" si="1"/>
        <v>47673.85</v>
      </c>
      <c r="H103" s="79">
        <f t="shared" si="2"/>
        <v>47673.85</v>
      </c>
    </row>
    <row r="104" spans="1:8" x14ac:dyDescent="0.3">
      <c r="A104" s="81">
        <v>45127</v>
      </c>
      <c r="B104" s="82" t="s">
        <v>460</v>
      </c>
      <c r="C104" s="77" t="s">
        <v>459</v>
      </c>
      <c r="D104" s="84">
        <v>2</v>
      </c>
      <c r="E104" s="79">
        <v>50183</v>
      </c>
      <c r="F104" s="80">
        <v>0.05</v>
      </c>
      <c r="G104" s="79">
        <f t="shared" si="1"/>
        <v>47673.85</v>
      </c>
      <c r="H104" s="79">
        <f t="shared" si="2"/>
        <v>95347.7</v>
      </c>
    </row>
    <row r="105" spans="1:8" x14ac:dyDescent="0.3">
      <c r="A105" s="81">
        <v>45128</v>
      </c>
      <c r="B105" s="82" t="s">
        <v>460</v>
      </c>
      <c r="C105" s="77" t="s">
        <v>459</v>
      </c>
      <c r="D105" s="84">
        <v>3</v>
      </c>
      <c r="E105" s="79">
        <v>50183</v>
      </c>
      <c r="F105" s="80">
        <v>0.05</v>
      </c>
      <c r="G105" s="79">
        <f t="shared" si="1"/>
        <v>47673.85</v>
      </c>
      <c r="H105" s="79">
        <f t="shared" si="2"/>
        <v>143021.54999999999</v>
      </c>
    </row>
    <row r="106" spans="1:8" x14ac:dyDescent="0.3">
      <c r="A106" s="81">
        <v>45129</v>
      </c>
      <c r="B106" s="82" t="s">
        <v>456</v>
      </c>
      <c r="C106" s="77" t="s">
        <v>457</v>
      </c>
      <c r="D106" s="84">
        <v>1</v>
      </c>
      <c r="E106" s="85">
        <v>90750</v>
      </c>
      <c r="F106" s="80">
        <v>0.05</v>
      </c>
      <c r="G106" s="79">
        <f t="shared" si="1"/>
        <v>86212.5</v>
      </c>
      <c r="H106" s="79">
        <f t="shared" si="2"/>
        <v>86212.5</v>
      </c>
    </row>
    <row r="107" spans="1:8" x14ac:dyDescent="0.3">
      <c r="A107" s="81">
        <v>45129</v>
      </c>
      <c r="B107" s="82" t="s">
        <v>458</v>
      </c>
      <c r="C107" s="83" t="s">
        <v>459</v>
      </c>
      <c r="D107" s="84">
        <v>1</v>
      </c>
      <c r="E107" s="85">
        <v>111058</v>
      </c>
      <c r="F107" s="80">
        <v>0.05</v>
      </c>
      <c r="G107" s="79">
        <f t="shared" si="1"/>
        <v>105505.09999999999</v>
      </c>
      <c r="H107" s="79">
        <f t="shared" si="2"/>
        <v>105505.09999999999</v>
      </c>
    </row>
    <row r="108" spans="1:8" x14ac:dyDescent="0.3">
      <c r="A108" s="81">
        <v>45131</v>
      </c>
      <c r="B108" s="82" t="s">
        <v>456</v>
      </c>
      <c r="C108" s="77" t="s">
        <v>457</v>
      </c>
      <c r="D108" s="84">
        <v>2</v>
      </c>
      <c r="E108" s="85">
        <v>90750</v>
      </c>
      <c r="F108" s="80">
        <v>0.05</v>
      </c>
      <c r="G108" s="79">
        <f t="shared" si="1"/>
        <v>86212.5</v>
      </c>
      <c r="H108" s="79">
        <f t="shared" si="2"/>
        <v>172425</v>
      </c>
    </row>
    <row r="109" spans="1:8" x14ac:dyDescent="0.3">
      <c r="A109" s="81">
        <v>45131</v>
      </c>
      <c r="B109" s="82" t="s">
        <v>458</v>
      </c>
      <c r="C109" s="83" t="s">
        <v>459</v>
      </c>
      <c r="D109" s="84">
        <v>3</v>
      </c>
      <c r="E109" s="85">
        <v>111058</v>
      </c>
      <c r="F109" s="80">
        <v>0.05</v>
      </c>
      <c r="G109" s="79">
        <f t="shared" si="1"/>
        <v>105505.09999999999</v>
      </c>
      <c r="H109" s="79">
        <f t="shared" si="2"/>
        <v>316515.3</v>
      </c>
    </row>
    <row r="110" spans="1:8" x14ac:dyDescent="0.3">
      <c r="A110" s="81">
        <v>45133</v>
      </c>
      <c r="B110" s="82" t="s">
        <v>456</v>
      </c>
      <c r="C110" s="77" t="s">
        <v>457</v>
      </c>
      <c r="D110" s="84">
        <v>3</v>
      </c>
      <c r="E110" s="85">
        <v>90750</v>
      </c>
      <c r="F110" s="80">
        <v>0.05</v>
      </c>
      <c r="G110" s="79">
        <f t="shared" si="1"/>
        <v>86212.5</v>
      </c>
      <c r="H110" s="79">
        <f>+G110*D110-1</f>
        <v>258636.5</v>
      </c>
    </row>
    <row r="111" spans="1:8" x14ac:dyDescent="0.3">
      <c r="A111" s="81">
        <v>45133</v>
      </c>
      <c r="B111" s="82" t="s">
        <v>456</v>
      </c>
      <c r="C111" s="77" t="s">
        <v>457</v>
      </c>
      <c r="D111" s="84">
        <v>1</v>
      </c>
      <c r="E111" s="85">
        <v>90750</v>
      </c>
      <c r="F111" s="80">
        <v>0.05</v>
      </c>
      <c r="G111" s="79">
        <f t="shared" si="1"/>
        <v>86212.5</v>
      </c>
      <c r="H111" s="79">
        <f t="shared" si="2"/>
        <v>86212.5</v>
      </c>
    </row>
    <row r="112" spans="1:8" x14ac:dyDescent="0.3">
      <c r="A112" s="81">
        <v>45133</v>
      </c>
      <c r="B112" s="82" t="s">
        <v>458</v>
      </c>
      <c r="C112" s="83" t="s">
        <v>459</v>
      </c>
      <c r="D112" s="84">
        <v>2</v>
      </c>
      <c r="E112" s="85">
        <v>111058</v>
      </c>
      <c r="F112" s="80">
        <v>0.05</v>
      </c>
      <c r="G112" s="79">
        <f t="shared" si="1"/>
        <v>105505.09999999999</v>
      </c>
      <c r="H112" s="79">
        <f t="shared" si="2"/>
        <v>211010.19999999998</v>
      </c>
    </row>
    <row r="113" spans="1:8" x14ac:dyDescent="0.3">
      <c r="A113" s="81">
        <v>45133</v>
      </c>
      <c r="B113" s="82" t="s">
        <v>458</v>
      </c>
      <c r="C113" s="83" t="s">
        <v>459</v>
      </c>
      <c r="D113" s="84">
        <v>1</v>
      </c>
      <c r="E113" s="85">
        <v>111058</v>
      </c>
      <c r="F113" s="80">
        <v>0.05</v>
      </c>
      <c r="G113" s="79">
        <f t="shared" si="1"/>
        <v>105505.09999999999</v>
      </c>
      <c r="H113" s="79">
        <f t="shared" si="2"/>
        <v>105505.09999999999</v>
      </c>
    </row>
    <row r="114" spans="1:8" x14ac:dyDescent="0.3">
      <c r="A114" s="81">
        <v>45133</v>
      </c>
      <c r="B114" s="82" t="s">
        <v>458</v>
      </c>
      <c r="C114" s="83" t="s">
        <v>459</v>
      </c>
      <c r="D114" s="84">
        <v>1</v>
      </c>
      <c r="E114" s="85">
        <v>111058</v>
      </c>
      <c r="F114" s="80">
        <v>0.05</v>
      </c>
      <c r="G114" s="79">
        <f t="shared" si="1"/>
        <v>105505.09999999999</v>
      </c>
      <c r="H114" s="79">
        <f t="shared" si="2"/>
        <v>105505.09999999999</v>
      </c>
    </row>
    <row r="115" spans="1:8" x14ac:dyDescent="0.3">
      <c r="A115" s="81">
        <v>45133</v>
      </c>
      <c r="B115" s="82" t="s">
        <v>460</v>
      </c>
      <c r="C115" s="77" t="s">
        <v>459</v>
      </c>
      <c r="D115" s="84">
        <v>2</v>
      </c>
      <c r="E115" s="79">
        <v>50183</v>
      </c>
      <c r="F115" s="80">
        <v>0.05</v>
      </c>
      <c r="G115" s="79">
        <f t="shared" si="1"/>
        <v>47673.85</v>
      </c>
      <c r="H115" s="79">
        <f t="shared" si="2"/>
        <v>95347.7</v>
      </c>
    </row>
    <row r="116" spans="1:8" x14ac:dyDescent="0.3">
      <c r="A116" s="81">
        <v>45133</v>
      </c>
      <c r="B116" s="82" t="s">
        <v>460</v>
      </c>
      <c r="C116" s="77" t="s">
        <v>459</v>
      </c>
      <c r="D116" s="84">
        <v>4</v>
      </c>
      <c r="E116" s="79">
        <v>50183</v>
      </c>
      <c r="F116" s="80">
        <v>0.05</v>
      </c>
      <c r="G116" s="79">
        <f t="shared" si="1"/>
        <v>47673.85</v>
      </c>
      <c r="H116" s="79">
        <f t="shared" si="2"/>
        <v>190695.4</v>
      </c>
    </row>
    <row r="117" spans="1:8" x14ac:dyDescent="0.3">
      <c r="A117" s="81">
        <v>45134</v>
      </c>
      <c r="B117" s="82" t="s">
        <v>458</v>
      </c>
      <c r="C117" s="83" t="s">
        <v>459</v>
      </c>
      <c r="D117" s="84">
        <v>2</v>
      </c>
      <c r="E117" s="85">
        <v>111058</v>
      </c>
      <c r="F117" s="80">
        <v>0.05</v>
      </c>
      <c r="G117" s="79">
        <f t="shared" si="1"/>
        <v>105505.09999999999</v>
      </c>
      <c r="H117" s="79">
        <f t="shared" si="2"/>
        <v>211010.19999999998</v>
      </c>
    </row>
    <row r="118" spans="1:8" x14ac:dyDescent="0.3">
      <c r="A118" s="81">
        <v>45134</v>
      </c>
      <c r="B118" s="82" t="s">
        <v>461</v>
      </c>
      <c r="C118" s="77" t="s">
        <v>457</v>
      </c>
      <c r="D118" s="84">
        <v>1</v>
      </c>
      <c r="E118" s="85">
        <v>55595</v>
      </c>
      <c r="F118" s="80">
        <v>0.05</v>
      </c>
      <c r="G118" s="79">
        <f t="shared" si="1"/>
        <v>52815.25</v>
      </c>
      <c r="H118" s="79">
        <f t="shared" si="2"/>
        <v>52815.25</v>
      </c>
    </row>
    <row r="119" spans="1:8" x14ac:dyDescent="0.3">
      <c r="A119" s="81">
        <v>45135</v>
      </c>
      <c r="B119" s="82" t="s">
        <v>462</v>
      </c>
      <c r="C119" s="77" t="s">
        <v>459</v>
      </c>
      <c r="D119" s="84">
        <v>1</v>
      </c>
      <c r="E119" s="85">
        <v>73431</v>
      </c>
      <c r="F119" s="80">
        <v>0.05</v>
      </c>
      <c r="G119" s="79">
        <f t="shared" si="1"/>
        <v>69759.45</v>
      </c>
      <c r="H119" s="79">
        <f t="shared" si="2"/>
        <v>69759.45</v>
      </c>
    </row>
    <row r="120" spans="1:8" x14ac:dyDescent="0.3">
      <c r="A120" s="81">
        <v>45135</v>
      </c>
      <c r="B120" s="82" t="s">
        <v>456</v>
      </c>
      <c r="C120" s="77" t="s">
        <v>457</v>
      </c>
      <c r="D120" s="84">
        <v>1</v>
      </c>
      <c r="E120" s="85">
        <v>90750</v>
      </c>
      <c r="F120" s="80">
        <v>0.05</v>
      </c>
      <c r="G120" s="79">
        <f t="shared" si="1"/>
        <v>86212.5</v>
      </c>
      <c r="H120" s="79">
        <f t="shared" si="2"/>
        <v>86212.5</v>
      </c>
    </row>
    <row r="121" spans="1:8" x14ac:dyDescent="0.3">
      <c r="A121" s="81">
        <v>45135</v>
      </c>
      <c r="B121" s="82" t="s">
        <v>458</v>
      </c>
      <c r="C121" s="83" t="s">
        <v>459</v>
      </c>
      <c r="D121" s="84">
        <v>1</v>
      </c>
      <c r="E121" s="85">
        <v>111058</v>
      </c>
      <c r="F121" s="80">
        <v>0.05</v>
      </c>
      <c r="G121" s="79">
        <f t="shared" si="1"/>
        <v>105505.09999999999</v>
      </c>
      <c r="H121" s="79">
        <f t="shared" si="2"/>
        <v>105505.09999999999</v>
      </c>
    </row>
    <row r="122" spans="1:8" x14ac:dyDescent="0.3">
      <c r="A122" s="81">
        <v>45135</v>
      </c>
      <c r="B122" s="82" t="s">
        <v>460</v>
      </c>
      <c r="C122" s="77" t="s">
        <v>459</v>
      </c>
      <c r="D122" s="84">
        <v>2</v>
      </c>
      <c r="E122" s="79">
        <v>50183</v>
      </c>
      <c r="F122" s="80">
        <v>0.05</v>
      </c>
      <c r="G122" s="79">
        <f t="shared" si="1"/>
        <v>47673.85</v>
      </c>
      <c r="H122" s="79">
        <f t="shared" si="2"/>
        <v>95347.7</v>
      </c>
    </row>
    <row r="123" spans="1:8" x14ac:dyDescent="0.3">
      <c r="A123" s="81">
        <v>45136</v>
      </c>
      <c r="B123" s="82" t="s">
        <v>462</v>
      </c>
      <c r="C123" s="77" t="s">
        <v>459</v>
      </c>
      <c r="D123" s="84">
        <v>1</v>
      </c>
      <c r="E123" s="85">
        <v>73431</v>
      </c>
      <c r="F123" s="80">
        <v>0.05</v>
      </c>
      <c r="G123" s="79">
        <f t="shared" si="1"/>
        <v>69759.45</v>
      </c>
      <c r="H123" s="79">
        <f t="shared" si="2"/>
        <v>69759.45</v>
      </c>
    </row>
    <row r="124" spans="1:8" x14ac:dyDescent="0.3">
      <c r="A124" s="81">
        <v>45136</v>
      </c>
      <c r="B124" s="82" t="s">
        <v>458</v>
      </c>
      <c r="C124" s="83" t="s">
        <v>459</v>
      </c>
      <c r="D124" s="84">
        <v>1</v>
      </c>
      <c r="E124" s="85">
        <v>111058</v>
      </c>
      <c r="F124" s="80">
        <v>0.05</v>
      </c>
      <c r="G124" s="79">
        <f t="shared" si="1"/>
        <v>105505.09999999999</v>
      </c>
      <c r="H124" s="79">
        <f t="shared" si="2"/>
        <v>105505.09999999999</v>
      </c>
    </row>
    <row r="125" spans="1:8" x14ac:dyDescent="0.3">
      <c r="A125" s="81">
        <v>45136</v>
      </c>
      <c r="B125" s="82" t="s">
        <v>458</v>
      </c>
      <c r="C125" s="83" t="s">
        <v>459</v>
      </c>
      <c r="D125" s="84">
        <v>1</v>
      </c>
      <c r="E125" s="85">
        <v>111058</v>
      </c>
      <c r="F125" s="80">
        <v>0.05</v>
      </c>
      <c r="G125" s="79">
        <f t="shared" si="1"/>
        <v>105505.09999999999</v>
      </c>
      <c r="H125" s="79">
        <f t="shared" si="2"/>
        <v>105505.09999999999</v>
      </c>
    </row>
    <row r="126" spans="1:8" x14ac:dyDescent="0.3">
      <c r="A126" s="81">
        <v>45136</v>
      </c>
      <c r="B126" s="82" t="s">
        <v>461</v>
      </c>
      <c r="C126" s="77" t="s">
        <v>457</v>
      </c>
      <c r="D126" s="84">
        <v>3</v>
      </c>
      <c r="E126" s="85">
        <v>55595</v>
      </c>
      <c r="F126" s="80">
        <v>0.05</v>
      </c>
      <c r="G126" s="79">
        <f t="shared" si="1"/>
        <v>52815.25</v>
      </c>
      <c r="H126" s="79">
        <f t="shared" si="2"/>
        <v>158445.75</v>
      </c>
    </row>
    <row r="127" spans="1:8" x14ac:dyDescent="0.3">
      <c r="A127" s="81">
        <v>45138</v>
      </c>
      <c r="B127" s="82" t="s">
        <v>462</v>
      </c>
      <c r="C127" s="77" t="s">
        <v>459</v>
      </c>
      <c r="D127" s="84">
        <v>2</v>
      </c>
      <c r="E127" s="85">
        <v>73431</v>
      </c>
      <c r="F127" s="80">
        <v>0.05</v>
      </c>
      <c r="G127" s="79">
        <f t="shared" si="1"/>
        <v>69759.45</v>
      </c>
      <c r="H127" s="79">
        <f>+G127*D127-1</f>
        <v>139517.9</v>
      </c>
    </row>
    <row r="128" spans="1:8" x14ac:dyDescent="0.3">
      <c r="A128" s="81">
        <v>45138</v>
      </c>
      <c r="B128" s="82" t="s">
        <v>456</v>
      </c>
      <c r="C128" s="77" t="s">
        <v>457</v>
      </c>
      <c r="D128" s="84">
        <v>1</v>
      </c>
      <c r="E128" s="85">
        <v>90750</v>
      </c>
      <c r="F128" s="80">
        <v>0.05</v>
      </c>
      <c r="G128" s="79">
        <f t="shared" si="1"/>
        <v>86212.5</v>
      </c>
      <c r="H128" s="79">
        <f t="shared" si="2"/>
        <v>86212.5</v>
      </c>
    </row>
    <row r="129" spans="1:8" x14ac:dyDescent="0.3">
      <c r="A129" s="81">
        <v>45138</v>
      </c>
      <c r="B129" s="82" t="s">
        <v>456</v>
      </c>
      <c r="C129" s="77" t="s">
        <v>457</v>
      </c>
      <c r="D129" s="84">
        <v>2</v>
      </c>
      <c r="E129" s="85">
        <v>90750</v>
      </c>
      <c r="F129" s="80">
        <v>0.05</v>
      </c>
      <c r="G129" s="79">
        <f t="shared" si="1"/>
        <v>86212.5</v>
      </c>
      <c r="H129" s="79">
        <f t="shared" si="2"/>
        <v>172425</v>
      </c>
    </row>
    <row r="130" spans="1:8" x14ac:dyDescent="0.3">
      <c r="A130" s="81">
        <v>45138</v>
      </c>
      <c r="B130" s="82" t="s">
        <v>458</v>
      </c>
      <c r="C130" s="83" t="s">
        <v>459</v>
      </c>
      <c r="D130" s="84">
        <v>1</v>
      </c>
      <c r="E130" s="85">
        <v>111058</v>
      </c>
      <c r="F130" s="80">
        <v>0.05</v>
      </c>
      <c r="G130" s="79">
        <f t="shared" si="1"/>
        <v>105505.09999999999</v>
      </c>
      <c r="H130" s="79">
        <f t="shared" si="2"/>
        <v>105505.09999999999</v>
      </c>
    </row>
    <row r="131" spans="1:8" x14ac:dyDescent="0.3">
      <c r="A131" s="81">
        <v>45138</v>
      </c>
      <c r="B131" s="82" t="s">
        <v>458</v>
      </c>
      <c r="C131" s="83" t="s">
        <v>459</v>
      </c>
      <c r="D131" s="84">
        <v>2</v>
      </c>
      <c r="E131" s="85">
        <v>111058</v>
      </c>
      <c r="F131" s="80">
        <v>0.05</v>
      </c>
      <c r="G131" s="79">
        <f t="shared" si="1"/>
        <v>105505.09999999999</v>
      </c>
      <c r="H131" s="79">
        <f t="shared" si="2"/>
        <v>211010.19999999998</v>
      </c>
    </row>
    <row r="132" spans="1:8" x14ac:dyDescent="0.3">
      <c r="A132" s="81">
        <v>45138</v>
      </c>
      <c r="B132" s="82" t="s">
        <v>460</v>
      </c>
      <c r="C132" s="77" t="s">
        <v>459</v>
      </c>
      <c r="D132" s="84">
        <v>1</v>
      </c>
      <c r="E132" s="79">
        <v>50183</v>
      </c>
      <c r="F132" s="80">
        <v>0.05</v>
      </c>
      <c r="G132" s="79">
        <f t="shared" si="1"/>
        <v>47673.85</v>
      </c>
      <c r="H132" s="79">
        <f t="shared" si="2"/>
        <v>47673.85</v>
      </c>
    </row>
    <row r="133" spans="1:8" x14ac:dyDescent="0.3">
      <c r="A133" s="81">
        <v>45138</v>
      </c>
      <c r="B133" s="82" t="s">
        <v>460</v>
      </c>
      <c r="C133" s="77" t="s">
        <v>459</v>
      </c>
      <c r="D133" s="84">
        <v>1</v>
      </c>
      <c r="E133" s="79">
        <v>50183</v>
      </c>
      <c r="F133" s="80">
        <v>0.05</v>
      </c>
      <c r="G133" s="79">
        <f t="shared" si="1"/>
        <v>47673.85</v>
      </c>
      <c r="H133" s="79">
        <f t="shared" si="2"/>
        <v>47673.85</v>
      </c>
    </row>
    <row r="134" spans="1:8" x14ac:dyDescent="0.3">
      <c r="A134" s="81">
        <v>45138</v>
      </c>
      <c r="B134" s="82" t="s">
        <v>461</v>
      </c>
      <c r="C134" s="77" t="s">
        <v>457</v>
      </c>
      <c r="D134" s="84">
        <v>3</v>
      </c>
      <c r="E134" s="85">
        <v>55595</v>
      </c>
      <c r="F134" s="80">
        <v>0.05</v>
      </c>
      <c r="G134" s="79">
        <f t="shared" si="1"/>
        <v>52815.25</v>
      </c>
      <c r="H134" s="79">
        <f t="shared" si="2"/>
        <v>158445.75</v>
      </c>
    </row>
    <row r="135" spans="1:8" x14ac:dyDescent="0.3">
      <c r="A135" s="86"/>
      <c r="B135" s="87" t="s">
        <v>463</v>
      </c>
      <c r="C135" s="88"/>
      <c r="D135" s="89"/>
      <c r="E135" s="90"/>
      <c r="F135" s="90"/>
      <c r="G135" s="90"/>
      <c r="H135" s="79">
        <f>+SUM(H71:H134)</f>
        <v>8667872.049999997</v>
      </c>
    </row>
    <row r="136" spans="1:8" x14ac:dyDescent="0.3">
      <c r="A136" s="91"/>
      <c r="B136" s="92" t="s">
        <v>464</v>
      </c>
      <c r="C136" s="92"/>
      <c r="D136" s="92"/>
      <c r="E136" s="92"/>
      <c r="F136" s="92"/>
      <c r="G136" s="92"/>
      <c r="H136" s="79">
        <f>+H135*0.08</f>
        <v>693429.76399999973</v>
      </c>
    </row>
    <row r="137" spans="1:8" x14ac:dyDescent="0.3">
      <c r="A137" s="91"/>
      <c r="B137" s="92" t="s">
        <v>465</v>
      </c>
      <c r="C137" s="92"/>
      <c r="D137" s="92"/>
      <c r="E137" s="92"/>
      <c r="F137" s="92"/>
      <c r="G137" s="92"/>
      <c r="H137" s="79">
        <f>+H135+H136</f>
        <v>9361301.8139999975</v>
      </c>
    </row>
  </sheetData>
  <mergeCells count="2">
    <mergeCell ref="A1:K1"/>
    <mergeCell ref="A68:I6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8296-70DD-4A8F-8929-20FB8CAC311E}">
  <dimension ref="A1:H83"/>
  <sheetViews>
    <sheetView topLeftCell="A13" workbookViewId="0">
      <selection activeCell="E83" sqref="E83"/>
    </sheetView>
  </sheetViews>
  <sheetFormatPr defaultRowHeight="15.05" x14ac:dyDescent="0.3"/>
  <cols>
    <col min="1" max="1" width="13.6640625" customWidth="1"/>
    <col min="3" max="3" width="32.6640625" customWidth="1"/>
    <col min="4" max="4" width="39.33203125" customWidth="1"/>
    <col min="5" max="5" width="33" customWidth="1"/>
    <col min="6" max="8" width="12.44140625" customWidth="1"/>
  </cols>
  <sheetData>
    <row r="1" spans="1:8" ht="17.55" x14ac:dyDescent="0.3">
      <c r="A1" s="109" t="s">
        <v>19</v>
      </c>
      <c r="B1" s="109"/>
      <c r="C1" s="109"/>
      <c r="D1" s="109"/>
      <c r="E1" s="109"/>
      <c r="F1" s="109"/>
      <c r="G1" s="109"/>
      <c r="H1" s="109"/>
    </row>
    <row r="2" spans="1:8" ht="21.3" x14ac:dyDescent="0.3">
      <c r="A2" s="51" t="s">
        <v>21</v>
      </c>
      <c r="B2" s="52" t="s">
        <v>6</v>
      </c>
      <c r="C2" s="52" t="s">
        <v>24</v>
      </c>
      <c r="D2" s="52" t="s">
        <v>7</v>
      </c>
      <c r="E2" s="52" t="s">
        <v>262</v>
      </c>
      <c r="F2" s="18" t="s">
        <v>25</v>
      </c>
      <c r="G2" s="18" t="s">
        <v>27</v>
      </c>
      <c r="H2" s="18" t="s">
        <v>28</v>
      </c>
    </row>
    <row r="3" spans="1:8" x14ac:dyDescent="0.3">
      <c r="A3" s="53">
        <v>45139</v>
      </c>
      <c r="B3" s="54" t="s">
        <v>467</v>
      </c>
      <c r="C3" s="54" t="s">
        <v>31</v>
      </c>
      <c r="D3" s="54" t="s">
        <v>360</v>
      </c>
      <c r="E3" s="54" t="s">
        <v>275</v>
      </c>
      <c r="F3" s="55">
        <v>1504430</v>
      </c>
      <c r="G3" s="55">
        <v>120354</v>
      </c>
      <c r="H3" s="55">
        <v>1624784</v>
      </c>
    </row>
    <row r="4" spans="1:8" x14ac:dyDescent="0.3">
      <c r="A4" s="53">
        <v>45139</v>
      </c>
      <c r="B4" s="54" t="s">
        <v>468</v>
      </c>
      <c r="C4" s="54" t="s">
        <v>31</v>
      </c>
      <c r="D4" s="54" t="s">
        <v>379</v>
      </c>
      <c r="E4" s="54" t="s">
        <v>380</v>
      </c>
      <c r="F4" s="55">
        <v>738535</v>
      </c>
      <c r="G4" s="55">
        <v>59083</v>
      </c>
      <c r="H4" s="55">
        <v>797618</v>
      </c>
    </row>
    <row r="5" spans="1:8" x14ac:dyDescent="0.3">
      <c r="A5" s="53">
        <v>45139</v>
      </c>
      <c r="B5" s="54" t="s">
        <v>469</v>
      </c>
      <c r="C5" s="54" t="s">
        <v>31</v>
      </c>
      <c r="D5" s="54" t="s">
        <v>388</v>
      </c>
      <c r="E5" s="54" t="s">
        <v>389</v>
      </c>
      <c r="F5" s="55">
        <v>1153889</v>
      </c>
      <c r="G5" s="55">
        <v>92311</v>
      </c>
      <c r="H5" s="55">
        <v>1246200</v>
      </c>
    </row>
    <row r="6" spans="1:8" x14ac:dyDescent="0.3">
      <c r="A6" s="53">
        <v>45139</v>
      </c>
      <c r="B6" s="54" t="s">
        <v>470</v>
      </c>
      <c r="C6" s="54" t="s">
        <v>31</v>
      </c>
      <c r="D6" s="54" t="s">
        <v>167</v>
      </c>
      <c r="E6" s="54" t="s">
        <v>342</v>
      </c>
      <c r="F6" s="55">
        <v>764162</v>
      </c>
      <c r="G6" s="55">
        <v>61133</v>
      </c>
      <c r="H6" s="55">
        <v>825295</v>
      </c>
    </row>
    <row r="7" spans="1:8" x14ac:dyDescent="0.3">
      <c r="A7" s="53">
        <v>45139</v>
      </c>
      <c r="B7" s="54" t="s">
        <v>471</v>
      </c>
      <c r="C7" s="54" t="s">
        <v>31</v>
      </c>
      <c r="D7" s="54" t="s">
        <v>384</v>
      </c>
      <c r="E7" s="54" t="s">
        <v>322</v>
      </c>
      <c r="F7" s="55">
        <v>1077300</v>
      </c>
      <c r="G7" s="55">
        <v>86184</v>
      </c>
      <c r="H7" s="55">
        <v>1163484</v>
      </c>
    </row>
    <row r="8" spans="1:8" x14ac:dyDescent="0.3">
      <c r="A8" s="53">
        <v>45139</v>
      </c>
      <c r="B8" s="54" t="s">
        <v>472</v>
      </c>
      <c r="C8" s="54" t="s">
        <v>31</v>
      </c>
      <c r="D8" s="54" t="s">
        <v>473</v>
      </c>
      <c r="E8" s="54" t="s">
        <v>267</v>
      </c>
      <c r="F8" s="55">
        <v>1077649</v>
      </c>
      <c r="G8" s="55">
        <v>86212</v>
      </c>
      <c r="H8" s="55">
        <v>1163861</v>
      </c>
    </row>
    <row r="9" spans="1:8" x14ac:dyDescent="0.3">
      <c r="A9" s="53">
        <v>45142</v>
      </c>
      <c r="B9" s="54" t="s">
        <v>474</v>
      </c>
      <c r="C9" s="54" t="s">
        <v>31</v>
      </c>
      <c r="D9" s="54" t="s">
        <v>185</v>
      </c>
      <c r="E9" s="54" t="s">
        <v>318</v>
      </c>
      <c r="F9" s="55">
        <v>1038272</v>
      </c>
      <c r="G9" s="55">
        <v>83062</v>
      </c>
      <c r="H9" s="55">
        <v>1121334</v>
      </c>
    </row>
    <row r="10" spans="1:8" x14ac:dyDescent="0.3">
      <c r="A10" s="53">
        <v>45142</v>
      </c>
      <c r="B10" s="54" t="s">
        <v>475</v>
      </c>
      <c r="C10" s="54" t="s">
        <v>31</v>
      </c>
      <c r="D10" s="54" t="s">
        <v>476</v>
      </c>
      <c r="E10" s="54" t="s">
        <v>322</v>
      </c>
      <c r="F10" s="55">
        <v>834010</v>
      </c>
      <c r="G10" s="55">
        <v>66721</v>
      </c>
      <c r="H10" s="55">
        <v>900731</v>
      </c>
    </row>
    <row r="11" spans="1:8" x14ac:dyDescent="0.3">
      <c r="A11" s="53">
        <v>45142</v>
      </c>
      <c r="B11" s="54" t="s">
        <v>477</v>
      </c>
      <c r="C11" s="54" t="s">
        <v>31</v>
      </c>
      <c r="D11" s="54" t="s">
        <v>402</v>
      </c>
      <c r="E11" s="54" t="s">
        <v>283</v>
      </c>
      <c r="F11" s="55">
        <v>934500</v>
      </c>
      <c r="G11" s="55">
        <v>74760</v>
      </c>
      <c r="H11" s="55">
        <v>1009260</v>
      </c>
    </row>
    <row r="12" spans="1:8" x14ac:dyDescent="0.3">
      <c r="A12" s="53">
        <v>45142</v>
      </c>
      <c r="B12" s="54" t="s">
        <v>478</v>
      </c>
      <c r="C12" s="54" t="s">
        <v>31</v>
      </c>
      <c r="D12" s="54" t="s">
        <v>364</v>
      </c>
      <c r="E12" s="54" t="s">
        <v>365</v>
      </c>
      <c r="F12" s="55">
        <v>939515</v>
      </c>
      <c r="G12" s="55">
        <v>75161</v>
      </c>
      <c r="H12" s="55">
        <v>1014676</v>
      </c>
    </row>
    <row r="13" spans="1:8" x14ac:dyDescent="0.3">
      <c r="A13" s="53">
        <v>45145</v>
      </c>
      <c r="B13" s="54" t="s">
        <v>479</v>
      </c>
      <c r="C13" s="54" t="s">
        <v>31</v>
      </c>
      <c r="D13" s="54" t="s">
        <v>360</v>
      </c>
      <c r="E13" s="54" t="s">
        <v>275</v>
      </c>
      <c r="F13" s="55">
        <v>853085</v>
      </c>
      <c r="G13" s="55">
        <v>68247</v>
      </c>
      <c r="H13" s="55">
        <v>921332</v>
      </c>
    </row>
    <row r="14" spans="1:8" x14ac:dyDescent="0.3">
      <c r="A14" s="53">
        <v>45145</v>
      </c>
      <c r="B14" s="54" t="s">
        <v>480</v>
      </c>
      <c r="C14" s="54" t="s">
        <v>31</v>
      </c>
      <c r="D14" s="54" t="s">
        <v>155</v>
      </c>
      <c r="E14" s="54" t="s">
        <v>310</v>
      </c>
      <c r="F14" s="55">
        <v>728505</v>
      </c>
      <c r="G14" s="55">
        <v>58280</v>
      </c>
      <c r="H14" s="55">
        <v>786785</v>
      </c>
    </row>
    <row r="15" spans="1:8" x14ac:dyDescent="0.3">
      <c r="A15" s="53">
        <v>45145</v>
      </c>
      <c r="B15" s="54" t="s">
        <v>481</v>
      </c>
      <c r="C15" s="54" t="s">
        <v>31</v>
      </c>
      <c r="D15" s="54" t="s">
        <v>165</v>
      </c>
      <c r="E15" s="54" t="s">
        <v>279</v>
      </c>
      <c r="F15" s="55">
        <v>633157</v>
      </c>
      <c r="G15" s="55">
        <v>50653</v>
      </c>
      <c r="H15" s="55">
        <v>683810</v>
      </c>
    </row>
    <row r="16" spans="1:8" x14ac:dyDescent="0.3">
      <c r="A16" s="53">
        <v>45148</v>
      </c>
      <c r="B16" s="54" t="s">
        <v>482</v>
      </c>
      <c r="C16" s="54" t="s">
        <v>31</v>
      </c>
      <c r="D16" s="54" t="s">
        <v>181</v>
      </c>
      <c r="E16" s="54" t="s">
        <v>295</v>
      </c>
      <c r="F16" s="55">
        <v>949583</v>
      </c>
      <c r="G16" s="55">
        <v>75967</v>
      </c>
      <c r="H16" s="55">
        <v>1025550</v>
      </c>
    </row>
    <row r="17" spans="1:8" x14ac:dyDescent="0.3">
      <c r="A17" s="53">
        <v>45148</v>
      </c>
      <c r="B17" s="54" t="s">
        <v>483</v>
      </c>
      <c r="C17" s="54" t="s">
        <v>31</v>
      </c>
      <c r="D17" s="54" t="s">
        <v>484</v>
      </c>
      <c r="E17" s="54" t="s">
        <v>352</v>
      </c>
      <c r="F17" s="55">
        <v>774319</v>
      </c>
      <c r="G17" s="55">
        <v>61946</v>
      </c>
      <c r="H17" s="55">
        <v>836265</v>
      </c>
    </row>
    <row r="18" spans="1:8" x14ac:dyDescent="0.3">
      <c r="A18" s="53">
        <v>45148</v>
      </c>
      <c r="B18" s="54" t="s">
        <v>485</v>
      </c>
      <c r="C18" s="54" t="s">
        <v>31</v>
      </c>
      <c r="D18" s="54" t="s">
        <v>302</v>
      </c>
      <c r="E18" s="54" t="s">
        <v>303</v>
      </c>
      <c r="F18" s="55">
        <v>954725</v>
      </c>
      <c r="G18" s="55">
        <v>76378</v>
      </c>
      <c r="H18" s="55">
        <v>1031103</v>
      </c>
    </row>
    <row r="19" spans="1:8" x14ac:dyDescent="0.3">
      <c r="A19" s="53">
        <v>45148</v>
      </c>
      <c r="B19" s="54" t="s">
        <v>486</v>
      </c>
      <c r="C19" s="54" t="s">
        <v>31</v>
      </c>
      <c r="D19" s="54" t="s">
        <v>487</v>
      </c>
      <c r="E19" s="54" t="s">
        <v>299</v>
      </c>
      <c r="F19" s="55">
        <v>1019596</v>
      </c>
      <c r="G19" s="55">
        <v>81568</v>
      </c>
      <c r="H19" s="55">
        <v>1101164</v>
      </c>
    </row>
    <row r="20" spans="1:8" x14ac:dyDescent="0.3">
      <c r="A20" s="53">
        <v>45148</v>
      </c>
      <c r="B20" s="54" t="s">
        <v>488</v>
      </c>
      <c r="C20" s="54" t="s">
        <v>31</v>
      </c>
      <c r="D20" s="54" t="s">
        <v>489</v>
      </c>
      <c r="E20" s="54" t="s">
        <v>307</v>
      </c>
      <c r="F20" s="55">
        <v>1007414</v>
      </c>
      <c r="G20" s="55">
        <v>80593</v>
      </c>
      <c r="H20" s="55">
        <v>1088007</v>
      </c>
    </row>
    <row r="21" spans="1:8" x14ac:dyDescent="0.3">
      <c r="A21" s="53">
        <v>45148</v>
      </c>
      <c r="B21" s="54" t="s">
        <v>490</v>
      </c>
      <c r="C21" s="54" t="s">
        <v>31</v>
      </c>
      <c r="D21" s="54" t="s">
        <v>171</v>
      </c>
      <c r="E21" s="54" t="s">
        <v>325</v>
      </c>
      <c r="F21" s="55">
        <v>985329</v>
      </c>
      <c r="G21" s="55">
        <v>78826</v>
      </c>
      <c r="H21" s="55">
        <v>1064155</v>
      </c>
    </row>
    <row r="22" spans="1:8" x14ac:dyDescent="0.3">
      <c r="A22" s="53">
        <v>45148</v>
      </c>
      <c r="B22" s="54" t="s">
        <v>491</v>
      </c>
      <c r="C22" s="54" t="s">
        <v>31</v>
      </c>
      <c r="D22" s="54" t="s">
        <v>492</v>
      </c>
      <c r="E22" s="54" t="s">
        <v>370</v>
      </c>
      <c r="F22" s="55">
        <v>866290</v>
      </c>
      <c r="G22" s="55">
        <v>69303</v>
      </c>
      <c r="H22" s="55">
        <v>935593</v>
      </c>
    </row>
    <row r="23" spans="1:8" x14ac:dyDescent="0.3">
      <c r="A23" s="53">
        <v>45152</v>
      </c>
      <c r="B23" s="54" t="s">
        <v>493</v>
      </c>
      <c r="C23" s="54" t="s">
        <v>31</v>
      </c>
      <c r="D23" s="54" t="s">
        <v>175</v>
      </c>
      <c r="E23" s="54" t="s">
        <v>431</v>
      </c>
      <c r="F23" s="55">
        <v>925682</v>
      </c>
      <c r="G23" s="55">
        <v>74055</v>
      </c>
      <c r="H23" s="55">
        <v>999737</v>
      </c>
    </row>
    <row r="24" spans="1:8" x14ac:dyDescent="0.3">
      <c r="A24" s="53">
        <v>45152</v>
      </c>
      <c r="B24" s="54" t="s">
        <v>494</v>
      </c>
      <c r="C24" s="54" t="s">
        <v>31</v>
      </c>
      <c r="D24" s="54" t="s">
        <v>495</v>
      </c>
      <c r="E24" s="54" t="s">
        <v>310</v>
      </c>
      <c r="F24" s="55">
        <v>776052</v>
      </c>
      <c r="G24" s="55">
        <v>62084</v>
      </c>
      <c r="H24" s="55">
        <v>838136</v>
      </c>
    </row>
    <row r="25" spans="1:8" x14ac:dyDescent="0.3">
      <c r="A25" s="53">
        <v>45152</v>
      </c>
      <c r="B25" s="54" t="s">
        <v>496</v>
      </c>
      <c r="C25" s="54" t="s">
        <v>31</v>
      </c>
      <c r="D25" s="54" t="s">
        <v>438</v>
      </c>
      <c r="E25" s="54" t="s">
        <v>358</v>
      </c>
      <c r="F25" s="55">
        <v>578735</v>
      </c>
      <c r="G25" s="55">
        <v>46299</v>
      </c>
      <c r="H25" s="55">
        <v>625034</v>
      </c>
    </row>
    <row r="26" spans="1:8" x14ac:dyDescent="0.3">
      <c r="A26" s="53">
        <v>45152</v>
      </c>
      <c r="B26" s="54" t="s">
        <v>497</v>
      </c>
      <c r="C26" s="54" t="s">
        <v>31</v>
      </c>
      <c r="D26" s="54" t="s">
        <v>498</v>
      </c>
      <c r="E26" s="54" t="s">
        <v>345</v>
      </c>
      <c r="F26" s="55">
        <v>806561</v>
      </c>
      <c r="G26" s="55">
        <v>64525</v>
      </c>
      <c r="H26" s="55">
        <v>871086</v>
      </c>
    </row>
    <row r="27" spans="1:8" x14ac:dyDescent="0.3">
      <c r="A27" s="53">
        <v>45152</v>
      </c>
      <c r="B27" s="54" t="s">
        <v>499</v>
      </c>
      <c r="C27" s="54" t="s">
        <v>31</v>
      </c>
      <c r="D27" s="54" t="s">
        <v>423</v>
      </c>
      <c r="E27" s="54" t="s">
        <v>426</v>
      </c>
      <c r="F27" s="55">
        <v>828995</v>
      </c>
      <c r="G27" s="55">
        <v>66320</v>
      </c>
      <c r="H27" s="55">
        <v>895315</v>
      </c>
    </row>
    <row r="28" spans="1:8" x14ac:dyDescent="0.3">
      <c r="A28" s="53">
        <v>45152</v>
      </c>
      <c r="B28" s="54" t="s">
        <v>500</v>
      </c>
      <c r="C28" s="54" t="s">
        <v>31</v>
      </c>
      <c r="D28" s="54" t="s">
        <v>408</v>
      </c>
      <c r="E28" s="54" t="s">
        <v>275</v>
      </c>
      <c r="F28" s="55">
        <v>1486115</v>
      </c>
      <c r="G28" s="55">
        <v>118889</v>
      </c>
      <c r="H28" s="55">
        <v>1605004</v>
      </c>
    </row>
    <row r="29" spans="1:8" x14ac:dyDescent="0.3">
      <c r="A29" s="53">
        <v>45152</v>
      </c>
      <c r="B29" s="54" t="s">
        <v>501</v>
      </c>
      <c r="C29" s="54" t="s">
        <v>31</v>
      </c>
      <c r="D29" s="54" t="s">
        <v>185</v>
      </c>
      <c r="E29" s="54" t="s">
        <v>318</v>
      </c>
      <c r="F29" s="55">
        <v>1170788</v>
      </c>
      <c r="G29" s="55">
        <v>93663</v>
      </c>
      <c r="H29" s="55">
        <v>1264451</v>
      </c>
    </row>
    <row r="30" spans="1:8" x14ac:dyDescent="0.3">
      <c r="A30" s="53">
        <v>45152</v>
      </c>
      <c r="B30" s="54" t="s">
        <v>502</v>
      </c>
      <c r="C30" s="54" t="s">
        <v>31</v>
      </c>
      <c r="D30" s="54" t="s">
        <v>503</v>
      </c>
      <c r="E30" s="54" t="s">
        <v>283</v>
      </c>
      <c r="F30" s="55">
        <v>833883</v>
      </c>
      <c r="G30" s="55">
        <v>66711</v>
      </c>
      <c r="H30" s="55">
        <v>900594</v>
      </c>
    </row>
    <row r="31" spans="1:8" x14ac:dyDescent="0.3">
      <c r="A31" s="53">
        <v>45152</v>
      </c>
      <c r="B31" s="54" t="s">
        <v>504</v>
      </c>
      <c r="C31" s="54" t="s">
        <v>31</v>
      </c>
      <c r="D31" s="54" t="s">
        <v>473</v>
      </c>
      <c r="E31" s="54" t="s">
        <v>267</v>
      </c>
      <c r="F31" s="55">
        <v>738535</v>
      </c>
      <c r="G31" s="55">
        <v>59083</v>
      </c>
      <c r="H31" s="55">
        <v>797618</v>
      </c>
    </row>
    <row r="32" spans="1:8" x14ac:dyDescent="0.3">
      <c r="A32" s="53">
        <v>45152</v>
      </c>
      <c r="B32" s="54" t="s">
        <v>505</v>
      </c>
      <c r="C32" s="54" t="s">
        <v>31</v>
      </c>
      <c r="D32" s="54" t="s">
        <v>506</v>
      </c>
      <c r="E32" s="54" t="s">
        <v>339</v>
      </c>
      <c r="F32" s="55">
        <v>832150</v>
      </c>
      <c r="G32" s="55">
        <v>66572</v>
      </c>
      <c r="H32" s="55">
        <v>898722</v>
      </c>
    </row>
    <row r="33" spans="1:8" x14ac:dyDescent="0.3">
      <c r="A33" s="53">
        <v>45154</v>
      </c>
      <c r="B33" s="54" t="s">
        <v>507</v>
      </c>
      <c r="C33" s="54" t="s">
        <v>31</v>
      </c>
      <c r="D33" s="54" t="s">
        <v>397</v>
      </c>
      <c r="E33" s="54" t="s">
        <v>335</v>
      </c>
      <c r="F33" s="55">
        <v>912066</v>
      </c>
      <c r="G33" s="55">
        <v>72965</v>
      </c>
      <c r="H33" s="55">
        <v>985031</v>
      </c>
    </row>
    <row r="34" spans="1:8" x14ac:dyDescent="0.3">
      <c r="A34" s="53">
        <v>45154</v>
      </c>
      <c r="B34" s="54" t="s">
        <v>508</v>
      </c>
      <c r="C34" s="54" t="s">
        <v>31</v>
      </c>
      <c r="D34" s="54" t="s">
        <v>509</v>
      </c>
      <c r="E34" s="54" t="s">
        <v>380</v>
      </c>
      <c r="F34" s="55">
        <v>742077</v>
      </c>
      <c r="G34" s="55">
        <v>59366</v>
      </c>
      <c r="H34" s="55">
        <v>801443</v>
      </c>
    </row>
    <row r="35" spans="1:8" x14ac:dyDescent="0.3">
      <c r="A35" s="53">
        <v>45154</v>
      </c>
      <c r="B35" s="54" t="s">
        <v>510</v>
      </c>
      <c r="C35" s="54" t="s">
        <v>31</v>
      </c>
      <c r="D35" s="54" t="s">
        <v>179</v>
      </c>
      <c r="E35" s="54" t="s">
        <v>348</v>
      </c>
      <c r="F35" s="55">
        <v>767533</v>
      </c>
      <c r="G35" s="55">
        <v>61403</v>
      </c>
      <c r="H35" s="55">
        <v>828936</v>
      </c>
    </row>
    <row r="36" spans="1:8" x14ac:dyDescent="0.3">
      <c r="A36" s="53">
        <v>45156</v>
      </c>
      <c r="B36" s="54" t="s">
        <v>511</v>
      </c>
      <c r="C36" s="54" t="s">
        <v>31</v>
      </c>
      <c r="D36" s="54" t="s">
        <v>167</v>
      </c>
      <c r="E36" s="54" t="s">
        <v>342</v>
      </c>
      <c r="F36" s="55">
        <v>527525</v>
      </c>
      <c r="G36" s="55">
        <v>42202</v>
      </c>
      <c r="H36" s="55">
        <v>569727</v>
      </c>
    </row>
    <row r="37" spans="1:8" x14ac:dyDescent="0.3">
      <c r="A37" s="53">
        <v>45156</v>
      </c>
      <c r="B37" s="54" t="s">
        <v>512</v>
      </c>
      <c r="C37" s="54" t="s">
        <v>31</v>
      </c>
      <c r="D37" s="54" t="s">
        <v>513</v>
      </c>
      <c r="E37" s="54" t="s">
        <v>329</v>
      </c>
      <c r="F37" s="55">
        <v>827262</v>
      </c>
      <c r="G37" s="55">
        <v>66181</v>
      </c>
      <c r="H37" s="55">
        <v>893443</v>
      </c>
    </row>
    <row r="38" spans="1:8" x14ac:dyDescent="0.3">
      <c r="A38" s="53">
        <v>45156</v>
      </c>
      <c r="B38" s="54" t="s">
        <v>514</v>
      </c>
      <c r="C38" s="54" t="s">
        <v>31</v>
      </c>
      <c r="D38" s="54" t="s">
        <v>364</v>
      </c>
      <c r="E38" s="54" t="s">
        <v>365</v>
      </c>
      <c r="F38" s="55">
        <v>1077300</v>
      </c>
      <c r="G38" s="55">
        <v>86184</v>
      </c>
      <c r="H38" s="55">
        <v>1163484</v>
      </c>
    </row>
    <row r="39" spans="1:8" x14ac:dyDescent="0.3">
      <c r="A39" s="53">
        <v>45160</v>
      </c>
      <c r="B39" s="54" t="s">
        <v>515</v>
      </c>
      <c r="C39" s="54" t="s">
        <v>31</v>
      </c>
      <c r="D39" s="54" t="s">
        <v>397</v>
      </c>
      <c r="E39" s="54" t="s">
        <v>335</v>
      </c>
      <c r="F39" s="55">
        <v>631335</v>
      </c>
      <c r="G39" s="55">
        <v>50507</v>
      </c>
      <c r="H39" s="55">
        <v>681842</v>
      </c>
    </row>
    <row r="40" spans="1:8" x14ac:dyDescent="0.3">
      <c r="A40" s="53">
        <v>45160</v>
      </c>
      <c r="B40" s="54" t="s">
        <v>516</v>
      </c>
      <c r="C40" s="54" t="s">
        <v>31</v>
      </c>
      <c r="D40" s="54" t="s">
        <v>517</v>
      </c>
      <c r="E40" s="54" t="s">
        <v>279</v>
      </c>
      <c r="F40" s="55">
        <v>649915</v>
      </c>
      <c r="G40" s="55">
        <v>51993</v>
      </c>
      <c r="H40" s="55">
        <v>701908</v>
      </c>
    </row>
    <row r="41" spans="1:8" x14ac:dyDescent="0.3">
      <c r="A41" s="53">
        <v>45160</v>
      </c>
      <c r="B41" s="54" t="s">
        <v>518</v>
      </c>
      <c r="C41" s="54" t="s">
        <v>31</v>
      </c>
      <c r="D41" s="54" t="s">
        <v>519</v>
      </c>
      <c r="E41" s="54" t="s">
        <v>283</v>
      </c>
      <c r="F41" s="55">
        <v>607247</v>
      </c>
      <c r="G41" s="55">
        <v>48580</v>
      </c>
      <c r="H41" s="55">
        <v>655827</v>
      </c>
    </row>
    <row r="42" spans="1:8" x14ac:dyDescent="0.3">
      <c r="A42" s="53">
        <v>45160</v>
      </c>
      <c r="B42" s="54" t="s">
        <v>520</v>
      </c>
      <c r="C42" s="54" t="s">
        <v>31</v>
      </c>
      <c r="D42" s="54" t="s">
        <v>360</v>
      </c>
      <c r="E42" s="54" t="s">
        <v>275</v>
      </c>
      <c r="F42" s="55">
        <v>708223</v>
      </c>
      <c r="G42" s="55">
        <v>56658</v>
      </c>
      <c r="H42" s="55">
        <v>764881</v>
      </c>
    </row>
    <row r="43" spans="1:8" x14ac:dyDescent="0.3">
      <c r="A43" s="53">
        <v>45162</v>
      </c>
      <c r="B43" s="54" t="s">
        <v>521</v>
      </c>
      <c r="C43" s="54" t="s">
        <v>31</v>
      </c>
      <c r="D43" s="54" t="s">
        <v>522</v>
      </c>
      <c r="E43" s="54" t="s">
        <v>299</v>
      </c>
      <c r="F43" s="55">
        <v>649915</v>
      </c>
      <c r="G43" s="55">
        <v>51993</v>
      </c>
      <c r="H43" s="55">
        <v>701908</v>
      </c>
    </row>
    <row r="44" spans="1:8" x14ac:dyDescent="0.3">
      <c r="A44" s="53">
        <v>45162</v>
      </c>
      <c r="B44" s="54" t="s">
        <v>523</v>
      </c>
      <c r="C44" s="54" t="s">
        <v>31</v>
      </c>
      <c r="D44" s="54" t="s">
        <v>524</v>
      </c>
      <c r="E44" s="54" t="s">
        <v>431</v>
      </c>
      <c r="F44" s="55">
        <v>612401</v>
      </c>
      <c r="G44" s="55">
        <v>48992</v>
      </c>
      <c r="H44" s="55">
        <v>661393</v>
      </c>
    </row>
    <row r="45" spans="1:8" x14ac:dyDescent="0.3">
      <c r="A45" s="53">
        <v>45162</v>
      </c>
      <c r="B45" s="54" t="s">
        <v>525</v>
      </c>
      <c r="C45" s="54" t="s">
        <v>31</v>
      </c>
      <c r="D45" s="54" t="s">
        <v>526</v>
      </c>
      <c r="E45" s="54" t="s">
        <v>318</v>
      </c>
      <c r="F45" s="55">
        <v>603743</v>
      </c>
      <c r="G45" s="55">
        <v>48299</v>
      </c>
      <c r="H45" s="55">
        <v>652042</v>
      </c>
    </row>
    <row r="46" spans="1:8" x14ac:dyDescent="0.3">
      <c r="A46" s="53">
        <v>45162</v>
      </c>
      <c r="B46" s="54" t="s">
        <v>527</v>
      </c>
      <c r="C46" s="54" t="s">
        <v>31</v>
      </c>
      <c r="D46" s="54" t="s">
        <v>528</v>
      </c>
      <c r="E46" s="54" t="s">
        <v>267</v>
      </c>
      <c r="F46" s="55">
        <v>747766</v>
      </c>
      <c r="G46" s="55">
        <v>59821</v>
      </c>
      <c r="H46" s="55">
        <v>807587</v>
      </c>
    </row>
    <row r="47" spans="1:8" x14ac:dyDescent="0.3">
      <c r="A47" s="53">
        <v>45164</v>
      </c>
      <c r="B47" s="54" t="s">
        <v>529</v>
      </c>
      <c r="C47" s="54" t="s">
        <v>31</v>
      </c>
      <c r="D47" s="54" t="s">
        <v>530</v>
      </c>
      <c r="E47" s="54" t="s">
        <v>310</v>
      </c>
      <c r="F47" s="55">
        <v>1059520</v>
      </c>
      <c r="G47" s="55">
        <v>84762</v>
      </c>
      <c r="H47" s="55">
        <v>1144282</v>
      </c>
    </row>
    <row r="48" spans="1:8" x14ac:dyDescent="0.3">
      <c r="A48" s="53">
        <v>45164</v>
      </c>
      <c r="B48" s="54" t="s">
        <v>531</v>
      </c>
      <c r="C48" s="54" t="s">
        <v>31</v>
      </c>
      <c r="D48" s="54" t="s">
        <v>532</v>
      </c>
      <c r="E48" s="54" t="s">
        <v>370</v>
      </c>
      <c r="F48" s="55">
        <v>889787</v>
      </c>
      <c r="G48" s="55">
        <v>71183</v>
      </c>
      <c r="H48" s="55">
        <v>960970</v>
      </c>
    </row>
    <row r="49" spans="1:8" x14ac:dyDescent="0.3">
      <c r="A49" s="53">
        <v>45164</v>
      </c>
      <c r="B49" s="54" t="s">
        <v>533</v>
      </c>
      <c r="C49" s="54" t="s">
        <v>31</v>
      </c>
      <c r="D49" s="54" t="s">
        <v>534</v>
      </c>
      <c r="E49" s="54" t="s">
        <v>365</v>
      </c>
      <c r="F49" s="55">
        <v>607247</v>
      </c>
      <c r="G49" s="55">
        <v>48580</v>
      </c>
      <c r="H49" s="55">
        <v>655827</v>
      </c>
    </row>
    <row r="50" spans="1:8" x14ac:dyDescent="0.3">
      <c r="A50" s="53">
        <v>45164</v>
      </c>
      <c r="B50" s="54" t="s">
        <v>535</v>
      </c>
      <c r="C50" s="54" t="s">
        <v>31</v>
      </c>
      <c r="D50" s="54" t="s">
        <v>536</v>
      </c>
      <c r="E50" s="54" t="s">
        <v>335</v>
      </c>
      <c r="F50" s="55">
        <v>646260</v>
      </c>
      <c r="G50" s="55">
        <v>51701</v>
      </c>
      <c r="H50" s="55">
        <v>697961</v>
      </c>
    </row>
    <row r="51" spans="1:8" x14ac:dyDescent="0.3">
      <c r="A51" s="53">
        <v>45164</v>
      </c>
      <c r="B51" s="54" t="s">
        <v>537</v>
      </c>
      <c r="C51" s="54" t="s">
        <v>31</v>
      </c>
      <c r="D51" s="54" t="s">
        <v>538</v>
      </c>
      <c r="E51" s="54" t="s">
        <v>275</v>
      </c>
      <c r="F51" s="55">
        <v>1304395</v>
      </c>
      <c r="G51" s="55">
        <v>104352</v>
      </c>
      <c r="H51" s="55">
        <v>1408747</v>
      </c>
    </row>
    <row r="52" spans="1:8" x14ac:dyDescent="0.3">
      <c r="A52" s="53">
        <v>45164</v>
      </c>
      <c r="B52" s="54" t="s">
        <v>539</v>
      </c>
      <c r="C52" s="54" t="s">
        <v>31</v>
      </c>
      <c r="D52" s="54" t="s">
        <v>540</v>
      </c>
      <c r="E52" s="54" t="s">
        <v>291</v>
      </c>
      <c r="F52" s="55">
        <v>665205</v>
      </c>
      <c r="G52" s="55">
        <v>53216</v>
      </c>
      <c r="H52" s="55">
        <v>718421</v>
      </c>
    </row>
    <row r="53" spans="1:8" x14ac:dyDescent="0.3">
      <c r="A53" s="53">
        <v>45166</v>
      </c>
      <c r="B53" s="54" t="s">
        <v>541</v>
      </c>
      <c r="C53" s="54" t="s">
        <v>31</v>
      </c>
      <c r="D53" s="54" t="s">
        <v>542</v>
      </c>
      <c r="E53" s="54" t="s">
        <v>358</v>
      </c>
      <c r="F53" s="55">
        <v>714381</v>
      </c>
      <c r="G53" s="55">
        <v>57150</v>
      </c>
      <c r="H53" s="55">
        <v>771531</v>
      </c>
    </row>
    <row r="54" spans="1:8" x14ac:dyDescent="0.3">
      <c r="A54" s="53">
        <v>45166</v>
      </c>
      <c r="B54" s="54" t="s">
        <v>543</v>
      </c>
      <c r="C54" s="54" t="s">
        <v>31</v>
      </c>
      <c r="D54" s="54" t="s">
        <v>544</v>
      </c>
      <c r="E54" s="54" t="s">
        <v>275</v>
      </c>
      <c r="F54" s="55">
        <v>1626040</v>
      </c>
      <c r="G54" s="55">
        <v>130083</v>
      </c>
      <c r="H54" s="55">
        <v>1756123</v>
      </c>
    </row>
    <row r="55" spans="1:8" x14ac:dyDescent="0.3">
      <c r="A55" s="53">
        <v>45166</v>
      </c>
      <c r="B55" s="54" t="s">
        <v>545</v>
      </c>
      <c r="C55" s="54" t="s">
        <v>31</v>
      </c>
      <c r="D55" s="54" t="s">
        <v>546</v>
      </c>
      <c r="E55" s="54" t="s">
        <v>365</v>
      </c>
      <c r="F55" s="55">
        <v>732962</v>
      </c>
      <c r="G55" s="55">
        <v>58637</v>
      </c>
      <c r="H55" s="55">
        <v>791599</v>
      </c>
    </row>
    <row r="56" spans="1:8" x14ac:dyDescent="0.3">
      <c r="A56" s="53">
        <v>45166</v>
      </c>
      <c r="B56" s="54" t="s">
        <v>547</v>
      </c>
      <c r="C56" s="54" t="s">
        <v>31</v>
      </c>
      <c r="D56" s="54" t="s">
        <v>548</v>
      </c>
      <c r="E56" s="54" t="s">
        <v>352</v>
      </c>
      <c r="F56" s="55">
        <v>697590</v>
      </c>
      <c r="G56" s="55">
        <v>55807</v>
      </c>
      <c r="H56" s="55">
        <v>753397</v>
      </c>
    </row>
    <row r="57" spans="1:8" x14ac:dyDescent="0.3">
      <c r="A57" s="53">
        <v>45166</v>
      </c>
      <c r="B57" s="54" t="s">
        <v>549</v>
      </c>
      <c r="C57" s="54" t="s">
        <v>31</v>
      </c>
      <c r="D57" s="54" t="s">
        <v>550</v>
      </c>
      <c r="E57" s="54" t="s">
        <v>370</v>
      </c>
      <c r="F57" s="55">
        <v>649915</v>
      </c>
      <c r="G57" s="55">
        <v>51993</v>
      </c>
      <c r="H57" s="55">
        <v>701908</v>
      </c>
    </row>
    <row r="58" spans="1:8" x14ac:dyDescent="0.3">
      <c r="A58" s="53">
        <v>45166</v>
      </c>
      <c r="B58" s="54" t="s">
        <v>551</v>
      </c>
      <c r="C58" s="54" t="s">
        <v>31</v>
      </c>
      <c r="D58" s="54" t="s">
        <v>552</v>
      </c>
      <c r="E58" s="54" t="s">
        <v>295</v>
      </c>
      <c r="F58" s="55">
        <v>639480</v>
      </c>
      <c r="G58" s="55">
        <v>51158</v>
      </c>
      <c r="H58" s="55">
        <v>690638</v>
      </c>
    </row>
    <row r="59" spans="1:8" x14ac:dyDescent="0.3">
      <c r="F59" s="19">
        <f t="shared" ref="F59:G59" si="0">+SUM(F3:F58)</f>
        <v>48108851</v>
      </c>
      <c r="G59" s="19">
        <f t="shared" si="0"/>
        <v>3848709</v>
      </c>
      <c r="H59" s="19">
        <f>+SUM(H3:H58)</f>
        <v>51957560</v>
      </c>
    </row>
    <row r="60" spans="1:8" ht="17.55" x14ac:dyDescent="0.3">
      <c r="A60" s="109" t="s">
        <v>235</v>
      </c>
      <c r="B60" s="109"/>
      <c r="C60" s="109"/>
      <c r="D60" s="109"/>
      <c r="E60" s="109"/>
      <c r="F60" s="109"/>
      <c r="G60" s="109"/>
      <c r="H60" s="109"/>
    </row>
    <row r="61" spans="1:8" ht="30.05" customHeight="1" x14ac:dyDescent="0.3">
      <c r="A61" s="51" t="s">
        <v>21</v>
      </c>
      <c r="B61" s="52" t="s">
        <v>6</v>
      </c>
      <c r="C61" s="52" t="s">
        <v>24</v>
      </c>
      <c r="D61" s="52" t="s">
        <v>553</v>
      </c>
      <c r="E61" s="52" t="s">
        <v>7</v>
      </c>
      <c r="F61" s="18" t="s">
        <v>25</v>
      </c>
      <c r="G61" s="18" t="s">
        <v>27</v>
      </c>
      <c r="H61" s="18" t="s">
        <v>28</v>
      </c>
    </row>
    <row r="62" spans="1:8" x14ac:dyDescent="0.3">
      <c r="A62" s="53">
        <v>45154</v>
      </c>
      <c r="B62" s="54" t="s">
        <v>554</v>
      </c>
      <c r="C62" s="54" t="s">
        <v>31</v>
      </c>
      <c r="D62" s="54" t="s">
        <v>555</v>
      </c>
      <c r="E62" s="54" t="s">
        <v>556</v>
      </c>
      <c r="F62" s="55">
        <v>841902</v>
      </c>
      <c r="G62" s="55">
        <v>67351</v>
      </c>
      <c r="H62" s="55">
        <v>909253</v>
      </c>
    </row>
    <row r="63" spans="1:8" x14ac:dyDescent="0.3">
      <c r="A63" s="53">
        <v>45154</v>
      </c>
      <c r="B63" s="54" t="s">
        <v>557</v>
      </c>
      <c r="C63" s="54" t="s">
        <v>31</v>
      </c>
      <c r="D63" s="54" t="s">
        <v>555</v>
      </c>
      <c r="E63" s="54" t="s">
        <v>556</v>
      </c>
      <c r="F63" s="55">
        <v>917872</v>
      </c>
      <c r="G63" s="55">
        <v>73430</v>
      </c>
      <c r="H63" s="55">
        <v>991302</v>
      </c>
    </row>
    <row r="64" spans="1:8" x14ac:dyDescent="0.3">
      <c r="A64" s="53">
        <v>45154</v>
      </c>
      <c r="B64" s="54" t="s">
        <v>558</v>
      </c>
      <c r="C64" s="54" t="s">
        <v>31</v>
      </c>
      <c r="D64" s="54" t="s">
        <v>555</v>
      </c>
      <c r="E64" s="54" t="s">
        <v>556</v>
      </c>
      <c r="F64" s="55">
        <v>988785</v>
      </c>
      <c r="G64" s="55">
        <v>79102</v>
      </c>
      <c r="H64" s="55">
        <v>1067887</v>
      </c>
    </row>
    <row r="65" spans="1:8" x14ac:dyDescent="0.3">
      <c r="A65" s="53">
        <v>45154</v>
      </c>
      <c r="B65" s="54" t="s">
        <v>559</v>
      </c>
      <c r="C65" s="54" t="s">
        <v>31</v>
      </c>
      <c r="D65" s="54" t="s">
        <v>555</v>
      </c>
      <c r="E65" s="54" t="s">
        <v>556</v>
      </c>
      <c r="F65" s="55">
        <v>534517</v>
      </c>
      <c r="G65" s="55">
        <v>42761</v>
      </c>
      <c r="H65" s="55">
        <v>577278</v>
      </c>
    </row>
    <row r="66" spans="1:8" x14ac:dyDescent="0.3">
      <c r="A66" s="53">
        <v>45152</v>
      </c>
      <c r="B66" s="54"/>
      <c r="C66" s="54" t="s">
        <v>31</v>
      </c>
      <c r="D66" s="54" t="s">
        <v>555</v>
      </c>
      <c r="E66" s="54" t="s">
        <v>556</v>
      </c>
      <c r="F66" s="55">
        <v>488939</v>
      </c>
      <c r="G66" s="55">
        <v>39115</v>
      </c>
      <c r="H66" s="55">
        <v>528054</v>
      </c>
    </row>
    <row r="67" spans="1:8" x14ac:dyDescent="0.3">
      <c r="A67" s="53">
        <v>45155</v>
      </c>
      <c r="B67" s="54"/>
      <c r="C67" s="54" t="s">
        <v>31</v>
      </c>
      <c r="D67" s="54" t="s">
        <v>555</v>
      </c>
      <c r="E67" s="54" t="s">
        <v>556</v>
      </c>
      <c r="F67" s="55">
        <v>551272</v>
      </c>
      <c r="G67" s="55">
        <v>44102</v>
      </c>
      <c r="H67" s="55">
        <v>595374</v>
      </c>
    </row>
    <row r="68" spans="1:8" x14ac:dyDescent="0.3">
      <c r="A68" s="53">
        <v>45156</v>
      </c>
      <c r="B68" s="54"/>
      <c r="C68" s="54" t="s">
        <v>31</v>
      </c>
      <c r="D68" s="54" t="s">
        <v>555</v>
      </c>
      <c r="E68" s="54" t="s">
        <v>556</v>
      </c>
      <c r="F68" s="55">
        <v>522764</v>
      </c>
      <c r="G68" s="55">
        <v>41821</v>
      </c>
      <c r="H68" s="55">
        <v>564585</v>
      </c>
    </row>
    <row r="69" spans="1:8" x14ac:dyDescent="0.3">
      <c r="A69" s="53">
        <v>45159</v>
      </c>
      <c r="B69" s="54"/>
      <c r="C69" s="54" t="s">
        <v>31</v>
      </c>
      <c r="D69" s="54" t="s">
        <v>555</v>
      </c>
      <c r="E69" s="54" t="s">
        <v>556</v>
      </c>
      <c r="F69" s="55">
        <v>402981</v>
      </c>
      <c r="G69" s="55">
        <v>32240</v>
      </c>
      <c r="H69" s="55">
        <v>435221</v>
      </c>
    </row>
    <row r="70" spans="1:8" x14ac:dyDescent="0.3">
      <c r="A70" s="53">
        <v>45161</v>
      </c>
      <c r="B70" s="54"/>
      <c r="C70" s="54" t="s">
        <v>31</v>
      </c>
      <c r="D70" s="54" t="s">
        <v>555</v>
      </c>
      <c r="E70" s="54" t="s">
        <v>556</v>
      </c>
      <c r="F70" s="55">
        <v>1282013</v>
      </c>
      <c r="G70" s="55">
        <v>102561</v>
      </c>
      <c r="H70" s="55">
        <v>1384574</v>
      </c>
    </row>
    <row r="71" spans="1:8" x14ac:dyDescent="0.3">
      <c r="A71" s="53">
        <v>45162</v>
      </c>
      <c r="B71" s="54"/>
      <c r="C71" s="54" t="s">
        <v>31</v>
      </c>
      <c r="D71" s="54" t="s">
        <v>555</v>
      </c>
      <c r="E71" s="54" t="s">
        <v>556</v>
      </c>
      <c r="F71" s="55">
        <v>316515</v>
      </c>
      <c r="G71" s="55">
        <v>25321</v>
      </c>
      <c r="H71" s="55">
        <v>341836</v>
      </c>
    </row>
    <row r="72" spans="1:8" x14ac:dyDescent="0.3">
      <c r="A72" s="53">
        <v>45166</v>
      </c>
      <c r="B72" s="54"/>
      <c r="C72" s="54" t="s">
        <v>31</v>
      </c>
      <c r="D72" s="54" t="s">
        <v>555</v>
      </c>
      <c r="E72" s="54" t="s">
        <v>556</v>
      </c>
      <c r="F72" s="55">
        <v>422147</v>
      </c>
      <c r="G72" s="55">
        <v>33773</v>
      </c>
      <c r="H72" s="55">
        <v>455920</v>
      </c>
    </row>
    <row r="73" spans="1:8" x14ac:dyDescent="0.3">
      <c r="A73" s="53">
        <v>45169</v>
      </c>
      <c r="B73" s="54"/>
      <c r="C73" s="54" t="s">
        <v>31</v>
      </c>
      <c r="D73" s="54" t="s">
        <v>555</v>
      </c>
      <c r="E73" s="54" t="s">
        <v>556</v>
      </c>
      <c r="F73" s="55">
        <v>364189</v>
      </c>
      <c r="G73" s="55">
        <v>29135</v>
      </c>
      <c r="H73" s="55">
        <v>393324</v>
      </c>
    </row>
    <row r="74" spans="1:8" x14ac:dyDescent="0.3">
      <c r="F74" s="19">
        <f t="shared" ref="F74:G74" si="1">+SUM(F62:F73)</f>
        <v>7633896</v>
      </c>
      <c r="G74" s="19">
        <f t="shared" si="1"/>
        <v>610712</v>
      </c>
      <c r="H74" s="19">
        <f>+SUM(H62:H73)</f>
        <v>8244608</v>
      </c>
    </row>
    <row r="78" spans="1:8" x14ac:dyDescent="0.3">
      <c r="C78" t="s">
        <v>563</v>
      </c>
      <c r="D78" s="94">
        <f>+(F59-F74)*2%*1.08</f>
        <v>874259.02800000005</v>
      </c>
    </row>
    <row r="79" spans="1:8" x14ac:dyDescent="0.3">
      <c r="C79" t="s">
        <v>564</v>
      </c>
      <c r="D79" s="94">
        <f>+(H59-H74)*0.01</f>
        <v>437129.52</v>
      </c>
    </row>
    <row r="82" spans="4:5" x14ac:dyDescent="0.3">
      <c r="D82" s="99">
        <f>+H59-H74-D78-D79</f>
        <v>42401563.452</v>
      </c>
    </row>
    <row r="83" spans="4:5" x14ac:dyDescent="0.3">
      <c r="E83" s="19">
        <f>+D82+'T9'!J76+'T10'!L59</f>
        <v>131302883.48025098</v>
      </c>
    </row>
  </sheetData>
  <mergeCells count="2">
    <mergeCell ref="A1:H1"/>
    <mergeCell ref="A60:H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84C8-2251-46E7-AF2B-5817A6B27F53}">
  <dimension ref="A1:J76"/>
  <sheetViews>
    <sheetView topLeftCell="A52" workbookViewId="0">
      <selection activeCell="J76" sqref="J76"/>
    </sheetView>
  </sheetViews>
  <sheetFormatPr defaultRowHeight="15.05" x14ac:dyDescent="0.3"/>
  <cols>
    <col min="3" max="3" width="20.109375" hidden="1" customWidth="1"/>
    <col min="4" max="5" width="0" hidden="1" customWidth="1"/>
    <col min="6" max="6" width="30.33203125" customWidth="1"/>
    <col min="7" max="10" width="13" customWidth="1"/>
  </cols>
  <sheetData>
    <row r="1" spans="1:10" ht="17.55" x14ac:dyDescent="0.3">
      <c r="A1" s="109" t="s">
        <v>658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1.3" x14ac:dyDescent="0.3">
      <c r="A2" s="51" t="s">
        <v>21</v>
      </c>
      <c r="B2" s="52" t="s">
        <v>6</v>
      </c>
      <c r="C2" s="52" t="s">
        <v>24</v>
      </c>
      <c r="D2" s="52" t="s">
        <v>261</v>
      </c>
      <c r="E2" s="52" t="s">
        <v>7</v>
      </c>
      <c r="F2" s="52" t="s">
        <v>262</v>
      </c>
      <c r="G2" s="18" t="s">
        <v>25</v>
      </c>
      <c r="H2" s="18" t="s">
        <v>26</v>
      </c>
      <c r="I2" s="18" t="s">
        <v>27</v>
      </c>
      <c r="J2" s="18" t="s">
        <v>28</v>
      </c>
    </row>
    <row r="3" spans="1:10" x14ac:dyDescent="0.3">
      <c r="A3" s="53">
        <v>45170</v>
      </c>
      <c r="B3" s="54" t="s">
        <v>570</v>
      </c>
      <c r="C3" s="54" t="s">
        <v>31</v>
      </c>
      <c r="D3" s="54" t="s">
        <v>265</v>
      </c>
      <c r="E3" s="54" t="s">
        <v>571</v>
      </c>
      <c r="F3" s="54" t="s">
        <v>335</v>
      </c>
      <c r="G3" s="55">
        <v>569857</v>
      </c>
      <c r="H3" s="55">
        <v>0</v>
      </c>
      <c r="I3" s="55">
        <v>45589</v>
      </c>
      <c r="J3" s="55">
        <v>615446</v>
      </c>
    </row>
    <row r="4" spans="1:10" x14ac:dyDescent="0.3">
      <c r="A4" s="53">
        <v>45170</v>
      </c>
      <c r="B4" s="54" t="s">
        <v>573</v>
      </c>
      <c r="C4" s="54" t="s">
        <v>31</v>
      </c>
      <c r="D4" s="54" t="s">
        <v>265</v>
      </c>
      <c r="E4" s="54" t="s">
        <v>574</v>
      </c>
      <c r="F4" s="54" t="s">
        <v>287</v>
      </c>
      <c r="G4" s="55">
        <v>487812</v>
      </c>
      <c r="H4" s="55">
        <v>0</v>
      </c>
      <c r="I4" s="55">
        <v>39025</v>
      </c>
      <c r="J4" s="55">
        <v>526837</v>
      </c>
    </row>
    <row r="5" spans="1:10" x14ac:dyDescent="0.3">
      <c r="A5" s="53">
        <v>45170</v>
      </c>
      <c r="B5" s="54" t="s">
        <v>577</v>
      </c>
      <c r="C5" s="54" t="s">
        <v>31</v>
      </c>
      <c r="D5" s="54" t="s">
        <v>265</v>
      </c>
      <c r="E5" s="54" t="s">
        <v>578</v>
      </c>
      <c r="F5" s="54" t="s">
        <v>389</v>
      </c>
      <c r="G5" s="55">
        <v>746765</v>
      </c>
      <c r="H5" s="55">
        <v>0</v>
      </c>
      <c r="I5" s="55">
        <v>59741</v>
      </c>
      <c r="J5" s="55">
        <v>806506</v>
      </c>
    </row>
    <row r="6" spans="1:10" x14ac:dyDescent="0.3">
      <c r="A6" s="53">
        <v>45170</v>
      </c>
      <c r="B6" s="54" t="s">
        <v>605</v>
      </c>
      <c r="C6" s="54" t="s">
        <v>31</v>
      </c>
      <c r="D6" s="54" t="s">
        <v>265</v>
      </c>
      <c r="E6" s="54" t="s">
        <v>606</v>
      </c>
      <c r="F6" s="54" t="s">
        <v>345</v>
      </c>
      <c r="G6" s="55">
        <v>650416</v>
      </c>
      <c r="H6" s="55">
        <v>0</v>
      </c>
      <c r="I6" s="55">
        <v>52033</v>
      </c>
      <c r="J6" s="55">
        <v>702449</v>
      </c>
    </row>
    <row r="7" spans="1:10" x14ac:dyDescent="0.3">
      <c r="A7" s="53">
        <v>45170</v>
      </c>
      <c r="B7" s="54" t="s">
        <v>610</v>
      </c>
      <c r="C7" s="54" t="s">
        <v>31</v>
      </c>
      <c r="D7" s="54" t="s">
        <v>265</v>
      </c>
      <c r="E7" s="54" t="s">
        <v>611</v>
      </c>
      <c r="F7" s="54" t="s">
        <v>329</v>
      </c>
      <c r="G7" s="55">
        <v>421557</v>
      </c>
      <c r="H7" s="55">
        <v>0</v>
      </c>
      <c r="I7" s="55">
        <v>33725</v>
      </c>
      <c r="J7" s="55">
        <v>455282</v>
      </c>
    </row>
    <row r="8" spans="1:10" x14ac:dyDescent="0.3">
      <c r="A8" s="53">
        <v>45170</v>
      </c>
      <c r="B8" s="54" t="s">
        <v>620</v>
      </c>
      <c r="C8" s="54" t="s">
        <v>31</v>
      </c>
      <c r="D8" s="54" t="s">
        <v>265</v>
      </c>
      <c r="E8" s="54" t="s">
        <v>621</v>
      </c>
      <c r="F8" s="54" t="s">
        <v>310</v>
      </c>
      <c r="G8" s="55">
        <v>864198</v>
      </c>
      <c r="H8" s="55">
        <v>0</v>
      </c>
      <c r="I8" s="55">
        <v>69136</v>
      </c>
      <c r="J8" s="55">
        <v>933334</v>
      </c>
    </row>
    <row r="9" spans="1:10" x14ac:dyDescent="0.3">
      <c r="A9" s="53">
        <v>45170</v>
      </c>
      <c r="B9" s="54" t="s">
        <v>623</v>
      </c>
      <c r="C9" s="54" t="s">
        <v>31</v>
      </c>
      <c r="D9" s="54" t="s">
        <v>265</v>
      </c>
      <c r="E9" s="54" t="s">
        <v>624</v>
      </c>
      <c r="F9" s="54" t="s">
        <v>303</v>
      </c>
      <c r="G9" s="55">
        <v>464225</v>
      </c>
      <c r="H9" s="55">
        <v>0</v>
      </c>
      <c r="I9" s="55">
        <v>37138</v>
      </c>
      <c r="J9" s="55">
        <v>501363</v>
      </c>
    </row>
    <row r="10" spans="1:10" x14ac:dyDescent="0.3">
      <c r="A10" s="53">
        <v>45170</v>
      </c>
      <c r="B10" s="54" t="s">
        <v>625</v>
      </c>
      <c r="C10" s="54" t="s">
        <v>31</v>
      </c>
      <c r="D10" s="54" t="s">
        <v>265</v>
      </c>
      <c r="E10" s="54" t="s">
        <v>433</v>
      </c>
      <c r="F10" s="54" t="s">
        <v>299</v>
      </c>
      <c r="G10" s="55">
        <v>585663</v>
      </c>
      <c r="H10" s="55">
        <v>0</v>
      </c>
      <c r="I10" s="55">
        <v>46853</v>
      </c>
      <c r="J10" s="55">
        <v>632516</v>
      </c>
    </row>
    <row r="11" spans="1:10" x14ac:dyDescent="0.3">
      <c r="A11" s="53">
        <v>45170</v>
      </c>
      <c r="B11" s="54" t="s">
        <v>630</v>
      </c>
      <c r="C11" s="54" t="s">
        <v>31</v>
      </c>
      <c r="D11" s="54" t="s">
        <v>265</v>
      </c>
      <c r="E11" s="54" t="s">
        <v>631</v>
      </c>
      <c r="F11" s="54" t="s">
        <v>322</v>
      </c>
      <c r="G11" s="55">
        <v>603743</v>
      </c>
      <c r="H11" s="55">
        <v>0</v>
      </c>
      <c r="I11" s="55">
        <v>48299</v>
      </c>
      <c r="J11" s="55">
        <v>652042</v>
      </c>
    </row>
    <row r="12" spans="1:10" x14ac:dyDescent="0.3">
      <c r="A12" s="53">
        <v>45170</v>
      </c>
      <c r="B12" s="54" t="s">
        <v>653</v>
      </c>
      <c r="C12" s="54" t="s">
        <v>31</v>
      </c>
      <c r="D12" s="54" t="s">
        <v>265</v>
      </c>
      <c r="E12" s="54" t="s">
        <v>654</v>
      </c>
      <c r="F12" s="54" t="s">
        <v>318</v>
      </c>
      <c r="G12" s="55">
        <v>1168823</v>
      </c>
      <c r="H12" s="55">
        <v>0</v>
      </c>
      <c r="I12" s="55">
        <v>93506</v>
      </c>
      <c r="J12" s="55">
        <v>1262329</v>
      </c>
    </row>
    <row r="13" spans="1:10" x14ac:dyDescent="0.3">
      <c r="A13" s="53">
        <v>45173</v>
      </c>
      <c r="B13" s="54" t="s">
        <v>613</v>
      </c>
      <c r="C13" s="54" t="s">
        <v>31</v>
      </c>
      <c r="D13" s="54" t="s">
        <v>265</v>
      </c>
      <c r="E13" s="54" t="s">
        <v>614</v>
      </c>
      <c r="F13" s="54" t="s">
        <v>279</v>
      </c>
      <c r="G13" s="55">
        <v>559573</v>
      </c>
      <c r="H13" s="55">
        <v>0</v>
      </c>
      <c r="I13" s="55">
        <v>44766</v>
      </c>
      <c r="J13" s="55">
        <v>604339</v>
      </c>
    </row>
    <row r="14" spans="1:10" x14ac:dyDescent="0.3">
      <c r="A14" s="53">
        <v>45173</v>
      </c>
      <c r="B14" s="54" t="s">
        <v>636</v>
      </c>
      <c r="C14" s="54" t="s">
        <v>31</v>
      </c>
      <c r="D14" s="54" t="s">
        <v>265</v>
      </c>
      <c r="E14" s="54" t="s">
        <v>637</v>
      </c>
      <c r="F14" s="54" t="s">
        <v>267</v>
      </c>
      <c r="G14" s="55">
        <v>464225</v>
      </c>
      <c r="H14" s="55">
        <v>0</v>
      </c>
      <c r="I14" s="55">
        <v>37138</v>
      </c>
      <c r="J14" s="55">
        <v>501363</v>
      </c>
    </row>
    <row r="15" spans="1:10" x14ac:dyDescent="0.3">
      <c r="A15" s="53">
        <v>45173</v>
      </c>
      <c r="B15" s="54" t="s">
        <v>639</v>
      </c>
      <c r="C15" s="54" t="s">
        <v>31</v>
      </c>
      <c r="D15" s="54" t="s">
        <v>265</v>
      </c>
      <c r="E15" s="54" t="s">
        <v>640</v>
      </c>
      <c r="F15" s="54" t="s">
        <v>358</v>
      </c>
      <c r="G15" s="55">
        <v>748267</v>
      </c>
      <c r="H15" s="55">
        <v>0</v>
      </c>
      <c r="I15" s="55">
        <v>59861</v>
      </c>
      <c r="J15" s="55">
        <v>808128</v>
      </c>
    </row>
    <row r="16" spans="1:10" x14ac:dyDescent="0.3">
      <c r="A16" s="53">
        <v>45173</v>
      </c>
      <c r="B16" s="54" t="s">
        <v>656</v>
      </c>
      <c r="C16" s="54" t="s">
        <v>31</v>
      </c>
      <c r="D16" s="54" t="s">
        <v>265</v>
      </c>
      <c r="E16" s="54" t="s">
        <v>657</v>
      </c>
      <c r="F16" s="54" t="s">
        <v>322</v>
      </c>
      <c r="G16" s="55">
        <v>665205</v>
      </c>
      <c r="H16" s="55">
        <v>0</v>
      </c>
      <c r="I16" s="55">
        <v>53216</v>
      </c>
      <c r="J16" s="55">
        <v>718421</v>
      </c>
    </row>
    <row r="17" spans="1:10" x14ac:dyDescent="0.3">
      <c r="A17" s="53">
        <v>45177</v>
      </c>
      <c r="B17" s="54" t="s">
        <v>567</v>
      </c>
      <c r="C17" s="54" t="s">
        <v>31</v>
      </c>
      <c r="D17" s="54" t="s">
        <v>265</v>
      </c>
      <c r="E17" s="54" t="s">
        <v>568</v>
      </c>
      <c r="F17" s="54" t="s">
        <v>335</v>
      </c>
      <c r="G17" s="55">
        <v>790435</v>
      </c>
      <c r="H17" s="55">
        <v>0</v>
      </c>
      <c r="I17" s="55">
        <v>63235</v>
      </c>
      <c r="J17" s="55">
        <v>853670</v>
      </c>
    </row>
    <row r="18" spans="1:10" x14ac:dyDescent="0.3">
      <c r="A18" s="53">
        <v>45177</v>
      </c>
      <c r="B18" s="54" t="s">
        <v>615</v>
      </c>
      <c r="C18" s="54" t="s">
        <v>31</v>
      </c>
      <c r="D18" s="54" t="s">
        <v>265</v>
      </c>
      <c r="E18" s="54" t="s">
        <v>408</v>
      </c>
      <c r="F18" s="54" t="s">
        <v>275</v>
      </c>
      <c r="G18" s="55">
        <v>866185</v>
      </c>
      <c r="H18" s="55">
        <v>0</v>
      </c>
      <c r="I18" s="55">
        <v>69295</v>
      </c>
      <c r="J18" s="55">
        <v>935480</v>
      </c>
    </row>
    <row r="19" spans="1:10" x14ac:dyDescent="0.3">
      <c r="A19" s="53">
        <v>45177</v>
      </c>
      <c r="B19" s="54" t="s">
        <v>634</v>
      </c>
      <c r="C19" s="54" t="s">
        <v>31</v>
      </c>
      <c r="D19" s="54" t="s">
        <v>265</v>
      </c>
      <c r="E19" s="54" t="s">
        <v>635</v>
      </c>
      <c r="F19" s="54" t="s">
        <v>303</v>
      </c>
      <c r="G19" s="55">
        <v>789282</v>
      </c>
      <c r="H19" s="55">
        <v>0</v>
      </c>
      <c r="I19" s="55">
        <v>63143</v>
      </c>
      <c r="J19" s="55">
        <v>852425</v>
      </c>
    </row>
    <row r="20" spans="1:10" x14ac:dyDescent="0.3">
      <c r="A20" s="53">
        <v>45180</v>
      </c>
      <c r="B20" s="54" t="s">
        <v>575</v>
      </c>
      <c r="C20" s="54" t="s">
        <v>31</v>
      </c>
      <c r="D20" s="54" t="s">
        <v>265</v>
      </c>
      <c r="E20" s="54" t="s">
        <v>492</v>
      </c>
      <c r="F20" s="54" t="s">
        <v>370</v>
      </c>
      <c r="G20" s="55">
        <v>377888</v>
      </c>
      <c r="H20" s="55">
        <v>0</v>
      </c>
      <c r="I20" s="55">
        <v>30231</v>
      </c>
      <c r="J20" s="55">
        <v>408119</v>
      </c>
    </row>
    <row r="21" spans="1:10" x14ac:dyDescent="0.3">
      <c r="A21" s="53">
        <v>45180</v>
      </c>
      <c r="B21" s="54" t="s">
        <v>579</v>
      </c>
      <c r="C21" s="54" t="s">
        <v>31</v>
      </c>
      <c r="D21" s="54" t="s">
        <v>265</v>
      </c>
      <c r="E21" s="54" t="s">
        <v>163</v>
      </c>
      <c r="F21" s="54" t="s">
        <v>345</v>
      </c>
      <c r="G21" s="55">
        <v>612970</v>
      </c>
      <c r="H21" s="55">
        <v>0</v>
      </c>
      <c r="I21" s="55">
        <v>49038</v>
      </c>
      <c r="J21" s="55">
        <v>662008</v>
      </c>
    </row>
    <row r="22" spans="1:10" x14ac:dyDescent="0.3">
      <c r="A22" s="53">
        <v>45180</v>
      </c>
      <c r="B22" s="54" t="s">
        <v>585</v>
      </c>
      <c r="C22" s="54" t="s">
        <v>31</v>
      </c>
      <c r="D22" s="54" t="s">
        <v>265</v>
      </c>
      <c r="E22" s="54" t="s">
        <v>586</v>
      </c>
      <c r="F22" s="54" t="s">
        <v>318</v>
      </c>
      <c r="G22" s="55">
        <v>1405654</v>
      </c>
      <c r="H22" s="55">
        <v>0</v>
      </c>
      <c r="I22" s="55">
        <v>112452</v>
      </c>
      <c r="J22" s="55">
        <v>1518106</v>
      </c>
    </row>
    <row r="23" spans="1:10" x14ac:dyDescent="0.3">
      <c r="A23" s="53">
        <v>45180</v>
      </c>
      <c r="B23" s="54" t="s">
        <v>593</v>
      </c>
      <c r="C23" s="54" t="s">
        <v>31</v>
      </c>
      <c r="D23" s="54" t="s">
        <v>265</v>
      </c>
      <c r="E23" s="54" t="s">
        <v>489</v>
      </c>
      <c r="F23" s="54" t="s">
        <v>307</v>
      </c>
      <c r="G23" s="55">
        <v>765895</v>
      </c>
      <c r="H23" s="55">
        <v>0</v>
      </c>
      <c r="I23" s="55">
        <v>61272</v>
      </c>
      <c r="J23" s="55">
        <v>827167</v>
      </c>
    </row>
    <row r="24" spans="1:10" x14ac:dyDescent="0.3">
      <c r="A24" s="53">
        <v>45180</v>
      </c>
      <c r="B24" s="54" t="s">
        <v>604</v>
      </c>
      <c r="C24" s="54" t="s">
        <v>31</v>
      </c>
      <c r="D24" s="54" t="s">
        <v>265</v>
      </c>
      <c r="E24" s="54" t="s">
        <v>167</v>
      </c>
      <c r="F24" s="54" t="s">
        <v>342</v>
      </c>
      <c r="G24" s="55">
        <v>668814</v>
      </c>
      <c r="H24" s="55">
        <v>0</v>
      </c>
      <c r="I24" s="55">
        <v>53505</v>
      </c>
      <c r="J24" s="55">
        <v>722319</v>
      </c>
    </row>
    <row r="25" spans="1:10" x14ac:dyDescent="0.3">
      <c r="A25" s="53">
        <v>45180</v>
      </c>
      <c r="B25" s="54" t="s">
        <v>607</v>
      </c>
      <c r="C25" s="54" t="s">
        <v>31</v>
      </c>
      <c r="D25" s="54" t="s">
        <v>265</v>
      </c>
      <c r="E25" s="54" t="s">
        <v>402</v>
      </c>
      <c r="F25" s="54" t="s">
        <v>283</v>
      </c>
      <c r="G25" s="55">
        <v>1087584</v>
      </c>
      <c r="H25" s="55">
        <v>0</v>
      </c>
      <c r="I25" s="55">
        <v>87007</v>
      </c>
      <c r="J25" s="55">
        <v>1174591</v>
      </c>
    </row>
    <row r="26" spans="1:10" x14ac:dyDescent="0.3">
      <c r="A26" s="53">
        <v>45180</v>
      </c>
      <c r="B26" s="54" t="s">
        <v>616</v>
      </c>
      <c r="C26" s="54" t="s">
        <v>31</v>
      </c>
      <c r="D26" s="54" t="s">
        <v>265</v>
      </c>
      <c r="E26" s="54" t="s">
        <v>360</v>
      </c>
      <c r="F26" s="54" t="s">
        <v>275</v>
      </c>
      <c r="G26" s="55">
        <v>1628025</v>
      </c>
      <c r="H26" s="55">
        <v>0</v>
      </c>
      <c r="I26" s="55">
        <v>130242</v>
      </c>
      <c r="J26" s="55">
        <v>1758267</v>
      </c>
    </row>
    <row r="27" spans="1:10" x14ac:dyDescent="0.3">
      <c r="A27" s="53">
        <v>45180</v>
      </c>
      <c r="B27" s="54" t="s">
        <v>619</v>
      </c>
      <c r="C27" s="54" t="s">
        <v>31</v>
      </c>
      <c r="D27" s="54" t="s">
        <v>265</v>
      </c>
      <c r="E27" s="54" t="s">
        <v>270</v>
      </c>
      <c r="F27" s="54" t="s">
        <v>271</v>
      </c>
      <c r="G27" s="55">
        <v>633068</v>
      </c>
      <c r="H27" s="55">
        <v>0</v>
      </c>
      <c r="I27" s="55">
        <v>50645</v>
      </c>
      <c r="J27" s="55">
        <v>683713</v>
      </c>
    </row>
    <row r="28" spans="1:10" x14ac:dyDescent="0.3">
      <c r="A28" s="53">
        <v>45180</v>
      </c>
      <c r="B28" s="54" t="s">
        <v>622</v>
      </c>
      <c r="C28" s="54" t="s">
        <v>31</v>
      </c>
      <c r="D28" s="54" t="s">
        <v>265</v>
      </c>
      <c r="E28" s="54" t="s">
        <v>331</v>
      </c>
      <c r="F28" s="54" t="s">
        <v>267</v>
      </c>
      <c r="G28" s="55">
        <v>587165</v>
      </c>
      <c r="H28" s="55">
        <v>0</v>
      </c>
      <c r="I28" s="55">
        <v>46973</v>
      </c>
      <c r="J28" s="55">
        <v>634138</v>
      </c>
    </row>
    <row r="29" spans="1:10" x14ac:dyDescent="0.3">
      <c r="A29" s="53">
        <v>45180</v>
      </c>
      <c r="B29" s="54" t="s">
        <v>633</v>
      </c>
      <c r="C29" s="54" t="s">
        <v>31</v>
      </c>
      <c r="D29" s="54" t="s">
        <v>265</v>
      </c>
      <c r="E29" s="54" t="s">
        <v>290</v>
      </c>
      <c r="F29" s="54" t="s">
        <v>291</v>
      </c>
      <c r="G29" s="55">
        <v>490300</v>
      </c>
      <c r="H29" s="55">
        <v>0</v>
      </c>
      <c r="I29" s="55">
        <v>39224</v>
      </c>
      <c r="J29" s="55">
        <v>529524</v>
      </c>
    </row>
    <row r="30" spans="1:10" x14ac:dyDescent="0.3">
      <c r="A30" s="53">
        <v>45180</v>
      </c>
      <c r="B30" s="54" t="s">
        <v>638</v>
      </c>
      <c r="C30" s="54" t="s">
        <v>31</v>
      </c>
      <c r="D30" s="54" t="s">
        <v>265</v>
      </c>
      <c r="E30" s="54" t="s">
        <v>509</v>
      </c>
      <c r="F30" s="54" t="s">
        <v>380</v>
      </c>
      <c r="G30" s="55">
        <v>868023</v>
      </c>
      <c r="H30" s="55">
        <v>0</v>
      </c>
      <c r="I30" s="55">
        <v>69442</v>
      </c>
      <c r="J30" s="55">
        <v>937465</v>
      </c>
    </row>
    <row r="31" spans="1:10" x14ac:dyDescent="0.3">
      <c r="A31" s="53">
        <v>45180</v>
      </c>
      <c r="B31" s="54" t="s">
        <v>641</v>
      </c>
      <c r="C31" s="54" t="s">
        <v>31</v>
      </c>
      <c r="D31" s="54" t="s">
        <v>265</v>
      </c>
      <c r="E31" s="54" t="s">
        <v>364</v>
      </c>
      <c r="F31" s="54" t="s">
        <v>365</v>
      </c>
      <c r="G31" s="55">
        <v>1403845</v>
      </c>
      <c r="H31" s="55">
        <v>0</v>
      </c>
      <c r="I31" s="55">
        <v>112308</v>
      </c>
      <c r="J31" s="55">
        <v>1516153</v>
      </c>
    </row>
    <row r="32" spans="1:10" x14ac:dyDescent="0.3">
      <c r="A32" s="53">
        <v>45180</v>
      </c>
      <c r="B32" s="54" t="s">
        <v>644</v>
      </c>
      <c r="C32" s="54" t="s">
        <v>31</v>
      </c>
      <c r="D32" s="54" t="s">
        <v>265</v>
      </c>
      <c r="E32" s="54" t="s">
        <v>179</v>
      </c>
      <c r="F32" s="54" t="s">
        <v>348</v>
      </c>
      <c r="G32" s="55">
        <v>507243</v>
      </c>
      <c r="H32" s="55">
        <v>0</v>
      </c>
      <c r="I32" s="55">
        <v>40579</v>
      </c>
      <c r="J32" s="55">
        <v>547822</v>
      </c>
    </row>
    <row r="33" spans="1:10" x14ac:dyDescent="0.3">
      <c r="A33" s="53">
        <v>45180</v>
      </c>
      <c r="B33" s="54" t="s">
        <v>646</v>
      </c>
      <c r="C33" s="54" t="s">
        <v>31</v>
      </c>
      <c r="D33" s="54" t="s">
        <v>265</v>
      </c>
      <c r="E33" s="54" t="s">
        <v>372</v>
      </c>
      <c r="F33" s="54" t="s">
        <v>335</v>
      </c>
      <c r="G33" s="55">
        <v>1358577</v>
      </c>
      <c r="H33" s="55">
        <v>0</v>
      </c>
      <c r="I33" s="55">
        <v>108686</v>
      </c>
      <c r="J33" s="55">
        <v>1467263</v>
      </c>
    </row>
    <row r="34" spans="1:10" x14ac:dyDescent="0.3">
      <c r="A34" s="53">
        <v>45182</v>
      </c>
      <c r="B34" s="54" t="s">
        <v>576</v>
      </c>
      <c r="C34" s="54" t="s">
        <v>31</v>
      </c>
      <c r="D34" s="54" t="s">
        <v>265</v>
      </c>
      <c r="E34" s="54" t="s">
        <v>384</v>
      </c>
      <c r="F34" s="54" t="s">
        <v>322</v>
      </c>
      <c r="G34" s="55">
        <v>772548</v>
      </c>
      <c r="H34" s="55">
        <v>0</v>
      </c>
      <c r="I34" s="55">
        <v>61804</v>
      </c>
      <c r="J34" s="55">
        <v>834352</v>
      </c>
    </row>
    <row r="35" spans="1:10" x14ac:dyDescent="0.3">
      <c r="A35" s="53">
        <v>45182</v>
      </c>
      <c r="B35" s="54" t="s">
        <v>581</v>
      </c>
      <c r="C35" s="54" t="s">
        <v>31</v>
      </c>
      <c r="D35" s="54" t="s">
        <v>265</v>
      </c>
      <c r="E35" s="54" t="s">
        <v>582</v>
      </c>
      <c r="F35" s="54" t="s">
        <v>325</v>
      </c>
      <c r="G35" s="55">
        <v>834010</v>
      </c>
      <c r="H35" s="55">
        <v>0</v>
      </c>
      <c r="I35" s="55">
        <v>66721</v>
      </c>
      <c r="J35" s="55">
        <v>900731</v>
      </c>
    </row>
    <row r="36" spans="1:10" x14ac:dyDescent="0.3">
      <c r="A36" s="53">
        <v>45182</v>
      </c>
      <c r="B36" s="54" t="s">
        <v>591</v>
      </c>
      <c r="C36" s="54" t="s">
        <v>31</v>
      </c>
      <c r="D36" s="54" t="s">
        <v>265</v>
      </c>
      <c r="E36" s="54" t="s">
        <v>592</v>
      </c>
      <c r="F36" s="54" t="s">
        <v>389</v>
      </c>
      <c r="G36" s="55">
        <v>820222</v>
      </c>
      <c r="H36" s="55">
        <v>0</v>
      </c>
      <c r="I36" s="55">
        <v>65618</v>
      </c>
      <c r="J36" s="55">
        <v>885840</v>
      </c>
    </row>
    <row r="37" spans="1:10" x14ac:dyDescent="0.3">
      <c r="A37" s="53">
        <v>45182</v>
      </c>
      <c r="B37" s="54" t="s">
        <v>597</v>
      </c>
      <c r="C37" s="54" t="s">
        <v>31</v>
      </c>
      <c r="D37" s="54" t="s">
        <v>265</v>
      </c>
      <c r="E37" s="54" t="s">
        <v>598</v>
      </c>
      <c r="F37" s="54" t="s">
        <v>431</v>
      </c>
      <c r="G37" s="55">
        <v>842434</v>
      </c>
      <c r="H37" s="55">
        <v>0</v>
      </c>
      <c r="I37" s="55">
        <v>67395</v>
      </c>
      <c r="J37" s="55">
        <v>909829</v>
      </c>
    </row>
    <row r="38" spans="1:10" x14ac:dyDescent="0.3">
      <c r="A38" s="53">
        <v>45182</v>
      </c>
      <c r="B38" s="54" t="s">
        <v>603</v>
      </c>
      <c r="C38" s="54" t="s">
        <v>31</v>
      </c>
      <c r="D38" s="54" t="s">
        <v>265</v>
      </c>
      <c r="E38" s="54" t="s">
        <v>406</v>
      </c>
      <c r="F38" s="54" t="s">
        <v>295</v>
      </c>
      <c r="G38" s="55">
        <v>755738</v>
      </c>
      <c r="H38" s="55">
        <v>0</v>
      </c>
      <c r="I38" s="55">
        <v>60459</v>
      </c>
      <c r="J38" s="55">
        <v>816197</v>
      </c>
    </row>
    <row r="39" spans="1:10" x14ac:dyDescent="0.3">
      <c r="A39" s="53">
        <v>45182</v>
      </c>
      <c r="B39" s="54" t="s">
        <v>618</v>
      </c>
      <c r="C39" s="54" t="s">
        <v>31</v>
      </c>
      <c r="D39" s="54" t="s">
        <v>265</v>
      </c>
      <c r="E39" s="54" t="s">
        <v>442</v>
      </c>
      <c r="F39" s="54" t="s">
        <v>314</v>
      </c>
      <c r="G39" s="55">
        <v>840574</v>
      </c>
      <c r="H39" s="55">
        <v>0</v>
      </c>
      <c r="I39" s="55">
        <v>67246</v>
      </c>
      <c r="J39" s="55">
        <v>907820</v>
      </c>
    </row>
    <row r="40" spans="1:10" x14ac:dyDescent="0.3">
      <c r="A40" s="53">
        <v>45182</v>
      </c>
      <c r="B40" s="54" t="s">
        <v>626</v>
      </c>
      <c r="C40" s="54" t="s">
        <v>31</v>
      </c>
      <c r="D40" s="54" t="s">
        <v>265</v>
      </c>
      <c r="E40" s="54" t="s">
        <v>627</v>
      </c>
      <c r="F40" s="54" t="s">
        <v>628</v>
      </c>
      <c r="G40" s="55">
        <v>813823</v>
      </c>
      <c r="H40" s="55">
        <v>0</v>
      </c>
      <c r="I40" s="55">
        <v>65106</v>
      </c>
      <c r="J40" s="55">
        <v>878929</v>
      </c>
    </row>
    <row r="41" spans="1:10" x14ac:dyDescent="0.3">
      <c r="A41" s="53">
        <v>45182</v>
      </c>
      <c r="B41" s="54" t="s">
        <v>648</v>
      </c>
      <c r="C41" s="54" t="s">
        <v>31</v>
      </c>
      <c r="D41" s="54" t="s">
        <v>265</v>
      </c>
      <c r="E41" s="54" t="s">
        <v>278</v>
      </c>
      <c r="F41" s="54" t="s">
        <v>279</v>
      </c>
      <c r="G41" s="55">
        <v>844040</v>
      </c>
      <c r="H41" s="55">
        <v>0</v>
      </c>
      <c r="I41" s="55">
        <v>67523</v>
      </c>
      <c r="J41" s="55">
        <v>911563</v>
      </c>
    </row>
    <row r="42" spans="1:10" x14ac:dyDescent="0.3">
      <c r="A42" s="53">
        <v>45184</v>
      </c>
      <c r="B42" s="54" t="s">
        <v>649</v>
      </c>
      <c r="C42" s="54" t="s">
        <v>31</v>
      </c>
      <c r="D42" s="54" t="s">
        <v>265</v>
      </c>
      <c r="E42" s="54" t="s">
        <v>495</v>
      </c>
      <c r="F42" s="54" t="s">
        <v>310</v>
      </c>
      <c r="G42" s="55">
        <v>1014105</v>
      </c>
      <c r="H42" s="55">
        <v>0</v>
      </c>
      <c r="I42" s="55">
        <v>81128</v>
      </c>
      <c r="J42" s="55">
        <v>1095233</v>
      </c>
    </row>
    <row r="43" spans="1:10" x14ac:dyDescent="0.3">
      <c r="A43" s="53">
        <v>45188</v>
      </c>
      <c r="B43" s="54" t="s">
        <v>572</v>
      </c>
      <c r="C43" s="54" t="s">
        <v>31</v>
      </c>
      <c r="D43" s="54" t="s">
        <v>265</v>
      </c>
      <c r="E43" s="54" t="s">
        <v>179</v>
      </c>
      <c r="F43" s="54" t="s">
        <v>348</v>
      </c>
      <c r="G43" s="55">
        <v>525792</v>
      </c>
      <c r="H43" s="55">
        <v>0</v>
      </c>
      <c r="I43" s="55">
        <v>42063</v>
      </c>
      <c r="J43" s="55">
        <v>567855</v>
      </c>
    </row>
    <row r="44" spans="1:10" x14ac:dyDescent="0.3">
      <c r="A44" s="53">
        <v>45188</v>
      </c>
      <c r="B44" s="54" t="s">
        <v>580</v>
      </c>
      <c r="C44" s="54" t="s">
        <v>31</v>
      </c>
      <c r="D44" s="54" t="s">
        <v>265</v>
      </c>
      <c r="E44" s="54" t="s">
        <v>331</v>
      </c>
      <c r="F44" s="54" t="s">
        <v>267</v>
      </c>
      <c r="G44" s="55">
        <v>542995</v>
      </c>
      <c r="H44" s="55">
        <v>0</v>
      </c>
      <c r="I44" s="55">
        <v>43440</v>
      </c>
      <c r="J44" s="55">
        <v>586435</v>
      </c>
    </row>
    <row r="45" spans="1:10" x14ac:dyDescent="0.3">
      <c r="A45" s="53">
        <v>45188</v>
      </c>
      <c r="B45" s="54" t="s">
        <v>584</v>
      </c>
      <c r="C45" s="54" t="s">
        <v>31</v>
      </c>
      <c r="D45" s="54" t="s">
        <v>265</v>
      </c>
      <c r="E45" s="54" t="s">
        <v>360</v>
      </c>
      <c r="F45" s="54" t="s">
        <v>275</v>
      </c>
      <c r="G45" s="55">
        <v>806561</v>
      </c>
      <c r="H45" s="55">
        <v>0</v>
      </c>
      <c r="I45" s="55">
        <v>64525</v>
      </c>
      <c r="J45" s="55">
        <v>871086</v>
      </c>
    </row>
    <row r="46" spans="1:10" x14ac:dyDescent="0.3">
      <c r="A46" s="53">
        <v>45188</v>
      </c>
      <c r="B46" s="54" t="s">
        <v>589</v>
      </c>
      <c r="C46" s="54" t="s">
        <v>31</v>
      </c>
      <c r="D46" s="54" t="s">
        <v>265</v>
      </c>
      <c r="E46" s="54" t="s">
        <v>509</v>
      </c>
      <c r="F46" s="54" t="s">
        <v>380</v>
      </c>
      <c r="G46" s="55">
        <v>301470</v>
      </c>
      <c r="H46" s="55">
        <v>0</v>
      </c>
      <c r="I46" s="55">
        <v>24118</v>
      </c>
      <c r="J46" s="55">
        <v>325588</v>
      </c>
    </row>
    <row r="47" spans="1:10" x14ac:dyDescent="0.3">
      <c r="A47" s="53">
        <v>45188</v>
      </c>
      <c r="B47" s="54" t="s">
        <v>594</v>
      </c>
      <c r="C47" s="54" t="s">
        <v>31</v>
      </c>
      <c r="D47" s="54" t="s">
        <v>265</v>
      </c>
      <c r="E47" s="54" t="s">
        <v>167</v>
      </c>
      <c r="F47" s="54" t="s">
        <v>342</v>
      </c>
      <c r="G47" s="55">
        <v>685973</v>
      </c>
      <c r="H47" s="55">
        <v>0</v>
      </c>
      <c r="I47" s="55">
        <v>54878</v>
      </c>
      <c r="J47" s="55">
        <v>740851</v>
      </c>
    </row>
    <row r="48" spans="1:10" x14ac:dyDescent="0.3">
      <c r="A48" s="53">
        <v>45188</v>
      </c>
      <c r="B48" s="54" t="s">
        <v>595</v>
      </c>
      <c r="C48" s="54" t="s">
        <v>31</v>
      </c>
      <c r="D48" s="54" t="s">
        <v>265</v>
      </c>
      <c r="E48" s="54" t="s">
        <v>155</v>
      </c>
      <c r="F48" s="54" t="s">
        <v>310</v>
      </c>
      <c r="G48" s="55">
        <v>1266695</v>
      </c>
      <c r="H48" s="55">
        <v>0</v>
      </c>
      <c r="I48" s="55">
        <v>101336</v>
      </c>
      <c r="J48" s="55">
        <v>1368031</v>
      </c>
    </row>
    <row r="49" spans="1:10" x14ac:dyDescent="0.3">
      <c r="A49" s="53">
        <v>45188</v>
      </c>
      <c r="B49" s="54" t="s">
        <v>596</v>
      </c>
      <c r="C49" s="54" t="s">
        <v>31</v>
      </c>
      <c r="D49" s="54" t="s">
        <v>265</v>
      </c>
      <c r="E49" s="54" t="s">
        <v>278</v>
      </c>
      <c r="F49" s="54" t="s">
        <v>279</v>
      </c>
      <c r="G49" s="55">
        <v>401960</v>
      </c>
      <c r="H49" s="55">
        <v>0</v>
      </c>
      <c r="I49" s="55">
        <v>32157</v>
      </c>
      <c r="J49" s="55">
        <v>434117</v>
      </c>
    </row>
    <row r="50" spans="1:10" x14ac:dyDescent="0.3">
      <c r="A50" s="53">
        <v>45188</v>
      </c>
      <c r="B50" s="54" t="s">
        <v>609</v>
      </c>
      <c r="C50" s="54" t="s">
        <v>31</v>
      </c>
      <c r="D50" s="54" t="s">
        <v>265</v>
      </c>
      <c r="E50" s="54" t="s">
        <v>503</v>
      </c>
      <c r="F50" s="54" t="s">
        <v>283</v>
      </c>
      <c r="G50" s="55">
        <v>1293420</v>
      </c>
      <c r="H50" s="55">
        <v>0</v>
      </c>
      <c r="I50" s="55">
        <v>103474</v>
      </c>
      <c r="J50" s="55">
        <v>1396894</v>
      </c>
    </row>
    <row r="51" spans="1:10" x14ac:dyDescent="0.3">
      <c r="A51" s="53">
        <v>45188</v>
      </c>
      <c r="B51" s="54" t="s">
        <v>612</v>
      </c>
      <c r="C51" s="54" t="s">
        <v>31</v>
      </c>
      <c r="D51" s="54" t="s">
        <v>265</v>
      </c>
      <c r="E51" s="54" t="s">
        <v>395</v>
      </c>
      <c r="F51" s="54" t="s">
        <v>287</v>
      </c>
      <c r="G51" s="55">
        <v>1130116</v>
      </c>
      <c r="H51" s="55">
        <v>0</v>
      </c>
      <c r="I51" s="55">
        <v>90409</v>
      </c>
      <c r="J51" s="55">
        <v>1220525</v>
      </c>
    </row>
    <row r="52" spans="1:10" x14ac:dyDescent="0.3">
      <c r="A52" s="53">
        <v>45188</v>
      </c>
      <c r="B52" s="54" t="s">
        <v>617</v>
      </c>
      <c r="C52" s="54" t="s">
        <v>31</v>
      </c>
      <c r="D52" s="54" t="s">
        <v>265</v>
      </c>
      <c r="E52" s="54" t="s">
        <v>270</v>
      </c>
      <c r="F52" s="54" t="s">
        <v>271</v>
      </c>
      <c r="G52" s="55">
        <v>474963</v>
      </c>
      <c r="H52" s="55">
        <v>0</v>
      </c>
      <c r="I52" s="55">
        <v>37997</v>
      </c>
      <c r="J52" s="55">
        <v>512960</v>
      </c>
    </row>
    <row r="53" spans="1:10" x14ac:dyDescent="0.3">
      <c r="A53" s="53">
        <v>45188</v>
      </c>
      <c r="B53" s="54" t="s">
        <v>645</v>
      </c>
      <c r="C53" s="54" t="s">
        <v>31</v>
      </c>
      <c r="D53" s="54" t="s">
        <v>265</v>
      </c>
      <c r="E53" s="54" t="s">
        <v>372</v>
      </c>
      <c r="F53" s="54" t="s">
        <v>335</v>
      </c>
      <c r="G53" s="55">
        <v>871400</v>
      </c>
      <c r="H53" s="55">
        <v>0</v>
      </c>
      <c r="I53" s="55">
        <v>69712</v>
      </c>
      <c r="J53" s="55">
        <v>941112</v>
      </c>
    </row>
    <row r="54" spans="1:10" x14ac:dyDescent="0.3">
      <c r="A54" s="53">
        <v>45188</v>
      </c>
      <c r="B54" s="54" t="s">
        <v>652</v>
      </c>
      <c r="C54" s="54" t="s">
        <v>31</v>
      </c>
      <c r="D54" s="54" t="s">
        <v>265</v>
      </c>
      <c r="E54" s="54" t="s">
        <v>592</v>
      </c>
      <c r="F54" s="54" t="s">
        <v>389</v>
      </c>
      <c r="G54" s="55">
        <v>765895</v>
      </c>
      <c r="H54" s="55">
        <v>0</v>
      </c>
      <c r="I54" s="55">
        <v>61272</v>
      </c>
      <c r="J54" s="55">
        <v>827167</v>
      </c>
    </row>
    <row r="55" spans="1:10" x14ac:dyDescent="0.3">
      <c r="A55" s="53">
        <v>45191</v>
      </c>
      <c r="B55" s="54" t="s">
        <v>565</v>
      </c>
      <c r="C55" s="54" t="s">
        <v>31</v>
      </c>
      <c r="D55" s="54" t="s">
        <v>265</v>
      </c>
      <c r="E55" s="54" t="s">
        <v>408</v>
      </c>
      <c r="F55" s="54" t="s">
        <v>275</v>
      </c>
      <c r="G55" s="55">
        <v>876320</v>
      </c>
      <c r="H55" s="55">
        <v>0</v>
      </c>
      <c r="I55" s="55">
        <v>70106</v>
      </c>
      <c r="J55" s="55">
        <v>946426</v>
      </c>
    </row>
    <row r="56" spans="1:10" x14ac:dyDescent="0.3">
      <c r="A56" s="53">
        <v>45191</v>
      </c>
      <c r="B56" s="54" t="s">
        <v>650</v>
      </c>
      <c r="C56" s="54" t="s">
        <v>31</v>
      </c>
      <c r="D56" s="54" t="s">
        <v>265</v>
      </c>
      <c r="E56" s="54" t="s">
        <v>173</v>
      </c>
      <c r="F56" s="54" t="s">
        <v>365</v>
      </c>
      <c r="G56" s="55">
        <v>851245</v>
      </c>
      <c r="H56" s="55">
        <v>0</v>
      </c>
      <c r="I56" s="55">
        <v>68100</v>
      </c>
      <c r="J56" s="55">
        <v>919345</v>
      </c>
    </row>
    <row r="57" spans="1:10" x14ac:dyDescent="0.3">
      <c r="A57" s="53">
        <v>45194</v>
      </c>
      <c r="B57" s="54" t="s">
        <v>587</v>
      </c>
      <c r="C57" s="54" t="s">
        <v>31</v>
      </c>
      <c r="D57" s="54" t="s">
        <v>265</v>
      </c>
      <c r="E57" s="54" t="s">
        <v>588</v>
      </c>
      <c r="F57" s="54" t="s">
        <v>339</v>
      </c>
      <c r="G57" s="55">
        <v>879824</v>
      </c>
      <c r="H57" s="55">
        <v>0</v>
      </c>
      <c r="I57" s="55">
        <v>70386</v>
      </c>
      <c r="J57" s="55">
        <v>950210</v>
      </c>
    </row>
    <row r="58" spans="1:10" x14ac:dyDescent="0.3">
      <c r="A58" s="53">
        <v>45194</v>
      </c>
      <c r="B58" s="54" t="s">
        <v>632</v>
      </c>
      <c r="C58" s="54" t="s">
        <v>31</v>
      </c>
      <c r="D58" s="54" t="s">
        <v>265</v>
      </c>
      <c r="E58" s="54" t="s">
        <v>513</v>
      </c>
      <c r="F58" s="54" t="s">
        <v>329</v>
      </c>
      <c r="G58" s="55">
        <v>422147</v>
      </c>
      <c r="H58" s="55">
        <v>0</v>
      </c>
      <c r="I58" s="55">
        <v>33772</v>
      </c>
      <c r="J58" s="55">
        <v>455919</v>
      </c>
    </row>
    <row r="59" spans="1:10" x14ac:dyDescent="0.3">
      <c r="A59" s="53">
        <v>45194</v>
      </c>
      <c r="B59" s="54" t="s">
        <v>643</v>
      </c>
      <c r="C59" s="54" t="s">
        <v>31</v>
      </c>
      <c r="D59" s="54" t="s">
        <v>265</v>
      </c>
      <c r="E59" s="54" t="s">
        <v>509</v>
      </c>
      <c r="F59" s="54" t="s">
        <v>380</v>
      </c>
      <c r="G59" s="55">
        <v>719986</v>
      </c>
      <c r="H59" s="55">
        <v>0</v>
      </c>
      <c r="I59" s="55">
        <v>57599</v>
      </c>
      <c r="J59" s="55">
        <v>777585</v>
      </c>
    </row>
    <row r="60" spans="1:10" x14ac:dyDescent="0.3">
      <c r="A60" s="53">
        <v>45197</v>
      </c>
      <c r="B60" s="54" t="s">
        <v>566</v>
      </c>
      <c r="C60" s="54" t="s">
        <v>31</v>
      </c>
      <c r="D60" s="54" t="s">
        <v>265</v>
      </c>
      <c r="E60" s="54" t="s">
        <v>290</v>
      </c>
      <c r="F60" s="54" t="s">
        <v>291</v>
      </c>
      <c r="G60" s="55">
        <v>718221</v>
      </c>
      <c r="H60" s="55">
        <v>0</v>
      </c>
      <c r="I60" s="55">
        <v>57458</v>
      </c>
      <c r="J60" s="55">
        <v>775679</v>
      </c>
    </row>
    <row r="61" spans="1:10" x14ac:dyDescent="0.3">
      <c r="A61" s="53">
        <v>45197</v>
      </c>
      <c r="B61" s="54" t="s">
        <v>569</v>
      </c>
      <c r="C61" s="54" t="s">
        <v>31</v>
      </c>
      <c r="D61" s="54" t="s">
        <v>265</v>
      </c>
      <c r="E61" s="54" t="s">
        <v>193</v>
      </c>
      <c r="F61" s="54" t="s">
        <v>275</v>
      </c>
      <c r="G61" s="55">
        <v>1389655</v>
      </c>
      <c r="H61" s="55">
        <v>0</v>
      </c>
      <c r="I61" s="55">
        <v>111172</v>
      </c>
      <c r="J61" s="55">
        <v>1500827</v>
      </c>
    </row>
    <row r="62" spans="1:10" x14ac:dyDescent="0.3">
      <c r="A62" s="53">
        <v>45197</v>
      </c>
      <c r="B62" s="54" t="s">
        <v>583</v>
      </c>
      <c r="C62" s="54" t="s">
        <v>31</v>
      </c>
      <c r="D62" s="54" t="s">
        <v>265</v>
      </c>
      <c r="E62" s="54" t="s">
        <v>171</v>
      </c>
      <c r="F62" s="54" t="s">
        <v>325</v>
      </c>
      <c r="G62" s="55">
        <v>736802</v>
      </c>
      <c r="H62" s="55">
        <v>0</v>
      </c>
      <c r="I62" s="55">
        <v>58944</v>
      </c>
      <c r="J62" s="55">
        <v>795746</v>
      </c>
    </row>
    <row r="63" spans="1:10" x14ac:dyDescent="0.3">
      <c r="A63" s="53">
        <v>45197</v>
      </c>
      <c r="B63" s="54" t="s">
        <v>590</v>
      </c>
      <c r="C63" s="54" t="s">
        <v>31</v>
      </c>
      <c r="D63" s="54" t="s">
        <v>265</v>
      </c>
      <c r="E63" s="54" t="s">
        <v>402</v>
      </c>
      <c r="F63" s="54" t="s">
        <v>283</v>
      </c>
      <c r="G63" s="55">
        <v>513902</v>
      </c>
      <c r="H63" s="55">
        <v>0</v>
      </c>
      <c r="I63" s="55">
        <v>41112</v>
      </c>
      <c r="J63" s="55">
        <v>555014</v>
      </c>
    </row>
    <row r="64" spans="1:10" x14ac:dyDescent="0.3">
      <c r="A64" s="53">
        <v>45197</v>
      </c>
      <c r="B64" s="54" t="s">
        <v>599</v>
      </c>
      <c r="C64" s="54" t="s">
        <v>31</v>
      </c>
      <c r="D64" s="54" t="s">
        <v>265</v>
      </c>
      <c r="E64" s="54" t="s">
        <v>600</v>
      </c>
      <c r="F64" s="54" t="s">
        <v>601</v>
      </c>
      <c r="G64" s="55">
        <v>1861108</v>
      </c>
      <c r="H64" s="55">
        <v>0</v>
      </c>
      <c r="I64" s="55">
        <v>148889</v>
      </c>
      <c r="J64" s="55">
        <v>2009997</v>
      </c>
    </row>
    <row r="65" spans="1:10" x14ac:dyDescent="0.3">
      <c r="A65" s="53">
        <v>45197</v>
      </c>
      <c r="B65" s="54" t="s">
        <v>602</v>
      </c>
      <c r="C65" s="54" t="s">
        <v>31</v>
      </c>
      <c r="D65" s="54" t="s">
        <v>265</v>
      </c>
      <c r="E65" s="54" t="s">
        <v>317</v>
      </c>
      <c r="F65" s="54" t="s">
        <v>318</v>
      </c>
      <c r="G65" s="55">
        <v>935960</v>
      </c>
      <c r="H65" s="55">
        <v>0</v>
      </c>
      <c r="I65" s="55">
        <v>74877</v>
      </c>
      <c r="J65" s="55">
        <v>1010837</v>
      </c>
    </row>
    <row r="66" spans="1:10" x14ac:dyDescent="0.3">
      <c r="A66" s="53">
        <v>45197</v>
      </c>
      <c r="B66" s="54" t="s">
        <v>608</v>
      </c>
      <c r="C66" s="54" t="s">
        <v>31</v>
      </c>
      <c r="D66" s="54" t="s">
        <v>265</v>
      </c>
      <c r="E66" s="54" t="s">
        <v>598</v>
      </c>
      <c r="F66" s="54" t="s">
        <v>431</v>
      </c>
      <c r="G66" s="55">
        <v>584416</v>
      </c>
      <c r="H66" s="55">
        <v>0</v>
      </c>
      <c r="I66" s="55">
        <v>46753</v>
      </c>
      <c r="J66" s="55">
        <v>631169</v>
      </c>
    </row>
    <row r="67" spans="1:10" x14ac:dyDescent="0.3">
      <c r="A67" s="53">
        <v>45197</v>
      </c>
      <c r="B67" s="54" t="s">
        <v>629</v>
      </c>
      <c r="C67" s="54" t="s">
        <v>31</v>
      </c>
      <c r="D67" s="54" t="s">
        <v>265</v>
      </c>
      <c r="E67" s="54" t="s">
        <v>270</v>
      </c>
      <c r="F67" s="54" t="s">
        <v>271</v>
      </c>
      <c r="G67" s="55">
        <v>561665</v>
      </c>
      <c r="H67" s="55">
        <v>0</v>
      </c>
      <c r="I67" s="55">
        <v>44933</v>
      </c>
      <c r="J67" s="55">
        <v>606598</v>
      </c>
    </row>
    <row r="68" spans="1:10" x14ac:dyDescent="0.3">
      <c r="A68" s="53">
        <v>45197</v>
      </c>
      <c r="B68" s="54" t="s">
        <v>642</v>
      </c>
      <c r="C68" s="54" t="s">
        <v>31</v>
      </c>
      <c r="D68" s="54" t="s">
        <v>265</v>
      </c>
      <c r="E68" s="54" t="s">
        <v>179</v>
      </c>
      <c r="F68" s="54" t="s">
        <v>348</v>
      </c>
      <c r="G68" s="55">
        <v>665659</v>
      </c>
      <c r="H68" s="55">
        <v>0</v>
      </c>
      <c r="I68" s="55">
        <v>53253</v>
      </c>
      <c r="J68" s="55">
        <v>718912</v>
      </c>
    </row>
    <row r="69" spans="1:10" x14ac:dyDescent="0.3">
      <c r="A69" s="53">
        <v>45197</v>
      </c>
      <c r="B69" s="54" t="s">
        <v>647</v>
      </c>
      <c r="C69" s="54" t="s">
        <v>31</v>
      </c>
      <c r="D69" s="54" t="s">
        <v>265</v>
      </c>
      <c r="E69" s="54" t="s">
        <v>489</v>
      </c>
      <c r="F69" s="54" t="s">
        <v>307</v>
      </c>
      <c r="G69" s="55">
        <v>633030</v>
      </c>
      <c r="H69" s="55">
        <v>0</v>
      </c>
      <c r="I69" s="55">
        <v>50642</v>
      </c>
      <c r="J69" s="55">
        <v>683672</v>
      </c>
    </row>
    <row r="70" spans="1:10" x14ac:dyDescent="0.3">
      <c r="A70" s="53">
        <v>45197</v>
      </c>
      <c r="B70" s="54" t="s">
        <v>651</v>
      </c>
      <c r="C70" s="54" t="s">
        <v>31</v>
      </c>
      <c r="D70" s="54" t="s">
        <v>265</v>
      </c>
      <c r="E70" s="54" t="s">
        <v>331</v>
      </c>
      <c r="F70" s="54" t="s">
        <v>267</v>
      </c>
      <c r="G70" s="55">
        <v>910333</v>
      </c>
      <c r="H70" s="55">
        <v>0</v>
      </c>
      <c r="I70" s="55">
        <v>72827</v>
      </c>
      <c r="J70" s="55">
        <v>983160</v>
      </c>
    </row>
    <row r="71" spans="1:10" x14ac:dyDescent="0.3">
      <c r="A71" s="53">
        <v>45197</v>
      </c>
      <c r="B71" s="54" t="s">
        <v>655</v>
      </c>
      <c r="C71" s="54" t="s">
        <v>31</v>
      </c>
      <c r="D71" s="54" t="s">
        <v>265</v>
      </c>
      <c r="E71" s="54" t="s">
        <v>397</v>
      </c>
      <c r="F71" s="54" t="s">
        <v>335</v>
      </c>
      <c r="G71" s="55">
        <v>1530184</v>
      </c>
      <c r="H71" s="55">
        <v>0</v>
      </c>
      <c r="I71" s="55">
        <v>122415</v>
      </c>
      <c r="J71" s="55">
        <v>1652599</v>
      </c>
    </row>
    <row r="72" spans="1:10" x14ac:dyDescent="0.3">
      <c r="G72" s="58">
        <v>55236473</v>
      </c>
      <c r="H72" s="58">
        <v>0</v>
      </c>
      <c r="I72" s="58">
        <v>4418922</v>
      </c>
      <c r="J72" s="58">
        <v>59655395</v>
      </c>
    </row>
    <row r="73" spans="1:10" x14ac:dyDescent="0.3">
      <c r="F73" s="97" t="s">
        <v>661</v>
      </c>
      <c r="G73" s="58">
        <v>8427316.9996296279</v>
      </c>
      <c r="H73" s="58"/>
      <c r="I73" s="58">
        <v>674185.35997037019</v>
      </c>
      <c r="J73" s="58">
        <v>9101502.3595999982</v>
      </c>
    </row>
    <row r="74" spans="1:10" x14ac:dyDescent="0.3">
      <c r="F74" s="96" t="s">
        <v>660</v>
      </c>
      <c r="G74" s="19"/>
      <c r="J74" s="19">
        <f>+(G72-G73)*0.02*1.08</f>
        <v>1011077.7696080001</v>
      </c>
    </row>
    <row r="75" spans="1:10" x14ac:dyDescent="0.3">
      <c r="F75" s="96" t="s">
        <v>447</v>
      </c>
      <c r="J75" s="94">
        <f>+(J72-J73)*0.01</f>
        <v>505538.92640400003</v>
      </c>
    </row>
    <row r="76" spans="1:10" x14ac:dyDescent="0.3">
      <c r="J76" s="101">
        <f>+J72-J73-J74-J75</f>
        <v>49037275.944388002</v>
      </c>
    </row>
  </sheetData>
  <autoFilter ref="A2:J2" xr:uid="{8B1E84C8-2251-46E7-AF2B-5817A6B27F53}">
    <sortState xmlns:xlrd2="http://schemas.microsoft.com/office/spreadsheetml/2017/richdata2" ref="A3:J75">
      <sortCondition ref="A2"/>
    </sortState>
  </autoFilter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CA92-54B7-4F77-B198-E4C5C34DE77D}">
  <dimension ref="A1:L59"/>
  <sheetViews>
    <sheetView topLeftCell="A37" workbookViewId="0">
      <selection activeCell="L59" sqref="L59"/>
    </sheetView>
  </sheetViews>
  <sheetFormatPr defaultRowHeight="15.05" x14ac:dyDescent="0.3"/>
  <cols>
    <col min="8" max="8" width="30.88671875" customWidth="1"/>
    <col min="9" max="9" width="13.33203125" bestFit="1" customWidth="1"/>
    <col min="12" max="12" width="13.33203125" bestFit="1" customWidth="1"/>
  </cols>
  <sheetData>
    <row r="1" spans="1:12" ht="17.55" x14ac:dyDescent="0.3">
      <c r="A1" s="109" t="s">
        <v>19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1.3" x14ac:dyDescent="0.3">
      <c r="A2" s="51" t="s">
        <v>20</v>
      </c>
      <c r="B2" s="52" t="s">
        <v>22</v>
      </c>
      <c r="C2" s="52" t="s">
        <v>6</v>
      </c>
      <c r="D2" s="52" t="s">
        <v>23</v>
      </c>
      <c r="E2" s="52" t="s">
        <v>24</v>
      </c>
      <c r="F2" s="52" t="s">
        <v>261</v>
      </c>
      <c r="G2" s="52" t="s">
        <v>7</v>
      </c>
      <c r="H2" s="52" t="s">
        <v>262</v>
      </c>
      <c r="I2" s="18" t="s">
        <v>25</v>
      </c>
      <c r="J2" s="18" t="s">
        <v>26</v>
      </c>
      <c r="K2" s="18" t="s">
        <v>27</v>
      </c>
      <c r="L2" s="18" t="s">
        <v>28</v>
      </c>
    </row>
    <row r="3" spans="1:12" x14ac:dyDescent="0.3">
      <c r="A3" s="53">
        <v>45201</v>
      </c>
      <c r="B3" s="54" t="s">
        <v>664</v>
      </c>
      <c r="C3" s="54" t="s">
        <v>665</v>
      </c>
      <c r="D3" s="54" t="s">
        <v>30</v>
      </c>
      <c r="E3" s="54" t="s">
        <v>31</v>
      </c>
      <c r="F3" s="54" t="s">
        <v>265</v>
      </c>
      <c r="G3" s="54" t="s">
        <v>181</v>
      </c>
      <c r="H3" s="54" t="s">
        <v>295</v>
      </c>
      <c r="I3" s="55">
        <v>559805</v>
      </c>
      <c r="J3" s="55">
        <v>0</v>
      </c>
      <c r="K3" s="55">
        <v>44784</v>
      </c>
      <c r="L3" s="55">
        <v>604589</v>
      </c>
    </row>
    <row r="4" spans="1:12" x14ac:dyDescent="0.3">
      <c r="A4" s="53">
        <v>45201</v>
      </c>
      <c r="B4" s="54" t="s">
        <v>666</v>
      </c>
      <c r="C4" s="54" t="s">
        <v>667</v>
      </c>
      <c r="D4" s="54" t="s">
        <v>30</v>
      </c>
      <c r="E4" s="54" t="s">
        <v>31</v>
      </c>
      <c r="F4" s="54" t="s">
        <v>265</v>
      </c>
      <c r="G4" s="54" t="s">
        <v>498</v>
      </c>
      <c r="H4" s="54" t="s">
        <v>345</v>
      </c>
      <c r="I4" s="55">
        <v>750501</v>
      </c>
      <c r="J4" s="55">
        <v>0</v>
      </c>
      <c r="K4" s="55">
        <v>60040</v>
      </c>
      <c r="L4" s="55">
        <v>810541</v>
      </c>
    </row>
    <row r="5" spans="1:12" x14ac:dyDescent="0.3">
      <c r="A5" s="53">
        <v>45201</v>
      </c>
      <c r="B5" s="54" t="s">
        <v>668</v>
      </c>
      <c r="C5" s="54" t="s">
        <v>669</v>
      </c>
      <c r="D5" s="54" t="s">
        <v>30</v>
      </c>
      <c r="E5" s="54" t="s">
        <v>31</v>
      </c>
      <c r="F5" s="54" t="s">
        <v>265</v>
      </c>
      <c r="G5" s="54" t="s">
        <v>670</v>
      </c>
      <c r="H5" s="54" t="s">
        <v>342</v>
      </c>
      <c r="I5" s="55">
        <v>876320</v>
      </c>
      <c r="J5" s="55">
        <v>0</v>
      </c>
      <c r="K5" s="55">
        <v>70106</v>
      </c>
      <c r="L5" s="55">
        <v>946426</v>
      </c>
    </row>
    <row r="6" spans="1:12" x14ac:dyDescent="0.3">
      <c r="A6" s="53">
        <v>45201</v>
      </c>
      <c r="B6" s="54" t="s">
        <v>671</v>
      </c>
      <c r="C6" s="54" t="s">
        <v>672</v>
      </c>
      <c r="D6" s="54" t="s">
        <v>30</v>
      </c>
      <c r="E6" s="54" t="s">
        <v>31</v>
      </c>
      <c r="F6" s="54" t="s">
        <v>265</v>
      </c>
      <c r="G6" s="54" t="s">
        <v>391</v>
      </c>
      <c r="H6" s="54" t="s">
        <v>303</v>
      </c>
      <c r="I6" s="55">
        <v>352299</v>
      </c>
      <c r="J6" s="55">
        <v>0</v>
      </c>
      <c r="K6" s="55">
        <v>28184</v>
      </c>
      <c r="L6" s="55">
        <v>380483</v>
      </c>
    </row>
    <row r="7" spans="1:12" x14ac:dyDescent="0.3">
      <c r="A7" s="53">
        <v>45201</v>
      </c>
      <c r="B7" s="54" t="s">
        <v>673</v>
      </c>
      <c r="C7" s="54" t="s">
        <v>674</v>
      </c>
      <c r="D7" s="54" t="s">
        <v>30</v>
      </c>
      <c r="E7" s="54" t="s">
        <v>31</v>
      </c>
      <c r="F7" s="54" t="s">
        <v>265</v>
      </c>
      <c r="G7" s="54" t="s">
        <v>384</v>
      </c>
      <c r="H7" s="54" t="s">
        <v>322</v>
      </c>
      <c r="I7" s="55">
        <v>1019342</v>
      </c>
      <c r="J7" s="55">
        <v>0</v>
      </c>
      <c r="K7" s="55">
        <v>81547</v>
      </c>
      <c r="L7" s="55">
        <v>1100889</v>
      </c>
    </row>
    <row r="8" spans="1:12" x14ac:dyDescent="0.3">
      <c r="A8" s="53">
        <v>45201</v>
      </c>
      <c r="B8" s="54" t="s">
        <v>675</v>
      </c>
      <c r="C8" s="54" t="s">
        <v>676</v>
      </c>
      <c r="D8" s="54" t="s">
        <v>30</v>
      </c>
      <c r="E8" s="54" t="s">
        <v>31</v>
      </c>
      <c r="F8" s="54" t="s">
        <v>265</v>
      </c>
      <c r="G8" s="54" t="s">
        <v>433</v>
      </c>
      <c r="H8" s="54" t="s">
        <v>299</v>
      </c>
      <c r="I8" s="55">
        <v>1288614</v>
      </c>
      <c r="J8" s="55">
        <v>0</v>
      </c>
      <c r="K8" s="55">
        <v>103089</v>
      </c>
      <c r="L8" s="55">
        <v>1391703</v>
      </c>
    </row>
    <row r="9" spans="1:12" x14ac:dyDescent="0.3">
      <c r="A9" s="53">
        <v>45206</v>
      </c>
      <c r="B9" s="54" t="s">
        <v>677</v>
      </c>
      <c r="C9" s="54" t="s">
        <v>678</v>
      </c>
      <c r="D9" s="54" t="s">
        <v>30</v>
      </c>
      <c r="E9" s="54" t="s">
        <v>31</v>
      </c>
      <c r="F9" s="54" t="s">
        <v>265</v>
      </c>
      <c r="G9" s="54" t="s">
        <v>679</v>
      </c>
      <c r="H9" s="54" t="s">
        <v>279</v>
      </c>
      <c r="I9" s="55">
        <v>685973</v>
      </c>
      <c r="J9" s="55">
        <v>0</v>
      </c>
      <c r="K9" s="55">
        <v>54878</v>
      </c>
      <c r="L9" s="55">
        <v>740851</v>
      </c>
    </row>
    <row r="10" spans="1:12" x14ac:dyDescent="0.3">
      <c r="A10" s="53">
        <v>45206</v>
      </c>
      <c r="B10" s="54" t="s">
        <v>680</v>
      </c>
      <c r="C10" s="54" t="s">
        <v>681</v>
      </c>
      <c r="D10" s="54" t="s">
        <v>30</v>
      </c>
      <c r="E10" s="54" t="s">
        <v>31</v>
      </c>
      <c r="F10" s="54" t="s">
        <v>265</v>
      </c>
      <c r="G10" s="54" t="s">
        <v>682</v>
      </c>
      <c r="H10" s="54" t="s">
        <v>271</v>
      </c>
      <c r="I10" s="55">
        <v>738535</v>
      </c>
      <c r="J10" s="55">
        <v>0</v>
      </c>
      <c r="K10" s="55">
        <v>59083</v>
      </c>
      <c r="L10" s="55">
        <v>797618</v>
      </c>
    </row>
    <row r="11" spans="1:12" x14ac:dyDescent="0.3">
      <c r="A11" s="53">
        <v>45206</v>
      </c>
      <c r="B11" s="54" t="s">
        <v>683</v>
      </c>
      <c r="C11" s="54" t="s">
        <v>684</v>
      </c>
      <c r="D11" s="54" t="s">
        <v>30</v>
      </c>
      <c r="E11" s="54" t="s">
        <v>31</v>
      </c>
      <c r="F11" s="54" t="s">
        <v>265</v>
      </c>
      <c r="G11" s="54" t="s">
        <v>685</v>
      </c>
      <c r="H11" s="54" t="s">
        <v>352</v>
      </c>
      <c r="I11" s="55">
        <v>349144</v>
      </c>
      <c r="J11" s="55">
        <v>0</v>
      </c>
      <c r="K11" s="55">
        <v>27932</v>
      </c>
      <c r="L11" s="55">
        <v>377076</v>
      </c>
    </row>
    <row r="12" spans="1:12" x14ac:dyDescent="0.3">
      <c r="A12" s="53">
        <v>45206</v>
      </c>
      <c r="B12" s="54" t="s">
        <v>686</v>
      </c>
      <c r="C12" s="54" t="s">
        <v>687</v>
      </c>
      <c r="D12" s="54" t="s">
        <v>30</v>
      </c>
      <c r="E12" s="54" t="s">
        <v>31</v>
      </c>
      <c r="F12" s="54" t="s">
        <v>265</v>
      </c>
      <c r="G12" s="54" t="s">
        <v>688</v>
      </c>
      <c r="H12" s="54" t="s">
        <v>318</v>
      </c>
      <c r="I12" s="55">
        <v>1378770</v>
      </c>
      <c r="J12" s="55">
        <v>0</v>
      </c>
      <c r="K12" s="55">
        <v>110302</v>
      </c>
      <c r="L12" s="55">
        <v>1489072</v>
      </c>
    </row>
    <row r="13" spans="1:12" x14ac:dyDescent="0.3">
      <c r="A13" s="53">
        <v>45206</v>
      </c>
      <c r="B13" s="54" t="s">
        <v>689</v>
      </c>
      <c r="C13" s="54" t="s">
        <v>690</v>
      </c>
      <c r="D13" s="54" t="s">
        <v>30</v>
      </c>
      <c r="E13" s="54" t="s">
        <v>31</v>
      </c>
      <c r="F13" s="54" t="s">
        <v>265</v>
      </c>
      <c r="G13" s="54" t="s">
        <v>691</v>
      </c>
      <c r="H13" s="54" t="s">
        <v>307</v>
      </c>
      <c r="I13" s="55">
        <v>851245</v>
      </c>
      <c r="J13" s="55">
        <v>0</v>
      </c>
      <c r="K13" s="55">
        <v>68100</v>
      </c>
      <c r="L13" s="55">
        <v>919345</v>
      </c>
    </row>
    <row r="14" spans="1:12" x14ac:dyDescent="0.3">
      <c r="A14" s="53">
        <v>45206</v>
      </c>
      <c r="B14" s="54" t="s">
        <v>692</v>
      </c>
      <c r="C14" s="54" t="s">
        <v>693</v>
      </c>
      <c r="D14" s="54" t="s">
        <v>30</v>
      </c>
      <c r="E14" s="54" t="s">
        <v>31</v>
      </c>
      <c r="F14" s="54" t="s">
        <v>265</v>
      </c>
      <c r="G14" s="54" t="s">
        <v>694</v>
      </c>
      <c r="H14" s="54" t="s">
        <v>335</v>
      </c>
      <c r="I14" s="55">
        <v>697590</v>
      </c>
      <c r="J14" s="55">
        <v>0</v>
      </c>
      <c r="K14" s="55">
        <v>55807</v>
      </c>
      <c r="L14" s="55">
        <v>753397</v>
      </c>
    </row>
    <row r="15" spans="1:12" x14ac:dyDescent="0.3">
      <c r="A15" s="53">
        <v>45206</v>
      </c>
      <c r="B15" s="54" t="s">
        <v>695</v>
      </c>
      <c r="C15" s="54" t="s">
        <v>696</v>
      </c>
      <c r="D15" s="54" t="s">
        <v>30</v>
      </c>
      <c r="E15" s="54" t="s">
        <v>31</v>
      </c>
      <c r="F15" s="54" t="s">
        <v>265</v>
      </c>
      <c r="G15" s="54" t="s">
        <v>697</v>
      </c>
      <c r="H15" s="54" t="s">
        <v>283</v>
      </c>
      <c r="I15" s="55">
        <v>425562</v>
      </c>
      <c r="J15" s="55">
        <v>0</v>
      </c>
      <c r="K15" s="55">
        <v>34045</v>
      </c>
      <c r="L15" s="55">
        <v>459607</v>
      </c>
    </row>
    <row r="16" spans="1:12" x14ac:dyDescent="0.3">
      <c r="A16" s="53">
        <v>45206</v>
      </c>
      <c r="B16" s="54" t="s">
        <v>698</v>
      </c>
      <c r="C16" s="54" t="s">
        <v>699</v>
      </c>
      <c r="D16" s="54" t="s">
        <v>30</v>
      </c>
      <c r="E16" s="54" t="s">
        <v>31</v>
      </c>
      <c r="F16" s="54" t="s">
        <v>265</v>
      </c>
      <c r="G16" s="54" t="s">
        <v>700</v>
      </c>
      <c r="H16" s="54" t="s">
        <v>314</v>
      </c>
      <c r="I16" s="55">
        <v>810192</v>
      </c>
      <c r="J16" s="55">
        <v>0</v>
      </c>
      <c r="K16" s="55">
        <v>64815</v>
      </c>
      <c r="L16" s="55">
        <v>875007</v>
      </c>
    </row>
    <row r="17" spans="1:12" x14ac:dyDescent="0.3">
      <c r="A17" s="53">
        <v>45206</v>
      </c>
      <c r="B17" s="54" t="s">
        <v>701</v>
      </c>
      <c r="C17" s="54" t="s">
        <v>702</v>
      </c>
      <c r="D17" s="54" t="s">
        <v>30</v>
      </c>
      <c r="E17" s="54" t="s">
        <v>31</v>
      </c>
      <c r="F17" s="54" t="s">
        <v>265</v>
      </c>
      <c r="G17" s="54" t="s">
        <v>703</v>
      </c>
      <c r="H17" s="54" t="s">
        <v>348</v>
      </c>
      <c r="I17" s="55">
        <v>539491</v>
      </c>
      <c r="J17" s="55">
        <v>0</v>
      </c>
      <c r="K17" s="55">
        <v>43159</v>
      </c>
      <c r="L17" s="55">
        <v>582650</v>
      </c>
    </row>
    <row r="18" spans="1:12" x14ac:dyDescent="0.3">
      <c r="A18" s="53">
        <v>45206</v>
      </c>
      <c r="B18" s="54" t="s">
        <v>704</v>
      </c>
      <c r="C18" s="54" t="s">
        <v>705</v>
      </c>
      <c r="D18" s="54" t="s">
        <v>30</v>
      </c>
      <c r="E18" s="54" t="s">
        <v>31</v>
      </c>
      <c r="F18" s="54" t="s">
        <v>265</v>
      </c>
      <c r="G18" s="54" t="s">
        <v>706</v>
      </c>
      <c r="H18" s="54" t="s">
        <v>310</v>
      </c>
      <c r="I18" s="55">
        <v>1734694</v>
      </c>
      <c r="J18" s="55">
        <v>0</v>
      </c>
      <c r="K18" s="55">
        <v>138776</v>
      </c>
      <c r="L18" s="55">
        <v>1873470</v>
      </c>
    </row>
    <row r="19" spans="1:12" x14ac:dyDescent="0.3">
      <c r="A19" s="53">
        <v>45206</v>
      </c>
      <c r="B19" s="54" t="s">
        <v>707</v>
      </c>
      <c r="C19" s="54" t="s">
        <v>708</v>
      </c>
      <c r="D19" s="54" t="s">
        <v>30</v>
      </c>
      <c r="E19" s="54" t="s">
        <v>31</v>
      </c>
      <c r="F19" s="54" t="s">
        <v>265</v>
      </c>
      <c r="G19" s="54" t="s">
        <v>709</v>
      </c>
      <c r="H19" s="54" t="s">
        <v>389</v>
      </c>
      <c r="I19" s="55">
        <v>677193</v>
      </c>
      <c r="J19" s="55">
        <v>0</v>
      </c>
      <c r="K19" s="55">
        <v>54175</v>
      </c>
      <c r="L19" s="55">
        <v>731368</v>
      </c>
    </row>
    <row r="20" spans="1:12" x14ac:dyDescent="0.3">
      <c r="A20" s="53">
        <v>45206</v>
      </c>
      <c r="B20" s="54" t="s">
        <v>710</v>
      </c>
      <c r="C20" s="54" t="s">
        <v>711</v>
      </c>
      <c r="D20" s="54" t="s">
        <v>30</v>
      </c>
      <c r="E20" s="54" t="s">
        <v>31</v>
      </c>
      <c r="F20" s="54" t="s">
        <v>265</v>
      </c>
      <c r="G20" s="54" t="s">
        <v>712</v>
      </c>
      <c r="H20" s="54" t="s">
        <v>275</v>
      </c>
      <c r="I20" s="55">
        <v>1073230</v>
      </c>
      <c r="J20" s="55">
        <v>0</v>
      </c>
      <c r="K20" s="55">
        <v>85858</v>
      </c>
      <c r="L20" s="55">
        <v>1159088</v>
      </c>
    </row>
    <row r="21" spans="1:12" x14ac:dyDescent="0.3">
      <c r="A21" s="53">
        <v>45206</v>
      </c>
      <c r="B21" s="54" t="s">
        <v>713</v>
      </c>
      <c r="C21" s="54" t="s">
        <v>714</v>
      </c>
      <c r="D21" s="54" t="s">
        <v>30</v>
      </c>
      <c r="E21" s="54" t="s">
        <v>31</v>
      </c>
      <c r="F21" s="54" t="s">
        <v>265</v>
      </c>
      <c r="G21" s="54" t="s">
        <v>715</v>
      </c>
      <c r="H21" s="54" t="s">
        <v>267</v>
      </c>
      <c r="I21" s="55">
        <v>738535</v>
      </c>
      <c r="J21" s="55">
        <v>0</v>
      </c>
      <c r="K21" s="55">
        <v>59083</v>
      </c>
      <c r="L21" s="55">
        <v>797618</v>
      </c>
    </row>
    <row r="22" spans="1:12" x14ac:dyDescent="0.3">
      <c r="A22" s="53">
        <v>45212</v>
      </c>
      <c r="B22" s="54" t="s">
        <v>716</v>
      </c>
      <c r="C22" s="54" t="s">
        <v>717</v>
      </c>
      <c r="D22" s="54" t="s">
        <v>30</v>
      </c>
      <c r="E22" s="54" t="s">
        <v>31</v>
      </c>
      <c r="F22" s="54" t="s">
        <v>265</v>
      </c>
      <c r="G22" s="54" t="s">
        <v>718</v>
      </c>
      <c r="H22" s="54" t="s">
        <v>358</v>
      </c>
      <c r="I22" s="55">
        <v>762645</v>
      </c>
      <c r="J22" s="55">
        <v>0</v>
      </c>
      <c r="K22" s="55">
        <v>61012</v>
      </c>
      <c r="L22" s="55">
        <v>823657</v>
      </c>
    </row>
    <row r="23" spans="1:12" x14ac:dyDescent="0.3">
      <c r="A23" s="53">
        <v>45212</v>
      </c>
      <c r="B23" s="54" t="s">
        <v>719</v>
      </c>
      <c r="C23" s="54" t="s">
        <v>720</v>
      </c>
      <c r="D23" s="54" t="s">
        <v>30</v>
      </c>
      <c r="E23" s="54" t="s">
        <v>31</v>
      </c>
      <c r="F23" s="54" t="s">
        <v>265</v>
      </c>
      <c r="G23" s="54" t="s">
        <v>721</v>
      </c>
      <c r="H23" s="54" t="s">
        <v>307</v>
      </c>
      <c r="I23" s="55">
        <v>633030</v>
      </c>
      <c r="J23" s="55">
        <v>0</v>
      </c>
      <c r="K23" s="55">
        <v>50642</v>
      </c>
      <c r="L23" s="55">
        <v>683672</v>
      </c>
    </row>
    <row r="24" spans="1:12" x14ac:dyDescent="0.3">
      <c r="A24" s="53">
        <v>45212</v>
      </c>
      <c r="B24" s="54" t="s">
        <v>722</v>
      </c>
      <c r="C24" s="54" t="s">
        <v>723</v>
      </c>
      <c r="D24" s="54" t="s">
        <v>30</v>
      </c>
      <c r="E24" s="54" t="s">
        <v>31</v>
      </c>
      <c r="F24" s="54" t="s">
        <v>265</v>
      </c>
      <c r="G24" s="54" t="s">
        <v>175</v>
      </c>
      <c r="H24" s="54" t="s">
        <v>431</v>
      </c>
      <c r="I24" s="55">
        <v>790411</v>
      </c>
      <c r="J24" s="55">
        <v>0</v>
      </c>
      <c r="K24" s="55">
        <v>63233</v>
      </c>
      <c r="L24" s="55">
        <v>853644</v>
      </c>
    </row>
    <row r="25" spans="1:12" x14ac:dyDescent="0.3">
      <c r="A25" s="53">
        <v>45216</v>
      </c>
      <c r="B25" s="54" t="s">
        <v>724</v>
      </c>
      <c r="C25" s="54" t="s">
        <v>725</v>
      </c>
      <c r="D25" s="54" t="s">
        <v>30</v>
      </c>
      <c r="E25" s="54" t="s">
        <v>31</v>
      </c>
      <c r="F25" s="54" t="s">
        <v>265</v>
      </c>
      <c r="G25" s="54" t="s">
        <v>726</v>
      </c>
      <c r="H25" s="54" t="s">
        <v>271</v>
      </c>
      <c r="I25" s="55">
        <v>939680</v>
      </c>
      <c r="J25" s="55">
        <v>0</v>
      </c>
      <c r="K25" s="55">
        <v>75174</v>
      </c>
      <c r="L25" s="55">
        <v>1014854</v>
      </c>
    </row>
    <row r="26" spans="1:12" x14ac:dyDescent="0.3">
      <c r="A26" s="53">
        <v>45216</v>
      </c>
      <c r="B26" s="54" t="s">
        <v>727</v>
      </c>
      <c r="C26" s="54" t="s">
        <v>728</v>
      </c>
      <c r="D26" s="54" t="s">
        <v>30</v>
      </c>
      <c r="E26" s="54" t="s">
        <v>31</v>
      </c>
      <c r="F26" s="54" t="s">
        <v>265</v>
      </c>
      <c r="G26" s="54" t="s">
        <v>729</v>
      </c>
      <c r="H26" s="54" t="s">
        <v>322</v>
      </c>
      <c r="I26" s="55">
        <v>842561</v>
      </c>
      <c r="J26" s="55">
        <v>0</v>
      </c>
      <c r="K26" s="55">
        <v>67405</v>
      </c>
      <c r="L26" s="55">
        <v>909966</v>
      </c>
    </row>
    <row r="27" spans="1:12" x14ac:dyDescent="0.3">
      <c r="A27" s="53">
        <v>45216</v>
      </c>
      <c r="B27" s="54" t="s">
        <v>730</v>
      </c>
      <c r="C27" s="54" t="s">
        <v>731</v>
      </c>
      <c r="D27" s="54" t="s">
        <v>30</v>
      </c>
      <c r="E27" s="54" t="s">
        <v>31</v>
      </c>
      <c r="F27" s="54" t="s">
        <v>265</v>
      </c>
      <c r="G27" s="54" t="s">
        <v>732</v>
      </c>
      <c r="H27" s="54" t="s">
        <v>287</v>
      </c>
      <c r="I27" s="55">
        <v>927752</v>
      </c>
      <c r="J27" s="55">
        <v>0</v>
      </c>
      <c r="K27" s="55">
        <v>74220</v>
      </c>
      <c r="L27" s="55">
        <v>1001972</v>
      </c>
    </row>
    <row r="28" spans="1:12" x14ac:dyDescent="0.3">
      <c r="A28" s="53">
        <v>45216</v>
      </c>
      <c r="B28" s="54" t="s">
        <v>733</v>
      </c>
      <c r="C28" s="54" t="s">
        <v>734</v>
      </c>
      <c r="D28" s="54" t="s">
        <v>30</v>
      </c>
      <c r="E28" s="54" t="s">
        <v>31</v>
      </c>
      <c r="F28" s="54" t="s">
        <v>265</v>
      </c>
      <c r="G28" s="54" t="s">
        <v>735</v>
      </c>
      <c r="H28" s="54" t="s">
        <v>335</v>
      </c>
      <c r="I28" s="55">
        <v>1378770</v>
      </c>
      <c r="J28" s="55">
        <v>0</v>
      </c>
      <c r="K28" s="55">
        <v>110302</v>
      </c>
      <c r="L28" s="55">
        <v>1489072</v>
      </c>
    </row>
    <row r="29" spans="1:12" x14ac:dyDescent="0.3">
      <c r="A29" s="53">
        <v>45216</v>
      </c>
      <c r="B29" s="54" t="s">
        <v>736</v>
      </c>
      <c r="C29" s="54" t="s">
        <v>737</v>
      </c>
      <c r="D29" s="54" t="s">
        <v>30</v>
      </c>
      <c r="E29" s="54" t="s">
        <v>31</v>
      </c>
      <c r="F29" s="54" t="s">
        <v>265</v>
      </c>
      <c r="G29" s="54" t="s">
        <v>738</v>
      </c>
      <c r="H29" s="54" t="s">
        <v>314</v>
      </c>
      <c r="I29" s="55">
        <v>919074</v>
      </c>
      <c r="J29" s="55">
        <v>0</v>
      </c>
      <c r="K29" s="55">
        <v>73526</v>
      </c>
      <c r="L29" s="55">
        <v>992600</v>
      </c>
    </row>
    <row r="30" spans="1:12" x14ac:dyDescent="0.3">
      <c r="A30" s="53">
        <v>45216</v>
      </c>
      <c r="B30" s="54" t="s">
        <v>739</v>
      </c>
      <c r="C30" s="54" t="s">
        <v>740</v>
      </c>
      <c r="D30" s="54" t="s">
        <v>30</v>
      </c>
      <c r="E30" s="54" t="s">
        <v>31</v>
      </c>
      <c r="F30" s="54" t="s">
        <v>265</v>
      </c>
      <c r="G30" s="54" t="s">
        <v>741</v>
      </c>
      <c r="H30" s="54" t="s">
        <v>295</v>
      </c>
      <c r="I30" s="55">
        <v>948066</v>
      </c>
      <c r="J30" s="55">
        <v>0</v>
      </c>
      <c r="K30" s="55">
        <v>75845</v>
      </c>
      <c r="L30" s="55">
        <v>1023911</v>
      </c>
    </row>
    <row r="31" spans="1:12" x14ac:dyDescent="0.3">
      <c r="A31" s="53">
        <v>45216</v>
      </c>
      <c r="B31" s="54" t="s">
        <v>742</v>
      </c>
      <c r="C31" s="54" t="s">
        <v>743</v>
      </c>
      <c r="D31" s="54" t="s">
        <v>30</v>
      </c>
      <c r="E31" s="54" t="s">
        <v>31</v>
      </c>
      <c r="F31" s="54" t="s">
        <v>265</v>
      </c>
      <c r="G31" s="54" t="s">
        <v>744</v>
      </c>
      <c r="H31" s="54" t="s">
        <v>389</v>
      </c>
      <c r="I31" s="55">
        <v>975172</v>
      </c>
      <c r="J31" s="55">
        <v>0</v>
      </c>
      <c r="K31" s="55">
        <v>78014</v>
      </c>
      <c r="L31" s="55">
        <v>1053186</v>
      </c>
    </row>
    <row r="32" spans="1:12" x14ac:dyDescent="0.3">
      <c r="A32" s="53">
        <v>45216</v>
      </c>
      <c r="B32" s="54" t="s">
        <v>745</v>
      </c>
      <c r="C32" s="54" t="s">
        <v>746</v>
      </c>
      <c r="D32" s="54" t="s">
        <v>30</v>
      </c>
      <c r="E32" s="54" t="s">
        <v>31</v>
      </c>
      <c r="F32" s="54" t="s">
        <v>265</v>
      </c>
      <c r="G32" s="54" t="s">
        <v>747</v>
      </c>
      <c r="H32" s="54" t="s">
        <v>275</v>
      </c>
      <c r="I32" s="55">
        <v>1019342</v>
      </c>
      <c r="J32" s="55">
        <v>0</v>
      </c>
      <c r="K32" s="55">
        <v>81547</v>
      </c>
      <c r="L32" s="55">
        <v>1100889</v>
      </c>
    </row>
    <row r="33" spans="1:12" x14ac:dyDescent="0.3">
      <c r="A33" s="53">
        <v>45216</v>
      </c>
      <c r="B33" s="54" t="s">
        <v>748</v>
      </c>
      <c r="C33" s="54" t="s">
        <v>749</v>
      </c>
      <c r="D33" s="54" t="s">
        <v>30</v>
      </c>
      <c r="E33" s="54" t="s">
        <v>31</v>
      </c>
      <c r="F33" s="54" t="s">
        <v>265</v>
      </c>
      <c r="G33" s="54" t="s">
        <v>750</v>
      </c>
      <c r="H33" s="54" t="s">
        <v>370</v>
      </c>
      <c r="I33" s="55">
        <v>951735</v>
      </c>
      <c r="J33" s="55">
        <v>0</v>
      </c>
      <c r="K33" s="55">
        <v>76139</v>
      </c>
      <c r="L33" s="55">
        <v>1027874</v>
      </c>
    </row>
    <row r="34" spans="1:12" x14ac:dyDescent="0.3">
      <c r="A34" s="53">
        <v>45219</v>
      </c>
      <c r="B34" s="54" t="s">
        <v>751</v>
      </c>
      <c r="C34" s="54" t="s">
        <v>752</v>
      </c>
      <c r="D34" s="54" t="s">
        <v>30</v>
      </c>
      <c r="E34" s="54" t="s">
        <v>31</v>
      </c>
      <c r="F34" s="54" t="s">
        <v>265</v>
      </c>
      <c r="G34" s="54" t="s">
        <v>331</v>
      </c>
      <c r="H34" s="54" t="s">
        <v>267</v>
      </c>
      <c r="I34" s="55">
        <v>1034768</v>
      </c>
      <c r="J34" s="55">
        <v>0</v>
      </c>
      <c r="K34" s="55">
        <v>82781</v>
      </c>
      <c r="L34" s="55">
        <v>1117549</v>
      </c>
    </row>
    <row r="35" spans="1:12" x14ac:dyDescent="0.3">
      <c r="A35" s="53">
        <v>45219</v>
      </c>
      <c r="B35" s="54" t="s">
        <v>753</v>
      </c>
      <c r="C35" s="54" t="s">
        <v>754</v>
      </c>
      <c r="D35" s="54" t="s">
        <v>30</v>
      </c>
      <c r="E35" s="54" t="s">
        <v>31</v>
      </c>
      <c r="F35" s="54" t="s">
        <v>265</v>
      </c>
      <c r="G35" s="54" t="s">
        <v>755</v>
      </c>
      <c r="H35" s="54" t="s">
        <v>601</v>
      </c>
      <c r="I35" s="55">
        <v>1860519</v>
      </c>
      <c r="J35" s="55">
        <v>0</v>
      </c>
      <c r="K35" s="55">
        <v>148842</v>
      </c>
      <c r="L35" s="55">
        <v>2009361</v>
      </c>
    </row>
    <row r="36" spans="1:12" x14ac:dyDescent="0.3">
      <c r="A36" s="53">
        <v>45223</v>
      </c>
      <c r="B36" s="54" t="s">
        <v>756</v>
      </c>
      <c r="C36" s="54" t="s">
        <v>757</v>
      </c>
      <c r="D36" s="54" t="s">
        <v>30</v>
      </c>
      <c r="E36" s="54" t="s">
        <v>31</v>
      </c>
      <c r="F36" s="54" t="s">
        <v>265</v>
      </c>
      <c r="G36" s="54" t="s">
        <v>758</v>
      </c>
      <c r="H36" s="54" t="s">
        <v>271</v>
      </c>
      <c r="I36" s="55">
        <v>697590</v>
      </c>
      <c r="J36" s="55">
        <v>0</v>
      </c>
      <c r="K36" s="55">
        <v>55807</v>
      </c>
      <c r="L36" s="55">
        <v>753397</v>
      </c>
    </row>
    <row r="37" spans="1:12" x14ac:dyDescent="0.3">
      <c r="A37" s="53">
        <v>45223</v>
      </c>
      <c r="B37" s="54" t="s">
        <v>759</v>
      </c>
      <c r="C37" s="54" t="s">
        <v>760</v>
      </c>
      <c r="D37" s="54" t="s">
        <v>30</v>
      </c>
      <c r="E37" s="54" t="s">
        <v>31</v>
      </c>
      <c r="F37" s="54" t="s">
        <v>265</v>
      </c>
      <c r="G37" s="54" t="s">
        <v>391</v>
      </c>
      <c r="H37" s="54" t="s">
        <v>303</v>
      </c>
      <c r="I37" s="55">
        <v>667043</v>
      </c>
      <c r="J37" s="55">
        <v>0</v>
      </c>
      <c r="K37" s="55">
        <v>53363</v>
      </c>
      <c r="L37" s="55">
        <v>720406</v>
      </c>
    </row>
    <row r="38" spans="1:12" x14ac:dyDescent="0.3">
      <c r="A38" s="53">
        <v>45223</v>
      </c>
      <c r="B38" s="54" t="s">
        <v>761</v>
      </c>
      <c r="C38" s="54" t="s">
        <v>762</v>
      </c>
      <c r="D38" s="54" t="s">
        <v>30</v>
      </c>
      <c r="E38" s="54" t="s">
        <v>31</v>
      </c>
      <c r="F38" s="54" t="s">
        <v>265</v>
      </c>
      <c r="G38" s="54" t="s">
        <v>195</v>
      </c>
      <c r="H38" s="54" t="s">
        <v>291</v>
      </c>
      <c r="I38" s="55">
        <v>704598</v>
      </c>
      <c r="J38" s="55">
        <v>0</v>
      </c>
      <c r="K38" s="55">
        <v>56368</v>
      </c>
      <c r="L38" s="55">
        <v>760966</v>
      </c>
    </row>
    <row r="39" spans="1:12" x14ac:dyDescent="0.3">
      <c r="A39" s="53">
        <v>45223</v>
      </c>
      <c r="B39" s="54" t="s">
        <v>763</v>
      </c>
      <c r="C39" s="54" t="s">
        <v>764</v>
      </c>
      <c r="D39" s="54" t="s">
        <v>30</v>
      </c>
      <c r="E39" s="54" t="s">
        <v>31</v>
      </c>
      <c r="F39" s="54" t="s">
        <v>265</v>
      </c>
      <c r="G39" s="54" t="s">
        <v>185</v>
      </c>
      <c r="H39" s="54" t="s">
        <v>318</v>
      </c>
      <c r="I39" s="55">
        <v>844040</v>
      </c>
      <c r="J39" s="55">
        <v>0</v>
      </c>
      <c r="K39" s="55">
        <v>67523</v>
      </c>
      <c r="L39" s="55">
        <v>911563</v>
      </c>
    </row>
    <row r="40" spans="1:12" x14ac:dyDescent="0.3">
      <c r="A40" s="53">
        <v>45223</v>
      </c>
      <c r="B40" s="54" t="s">
        <v>765</v>
      </c>
      <c r="C40" s="54" t="s">
        <v>766</v>
      </c>
      <c r="D40" s="54" t="s">
        <v>30</v>
      </c>
      <c r="E40" s="54" t="s">
        <v>31</v>
      </c>
      <c r="F40" s="54" t="s">
        <v>265</v>
      </c>
      <c r="G40" s="54" t="s">
        <v>379</v>
      </c>
      <c r="H40" s="54" t="s">
        <v>380</v>
      </c>
      <c r="I40" s="55">
        <v>704598</v>
      </c>
      <c r="J40" s="55">
        <v>0</v>
      </c>
      <c r="K40" s="55">
        <v>56368</v>
      </c>
      <c r="L40" s="55">
        <v>760966</v>
      </c>
    </row>
    <row r="41" spans="1:12" x14ac:dyDescent="0.3">
      <c r="A41" s="53">
        <v>45223</v>
      </c>
      <c r="B41" s="54" t="s">
        <v>767</v>
      </c>
      <c r="C41" s="54" t="s">
        <v>768</v>
      </c>
      <c r="D41" s="54" t="s">
        <v>30</v>
      </c>
      <c r="E41" s="54" t="s">
        <v>31</v>
      </c>
      <c r="F41" s="54" t="s">
        <v>265</v>
      </c>
      <c r="G41" s="54" t="s">
        <v>306</v>
      </c>
      <c r="H41" s="54" t="s">
        <v>307</v>
      </c>
      <c r="I41" s="55">
        <v>844040</v>
      </c>
      <c r="J41" s="55">
        <v>0</v>
      </c>
      <c r="K41" s="55">
        <v>67523</v>
      </c>
      <c r="L41" s="55">
        <v>911563</v>
      </c>
    </row>
    <row r="42" spans="1:12" x14ac:dyDescent="0.3">
      <c r="A42" s="53">
        <v>45223</v>
      </c>
      <c r="B42" s="54" t="s">
        <v>769</v>
      </c>
      <c r="C42" s="54" t="s">
        <v>770</v>
      </c>
      <c r="D42" s="54" t="s">
        <v>30</v>
      </c>
      <c r="E42" s="54" t="s">
        <v>31</v>
      </c>
      <c r="F42" s="54" t="s">
        <v>265</v>
      </c>
      <c r="G42" s="54" t="s">
        <v>582</v>
      </c>
      <c r="H42" s="54" t="s">
        <v>325</v>
      </c>
      <c r="I42" s="55">
        <v>752488</v>
      </c>
      <c r="J42" s="55">
        <v>0</v>
      </c>
      <c r="K42" s="55">
        <v>60199</v>
      </c>
      <c r="L42" s="55">
        <v>812687</v>
      </c>
    </row>
    <row r="43" spans="1:12" x14ac:dyDescent="0.3">
      <c r="A43" s="53">
        <v>45223</v>
      </c>
      <c r="B43" s="54" t="s">
        <v>771</v>
      </c>
      <c r="C43" s="54" t="s">
        <v>772</v>
      </c>
      <c r="D43" s="54" t="s">
        <v>30</v>
      </c>
      <c r="E43" s="54" t="s">
        <v>31</v>
      </c>
      <c r="F43" s="54" t="s">
        <v>265</v>
      </c>
      <c r="G43" s="54" t="s">
        <v>372</v>
      </c>
      <c r="H43" s="54" t="s">
        <v>335</v>
      </c>
      <c r="I43" s="55">
        <v>791605</v>
      </c>
      <c r="J43" s="55">
        <v>0</v>
      </c>
      <c r="K43" s="55">
        <v>63328</v>
      </c>
      <c r="L43" s="55">
        <v>854933</v>
      </c>
    </row>
    <row r="44" spans="1:12" x14ac:dyDescent="0.3">
      <c r="A44" s="53">
        <v>45223</v>
      </c>
      <c r="B44" s="54" t="s">
        <v>773</v>
      </c>
      <c r="C44" s="54" t="s">
        <v>774</v>
      </c>
      <c r="D44" s="54" t="s">
        <v>30</v>
      </c>
      <c r="E44" s="54" t="s">
        <v>31</v>
      </c>
      <c r="F44" s="54" t="s">
        <v>265</v>
      </c>
      <c r="G44" s="54" t="s">
        <v>173</v>
      </c>
      <c r="H44" s="54" t="s">
        <v>365</v>
      </c>
      <c r="I44" s="55">
        <v>821993</v>
      </c>
      <c r="J44" s="55">
        <v>0</v>
      </c>
      <c r="K44" s="55">
        <v>65759</v>
      </c>
      <c r="L44" s="55">
        <v>887752</v>
      </c>
    </row>
    <row r="45" spans="1:12" x14ac:dyDescent="0.3">
      <c r="A45" s="53">
        <v>45223</v>
      </c>
      <c r="B45" s="54" t="s">
        <v>775</v>
      </c>
      <c r="C45" s="54" t="s">
        <v>776</v>
      </c>
      <c r="D45" s="54" t="s">
        <v>30</v>
      </c>
      <c r="E45" s="54" t="s">
        <v>31</v>
      </c>
      <c r="F45" s="54" t="s">
        <v>265</v>
      </c>
      <c r="G45" s="54" t="s">
        <v>503</v>
      </c>
      <c r="H45" s="54" t="s">
        <v>283</v>
      </c>
      <c r="I45" s="55">
        <v>612875</v>
      </c>
      <c r="J45" s="55">
        <v>0</v>
      </c>
      <c r="K45" s="55">
        <v>49030</v>
      </c>
      <c r="L45" s="55">
        <v>661905</v>
      </c>
    </row>
    <row r="46" spans="1:12" x14ac:dyDescent="0.3">
      <c r="A46" s="53">
        <v>45223</v>
      </c>
      <c r="B46" s="54" t="s">
        <v>777</v>
      </c>
      <c r="C46" s="54" t="s">
        <v>778</v>
      </c>
      <c r="D46" s="54" t="s">
        <v>30</v>
      </c>
      <c r="E46" s="54" t="s">
        <v>31</v>
      </c>
      <c r="F46" s="54" t="s">
        <v>265</v>
      </c>
      <c r="G46" s="54" t="s">
        <v>175</v>
      </c>
      <c r="H46" s="54" t="s">
        <v>431</v>
      </c>
      <c r="I46" s="55">
        <v>868023</v>
      </c>
      <c r="J46" s="55">
        <v>0</v>
      </c>
      <c r="K46" s="55">
        <v>69442</v>
      </c>
      <c r="L46" s="55">
        <v>937465</v>
      </c>
    </row>
    <row r="47" spans="1:12" x14ac:dyDescent="0.3">
      <c r="A47" s="53">
        <v>45223</v>
      </c>
      <c r="B47" s="54" t="s">
        <v>779</v>
      </c>
      <c r="C47" s="54" t="s">
        <v>780</v>
      </c>
      <c r="D47" s="54" t="s">
        <v>30</v>
      </c>
      <c r="E47" s="54" t="s">
        <v>31</v>
      </c>
      <c r="F47" s="54" t="s">
        <v>265</v>
      </c>
      <c r="G47" s="54" t="s">
        <v>433</v>
      </c>
      <c r="H47" s="54" t="s">
        <v>299</v>
      </c>
      <c r="I47" s="55">
        <v>774319</v>
      </c>
      <c r="J47" s="55">
        <v>0</v>
      </c>
      <c r="K47" s="55">
        <v>61946</v>
      </c>
      <c r="L47" s="55">
        <v>836265</v>
      </c>
    </row>
    <row r="48" spans="1:12" x14ac:dyDescent="0.3">
      <c r="A48" s="53">
        <v>45223</v>
      </c>
      <c r="B48" s="54" t="s">
        <v>781</v>
      </c>
      <c r="C48" s="54" t="s">
        <v>782</v>
      </c>
      <c r="D48" s="54" t="s">
        <v>30</v>
      </c>
      <c r="E48" s="54" t="s">
        <v>31</v>
      </c>
      <c r="F48" s="54" t="s">
        <v>265</v>
      </c>
      <c r="G48" s="54" t="s">
        <v>197</v>
      </c>
      <c r="H48" s="54" t="s">
        <v>348</v>
      </c>
      <c r="I48" s="55">
        <v>1196377</v>
      </c>
      <c r="J48" s="55">
        <v>0</v>
      </c>
      <c r="K48" s="55">
        <v>95710</v>
      </c>
      <c r="L48" s="55">
        <v>1292087</v>
      </c>
    </row>
    <row r="49" spans="1:12" x14ac:dyDescent="0.3">
      <c r="A49" s="53">
        <v>45223</v>
      </c>
      <c r="B49" s="54" t="s">
        <v>783</v>
      </c>
      <c r="C49" s="54" t="s">
        <v>784</v>
      </c>
      <c r="D49" s="54" t="s">
        <v>30</v>
      </c>
      <c r="E49" s="54" t="s">
        <v>31</v>
      </c>
      <c r="F49" s="54" t="s">
        <v>265</v>
      </c>
      <c r="G49" s="54" t="s">
        <v>423</v>
      </c>
      <c r="H49" s="54" t="s">
        <v>628</v>
      </c>
      <c r="I49" s="55">
        <v>912066</v>
      </c>
      <c r="J49" s="55">
        <v>0</v>
      </c>
      <c r="K49" s="55">
        <v>72965</v>
      </c>
      <c r="L49" s="55">
        <v>985031</v>
      </c>
    </row>
    <row r="50" spans="1:12" x14ac:dyDescent="0.3">
      <c r="A50" s="53">
        <v>45223</v>
      </c>
      <c r="B50" s="54" t="s">
        <v>785</v>
      </c>
      <c r="C50" s="54" t="s">
        <v>786</v>
      </c>
      <c r="D50" s="54" t="s">
        <v>30</v>
      </c>
      <c r="E50" s="54" t="s">
        <v>31</v>
      </c>
      <c r="F50" s="54" t="s">
        <v>265</v>
      </c>
      <c r="G50" s="54" t="s">
        <v>473</v>
      </c>
      <c r="H50" s="54" t="s">
        <v>267</v>
      </c>
      <c r="I50" s="55">
        <v>697590</v>
      </c>
      <c r="J50" s="55">
        <v>0</v>
      </c>
      <c r="K50" s="55">
        <v>55807</v>
      </c>
      <c r="L50" s="55">
        <v>753397</v>
      </c>
    </row>
    <row r="51" spans="1:12" x14ac:dyDescent="0.3">
      <c r="A51" s="53">
        <v>45223</v>
      </c>
      <c r="B51" s="54" t="s">
        <v>787</v>
      </c>
      <c r="C51" s="54" t="s">
        <v>788</v>
      </c>
      <c r="D51" s="54" t="s">
        <v>30</v>
      </c>
      <c r="E51" s="54" t="s">
        <v>31</v>
      </c>
      <c r="F51" s="54" t="s">
        <v>265</v>
      </c>
      <c r="G51" s="54" t="s">
        <v>495</v>
      </c>
      <c r="H51" s="54" t="s">
        <v>310</v>
      </c>
      <c r="I51" s="55">
        <v>851245</v>
      </c>
      <c r="J51" s="55">
        <v>0</v>
      </c>
      <c r="K51" s="55">
        <v>68100</v>
      </c>
      <c r="L51" s="55">
        <v>919345</v>
      </c>
    </row>
    <row r="52" spans="1:12" x14ac:dyDescent="0.3">
      <c r="A52" s="53">
        <v>45223</v>
      </c>
      <c r="B52" s="54" t="s">
        <v>789</v>
      </c>
      <c r="C52" s="54" t="s">
        <v>790</v>
      </c>
      <c r="D52" s="54" t="s">
        <v>30</v>
      </c>
      <c r="E52" s="54" t="s">
        <v>31</v>
      </c>
      <c r="F52" s="54" t="s">
        <v>265</v>
      </c>
      <c r="G52" s="54" t="s">
        <v>408</v>
      </c>
      <c r="H52" s="54" t="s">
        <v>275</v>
      </c>
      <c r="I52" s="55">
        <v>949672</v>
      </c>
      <c r="J52" s="55">
        <v>0</v>
      </c>
      <c r="K52" s="55">
        <v>75974</v>
      </c>
      <c r="L52" s="55">
        <v>1025646</v>
      </c>
    </row>
    <row r="53" spans="1:12" x14ac:dyDescent="0.3">
      <c r="A53" s="53">
        <v>45229</v>
      </c>
      <c r="B53" s="54" t="s">
        <v>791</v>
      </c>
      <c r="C53" s="54" t="s">
        <v>792</v>
      </c>
      <c r="D53" s="54" t="s">
        <v>30</v>
      </c>
      <c r="E53" s="54" t="s">
        <v>31</v>
      </c>
      <c r="F53" s="54" t="s">
        <v>265</v>
      </c>
      <c r="G53" s="54" t="s">
        <v>163</v>
      </c>
      <c r="H53" s="54" t="s">
        <v>345</v>
      </c>
      <c r="I53" s="55">
        <v>701310</v>
      </c>
      <c r="J53" s="55">
        <v>0</v>
      </c>
      <c r="K53" s="55">
        <v>56105</v>
      </c>
      <c r="L53" s="55">
        <v>757415</v>
      </c>
    </row>
    <row r="54" spans="1:12" x14ac:dyDescent="0.3">
      <c r="A54" s="53">
        <v>45229</v>
      </c>
      <c r="B54" s="54" t="s">
        <v>793</v>
      </c>
      <c r="C54" s="54" t="s">
        <v>794</v>
      </c>
      <c r="D54" s="54" t="s">
        <v>30</v>
      </c>
      <c r="E54" s="54" t="s">
        <v>31</v>
      </c>
      <c r="F54" s="54" t="s">
        <v>265</v>
      </c>
      <c r="G54" s="54" t="s">
        <v>384</v>
      </c>
      <c r="H54" s="54" t="s">
        <v>322</v>
      </c>
      <c r="I54" s="55">
        <v>760658</v>
      </c>
      <c r="J54" s="55">
        <v>0</v>
      </c>
      <c r="K54" s="55">
        <v>60853</v>
      </c>
      <c r="L54" s="55">
        <v>821511</v>
      </c>
    </row>
    <row r="55" spans="1:12" x14ac:dyDescent="0.3">
      <c r="A55" s="56" t="s">
        <v>795</v>
      </c>
      <c r="I55" s="98">
        <f t="shared" ref="I55:K55" si="0">+SUM(I3:I54)</f>
        <v>44682690</v>
      </c>
      <c r="J55" s="98">
        <f t="shared" si="0"/>
        <v>0</v>
      </c>
      <c r="K55" s="98">
        <f t="shared" si="0"/>
        <v>3574615</v>
      </c>
      <c r="L55" s="98">
        <f>+SUM(L3:L54)</f>
        <v>48257305</v>
      </c>
    </row>
    <row r="56" spans="1:12" x14ac:dyDescent="0.3">
      <c r="H56" s="97" t="s">
        <v>796</v>
      </c>
      <c r="I56" s="55">
        <v>-6629955.8630555496</v>
      </c>
      <c r="J56" s="55"/>
      <c r="K56" s="55">
        <v>-530396.46904444403</v>
      </c>
      <c r="L56" s="55">
        <v>-7160352.3321000002</v>
      </c>
    </row>
    <row r="57" spans="1:12" x14ac:dyDescent="0.3">
      <c r="H57" s="96" t="s">
        <v>660</v>
      </c>
      <c r="I57" s="55"/>
      <c r="J57" s="55"/>
      <c r="K57" s="55"/>
      <c r="L57" s="55">
        <f>-SUM(I55:I56)*0.02*1.08</f>
        <v>-821939.05735800019</v>
      </c>
    </row>
    <row r="58" spans="1:12" x14ac:dyDescent="0.3">
      <c r="H58" s="96" t="s">
        <v>447</v>
      </c>
      <c r="I58" s="55"/>
      <c r="J58" s="55"/>
      <c r="K58" s="55"/>
      <c r="L58" s="55">
        <f>-(L55+L56)*0.01</f>
        <v>-410969.52667899994</v>
      </c>
    </row>
    <row r="59" spans="1:12" x14ac:dyDescent="0.3">
      <c r="H59" s="96" t="s">
        <v>797</v>
      </c>
      <c r="I59" s="55"/>
      <c r="J59" s="55"/>
      <c r="K59" s="55"/>
      <c r="L59" s="100">
        <f>+L55+L56+L57+L58</f>
        <v>39864044.083862998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C54ED-3959-462F-A441-765E7ACAEEA2}">
  <dimension ref="A1:M68"/>
  <sheetViews>
    <sheetView topLeftCell="A46" workbookViewId="0">
      <selection activeCell="M71" sqref="M71"/>
    </sheetView>
  </sheetViews>
  <sheetFormatPr defaultRowHeight="15.05" x14ac:dyDescent="0.3"/>
  <cols>
    <col min="12" max="13" width="10.109375" bestFit="1" customWidth="1"/>
  </cols>
  <sheetData>
    <row r="1" spans="1:13" ht="17.55" x14ac:dyDescent="0.3">
      <c r="A1" s="109" t="s">
        <v>19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1.3" x14ac:dyDescent="0.3">
      <c r="A2" s="51" t="s">
        <v>20</v>
      </c>
      <c r="B2" s="51" t="s">
        <v>21</v>
      </c>
      <c r="C2" s="52" t="s">
        <v>22</v>
      </c>
      <c r="D2" s="52" t="s">
        <v>6</v>
      </c>
      <c r="E2" s="52" t="s">
        <v>23</v>
      </c>
      <c r="F2" s="52" t="s">
        <v>24</v>
      </c>
      <c r="G2" s="52" t="s">
        <v>261</v>
      </c>
      <c r="H2" s="52" t="s">
        <v>7</v>
      </c>
      <c r="I2" s="52" t="s">
        <v>262</v>
      </c>
      <c r="J2" s="18" t="s">
        <v>25</v>
      </c>
      <c r="K2" s="18" t="s">
        <v>26</v>
      </c>
      <c r="L2" s="18" t="s">
        <v>27</v>
      </c>
      <c r="M2" s="18" t="s">
        <v>28</v>
      </c>
    </row>
    <row r="3" spans="1:13" x14ac:dyDescent="0.3">
      <c r="A3" s="53">
        <v>45231</v>
      </c>
      <c r="B3" s="53">
        <v>45231</v>
      </c>
      <c r="C3" s="54" t="s">
        <v>802</v>
      </c>
      <c r="D3" s="54" t="s">
        <v>803</v>
      </c>
      <c r="E3" s="54" t="s">
        <v>30</v>
      </c>
      <c r="F3" s="54" t="s">
        <v>31</v>
      </c>
      <c r="G3" s="54" t="s">
        <v>265</v>
      </c>
      <c r="H3" s="54" t="s">
        <v>397</v>
      </c>
      <c r="I3" s="54" t="s">
        <v>335</v>
      </c>
      <c r="J3" s="55">
        <v>944346</v>
      </c>
      <c r="K3" s="55">
        <v>0</v>
      </c>
      <c r="L3" s="55">
        <v>75548</v>
      </c>
      <c r="M3" s="55">
        <v>1019894</v>
      </c>
    </row>
    <row r="4" spans="1:13" x14ac:dyDescent="0.3">
      <c r="A4" s="53">
        <v>45231</v>
      </c>
      <c r="B4" s="53">
        <v>45231</v>
      </c>
      <c r="C4" s="54" t="s">
        <v>804</v>
      </c>
      <c r="D4" s="54" t="s">
        <v>805</v>
      </c>
      <c r="E4" s="54" t="s">
        <v>30</v>
      </c>
      <c r="F4" s="54" t="s">
        <v>31</v>
      </c>
      <c r="G4" s="54" t="s">
        <v>265</v>
      </c>
      <c r="H4" s="54" t="s">
        <v>489</v>
      </c>
      <c r="I4" s="54" t="s">
        <v>307</v>
      </c>
      <c r="J4" s="55">
        <v>665310</v>
      </c>
      <c r="K4" s="55">
        <v>0</v>
      </c>
      <c r="L4" s="55">
        <v>53225</v>
      </c>
      <c r="M4" s="55">
        <v>718535</v>
      </c>
    </row>
    <row r="5" spans="1:13" x14ac:dyDescent="0.3">
      <c r="A5" s="53">
        <v>45231</v>
      </c>
      <c r="B5" s="53">
        <v>45231</v>
      </c>
      <c r="C5" s="54" t="s">
        <v>806</v>
      </c>
      <c r="D5" s="54" t="s">
        <v>807</v>
      </c>
      <c r="E5" s="54" t="s">
        <v>30</v>
      </c>
      <c r="F5" s="54" t="s">
        <v>31</v>
      </c>
      <c r="G5" s="54" t="s">
        <v>265</v>
      </c>
      <c r="H5" s="54" t="s">
        <v>402</v>
      </c>
      <c r="I5" s="54" t="s">
        <v>283</v>
      </c>
      <c r="J5" s="55">
        <v>981952</v>
      </c>
      <c r="K5" s="55">
        <v>0</v>
      </c>
      <c r="L5" s="55">
        <v>78556</v>
      </c>
      <c r="M5" s="55">
        <v>1060508</v>
      </c>
    </row>
    <row r="6" spans="1:13" x14ac:dyDescent="0.3">
      <c r="A6" s="53">
        <v>45231</v>
      </c>
      <c r="B6" s="53">
        <v>45231</v>
      </c>
      <c r="C6" s="54" t="s">
        <v>808</v>
      </c>
      <c r="D6" s="54" t="s">
        <v>809</v>
      </c>
      <c r="E6" s="54" t="s">
        <v>30</v>
      </c>
      <c r="F6" s="54" t="s">
        <v>31</v>
      </c>
      <c r="G6" s="54" t="s">
        <v>265</v>
      </c>
      <c r="H6" s="54" t="s">
        <v>360</v>
      </c>
      <c r="I6" s="54" t="s">
        <v>275</v>
      </c>
      <c r="J6" s="55">
        <v>997257</v>
      </c>
      <c r="K6" s="55">
        <v>0</v>
      </c>
      <c r="L6" s="55">
        <v>79781</v>
      </c>
      <c r="M6" s="55">
        <v>1077038</v>
      </c>
    </row>
    <row r="7" spans="1:13" x14ac:dyDescent="0.3">
      <c r="A7" s="53">
        <v>45231</v>
      </c>
      <c r="B7" s="53">
        <v>45231</v>
      </c>
      <c r="C7" s="54" t="s">
        <v>810</v>
      </c>
      <c r="D7" s="54" t="s">
        <v>811</v>
      </c>
      <c r="E7" s="54" t="s">
        <v>30</v>
      </c>
      <c r="F7" s="54" t="s">
        <v>31</v>
      </c>
      <c r="G7" s="54" t="s">
        <v>265</v>
      </c>
      <c r="H7" s="54" t="s">
        <v>278</v>
      </c>
      <c r="I7" s="54" t="s">
        <v>279</v>
      </c>
      <c r="J7" s="55">
        <v>851245</v>
      </c>
      <c r="K7" s="55">
        <v>0</v>
      </c>
      <c r="L7" s="55">
        <v>68100</v>
      </c>
      <c r="M7" s="55">
        <v>919345</v>
      </c>
    </row>
    <row r="8" spans="1:13" x14ac:dyDescent="0.3">
      <c r="A8" s="53">
        <v>45231</v>
      </c>
      <c r="B8" s="53">
        <v>45231</v>
      </c>
      <c r="C8" s="54" t="s">
        <v>812</v>
      </c>
      <c r="D8" s="54" t="s">
        <v>813</v>
      </c>
      <c r="E8" s="54" t="s">
        <v>30</v>
      </c>
      <c r="F8" s="54" t="s">
        <v>31</v>
      </c>
      <c r="G8" s="54" t="s">
        <v>265</v>
      </c>
      <c r="H8" s="54" t="s">
        <v>302</v>
      </c>
      <c r="I8" s="54" t="s">
        <v>303</v>
      </c>
      <c r="J8" s="55">
        <v>736802</v>
      </c>
      <c r="K8" s="55">
        <v>0</v>
      </c>
      <c r="L8" s="55">
        <v>58944</v>
      </c>
      <c r="M8" s="55">
        <v>795746</v>
      </c>
    </row>
    <row r="9" spans="1:13" x14ac:dyDescent="0.3">
      <c r="A9" s="53">
        <v>45231</v>
      </c>
      <c r="B9" s="53">
        <v>45231</v>
      </c>
      <c r="C9" s="54" t="s">
        <v>814</v>
      </c>
      <c r="D9" s="54" t="s">
        <v>815</v>
      </c>
      <c r="E9" s="54" t="s">
        <v>30</v>
      </c>
      <c r="F9" s="54" t="s">
        <v>31</v>
      </c>
      <c r="G9" s="54" t="s">
        <v>265</v>
      </c>
      <c r="H9" s="54" t="s">
        <v>592</v>
      </c>
      <c r="I9" s="54" t="s">
        <v>389</v>
      </c>
      <c r="J9" s="55">
        <v>934627</v>
      </c>
      <c r="K9" s="55">
        <v>0</v>
      </c>
      <c r="L9" s="55">
        <v>74770</v>
      </c>
      <c r="M9" s="55">
        <v>1009397</v>
      </c>
    </row>
    <row r="10" spans="1:13" x14ac:dyDescent="0.3">
      <c r="A10" s="53">
        <v>45231</v>
      </c>
      <c r="B10" s="53">
        <v>45231</v>
      </c>
      <c r="C10" s="54" t="s">
        <v>816</v>
      </c>
      <c r="D10" s="54" t="s">
        <v>817</v>
      </c>
      <c r="E10" s="54" t="s">
        <v>30</v>
      </c>
      <c r="F10" s="54" t="s">
        <v>31</v>
      </c>
      <c r="G10" s="54" t="s">
        <v>265</v>
      </c>
      <c r="H10" s="54" t="s">
        <v>298</v>
      </c>
      <c r="I10" s="54" t="s">
        <v>299</v>
      </c>
      <c r="J10" s="55">
        <v>858025</v>
      </c>
      <c r="K10" s="55">
        <v>0</v>
      </c>
      <c r="L10" s="55">
        <v>68642</v>
      </c>
      <c r="M10" s="55">
        <v>926667</v>
      </c>
    </row>
    <row r="11" spans="1:13" x14ac:dyDescent="0.3">
      <c r="A11" s="53">
        <v>45231</v>
      </c>
      <c r="B11" s="53">
        <v>45231</v>
      </c>
      <c r="C11" s="54" t="s">
        <v>818</v>
      </c>
      <c r="D11" s="54" t="s">
        <v>819</v>
      </c>
      <c r="E11" s="54" t="s">
        <v>30</v>
      </c>
      <c r="F11" s="54" t="s">
        <v>31</v>
      </c>
      <c r="G11" s="54" t="s">
        <v>265</v>
      </c>
      <c r="H11" s="54" t="s">
        <v>484</v>
      </c>
      <c r="I11" s="54" t="s">
        <v>352</v>
      </c>
      <c r="J11" s="55">
        <v>786247</v>
      </c>
      <c r="K11" s="55">
        <v>0</v>
      </c>
      <c r="L11" s="55">
        <v>62900</v>
      </c>
      <c r="M11" s="55">
        <v>849147</v>
      </c>
    </row>
    <row r="12" spans="1:13" x14ac:dyDescent="0.3">
      <c r="A12" s="53">
        <v>45231</v>
      </c>
      <c r="B12" s="53">
        <v>45231</v>
      </c>
      <c r="C12" s="54" t="s">
        <v>820</v>
      </c>
      <c r="D12" s="54" t="s">
        <v>821</v>
      </c>
      <c r="E12" s="54" t="s">
        <v>30</v>
      </c>
      <c r="F12" s="54" t="s">
        <v>31</v>
      </c>
      <c r="G12" s="54" t="s">
        <v>265</v>
      </c>
      <c r="H12" s="54" t="s">
        <v>317</v>
      </c>
      <c r="I12" s="54" t="s">
        <v>318</v>
      </c>
      <c r="J12" s="55">
        <v>851245</v>
      </c>
      <c r="K12" s="55">
        <v>0</v>
      </c>
      <c r="L12" s="55">
        <v>68100</v>
      </c>
      <c r="M12" s="55">
        <v>919345</v>
      </c>
    </row>
    <row r="13" spans="1:13" x14ac:dyDescent="0.3">
      <c r="A13" s="53">
        <v>45232</v>
      </c>
      <c r="B13" s="53">
        <v>45232</v>
      </c>
      <c r="C13" s="54" t="s">
        <v>822</v>
      </c>
      <c r="D13" s="54" t="s">
        <v>823</v>
      </c>
      <c r="E13" s="54" t="s">
        <v>30</v>
      </c>
      <c r="F13" s="54" t="s">
        <v>31</v>
      </c>
      <c r="G13" s="54" t="s">
        <v>265</v>
      </c>
      <c r="H13" s="54" t="s">
        <v>473</v>
      </c>
      <c r="I13" s="54" t="s">
        <v>267</v>
      </c>
      <c r="J13" s="55">
        <v>823853</v>
      </c>
      <c r="K13" s="55">
        <v>0</v>
      </c>
      <c r="L13" s="55">
        <v>65908</v>
      </c>
      <c r="M13" s="55">
        <v>889761</v>
      </c>
    </row>
    <row r="14" spans="1:13" x14ac:dyDescent="0.3">
      <c r="A14" s="53">
        <v>45232</v>
      </c>
      <c r="B14" s="53">
        <v>45232</v>
      </c>
      <c r="C14" s="54" t="s">
        <v>824</v>
      </c>
      <c r="D14" s="54" t="s">
        <v>825</v>
      </c>
      <c r="E14" s="54" t="s">
        <v>30</v>
      </c>
      <c r="F14" s="54" t="s">
        <v>31</v>
      </c>
      <c r="G14" s="54" t="s">
        <v>265</v>
      </c>
      <c r="H14" s="54" t="s">
        <v>495</v>
      </c>
      <c r="I14" s="54" t="s">
        <v>310</v>
      </c>
      <c r="J14" s="55">
        <v>844040</v>
      </c>
      <c r="K14" s="55">
        <v>0</v>
      </c>
      <c r="L14" s="55">
        <v>67523</v>
      </c>
      <c r="M14" s="55">
        <v>911563</v>
      </c>
    </row>
    <row r="15" spans="1:13" x14ac:dyDescent="0.3">
      <c r="A15" s="53">
        <v>45237</v>
      </c>
      <c r="B15" s="53">
        <v>45237</v>
      </c>
      <c r="C15" s="54" t="s">
        <v>826</v>
      </c>
      <c r="D15" s="54" t="s">
        <v>827</v>
      </c>
      <c r="E15" s="54" t="s">
        <v>30</v>
      </c>
      <c r="F15" s="54" t="s">
        <v>31</v>
      </c>
      <c r="G15" s="54" t="s">
        <v>265</v>
      </c>
      <c r="H15" s="54" t="s">
        <v>498</v>
      </c>
      <c r="I15" s="54" t="s">
        <v>345</v>
      </c>
      <c r="J15" s="55">
        <v>765895</v>
      </c>
      <c r="K15" s="55">
        <v>0</v>
      </c>
      <c r="L15" s="55">
        <v>61272</v>
      </c>
      <c r="M15" s="55">
        <v>827167</v>
      </c>
    </row>
    <row r="16" spans="1:13" x14ac:dyDescent="0.3">
      <c r="A16" s="53">
        <v>45237</v>
      </c>
      <c r="B16" s="53">
        <v>45237</v>
      </c>
      <c r="C16" s="54" t="s">
        <v>828</v>
      </c>
      <c r="D16" s="54" t="s">
        <v>829</v>
      </c>
      <c r="E16" s="54" t="s">
        <v>30</v>
      </c>
      <c r="F16" s="54" t="s">
        <v>31</v>
      </c>
      <c r="G16" s="54" t="s">
        <v>265</v>
      </c>
      <c r="H16" s="54" t="s">
        <v>830</v>
      </c>
      <c r="I16" s="54" t="s">
        <v>601</v>
      </c>
      <c r="J16" s="55">
        <v>1877081</v>
      </c>
      <c r="K16" s="55">
        <v>0</v>
      </c>
      <c r="L16" s="55">
        <v>150166</v>
      </c>
      <c r="M16" s="55">
        <v>2027247</v>
      </c>
    </row>
    <row r="17" spans="1:13" x14ac:dyDescent="0.3">
      <c r="A17" s="53">
        <v>45237</v>
      </c>
      <c r="B17" s="53">
        <v>45237</v>
      </c>
      <c r="C17" s="54" t="s">
        <v>831</v>
      </c>
      <c r="D17" s="54" t="s">
        <v>832</v>
      </c>
      <c r="E17" s="54" t="s">
        <v>30</v>
      </c>
      <c r="F17" s="54" t="s">
        <v>31</v>
      </c>
      <c r="G17" s="54" t="s">
        <v>265</v>
      </c>
      <c r="H17" s="54" t="s">
        <v>384</v>
      </c>
      <c r="I17" s="54" t="s">
        <v>322</v>
      </c>
      <c r="J17" s="55">
        <v>1448529</v>
      </c>
      <c r="K17" s="55">
        <v>0</v>
      </c>
      <c r="L17" s="55">
        <v>115882</v>
      </c>
      <c r="M17" s="55">
        <v>1564411</v>
      </c>
    </row>
    <row r="18" spans="1:13" x14ac:dyDescent="0.3">
      <c r="A18" s="53">
        <v>45237</v>
      </c>
      <c r="B18" s="53">
        <v>45237</v>
      </c>
      <c r="C18" s="54" t="s">
        <v>833</v>
      </c>
      <c r="D18" s="54" t="s">
        <v>834</v>
      </c>
      <c r="E18" s="54" t="s">
        <v>30</v>
      </c>
      <c r="F18" s="54" t="s">
        <v>31</v>
      </c>
      <c r="G18" s="54" t="s">
        <v>265</v>
      </c>
      <c r="H18" s="54" t="s">
        <v>670</v>
      </c>
      <c r="I18" s="54" t="s">
        <v>342</v>
      </c>
      <c r="J18" s="55">
        <v>806561</v>
      </c>
      <c r="K18" s="55">
        <v>0</v>
      </c>
      <c r="L18" s="55">
        <v>64525</v>
      </c>
      <c r="M18" s="55">
        <v>871086</v>
      </c>
    </row>
    <row r="19" spans="1:13" x14ac:dyDescent="0.3">
      <c r="A19" s="53">
        <v>45237</v>
      </c>
      <c r="B19" s="53">
        <v>45237</v>
      </c>
      <c r="C19" s="54" t="s">
        <v>835</v>
      </c>
      <c r="D19" s="54" t="s">
        <v>836</v>
      </c>
      <c r="E19" s="54" t="s">
        <v>30</v>
      </c>
      <c r="F19" s="54" t="s">
        <v>31</v>
      </c>
      <c r="G19" s="54" t="s">
        <v>265</v>
      </c>
      <c r="H19" s="54" t="s">
        <v>837</v>
      </c>
      <c r="I19" s="54" t="s">
        <v>287</v>
      </c>
      <c r="J19" s="55">
        <v>997257</v>
      </c>
      <c r="K19" s="55">
        <v>0</v>
      </c>
      <c r="L19" s="55">
        <v>79781</v>
      </c>
      <c r="M19" s="55">
        <v>1077038</v>
      </c>
    </row>
    <row r="20" spans="1:13" x14ac:dyDescent="0.3">
      <c r="A20" s="53">
        <v>45237</v>
      </c>
      <c r="B20" s="53">
        <v>45237</v>
      </c>
      <c r="C20" s="54" t="s">
        <v>838</v>
      </c>
      <c r="D20" s="54" t="s">
        <v>839</v>
      </c>
      <c r="E20" s="54" t="s">
        <v>30</v>
      </c>
      <c r="F20" s="54" t="s">
        <v>31</v>
      </c>
      <c r="G20" s="54" t="s">
        <v>265</v>
      </c>
      <c r="H20" s="54" t="s">
        <v>506</v>
      </c>
      <c r="I20" s="54" t="s">
        <v>339</v>
      </c>
      <c r="J20" s="55">
        <v>650265</v>
      </c>
      <c r="K20" s="55">
        <v>0</v>
      </c>
      <c r="L20" s="55">
        <v>52021</v>
      </c>
      <c r="M20" s="55">
        <v>702286</v>
      </c>
    </row>
    <row r="21" spans="1:13" x14ac:dyDescent="0.3">
      <c r="A21" s="53">
        <v>45237</v>
      </c>
      <c r="B21" s="53">
        <v>45237</v>
      </c>
      <c r="C21" s="54" t="s">
        <v>840</v>
      </c>
      <c r="D21" s="54" t="s">
        <v>841</v>
      </c>
      <c r="E21" s="54" t="s">
        <v>30</v>
      </c>
      <c r="F21" s="54" t="s">
        <v>31</v>
      </c>
      <c r="G21" s="54" t="s">
        <v>265</v>
      </c>
      <c r="H21" s="54" t="s">
        <v>408</v>
      </c>
      <c r="I21" s="54" t="s">
        <v>275</v>
      </c>
      <c r="J21" s="55">
        <v>633030</v>
      </c>
      <c r="K21" s="55">
        <v>0</v>
      </c>
      <c r="L21" s="55">
        <v>50642</v>
      </c>
      <c r="M21" s="55">
        <v>683672</v>
      </c>
    </row>
    <row r="22" spans="1:13" x14ac:dyDescent="0.3">
      <c r="A22" s="53">
        <v>45237</v>
      </c>
      <c r="B22" s="53">
        <v>45237</v>
      </c>
      <c r="C22" s="54" t="s">
        <v>842</v>
      </c>
      <c r="D22" s="54" t="s">
        <v>843</v>
      </c>
      <c r="E22" s="54" t="s">
        <v>30</v>
      </c>
      <c r="F22" s="54" t="s">
        <v>31</v>
      </c>
      <c r="G22" s="54" t="s">
        <v>265</v>
      </c>
      <c r="H22" s="54" t="s">
        <v>473</v>
      </c>
      <c r="I22" s="54" t="s">
        <v>267</v>
      </c>
      <c r="J22" s="55">
        <v>660390</v>
      </c>
      <c r="K22" s="55">
        <v>0</v>
      </c>
      <c r="L22" s="55">
        <v>52831</v>
      </c>
      <c r="M22" s="55">
        <v>713221</v>
      </c>
    </row>
    <row r="23" spans="1:13" x14ac:dyDescent="0.3">
      <c r="A23" s="53">
        <v>45237</v>
      </c>
      <c r="B23" s="53">
        <v>45237</v>
      </c>
      <c r="C23" s="54" t="s">
        <v>844</v>
      </c>
      <c r="D23" s="54" t="s">
        <v>845</v>
      </c>
      <c r="E23" s="54" t="s">
        <v>30</v>
      </c>
      <c r="F23" s="54" t="s">
        <v>31</v>
      </c>
      <c r="G23" s="54" t="s">
        <v>265</v>
      </c>
      <c r="H23" s="54" t="s">
        <v>503</v>
      </c>
      <c r="I23" s="54" t="s">
        <v>283</v>
      </c>
      <c r="J23" s="55">
        <v>929485</v>
      </c>
      <c r="K23" s="55">
        <v>0</v>
      </c>
      <c r="L23" s="55">
        <v>74359</v>
      </c>
      <c r="M23" s="55">
        <v>1003844</v>
      </c>
    </row>
    <row r="24" spans="1:13" x14ac:dyDescent="0.3">
      <c r="A24" s="53">
        <v>45237</v>
      </c>
      <c r="B24" s="53">
        <v>45237</v>
      </c>
      <c r="C24" s="54" t="s">
        <v>846</v>
      </c>
      <c r="D24" s="54" t="s">
        <v>847</v>
      </c>
      <c r="E24" s="54" t="s">
        <v>30</v>
      </c>
      <c r="F24" s="54" t="s">
        <v>31</v>
      </c>
      <c r="G24" s="54" t="s">
        <v>265</v>
      </c>
      <c r="H24" s="54" t="s">
        <v>372</v>
      </c>
      <c r="I24" s="54" t="s">
        <v>335</v>
      </c>
      <c r="J24" s="55">
        <v>697590</v>
      </c>
      <c r="K24" s="55">
        <v>0</v>
      </c>
      <c r="L24" s="55">
        <v>55807</v>
      </c>
      <c r="M24" s="55">
        <v>753397</v>
      </c>
    </row>
    <row r="25" spans="1:13" x14ac:dyDescent="0.3">
      <c r="A25" s="53">
        <v>45237</v>
      </c>
      <c r="B25" s="53">
        <v>45237</v>
      </c>
      <c r="C25" s="54" t="s">
        <v>848</v>
      </c>
      <c r="D25" s="54" t="s">
        <v>849</v>
      </c>
      <c r="E25" s="54" t="s">
        <v>30</v>
      </c>
      <c r="F25" s="54" t="s">
        <v>31</v>
      </c>
      <c r="G25" s="54" t="s">
        <v>265</v>
      </c>
      <c r="H25" s="54" t="s">
        <v>197</v>
      </c>
      <c r="I25" s="54" t="s">
        <v>348</v>
      </c>
      <c r="J25" s="55">
        <v>997257</v>
      </c>
      <c r="K25" s="55">
        <v>0</v>
      </c>
      <c r="L25" s="55">
        <v>79781</v>
      </c>
      <c r="M25" s="55">
        <v>1077038</v>
      </c>
    </row>
    <row r="26" spans="1:13" x14ac:dyDescent="0.3">
      <c r="A26" s="53">
        <v>45237</v>
      </c>
      <c r="B26" s="53">
        <v>45237</v>
      </c>
      <c r="C26" s="54" t="s">
        <v>850</v>
      </c>
      <c r="D26" s="54" t="s">
        <v>851</v>
      </c>
      <c r="E26" s="54" t="s">
        <v>30</v>
      </c>
      <c r="F26" s="54" t="s">
        <v>31</v>
      </c>
      <c r="G26" s="54" t="s">
        <v>265</v>
      </c>
      <c r="H26" s="54" t="s">
        <v>181</v>
      </c>
      <c r="I26" s="54" t="s">
        <v>295</v>
      </c>
      <c r="J26" s="55">
        <v>949583</v>
      </c>
      <c r="K26" s="55">
        <v>0</v>
      </c>
      <c r="L26" s="55">
        <v>75967</v>
      </c>
      <c r="M26" s="55">
        <v>1025550</v>
      </c>
    </row>
    <row r="27" spans="1:13" x14ac:dyDescent="0.3">
      <c r="A27" s="53">
        <v>45239</v>
      </c>
      <c r="B27" s="53">
        <v>45239</v>
      </c>
      <c r="C27" s="54" t="s">
        <v>852</v>
      </c>
      <c r="D27" s="54" t="s">
        <v>853</v>
      </c>
      <c r="E27" s="54" t="s">
        <v>30</v>
      </c>
      <c r="F27" s="54" t="s">
        <v>31</v>
      </c>
      <c r="G27" s="54" t="s">
        <v>265</v>
      </c>
      <c r="H27" s="54" t="s">
        <v>854</v>
      </c>
      <c r="I27" s="54" t="s">
        <v>358</v>
      </c>
      <c r="J27" s="55">
        <v>657013</v>
      </c>
      <c r="K27" s="55">
        <v>0</v>
      </c>
      <c r="L27" s="55">
        <v>52561</v>
      </c>
      <c r="M27" s="55">
        <v>709574</v>
      </c>
    </row>
    <row r="28" spans="1:13" x14ac:dyDescent="0.3">
      <c r="A28" s="53">
        <v>45243</v>
      </c>
      <c r="B28" s="53">
        <v>45243</v>
      </c>
      <c r="C28" s="54" t="s">
        <v>855</v>
      </c>
      <c r="D28" s="54" t="s">
        <v>856</v>
      </c>
      <c r="E28" s="54" t="s">
        <v>30</v>
      </c>
      <c r="F28" s="54" t="s">
        <v>31</v>
      </c>
      <c r="G28" s="54" t="s">
        <v>265</v>
      </c>
      <c r="H28" s="54" t="s">
        <v>397</v>
      </c>
      <c r="I28" s="54" t="s">
        <v>335</v>
      </c>
      <c r="J28" s="55">
        <v>1055050</v>
      </c>
      <c r="K28" s="55">
        <v>0</v>
      </c>
      <c r="L28" s="55">
        <v>84404</v>
      </c>
      <c r="M28" s="55">
        <v>1139454</v>
      </c>
    </row>
    <row r="29" spans="1:13" x14ac:dyDescent="0.3">
      <c r="A29" s="53">
        <v>45243</v>
      </c>
      <c r="B29" s="53">
        <v>45243</v>
      </c>
      <c r="C29" s="54" t="s">
        <v>857</v>
      </c>
      <c r="D29" s="54" t="s">
        <v>858</v>
      </c>
      <c r="E29" s="54" t="s">
        <v>30</v>
      </c>
      <c r="F29" s="54" t="s">
        <v>31</v>
      </c>
      <c r="G29" s="54" t="s">
        <v>265</v>
      </c>
      <c r="H29" s="54" t="s">
        <v>317</v>
      </c>
      <c r="I29" s="54" t="s">
        <v>318</v>
      </c>
      <c r="J29" s="55">
        <v>728505</v>
      </c>
      <c r="K29" s="55">
        <v>0</v>
      </c>
      <c r="L29" s="55">
        <v>58280</v>
      </c>
      <c r="M29" s="55">
        <v>786785</v>
      </c>
    </row>
    <row r="30" spans="1:13" x14ac:dyDescent="0.3">
      <c r="A30" s="53">
        <v>45243</v>
      </c>
      <c r="B30" s="53">
        <v>45243</v>
      </c>
      <c r="C30" s="54" t="s">
        <v>859</v>
      </c>
      <c r="D30" s="54" t="s">
        <v>860</v>
      </c>
      <c r="E30" s="54" t="s">
        <v>30</v>
      </c>
      <c r="F30" s="54" t="s">
        <v>31</v>
      </c>
      <c r="G30" s="54" t="s">
        <v>265</v>
      </c>
      <c r="H30" s="54" t="s">
        <v>331</v>
      </c>
      <c r="I30" s="54" t="s">
        <v>267</v>
      </c>
      <c r="J30" s="55">
        <v>1256030</v>
      </c>
      <c r="K30" s="55">
        <v>0</v>
      </c>
      <c r="L30" s="55">
        <v>100482</v>
      </c>
      <c r="M30" s="55">
        <v>1356512</v>
      </c>
    </row>
    <row r="31" spans="1:13" x14ac:dyDescent="0.3">
      <c r="A31" s="53">
        <v>45243</v>
      </c>
      <c r="B31" s="53">
        <v>45243</v>
      </c>
      <c r="C31" s="54" t="s">
        <v>861</v>
      </c>
      <c r="D31" s="54" t="s">
        <v>862</v>
      </c>
      <c r="E31" s="54" t="s">
        <v>30</v>
      </c>
      <c r="F31" s="54" t="s">
        <v>31</v>
      </c>
      <c r="G31" s="54" t="s">
        <v>265</v>
      </c>
      <c r="H31" s="54" t="s">
        <v>492</v>
      </c>
      <c r="I31" s="54" t="s">
        <v>370</v>
      </c>
      <c r="J31" s="55">
        <v>760658</v>
      </c>
      <c r="K31" s="55">
        <v>0</v>
      </c>
      <c r="L31" s="55">
        <v>60853</v>
      </c>
      <c r="M31" s="55">
        <v>821511</v>
      </c>
    </row>
    <row r="32" spans="1:13" x14ac:dyDescent="0.3">
      <c r="A32" s="53">
        <v>45243</v>
      </c>
      <c r="B32" s="53">
        <v>45243</v>
      </c>
      <c r="C32" s="54" t="s">
        <v>863</v>
      </c>
      <c r="D32" s="54" t="s">
        <v>864</v>
      </c>
      <c r="E32" s="54" t="s">
        <v>30</v>
      </c>
      <c r="F32" s="54" t="s">
        <v>31</v>
      </c>
      <c r="G32" s="54" t="s">
        <v>265</v>
      </c>
      <c r="H32" s="54" t="s">
        <v>155</v>
      </c>
      <c r="I32" s="54" t="s">
        <v>310</v>
      </c>
      <c r="J32" s="55">
        <v>841082</v>
      </c>
      <c r="K32" s="55">
        <v>0</v>
      </c>
      <c r="L32" s="55">
        <v>67287</v>
      </c>
      <c r="M32" s="55">
        <v>908369</v>
      </c>
    </row>
    <row r="33" spans="1:13" x14ac:dyDescent="0.3">
      <c r="A33" s="53">
        <v>45246</v>
      </c>
      <c r="B33" s="53">
        <v>45246</v>
      </c>
      <c r="C33" s="54" t="s">
        <v>865</v>
      </c>
      <c r="D33" s="54" t="s">
        <v>866</v>
      </c>
      <c r="E33" s="54" t="s">
        <v>30</v>
      </c>
      <c r="F33" s="54" t="s">
        <v>31</v>
      </c>
      <c r="G33" s="54" t="s">
        <v>265</v>
      </c>
      <c r="H33" s="54" t="s">
        <v>867</v>
      </c>
      <c r="I33" s="54" t="s">
        <v>335</v>
      </c>
      <c r="J33" s="55">
        <v>697590</v>
      </c>
      <c r="K33" s="55">
        <v>0</v>
      </c>
      <c r="L33" s="55">
        <v>55807</v>
      </c>
      <c r="M33" s="55">
        <v>753397</v>
      </c>
    </row>
    <row r="34" spans="1:13" x14ac:dyDescent="0.3">
      <c r="A34" s="53">
        <v>45246</v>
      </c>
      <c r="B34" s="53">
        <v>45246</v>
      </c>
      <c r="C34" s="54" t="s">
        <v>868</v>
      </c>
      <c r="D34" s="54" t="s">
        <v>869</v>
      </c>
      <c r="E34" s="54" t="s">
        <v>30</v>
      </c>
      <c r="F34" s="54" t="s">
        <v>31</v>
      </c>
      <c r="G34" s="54" t="s">
        <v>265</v>
      </c>
      <c r="H34" s="54" t="s">
        <v>360</v>
      </c>
      <c r="I34" s="54" t="s">
        <v>275</v>
      </c>
      <c r="J34" s="55">
        <v>973528</v>
      </c>
      <c r="K34" s="55">
        <v>0</v>
      </c>
      <c r="L34" s="55">
        <v>77882</v>
      </c>
      <c r="M34" s="55">
        <v>1051410</v>
      </c>
    </row>
    <row r="35" spans="1:13" x14ac:dyDescent="0.3">
      <c r="A35" s="53">
        <v>45246</v>
      </c>
      <c r="B35" s="53">
        <v>45246</v>
      </c>
      <c r="C35" s="54" t="s">
        <v>870</v>
      </c>
      <c r="D35" s="54" t="s">
        <v>871</v>
      </c>
      <c r="E35" s="54" t="s">
        <v>30</v>
      </c>
      <c r="F35" s="54" t="s">
        <v>31</v>
      </c>
      <c r="G35" s="54" t="s">
        <v>265</v>
      </c>
      <c r="H35" s="54" t="s">
        <v>406</v>
      </c>
      <c r="I35" s="54" t="s">
        <v>295</v>
      </c>
      <c r="J35" s="55">
        <v>912066</v>
      </c>
      <c r="K35" s="55">
        <v>0</v>
      </c>
      <c r="L35" s="55">
        <v>72965</v>
      </c>
      <c r="M35" s="55">
        <v>985031</v>
      </c>
    </row>
    <row r="36" spans="1:13" x14ac:dyDescent="0.3">
      <c r="A36" s="53">
        <v>45246</v>
      </c>
      <c r="B36" s="53">
        <v>45246</v>
      </c>
      <c r="C36" s="54" t="s">
        <v>872</v>
      </c>
      <c r="D36" s="54" t="s">
        <v>873</v>
      </c>
      <c r="E36" s="54" t="s">
        <v>30</v>
      </c>
      <c r="F36" s="54" t="s">
        <v>31</v>
      </c>
      <c r="G36" s="54" t="s">
        <v>265</v>
      </c>
      <c r="H36" s="54" t="s">
        <v>874</v>
      </c>
      <c r="I36" s="54" t="s">
        <v>322</v>
      </c>
      <c r="J36" s="55">
        <v>697590</v>
      </c>
      <c r="K36" s="55">
        <v>0</v>
      </c>
      <c r="L36" s="55">
        <v>55807</v>
      </c>
      <c r="M36" s="55">
        <v>753397</v>
      </c>
    </row>
    <row r="37" spans="1:13" x14ac:dyDescent="0.3">
      <c r="A37" s="53">
        <v>45246</v>
      </c>
      <c r="B37" s="53">
        <v>45246</v>
      </c>
      <c r="C37" s="54" t="s">
        <v>875</v>
      </c>
      <c r="D37" s="54" t="s">
        <v>876</v>
      </c>
      <c r="E37" s="54" t="s">
        <v>30</v>
      </c>
      <c r="F37" s="54" t="s">
        <v>31</v>
      </c>
      <c r="G37" s="54" t="s">
        <v>265</v>
      </c>
      <c r="H37" s="54" t="s">
        <v>877</v>
      </c>
      <c r="I37" s="54" t="s">
        <v>601</v>
      </c>
      <c r="J37" s="55">
        <v>1899852</v>
      </c>
      <c r="K37" s="55">
        <v>0</v>
      </c>
      <c r="L37" s="55">
        <v>151988</v>
      </c>
      <c r="M37" s="55">
        <v>2051840</v>
      </c>
    </row>
    <row r="38" spans="1:13" x14ac:dyDescent="0.3">
      <c r="A38" s="53">
        <v>45246</v>
      </c>
      <c r="B38" s="53">
        <v>45246</v>
      </c>
      <c r="C38" s="54" t="s">
        <v>878</v>
      </c>
      <c r="D38" s="54" t="s">
        <v>879</v>
      </c>
      <c r="E38" s="54" t="s">
        <v>30</v>
      </c>
      <c r="F38" s="54" t="s">
        <v>31</v>
      </c>
      <c r="G38" s="54" t="s">
        <v>265</v>
      </c>
      <c r="H38" s="54" t="s">
        <v>509</v>
      </c>
      <c r="I38" s="54" t="s">
        <v>380</v>
      </c>
      <c r="J38" s="55">
        <v>633030</v>
      </c>
      <c r="K38" s="55">
        <v>0</v>
      </c>
      <c r="L38" s="55">
        <v>50642</v>
      </c>
      <c r="M38" s="55">
        <v>683672</v>
      </c>
    </row>
    <row r="39" spans="1:13" x14ac:dyDescent="0.3">
      <c r="A39" s="53">
        <v>45250</v>
      </c>
      <c r="B39" s="53">
        <v>45250</v>
      </c>
      <c r="C39" s="54" t="s">
        <v>880</v>
      </c>
      <c r="D39" s="54" t="s">
        <v>881</v>
      </c>
      <c r="E39" s="54" t="s">
        <v>30</v>
      </c>
      <c r="F39" s="54" t="s">
        <v>31</v>
      </c>
      <c r="G39" s="54" t="s">
        <v>265</v>
      </c>
      <c r="H39" s="54" t="s">
        <v>173</v>
      </c>
      <c r="I39" s="54" t="s">
        <v>365</v>
      </c>
      <c r="J39" s="55">
        <v>736802</v>
      </c>
      <c r="K39" s="55">
        <v>0</v>
      </c>
      <c r="L39" s="55">
        <v>58944</v>
      </c>
      <c r="M39" s="55">
        <v>795746</v>
      </c>
    </row>
    <row r="40" spans="1:13" x14ac:dyDescent="0.3">
      <c r="A40" s="53">
        <v>45250</v>
      </c>
      <c r="B40" s="53">
        <v>45250</v>
      </c>
      <c r="C40" s="54" t="s">
        <v>882</v>
      </c>
      <c r="D40" s="54" t="s">
        <v>883</v>
      </c>
      <c r="E40" s="54" t="s">
        <v>30</v>
      </c>
      <c r="F40" s="54" t="s">
        <v>31</v>
      </c>
      <c r="G40" s="54" t="s">
        <v>265</v>
      </c>
      <c r="H40" s="54" t="s">
        <v>503</v>
      </c>
      <c r="I40" s="54" t="s">
        <v>283</v>
      </c>
      <c r="J40" s="55">
        <v>934500</v>
      </c>
      <c r="K40" s="55">
        <v>0</v>
      </c>
      <c r="L40" s="55">
        <v>74760</v>
      </c>
      <c r="M40" s="55">
        <v>1009260</v>
      </c>
    </row>
    <row r="41" spans="1:13" x14ac:dyDescent="0.3">
      <c r="A41" s="53">
        <v>45253</v>
      </c>
      <c r="B41" s="53">
        <v>45253</v>
      </c>
      <c r="C41" s="54" t="s">
        <v>884</v>
      </c>
      <c r="D41" s="54" t="s">
        <v>885</v>
      </c>
      <c r="E41" s="54" t="s">
        <v>30</v>
      </c>
      <c r="F41" s="54" t="s">
        <v>31</v>
      </c>
      <c r="G41" s="54" t="s">
        <v>265</v>
      </c>
      <c r="H41" s="54" t="s">
        <v>379</v>
      </c>
      <c r="I41" s="54" t="s">
        <v>380</v>
      </c>
      <c r="J41" s="55">
        <v>422020</v>
      </c>
      <c r="K41" s="55">
        <v>0</v>
      </c>
      <c r="L41" s="55">
        <v>33762</v>
      </c>
      <c r="M41" s="55">
        <v>455782</v>
      </c>
    </row>
    <row r="42" spans="1:13" x14ac:dyDescent="0.3">
      <c r="A42" s="53">
        <v>45253</v>
      </c>
      <c r="B42" s="53">
        <v>45253</v>
      </c>
      <c r="C42" s="54" t="s">
        <v>886</v>
      </c>
      <c r="D42" s="54" t="s">
        <v>887</v>
      </c>
      <c r="E42" s="54" t="s">
        <v>30</v>
      </c>
      <c r="F42" s="54" t="s">
        <v>31</v>
      </c>
      <c r="G42" s="54" t="s">
        <v>265</v>
      </c>
      <c r="H42" s="54" t="s">
        <v>306</v>
      </c>
      <c r="I42" s="54" t="s">
        <v>307</v>
      </c>
      <c r="J42" s="55">
        <v>827262</v>
      </c>
      <c r="K42" s="55">
        <v>0</v>
      </c>
      <c r="L42" s="55">
        <v>66181</v>
      </c>
      <c r="M42" s="55">
        <v>893443</v>
      </c>
    </row>
    <row r="43" spans="1:13" x14ac:dyDescent="0.3">
      <c r="A43" s="53">
        <v>45253</v>
      </c>
      <c r="B43" s="53">
        <v>45253</v>
      </c>
      <c r="C43" s="54" t="s">
        <v>888</v>
      </c>
      <c r="D43" s="54" t="s">
        <v>889</v>
      </c>
      <c r="E43" s="54" t="s">
        <v>30</v>
      </c>
      <c r="F43" s="54" t="s">
        <v>31</v>
      </c>
      <c r="G43" s="54" t="s">
        <v>265</v>
      </c>
      <c r="H43" s="54" t="s">
        <v>195</v>
      </c>
      <c r="I43" s="54" t="s">
        <v>291</v>
      </c>
      <c r="J43" s="55">
        <v>561665</v>
      </c>
      <c r="K43" s="55">
        <v>0</v>
      </c>
      <c r="L43" s="55">
        <v>44933</v>
      </c>
      <c r="M43" s="55">
        <v>606598</v>
      </c>
    </row>
    <row r="44" spans="1:13" x14ac:dyDescent="0.3">
      <c r="A44" s="53">
        <v>45253</v>
      </c>
      <c r="B44" s="53">
        <v>45253</v>
      </c>
      <c r="C44" s="54" t="s">
        <v>890</v>
      </c>
      <c r="D44" s="54" t="s">
        <v>891</v>
      </c>
      <c r="E44" s="54" t="s">
        <v>30</v>
      </c>
      <c r="F44" s="54" t="s">
        <v>31</v>
      </c>
      <c r="G44" s="54" t="s">
        <v>265</v>
      </c>
      <c r="H44" s="54" t="s">
        <v>175</v>
      </c>
      <c r="I44" s="54" t="s">
        <v>431</v>
      </c>
      <c r="J44" s="55">
        <v>753999</v>
      </c>
      <c r="K44" s="55">
        <v>0</v>
      </c>
      <c r="L44" s="55">
        <v>60320</v>
      </c>
      <c r="M44" s="55">
        <v>814319</v>
      </c>
    </row>
    <row r="45" spans="1:13" x14ac:dyDescent="0.3">
      <c r="A45" s="53">
        <v>45253</v>
      </c>
      <c r="B45" s="53">
        <v>45253</v>
      </c>
      <c r="C45" s="54" t="s">
        <v>892</v>
      </c>
      <c r="D45" s="54" t="s">
        <v>893</v>
      </c>
      <c r="E45" s="54" t="s">
        <v>30</v>
      </c>
      <c r="F45" s="54" t="s">
        <v>31</v>
      </c>
      <c r="G45" s="54" t="s">
        <v>265</v>
      </c>
      <c r="H45" s="54" t="s">
        <v>408</v>
      </c>
      <c r="I45" s="54" t="s">
        <v>275</v>
      </c>
      <c r="J45" s="55">
        <v>1077300</v>
      </c>
      <c r="K45" s="55">
        <v>0</v>
      </c>
      <c r="L45" s="55">
        <v>86184</v>
      </c>
      <c r="M45" s="55">
        <v>1163484</v>
      </c>
    </row>
    <row r="46" spans="1:13" x14ac:dyDescent="0.3">
      <c r="A46" s="53">
        <v>45257</v>
      </c>
      <c r="B46" s="53">
        <v>45257</v>
      </c>
      <c r="C46" s="54" t="s">
        <v>894</v>
      </c>
      <c r="D46" s="54" t="s">
        <v>895</v>
      </c>
      <c r="E46" s="54" t="s">
        <v>30</v>
      </c>
      <c r="F46" s="54" t="s">
        <v>31</v>
      </c>
      <c r="G46" s="54" t="s">
        <v>265</v>
      </c>
      <c r="H46" s="54" t="s">
        <v>896</v>
      </c>
      <c r="I46" s="54" t="s">
        <v>335</v>
      </c>
      <c r="J46" s="55">
        <v>1702490</v>
      </c>
      <c r="K46" s="55">
        <v>0</v>
      </c>
      <c r="L46" s="55">
        <v>136199</v>
      </c>
      <c r="M46" s="55">
        <v>1838689</v>
      </c>
    </row>
    <row r="47" spans="1:13" x14ac:dyDescent="0.3">
      <c r="A47" s="53">
        <v>45257</v>
      </c>
      <c r="B47" s="53">
        <v>45257</v>
      </c>
      <c r="C47" s="54" t="s">
        <v>897</v>
      </c>
      <c r="D47" s="54" t="s">
        <v>898</v>
      </c>
      <c r="E47" s="54" t="s">
        <v>30</v>
      </c>
      <c r="F47" s="54" t="s">
        <v>31</v>
      </c>
      <c r="G47" s="54" t="s">
        <v>265</v>
      </c>
      <c r="H47" s="54" t="s">
        <v>313</v>
      </c>
      <c r="I47" s="54" t="s">
        <v>314</v>
      </c>
      <c r="J47" s="55">
        <v>737056</v>
      </c>
      <c r="K47" s="55">
        <v>0</v>
      </c>
      <c r="L47" s="55">
        <v>58964</v>
      </c>
      <c r="M47" s="55">
        <v>796020</v>
      </c>
    </row>
    <row r="48" spans="1:13" x14ac:dyDescent="0.3">
      <c r="A48" s="53">
        <v>45257</v>
      </c>
      <c r="B48" s="53">
        <v>45257</v>
      </c>
      <c r="C48" s="54" t="s">
        <v>899</v>
      </c>
      <c r="D48" s="54" t="s">
        <v>900</v>
      </c>
      <c r="E48" s="54" t="s">
        <v>30</v>
      </c>
      <c r="F48" s="54" t="s">
        <v>31</v>
      </c>
      <c r="G48" s="54" t="s">
        <v>265</v>
      </c>
      <c r="H48" s="54" t="s">
        <v>492</v>
      </c>
      <c r="I48" s="54" t="s">
        <v>370</v>
      </c>
      <c r="J48" s="55">
        <v>527525</v>
      </c>
      <c r="K48" s="55">
        <v>0</v>
      </c>
      <c r="L48" s="55">
        <v>42202</v>
      </c>
      <c r="M48" s="55">
        <v>569727</v>
      </c>
    </row>
    <row r="49" spans="1:13" x14ac:dyDescent="0.3">
      <c r="A49" s="53">
        <v>45257</v>
      </c>
      <c r="B49" s="53">
        <v>45257</v>
      </c>
      <c r="C49" s="54" t="s">
        <v>901</v>
      </c>
      <c r="D49" s="54" t="s">
        <v>902</v>
      </c>
      <c r="E49" s="54" t="s">
        <v>30</v>
      </c>
      <c r="F49" s="54" t="s">
        <v>31</v>
      </c>
      <c r="G49" s="54" t="s">
        <v>265</v>
      </c>
      <c r="H49" s="54" t="s">
        <v>331</v>
      </c>
      <c r="I49" s="54" t="s">
        <v>267</v>
      </c>
      <c r="J49" s="55">
        <v>840612</v>
      </c>
      <c r="K49" s="55">
        <v>0</v>
      </c>
      <c r="L49" s="55">
        <v>67249</v>
      </c>
      <c r="M49" s="55">
        <v>907861</v>
      </c>
    </row>
    <row r="50" spans="1:13" x14ac:dyDescent="0.3">
      <c r="A50" s="53">
        <v>45257</v>
      </c>
      <c r="B50" s="53">
        <v>45257</v>
      </c>
      <c r="C50" s="54" t="s">
        <v>903</v>
      </c>
      <c r="D50" s="54" t="s">
        <v>904</v>
      </c>
      <c r="E50" s="54" t="s">
        <v>30</v>
      </c>
      <c r="F50" s="54" t="s">
        <v>31</v>
      </c>
      <c r="G50" s="54" t="s">
        <v>265</v>
      </c>
      <c r="H50" s="54" t="s">
        <v>155</v>
      </c>
      <c r="I50" s="54" t="s">
        <v>310</v>
      </c>
      <c r="J50" s="55">
        <v>876955</v>
      </c>
      <c r="K50" s="55">
        <v>0</v>
      </c>
      <c r="L50" s="55">
        <v>70156</v>
      </c>
      <c r="M50" s="55">
        <v>947111</v>
      </c>
    </row>
    <row r="51" spans="1:13" x14ac:dyDescent="0.3">
      <c r="A51" s="53">
        <v>45257</v>
      </c>
      <c r="B51" s="53">
        <v>45257</v>
      </c>
      <c r="C51" s="54" t="s">
        <v>905</v>
      </c>
      <c r="D51" s="54" t="s">
        <v>906</v>
      </c>
      <c r="E51" s="54" t="s">
        <v>30</v>
      </c>
      <c r="F51" s="54" t="s">
        <v>31</v>
      </c>
      <c r="G51" s="54" t="s">
        <v>265</v>
      </c>
      <c r="H51" s="54" t="s">
        <v>907</v>
      </c>
      <c r="I51" s="54" t="s">
        <v>279</v>
      </c>
      <c r="J51" s="55">
        <v>774319</v>
      </c>
      <c r="K51" s="55">
        <v>0</v>
      </c>
      <c r="L51" s="55">
        <v>61946</v>
      </c>
      <c r="M51" s="55">
        <v>836265</v>
      </c>
    </row>
    <row r="52" spans="1:13" x14ac:dyDescent="0.3">
      <c r="A52" s="53">
        <v>45257</v>
      </c>
      <c r="B52" s="53">
        <v>45257</v>
      </c>
      <c r="C52" s="54" t="s">
        <v>908</v>
      </c>
      <c r="D52" s="54" t="s">
        <v>909</v>
      </c>
      <c r="E52" s="54" t="s">
        <v>30</v>
      </c>
      <c r="F52" s="54" t="s">
        <v>31</v>
      </c>
      <c r="G52" s="54" t="s">
        <v>265</v>
      </c>
      <c r="H52" s="54" t="s">
        <v>910</v>
      </c>
      <c r="I52" s="54" t="s">
        <v>628</v>
      </c>
      <c r="J52" s="55">
        <v>762556</v>
      </c>
      <c r="K52" s="55">
        <v>0</v>
      </c>
      <c r="L52" s="55">
        <v>61004</v>
      </c>
      <c r="M52" s="55">
        <v>823560</v>
      </c>
    </row>
    <row r="53" spans="1:13" x14ac:dyDescent="0.3">
      <c r="A53" s="53">
        <v>45257</v>
      </c>
      <c r="B53" s="53">
        <v>45257</v>
      </c>
      <c r="C53" s="54" t="s">
        <v>911</v>
      </c>
      <c r="D53" s="54" t="s">
        <v>912</v>
      </c>
      <c r="E53" s="54" t="s">
        <v>30</v>
      </c>
      <c r="F53" s="54" t="s">
        <v>31</v>
      </c>
      <c r="G53" s="54" t="s">
        <v>265</v>
      </c>
      <c r="H53" s="54" t="s">
        <v>913</v>
      </c>
      <c r="I53" s="54" t="s">
        <v>358</v>
      </c>
      <c r="J53" s="55">
        <v>673956</v>
      </c>
      <c r="K53" s="55">
        <v>0</v>
      </c>
      <c r="L53" s="55">
        <v>53916</v>
      </c>
      <c r="M53" s="55">
        <v>727872</v>
      </c>
    </row>
    <row r="54" spans="1:13" x14ac:dyDescent="0.3">
      <c r="A54" s="53">
        <v>45259</v>
      </c>
      <c r="B54" s="53">
        <v>45259</v>
      </c>
      <c r="C54" s="54" t="s">
        <v>914</v>
      </c>
      <c r="D54" s="54" t="s">
        <v>915</v>
      </c>
      <c r="E54" s="54" t="s">
        <v>30</v>
      </c>
      <c r="F54" s="54" t="s">
        <v>31</v>
      </c>
      <c r="G54" s="54" t="s">
        <v>265</v>
      </c>
      <c r="H54" s="54" t="s">
        <v>916</v>
      </c>
      <c r="I54" s="54" t="s">
        <v>287</v>
      </c>
      <c r="J54" s="55">
        <v>612875</v>
      </c>
      <c r="K54" s="55">
        <v>0</v>
      </c>
      <c r="L54" s="55">
        <v>49030</v>
      </c>
      <c r="M54" s="55">
        <v>661905</v>
      </c>
    </row>
    <row r="55" spans="1:13" x14ac:dyDescent="0.3">
      <c r="A55" s="56"/>
      <c r="H55" s="102" t="s">
        <v>917</v>
      </c>
      <c r="J55" s="98">
        <v>45621758</v>
      </c>
      <c r="K55" s="98">
        <v>0</v>
      </c>
      <c r="L55" s="98">
        <v>3649739</v>
      </c>
      <c r="M55" s="98">
        <v>49271497</v>
      </c>
    </row>
    <row r="56" spans="1:13" x14ac:dyDescent="0.3">
      <c r="H56" s="55" t="s">
        <v>556</v>
      </c>
      <c r="I56" s="55"/>
      <c r="J56" s="55">
        <v>-6263650</v>
      </c>
      <c r="K56" s="55"/>
      <c r="L56" s="55">
        <v>-501092</v>
      </c>
      <c r="M56" s="55">
        <v>-6764742</v>
      </c>
    </row>
    <row r="57" spans="1:13" x14ac:dyDescent="0.3">
      <c r="H57" s="55" t="s">
        <v>660</v>
      </c>
      <c r="I57" s="55"/>
      <c r="J57" s="55"/>
      <c r="K57" s="55"/>
      <c r="L57" s="55"/>
      <c r="M57" s="55">
        <f>-SUM(J55:J56)*0.02*1.08</f>
        <v>-850135.13280000014</v>
      </c>
    </row>
    <row r="58" spans="1:13" x14ac:dyDescent="0.3">
      <c r="H58" s="55" t="s">
        <v>447</v>
      </c>
      <c r="I58" s="55"/>
      <c r="J58" s="55"/>
      <c r="K58" s="55"/>
      <c r="L58" s="55"/>
      <c r="M58" s="55">
        <f>-SUM(M55:M56)*0.01</f>
        <v>-425067.55</v>
      </c>
    </row>
    <row r="59" spans="1:13" x14ac:dyDescent="0.3">
      <c r="G59" t="s">
        <v>923</v>
      </c>
      <c r="H59" s="55"/>
      <c r="I59" s="55"/>
      <c r="J59" s="55"/>
      <c r="K59" s="55"/>
      <c r="L59" s="55"/>
      <c r="M59" s="55">
        <v>-1080000</v>
      </c>
    </row>
    <row r="60" spans="1:13" x14ac:dyDescent="0.3">
      <c r="H60" s="55" t="s">
        <v>797</v>
      </c>
      <c r="I60" s="55"/>
      <c r="J60" s="55"/>
      <c r="K60" s="55"/>
      <c r="L60" s="55"/>
      <c r="M60" s="55">
        <f>+M55+M56+M57+M58+M59</f>
        <v>40151552.317200005</v>
      </c>
    </row>
    <row r="61" spans="1:13" x14ac:dyDescent="0.3">
      <c r="M61" s="19"/>
    </row>
    <row r="68" spans="12:12" x14ac:dyDescent="0.3">
      <c r="L68" s="119"/>
    </row>
  </sheetData>
  <mergeCells count="1">
    <mergeCell ref="A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CE23-955E-4CD3-9D0D-1C2A9A5DBB6D}">
  <dimension ref="A1:K61"/>
  <sheetViews>
    <sheetView topLeftCell="A40" workbookViewId="0">
      <selection activeCell="K57" sqref="K57"/>
    </sheetView>
  </sheetViews>
  <sheetFormatPr defaultRowHeight="15.05" x14ac:dyDescent="0.3"/>
  <cols>
    <col min="8" max="8" width="12.6640625" bestFit="1" customWidth="1"/>
    <col min="11" max="11" width="12.6640625" bestFit="1" customWidth="1"/>
  </cols>
  <sheetData>
    <row r="1" spans="1:11" ht="17.55" x14ac:dyDescent="0.3">
      <c r="A1" s="109" t="s">
        <v>19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1.3" x14ac:dyDescent="0.3">
      <c r="A2" s="116" t="s">
        <v>20</v>
      </c>
      <c r="B2" s="112" t="s">
        <v>6</v>
      </c>
      <c r="C2" s="112" t="s">
        <v>23</v>
      </c>
      <c r="D2" s="112" t="s">
        <v>24</v>
      </c>
      <c r="E2" s="112" t="s">
        <v>261</v>
      </c>
      <c r="F2" s="112" t="s">
        <v>7</v>
      </c>
      <c r="G2" s="112" t="s">
        <v>262</v>
      </c>
      <c r="H2" s="114" t="s">
        <v>25</v>
      </c>
      <c r="I2" s="114" t="s">
        <v>26</v>
      </c>
      <c r="J2" s="114" t="s">
        <v>27</v>
      </c>
      <c r="K2" s="114" t="s">
        <v>28</v>
      </c>
    </row>
    <row r="3" spans="1:11" x14ac:dyDescent="0.3">
      <c r="A3" s="120">
        <v>45264</v>
      </c>
      <c r="B3" s="115" t="s">
        <v>925</v>
      </c>
      <c r="C3" s="115" t="s">
        <v>30</v>
      </c>
      <c r="D3" s="115" t="s">
        <v>31</v>
      </c>
      <c r="E3" s="115" t="s">
        <v>265</v>
      </c>
      <c r="F3" s="115" t="s">
        <v>374</v>
      </c>
      <c r="G3" s="115" t="s">
        <v>352</v>
      </c>
      <c r="H3" s="117">
        <v>934500</v>
      </c>
      <c r="I3" s="117">
        <v>0</v>
      </c>
      <c r="J3" s="117">
        <v>74760</v>
      </c>
      <c r="K3" s="117">
        <v>1009260</v>
      </c>
    </row>
    <row r="4" spans="1:11" x14ac:dyDescent="0.3">
      <c r="A4" s="120">
        <v>45264</v>
      </c>
      <c r="B4" s="115" t="s">
        <v>926</v>
      </c>
      <c r="C4" s="115" t="s">
        <v>30</v>
      </c>
      <c r="D4" s="115" t="s">
        <v>31</v>
      </c>
      <c r="E4" s="115" t="s">
        <v>265</v>
      </c>
      <c r="F4" s="115" t="s">
        <v>388</v>
      </c>
      <c r="G4" s="115" t="s">
        <v>389</v>
      </c>
      <c r="H4" s="117">
        <v>1034768</v>
      </c>
      <c r="I4" s="117">
        <v>0</v>
      </c>
      <c r="J4" s="117">
        <v>82781</v>
      </c>
      <c r="K4" s="117">
        <v>1117549</v>
      </c>
    </row>
    <row r="5" spans="1:11" x14ac:dyDescent="0.3">
      <c r="A5" s="120">
        <v>45267</v>
      </c>
      <c r="B5" s="115" t="s">
        <v>927</v>
      </c>
      <c r="C5" s="115" t="s">
        <v>30</v>
      </c>
      <c r="D5" s="115" t="s">
        <v>31</v>
      </c>
      <c r="E5" s="115" t="s">
        <v>265</v>
      </c>
      <c r="F5" s="115" t="s">
        <v>928</v>
      </c>
      <c r="G5" s="115" t="s">
        <v>322</v>
      </c>
      <c r="H5" s="117">
        <v>1293420</v>
      </c>
      <c r="I5" s="117">
        <v>0</v>
      </c>
      <c r="J5" s="117">
        <v>103474</v>
      </c>
      <c r="K5" s="117">
        <v>1396894</v>
      </c>
    </row>
    <row r="6" spans="1:11" x14ac:dyDescent="0.3">
      <c r="A6" s="120">
        <v>45267</v>
      </c>
      <c r="B6" s="115" t="s">
        <v>929</v>
      </c>
      <c r="C6" s="115" t="s">
        <v>30</v>
      </c>
      <c r="D6" s="115" t="s">
        <v>31</v>
      </c>
      <c r="E6" s="115" t="s">
        <v>265</v>
      </c>
      <c r="F6" s="115" t="s">
        <v>930</v>
      </c>
      <c r="G6" s="115" t="s">
        <v>358</v>
      </c>
      <c r="H6" s="117">
        <v>612875</v>
      </c>
      <c r="I6" s="117">
        <v>0</v>
      </c>
      <c r="J6" s="117">
        <v>49030</v>
      </c>
      <c r="K6" s="117">
        <v>661905</v>
      </c>
    </row>
    <row r="7" spans="1:11" x14ac:dyDescent="0.3">
      <c r="A7" s="120">
        <v>45267</v>
      </c>
      <c r="B7" s="115" t="s">
        <v>931</v>
      </c>
      <c r="C7" s="115" t="s">
        <v>30</v>
      </c>
      <c r="D7" s="115" t="s">
        <v>31</v>
      </c>
      <c r="E7" s="115" t="s">
        <v>265</v>
      </c>
      <c r="F7" s="115" t="s">
        <v>932</v>
      </c>
      <c r="G7" s="115" t="s">
        <v>307</v>
      </c>
      <c r="H7" s="117">
        <v>685973</v>
      </c>
      <c r="I7" s="117">
        <v>0</v>
      </c>
      <c r="J7" s="117">
        <v>54878</v>
      </c>
      <c r="K7" s="117">
        <v>740851</v>
      </c>
    </row>
    <row r="8" spans="1:11" x14ac:dyDescent="0.3">
      <c r="A8" s="120">
        <v>45272</v>
      </c>
      <c r="B8" s="115" t="s">
        <v>933</v>
      </c>
      <c r="C8" s="115" t="s">
        <v>30</v>
      </c>
      <c r="D8" s="115" t="s">
        <v>31</v>
      </c>
      <c r="E8" s="115" t="s">
        <v>265</v>
      </c>
      <c r="F8" s="115" t="s">
        <v>934</v>
      </c>
      <c r="G8" s="115" t="s">
        <v>325</v>
      </c>
      <c r="H8" s="117">
        <v>448395</v>
      </c>
      <c r="I8" s="117">
        <v>0</v>
      </c>
      <c r="J8" s="117">
        <v>35872</v>
      </c>
      <c r="K8" s="117">
        <v>484267</v>
      </c>
    </row>
    <row r="9" spans="1:11" x14ac:dyDescent="0.3">
      <c r="A9" s="120">
        <v>45272</v>
      </c>
      <c r="B9" s="115" t="s">
        <v>935</v>
      </c>
      <c r="C9" s="115" t="s">
        <v>30</v>
      </c>
      <c r="D9" s="115" t="s">
        <v>31</v>
      </c>
      <c r="E9" s="115" t="s">
        <v>265</v>
      </c>
      <c r="F9" s="115" t="s">
        <v>936</v>
      </c>
      <c r="G9" s="115" t="s">
        <v>365</v>
      </c>
      <c r="H9" s="117">
        <v>696978</v>
      </c>
      <c r="I9" s="117">
        <v>0</v>
      </c>
      <c r="J9" s="117">
        <v>55758</v>
      </c>
      <c r="K9" s="117">
        <v>752736</v>
      </c>
    </row>
    <row r="10" spans="1:11" x14ac:dyDescent="0.3">
      <c r="A10" s="120">
        <v>45272</v>
      </c>
      <c r="B10" s="115" t="s">
        <v>937</v>
      </c>
      <c r="C10" s="115" t="s">
        <v>30</v>
      </c>
      <c r="D10" s="115" t="s">
        <v>31</v>
      </c>
      <c r="E10" s="115" t="s">
        <v>265</v>
      </c>
      <c r="F10" s="115" t="s">
        <v>938</v>
      </c>
      <c r="G10" s="115" t="s">
        <v>345</v>
      </c>
      <c r="H10" s="117">
        <v>756015</v>
      </c>
      <c r="I10" s="117">
        <v>0</v>
      </c>
      <c r="J10" s="117">
        <v>60481</v>
      </c>
      <c r="K10" s="117">
        <v>816496</v>
      </c>
    </row>
    <row r="11" spans="1:11" x14ac:dyDescent="0.3">
      <c r="A11" s="120">
        <v>45272</v>
      </c>
      <c r="B11" s="115" t="s">
        <v>939</v>
      </c>
      <c r="C11" s="115" t="s">
        <v>30</v>
      </c>
      <c r="D11" s="115" t="s">
        <v>31</v>
      </c>
      <c r="E11" s="115" t="s">
        <v>265</v>
      </c>
      <c r="F11" s="115" t="s">
        <v>940</v>
      </c>
      <c r="G11" s="115" t="s">
        <v>275</v>
      </c>
      <c r="H11" s="117">
        <v>845694</v>
      </c>
      <c r="I11" s="117">
        <v>0</v>
      </c>
      <c r="J11" s="117">
        <v>67656</v>
      </c>
      <c r="K11" s="117">
        <v>913350</v>
      </c>
    </row>
    <row r="12" spans="1:11" x14ac:dyDescent="0.3">
      <c r="A12" s="120">
        <v>45272</v>
      </c>
      <c r="B12" s="115" t="s">
        <v>941</v>
      </c>
      <c r="C12" s="115" t="s">
        <v>30</v>
      </c>
      <c r="D12" s="115" t="s">
        <v>31</v>
      </c>
      <c r="E12" s="115" t="s">
        <v>265</v>
      </c>
      <c r="F12" s="115" t="s">
        <v>942</v>
      </c>
      <c r="G12" s="115" t="s">
        <v>318</v>
      </c>
      <c r="H12" s="117">
        <v>716684</v>
      </c>
      <c r="I12" s="117">
        <v>0</v>
      </c>
      <c r="J12" s="117">
        <v>57335</v>
      </c>
      <c r="K12" s="117">
        <v>774019</v>
      </c>
    </row>
    <row r="13" spans="1:11" x14ac:dyDescent="0.3">
      <c r="A13" s="120">
        <v>45272</v>
      </c>
      <c r="B13" s="115" t="s">
        <v>943</v>
      </c>
      <c r="C13" s="115" t="s">
        <v>30</v>
      </c>
      <c r="D13" s="115" t="s">
        <v>31</v>
      </c>
      <c r="E13" s="115" t="s">
        <v>265</v>
      </c>
      <c r="F13" s="115" t="s">
        <v>944</v>
      </c>
      <c r="G13" s="115" t="s">
        <v>335</v>
      </c>
      <c r="H13" s="117">
        <v>876948</v>
      </c>
      <c r="I13" s="117">
        <v>0</v>
      </c>
      <c r="J13" s="117">
        <v>70156</v>
      </c>
      <c r="K13" s="117">
        <v>947104</v>
      </c>
    </row>
    <row r="14" spans="1:11" x14ac:dyDescent="0.3">
      <c r="A14" s="120">
        <v>45272</v>
      </c>
      <c r="B14" s="115" t="s">
        <v>945</v>
      </c>
      <c r="C14" s="115" t="s">
        <v>30</v>
      </c>
      <c r="D14" s="115" t="s">
        <v>31</v>
      </c>
      <c r="E14" s="115" t="s">
        <v>265</v>
      </c>
      <c r="F14" s="115" t="s">
        <v>946</v>
      </c>
      <c r="G14" s="115" t="s">
        <v>295</v>
      </c>
      <c r="H14" s="117">
        <v>588020</v>
      </c>
      <c r="I14" s="117">
        <v>0</v>
      </c>
      <c r="J14" s="117">
        <v>47042</v>
      </c>
      <c r="K14" s="117">
        <v>635062</v>
      </c>
    </row>
    <row r="15" spans="1:11" x14ac:dyDescent="0.3">
      <c r="A15" s="120">
        <v>45272</v>
      </c>
      <c r="B15" s="115" t="s">
        <v>947</v>
      </c>
      <c r="C15" s="115" t="s">
        <v>30</v>
      </c>
      <c r="D15" s="115" t="s">
        <v>31</v>
      </c>
      <c r="E15" s="115" t="s">
        <v>265</v>
      </c>
      <c r="F15" s="115" t="s">
        <v>948</v>
      </c>
      <c r="G15" s="115" t="s">
        <v>342</v>
      </c>
      <c r="H15" s="117">
        <v>1260025</v>
      </c>
      <c r="I15" s="117">
        <v>0</v>
      </c>
      <c r="J15" s="117">
        <v>100802</v>
      </c>
      <c r="K15" s="117">
        <v>1360827</v>
      </c>
    </row>
    <row r="16" spans="1:11" x14ac:dyDescent="0.3">
      <c r="A16" s="120">
        <v>45272</v>
      </c>
      <c r="B16" s="115" t="s">
        <v>949</v>
      </c>
      <c r="C16" s="115" t="s">
        <v>30</v>
      </c>
      <c r="D16" s="115" t="s">
        <v>31</v>
      </c>
      <c r="E16" s="115" t="s">
        <v>265</v>
      </c>
      <c r="F16" s="115" t="s">
        <v>950</v>
      </c>
      <c r="G16" s="115" t="s">
        <v>303</v>
      </c>
      <c r="H16" s="117">
        <v>1027940</v>
      </c>
      <c r="I16" s="117">
        <v>0</v>
      </c>
      <c r="J16" s="117">
        <v>82235</v>
      </c>
      <c r="K16" s="117">
        <v>1110175</v>
      </c>
    </row>
    <row r="17" spans="1:11" x14ac:dyDescent="0.3">
      <c r="A17" s="120">
        <v>45272</v>
      </c>
      <c r="B17" s="115" t="s">
        <v>951</v>
      </c>
      <c r="C17" s="115" t="s">
        <v>30</v>
      </c>
      <c r="D17" s="115" t="s">
        <v>31</v>
      </c>
      <c r="E17" s="115" t="s">
        <v>265</v>
      </c>
      <c r="F17" s="115" t="s">
        <v>952</v>
      </c>
      <c r="G17" s="115" t="s">
        <v>299</v>
      </c>
      <c r="H17" s="117">
        <v>717432</v>
      </c>
      <c r="I17" s="117">
        <v>0</v>
      </c>
      <c r="J17" s="117">
        <v>57395</v>
      </c>
      <c r="K17" s="117">
        <v>774827</v>
      </c>
    </row>
    <row r="18" spans="1:11" x14ac:dyDescent="0.3">
      <c r="A18" s="120">
        <v>45272</v>
      </c>
      <c r="B18" s="115" t="s">
        <v>953</v>
      </c>
      <c r="C18" s="115" t="s">
        <v>30</v>
      </c>
      <c r="D18" s="115" t="s">
        <v>31</v>
      </c>
      <c r="E18" s="115" t="s">
        <v>265</v>
      </c>
      <c r="F18" s="115" t="s">
        <v>954</v>
      </c>
      <c r="G18" s="115" t="s">
        <v>267</v>
      </c>
      <c r="H18" s="117">
        <v>896790</v>
      </c>
      <c r="I18" s="117">
        <v>0</v>
      </c>
      <c r="J18" s="117">
        <v>71743</v>
      </c>
      <c r="K18" s="117">
        <v>968533</v>
      </c>
    </row>
    <row r="19" spans="1:11" x14ac:dyDescent="0.3">
      <c r="A19" s="120">
        <v>45274</v>
      </c>
      <c r="B19" s="115" t="s">
        <v>955</v>
      </c>
      <c r="C19" s="115" t="s">
        <v>30</v>
      </c>
      <c r="D19" s="115" t="s">
        <v>31</v>
      </c>
      <c r="E19" s="115" t="s">
        <v>265</v>
      </c>
      <c r="F19" s="115" t="s">
        <v>956</v>
      </c>
      <c r="G19" s="115" t="s">
        <v>275</v>
      </c>
      <c r="H19" s="117">
        <v>672753</v>
      </c>
      <c r="I19" s="117">
        <v>0</v>
      </c>
      <c r="J19" s="117">
        <v>53820</v>
      </c>
      <c r="K19" s="117">
        <v>726573</v>
      </c>
    </row>
    <row r="20" spans="1:11" x14ac:dyDescent="0.3">
      <c r="A20" s="120">
        <v>45274</v>
      </c>
      <c r="B20" s="115" t="s">
        <v>957</v>
      </c>
      <c r="C20" s="115" t="s">
        <v>30</v>
      </c>
      <c r="D20" s="115" t="s">
        <v>31</v>
      </c>
      <c r="E20" s="115" t="s">
        <v>265</v>
      </c>
      <c r="F20" s="115" t="s">
        <v>958</v>
      </c>
      <c r="G20" s="115" t="s">
        <v>431</v>
      </c>
      <c r="H20" s="117">
        <v>448395</v>
      </c>
      <c r="I20" s="117">
        <v>0</v>
      </c>
      <c r="J20" s="117">
        <v>35872</v>
      </c>
      <c r="K20" s="117">
        <v>484267</v>
      </c>
    </row>
    <row r="21" spans="1:11" x14ac:dyDescent="0.3">
      <c r="A21" s="120">
        <v>45274</v>
      </c>
      <c r="B21" s="115" t="s">
        <v>959</v>
      </c>
      <c r="C21" s="115" t="s">
        <v>30</v>
      </c>
      <c r="D21" s="115" t="s">
        <v>31</v>
      </c>
      <c r="E21" s="115" t="s">
        <v>265</v>
      </c>
      <c r="F21" s="115" t="s">
        <v>960</v>
      </c>
      <c r="G21" s="115" t="s">
        <v>271</v>
      </c>
      <c r="H21" s="117">
        <v>633422</v>
      </c>
      <c r="I21" s="117">
        <v>0</v>
      </c>
      <c r="J21" s="117">
        <v>50674</v>
      </c>
      <c r="K21" s="117">
        <v>684096</v>
      </c>
    </row>
    <row r="22" spans="1:11" x14ac:dyDescent="0.3">
      <c r="A22" s="120">
        <v>45274</v>
      </c>
      <c r="B22" s="115" t="s">
        <v>961</v>
      </c>
      <c r="C22" s="115" t="s">
        <v>30</v>
      </c>
      <c r="D22" s="115" t="s">
        <v>31</v>
      </c>
      <c r="E22" s="115" t="s">
        <v>265</v>
      </c>
      <c r="F22" s="115" t="s">
        <v>962</v>
      </c>
      <c r="G22" s="115" t="s">
        <v>380</v>
      </c>
      <c r="H22" s="117">
        <v>1030828</v>
      </c>
      <c r="I22" s="117">
        <v>0</v>
      </c>
      <c r="J22" s="117">
        <v>82466</v>
      </c>
      <c r="K22" s="117">
        <v>1113294</v>
      </c>
    </row>
    <row r="23" spans="1:11" x14ac:dyDescent="0.3">
      <c r="A23" s="120">
        <v>45274</v>
      </c>
      <c r="B23" s="115" t="s">
        <v>963</v>
      </c>
      <c r="C23" s="115" t="s">
        <v>30</v>
      </c>
      <c r="D23" s="115" t="s">
        <v>31</v>
      </c>
      <c r="E23" s="115" t="s">
        <v>265</v>
      </c>
      <c r="F23" s="115" t="s">
        <v>964</v>
      </c>
      <c r="G23" s="115" t="s">
        <v>310</v>
      </c>
      <c r="H23" s="117">
        <v>544064</v>
      </c>
      <c r="I23" s="117">
        <v>0</v>
      </c>
      <c r="J23" s="117">
        <v>43525</v>
      </c>
      <c r="K23" s="117">
        <v>587589</v>
      </c>
    </row>
    <row r="24" spans="1:11" x14ac:dyDescent="0.3">
      <c r="A24" s="120">
        <v>45274</v>
      </c>
      <c r="B24" s="115" t="s">
        <v>965</v>
      </c>
      <c r="C24" s="115" t="s">
        <v>30</v>
      </c>
      <c r="D24" s="115" t="s">
        <v>31</v>
      </c>
      <c r="E24" s="115" t="s">
        <v>265</v>
      </c>
      <c r="F24" s="115" t="s">
        <v>966</v>
      </c>
      <c r="G24" s="115" t="s">
        <v>287</v>
      </c>
      <c r="H24" s="117">
        <v>707511</v>
      </c>
      <c r="I24" s="117">
        <v>0</v>
      </c>
      <c r="J24" s="117">
        <v>56601</v>
      </c>
      <c r="K24" s="117">
        <v>764112</v>
      </c>
    </row>
    <row r="25" spans="1:11" x14ac:dyDescent="0.3">
      <c r="A25" s="120">
        <v>45274</v>
      </c>
      <c r="B25" s="115" t="s">
        <v>967</v>
      </c>
      <c r="C25" s="115" t="s">
        <v>30</v>
      </c>
      <c r="D25" s="115" t="s">
        <v>31</v>
      </c>
      <c r="E25" s="115" t="s">
        <v>265</v>
      </c>
      <c r="F25" s="115" t="s">
        <v>968</v>
      </c>
      <c r="G25" s="115" t="s">
        <v>348</v>
      </c>
      <c r="H25" s="117">
        <v>773047</v>
      </c>
      <c r="I25" s="117">
        <v>0</v>
      </c>
      <c r="J25" s="117">
        <v>61844</v>
      </c>
      <c r="K25" s="117">
        <v>834891</v>
      </c>
    </row>
    <row r="26" spans="1:11" x14ac:dyDescent="0.3">
      <c r="A26" s="120">
        <v>45278</v>
      </c>
      <c r="B26" s="115" t="s">
        <v>969</v>
      </c>
      <c r="C26" s="115" t="s">
        <v>30</v>
      </c>
      <c r="D26" s="115" t="s">
        <v>31</v>
      </c>
      <c r="E26" s="115" t="s">
        <v>265</v>
      </c>
      <c r="F26" s="115" t="s">
        <v>433</v>
      </c>
      <c r="G26" s="115" t="s">
        <v>299</v>
      </c>
      <c r="H26" s="117">
        <v>956710</v>
      </c>
      <c r="I26" s="117">
        <v>0</v>
      </c>
      <c r="J26" s="117">
        <v>76537</v>
      </c>
      <c r="K26" s="117">
        <v>1033247</v>
      </c>
    </row>
    <row r="27" spans="1:11" x14ac:dyDescent="0.3">
      <c r="A27" s="120">
        <v>45278</v>
      </c>
      <c r="B27" s="115" t="s">
        <v>970</v>
      </c>
      <c r="C27" s="115" t="s">
        <v>30</v>
      </c>
      <c r="D27" s="115" t="s">
        <v>31</v>
      </c>
      <c r="E27" s="115" t="s">
        <v>265</v>
      </c>
      <c r="F27" s="115" t="s">
        <v>438</v>
      </c>
      <c r="G27" s="115" t="s">
        <v>358</v>
      </c>
      <c r="H27" s="117">
        <v>457059</v>
      </c>
      <c r="I27" s="117">
        <v>0</v>
      </c>
      <c r="J27" s="117">
        <v>36565</v>
      </c>
      <c r="K27" s="117">
        <v>493624</v>
      </c>
    </row>
    <row r="28" spans="1:11" x14ac:dyDescent="0.3">
      <c r="A28" s="120">
        <v>45278</v>
      </c>
      <c r="B28" s="115" t="s">
        <v>971</v>
      </c>
      <c r="C28" s="115" t="s">
        <v>30</v>
      </c>
      <c r="D28" s="115" t="s">
        <v>31</v>
      </c>
      <c r="E28" s="115" t="s">
        <v>265</v>
      </c>
      <c r="F28" s="115" t="s">
        <v>384</v>
      </c>
      <c r="G28" s="115" t="s">
        <v>322</v>
      </c>
      <c r="H28" s="117">
        <v>587165</v>
      </c>
      <c r="I28" s="117">
        <v>0</v>
      </c>
      <c r="J28" s="117">
        <v>46973</v>
      </c>
      <c r="K28" s="117">
        <v>634138</v>
      </c>
    </row>
    <row r="29" spans="1:11" x14ac:dyDescent="0.3">
      <c r="A29" s="120">
        <v>45278</v>
      </c>
      <c r="B29" s="115" t="s">
        <v>972</v>
      </c>
      <c r="C29" s="115" t="s">
        <v>30</v>
      </c>
      <c r="D29" s="115" t="s">
        <v>31</v>
      </c>
      <c r="E29" s="115" t="s">
        <v>265</v>
      </c>
      <c r="F29" s="115" t="s">
        <v>306</v>
      </c>
      <c r="G29" s="115" t="s">
        <v>307</v>
      </c>
      <c r="H29" s="117">
        <v>1083234</v>
      </c>
      <c r="I29" s="117">
        <v>0</v>
      </c>
      <c r="J29" s="117">
        <v>86659</v>
      </c>
      <c r="K29" s="117">
        <v>1169893</v>
      </c>
    </row>
    <row r="30" spans="1:11" x14ac:dyDescent="0.3">
      <c r="A30" s="120">
        <v>45278</v>
      </c>
      <c r="B30" s="115" t="s">
        <v>973</v>
      </c>
      <c r="C30" s="115" t="s">
        <v>30</v>
      </c>
      <c r="D30" s="115" t="s">
        <v>31</v>
      </c>
      <c r="E30" s="115" t="s">
        <v>265</v>
      </c>
      <c r="F30" s="115" t="s">
        <v>173</v>
      </c>
      <c r="G30" s="115" t="s">
        <v>365</v>
      </c>
      <c r="H30" s="117">
        <v>448395</v>
      </c>
      <c r="I30" s="117">
        <v>0</v>
      </c>
      <c r="J30" s="117">
        <v>35872</v>
      </c>
      <c r="K30" s="117">
        <v>484267</v>
      </c>
    </row>
    <row r="31" spans="1:11" x14ac:dyDescent="0.3">
      <c r="A31" s="120">
        <v>45278</v>
      </c>
      <c r="B31" s="115" t="s">
        <v>974</v>
      </c>
      <c r="C31" s="115" t="s">
        <v>30</v>
      </c>
      <c r="D31" s="115" t="s">
        <v>31</v>
      </c>
      <c r="E31" s="115" t="s">
        <v>265</v>
      </c>
      <c r="F31" s="115" t="s">
        <v>503</v>
      </c>
      <c r="G31" s="115" t="s">
        <v>283</v>
      </c>
      <c r="H31" s="117">
        <v>773047</v>
      </c>
      <c r="I31" s="117">
        <v>0</v>
      </c>
      <c r="J31" s="117">
        <v>61844</v>
      </c>
      <c r="K31" s="117">
        <v>834891</v>
      </c>
    </row>
    <row r="32" spans="1:11" x14ac:dyDescent="0.3">
      <c r="A32" s="120">
        <v>45278</v>
      </c>
      <c r="B32" s="115" t="s">
        <v>975</v>
      </c>
      <c r="C32" s="115" t="s">
        <v>30</v>
      </c>
      <c r="D32" s="115" t="s">
        <v>31</v>
      </c>
      <c r="E32" s="115" t="s">
        <v>265</v>
      </c>
      <c r="F32" s="115" t="s">
        <v>185</v>
      </c>
      <c r="G32" s="115" t="s">
        <v>318</v>
      </c>
      <c r="H32" s="117">
        <v>707618</v>
      </c>
      <c r="I32" s="117">
        <v>0</v>
      </c>
      <c r="J32" s="117">
        <v>56609</v>
      </c>
      <c r="K32" s="117">
        <v>764227</v>
      </c>
    </row>
    <row r="33" spans="1:11" x14ac:dyDescent="0.3">
      <c r="A33" s="120">
        <v>45281</v>
      </c>
      <c r="B33" s="115" t="s">
        <v>976</v>
      </c>
      <c r="C33" s="115" t="s">
        <v>30</v>
      </c>
      <c r="D33" s="115" t="s">
        <v>31</v>
      </c>
      <c r="E33" s="115" t="s">
        <v>265</v>
      </c>
      <c r="F33" s="115" t="s">
        <v>830</v>
      </c>
      <c r="G33" s="115" t="s">
        <v>601</v>
      </c>
      <c r="H33" s="117">
        <v>1275722</v>
      </c>
      <c r="I33" s="117">
        <v>0</v>
      </c>
      <c r="J33" s="117">
        <v>102058</v>
      </c>
      <c r="K33" s="117">
        <v>1377780</v>
      </c>
    </row>
    <row r="34" spans="1:11" x14ac:dyDescent="0.3">
      <c r="A34" s="120">
        <v>45281</v>
      </c>
      <c r="B34" s="115" t="s">
        <v>977</v>
      </c>
      <c r="C34" s="115" t="s">
        <v>30</v>
      </c>
      <c r="D34" s="115" t="s">
        <v>31</v>
      </c>
      <c r="E34" s="115" t="s">
        <v>265</v>
      </c>
      <c r="F34" s="115" t="s">
        <v>423</v>
      </c>
      <c r="G34" s="115" t="s">
        <v>426</v>
      </c>
      <c r="H34" s="117">
        <v>672860</v>
      </c>
      <c r="I34" s="117">
        <v>0</v>
      </c>
      <c r="J34" s="117">
        <v>53829</v>
      </c>
      <c r="K34" s="117">
        <v>726689</v>
      </c>
    </row>
    <row r="35" spans="1:11" x14ac:dyDescent="0.3">
      <c r="A35" s="120">
        <v>45281</v>
      </c>
      <c r="B35" s="115" t="s">
        <v>978</v>
      </c>
      <c r="C35" s="115" t="s">
        <v>30</v>
      </c>
      <c r="D35" s="115" t="s">
        <v>31</v>
      </c>
      <c r="E35" s="115" t="s">
        <v>265</v>
      </c>
      <c r="F35" s="115" t="s">
        <v>408</v>
      </c>
      <c r="G35" s="115" t="s">
        <v>275</v>
      </c>
      <c r="H35" s="117">
        <v>587165</v>
      </c>
      <c r="I35" s="117">
        <v>0</v>
      </c>
      <c r="J35" s="117">
        <v>46973</v>
      </c>
      <c r="K35" s="117">
        <v>634138</v>
      </c>
    </row>
    <row r="36" spans="1:11" x14ac:dyDescent="0.3">
      <c r="A36" s="120">
        <v>45281</v>
      </c>
      <c r="B36" s="115" t="s">
        <v>979</v>
      </c>
      <c r="C36" s="115" t="s">
        <v>30</v>
      </c>
      <c r="D36" s="115" t="s">
        <v>31</v>
      </c>
      <c r="E36" s="115" t="s">
        <v>265</v>
      </c>
      <c r="F36" s="115" t="s">
        <v>830</v>
      </c>
      <c r="G36" s="115" t="s">
        <v>601</v>
      </c>
      <c r="H36" s="117">
        <v>726096</v>
      </c>
      <c r="I36" s="117">
        <v>0</v>
      </c>
      <c r="J36" s="117">
        <v>58088</v>
      </c>
      <c r="K36" s="117">
        <v>784184</v>
      </c>
    </row>
    <row r="37" spans="1:11" x14ac:dyDescent="0.3">
      <c r="A37" s="120">
        <v>45281</v>
      </c>
      <c r="B37" s="115" t="s">
        <v>980</v>
      </c>
      <c r="C37" s="115" t="s">
        <v>30</v>
      </c>
      <c r="D37" s="115" t="s">
        <v>31</v>
      </c>
      <c r="E37" s="115" t="s">
        <v>265</v>
      </c>
      <c r="F37" s="115" t="s">
        <v>165</v>
      </c>
      <c r="G37" s="115" t="s">
        <v>279</v>
      </c>
      <c r="H37" s="117">
        <v>738769</v>
      </c>
      <c r="I37" s="117">
        <v>0</v>
      </c>
      <c r="J37" s="117">
        <v>59102</v>
      </c>
      <c r="K37" s="117">
        <v>797871</v>
      </c>
    </row>
    <row r="38" spans="1:11" x14ac:dyDescent="0.3">
      <c r="A38" s="120">
        <v>45281</v>
      </c>
      <c r="B38" s="115" t="s">
        <v>981</v>
      </c>
      <c r="C38" s="115" t="s">
        <v>30</v>
      </c>
      <c r="D38" s="115" t="s">
        <v>31</v>
      </c>
      <c r="E38" s="115" t="s">
        <v>265</v>
      </c>
      <c r="F38" s="115" t="s">
        <v>506</v>
      </c>
      <c r="G38" s="115" t="s">
        <v>339</v>
      </c>
      <c r="H38" s="117">
        <v>726096</v>
      </c>
      <c r="I38" s="117">
        <v>0</v>
      </c>
      <c r="J38" s="117">
        <v>58088</v>
      </c>
      <c r="K38" s="117">
        <v>784184</v>
      </c>
    </row>
    <row r="39" spans="1:11" x14ac:dyDescent="0.3">
      <c r="A39" s="120">
        <v>45285</v>
      </c>
      <c r="B39" s="115" t="s">
        <v>982</v>
      </c>
      <c r="C39" s="115" t="s">
        <v>30</v>
      </c>
      <c r="D39" s="115" t="s">
        <v>31</v>
      </c>
      <c r="E39" s="115" t="s">
        <v>265</v>
      </c>
      <c r="F39" s="115" t="s">
        <v>181</v>
      </c>
      <c r="G39" s="115" t="s">
        <v>295</v>
      </c>
      <c r="H39" s="117">
        <v>612993</v>
      </c>
      <c r="I39" s="117">
        <v>0</v>
      </c>
      <c r="J39" s="117">
        <v>49039</v>
      </c>
      <c r="K39" s="117">
        <v>662032</v>
      </c>
    </row>
    <row r="40" spans="1:11" x14ac:dyDescent="0.3">
      <c r="A40" s="120">
        <v>45285</v>
      </c>
      <c r="B40" s="115" t="s">
        <v>983</v>
      </c>
      <c r="C40" s="115" t="s">
        <v>30</v>
      </c>
      <c r="D40" s="115" t="s">
        <v>31</v>
      </c>
      <c r="E40" s="115" t="s">
        <v>265</v>
      </c>
      <c r="F40" s="115" t="s">
        <v>185</v>
      </c>
      <c r="G40" s="115" t="s">
        <v>318</v>
      </c>
      <c r="H40" s="117">
        <v>711015</v>
      </c>
      <c r="I40" s="117">
        <v>0</v>
      </c>
      <c r="J40" s="117">
        <v>56881</v>
      </c>
      <c r="K40" s="117">
        <v>767896</v>
      </c>
    </row>
    <row r="41" spans="1:11" x14ac:dyDescent="0.3">
      <c r="A41" s="120">
        <v>45285</v>
      </c>
      <c r="B41" s="115" t="s">
        <v>984</v>
      </c>
      <c r="C41" s="115" t="s">
        <v>30</v>
      </c>
      <c r="D41" s="115" t="s">
        <v>31</v>
      </c>
      <c r="E41" s="115" t="s">
        <v>265</v>
      </c>
      <c r="F41" s="115" t="s">
        <v>473</v>
      </c>
      <c r="G41" s="115" t="s">
        <v>267</v>
      </c>
      <c r="H41" s="117">
        <v>882724</v>
      </c>
      <c r="I41" s="117">
        <v>0</v>
      </c>
      <c r="J41" s="117">
        <v>70618</v>
      </c>
      <c r="K41" s="117">
        <v>953342</v>
      </c>
    </row>
    <row r="42" spans="1:11" x14ac:dyDescent="0.3">
      <c r="A42" s="120">
        <v>45285</v>
      </c>
      <c r="B42" s="115" t="s">
        <v>985</v>
      </c>
      <c r="C42" s="115" t="s">
        <v>30</v>
      </c>
      <c r="D42" s="115" t="s">
        <v>31</v>
      </c>
      <c r="E42" s="115" t="s">
        <v>265</v>
      </c>
      <c r="F42" s="115" t="s">
        <v>173</v>
      </c>
      <c r="G42" s="115" t="s">
        <v>365</v>
      </c>
      <c r="H42" s="117">
        <v>587913</v>
      </c>
      <c r="I42" s="117">
        <v>0</v>
      </c>
      <c r="J42" s="117">
        <v>47033</v>
      </c>
      <c r="K42" s="117">
        <v>634946</v>
      </c>
    </row>
    <row r="43" spans="1:11" x14ac:dyDescent="0.3">
      <c r="A43" s="120">
        <v>45285</v>
      </c>
      <c r="B43" s="115" t="s">
        <v>986</v>
      </c>
      <c r="C43" s="115" t="s">
        <v>30</v>
      </c>
      <c r="D43" s="115" t="s">
        <v>31</v>
      </c>
      <c r="E43" s="115" t="s">
        <v>265</v>
      </c>
      <c r="F43" s="115" t="s">
        <v>175</v>
      </c>
      <c r="G43" s="115" t="s">
        <v>431</v>
      </c>
      <c r="H43" s="117">
        <v>454171</v>
      </c>
      <c r="I43" s="117">
        <v>0</v>
      </c>
      <c r="J43" s="117">
        <v>36334</v>
      </c>
      <c r="K43" s="117">
        <v>490505</v>
      </c>
    </row>
    <row r="44" spans="1:11" x14ac:dyDescent="0.3">
      <c r="A44" s="120">
        <v>45285</v>
      </c>
      <c r="B44" s="115" t="s">
        <v>987</v>
      </c>
      <c r="C44" s="115" t="s">
        <v>30</v>
      </c>
      <c r="D44" s="115" t="s">
        <v>31</v>
      </c>
      <c r="E44" s="115" t="s">
        <v>265</v>
      </c>
      <c r="F44" s="115" t="s">
        <v>498</v>
      </c>
      <c r="G44" s="115" t="s">
        <v>345</v>
      </c>
      <c r="H44" s="117">
        <v>752511</v>
      </c>
      <c r="I44" s="117">
        <v>0</v>
      </c>
      <c r="J44" s="117">
        <v>60201</v>
      </c>
      <c r="K44" s="117">
        <v>812712</v>
      </c>
    </row>
    <row r="45" spans="1:11" x14ac:dyDescent="0.3">
      <c r="A45" s="120">
        <v>45288</v>
      </c>
      <c r="B45" s="115" t="s">
        <v>988</v>
      </c>
      <c r="C45" s="115" t="s">
        <v>30</v>
      </c>
      <c r="D45" s="115" t="s">
        <v>31</v>
      </c>
      <c r="E45" s="115" t="s">
        <v>265</v>
      </c>
      <c r="F45" s="115" t="s">
        <v>391</v>
      </c>
      <c r="G45" s="115" t="s">
        <v>303</v>
      </c>
      <c r="H45" s="117">
        <v>603688</v>
      </c>
      <c r="I45" s="117">
        <v>0</v>
      </c>
      <c r="J45" s="117">
        <v>48295</v>
      </c>
      <c r="K45" s="117">
        <v>651983</v>
      </c>
    </row>
    <row r="46" spans="1:11" x14ac:dyDescent="0.3">
      <c r="A46" s="120">
        <v>45288</v>
      </c>
      <c r="B46" s="115" t="s">
        <v>989</v>
      </c>
      <c r="C46" s="115" t="s">
        <v>30</v>
      </c>
      <c r="D46" s="115" t="s">
        <v>31</v>
      </c>
      <c r="E46" s="115" t="s">
        <v>265</v>
      </c>
      <c r="F46" s="115" t="s">
        <v>187</v>
      </c>
      <c r="G46" s="115" t="s">
        <v>370</v>
      </c>
      <c r="H46" s="117">
        <v>352299</v>
      </c>
      <c r="I46" s="117">
        <v>0</v>
      </c>
      <c r="J46" s="117">
        <v>28184</v>
      </c>
      <c r="K46" s="117">
        <v>380483</v>
      </c>
    </row>
    <row r="47" spans="1:11" x14ac:dyDescent="0.3">
      <c r="A47" s="120">
        <v>45288</v>
      </c>
      <c r="B47" s="115" t="s">
        <v>990</v>
      </c>
      <c r="C47" s="115" t="s">
        <v>30</v>
      </c>
      <c r="D47" s="115" t="s">
        <v>31</v>
      </c>
      <c r="E47" s="115" t="s">
        <v>265</v>
      </c>
      <c r="F47" s="115" t="s">
        <v>408</v>
      </c>
      <c r="G47" s="115" t="s">
        <v>275</v>
      </c>
      <c r="H47" s="117">
        <v>1021655</v>
      </c>
      <c r="I47" s="117">
        <v>0</v>
      </c>
      <c r="J47" s="117">
        <v>81732</v>
      </c>
      <c r="K47" s="117">
        <v>1103387</v>
      </c>
    </row>
    <row r="48" spans="1:11" x14ac:dyDescent="0.3">
      <c r="A48" s="120">
        <v>45288</v>
      </c>
      <c r="B48" s="115" t="s">
        <v>991</v>
      </c>
      <c r="C48" s="115" t="s">
        <v>30</v>
      </c>
      <c r="D48" s="115" t="s">
        <v>31</v>
      </c>
      <c r="E48" s="115" t="s">
        <v>265</v>
      </c>
      <c r="F48" s="115" t="s">
        <v>495</v>
      </c>
      <c r="G48" s="115" t="s">
        <v>310</v>
      </c>
      <c r="H48" s="117">
        <v>686765</v>
      </c>
      <c r="I48" s="117">
        <v>0</v>
      </c>
      <c r="J48" s="117">
        <v>54941</v>
      </c>
      <c r="K48" s="117">
        <v>741706</v>
      </c>
    </row>
    <row r="49" spans="1:11" x14ac:dyDescent="0.3">
      <c r="A49" s="120">
        <v>45288</v>
      </c>
      <c r="B49" s="115" t="s">
        <v>992</v>
      </c>
      <c r="C49" s="115" t="s">
        <v>30</v>
      </c>
      <c r="D49" s="115" t="s">
        <v>31</v>
      </c>
      <c r="E49" s="115" t="s">
        <v>265</v>
      </c>
      <c r="F49" s="115" t="s">
        <v>442</v>
      </c>
      <c r="G49" s="115" t="s">
        <v>314</v>
      </c>
      <c r="H49" s="117">
        <v>639198</v>
      </c>
      <c r="I49" s="117">
        <v>0</v>
      </c>
      <c r="J49" s="117">
        <v>51136</v>
      </c>
      <c r="K49" s="117">
        <v>690334</v>
      </c>
    </row>
    <row r="50" spans="1:11" x14ac:dyDescent="0.3">
      <c r="A50" s="120">
        <v>45288</v>
      </c>
      <c r="B50" s="115" t="s">
        <v>993</v>
      </c>
      <c r="C50" s="115" t="s">
        <v>30</v>
      </c>
      <c r="D50" s="115" t="s">
        <v>31</v>
      </c>
      <c r="E50" s="115" t="s">
        <v>265</v>
      </c>
      <c r="F50" s="115" t="s">
        <v>372</v>
      </c>
      <c r="G50" s="115" t="s">
        <v>335</v>
      </c>
      <c r="H50" s="117">
        <v>1145985</v>
      </c>
      <c r="I50" s="117">
        <v>0</v>
      </c>
      <c r="J50" s="117">
        <v>91679</v>
      </c>
      <c r="K50" s="117">
        <v>1237664</v>
      </c>
    </row>
    <row r="51" spans="1:11" x14ac:dyDescent="0.3">
      <c r="A51" s="120">
        <v>45288</v>
      </c>
      <c r="B51" s="115" t="s">
        <v>994</v>
      </c>
      <c r="C51" s="115" t="s">
        <v>30</v>
      </c>
      <c r="D51" s="115" t="s">
        <v>31</v>
      </c>
      <c r="E51" s="115" t="s">
        <v>265</v>
      </c>
      <c r="F51" s="115" t="s">
        <v>670</v>
      </c>
      <c r="G51" s="115" t="s">
        <v>342</v>
      </c>
      <c r="H51" s="117">
        <v>686256</v>
      </c>
      <c r="I51" s="117">
        <v>0</v>
      </c>
      <c r="J51" s="117">
        <v>54900</v>
      </c>
      <c r="K51" s="117">
        <v>741156</v>
      </c>
    </row>
    <row r="52" spans="1:11" x14ac:dyDescent="0.3">
      <c r="A52" s="120">
        <v>45288</v>
      </c>
      <c r="B52" s="115" t="s">
        <v>995</v>
      </c>
      <c r="C52" s="115" t="s">
        <v>30</v>
      </c>
      <c r="D52" s="115" t="s">
        <v>31</v>
      </c>
      <c r="E52" s="115" t="s">
        <v>265</v>
      </c>
      <c r="F52" s="115" t="s">
        <v>379</v>
      </c>
      <c r="G52" s="115" t="s">
        <v>380</v>
      </c>
      <c r="H52" s="117">
        <v>448395</v>
      </c>
      <c r="I52" s="117">
        <v>0</v>
      </c>
      <c r="J52" s="117">
        <v>35872</v>
      </c>
      <c r="K52" s="117">
        <v>484267</v>
      </c>
    </row>
    <row r="53" spans="1:11" x14ac:dyDescent="0.3">
      <c r="A53" s="118"/>
      <c r="B53" s="111"/>
      <c r="C53" s="111"/>
      <c r="D53" s="111"/>
      <c r="E53" s="111"/>
      <c r="F53" s="111"/>
      <c r="G53" s="102" t="s">
        <v>917</v>
      </c>
      <c r="H53" s="113">
        <v>37527981</v>
      </c>
      <c r="I53" s="113">
        <v>0</v>
      </c>
      <c r="J53" s="113">
        <v>3002242</v>
      </c>
      <c r="K53" s="113">
        <v>40530223</v>
      </c>
    </row>
    <row r="54" spans="1:11" x14ac:dyDescent="0.3">
      <c r="F54" s="111"/>
      <c r="G54" s="117" t="s">
        <v>556</v>
      </c>
      <c r="H54" s="94">
        <f>K54/1.08</f>
        <v>-5344408.2407407407</v>
      </c>
      <c r="K54" s="94">
        <v>-5771960.9000000004</v>
      </c>
    </row>
    <row r="55" spans="1:11" x14ac:dyDescent="0.3">
      <c r="F55" s="111"/>
      <c r="G55" s="117" t="s">
        <v>660</v>
      </c>
      <c r="H55" s="117"/>
      <c r="I55" s="117"/>
      <c r="J55" s="117"/>
      <c r="K55" s="117">
        <f>-SUM(H53:H54)*0.02*1.08</f>
        <v>-695165.1716</v>
      </c>
    </row>
    <row r="56" spans="1:11" x14ac:dyDescent="0.3">
      <c r="F56" s="111"/>
      <c r="G56" s="117" t="s">
        <v>447</v>
      </c>
      <c r="H56" s="117"/>
      <c r="I56" s="117"/>
      <c r="J56" s="117"/>
      <c r="K56" s="117">
        <f>-SUM(K53:K54)*0.01</f>
        <v>-347582.62100000004</v>
      </c>
    </row>
    <row r="57" spans="1:11" x14ac:dyDescent="0.3">
      <c r="F57" s="111"/>
      <c r="G57" s="117" t="s">
        <v>797</v>
      </c>
      <c r="H57" s="117"/>
      <c r="I57" s="117"/>
      <c r="J57" s="117"/>
      <c r="K57" s="117">
        <f>+K53+K54+K55+K56</f>
        <v>33715514.307400003</v>
      </c>
    </row>
    <row r="58" spans="1:11" x14ac:dyDescent="0.3">
      <c r="H58" s="117"/>
      <c r="I58" s="117"/>
      <c r="J58" s="117"/>
      <c r="K58" s="117"/>
    </row>
    <row r="59" spans="1:11" x14ac:dyDescent="0.3">
      <c r="H59" s="117"/>
      <c r="I59" s="117"/>
      <c r="J59" s="117"/>
      <c r="K59" s="117"/>
    </row>
    <row r="60" spans="1:11" x14ac:dyDescent="0.3">
      <c r="H60" s="111"/>
      <c r="I60" s="111"/>
      <c r="J60" s="111"/>
      <c r="K60" s="119"/>
    </row>
    <row r="61" spans="1:11" x14ac:dyDescent="0.3">
      <c r="H61" s="99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 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2024-01-13T03:07:43Z</dcterms:modified>
</cp:coreProperties>
</file>