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NOVA\"/>
    </mc:Choice>
  </mc:AlternateContent>
  <xr:revisionPtr revIDLastSave="0" documentId="13_ncr:1_{0952E948-7119-45F3-B930-A363FBB781B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ông nợ" sheetId="2" r:id="rId1"/>
    <sheet name="Bảng kê HĐ" sheetId="1" r:id="rId2"/>
    <sheet name="Sheet1" sheetId="3" r:id="rId3"/>
  </sheets>
  <definedNames>
    <definedName name="_xlnm._FilterDatabase" localSheetId="1" hidden="1">'Bảng kê HĐ'!$A$4:$K$234</definedName>
    <definedName name="_xlnm._FilterDatabase" localSheetId="2" hidden="1">Sheet1!$A$1:$S$102</definedName>
  </definedNames>
  <calcPr calcId="181029"/>
</workbook>
</file>

<file path=xl/calcChain.xml><?xml version="1.0" encoding="utf-8"?>
<calcChain xmlns="http://schemas.openxmlformats.org/spreadsheetml/2006/main">
  <c r="H99" i="3" l="1"/>
  <c r="H100" i="3"/>
  <c r="H101" i="3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5" i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2" i="3"/>
  <c r="G2" i="3"/>
  <c r="H2" i="3" s="1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E102" i="3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3" i="1"/>
  <c r="H3" i="1"/>
  <c r="I3" i="1"/>
  <c r="E18" i="2"/>
  <c r="D18" i="2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21" i="2"/>
  <c r="G20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K228" i="1" l="1"/>
  <c r="K216" i="1"/>
  <c r="K204" i="1"/>
  <c r="K192" i="1"/>
  <c r="K180" i="1"/>
  <c r="K168" i="1"/>
  <c r="K156" i="1"/>
  <c r="K144" i="1"/>
  <c r="K132" i="1"/>
  <c r="K120" i="1"/>
  <c r="K108" i="1"/>
  <c r="K96" i="1"/>
  <c r="K84" i="1"/>
  <c r="K72" i="1"/>
  <c r="K60" i="1"/>
  <c r="K48" i="1"/>
  <c r="K36" i="1"/>
  <c r="K24" i="1"/>
  <c r="K12" i="1"/>
  <c r="K169" i="1"/>
  <c r="K109" i="1"/>
  <c r="K73" i="1"/>
  <c r="K25" i="1"/>
  <c r="K227" i="1"/>
  <c r="K215" i="1"/>
  <c r="K203" i="1"/>
  <c r="K191" i="1"/>
  <c r="K179" i="1"/>
  <c r="K167" i="1"/>
  <c r="K155" i="1"/>
  <c r="K143" i="1"/>
  <c r="K131" i="1"/>
  <c r="K119" i="1"/>
  <c r="K107" i="1"/>
  <c r="K95" i="1"/>
  <c r="K83" i="1"/>
  <c r="K71" i="1"/>
  <c r="K59" i="1"/>
  <c r="K47" i="1"/>
  <c r="K35" i="1"/>
  <c r="K23" i="1"/>
  <c r="K11" i="1"/>
  <c r="K226" i="1"/>
  <c r="K214" i="1"/>
  <c r="K202" i="1"/>
  <c r="K190" i="1"/>
  <c r="K178" i="1"/>
  <c r="K166" i="1"/>
  <c r="K154" i="1"/>
  <c r="K142" i="1"/>
  <c r="K130" i="1"/>
  <c r="K118" i="1"/>
  <c r="K106" i="1"/>
  <c r="K94" i="1"/>
  <c r="K82" i="1"/>
  <c r="K70" i="1"/>
  <c r="K58" i="1"/>
  <c r="K46" i="1"/>
  <c r="K34" i="1"/>
  <c r="K22" i="1"/>
  <c r="K10" i="1"/>
  <c r="K229" i="1"/>
  <c r="K225" i="1"/>
  <c r="K213" i="1"/>
  <c r="K201" i="1"/>
  <c r="K189" i="1"/>
  <c r="K177" i="1"/>
  <c r="K165" i="1"/>
  <c r="K153" i="1"/>
  <c r="K141" i="1"/>
  <c r="K129" i="1"/>
  <c r="K117" i="1"/>
  <c r="K105" i="1"/>
  <c r="K93" i="1"/>
  <c r="K81" i="1"/>
  <c r="K69" i="1"/>
  <c r="K57" i="1"/>
  <c r="K45" i="1"/>
  <c r="K33" i="1"/>
  <c r="K21" i="1"/>
  <c r="K9" i="1"/>
  <c r="K217" i="1"/>
  <c r="K224" i="1"/>
  <c r="K212" i="1"/>
  <c r="K200" i="1"/>
  <c r="K188" i="1"/>
  <c r="K176" i="1"/>
  <c r="K164" i="1"/>
  <c r="K152" i="1"/>
  <c r="K140" i="1"/>
  <c r="K128" i="1"/>
  <c r="K116" i="1"/>
  <c r="K104" i="1"/>
  <c r="K92" i="1"/>
  <c r="K80" i="1"/>
  <c r="K68" i="1"/>
  <c r="K56" i="1"/>
  <c r="K44" i="1"/>
  <c r="K32" i="1"/>
  <c r="K20" i="1"/>
  <c r="K8" i="1"/>
  <c r="K205" i="1"/>
  <c r="K5" i="1"/>
  <c r="K223" i="1"/>
  <c r="K211" i="1"/>
  <c r="K199" i="1"/>
  <c r="K187" i="1"/>
  <c r="K175" i="1"/>
  <c r="K163" i="1"/>
  <c r="K151" i="1"/>
  <c r="K139" i="1"/>
  <c r="K127" i="1"/>
  <c r="K115" i="1"/>
  <c r="K103" i="1"/>
  <c r="K91" i="1"/>
  <c r="K79" i="1"/>
  <c r="K67" i="1"/>
  <c r="K55" i="1"/>
  <c r="K43" i="1"/>
  <c r="K31" i="1"/>
  <c r="K19" i="1"/>
  <c r="K7" i="1"/>
  <c r="K145" i="1"/>
  <c r="K121" i="1"/>
  <c r="K85" i="1"/>
  <c r="K49" i="1"/>
  <c r="K37" i="1"/>
  <c r="K234" i="1"/>
  <c r="K222" i="1"/>
  <c r="K210" i="1"/>
  <c r="K198" i="1"/>
  <c r="K186" i="1"/>
  <c r="K174" i="1"/>
  <c r="K162" i="1"/>
  <c r="K150" i="1"/>
  <c r="K138" i="1"/>
  <c r="K126" i="1"/>
  <c r="K114" i="1"/>
  <c r="K102" i="1"/>
  <c r="K90" i="1"/>
  <c r="K78" i="1"/>
  <c r="K66" i="1"/>
  <c r="K54" i="1"/>
  <c r="K42" i="1"/>
  <c r="K30" i="1"/>
  <c r="K18" i="1"/>
  <c r="K6" i="1"/>
  <c r="K157" i="1"/>
  <c r="K133" i="1"/>
  <c r="K97" i="1"/>
  <c r="K61" i="1"/>
  <c r="K13" i="1"/>
  <c r="K233" i="1"/>
  <c r="K221" i="1"/>
  <c r="K209" i="1"/>
  <c r="K197" i="1"/>
  <c r="K185" i="1"/>
  <c r="K173" i="1"/>
  <c r="K161" i="1"/>
  <c r="K149" i="1"/>
  <c r="K137" i="1"/>
  <c r="K125" i="1"/>
  <c r="K113" i="1"/>
  <c r="K101" i="1"/>
  <c r="K89" i="1"/>
  <c r="K77" i="1"/>
  <c r="K65" i="1"/>
  <c r="K53" i="1"/>
  <c r="K41" i="1"/>
  <c r="K29" i="1"/>
  <c r="K17" i="1"/>
  <c r="K181" i="1"/>
  <c r="K232" i="1"/>
  <c r="K220" i="1"/>
  <c r="K208" i="1"/>
  <c r="K196" i="1"/>
  <c r="K184" i="1"/>
  <c r="K172" i="1"/>
  <c r="K160" i="1"/>
  <c r="K148" i="1"/>
  <c r="K136" i="1"/>
  <c r="K124" i="1"/>
  <c r="K112" i="1"/>
  <c r="K100" i="1"/>
  <c r="K88" i="1"/>
  <c r="K76" i="1"/>
  <c r="K64" i="1"/>
  <c r="K52" i="1"/>
  <c r="K40" i="1"/>
  <c r="K28" i="1"/>
  <c r="K16" i="1"/>
  <c r="K193" i="1"/>
  <c r="K231" i="1"/>
  <c r="K219" i="1"/>
  <c r="K207" i="1"/>
  <c r="K195" i="1"/>
  <c r="K183" i="1"/>
  <c r="K171" i="1"/>
  <c r="K159" i="1"/>
  <c r="K147" i="1"/>
  <c r="K135" i="1"/>
  <c r="K123" i="1"/>
  <c r="K111" i="1"/>
  <c r="K99" i="1"/>
  <c r="K87" i="1"/>
  <c r="K75" i="1"/>
  <c r="K63" i="1"/>
  <c r="K51" i="1"/>
  <c r="K39" i="1"/>
  <c r="K27" i="1"/>
  <c r="K15" i="1"/>
  <c r="K230" i="1"/>
  <c r="K218" i="1"/>
  <c r="K206" i="1"/>
  <c r="K194" i="1"/>
  <c r="K182" i="1"/>
  <c r="K170" i="1"/>
  <c r="K158" i="1"/>
  <c r="K146" i="1"/>
  <c r="K134" i="1"/>
  <c r="K122" i="1"/>
  <c r="K110" i="1"/>
  <c r="K98" i="1"/>
  <c r="K86" i="1"/>
  <c r="K74" i="1"/>
  <c r="K62" i="1"/>
  <c r="K50" i="1"/>
  <c r="K38" i="1"/>
  <c r="K26" i="1"/>
  <c r="K14" i="1"/>
  <c r="J3" i="1"/>
  <c r="D8" i="2"/>
  <c r="E6" i="2"/>
  <c r="D7" i="2"/>
  <c r="D6" i="2"/>
  <c r="D5" i="2"/>
  <c r="E10" i="2"/>
  <c r="E9" i="2"/>
  <c r="E8" i="2"/>
  <c r="E7" i="2"/>
  <c r="D4" i="2"/>
  <c r="E5" i="2"/>
  <c r="D10" i="2"/>
  <c r="D9" i="2"/>
  <c r="G24" i="2"/>
  <c r="E4" i="2"/>
  <c r="K3" i="1" l="1"/>
  <c r="E12" i="2"/>
  <c r="D12" i="2"/>
  <c r="G25" i="2" s="1"/>
</calcChain>
</file>

<file path=xl/sharedStrings.xml><?xml version="1.0" encoding="utf-8"?>
<sst xmlns="http://schemas.openxmlformats.org/spreadsheetml/2006/main" count="1340" uniqueCount="728">
  <si>
    <t>Số hóa đơn</t>
  </si>
  <si>
    <t>00005438</t>
  </si>
  <si>
    <t>00016301</t>
  </si>
  <si>
    <t>Bán hàng Nova Kho Bán 65 Nguyễn Du theo hóa đơn 00028729</t>
  </si>
  <si>
    <t>Bán hàng CÔNG TY CỔ PHẦN DỊCH VỤ THƯƠNG MẠI TỔNG HỢP NOVA COMMERCE theo hóa đơn 00021725</t>
  </si>
  <si>
    <t>00022096</t>
  </si>
  <si>
    <t>00037326</t>
  </si>
  <si>
    <t>Bán hàng Công Ty Cổ Phần Dịch Vụ Thương Mại Tổng Hợp Nova Commerce theo hóa đơn 00013113</t>
  </si>
  <si>
    <t>Bán hàng Nova Jamila Khang Điền theo hóa đơn 00047115</t>
  </si>
  <si>
    <t>Bán hàng CÔNG TY CỔ PHẦN DỊCH VỤ THƯƠNG MẠI TỔNG HỢP NOVA COMMERCE theo hóa đơn 00022095</t>
  </si>
  <si>
    <t>00042301</t>
  </si>
  <si>
    <t>Bán hàng Công Ty Cổ Phần Dịch Vụ Thương Mại Tổng Hợp Nova Commerce theo hóa đơn 00010986</t>
  </si>
  <si>
    <t>00029484</t>
  </si>
  <si>
    <t>Bán hàng Nova Newton Residences theo hóa đơn 00047518</t>
  </si>
  <si>
    <t>Bán hàng Công Ty Cổ Phần Dịch Vụ Thương Mại Tổng Hợp Nova Commerce theo hóa đơn 00013115</t>
  </si>
  <si>
    <t>00014421</t>
  </si>
  <si>
    <t>00007443</t>
  </si>
  <si>
    <t>00018330</t>
  </si>
  <si>
    <t>00008128</t>
  </si>
  <si>
    <t>Bán hàng CÔNG TY CỔ PHẦN DỊCH VỤ THƯƠNG MẠI TỔNG HỢP NOVA COMMERCE theo hóa đơn 00013795</t>
  </si>
  <si>
    <t>Bán hàng Nova Era Town theo hóa đơn 00048375</t>
  </si>
  <si>
    <t>00026958</t>
  </si>
  <si>
    <t>00047825</t>
  </si>
  <si>
    <t>Thuế suất</t>
  </si>
  <si>
    <t>00013724</t>
  </si>
  <si>
    <t>Bán hàng CÔNG TY CỔ PHẦN DỊCH VỤ THƯƠNG MẠI TỔNG HỢP NOVA COMMERCE theo hóa đơn 00044051</t>
  </si>
  <si>
    <t>00047547</t>
  </si>
  <si>
    <t>00013113</t>
  </si>
  <si>
    <t>Bán hàng CÔNG TY CỔ PHẦN DỊCH VỤ THƯƠNG MẠI TỔNG HỢP NOVA COMMERCE theo hóa đơn 00013433</t>
  </si>
  <si>
    <t>Bán hàng Nova Kho Bán LakeView theo hóa đơn 00029485</t>
  </si>
  <si>
    <t>HÀNG TRẢ</t>
  </si>
  <si>
    <t>Bán hàng CÔNG TY CỔ PHẦN DỊCH VỤ THƯƠNG MẠI TỔNG HỢP NOVA COMMERCE theo hóa đơn 00031437</t>
  </si>
  <si>
    <t>00048045</t>
  </si>
  <si>
    <t>00028969</t>
  </si>
  <si>
    <t>00048681</t>
  </si>
  <si>
    <t>Bán hàng Nova Nguyễn Duy Trinh theo hóa đơn 00048557</t>
  </si>
  <si>
    <t>Bán hàng CÔNG TY CỔ PHẦN DỊCH VỤ THƯƠNG MẠI TỔNG HỢP NOVA COMMERCE theo hóa đơn 00044155</t>
  </si>
  <si>
    <t>Bán hàng CÔNG TY CỔ PHẦN DỊCH VỤ THƯƠNG MẠI TỔNG HỢP NOVA COMMERCE theo hóa đơn 00017646</t>
  </si>
  <si>
    <t>Bán hàng Nova Lý Thái Tổ theo hóa đơn 00024400</t>
  </si>
  <si>
    <t>00034140</t>
  </si>
  <si>
    <t>00029705</t>
  </si>
  <si>
    <t>Bán hàng Công Ty Cổ Phần Dịch Vụ Thương Mại Tổng Hợp Nova Commerce theo hóa đơn 00013110</t>
  </si>
  <si>
    <t>Bán hàng Kho bán Nova Botanica theo hóa đơn 00023968</t>
  </si>
  <si>
    <t>00047738</t>
  </si>
  <si>
    <t>00027410</t>
  </si>
  <si>
    <t>Bán hàng CÔNG TY CỔ PHẦN DỊCH VỤ THƯƠNG MẠI TỔNG HỢP NOVA COMMERCE theo hóa đơn 00043855</t>
  </si>
  <si>
    <t>Bán hàng Công Ty Cổ Phần Dịch Vụ Thương Mại Tổng Hợp Nova Commerce theo hóa đơn 00013130</t>
  </si>
  <si>
    <t>00018135</t>
  </si>
  <si>
    <t>Bán hàng Nova Kho Bán Linh Đông theo hóa đơn 00048681</t>
  </si>
  <si>
    <t>Bán hàng Nova Bình An theo hóa đơn 00029486</t>
  </si>
  <si>
    <t>Bán hàng Nova Bình An theo hóa đơn 00029702</t>
  </si>
  <si>
    <t>Bán hàng Công Ty Cổ Phần Dịch Vụ Thương Mại Tổng Hợp Nova Commerce theo hóa đơn 00005437</t>
  </si>
  <si>
    <t>Bán hàng Nova Kho bán Soho theo hóa đơn 00027282</t>
  </si>
  <si>
    <t>00046632</t>
  </si>
  <si>
    <t>00023966</t>
  </si>
  <si>
    <t>00028971</t>
  </si>
  <si>
    <t>00029479</t>
  </si>
  <si>
    <t>00021135</t>
  </si>
  <si>
    <t>00014119</t>
  </si>
  <si>
    <t>00047518</t>
  </si>
  <si>
    <t>PO 1001020000056427</t>
  </si>
  <si>
    <t>00036412</t>
  </si>
  <si>
    <t>Bán hàng CÔNG TY CỔ PHẦN DỊCH VỤ THƯƠNG MẠI TỔNG HỢP NOVA COMMERCE theo hóa đơn 00022094</t>
  </si>
  <si>
    <t>00029370</t>
  </si>
  <si>
    <t>Bán hàng Nova Lý Thái Tổ theo hóa đơn 00027410</t>
  </si>
  <si>
    <t>00047115</t>
  </si>
  <si>
    <t>Bán hàng Công Ty Cổ Phần Dịch Vụ Thương Mại Tổng Hợp Nova Commerce theo hóa đơn 00010533</t>
  </si>
  <si>
    <t>00023965</t>
  </si>
  <si>
    <t>Bán hàng CÔNG TY CỔ PHẦN DỊCH VỤ THƯƠNG MẠI TỔNG HỢP NOVA COMMERCE theo hóa đơn 00044057</t>
  </si>
  <si>
    <t>Bán hàng CÔNG TY CỔ PHẦN DỊCH VỤ THƯƠNG MẠI TỔNG HỢP NOVA COMMERCE theo hóa đơn 00034140</t>
  </si>
  <si>
    <t>Ngày hóa đơn</t>
  </si>
  <si>
    <t>Bán hàng Nova Kho Bán Linh Đông theo hóa đơn 00026075</t>
  </si>
  <si>
    <t>00048375</t>
  </si>
  <si>
    <t>Bán hàng Nova Kho Bán 65 Nguyễn Du theo hóa đơn 00024222</t>
  </si>
  <si>
    <t>8%</t>
  </si>
  <si>
    <t>00029480</t>
  </si>
  <si>
    <t>Bán hàng Công Ty Cổ Phần Dịch Vụ Thương Mại Tổng Hợp Nova Commerce theo hóa đơn 00011007</t>
  </si>
  <si>
    <t>00046133</t>
  </si>
  <si>
    <t>00047116</t>
  </si>
  <si>
    <t>Bán hàng Công Ty Cổ Phần Dịch Vụ Thương Mại Tổng Hợp Nova Commerce theo hóa đơn 00006205</t>
  </si>
  <si>
    <t>Bán hàng CÔNG TY CỔ PHẦN DỊCH VỤ THƯƠNG MẠI TỔNG HỢP NOVA COMMERCE theo hóa đơn 00017622</t>
  </si>
  <si>
    <t>00017653</t>
  </si>
  <si>
    <t>Bán hàng Nova Bình An theo hóa đơn 00029209</t>
  </si>
  <si>
    <t>00048376</t>
  </si>
  <si>
    <t>Bán hàng Nova Homyland 3 theo hóa đơn 00048069</t>
  </si>
  <si>
    <t>00027454</t>
  </si>
  <si>
    <t>Bán hàng CÔNG TY CỔ PHẦN DỊCH VỤ THƯƠNG MẠI TỔNG HỢP NOVA COMMERCE theo hóa đơn 00029575</t>
  </si>
  <si>
    <t>1C22TNT</t>
  </si>
  <si>
    <t>Bán hàng Công Ty Cổ Phần Dịch Vụ Thương Mại Tổng Hợp Nova Commerce theo hóa đơn 00007443</t>
  </si>
  <si>
    <t>00019033</t>
  </si>
  <si>
    <t>00017594</t>
  </si>
  <si>
    <t>Bán hàng Nova Kho Bán LakeView theo hóa đơn 00045852</t>
  </si>
  <si>
    <t>Bán hàng Công Ty Cổ Phần Dịch Vụ Thương Mại Tổng Hợp Nova Commerce theo hóa đơn 00011005</t>
  </si>
  <si>
    <t>961</t>
  </si>
  <si>
    <t>Bán hàng CÔNG TY CỔ PHẦN DỊCH VỤ THƯƠNG MẠI TỔNG HỢP NOVA COMMERCE theo hóa đơn 00029488</t>
  </si>
  <si>
    <t>Bán hàng Nova Kho bán NovaMarket The Sun Avenue theo hóa đơn 00047458</t>
  </si>
  <si>
    <t>Bán hàng Nova Độc Lập theo hóa đơn 00046623</t>
  </si>
  <si>
    <t>00021547</t>
  </si>
  <si>
    <t>Bán hàng Công Ty Cổ Phần Dịch Vụ Thương Mại Tổng Hợp Nova Commerce theo hóa đơn 00012396</t>
  </si>
  <si>
    <t>Bán hàng Nova Homyland 3 theo hóa đơn 00028701</t>
  </si>
  <si>
    <t>Bán hàng CÔNG TY CỔ PHẦN DỊCH VỤ THƯƠNG MẠI TỔNG HỢP NOVA COMMERCE theo hóa đơn 00016294</t>
  </si>
  <si>
    <t>Bán hàng CÔNG TY CỔ PHẦN DỊCH VỤ THƯƠNG MẠI TỔNG HỢP NOVA COMMERCE theo hóa đơn 00015171</t>
  </si>
  <si>
    <t>00025835</t>
  </si>
  <si>
    <t>Bán hàng Nova Homyland 3 theo hóa đơn 00029484</t>
  </si>
  <si>
    <t>00047834</t>
  </si>
  <si>
    <t>00029704</t>
  </si>
  <si>
    <t>00023859</t>
  </si>
  <si>
    <t>Bán hàng Nova Rich Start theo hóa đơn 00046586</t>
  </si>
  <si>
    <t>00005558</t>
  </si>
  <si>
    <t>00018752</t>
  </si>
  <si>
    <t>00045852</t>
  </si>
  <si>
    <t>Bán hàng CÔNG TY CỔ PHẦN DỊCH VỤ THƯƠNG MẠI TỔNG HỢP NOVA COMMERCE theo hóa đơn 00043637</t>
  </si>
  <si>
    <t>Bán hàng CÔNG TY CỔ PHẦN DỊCH VỤ THƯƠNG MẠI TỔNG HỢP NOVA COMMERCE theo hóa đơn 00015236</t>
  </si>
  <si>
    <t>Bán hàng Công Ty Cổ Phần Dịch Vụ Thương Mại Tổng Hợp Nova Commerce theo hóa đơn 00008127</t>
  </si>
  <si>
    <t>Bán hàng CÔNG TY CỔ PHẦN DỊCH VỤ THƯƠNG MẠI TỔNG HỢP NOVA COMMERCE theo hóa đơn 00013722</t>
  </si>
  <si>
    <t>00029061</t>
  </si>
  <si>
    <t>Bán hàng CÔNG TY CỔ PHẦN DỊCH VỤ THƯƠNG MẠI TỔNG HỢP NOVA COMMERCE theo hóa đơn 00020391</t>
  </si>
  <si>
    <t>Bán hàng Công Ty Cổ Phần Dịch Vụ Thương Mại Tổng Hợp Nova Commerce theo hóa đơn 00012136</t>
  </si>
  <si>
    <t>00036244</t>
  </si>
  <si>
    <t>Năm 2022</t>
  </si>
  <si>
    <t>800</t>
  </si>
  <si>
    <t>00011004</t>
  </si>
  <si>
    <t>Bán hàng Công Ty Cổ Phần Dịch Vụ Thương Mại Tổng Hợp Nova Commerce theo hóa đơn 00005438</t>
  </si>
  <si>
    <t>00022094</t>
  </si>
  <si>
    <t>Bán hàng CÔNG TY CỔ PHẦN DỊCH VỤ THƯƠNG MẠI TỔNG HỢP NOVA COMMERCE theo hóa đơn 00017653</t>
  </si>
  <si>
    <t>Bán hàng Nova Sunrise theo hóa đơn 00022106</t>
  </si>
  <si>
    <t>Bán hàng Nova Orchard Garden theo hóa đơn 00022090</t>
  </si>
  <si>
    <t>00022095</t>
  </si>
  <si>
    <t>Bán hàng Nova Bình An theo hóa đơn 00041359</t>
  </si>
  <si>
    <t>00043854</t>
  </si>
  <si>
    <t>Bán hàng Nova Bình An theo hóa đơn 00044118</t>
  </si>
  <si>
    <t>00034215</t>
  </si>
  <si>
    <t>Bán hàng CÔNG TY CỔ PHẦN DỊCH VỤ THƯƠNG MẠI TỔNG HỢP NOVA COMMERCE theo hóa đơn 00042439</t>
  </si>
  <si>
    <t>Bán hàng CÔNG TY CỔ PHẦN DỊCH VỤ THƯƠNG MẠI TỔNG HỢP NOVA COMMERCE theo hóa đơn 00034214</t>
  </si>
  <si>
    <t>Bán hàng CÔNG TY CỔ PHẦN DỊCH VỤ THƯƠNG MẠI TỔNG HỢP NOVA COMMERCE theo hóa đơn 00017680</t>
  </si>
  <si>
    <t>Bán hàng Kho bán Nova Orchard Garden theo hóa đơn 00023967</t>
  </si>
  <si>
    <t>HÀNG TRẢ-9100000645</t>
  </si>
  <si>
    <t>00029064</t>
  </si>
  <si>
    <t>00046586</t>
  </si>
  <si>
    <t>00010979</t>
  </si>
  <si>
    <t>Bán hàng CÔNG TY CỔ PHẦN DỊCH VỤ THƯƠNG MẠI TỔNG HỢP NOVA COMMERCE theo hóa đơn 00020611</t>
  </si>
  <si>
    <t>Bán hàng CÔNG TY CỔ PHẦN DỊCH VỤ THƯƠNG MẠI TỔNG HỢP NOVA COMMERCE theo hóa đơn 00016555</t>
  </si>
  <si>
    <t>00010986</t>
  </si>
  <si>
    <t>00047992</t>
  </si>
  <si>
    <t>Bán hàng CÔNG TY CỔ PHẦN DỊCH VỤ THƯƠNG MẠI TỔNG HỢP NOVA COMMERCE theo hóa đơn 00016301</t>
  </si>
  <si>
    <t>Bán hàng Nova Kho bán Botanica theo hóa đơn 00048045</t>
  </si>
  <si>
    <t>00042307</t>
  </si>
  <si>
    <t>00046623</t>
  </si>
  <si>
    <t>Bán hàng Nova Lý Thái Tổ theo hóa đơn 00029061</t>
  </si>
  <si>
    <t>Bán hàng Công Ty Cổ Phần Dịch Vụ Thương Mại Tổng Hợp Nova Commerce theo hóa đơn 00007437</t>
  </si>
  <si>
    <t>Bán hàng CÔNG TY CỔ PHẦN DỊCH VỤ THƯƠNG MẠI TỔNG HỢP NOVA COMMERCE theo hóa đơn 00037252</t>
  </si>
  <si>
    <t>00027357</t>
  </si>
  <si>
    <t>Bán hàng CÔNG TY CỔ PHẦN DỊCH VỤ THƯƠNG MẠI TỔNG HỢP NOVA COMMERCE theo hóa đơn 00013724</t>
  </si>
  <si>
    <t>Bán hàng Nova Bình An theo hóa đơn 00047124</t>
  </si>
  <si>
    <t>00026075</t>
  </si>
  <si>
    <t>Bán hàng CÔNG TY CỔ PHẦN DỊCH VỤ THƯƠNG MẠI TỔNG HỢP NOVA COMMERCE theo hóa đơn 00015157</t>
  </si>
  <si>
    <t>Bán hàng Nova Era Town theo hóa đơn 00047045</t>
  </si>
  <si>
    <t>00044307</t>
  </si>
  <si>
    <t>1C22TVP</t>
  </si>
  <si>
    <t>00048069</t>
  </si>
  <si>
    <t>Bán hàng Nova Kho bán NovaMarket The Sun Avenue theo hóa đơn 00046017</t>
  </si>
  <si>
    <t>400</t>
  </si>
  <si>
    <t>Doanh số bán chưa có thuế GTGT</t>
  </si>
  <si>
    <t>Bán hàng Nova D5 theo hóa đơn 00028845</t>
  </si>
  <si>
    <t>00029702</t>
  </si>
  <si>
    <t>Bán hàng Nova Kho bán Botanica theo hóa đơn 00027064</t>
  </si>
  <si>
    <t>00034291</t>
  </si>
  <si>
    <t>00037252</t>
  </si>
  <si>
    <t>Bán hàng Nova Newton Residences theo hóa đơn 00048053</t>
  </si>
  <si>
    <t>Bán hàng Công Ty Cổ Phần Dịch Vụ Thương Mại Tổng Hợp Nova Commerce theo hóa đơn 00011688</t>
  </si>
  <si>
    <t>00021032</t>
  </si>
  <si>
    <t>Bán hàng Nova Kho Bán LakeView theo hóa đơn 00047992</t>
  </si>
  <si>
    <t>00015139</t>
  </si>
  <si>
    <t>00021725</t>
  </si>
  <si>
    <t>00025836</t>
  </si>
  <si>
    <t>Bán hàng CÔNG TY CỔ PHẦN DỊCH VỤ THƯƠNG MẠI TỔNG HỢP NOVA COMMERCE theo hóa đơn 00021032</t>
  </si>
  <si>
    <t>Bán hàng Kho Bán Linh Đông theo hóa đơn 00023966</t>
  </si>
  <si>
    <t>Bán hàng CÔNG TY CỔ PHẦN DỊCH VỤ THƯƠNG MẠI TỔNG HỢP NOVA COMMERCE theo hóa đơn 00018723</t>
  </si>
  <si>
    <t>00013723</t>
  </si>
  <si>
    <t>00023967</t>
  </si>
  <si>
    <t>Bán hàng CÔNG TY CỔ PHẦN DỊCH VỤ THƯƠNG MẠI TỔNG HỢP NOVA COMMERCE theo hóa đơn 00034215</t>
  </si>
  <si>
    <t>00010982</t>
  </si>
  <si>
    <t>00008127</t>
  </si>
  <si>
    <t>00018113</t>
  </si>
  <si>
    <t>00015236</t>
  </si>
  <si>
    <t>00042423</t>
  </si>
  <si>
    <t>Bán hàng Nova D5 theo hóa đơn 00025836</t>
  </si>
  <si>
    <t>00028701</t>
  </si>
  <si>
    <t>0%</t>
  </si>
  <si>
    <t>00029575</t>
  </si>
  <si>
    <t>00011949</t>
  </si>
  <si>
    <t>00022093</t>
  </si>
  <si>
    <t>Bán hàng Nova Kho Bán 65 Nguyễn Du theo hóa đơn 00047848</t>
  </si>
  <si>
    <t>00031418</t>
  </si>
  <si>
    <t>00031437</t>
  </si>
  <si>
    <t>Bán hàng Công Ty Cổ Phần Dịch Vụ Thương Mại Tổng Hợp Nova Commerce theo hóa đơn 00011659</t>
  </si>
  <si>
    <t>00014120</t>
  </si>
  <si>
    <t>Bán hàng CÔNG TY CỔ PHẦN DỊCH VỤ THƯƠNG MẠI TỔNG HỢP NOVA COMMERCE theo hóa đơn 00020609</t>
  </si>
  <si>
    <t>00013722</t>
  </si>
  <si>
    <t>Bán hàng CÔNG TY CỔ PHẦN DỊCH VỤ THƯƠNG MẠI TỔNG HỢP NOVA COMMERCE theo hóa đơn 00018330</t>
  </si>
  <si>
    <t>00017646</t>
  </si>
  <si>
    <t>Bán hàng CÔNG TY CỔ PHẦN DỊCH VỤ THƯƠNG MẠI TỔNG HỢP NOVA COMMERCE theo hóa đơn 00018113</t>
  </si>
  <si>
    <t>00044157</t>
  </si>
  <si>
    <t>Bán hàng Nova Era Town theo hóa đơn 00047775</t>
  </si>
  <si>
    <t>Bán hàng Kho bán nova Soho theo hóa đơn 00023817</t>
  </si>
  <si>
    <t>00027062</t>
  </si>
  <si>
    <t>00044681</t>
  </si>
  <si>
    <t>00013695</t>
  </si>
  <si>
    <t>00031674</t>
  </si>
  <si>
    <t>00012136</t>
  </si>
  <si>
    <t>Bán hàng Nova Sunrise theo hóa đơn 00025965</t>
  </si>
  <si>
    <t>00027064</t>
  </si>
  <si>
    <t>Hàng bán trả lại</t>
  </si>
  <si>
    <t>00020404</t>
  </si>
  <si>
    <t>00027285</t>
  </si>
  <si>
    <t>00024400</t>
  </si>
  <si>
    <t>00031419</t>
  </si>
  <si>
    <t>Bán hàng CÔNG TY CỔ PHẦN DỊCH VỤ THƯƠNG MẠI TỔNG HỢP NOVA COMMERCE theo hóa đơn 00031420</t>
  </si>
  <si>
    <t>00034139</t>
  </si>
  <si>
    <t>Bán hàng CÔNG TY CỔ PHẦN DỊCH VỤ THƯƠNG MẠI TỔNG HỢP NOVA COMMERCE theo hóa đơn 00037254</t>
  </si>
  <si>
    <t>HÀNG TRẢ-9100000579</t>
  </si>
  <si>
    <t>Bán hàng CÔNG TY CỔ PHẦN DỊCH VỤ THƯƠNG MẠI TỔNG HỢP NOVA COMMERCE theo hóa đơn 00031395</t>
  </si>
  <si>
    <t>00041359</t>
  </si>
  <si>
    <t>00043871</t>
  </si>
  <si>
    <t>Bán hàng CÔNG TY CỔ PHẦN DỊCH VỤ THƯƠNG MẠI TỔNG HỢP NOVA COMMERCE theo hóa đơn 00036244</t>
  </si>
  <si>
    <t>Bán hàng Nova Kho bán Botanica theo hóa đơn 00029479</t>
  </si>
  <si>
    <t>QUẬN 4</t>
  </si>
  <si>
    <t>Bán hàng Nova Bình An theo hóa đơn 00045746</t>
  </si>
  <si>
    <t>00020391</t>
  </si>
  <si>
    <t>Bán hàng Nova Kho Bán LakeView theo hóa đơn 00042301</t>
  </si>
  <si>
    <t>00044118</t>
  </si>
  <si>
    <t>Bán hàng CÔNG TY CỔ PHẦN DỊCH VỤ THƯƠNG MẠI TỔNG HỢP NOVA COMMERCE theo hóa đơn 00034329</t>
  </si>
  <si>
    <t>00036590</t>
  </si>
  <si>
    <t>00023860</t>
  </si>
  <si>
    <t>00010999</t>
  </si>
  <si>
    <t>00034141</t>
  </si>
  <si>
    <t>00039084</t>
  </si>
  <si>
    <t>00036416</t>
  </si>
  <si>
    <t>Bán hàng Nova Kho Bán LakeView theo hóa đơn 00025835</t>
  </si>
  <si>
    <t>Bán hàng Công Ty Cổ Phần Dịch Vụ Thương Mại Tổng Hợp Nova Commerce theo hóa đơn 00011949</t>
  </si>
  <si>
    <t>Bán hàng CÔNG TY CỔ PHẦN DỊCH VỤ THƯƠNG MẠI TỔNG HỢP NOVA COMMERCE theo hóa đơn 00042307</t>
  </si>
  <si>
    <t>00044057</t>
  </si>
  <si>
    <t>Bán hàng CÔNG TY CỔ PHẦN DỊCH VỤ THƯƠNG MẠI TỔNG HỢP NOVA COMMERCE theo hóa đơn 00014779</t>
  </si>
  <si>
    <t>Bán hàng CÔNG TY CỔ PHẦN DỊCH VỤ THƯƠNG MẠI TỔNG HỢP NOVA COMMERCE theo hóa đơn 00016967</t>
  </si>
  <si>
    <t>Bán hàng Nova RiverGate Residance theo hóa đơn 00046632</t>
  </si>
  <si>
    <t>00029486</t>
  </si>
  <si>
    <t>Bán hàng Nova Nguyễn Duy Trinh theo hóa đơn 00047116</t>
  </si>
  <si>
    <t>00017622</t>
  </si>
  <si>
    <t>00012396</t>
  </si>
  <si>
    <t>Bán hàng Nova Kho bán NovaMarket The Sun Avenue theo hóa đơn 00047834</t>
  </si>
  <si>
    <t>00040106</t>
  </si>
  <si>
    <t>Bán hàng Nova Botanica theo hóa đơn 00022089</t>
  </si>
  <si>
    <t>00037173</t>
  </si>
  <si>
    <t>00044249</t>
  </si>
  <si>
    <t>Bán hàng Nova Kho bán RiverGate Residance theo hóa đơn 00026124</t>
  </si>
  <si>
    <t>00037255</t>
  </si>
  <si>
    <t>00028982</t>
  </si>
  <si>
    <t>Bán hàng Nova Rich Start theo hóa đơn 00027357</t>
  </si>
  <si>
    <t>498</t>
  </si>
  <si>
    <t>00029482</t>
  </si>
  <si>
    <t>Bán hàng CÔNG TY CỔ PHẦN DỊCH VỤ THƯƠNG MẠI TỔNG HỢP NOVA COMMERCE theo hóa đơn 00034141</t>
  </si>
  <si>
    <t>00015157</t>
  </si>
  <si>
    <t>Bán hàng CÔNG TY CỔ PHẦN DỊCH VỤ THƯƠNG MẠI TỔNG HỢP NOVA COMMERCE theo hóa đơn 00037280</t>
  </si>
  <si>
    <t>00028968</t>
  </si>
  <si>
    <t>Bán hàng CÔNG TY CỔ PHẦN DỊCH VỤ THƯƠNG MẠI TỔNG HỢP NOVA COMMERCE theo hóa đơn 00044681</t>
  </si>
  <si>
    <t>680</t>
  </si>
  <si>
    <t>00007306</t>
  </si>
  <si>
    <t>Bán hàng CÔNG TY CỔ PHẦN DỊCH VỤ THƯƠNG MẠI TỔNG HỢP NOVA COMMERCE theo hóa đơn 00027062</t>
  </si>
  <si>
    <t>Bán hàng Nova Kho Bán 65 Nguyễn Du theo hóa đơn 00037137</t>
  </si>
  <si>
    <t>Bán hàng Nova Lý Thái Tổ theo hóa đơn 00048730</t>
  </si>
  <si>
    <t>00012451</t>
  </si>
  <si>
    <t>Bán hàng Nova Kho bán Soho theo hóa đơn 00029489</t>
  </si>
  <si>
    <t>Bán hàng Nova Kho bán Orchard Garden theo hóa đơn 00046627</t>
  </si>
  <si>
    <t>Bán hàng Công Ty Cổ Phần Dịch Vụ Thương Mại Tổng Hợp Nova Commerce theo hóa đơn 00010982</t>
  </si>
  <si>
    <t>Bán hàng Công Ty Cổ Phần Dịch Vụ Thương Mại Tổng Hợp Nova Commerce theo hóa đơn 00012451</t>
  </si>
  <si>
    <t>00044678</t>
  </si>
  <si>
    <t>00023968</t>
  </si>
  <si>
    <t>00046984</t>
  </si>
  <si>
    <t>Bán hàng Nova D5 theo hóa đơn 00047067</t>
  </si>
  <si>
    <t>00046915</t>
  </si>
  <si>
    <t>00022090</t>
  </si>
  <si>
    <t>Bán hàng CÔNG TY CỔ PHẦN DỊCH VỤ THƯƠNG MẠI TỔNG HỢP NOVA COMMERCE theo hóa đơn 00037253</t>
  </si>
  <si>
    <t>00043855</t>
  </si>
  <si>
    <t>Bán hàng Kho Bán LakeView theo hóa đơn 00023965</t>
  </si>
  <si>
    <t>00044051</t>
  </si>
  <si>
    <t>Bán hàng CÔNG TY CỔ PHẦN DỊCH VỤ THƯƠNG MẠI TỔNG HỢP NOVA COMMERCE theo hóa đơn 00036415</t>
  </si>
  <si>
    <t>00013430</t>
  </si>
  <si>
    <t>Bán hàng CÔNG TY CỔ PHẦN DỊCH VỤ THƯƠNG MẠI TỔNG HỢP NOVA COMMERCE theo hóa đơn 00043854</t>
  </si>
  <si>
    <t>Bán hàng Nova Kho bán RiverGate Residance theo hóa đơn 00028968</t>
  </si>
  <si>
    <t>Bán hàng Nova Độc Lập theo hóa đơn 00047930</t>
  </si>
  <si>
    <t>Bán hàng Nova Kho Bán Nguyễn Trãi theo hóa đơn 00029491</t>
  </si>
  <si>
    <t>Bán hàng Công Ty Cổ Phần Dịch Vụ Thương Mại Tổng Hợp Nova Commerce theo hóa đơn 00010999</t>
  </si>
  <si>
    <t>Bán hàng CÔNG TY CỔ PHẦN DỊCH VỤ THƯƠNG MẠI TỔNG HỢP NOVA COMMERCE theo hóa đơn 00043871</t>
  </si>
  <si>
    <t>Bán hàng CÔNG TY CỔ PHẦN DỊCH VỤ THƯƠNG MẠI TỔNG HỢP NOVA COMMERCE theo hóa đơn 00031418</t>
  </si>
  <si>
    <t>00046627</t>
  </si>
  <si>
    <t>Bán hàng Nova Kho bán Soho theo hóa đơn 00047547</t>
  </si>
  <si>
    <t>924</t>
  </si>
  <si>
    <t>00029488</t>
  </si>
  <si>
    <t>00021129</t>
  </si>
  <si>
    <t>Kho Bán LakeView</t>
  </si>
  <si>
    <t>950</t>
  </si>
  <si>
    <t>00047657</t>
  </si>
  <si>
    <t>Bán hàng CÔNG TY CỔ PHẦN DỊCH VỤ THƯƠNG MẠI TỔNG HỢP NOVA COMMERCE theo hóa đơn 00031674</t>
  </si>
  <si>
    <t>Bán hàng Nova Homyland 3 theo hóa đơn 00025834</t>
  </si>
  <si>
    <t>00011005</t>
  </si>
  <si>
    <t>Bán hàng CÔNG TY CỔ PHẦN DỊCH VỤ THƯƠNG MẠI TỔNG HỢP NOVA COMMERCE theo hóa đơn 00019072</t>
  </si>
  <si>
    <t>Bán hàng Công Ty Cổ Phần Dịch Vụ Thương Mại Tổng Hợp Nova Commerce theo hóa đơn 00007306</t>
  </si>
  <si>
    <t>00047067</t>
  </si>
  <si>
    <t>Diễn giải</t>
  </si>
  <si>
    <t>Bán hàng CÔNG TY CỔ PHẦN DỊCH VỤ THƯƠNG MẠI TỔNG HỢP NOVA COMMERCE theo hóa đơn 00015139</t>
  </si>
  <si>
    <t>Bán hàng CÔNG TY CỔ PHẦN DỊCH VỤ THƯƠNG MẠI TỔNG HỢP NOVA COMMERCE theo hóa đơn 00031675</t>
  </si>
  <si>
    <t>Bán hàng CÔNG TY CỔ PHẦN DỊCH VỤ THƯƠNG MẠI TỔNG HỢP NOVA COMMERCE theo hóa đơn 00044307</t>
  </si>
  <si>
    <t>Bán hàng Công Ty Cổ Phần Dịch Vụ Thương Mại Tổng Hợp Nova Commerce theo hóa đơn 00005558</t>
  </si>
  <si>
    <t>Bán hàng Công Ty Cổ Phần Dịch Vụ Thương Mại Tổng Hợp Nova Commerce theo hóa đơn 00008128</t>
  </si>
  <si>
    <t>00013795</t>
  </si>
  <si>
    <t>00034329</t>
  </si>
  <si>
    <t>00027282</t>
  </si>
  <si>
    <t>00044155</t>
  </si>
  <si>
    <t>Bán hàng Nova Kho bán Everich Infinity theo hóa đơn 00045826</t>
  </si>
  <si>
    <t>00036415</t>
  </si>
  <si>
    <t>Bán hàng Kho Bán Nguyễn Trãi theo hóa đơn 00023860</t>
  </si>
  <si>
    <t>Bán hàng CÔNG TY CỔ PHẦN DỊCH VỤ THƯƠNG MẠI TỔNG HỢP NOVA COMMERCE theo hóa đơn 00014421</t>
  </si>
  <si>
    <t>00026124</t>
  </si>
  <si>
    <t>00018723</t>
  </si>
  <si>
    <t>00047930</t>
  </si>
  <si>
    <t>Bán hàng CÔNG TY CỔ PHẦN DỊCH VỤ THƯƠNG MẠI TỔNG HỢP NOVA COMMERCE theo hóa đơn 00042423</t>
  </si>
  <si>
    <t>Bán hàng Nova Jamila Khang Điền theo hóa đơn 00044130</t>
  </si>
  <si>
    <t>Bán hàng CÔNG TY CỔ PHẦN DỊCH VỤ THƯƠNG MẠI TỔNG HỢP NOVA COMMERCE theo hóa đơn 00034213</t>
  </si>
  <si>
    <t>Bán hàng Nova Kho Bán LakeView theo hóa đơn 00027455</t>
  </si>
  <si>
    <t>00013110</t>
  </si>
  <si>
    <t>00046017</t>
  </si>
  <si>
    <t>00024378</t>
  </si>
  <si>
    <t>00010533</t>
  </si>
  <si>
    <t>00045879</t>
  </si>
  <si>
    <t>00039898</t>
  </si>
  <si>
    <t>00031420</t>
  </si>
  <si>
    <t>00042439</t>
  </si>
  <si>
    <t>Bán hàng CÔNG TY CỔ PHẦN DỊCH VỤ THƯƠNG MẠI TỔNG HỢP NOVA COMMERCE theo hóa đơn 00017594</t>
  </si>
  <si>
    <t>Bán hàng Nova Kho Bán LakeView theo hóa đơn 00037160</t>
  </si>
  <si>
    <t>00027455</t>
  </si>
  <si>
    <t>00015171</t>
  </si>
  <si>
    <t>00018163</t>
  </si>
  <si>
    <t>Bán hàng Nova RiverGate Residance theo hóa đơn 00048376</t>
  </si>
  <si>
    <t>00017680</t>
  </si>
  <si>
    <t>00020611</t>
  </si>
  <si>
    <t>Bán hàng Công Ty Cổ Phần Dịch Vụ Thương Mại Tổng Hợp Nova Commerce theo hóa đơn 00011004</t>
  </si>
  <si>
    <t>00005437</t>
  </si>
  <si>
    <t>Bán hàng CÔNG TY CỔ PHẦN DỊCH VỤ THƯƠNG MẠI TỔNG HỢP NOVA COMMERCE theo hóa đơn 00021135</t>
  </si>
  <si>
    <t>00025834</t>
  </si>
  <si>
    <t>Bán hàng Công Ty Cổ Phần Dịch Vụ Thương Mại Tổng Hợp Nova Commerce theo hóa đơn 00010979</t>
  </si>
  <si>
    <t>Bán hàng Nova Lý Thái Tổ theo hóa đơn 00028969</t>
  </si>
  <si>
    <t>Bán hàng Nova Kho bán Soho theo hóa đơn 00047825</t>
  </si>
  <si>
    <t>00048730</t>
  </si>
  <si>
    <t>Bán hàng CÔNG TY CỔ PHẦN DỊCH VỤ THƯƠNG MẠI TỔNG HỢP NOVA COMMERCE theo hóa đơn 00018135</t>
  </si>
  <si>
    <t>Bán hàng CÔNG TY CỔ PHẦN DỊCH VỤ THƯƠNG MẠI TỔNG HỢP NOVA COMMERCE theo hóa đơn 00036413</t>
  </si>
  <si>
    <t>Thuế GTGT</t>
  </si>
  <si>
    <t>Bán hàng CÔNG TY CỔ PHẦN DỊCH VỤ THƯƠNG MẠI TỔNG HỢP NOVA COMMERCE theo hóa đơn 00014119</t>
  </si>
  <si>
    <t>Bán hàng CÔNG TY CỔ PHẦN DỊCH VỤ THƯƠNG MẠI TỔNG HỢP NOVA COMMERCE theo hóa đơn 00039898</t>
  </si>
  <si>
    <t>00045826</t>
  </si>
  <si>
    <t>00039893</t>
  </si>
  <si>
    <t>401</t>
  </si>
  <si>
    <t>Bán hàng CÔNG TY CỔ PHẦN DỊCH VỤ THƯƠNG MẠI TỔNG HỢP NOVA COMMERCE theo hóa đơn 00036412</t>
  </si>
  <si>
    <t>00018673</t>
  </si>
  <si>
    <t>00043637</t>
  </si>
  <si>
    <t>00044248</t>
  </si>
  <si>
    <t>Bán hàng Nova D5 theo hóa đơn 00027454</t>
  </si>
  <si>
    <t>Bán hàng CÔNG TY CỔ PHẦN DỊCH VỤ THƯƠNG MẠI TỔNG HỢP NOVA COMMERCE theo hóa đơn 00044677</t>
  </si>
  <si>
    <t>233</t>
  </si>
  <si>
    <t>00036413</t>
  </si>
  <si>
    <t>00048557</t>
  </si>
  <si>
    <t>BẢNG KÊ HÓA ĐƠN, CHỨNG TỪ HÀNG HÓA, DỊCH VỤ BÁN RA (MẪU QUẢN TRỊ)</t>
  </si>
  <si>
    <t>00013115</t>
  </si>
  <si>
    <t>Bán hàng Nova Kho bán Botanica theo hóa đơn 00047738</t>
  </si>
  <si>
    <t>Bán hàng Nova Kho bán Orchard Garden theo hóa đơn 00028971</t>
  </si>
  <si>
    <t>00037280</t>
  </si>
  <si>
    <t>00037251</t>
  </si>
  <si>
    <t>00029489</t>
  </si>
  <si>
    <t>00007437</t>
  </si>
  <si>
    <t>00037253</t>
  </si>
  <si>
    <t>Bán hàng CÔNG TY CỔ PHẦN DỊCH VỤ THƯƠNG MẠI TỔNG HỢP NOVA COMMERCE theo hóa đơn 00029703</t>
  </si>
  <si>
    <t>00006205</t>
  </si>
  <si>
    <t>Bán hàng CÔNG TY CỔ PHẦN DỊCH VỤ THƯƠNG MẠI TỔNG HỢP NOVA COMMERCE theo hóa đơn 00018078</t>
  </si>
  <si>
    <t>00046989</t>
  </si>
  <si>
    <t>Bán hàng CÔNG TY CỔ PHẦN DỊCH VỤ THƯƠNG MẠI TỔNG HỢP NOVA COMMERCE theo hóa đơn 00018673</t>
  </si>
  <si>
    <t>Bán hàng Nova Jamila Khang Điền theo hóa đơn 00038440</t>
  </si>
  <si>
    <t>00011688</t>
  </si>
  <si>
    <t>00044677</t>
  </si>
  <si>
    <t>Bán hàng Nova Kho Bán 65 Nguyễn Du theo hóa đơn 00045794</t>
  </si>
  <si>
    <t>Bán hàng Công Ty Cổ Phần Dịch Vụ Thương Mại Tổng Hợp Nova Commerce theo hóa đơn 00011006</t>
  </si>
  <si>
    <t>00013433</t>
  </si>
  <si>
    <t>Bán hàng CÔNG TY CỔ PHẦN DỊCH VỤ THƯƠNG MẠI TỔNG HỢP NOVA COMMERCE theo hóa đơn 00021547</t>
  </si>
  <si>
    <t>00045794</t>
  </si>
  <si>
    <t>Bán hàng CÔNG TY CỔ PHẦN DỊCH VỤ THƯƠNG MẠI TỔNG HỢP NOVA COMMERCE theo hóa đơn 00026958</t>
  </si>
  <si>
    <t>00016294</t>
  </si>
  <si>
    <t/>
  </si>
  <si>
    <t>Bán hàng CÔNG TY CỔ PHẦN DỊCH VỤ THƯƠNG MẠI TỔNG HỢP NOVA COMMERCE theo hóa đơn 00017714</t>
  </si>
  <si>
    <t>đơn khai trương ck 10% + ck cố định 5% + 10% km gà</t>
  </si>
  <si>
    <t>Bán hàng Nova Kho bán NovaMarket The Sun Avenue theo hóa đơn 00029370</t>
  </si>
  <si>
    <t>Bán hàng CÔNG TY CỔ PHẦN DỊCH VỤ THƯƠNG MẠI TỔNG HỢP NOVA COMMERCE theo hóa đơn 00013430</t>
  </si>
  <si>
    <t>Bán hàng CÔNG TY CỔ PHẦN DỊCH VỤ THƯƠNG MẠI TỔNG HỢP NOVA COMMERCE theo hóa đơn 00013695</t>
  </si>
  <si>
    <t>Bán hàng Nova Kho bán Orchard Garden theo hóa đơn 00029480</t>
  </si>
  <si>
    <t>00016555</t>
  </si>
  <si>
    <t>108</t>
  </si>
  <si>
    <t>00011659</t>
  </si>
  <si>
    <t>00018078</t>
  </si>
  <si>
    <t>00034214</t>
  </si>
  <si>
    <t>Bán hàng CÔNG TY CỔ PHẦN DỊCH VỤ THƯƠNG MẠI TỔNG HỢP NOVA COMMERCE theo hóa đơn 00037326</t>
  </si>
  <si>
    <t>00047458</t>
  </si>
  <si>
    <t>00045746</t>
  </si>
  <si>
    <t>00022394</t>
  </si>
  <si>
    <t>Bán hàng CÔNG TY CỔ PHẦN DỊCH VỤ THƯƠNG MẠI TỔNG HỢP NOVA COMMERCE theo hóa đơn 00017648</t>
  </si>
  <si>
    <t>00047124</t>
  </si>
  <si>
    <t>Ký hiệu HĐ</t>
  </si>
  <si>
    <t>00028729</t>
  </si>
  <si>
    <t>734</t>
  </si>
  <si>
    <t>Bán hàng CÔNG TY CỔ PHẦN DỊCH VỤ THƯƠNG MẠI TỔNG HỢP NOVA COMMERCE theo hóa đơn 00034139</t>
  </si>
  <si>
    <t>00019072</t>
  </si>
  <si>
    <t>00031675</t>
  </si>
  <si>
    <t>Bán hàng CÔNG TY CỔ PHẦN DỊCH VỤ THƯƠNG MẠI TỔNG HỢP NOVA COMMERCE theo hóa đơn 00019033</t>
  </si>
  <si>
    <t>Bán hàng CÔNG TY CỔ PHẦN DỊCH VỤ THƯƠNG MẠI TỔNG HỢP NOVA COMMERCE theo hóa đơn 00018163</t>
  </si>
  <si>
    <t>00022387</t>
  </si>
  <si>
    <t>Bán hàng Nova Nguyễn Duy Trinh theo hóa đơn 00044249</t>
  </si>
  <si>
    <t>Bán hàng CÔNG TY CỔ PHẦN DỊCH VỤ THƯƠNG MẠI TỔNG HỢP NOVA COMMERCE theo hóa đơn 00014752</t>
  </si>
  <si>
    <t>Bán hàng CÔNG TY CỔ PHẦN DỊCH VỤ THƯƠNG MẠI TỔNG HỢP NOVA COMMERCE theo hóa đơn 00022387</t>
  </si>
  <si>
    <t>Bán hàng CÔNG TY CỔ PHẦN DỊCH VỤ THƯƠNG MẠI TỔNG HỢP NOVA COMMERCE theo hóa đơn 00036414</t>
  </si>
  <si>
    <t>Bán hàng Nova Era Town theo hóa đơn 00048734</t>
  </si>
  <si>
    <t>00011007</t>
  </si>
  <si>
    <t>Bán hàng CÔNG TY CỔ PHẦN DỊCH VỤ THƯƠNG MẠI TỔNG HỢP NOVA COMMERCE theo hóa đơn 00044157</t>
  </si>
  <si>
    <t>Bán hàng Nova Kho Bán Linh Đông theo hóa đơn 00024378</t>
  </si>
  <si>
    <t>Bán hàng Nova Kho Bán Linh Đông theo hóa đơn 00046915</t>
  </si>
  <si>
    <t>208</t>
  </si>
  <si>
    <t>Bán hàng Nova Homyland 3 theo hóa đơn 00022096</t>
  </si>
  <si>
    <t>Bán hàng CÔNG TY CỔ PHẦN DỊCH VỤ THƯƠNG MẠI TỔNG HỢP NOVA COMMERCE theo hóa đơn 00037255</t>
  </si>
  <si>
    <t>Bán hàng CÔNG TY CỔ PHẦN DỊCH VỤ THƯƠNG MẠI TỔNG HỢP NOVA COMMERCE theo hóa đơn 00036243</t>
  </si>
  <si>
    <t>Bán hàng CÔNG TY CỔ PHẦN DỊCH VỤ THƯƠNG MẠI TỔNG HỢP NOVA COMMERCE theo hóa đơn 00037251</t>
  </si>
  <si>
    <t>00017714</t>
  </si>
  <si>
    <t>00047775</t>
  </si>
  <si>
    <t>00014779</t>
  </si>
  <si>
    <t>Bán hàng CÔNG TY CỔ PHẦN DỊCH VỤ THƯƠNG MẠI TỔNG HỢP NOVA COMMERCE theo hóa đơn 00029704</t>
  </si>
  <si>
    <t>00025965</t>
  </si>
  <si>
    <t>00020609</t>
  </si>
  <si>
    <t>Bán hàng Nova Homyland 3 theo hóa đơn 00045879</t>
  </si>
  <si>
    <t>Bán hàng CÔNG TY CỔ PHẦN DỊCH VỤ THƯƠNG MẠI TỔNG HỢP NOVA COMMERCE theo hóa đơn 00029482</t>
  </si>
  <si>
    <t>00037254</t>
  </si>
  <si>
    <t>Bán hàng CÔNG TY CỔ PHẦN DỊCH VỤ THƯƠNG MẠI TỔNG HỢP NOVA COMMERCE theo hóa đơn 00036416</t>
  </si>
  <si>
    <t>Hàng trả</t>
  </si>
  <si>
    <t>00047848</t>
  </si>
  <si>
    <t>Bán hàng CÔNG TY CỔ PHẦN DỊCH VỤ THƯƠNG MẠI TỔNG HỢP NOVA COMMERCE theo hóa đơn 00029705</t>
  </si>
  <si>
    <t>00036243</t>
  </si>
  <si>
    <t>00048734</t>
  </si>
  <si>
    <t>00022089</t>
  </si>
  <si>
    <t>Bán hàng CÔNG TY CỔ PHẦN DỊCH VỤ THƯƠNG MẠI TỔNG HỢP NOVA COMMERCE theo hóa đơn 00020404</t>
  </si>
  <si>
    <t>00044130</t>
  </si>
  <si>
    <t>00016967</t>
  </si>
  <si>
    <t>00011006</t>
  </si>
  <si>
    <t>Bán hàng Nova Bình An theo hóa đơn 00039084</t>
  </si>
  <si>
    <t>00029703</t>
  </si>
  <si>
    <t>00029209</t>
  </si>
  <si>
    <t>00022106</t>
  </si>
  <si>
    <t>00037160</t>
  </si>
  <si>
    <t>00048053</t>
  </si>
  <si>
    <t>Bán hàng CÔNG TY CỔ PHẦN DỊCH VỤ THƯƠNG MẠI TỔNG HỢP NOVA COMMERCE theo hóa đơn 00022093</t>
  </si>
  <si>
    <t>Bán hàng Nova Huỳnh Thiện Lộc theo hóa đơn 00037173</t>
  </si>
  <si>
    <t>00031395</t>
  </si>
  <si>
    <t>Bán hàng CÔNG TY CỔ PHẦN DỊCH VỤ THƯƠNG MẠI TỔNG HỢP NOVA COMMERCE theo hóa đơn 00013723</t>
  </si>
  <si>
    <t>Bán hàng CÔNG TY CỔ PHẦN DỊCH VỤ THƯƠNG MẠI TỔNG HỢP NOVA COMMERCE theo hóa đơn 00014120</t>
  </si>
  <si>
    <t>Bán hàng Kho Bán LakeView theo hóa đơn 00022394</t>
  </si>
  <si>
    <t>00028845</t>
  </si>
  <si>
    <t>00037137</t>
  </si>
  <si>
    <t>00038440</t>
  </si>
  <si>
    <t>00029491</t>
  </si>
  <si>
    <t>00024222</t>
  </si>
  <si>
    <t>Bán hàng Nova Kho Bán Nguyễn Trãi theo hóa đơn 00028982</t>
  </si>
  <si>
    <t>127 TĂNG NHƠN PHÚ, QUẬN 9</t>
  </si>
  <si>
    <t>00017648</t>
  </si>
  <si>
    <t>391</t>
  </si>
  <si>
    <t>Bán hàng CÔNG TY CỔ PHẦN DỊCH VỤ THƯƠNG MẠI TỔNG HỢP NOVA COMMERCE theo hóa đơn 00031419</t>
  </si>
  <si>
    <t>00034213</t>
  </si>
  <si>
    <t>00047045</t>
  </si>
  <si>
    <t>Bán hàng CÔNG TY CỔ PHẦN DỊCH VỤ THƯƠNG MẠI TỔNG HỢP NOVA COMMERCE theo hóa đơn 00018752</t>
  </si>
  <si>
    <t>Bán hàng Nova Lý Thái Tổ theo hóa đơn 00047657</t>
  </si>
  <si>
    <t>00013130</t>
  </si>
  <si>
    <t>00029485</t>
  </si>
  <si>
    <t>Bán hàng CÔNG TY CỔ PHẦN DỊCH VỤ THƯƠNG MẠI TỔNG HỢP NOVA COMMERCE theo hóa đơn 00044248</t>
  </si>
  <si>
    <t>00023817</t>
  </si>
  <si>
    <t>Bán hàng Nova Era Town theo hóa đơn 00046989</t>
  </si>
  <si>
    <t>Bán hàng Nova Homyland 3 theo hóa đơn 00046984</t>
  </si>
  <si>
    <t>00014752</t>
  </si>
  <si>
    <t>hàng trả</t>
  </si>
  <si>
    <t>Bán hàng Nova Jamila Khang Điền theo hóa đơn 00044678</t>
  </si>
  <si>
    <t>Bán hàng Nova Nguyễn Duy Trinh theo hóa đơn 00046133</t>
  </si>
  <si>
    <t>Bán hàng CÔNG TY CỔ PHẦN DỊCH VỤ THƯƠNG MẠI TỔNG HỢP NOVA COMMERCE theo hóa đơn 00039893</t>
  </si>
  <si>
    <t>Ngày tháng</t>
  </si>
  <si>
    <t>Nội dung</t>
  </si>
  <si>
    <t>Giảm trừ</t>
  </si>
  <si>
    <t>Sô tiền khách đã thanh toán</t>
  </si>
  <si>
    <t>Số đầu kỳ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</si>
  <si>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</si>
  <si>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</si>
  <si>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</si>
  <si>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</si>
  <si>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</si>
  <si>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</si>
  <si>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</si>
  <si>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Tổng bán hàng</t>
  </si>
  <si>
    <t>Tổng hàng trả</t>
  </si>
  <si>
    <t>Tổng đã thanh toán</t>
  </si>
  <si>
    <t xml:space="preserve">Dư nợ phải thu </t>
  </si>
  <si>
    <t>Tổng cộng</t>
  </si>
  <si>
    <t>Hàng trả tháng 6</t>
  </si>
  <si>
    <t>Hàng trả tháng 7</t>
  </si>
  <si>
    <t>THEO DÕI CÔNG NỢ/NOVA</t>
  </si>
  <si>
    <t>Hàng trả tháng 10</t>
  </si>
  <si>
    <t>Hàng trả tháng 11</t>
  </si>
  <si>
    <t>Hàng trả tháng 12</t>
  </si>
  <si>
    <t>Thanh toán tháng 7</t>
  </si>
  <si>
    <t>Thanh toán tháng 8</t>
  </si>
  <si>
    <t>Thanh toán tháng 9</t>
  </si>
  <si>
    <t>Thanh toán tháng 10</t>
  </si>
  <si>
    <t xml:space="preserve">CK Doanh số </t>
  </si>
  <si>
    <t>Số tiền bán hàng (-V)</t>
  </si>
  <si>
    <t>VAT</t>
  </si>
  <si>
    <t>Document Type</t>
  </si>
  <si>
    <t>Posting Date</t>
  </si>
  <si>
    <t>Document Date</t>
  </si>
  <si>
    <t>Reference</t>
  </si>
  <si>
    <t>Amount in Local Currency</t>
  </si>
  <si>
    <t>Text</t>
  </si>
  <si>
    <t>RE</t>
  </si>
  <si>
    <t>C23TVP.00000013</t>
  </si>
  <si>
    <t>Xuất trả hàng NCC Ngọc Thơm_Soho</t>
  </si>
  <si>
    <t>C23TVP.00000069</t>
  </si>
  <si>
    <t>Xuất trả hàng NCC Ngọc Thơm_Rivergate</t>
  </si>
  <si>
    <t>C23TVP.00000113</t>
  </si>
  <si>
    <t>Xuất trả NCC NGỌC THƠM-Homyland 3</t>
  </si>
  <si>
    <t>C23TVP.00000168</t>
  </si>
  <si>
    <t>Xuất trả hàng NCC NGỌC THƠM_NM|Sunrise City</t>
  </si>
  <si>
    <t>C22TVP.00000391</t>
  </si>
  <si>
    <t>Xuất trả hàng cho NCC Ngọc Thơm_Linh Đông</t>
  </si>
  <si>
    <t>C22TVP.00000400</t>
  </si>
  <si>
    <t>Xuất trả hàng cho NCC Ngọc Thơm_Độc Lập</t>
  </si>
  <si>
    <t>C22TVP.00000401</t>
  </si>
  <si>
    <t>C22TVP.00000498</t>
  </si>
  <si>
    <t>Xuất trả hàng NCC Ngọc Thơm_Lý Thái Tổ</t>
  </si>
  <si>
    <t>C22TVP.00000680</t>
  </si>
  <si>
    <t>Xuất trả hàng NCC Ngọc Thơm_Richstar</t>
  </si>
  <si>
    <t>C22TVP.00000734</t>
  </si>
  <si>
    <t>Xuất trả hàng NCC Ngọc Thơm_Nguyễn Trãi</t>
  </si>
  <si>
    <t>C22TVP.00000800</t>
  </si>
  <si>
    <t>Xuất trả hàng NCC Ngọc Thơm_Linh Ðông</t>
  </si>
  <si>
    <t>C22TVP.00000924</t>
  </si>
  <si>
    <t>C22TVP.00000950</t>
  </si>
  <si>
    <t>Xuất trả hàng NCC Ngọc Thơm_Newton</t>
  </si>
  <si>
    <t>C22TVP.00000961</t>
  </si>
  <si>
    <t>Xuất trả cho CH Everich - Ngọc Thơm</t>
  </si>
  <si>
    <t>C22TVP.00001044</t>
  </si>
  <si>
    <t>Xuất trả hàng NCC Ngọc Thơm_Orchard</t>
  </si>
  <si>
    <t>C22TVP.00001128</t>
  </si>
  <si>
    <t>Xuất trả hàng NCC Ngọc Thơm_Lakeview</t>
  </si>
  <si>
    <t>ZO</t>
  </si>
  <si>
    <t>C22TNT.10986</t>
  </si>
  <si>
    <t>SDĐK: Công nợ phải trả hàng hóa C22TNT.10986</t>
  </si>
  <si>
    <t>C22TNT.14120</t>
  </si>
  <si>
    <t>SDĐK: Công nợ phải trả hàng hóa C22TNT.14120</t>
  </si>
  <si>
    <t>C22TNT.18078</t>
  </si>
  <si>
    <t>SDĐK: Công nợ phải trả hàng hóa C22TNT.18078</t>
  </si>
  <si>
    <t>C22TNT.20404</t>
  </si>
  <si>
    <t>SDĐK: Công nợ phải trả hàng hóa C22TNT.20404</t>
  </si>
  <si>
    <t>C22TNT.22089</t>
  </si>
  <si>
    <t>SDĐK: Công nợ phải trả hàng hóa C22TNT.22089</t>
  </si>
  <si>
    <t>C22TNT.22095</t>
  </si>
  <si>
    <t>SDĐK: Công nợ phải trả hàng hóa C22TNT.22095</t>
  </si>
  <si>
    <t>C22TNT.23966</t>
  </si>
  <si>
    <t>SDĐK: Công nợ phải trả hàng hóa C22TNT.23966</t>
  </si>
  <si>
    <t>C22TNT.26469</t>
  </si>
  <si>
    <t>SDĐK: Công nợ phải trả hàng hóa C22TNT.26469</t>
  </si>
  <si>
    <t>C22TNT.27060</t>
  </si>
  <si>
    <t>SDĐK: Công nợ phải trả hàng hóa C22TNT.27060</t>
  </si>
  <si>
    <t>C22TNT.27061</t>
  </si>
  <si>
    <t>SDĐK: Công nợ phải trả hàng hóa C22TNT.27061</t>
  </si>
  <si>
    <t>C22TNT.27062</t>
  </si>
  <si>
    <t>SDĐK: Công nợ phải trả hàng hóa C22TNT.27062</t>
  </si>
  <si>
    <t>C22TNT.27357</t>
  </si>
  <si>
    <t>SDĐK: Công nợ phải trả hàng hóa C22TNT.27357</t>
  </si>
  <si>
    <t>C22TNT.27453</t>
  </si>
  <si>
    <t>SDĐK: Công nợ phải trả hàng hóa C22TNT.27453</t>
  </si>
  <si>
    <t>C22TNT.29478</t>
  </si>
  <si>
    <t>SDĐK: Công nợ phải trả hàng hóa C22TNT.29478</t>
  </si>
  <si>
    <t>C22TNT.29489</t>
  </si>
  <si>
    <t>SDĐK: Công nợ phải trả hàng hóa C22TNT.29489</t>
  </si>
  <si>
    <t>C22TNT.34141</t>
  </si>
  <si>
    <t>SDĐK: Công nợ phải trả hàng hóa C22TNT.34141</t>
  </si>
  <si>
    <t>C22TNT.34329</t>
  </si>
  <si>
    <t>SDĐK: Công nợ phải trả hàng hóa C22TNT.34329</t>
  </si>
  <si>
    <t>C22TNT.36414</t>
  </si>
  <si>
    <t>SDĐK: Công nợ phải trả hàng hóa C22TNT.36414</t>
  </si>
  <si>
    <t>C22TNT.36416</t>
  </si>
  <si>
    <t>SDĐK: Công nợ phải trả hàng hóa C22TNT.36416</t>
  </si>
  <si>
    <t>C22TNT.37137</t>
  </si>
  <si>
    <t>SDĐK: Công nợ phải trả hàng hóa C22TNT.37137</t>
  </si>
  <si>
    <t>C22TNT.37173</t>
  </si>
  <si>
    <t>SDĐK: Công nợ phải trả hàng hóa C22TNT.37173</t>
  </si>
  <si>
    <t>C22TNT.37255</t>
  </si>
  <si>
    <t>SDĐK: Công nợ phải trả hàng hóa C22TNT.37255</t>
  </si>
  <si>
    <t>C22TNT.38440</t>
  </si>
  <si>
    <t>SDĐK: Công nợ phải trả hàng hóa C22TNT.38440</t>
  </si>
  <si>
    <t>C22TNT.39084</t>
  </si>
  <si>
    <t>SDĐK: Công nợ phải trả hàng hóa C22TNT.39084</t>
  </si>
  <si>
    <t>C22TNT.39893</t>
  </si>
  <si>
    <t>SDĐK: Công nợ phải trả hàng hóa C22TNT.39893</t>
  </si>
  <si>
    <t>C22TNT.39898</t>
  </si>
  <si>
    <t>SDĐK: Công nợ phải trả hàng hóa C22TNT.39898</t>
  </si>
  <si>
    <t>C22TNT.40106</t>
  </si>
  <si>
    <t>SDĐK: Công nợ phải trả hàng hóa C22TNT.40106</t>
  </si>
  <si>
    <t>C22TNT.41359</t>
  </si>
  <si>
    <t>SDĐK: Công nợ phải trả hàng hóa C22TNT.41359</t>
  </si>
  <si>
    <t>C22TNT.42301</t>
  </si>
  <si>
    <t>SDĐK: Công nợ phải trả hàng hóa C22TNT.42301</t>
  </si>
  <si>
    <t>C22TNT.42307</t>
  </si>
  <si>
    <t>SDĐK: Công nợ phải trả hàng hóa C22TNT.42307</t>
  </si>
  <si>
    <t>C22TNT.42423</t>
  </si>
  <si>
    <t>SDĐK: Công nợ phải trả hàng hóa C22TNT.42423</t>
  </si>
  <si>
    <t>C22TNT.42439</t>
  </si>
  <si>
    <t>SDĐK: Công nợ phải trả hàng hóa C22TNT.42439</t>
  </si>
  <si>
    <t>C22TNT.43854</t>
  </si>
  <si>
    <t>SDĐK: Công nợ phải trả hàng hóa C22TNT.43854</t>
  </si>
  <si>
    <t>C22TNT.44051</t>
  </si>
  <si>
    <t>SDĐK: Công nợ phải trả hàng hóa C22TNT.44051</t>
  </si>
  <si>
    <t>C22TNT.44130</t>
  </si>
  <si>
    <t>SDĐK: Công nợ phải trả hàng hóa C22TNT.44130</t>
  </si>
  <si>
    <t>C22TNT.44249</t>
  </si>
  <si>
    <t>SDĐK: Công nợ phải trả hàng hóa C22TNT.44249</t>
  </si>
  <si>
    <t>C22TNT.44307</t>
  </si>
  <si>
    <t>SDĐK: Công nợ phải trả hàng hóa C22TNT.44307</t>
  </si>
  <si>
    <t>C22TNT.44677</t>
  </si>
  <si>
    <t>SDĐK: Công nợ phải trả hàng hóa C22TNT.44677</t>
  </si>
  <si>
    <t>C22TNT.44678</t>
  </si>
  <si>
    <t>SDĐK: Công nợ phải trả hàng hóa C22TNT.44678</t>
  </si>
  <si>
    <t>C22TNT.44681</t>
  </si>
  <si>
    <t>SDĐK: Công nợ phải trả hàng hóa C22TNT.44681</t>
  </si>
  <si>
    <t>C22TNT.45746</t>
  </si>
  <si>
    <t>SDĐK: Công nợ phải trả hàng hóa C22TNT.45746</t>
  </si>
  <si>
    <t>C22TNT.45794</t>
  </si>
  <si>
    <t>SDĐK: Công nợ phải trả hàng hóa C22TNT.45794</t>
  </si>
  <si>
    <t>C22TNT.45826</t>
  </si>
  <si>
    <t>SDĐK: Công nợ phải trả hàng hóa C22TNT.45826</t>
  </si>
  <si>
    <t>C22TNT.45852</t>
  </si>
  <si>
    <t>SDĐK: Công nợ phải trả hàng hóa C22TNT.45852</t>
  </si>
  <si>
    <t>C22TNT.45879</t>
  </si>
  <si>
    <t>SDĐK: Công nợ phải trả hàng hóa C22TNT.45879</t>
  </si>
  <si>
    <t>C22TNT.46017</t>
  </si>
  <si>
    <t>SDĐK: Công nợ phải trả hàng hóa C22TNT.46017</t>
  </si>
  <si>
    <t>C22TNT.46133</t>
  </si>
  <si>
    <t>SDĐK: Công nợ phải trả hàng hóa C22TNT.46133</t>
  </si>
  <si>
    <t>C22TNT.46586</t>
  </si>
  <si>
    <t>SDĐK: Công nợ phải trả hàng hóa C22TNT.46586</t>
  </si>
  <si>
    <t>C22TNT.46623</t>
  </si>
  <si>
    <t>SDĐK: Công nợ phải trả hàng hóa C22TNT.46623</t>
  </si>
  <si>
    <t>C22TNT.46627</t>
  </si>
  <si>
    <t>SDĐK: Công nợ phải trả hàng hóa C22TNT.46627</t>
  </si>
  <si>
    <t>C22TNT.46632</t>
  </si>
  <si>
    <t>SDĐK: Công nợ phải trả hàng hóa C22TNT.46632</t>
  </si>
  <si>
    <t>C22TNT.46915</t>
  </si>
  <si>
    <t>SDĐK: Công nợ phải trả hàng hóa C22TNT.46915</t>
  </si>
  <si>
    <t>C22TNT.46984</t>
  </si>
  <si>
    <t>SDĐK: Công nợ phải trả hàng hóa C22TNT.46984</t>
  </si>
  <si>
    <t>C22TNT.46989</t>
  </si>
  <si>
    <t>SDĐK: Công nợ phải trả hàng hóa C22TNT.46989</t>
  </si>
  <si>
    <t>C22TNT.47045</t>
  </si>
  <si>
    <t>SDĐK: Công nợ phải trả hàng hóa C22TNT.47045</t>
  </si>
  <si>
    <t>C22TNT.47067</t>
  </si>
  <si>
    <t>SDĐK: Công nợ phải trả hàng hóa C22TNT.47067</t>
  </si>
  <si>
    <t>C22TNT.47115</t>
  </si>
  <si>
    <t>SDĐK: Công nợ phải trả hàng hóa C22TNT.47115</t>
  </si>
  <si>
    <t>C22TNT.47116</t>
  </si>
  <si>
    <t>SDĐK: Công nợ phải trả hàng hóa C22TNT.47116</t>
  </si>
  <si>
    <t>C22TNT.47124</t>
  </si>
  <si>
    <t>SDĐK: Công nợ phải trả hàng hóa C22TNT.47124</t>
  </si>
  <si>
    <t>C22TNT.47458</t>
  </si>
  <si>
    <t>SDĐK: Công nợ phải trả hàng hóa C22TNT.47458</t>
  </si>
  <si>
    <t>C22TNT.47518</t>
  </si>
  <si>
    <t>SDĐK: Công nợ phải trả hàng hóa C22TNT.47518</t>
  </si>
  <si>
    <t>C22TNT.47547</t>
  </si>
  <si>
    <t>SDĐK: Công nợ phải trả hàng hóa C22TNT.47547</t>
  </si>
  <si>
    <t>C22TNT.47657</t>
  </si>
  <si>
    <t>SDĐK: Công nợ phải trả hàng hóa C22TNT.47657</t>
  </si>
  <si>
    <t>C22TNT.47738</t>
  </si>
  <si>
    <t>SDĐK: Công nợ phải trả hàng hóa C22TNT.47738</t>
  </si>
  <si>
    <t>C22TNT.47744</t>
  </si>
  <si>
    <t>SDĐK: Công nợ phải trả hàng hóa C22TNT.47744</t>
  </si>
  <si>
    <t>C22TNT.47775</t>
  </si>
  <si>
    <t>SDĐK: Công nợ phải trả hàng hóa C22TNT.47775</t>
  </si>
  <si>
    <t>C22TNT.47825</t>
  </si>
  <si>
    <t>SDĐK: Công nợ phải trả hàng hóa C22TNT.47825</t>
  </si>
  <si>
    <t>C22TNT.47834</t>
  </si>
  <si>
    <t>SDĐK: Công nợ phải trả hàng hóa C22TNT.47834</t>
  </si>
  <si>
    <t>C22TNT.47848</t>
  </si>
  <si>
    <t>SDĐK: Công nợ phải trả hàng hóa C22TNT.47848</t>
  </si>
  <si>
    <t>C22TNT.47930</t>
  </si>
  <si>
    <t>SDĐK: Công nợ phải trả hàng hóa C22TNT.47930</t>
  </si>
  <si>
    <t>C22TNT.47992</t>
  </si>
  <si>
    <t>SDĐK: Công nợ phải trả hàng hóa C22TNT.47992</t>
  </si>
  <si>
    <t>C22TNT.48045</t>
  </si>
  <si>
    <t>SDĐK: Công nợ phải trả hàng hóa C22TNT.48045</t>
  </si>
  <si>
    <t>C22TNT.48053</t>
  </si>
  <si>
    <t>SDĐK: Công nợ phải trả hàng hóa C22TNT.48053</t>
  </si>
  <si>
    <t>C22TNT.48069</t>
  </si>
  <si>
    <t>SDĐK: Công nợ phải trả hàng hóa C22TNT.48069</t>
  </si>
  <si>
    <t>C22TNT.48375</t>
  </si>
  <si>
    <t>SDĐK: Công nợ phải trả hàng hóa C22TNT.48375</t>
  </si>
  <si>
    <t>C22TNT.48376</t>
  </si>
  <si>
    <t>SDĐK: Công nợ phải trả hàng hóa C22TNT.48376</t>
  </si>
  <si>
    <t>C22TNT.48557</t>
  </si>
  <si>
    <t>SDĐK: Công nợ phải trả hàng hóa C22TNT.48557</t>
  </si>
  <si>
    <t>C22TNT.48681</t>
  </si>
  <si>
    <t>SDĐK: Công nợ phải trả hàng hóa C22TNT.48681</t>
  </si>
  <si>
    <t>C22TNT.48730</t>
  </si>
  <si>
    <t>SDĐK: Công nợ phải trả hàng hóa C22TNT.48730</t>
  </si>
  <si>
    <t>C22TNT.48734</t>
  </si>
  <si>
    <t>SDĐK: Công nợ phải trả hàng hóa C22TNT.48734</t>
  </si>
  <si>
    <t>C22TNT.48812</t>
  </si>
  <si>
    <t>SDĐK: Công nợ phải trả hàng hóa C22TNT.48812</t>
  </si>
  <si>
    <t>C22TVP.110</t>
  </si>
  <si>
    <t>SDĐK: Xuất trả hàng NCC C22TVP.110</t>
  </si>
  <si>
    <t>C22TVP.169</t>
  </si>
  <si>
    <t>SDĐK: Xuất trả hàng NCC C22TVP.169</t>
  </si>
  <si>
    <t>C22TVP.248</t>
  </si>
  <si>
    <t>SDĐK: Xuất trả hàng NCC C22TVP.248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</si>
</sst>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9" fillId="3" borderId="4" xfId="3" applyNumberFormat="1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1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14" fontId="7" fillId="0" borderId="4" xfId="3" applyNumberFormat="1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164" fontId="7" fillId="0" borderId="4" xfId="4" applyNumberFormat="1" applyFont="1" applyBorder="1" applyAlignment="1">
      <alignment horizontal="center"/>
    </xf>
    <xf numFmtId="164" fontId="7" fillId="0" borderId="4" xfId="4" applyNumberFormat="1" applyFont="1" applyBorder="1"/>
    <xf numFmtId="0" fontId="7" fillId="0" borderId="4" xfId="3" applyFont="1" applyBorder="1"/>
    <xf numFmtId="14" fontId="7" fillId="0" borderId="5" xfId="3" applyNumberFormat="1" applyFont="1" applyBorder="1" applyAlignment="1">
      <alignment horizontal="center"/>
    </xf>
    <xf numFmtId="0" fontId="7" fillId="0" borderId="6" xfId="3" applyFont="1" applyBorder="1" applyAlignment="1">
      <alignment horizontal="left"/>
    </xf>
    <xf numFmtId="164" fontId="9" fillId="3" borderId="4" xfId="4" applyNumberFormat="1" applyFont="1" applyFill="1" applyBorder="1" applyAlignment="1">
      <alignment horizontal="center"/>
    </xf>
    <xf numFmtId="0" fontId="9" fillId="3" borderId="4" xfId="3" applyFont="1" applyFill="1" applyBorder="1"/>
    <xf numFmtId="164" fontId="9" fillId="3" borderId="4" xfId="4" applyNumberFormat="1" applyFont="1" applyFill="1" applyBorder="1"/>
    <xf numFmtId="164" fontId="10" fillId="3" borderId="4" xfId="4" applyNumberFormat="1" applyFont="1" applyFill="1" applyBorder="1" applyAlignment="1">
      <alignment horizontal="center" vertical="center"/>
    </xf>
    <xf numFmtId="164" fontId="9" fillId="3" borderId="4" xfId="3" applyNumberFormat="1" applyFont="1" applyFill="1" applyBorder="1"/>
    <xf numFmtId="164" fontId="11" fillId="4" borderId="4" xfId="3" applyNumberFormat="1" applyFont="1" applyFill="1" applyBorder="1"/>
    <xf numFmtId="164" fontId="11" fillId="5" borderId="4" xfId="7" applyNumberFormat="1" applyFont="1" applyFill="1" applyBorder="1"/>
    <xf numFmtId="165" fontId="2" fillId="0" borderId="0" xfId="1" applyNumberFormat="1" applyFont="1" applyAlignment="1">
      <alignment horizontal="center"/>
    </xf>
    <xf numFmtId="164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10" fontId="0" fillId="0" borderId="0" xfId="0" applyNumberFormat="1"/>
    <xf numFmtId="166" fontId="0" fillId="0" borderId="0" xfId="0" applyNumberFormat="1"/>
    <xf numFmtId="164" fontId="0" fillId="0" borderId="0" xfId="1" applyNumberFormat="1" applyFont="1"/>
    <xf numFmtId="14" fontId="8" fillId="0" borderId="0" xfId="3" applyNumberFormat="1" applyFont="1" applyAlignment="1">
      <alignment horizontal="center"/>
    </xf>
    <xf numFmtId="14" fontId="9" fillId="3" borderId="5" xfId="3" applyNumberFormat="1" applyFont="1" applyFill="1" applyBorder="1" applyAlignment="1">
      <alignment horizontal="center"/>
    </xf>
    <xf numFmtId="14" fontId="9" fillId="3" borderId="6" xfId="3" applyNumberFormat="1" applyFont="1" applyFill="1" applyBorder="1" applyAlignment="1">
      <alignment horizontal="center"/>
    </xf>
    <xf numFmtId="14" fontId="11" fillId="4" borderId="5" xfId="3" quotePrefix="1" applyNumberFormat="1" applyFont="1" applyFill="1" applyBorder="1" applyAlignment="1">
      <alignment horizontal="center" vertical="center"/>
    </xf>
    <xf numFmtId="14" fontId="11" fillId="4" borderId="7" xfId="3" quotePrefix="1" applyNumberFormat="1" applyFont="1" applyFill="1" applyBorder="1" applyAlignment="1">
      <alignment horizontal="center" vertical="center"/>
    </xf>
    <xf numFmtId="14" fontId="11" fillId="4" borderId="6" xfId="3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" xfId="1" builtinId="3"/>
    <cellStyle name="Comma 2" xfId="4" xr:uid="{915F0C60-8C6D-4740-9075-D4F1816389F2}"/>
    <cellStyle name="Comma 2 2" xfId="8" xr:uid="{94328AEB-022D-4670-A8A2-73BEEA62E09C}"/>
    <cellStyle name="Comma 3" xfId="6" xr:uid="{780650E0-B6DE-4785-AE41-8AF37E93375F}"/>
    <cellStyle name="Comma 4" xfId="5" xr:uid="{E43F408B-7B45-468C-869C-A4FDA7EB15B6}"/>
    <cellStyle name="Comma 5" xfId="2" xr:uid="{0AD37AFD-0A49-41B5-9344-548CCE82677E}"/>
    <cellStyle name="Normal" xfId="0" builtinId="0"/>
    <cellStyle name="Normal 2" xfId="3" xr:uid="{2FD35BAF-CC2D-432D-9792-B21DFA8F1628}"/>
    <cellStyle name="Normal 2 2" xfId="7" xr:uid="{9D281BE4-D233-480B-8F1C-F62AB453305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52B2-F379-4EB4-89AD-6CF872CBAE62}">
  <dimension ref="A1:G31"/>
  <sheetViews>
    <sheetView workbookViewId="0">
      <selection activeCell="G22" sqref="G22"/>
    </sheetView>
  </sheetViews>
  <sheetFormatPr defaultRowHeight="15" x14ac:dyDescent="0.25"/>
  <cols>
    <col min="2" max="2" width="22.5703125" customWidth="1"/>
    <col min="3" max="3" width="25.5703125" customWidth="1"/>
    <col min="4" max="7" width="21" customWidth="1"/>
  </cols>
  <sheetData>
    <row r="1" spans="1:7" ht="19.5" x14ac:dyDescent="0.3">
      <c r="B1" s="36" t="s">
        <v>511</v>
      </c>
      <c r="C1" s="36"/>
      <c r="D1" s="36"/>
      <c r="E1" s="36"/>
      <c r="F1" s="36"/>
      <c r="G1" s="36"/>
    </row>
    <row r="2" spans="1:7" ht="31.5" x14ac:dyDescent="0.25">
      <c r="B2" s="11" t="s">
        <v>492</v>
      </c>
      <c r="C2" s="12" t="s">
        <v>493</v>
      </c>
      <c r="D2" s="12" t="s">
        <v>520</v>
      </c>
      <c r="E2" s="12" t="s">
        <v>521</v>
      </c>
      <c r="F2" s="12" t="s">
        <v>494</v>
      </c>
      <c r="G2" s="12" t="s">
        <v>495</v>
      </c>
    </row>
    <row r="3" spans="1:7" ht="15.75" x14ac:dyDescent="0.25">
      <c r="B3" s="13"/>
      <c r="C3" s="14" t="s">
        <v>496</v>
      </c>
      <c r="D3" s="28"/>
      <c r="E3" s="28"/>
      <c r="F3" s="14"/>
      <c r="G3" s="14"/>
    </row>
    <row r="4" spans="1:7" ht="15.75" x14ac:dyDescent="0.25">
      <c r="A4">
        <v>4</v>
      </c>
      <c r="B4" s="20"/>
      <c r="C4" s="16" t="s">
        <v>497</v>
      </c>
      <c r="D4" s="17">
        <f>+SUMIFS('Bảng kê HĐ'!G$5:G$234,'Bảng kê HĐ'!A$5:A$234,'Công nợ'!A4)</f>
        <v>28428844</v>
      </c>
      <c r="E4" s="17">
        <f>+SUMIFS('Bảng kê HĐ'!I$5:I$234,'Bảng kê HĐ'!A$5:A$234,'Công nợ'!A4)</f>
        <v>2274305</v>
      </c>
      <c r="F4" s="18"/>
      <c r="G4" s="19"/>
    </row>
    <row r="5" spans="1:7" ht="15.75" x14ac:dyDescent="0.25">
      <c r="A5">
        <v>5</v>
      </c>
      <c r="B5" s="20"/>
      <c r="C5" s="16" t="s">
        <v>498</v>
      </c>
      <c r="D5" s="17">
        <f>+SUMIFS('Bảng kê HĐ'!G$5:G$234,'Bảng kê HĐ'!A$5:A$234,'Công nợ'!A5)</f>
        <v>67251088</v>
      </c>
      <c r="E5" s="17">
        <f>+SUMIFS('Bảng kê HĐ'!I$5:I$234,'Bảng kê HĐ'!A$5:A$234,'Công nợ'!A5)</f>
        <v>5380081</v>
      </c>
      <c r="F5" s="18"/>
      <c r="G5" s="19"/>
    </row>
    <row r="6" spans="1:7" ht="15.75" x14ac:dyDescent="0.25">
      <c r="A6">
        <v>6</v>
      </c>
      <c r="B6" s="20"/>
      <c r="C6" s="16" t="s">
        <v>499</v>
      </c>
      <c r="D6" s="17">
        <f>+SUMIFS('Bảng kê HĐ'!G$5:G$234,'Bảng kê HĐ'!A$5:A$234,'Công nợ'!A6)</f>
        <v>39915364</v>
      </c>
      <c r="E6" s="17">
        <f>+SUMIFS('Bảng kê HĐ'!I$5:I$234,'Bảng kê HĐ'!A$5:A$234,'Công nợ'!A6)</f>
        <v>3193227</v>
      </c>
      <c r="F6" s="18"/>
      <c r="G6" s="19"/>
    </row>
    <row r="7" spans="1:7" ht="15.75" x14ac:dyDescent="0.25">
      <c r="A7">
        <v>7</v>
      </c>
      <c r="B7" s="20"/>
      <c r="C7" s="16" t="s">
        <v>500</v>
      </c>
      <c r="D7" s="17">
        <f>+SUMIFS('Bảng kê HĐ'!G$5:G$234,'Bảng kê HĐ'!A$5:A$234,'Công nợ'!A7)</f>
        <v>48174456</v>
      </c>
      <c r="E7" s="17">
        <f>+SUMIFS('Bảng kê HĐ'!I$5:I$234,'Bảng kê HĐ'!A$5:A$234,'Công nợ'!A7)</f>
        <v>3853961</v>
      </c>
      <c r="F7" s="18"/>
      <c r="G7" s="19"/>
    </row>
    <row r="8" spans="1:7" ht="15.75" x14ac:dyDescent="0.25">
      <c r="A8">
        <v>8</v>
      </c>
      <c r="B8" s="20"/>
      <c r="C8" s="16" t="s">
        <v>501</v>
      </c>
      <c r="D8" s="17">
        <f>+SUMIFS('Bảng kê HĐ'!G$5:G$234,'Bảng kê HĐ'!A$5:A$234,'Công nợ'!A8)</f>
        <v>53043576</v>
      </c>
      <c r="E8" s="17">
        <f>+SUMIFS('Bảng kê HĐ'!I$5:I$234,'Bảng kê HĐ'!A$5:A$234,'Công nợ'!A8)</f>
        <v>4243491</v>
      </c>
      <c r="F8" s="18"/>
      <c r="G8" s="19"/>
    </row>
    <row r="9" spans="1:7" ht="15.75" x14ac:dyDescent="0.25">
      <c r="A9">
        <v>9</v>
      </c>
      <c r="B9" s="20"/>
      <c r="C9" s="16" t="s">
        <v>502</v>
      </c>
      <c r="D9" s="17">
        <f>+SUMIFS('Bảng kê HĐ'!G$5:G$234,'Bảng kê HĐ'!A$5:A$234,'Công nợ'!A9)</f>
        <v>42050248</v>
      </c>
      <c r="E9" s="17">
        <f>+SUMIFS('Bảng kê HĐ'!I$5:I$234,'Bảng kê HĐ'!A$5:A$234,'Công nợ'!A9)</f>
        <v>3364026</v>
      </c>
      <c r="F9" s="18"/>
      <c r="G9" s="19"/>
    </row>
    <row r="10" spans="1:7" ht="15.75" x14ac:dyDescent="0.25">
      <c r="A10">
        <v>10</v>
      </c>
      <c r="B10" s="20"/>
      <c r="C10" s="16" t="s">
        <v>503</v>
      </c>
      <c r="D10" s="17">
        <f>+SUMIFS('Bảng kê HĐ'!G$5:G$234,'Bảng kê HĐ'!A$5:A$234,'Công nợ'!A10)</f>
        <v>48226458</v>
      </c>
      <c r="E10" s="17">
        <f>+SUMIFS('Bảng kê HĐ'!I$5:I$234,'Bảng kê HĐ'!A$5:A$234,'Công nợ'!A10)</f>
        <v>3858115</v>
      </c>
      <c r="F10" s="18"/>
      <c r="G10" s="19"/>
    </row>
    <row r="11" spans="1:7" ht="15.75" x14ac:dyDescent="0.25">
      <c r="B11" s="20"/>
      <c r="C11" s="21" t="s">
        <v>519</v>
      </c>
      <c r="D11" s="17"/>
      <c r="E11" s="17"/>
      <c r="F11" s="18"/>
      <c r="G11" s="19"/>
    </row>
    <row r="12" spans="1:7" ht="15.75" x14ac:dyDescent="0.25">
      <c r="B12" s="37" t="s">
        <v>504</v>
      </c>
      <c r="C12" s="38"/>
      <c r="D12" s="22">
        <f>SUM(D4:D11)</f>
        <v>327090034</v>
      </c>
      <c r="E12" s="22">
        <f>SUM(E4:E11)</f>
        <v>26167206</v>
      </c>
      <c r="F12" s="22"/>
      <c r="G12" s="23"/>
    </row>
    <row r="13" spans="1:7" ht="15.75" x14ac:dyDescent="0.25">
      <c r="A13">
        <v>6</v>
      </c>
      <c r="B13" s="15"/>
      <c r="C13" s="21" t="s">
        <v>509</v>
      </c>
      <c r="D13" s="17">
        <v>-745372</v>
      </c>
      <c r="E13" s="17">
        <v>-59630</v>
      </c>
      <c r="F13" s="17"/>
      <c r="G13" s="19"/>
    </row>
    <row r="14" spans="1:7" ht="15.75" x14ac:dyDescent="0.25">
      <c r="A14">
        <v>7</v>
      </c>
      <c r="B14" s="15"/>
      <c r="C14" s="21" t="s">
        <v>510</v>
      </c>
      <c r="D14" s="17">
        <v>-3314624</v>
      </c>
      <c r="E14" s="17">
        <v>-265169</v>
      </c>
      <c r="F14" s="17"/>
      <c r="G14" s="19"/>
    </row>
    <row r="15" spans="1:7" ht="15.75" x14ac:dyDescent="0.25">
      <c r="A15">
        <v>10</v>
      </c>
      <c r="B15" s="15"/>
      <c r="C15" s="21" t="s">
        <v>512</v>
      </c>
      <c r="D15" s="17">
        <v>-689562</v>
      </c>
      <c r="E15" s="17">
        <v>-55164</v>
      </c>
      <c r="F15" s="17"/>
      <c r="G15" s="19"/>
    </row>
    <row r="16" spans="1:7" ht="15.75" x14ac:dyDescent="0.25">
      <c r="A16">
        <v>11</v>
      </c>
      <c r="B16" s="15"/>
      <c r="C16" s="21" t="s">
        <v>513</v>
      </c>
      <c r="D16" s="17">
        <v>-1027522</v>
      </c>
      <c r="E16" s="17">
        <v>-54614</v>
      </c>
      <c r="F16" s="18"/>
      <c r="G16" s="19"/>
    </row>
    <row r="17" spans="1:7" ht="15.75" x14ac:dyDescent="0.25">
      <c r="A17">
        <v>12</v>
      </c>
      <c r="B17" s="20"/>
      <c r="C17" s="21" t="s">
        <v>514</v>
      </c>
      <c r="D17" s="17">
        <v>-3006176</v>
      </c>
      <c r="E17" s="17">
        <v>-145266</v>
      </c>
      <c r="F17" s="18"/>
      <c r="G17" s="19"/>
    </row>
    <row r="18" spans="1:7" ht="15.75" x14ac:dyDescent="0.25">
      <c r="B18" s="37" t="s">
        <v>505</v>
      </c>
      <c r="C18" s="38"/>
      <c r="D18" s="22">
        <f>SUM(D13:D17)</f>
        <v>-8783256</v>
      </c>
      <c r="E18" s="22">
        <f>SUM(E13:E17)</f>
        <v>-579843</v>
      </c>
      <c r="F18" s="24"/>
      <c r="G18" s="23"/>
    </row>
    <row r="19" spans="1:7" ht="15.75" x14ac:dyDescent="0.25">
      <c r="B19" s="15"/>
      <c r="C19" s="16" t="s">
        <v>515</v>
      </c>
      <c r="D19" s="17"/>
      <c r="E19" s="17"/>
      <c r="F19" s="17"/>
      <c r="G19" s="18">
        <v>50338047</v>
      </c>
    </row>
    <row r="20" spans="1:7" ht="15.75" x14ac:dyDescent="0.25">
      <c r="B20" s="15"/>
      <c r="C20" s="16" t="s">
        <v>516</v>
      </c>
      <c r="D20" s="17"/>
      <c r="E20" s="17"/>
      <c r="F20" s="17"/>
      <c r="G20" s="18">
        <f>9403279+28726416</f>
        <v>38129695</v>
      </c>
    </row>
    <row r="21" spans="1:7" ht="15.75" x14ac:dyDescent="0.25">
      <c r="B21" s="15"/>
      <c r="C21" s="16" t="s">
        <v>517</v>
      </c>
      <c r="D21" s="17"/>
      <c r="E21" s="17"/>
      <c r="F21" s="17"/>
      <c r="G21" s="18">
        <f>63102337+31560504</f>
        <v>94662841</v>
      </c>
    </row>
    <row r="22" spans="1:7" ht="15.75" x14ac:dyDescent="0.25">
      <c r="B22" s="15"/>
      <c r="C22" s="16" t="s">
        <v>518</v>
      </c>
      <c r="D22" s="17"/>
      <c r="E22" s="17"/>
      <c r="F22" s="17"/>
      <c r="G22" s="18">
        <v>7523936</v>
      </c>
    </row>
    <row r="23" spans="1:7" ht="15.75" x14ac:dyDescent="0.25">
      <c r="B23" s="20"/>
      <c r="C23" s="21"/>
      <c r="D23" s="17"/>
      <c r="E23" s="17"/>
      <c r="F23" s="17"/>
      <c r="G23" s="18"/>
    </row>
    <row r="24" spans="1:7" ht="15.75" x14ac:dyDescent="0.25">
      <c r="B24" s="37" t="s">
        <v>506</v>
      </c>
      <c r="C24" s="38"/>
      <c r="D24" s="25"/>
      <c r="E24" s="25"/>
      <c r="F24" s="26"/>
      <c r="G24" s="26">
        <f>SUM(G19:G23)</f>
        <v>190654519</v>
      </c>
    </row>
    <row r="25" spans="1:7" ht="15.75" x14ac:dyDescent="0.25">
      <c r="B25" s="39" t="s">
        <v>507</v>
      </c>
      <c r="C25" s="40"/>
      <c r="D25" s="40"/>
      <c r="E25" s="40"/>
      <c r="F25" s="41"/>
      <c r="G25" s="27">
        <f>+D12+E12+D18+E18-G24</f>
        <v>153239622</v>
      </c>
    </row>
    <row r="27" spans="1:7" x14ac:dyDescent="0.25">
      <c r="C27" s="30"/>
    </row>
    <row r="28" spans="1:7" x14ac:dyDescent="0.25">
      <c r="C28" s="30"/>
    </row>
    <row r="29" spans="1:7" x14ac:dyDescent="0.25">
      <c r="C29" s="31"/>
      <c r="D29" s="32"/>
    </row>
    <row r="30" spans="1:7" x14ac:dyDescent="0.25">
      <c r="C30" s="33"/>
      <c r="D30" s="32"/>
    </row>
    <row r="31" spans="1:7" x14ac:dyDescent="0.25">
      <c r="C31" s="31"/>
      <c r="D31" s="32"/>
    </row>
  </sheetData>
  <mergeCells count="5">
    <mergeCell ref="B1:G1"/>
    <mergeCell ref="B12:C12"/>
    <mergeCell ref="B18:C18"/>
    <mergeCell ref="B24:C24"/>
    <mergeCell ref="B25:F25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55"/>
  <sheetViews>
    <sheetView zoomScaleNormal="100" workbookViewId="0">
      <selection activeCell="K17" sqref="K17"/>
    </sheetView>
  </sheetViews>
  <sheetFormatPr defaultColWidth="9.140625" defaultRowHeight="15" outlineLevelRow="1" x14ac:dyDescent="0.25"/>
  <cols>
    <col min="1" max="1" width="2.85546875" customWidth="1"/>
    <col min="2" max="2" width="14.28515625" style="3" customWidth="1"/>
    <col min="3" max="3" width="11.42578125" customWidth="1"/>
    <col min="4" max="4" width="8.42578125" customWidth="1"/>
    <col min="5" max="5" width="11.42578125" customWidth="1"/>
    <col min="6" max="6" width="57.140625" customWidth="1"/>
    <col min="7" max="7" width="17.140625" style="6" customWidth="1"/>
    <col min="8" max="8" width="11.42578125" customWidth="1"/>
    <col min="9" max="9" width="15.7109375" style="6" customWidth="1"/>
    <col min="10" max="10" width="14.7109375" style="6" customWidth="1"/>
    <col min="11" max="11" width="17.140625" customWidth="1"/>
  </cols>
  <sheetData>
    <row r="1" spans="1:11" ht="18.75" x14ac:dyDescent="0.3">
      <c r="A1" s="42" t="s">
        <v>370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25">
      <c r="A2" s="43" t="s">
        <v>119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x14ac:dyDescent="0.25">
      <c r="A3" s="10"/>
      <c r="B3" s="10"/>
      <c r="C3" s="10"/>
      <c r="D3" s="10"/>
      <c r="E3" s="10"/>
      <c r="F3" s="10"/>
      <c r="G3" s="29">
        <f t="shared" ref="G3:I3" si="0">+SUBTOTAL(9,G5:G234)</f>
        <v>327090034</v>
      </c>
      <c r="H3" s="29">
        <f t="shared" si="0"/>
        <v>0</v>
      </c>
      <c r="I3" s="29">
        <f t="shared" si="0"/>
        <v>26167206</v>
      </c>
      <c r="J3" s="29">
        <f>+SUBTOTAL(9,J5:J234)</f>
        <v>353257240</v>
      </c>
      <c r="K3" s="29" t="e">
        <f>+SUBTOTAL(9,K5:K234)</f>
        <v>#N/A</v>
      </c>
    </row>
    <row r="4" spans="1:11" ht="24.75" customHeight="1" x14ac:dyDescent="0.25">
      <c r="B4" s="2" t="s">
        <v>70</v>
      </c>
      <c r="C4" s="7" t="s">
        <v>0</v>
      </c>
      <c r="D4" s="7"/>
      <c r="E4" s="7" t="s">
        <v>412</v>
      </c>
      <c r="F4" s="7" t="s">
        <v>308</v>
      </c>
      <c r="G4" s="9" t="s">
        <v>162</v>
      </c>
      <c r="H4" s="7" t="s">
        <v>23</v>
      </c>
      <c r="I4" s="9" t="s">
        <v>355</v>
      </c>
      <c r="J4" s="9" t="s">
        <v>508</v>
      </c>
    </row>
    <row r="5" spans="1:11" outlineLevel="1" x14ac:dyDescent="0.25">
      <c r="A5">
        <f>+MONTH(B5)</f>
        <v>4</v>
      </c>
      <c r="B5" s="4">
        <v>44656</v>
      </c>
      <c r="C5" s="5" t="s">
        <v>346</v>
      </c>
      <c r="D5" s="5">
        <f>+C5*1</f>
        <v>5437</v>
      </c>
      <c r="E5" s="5" t="s">
        <v>87</v>
      </c>
      <c r="F5" s="5" t="s">
        <v>51</v>
      </c>
      <c r="G5" s="8">
        <v>3443256</v>
      </c>
      <c r="H5" s="1" t="s">
        <v>74</v>
      </c>
      <c r="I5" s="8">
        <v>275460</v>
      </c>
      <c r="J5" s="8">
        <f t="shared" ref="J5:J61" si="1">+G5+I5</f>
        <v>3718716</v>
      </c>
      <c r="K5" t="e">
        <f>+VLOOKUP(D5,Sheet1!H$2:I$101,2,0)</f>
        <v>#N/A</v>
      </c>
    </row>
    <row r="6" spans="1:11" outlineLevel="1" x14ac:dyDescent="0.25">
      <c r="A6">
        <f t="shared" ref="A6:A69" si="2">+MONTH(B6)</f>
        <v>4</v>
      </c>
      <c r="B6" s="4">
        <v>44656</v>
      </c>
      <c r="C6" s="5" t="s">
        <v>1</v>
      </c>
      <c r="D6" s="5">
        <f t="shared" ref="D6:D69" si="3">+C6*1</f>
        <v>5438</v>
      </c>
      <c r="E6" s="5" t="s">
        <v>87</v>
      </c>
      <c r="F6" s="5" t="s">
        <v>122</v>
      </c>
      <c r="G6" s="8">
        <v>3443256</v>
      </c>
      <c r="H6" s="1" t="s">
        <v>74</v>
      </c>
      <c r="I6" s="8">
        <v>275460</v>
      </c>
      <c r="J6" s="8">
        <f t="shared" si="1"/>
        <v>3718716</v>
      </c>
      <c r="K6" t="e">
        <f>+VLOOKUP(D6,Sheet1!H$2:I$101,2,0)</f>
        <v>#N/A</v>
      </c>
    </row>
    <row r="7" spans="1:11" outlineLevel="1" x14ac:dyDescent="0.25">
      <c r="A7">
        <f t="shared" si="2"/>
        <v>4</v>
      </c>
      <c r="B7" s="4">
        <v>44656</v>
      </c>
      <c r="C7" s="5" t="s">
        <v>108</v>
      </c>
      <c r="D7" s="5">
        <f t="shared" si="3"/>
        <v>5558</v>
      </c>
      <c r="E7" s="5" t="s">
        <v>87</v>
      </c>
      <c r="F7" s="5" t="s">
        <v>312</v>
      </c>
      <c r="G7" s="8">
        <v>3443256</v>
      </c>
      <c r="H7" s="1" t="s">
        <v>74</v>
      </c>
      <c r="I7" s="8">
        <v>275460</v>
      </c>
      <c r="J7" s="8">
        <f t="shared" si="1"/>
        <v>3718716</v>
      </c>
      <c r="K7" t="e">
        <f>+VLOOKUP(D7,Sheet1!H$2:I$101,2,0)</f>
        <v>#N/A</v>
      </c>
    </row>
    <row r="8" spans="1:11" outlineLevel="1" x14ac:dyDescent="0.25">
      <c r="A8">
        <f t="shared" si="2"/>
        <v>4</v>
      </c>
      <c r="B8" s="4">
        <v>44660</v>
      </c>
      <c r="C8" s="5" t="s">
        <v>380</v>
      </c>
      <c r="D8" s="5">
        <f t="shared" si="3"/>
        <v>6205</v>
      </c>
      <c r="E8" s="5" t="s">
        <v>87</v>
      </c>
      <c r="F8" s="5" t="s">
        <v>79</v>
      </c>
      <c r="G8" s="8">
        <v>1055050</v>
      </c>
      <c r="H8" s="1" t="s">
        <v>74</v>
      </c>
      <c r="I8" s="8">
        <v>84404</v>
      </c>
      <c r="J8" s="8">
        <f t="shared" si="1"/>
        <v>1139454</v>
      </c>
      <c r="K8" t="e">
        <f>+VLOOKUP(D8,Sheet1!H$2:I$101,2,0)</f>
        <v>#N/A</v>
      </c>
    </row>
    <row r="9" spans="1:11" outlineLevel="1" x14ac:dyDescent="0.25">
      <c r="A9">
        <f t="shared" si="2"/>
        <v>4</v>
      </c>
      <c r="B9" s="4">
        <v>44665</v>
      </c>
      <c r="C9" s="5" t="s">
        <v>266</v>
      </c>
      <c r="D9" s="5">
        <f t="shared" si="3"/>
        <v>7306</v>
      </c>
      <c r="E9" s="5" t="s">
        <v>87</v>
      </c>
      <c r="F9" s="5" t="s">
        <v>306</v>
      </c>
      <c r="G9" s="8">
        <v>2446098</v>
      </c>
      <c r="H9" s="1" t="s">
        <v>74</v>
      </c>
      <c r="I9" s="8">
        <v>195688</v>
      </c>
      <c r="J9" s="8">
        <f t="shared" si="1"/>
        <v>2641786</v>
      </c>
      <c r="K9" t="e">
        <f>+VLOOKUP(D9,Sheet1!H$2:I$101,2,0)</f>
        <v>#N/A</v>
      </c>
    </row>
    <row r="10" spans="1:11" outlineLevel="1" x14ac:dyDescent="0.25">
      <c r="A10">
        <f t="shared" si="2"/>
        <v>4</v>
      </c>
      <c r="B10" s="4">
        <v>44665</v>
      </c>
      <c r="C10" s="5" t="s">
        <v>377</v>
      </c>
      <c r="D10" s="5">
        <f t="shared" si="3"/>
        <v>7437</v>
      </c>
      <c r="E10" s="5" t="s">
        <v>87</v>
      </c>
      <c r="F10" s="5" t="s">
        <v>149</v>
      </c>
      <c r="G10" s="8">
        <v>2446098</v>
      </c>
      <c r="H10" s="1" t="s">
        <v>74</v>
      </c>
      <c r="I10" s="8">
        <v>195688</v>
      </c>
      <c r="J10" s="8">
        <f t="shared" si="1"/>
        <v>2641786</v>
      </c>
      <c r="K10" t="e">
        <f>+VLOOKUP(D10,Sheet1!H$2:I$101,2,0)</f>
        <v>#N/A</v>
      </c>
    </row>
    <row r="11" spans="1:11" outlineLevel="1" x14ac:dyDescent="0.25">
      <c r="A11">
        <f t="shared" si="2"/>
        <v>4</v>
      </c>
      <c r="B11" s="4">
        <v>44665</v>
      </c>
      <c r="C11" s="5" t="s">
        <v>16</v>
      </c>
      <c r="D11" s="5">
        <f t="shared" si="3"/>
        <v>7443</v>
      </c>
      <c r="E11" s="5" t="s">
        <v>87</v>
      </c>
      <c r="F11" s="5" t="s">
        <v>88</v>
      </c>
      <c r="G11" s="8">
        <v>2446098</v>
      </c>
      <c r="H11" s="1" t="s">
        <v>74</v>
      </c>
      <c r="I11" s="8">
        <v>195688</v>
      </c>
      <c r="J11" s="8">
        <f t="shared" si="1"/>
        <v>2641786</v>
      </c>
      <c r="K11" t="e">
        <f>+VLOOKUP(D11,Sheet1!H$2:I$101,2,0)</f>
        <v>#N/A</v>
      </c>
    </row>
    <row r="12" spans="1:11" outlineLevel="1" x14ac:dyDescent="0.25">
      <c r="A12">
        <f t="shared" si="2"/>
        <v>4</v>
      </c>
      <c r="B12" s="4">
        <v>44669</v>
      </c>
      <c r="C12" s="5" t="s">
        <v>182</v>
      </c>
      <c r="D12" s="5">
        <f t="shared" si="3"/>
        <v>8127</v>
      </c>
      <c r="E12" s="5" t="s">
        <v>87</v>
      </c>
      <c r="F12" s="5" t="s">
        <v>113</v>
      </c>
      <c r="G12" s="8">
        <v>3261464</v>
      </c>
      <c r="H12" s="1" t="s">
        <v>74</v>
      </c>
      <c r="I12" s="8">
        <v>260916</v>
      </c>
      <c r="J12" s="8">
        <f t="shared" si="1"/>
        <v>3522380</v>
      </c>
      <c r="K12" t="e">
        <f>+VLOOKUP(D12,Sheet1!H$2:I$101,2,0)</f>
        <v>#N/A</v>
      </c>
    </row>
    <row r="13" spans="1:11" outlineLevel="1" x14ac:dyDescent="0.25">
      <c r="A13">
        <f t="shared" si="2"/>
        <v>4</v>
      </c>
      <c r="B13" s="4">
        <v>44669</v>
      </c>
      <c r="C13" s="5" t="s">
        <v>18</v>
      </c>
      <c r="D13" s="5">
        <f t="shared" si="3"/>
        <v>8128</v>
      </c>
      <c r="E13" s="5" t="s">
        <v>87</v>
      </c>
      <c r="F13" s="5" t="s">
        <v>313</v>
      </c>
      <c r="G13" s="8">
        <v>3261464</v>
      </c>
      <c r="H13" s="1" t="s">
        <v>74</v>
      </c>
      <c r="I13" s="8">
        <v>260917</v>
      </c>
      <c r="J13" s="8">
        <f t="shared" si="1"/>
        <v>3522381</v>
      </c>
      <c r="K13" t="e">
        <f>+VLOOKUP(D13,Sheet1!H$2:I$101,2,0)</f>
        <v>#N/A</v>
      </c>
    </row>
    <row r="14" spans="1:11" outlineLevel="1" x14ac:dyDescent="0.25">
      <c r="A14">
        <f t="shared" si="2"/>
        <v>4</v>
      </c>
      <c r="B14" s="4">
        <v>44680</v>
      </c>
      <c r="C14" s="5" t="s">
        <v>332</v>
      </c>
      <c r="D14" s="5">
        <f t="shared" si="3"/>
        <v>10533</v>
      </c>
      <c r="E14" s="5" t="s">
        <v>87</v>
      </c>
      <c r="F14" s="5" t="s">
        <v>66</v>
      </c>
      <c r="G14" s="8">
        <v>3182804</v>
      </c>
      <c r="H14" s="1" t="s">
        <v>74</v>
      </c>
      <c r="I14" s="8">
        <v>254624</v>
      </c>
      <c r="J14" s="8">
        <f t="shared" si="1"/>
        <v>3437428</v>
      </c>
      <c r="K14" t="e">
        <f>+VLOOKUP(D14,Sheet1!H$2:I$101,2,0)</f>
        <v>#N/A</v>
      </c>
    </row>
    <row r="15" spans="1:11" outlineLevel="1" x14ac:dyDescent="0.25">
      <c r="A15">
        <f t="shared" si="2"/>
        <v>5</v>
      </c>
      <c r="B15" s="4">
        <v>44684</v>
      </c>
      <c r="C15" s="5" t="s">
        <v>139</v>
      </c>
      <c r="D15" s="5">
        <f t="shared" si="3"/>
        <v>10979</v>
      </c>
      <c r="E15" s="5" t="s">
        <v>87</v>
      </c>
      <c r="F15" s="5" t="s">
        <v>349</v>
      </c>
      <c r="G15" s="8">
        <v>1842342</v>
      </c>
      <c r="H15" s="1" t="s">
        <v>74</v>
      </c>
      <c r="I15" s="8">
        <v>147387</v>
      </c>
      <c r="J15" s="8">
        <f t="shared" si="1"/>
        <v>1989729</v>
      </c>
      <c r="K15" t="e">
        <f>+VLOOKUP(D15,Sheet1!H$2:I$101,2,0)</f>
        <v>#N/A</v>
      </c>
    </row>
    <row r="16" spans="1:11" outlineLevel="1" x14ac:dyDescent="0.25">
      <c r="A16">
        <f t="shared" si="2"/>
        <v>5</v>
      </c>
      <c r="B16" s="4">
        <v>44684</v>
      </c>
      <c r="C16" s="5" t="s">
        <v>181</v>
      </c>
      <c r="D16" s="5">
        <f t="shared" si="3"/>
        <v>10982</v>
      </c>
      <c r="E16" s="5" t="s">
        <v>87</v>
      </c>
      <c r="F16" s="5" t="s">
        <v>273</v>
      </c>
      <c r="G16" s="8">
        <v>1842342</v>
      </c>
      <c r="H16" s="1" t="s">
        <v>74</v>
      </c>
      <c r="I16" s="8">
        <v>147387</v>
      </c>
      <c r="J16" s="8">
        <f t="shared" si="1"/>
        <v>1989729</v>
      </c>
      <c r="K16" t="e">
        <f>+VLOOKUP(D16,Sheet1!H$2:I$101,2,0)</f>
        <v>#N/A</v>
      </c>
    </row>
    <row r="17" spans="1:11" outlineLevel="1" x14ac:dyDescent="0.25">
      <c r="A17">
        <f t="shared" si="2"/>
        <v>5</v>
      </c>
      <c r="B17" s="4">
        <v>44684</v>
      </c>
      <c r="C17" s="5" t="s">
        <v>142</v>
      </c>
      <c r="D17" s="5">
        <f t="shared" si="3"/>
        <v>10986</v>
      </c>
      <c r="E17" s="5" t="s">
        <v>87</v>
      </c>
      <c r="F17" s="5" t="s">
        <v>11</v>
      </c>
      <c r="G17" s="8">
        <v>1842342</v>
      </c>
      <c r="H17" s="1" t="s">
        <v>74</v>
      </c>
      <c r="I17" s="8">
        <v>147387</v>
      </c>
      <c r="J17" s="8">
        <f t="shared" si="1"/>
        <v>1989729</v>
      </c>
      <c r="K17">
        <f>+VLOOKUP(D17,Sheet1!H$2:I$101,2,0)</f>
        <v>-1989729</v>
      </c>
    </row>
    <row r="18" spans="1:11" outlineLevel="1" x14ac:dyDescent="0.25">
      <c r="A18">
        <f t="shared" si="2"/>
        <v>5</v>
      </c>
      <c r="B18" s="4">
        <v>44684</v>
      </c>
      <c r="C18" s="5" t="s">
        <v>234</v>
      </c>
      <c r="D18" s="5">
        <f t="shared" si="3"/>
        <v>10999</v>
      </c>
      <c r="E18" s="5" t="s">
        <v>87</v>
      </c>
      <c r="F18" s="5" t="s">
        <v>291</v>
      </c>
      <c r="G18" s="8">
        <v>1842342</v>
      </c>
      <c r="H18" s="1" t="s">
        <v>74</v>
      </c>
      <c r="I18" s="8">
        <v>147387</v>
      </c>
      <c r="J18" s="8">
        <f t="shared" si="1"/>
        <v>1989729</v>
      </c>
      <c r="K18" t="e">
        <f>+VLOOKUP(D18,Sheet1!H$2:I$101,2,0)</f>
        <v>#N/A</v>
      </c>
    </row>
    <row r="19" spans="1:11" outlineLevel="1" x14ac:dyDescent="0.25">
      <c r="A19">
        <f t="shared" si="2"/>
        <v>5</v>
      </c>
      <c r="B19" s="4">
        <v>44684</v>
      </c>
      <c r="C19" s="5" t="s">
        <v>121</v>
      </c>
      <c r="D19" s="5">
        <f t="shared" si="3"/>
        <v>11004</v>
      </c>
      <c r="E19" s="5" t="s">
        <v>87</v>
      </c>
      <c r="F19" s="5" t="s">
        <v>345</v>
      </c>
      <c r="G19" s="8">
        <v>1842342</v>
      </c>
      <c r="H19" s="1" t="s">
        <v>74</v>
      </c>
      <c r="I19" s="8">
        <v>147387</v>
      </c>
      <c r="J19" s="8">
        <f t="shared" si="1"/>
        <v>1989729</v>
      </c>
      <c r="K19" t="e">
        <f>+VLOOKUP(D19,Sheet1!H$2:I$101,2,0)</f>
        <v>#N/A</v>
      </c>
    </row>
    <row r="20" spans="1:11" outlineLevel="1" x14ac:dyDescent="0.25">
      <c r="A20">
        <f t="shared" si="2"/>
        <v>5</v>
      </c>
      <c r="B20" s="4">
        <v>44684</v>
      </c>
      <c r="C20" s="5" t="s">
        <v>304</v>
      </c>
      <c r="D20" s="5">
        <f t="shared" si="3"/>
        <v>11005</v>
      </c>
      <c r="E20" s="5" t="s">
        <v>87</v>
      </c>
      <c r="F20" s="5" t="s">
        <v>92</v>
      </c>
      <c r="G20" s="8">
        <v>1842342</v>
      </c>
      <c r="H20" s="1" t="s">
        <v>74</v>
      </c>
      <c r="I20" s="8">
        <v>147387</v>
      </c>
      <c r="J20" s="8">
        <f t="shared" si="1"/>
        <v>1989729</v>
      </c>
      <c r="K20" t="e">
        <f>+VLOOKUP(D20,Sheet1!H$2:I$101,2,0)</f>
        <v>#N/A</v>
      </c>
    </row>
    <row r="21" spans="1:11" outlineLevel="1" x14ac:dyDescent="0.25">
      <c r="A21">
        <f t="shared" si="2"/>
        <v>5</v>
      </c>
      <c r="B21" s="4">
        <v>44684</v>
      </c>
      <c r="C21" s="5" t="s">
        <v>454</v>
      </c>
      <c r="D21" s="5">
        <f t="shared" si="3"/>
        <v>11006</v>
      </c>
      <c r="E21" s="5" t="s">
        <v>87</v>
      </c>
      <c r="F21" s="5" t="s">
        <v>388</v>
      </c>
      <c r="G21" s="8">
        <v>1842342</v>
      </c>
      <c r="H21" s="1" t="s">
        <v>74</v>
      </c>
      <c r="I21" s="8">
        <v>147387</v>
      </c>
      <c r="J21" s="8">
        <f t="shared" si="1"/>
        <v>1989729</v>
      </c>
      <c r="K21" t="e">
        <f>+VLOOKUP(D21,Sheet1!H$2:I$101,2,0)</f>
        <v>#N/A</v>
      </c>
    </row>
    <row r="22" spans="1:11" outlineLevel="1" x14ac:dyDescent="0.25">
      <c r="A22">
        <f t="shared" si="2"/>
        <v>5</v>
      </c>
      <c r="B22" s="4">
        <v>44684</v>
      </c>
      <c r="C22" s="5" t="s">
        <v>426</v>
      </c>
      <c r="D22" s="5">
        <f t="shared" si="3"/>
        <v>11007</v>
      </c>
      <c r="E22" s="5" t="s">
        <v>87</v>
      </c>
      <c r="F22" s="5" t="s">
        <v>76</v>
      </c>
      <c r="G22" s="8">
        <v>1842342</v>
      </c>
      <c r="H22" s="1" t="s">
        <v>74</v>
      </c>
      <c r="I22" s="8">
        <v>147387</v>
      </c>
      <c r="J22" s="8">
        <f t="shared" si="1"/>
        <v>1989729</v>
      </c>
      <c r="K22" t="e">
        <f>+VLOOKUP(D22,Sheet1!H$2:I$101,2,0)</f>
        <v>#N/A</v>
      </c>
    </row>
    <row r="23" spans="1:11" outlineLevel="1" x14ac:dyDescent="0.25">
      <c r="A23">
        <f t="shared" si="2"/>
        <v>5</v>
      </c>
      <c r="B23" s="4">
        <v>44688</v>
      </c>
      <c r="C23" s="5" t="s">
        <v>403</v>
      </c>
      <c r="D23" s="5">
        <f t="shared" si="3"/>
        <v>11659</v>
      </c>
      <c r="E23" s="5" t="s">
        <v>87</v>
      </c>
      <c r="F23" s="5" t="s">
        <v>195</v>
      </c>
      <c r="G23" s="8">
        <v>6682000</v>
      </c>
      <c r="H23" s="1" t="s">
        <v>74</v>
      </c>
      <c r="I23" s="8">
        <v>534560</v>
      </c>
      <c r="J23" s="8">
        <f t="shared" si="1"/>
        <v>7216560</v>
      </c>
      <c r="K23" t="e">
        <f>+VLOOKUP(D23,Sheet1!H$2:I$101,2,0)</f>
        <v>#N/A</v>
      </c>
    </row>
    <row r="24" spans="1:11" outlineLevel="1" x14ac:dyDescent="0.25">
      <c r="A24">
        <f t="shared" si="2"/>
        <v>5</v>
      </c>
      <c r="B24" s="4">
        <v>44688</v>
      </c>
      <c r="C24" s="5" t="s">
        <v>385</v>
      </c>
      <c r="D24" s="5">
        <f t="shared" si="3"/>
        <v>11688</v>
      </c>
      <c r="E24" s="5" t="s">
        <v>87</v>
      </c>
      <c r="F24" s="5" t="s">
        <v>169</v>
      </c>
      <c r="G24" s="8">
        <v>3390554</v>
      </c>
      <c r="H24" s="1" t="s">
        <v>74</v>
      </c>
      <c r="I24" s="8">
        <v>271244</v>
      </c>
      <c r="J24" s="8">
        <f t="shared" si="1"/>
        <v>3661798</v>
      </c>
      <c r="K24" t="e">
        <f>+VLOOKUP(D24,Sheet1!H$2:I$101,2,0)</f>
        <v>#N/A</v>
      </c>
    </row>
    <row r="25" spans="1:11" outlineLevel="1" x14ac:dyDescent="0.25">
      <c r="A25">
        <f t="shared" si="2"/>
        <v>5</v>
      </c>
      <c r="B25" s="4">
        <v>44690</v>
      </c>
      <c r="C25" s="5" t="s">
        <v>190</v>
      </c>
      <c r="D25" s="5">
        <f t="shared" si="3"/>
        <v>11949</v>
      </c>
      <c r="E25" s="5" t="s">
        <v>87</v>
      </c>
      <c r="F25" s="5" t="s">
        <v>239</v>
      </c>
      <c r="G25" s="8">
        <v>2438875</v>
      </c>
      <c r="H25" s="1" t="s">
        <v>74</v>
      </c>
      <c r="I25" s="8">
        <v>195110</v>
      </c>
      <c r="J25" s="8">
        <f t="shared" si="1"/>
        <v>2633985</v>
      </c>
      <c r="K25" t="e">
        <f>+VLOOKUP(D25,Sheet1!H$2:I$101,2,0)</f>
        <v>#N/A</v>
      </c>
    </row>
    <row r="26" spans="1:11" outlineLevel="1" x14ac:dyDescent="0.25">
      <c r="A26">
        <f t="shared" si="2"/>
        <v>5</v>
      </c>
      <c r="B26" s="4">
        <v>44691</v>
      </c>
      <c r="C26" s="5" t="s">
        <v>209</v>
      </c>
      <c r="D26" s="5">
        <f t="shared" si="3"/>
        <v>12136</v>
      </c>
      <c r="E26" s="5" t="s">
        <v>87</v>
      </c>
      <c r="F26" s="5" t="s">
        <v>117</v>
      </c>
      <c r="G26" s="8">
        <v>1217515</v>
      </c>
      <c r="H26" s="1" t="s">
        <v>74</v>
      </c>
      <c r="I26" s="8">
        <v>97401</v>
      </c>
      <c r="J26" s="8">
        <f t="shared" si="1"/>
        <v>1314916</v>
      </c>
      <c r="K26" t="e">
        <f>+VLOOKUP(D26,Sheet1!H$2:I$101,2,0)</f>
        <v>#N/A</v>
      </c>
    </row>
    <row r="27" spans="1:11" outlineLevel="1" x14ac:dyDescent="0.25">
      <c r="A27">
        <f t="shared" si="2"/>
        <v>5</v>
      </c>
      <c r="B27" s="4">
        <v>44692</v>
      </c>
      <c r="C27" s="5" t="s">
        <v>248</v>
      </c>
      <c r="D27" s="5">
        <f t="shared" si="3"/>
        <v>12396</v>
      </c>
      <c r="E27" s="5" t="s">
        <v>87</v>
      </c>
      <c r="F27" s="5" t="s">
        <v>98</v>
      </c>
      <c r="G27" s="8">
        <v>2317585</v>
      </c>
      <c r="H27" s="1" t="s">
        <v>74</v>
      </c>
      <c r="I27" s="8">
        <v>185407</v>
      </c>
      <c r="J27" s="8">
        <f t="shared" si="1"/>
        <v>2502992</v>
      </c>
      <c r="K27" t="e">
        <f>+VLOOKUP(D27,Sheet1!H$2:I$101,2,0)</f>
        <v>#N/A</v>
      </c>
    </row>
    <row r="28" spans="1:11" outlineLevel="1" x14ac:dyDescent="0.25">
      <c r="A28">
        <f t="shared" si="2"/>
        <v>5</v>
      </c>
      <c r="B28" s="4">
        <v>44693</v>
      </c>
      <c r="C28" s="5" t="s">
        <v>270</v>
      </c>
      <c r="D28" s="5">
        <f t="shared" si="3"/>
        <v>12451</v>
      </c>
      <c r="E28" s="5" t="s">
        <v>87</v>
      </c>
      <c r="F28" s="5" t="s">
        <v>274</v>
      </c>
      <c r="G28" s="8">
        <v>1114690</v>
      </c>
      <c r="H28" s="1" t="s">
        <v>74</v>
      </c>
      <c r="I28" s="8">
        <v>89175</v>
      </c>
      <c r="J28" s="8">
        <f t="shared" si="1"/>
        <v>1203865</v>
      </c>
      <c r="K28" t="e">
        <f>+VLOOKUP(D28,Sheet1!H$2:I$101,2,0)</f>
        <v>#N/A</v>
      </c>
    </row>
    <row r="29" spans="1:11" outlineLevel="1" x14ac:dyDescent="0.25">
      <c r="A29">
        <f t="shared" si="2"/>
        <v>5</v>
      </c>
      <c r="B29" s="4">
        <v>44697</v>
      </c>
      <c r="C29" s="5" t="s">
        <v>329</v>
      </c>
      <c r="D29" s="5">
        <f t="shared" si="3"/>
        <v>13110</v>
      </c>
      <c r="E29" s="5" t="s">
        <v>87</v>
      </c>
      <c r="F29" s="5" t="s">
        <v>41</v>
      </c>
      <c r="G29" s="8">
        <v>1225115</v>
      </c>
      <c r="H29" s="1" t="s">
        <v>74</v>
      </c>
      <c r="I29" s="8">
        <v>98009</v>
      </c>
      <c r="J29" s="8">
        <f t="shared" si="1"/>
        <v>1323124</v>
      </c>
      <c r="K29" t="e">
        <f>+VLOOKUP(D29,Sheet1!H$2:I$101,2,0)</f>
        <v>#N/A</v>
      </c>
    </row>
    <row r="30" spans="1:11" outlineLevel="1" x14ac:dyDescent="0.25">
      <c r="A30">
        <f t="shared" si="2"/>
        <v>5</v>
      </c>
      <c r="B30" s="4">
        <v>44697</v>
      </c>
      <c r="C30" s="5" t="s">
        <v>27</v>
      </c>
      <c r="D30" s="5">
        <f t="shared" si="3"/>
        <v>13113</v>
      </c>
      <c r="E30" s="5" t="s">
        <v>87</v>
      </c>
      <c r="F30" s="5" t="s">
        <v>7</v>
      </c>
      <c r="G30" s="8">
        <v>2229380</v>
      </c>
      <c r="H30" s="1" t="s">
        <v>74</v>
      </c>
      <c r="I30" s="8">
        <v>178350</v>
      </c>
      <c r="J30" s="8">
        <f t="shared" si="1"/>
        <v>2407730</v>
      </c>
      <c r="K30" t="e">
        <f>+VLOOKUP(D30,Sheet1!H$2:I$101,2,0)</f>
        <v>#N/A</v>
      </c>
    </row>
    <row r="31" spans="1:11" outlineLevel="1" x14ac:dyDescent="0.25">
      <c r="A31">
        <f t="shared" si="2"/>
        <v>5</v>
      </c>
      <c r="B31" s="4">
        <v>44697</v>
      </c>
      <c r="C31" s="5" t="s">
        <v>371</v>
      </c>
      <c r="D31" s="5">
        <f t="shared" si="3"/>
        <v>13115</v>
      </c>
      <c r="E31" s="5" t="s">
        <v>87</v>
      </c>
      <c r="F31" s="5" t="s">
        <v>14</v>
      </c>
      <c r="G31" s="8">
        <v>2930815</v>
      </c>
      <c r="H31" s="1" t="s">
        <v>74</v>
      </c>
      <c r="I31" s="8">
        <v>234465</v>
      </c>
      <c r="J31" s="8">
        <f t="shared" si="1"/>
        <v>3165280</v>
      </c>
      <c r="K31" t="e">
        <f>+VLOOKUP(D31,Sheet1!H$2:I$101,2,0)</f>
        <v>#N/A</v>
      </c>
    </row>
    <row r="32" spans="1:11" outlineLevel="1" x14ac:dyDescent="0.25">
      <c r="A32">
        <f t="shared" si="2"/>
        <v>5</v>
      </c>
      <c r="B32" s="4">
        <v>44697</v>
      </c>
      <c r="C32" s="5" t="s">
        <v>481</v>
      </c>
      <c r="D32" s="5">
        <f t="shared" si="3"/>
        <v>13130</v>
      </c>
      <c r="E32" s="5" t="s">
        <v>87</v>
      </c>
      <c r="F32" s="5" t="s">
        <v>46</v>
      </c>
      <c r="G32" s="8">
        <v>1114690</v>
      </c>
      <c r="H32" s="1" t="s">
        <v>74</v>
      </c>
      <c r="I32" s="8">
        <v>89175</v>
      </c>
      <c r="J32" s="8">
        <f t="shared" si="1"/>
        <v>1203865</v>
      </c>
      <c r="K32" t="e">
        <f>+VLOOKUP(D32,Sheet1!H$2:I$101,2,0)</f>
        <v>#N/A</v>
      </c>
    </row>
    <row r="33" spans="1:11" outlineLevel="1" x14ac:dyDescent="0.25">
      <c r="A33">
        <f t="shared" si="2"/>
        <v>5</v>
      </c>
      <c r="B33" s="4">
        <v>44700</v>
      </c>
      <c r="C33" s="5" t="s">
        <v>286</v>
      </c>
      <c r="D33" s="5">
        <f t="shared" si="3"/>
        <v>13430</v>
      </c>
      <c r="E33" s="5" t="s">
        <v>87</v>
      </c>
      <c r="F33" s="5" t="s">
        <v>398</v>
      </c>
      <c r="G33" s="8">
        <v>811654</v>
      </c>
      <c r="H33" s="1" t="s">
        <v>74</v>
      </c>
      <c r="I33" s="8">
        <v>64932</v>
      </c>
      <c r="J33" s="8">
        <f t="shared" si="1"/>
        <v>876586</v>
      </c>
      <c r="K33" t="e">
        <f>+VLOOKUP(D33,Sheet1!H$2:I$101,2,0)</f>
        <v>#N/A</v>
      </c>
    </row>
    <row r="34" spans="1:11" outlineLevel="1" x14ac:dyDescent="0.25">
      <c r="A34">
        <f t="shared" si="2"/>
        <v>5</v>
      </c>
      <c r="B34" s="4">
        <v>44700</v>
      </c>
      <c r="C34" s="5" t="s">
        <v>389</v>
      </c>
      <c r="D34" s="5">
        <f t="shared" si="3"/>
        <v>13433</v>
      </c>
      <c r="E34" s="5" t="s">
        <v>87</v>
      </c>
      <c r="F34" s="5" t="s">
        <v>28</v>
      </c>
      <c r="G34" s="8">
        <v>811654</v>
      </c>
      <c r="H34" s="1" t="s">
        <v>74</v>
      </c>
      <c r="I34" s="8">
        <v>64932</v>
      </c>
      <c r="J34" s="8">
        <f t="shared" si="1"/>
        <v>876586</v>
      </c>
      <c r="K34" t="e">
        <f>+VLOOKUP(D34,Sheet1!H$2:I$101,2,0)</f>
        <v>#N/A</v>
      </c>
    </row>
    <row r="35" spans="1:11" outlineLevel="1" x14ac:dyDescent="0.25">
      <c r="A35">
        <f t="shared" si="2"/>
        <v>5</v>
      </c>
      <c r="B35" s="4">
        <v>44704</v>
      </c>
      <c r="C35" s="5" t="s">
        <v>207</v>
      </c>
      <c r="D35" s="5">
        <f t="shared" si="3"/>
        <v>13695</v>
      </c>
      <c r="E35" s="5" t="s">
        <v>87</v>
      </c>
      <c r="F35" s="5" t="s">
        <v>399</v>
      </c>
      <c r="G35" s="8">
        <v>1225115</v>
      </c>
      <c r="H35" s="1" t="s">
        <v>74</v>
      </c>
      <c r="I35" s="8">
        <v>98009</v>
      </c>
      <c r="J35" s="8">
        <f t="shared" si="1"/>
        <v>1323124</v>
      </c>
      <c r="K35" t="e">
        <f>+VLOOKUP(D35,Sheet1!H$2:I$101,2,0)</f>
        <v>#N/A</v>
      </c>
    </row>
    <row r="36" spans="1:11" outlineLevel="1" x14ac:dyDescent="0.25">
      <c r="A36">
        <f t="shared" si="2"/>
        <v>5</v>
      </c>
      <c r="B36" s="4">
        <v>44704</v>
      </c>
      <c r="C36" s="5" t="s">
        <v>198</v>
      </c>
      <c r="D36" s="5">
        <f t="shared" si="3"/>
        <v>13722</v>
      </c>
      <c r="E36" s="5" t="s">
        <v>87</v>
      </c>
      <c r="F36" s="5" t="s">
        <v>114</v>
      </c>
      <c r="G36" s="8">
        <v>1055050</v>
      </c>
      <c r="H36" s="1" t="s">
        <v>74</v>
      </c>
      <c r="I36" s="8">
        <v>84404</v>
      </c>
      <c r="J36" s="8">
        <f t="shared" si="1"/>
        <v>1139454</v>
      </c>
      <c r="K36" t="e">
        <f>+VLOOKUP(D36,Sheet1!H$2:I$101,2,0)</f>
        <v>#N/A</v>
      </c>
    </row>
    <row r="37" spans="1:11" outlineLevel="1" x14ac:dyDescent="0.25">
      <c r="A37">
        <f t="shared" si="2"/>
        <v>5</v>
      </c>
      <c r="B37" s="4">
        <v>44704</v>
      </c>
      <c r="C37" s="5" t="s">
        <v>178</v>
      </c>
      <c r="D37" s="5">
        <f t="shared" si="3"/>
        <v>13723</v>
      </c>
      <c r="E37" s="5" t="s">
        <v>87</v>
      </c>
      <c r="F37" s="5" t="s">
        <v>464</v>
      </c>
      <c r="G37" s="8">
        <v>1353060</v>
      </c>
      <c r="H37" s="1" t="s">
        <v>74</v>
      </c>
      <c r="I37" s="8">
        <v>108245</v>
      </c>
      <c r="J37" s="8">
        <f t="shared" si="1"/>
        <v>1461305</v>
      </c>
      <c r="K37" t="e">
        <f>+VLOOKUP(D37,Sheet1!H$2:I$101,2,0)</f>
        <v>#N/A</v>
      </c>
    </row>
    <row r="38" spans="1:11" outlineLevel="1" x14ac:dyDescent="0.25">
      <c r="A38">
        <f t="shared" si="2"/>
        <v>5</v>
      </c>
      <c r="B38" s="4">
        <v>44704</v>
      </c>
      <c r="C38" s="5" t="s">
        <v>24</v>
      </c>
      <c r="D38" s="5">
        <f t="shared" si="3"/>
        <v>13724</v>
      </c>
      <c r="E38" s="5" t="s">
        <v>87</v>
      </c>
      <c r="F38" s="5" t="s">
        <v>152</v>
      </c>
      <c r="G38" s="8">
        <v>1701855</v>
      </c>
      <c r="H38" s="1" t="s">
        <v>74</v>
      </c>
      <c r="I38" s="8">
        <v>136148</v>
      </c>
      <c r="J38" s="8">
        <f t="shared" si="1"/>
        <v>1838003</v>
      </c>
      <c r="K38" t="e">
        <f>+VLOOKUP(D38,Sheet1!H$2:I$101,2,0)</f>
        <v>#N/A</v>
      </c>
    </row>
    <row r="39" spans="1:11" outlineLevel="1" x14ac:dyDescent="0.25">
      <c r="A39">
        <f t="shared" si="2"/>
        <v>5</v>
      </c>
      <c r="B39" s="4">
        <v>44705</v>
      </c>
      <c r="C39" s="5" t="s">
        <v>314</v>
      </c>
      <c r="D39" s="5">
        <f t="shared" si="3"/>
        <v>13795</v>
      </c>
      <c r="E39" s="5" t="s">
        <v>87</v>
      </c>
      <c r="F39" s="5" t="s">
        <v>19</v>
      </c>
      <c r="G39" s="8">
        <v>1868015</v>
      </c>
      <c r="H39" s="1" t="s">
        <v>74</v>
      </c>
      <c r="I39" s="8">
        <v>149441</v>
      </c>
      <c r="J39" s="8">
        <f t="shared" si="1"/>
        <v>2017456</v>
      </c>
      <c r="K39" t="e">
        <f>+VLOOKUP(D39,Sheet1!H$2:I$101,2,0)</f>
        <v>#N/A</v>
      </c>
    </row>
    <row r="40" spans="1:11" outlineLevel="1" x14ac:dyDescent="0.25">
      <c r="A40">
        <f t="shared" si="2"/>
        <v>5</v>
      </c>
      <c r="B40" s="4">
        <v>44706</v>
      </c>
      <c r="C40" s="5" t="s">
        <v>58</v>
      </c>
      <c r="D40" s="5">
        <f t="shared" si="3"/>
        <v>14119</v>
      </c>
      <c r="E40" s="5" t="s">
        <v>87</v>
      </c>
      <c r="F40" s="5" t="s">
        <v>356</v>
      </c>
      <c r="G40" s="8">
        <v>2125150</v>
      </c>
      <c r="H40" s="1" t="s">
        <v>74</v>
      </c>
      <c r="I40" s="8">
        <v>170012</v>
      </c>
      <c r="J40" s="8">
        <f t="shared" si="1"/>
        <v>2295162</v>
      </c>
      <c r="K40" t="e">
        <f>+VLOOKUP(D40,Sheet1!H$2:I$101,2,0)</f>
        <v>#N/A</v>
      </c>
    </row>
    <row r="41" spans="1:11" outlineLevel="1" x14ac:dyDescent="0.25">
      <c r="A41">
        <f t="shared" si="2"/>
        <v>5</v>
      </c>
      <c r="B41" s="4">
        <v>44706</v>
      </c>
      <c r="C41" s="5" t="s">
        <v>196</v>
      </c>
      <c r="D41" s="5">
        <f t="shared" si="3"/>
        <v>14120</v>
      </c>
      <c r="E41" s="5" t="s">
        <v>87</v>
      </c>
      <c r="F41" s="5" t="s">
        <v>465</v>
      </c>
      <c r="G41" s="8">
        <v>4599095</v>
      </c>
      <c r="H41" s="1" t="s">
        <v>74</v>
      </c>
      <c r="I41" s="8">
        <v>367928</v>
      </c>
      <c r="J41" s="8">
        <f t="shared" si="1"/>
        <v>4967023</v>
      </c>
      <c r="K41">
        <f>+VLOOKUP(D41,Sheet1!H$2:I$101,2,0)</f>
        <v>-4470320</v>
      </c>
    </row>
    <row r="42" spans="1:11" outlineLevel="1" x14ac:dyDescent="0.25">
      <c r="A42">
        <f t="shared" si="2"/>
        <v>5</v>
      </c>
      <c r="B42" s="4">
        <v>44707</v>
      </c>
      <c r="C42" s="5" t="s">
        <v>15</v>
      </c>
      <c r="D42" s="5">
        <f t="shared" si="3"/>
        <v>14421</v>
      </c>
      <c r="E42" s="5" t="s">
        <v>87</v>
      </c>
      <c r="F42" s="5" t="s">
        <v>321</v>
      </c>
      <c r="G42" s="8">
        <v>1540735</v>
      </c>
      <c r="H42" s="1" t="s">
        <v>74</v>
      </c>
      <c r="I42" s="8">
        <v>123259</v>
      </c>
      <c r="J42" s="8">
        <f t="shared" si="1"/>
        <v>1663994</v>
      </c>
      <c r="K42" t="e">
        <f>+VLOOKUP(D42,Sheet1!H$2:I$101,2,0)</f>
        <v>#N/A</v>
      </c>
    </row>
    <row r="43" spans="1:11" outlineLevel="1" x14ac:dyDescent="0.25">
      <c r="A43">
        <f t="shared" si="2"/>
        <v>5</v>
      </c>
      <c r="B43" s="4">
        <v>44709</v>
      </c>
      <c r="C43" s="5" t="s">
        <v>487</v>
      </c>
      <c r="D43" s="5">
        <f t="shared" si="3"/>
        <v>14752</v>
      </c>
      <c r="E43" s="5" t="s">
        <v>87</v>
      </c>
      <c r="F43" s="5" t="s">
        <v>422</v>
      </c>
      <c r="G43" s="8">
        <v>1114690</v>
      </c>
      <c r="H43" s="1" t="s">
        <v>74</v>
      </c>
      <c r="I43" s="8">
        <v>89175</v>
      </c>
      <c r="J43" s="8">
        <f t="shared" si="1"/>
        <v>1203865</v>
      </c>
      <c r="K43" t="e">
        <f>+VLOOKUP(D43,Sheet1!H$2:I$101,2,0)</f>
        <v>#N/A</v>
      </c>
    </row>
    <row r="44" spans="1:11" outlineLevel="1" x14ac:dyDescent="0.25">
      <c r="A44">
        <f t="shared" si="2"/>
        <v>5</v>
      </c>
      <c r="B44" s="4">
        <v>44711</v>
      </c>
      <c r="C44" s="5" t="s">
        <v>437</v>
      </c>
      <c r="D44" s="5">
        <f t="shared" si="3"/>
        <v>14779</v>
      </c>
      <c r="E44" s="5" t="s">
        <v>87</v>
      </c>
      <c r="F44" s="5" t="s">
        <v>242</v>
      </c>
      <c r="G44" s="8">
        <v>2433310</v>
      </c>
      <c r="H44" s="1" t="s">
        <v>74</v>
      </c>
      <c r="I44" s="8">
        <v>194665</v>
      </c>
      <c r="J44" s="8">
        <f t="shared" si="1"/>
        <v>2627975</v>
      </c>
      <c r="K44" t="e">
        <f>+VLOOKUP(D44,Sheet1!H$2:I$101,2,0)</f>
        <v>#N/A</v>
      </c>
    </row>
    <row r="45" spans="1:11" outlineLevel="1" x14ac:dyDescent="0.25">
      <c r="A45">
        <f t="shared" si="2"/>
        <v>5</v>
      </c>
      <c r="B45" s="4">
        <v>44712</v>
      </c>
      <c r="C45" s="5" t="s">
        <v>172</v>
      </c>
      <c r="D45" s="5">
        <f t="shared" si="3"/>
        <v>15139</v>
      </c>
      <c r="E45" s="5" t="s">
        <v>87</v>
      </c>
      <c r="F45" s="5" t="s">
        <v>309</v>
      </c>
      <c r="G45" s="8">
        <v>4076829</v>
      </c>
      <c r="H45" s="1" t="s">
        <v>74</v>
      </c>
      <c r="I45" s="8">
        <v>326146</v>
      </c>
      <c r="J45" s="8">
        <f t="shared" si="1"/>
        <v>4402975</v>
      </c>
      <c r="K45" t="e">
        <f>+VLOOKUP(D45,Sheet1!H$2:I$101,2,0)</f>
        <v>#N/A</v>
      </c>
    </row>
    <row r="46" spans="1:11" outlineLevel="1" x14ac:dyDescent="0.25">
      <c r="A46">
        <f t="shared" si="2"/>
        <v>5</v>
      </c>
      <c r="B46" s="4">
        <v>44712</v>
      </c>
      <c r="C46" s="5" t="s">
        <v>261</v>
      </c>
      <c r="D46" s="5">
        <f t="shared" si="3"/>
        <v>15157</v>
      </c>
      <c r="E46" s="5" t="s">
        <v>87</v>
      </c>
      <c r="F46" s="5" t="s">
        <v>155</v>
      </c>
      <c r="G46" s="8">
        <v>870016</v>
      </c>
      <c r="H46" s="1" t="s">
        <v>74</v>
      </c>
      <c r="I46" s="8">
        <v>69601</v>
      </c>
      <c r="J46" s="8">
        <f t="shared" si="1"/>
        <v>939617</v>
      </c>
      <c r="K46" t="e">
        <f>+VLOOKUP(D46,Sheet1!H$2:I$101,2,0)</f>
        <v>#N/A</v>
      </c>
    </row>
    <row r="47" spans="1:11" outlineLevel="1" x14ac:dyDescent="0.25">
      <c r="A47">
        <f t="shared" si="2"/>
        <v>5</v>
      </c>
      <c r="B47" s="4">
        <v>44712</v>
      </c>
      <c r="C47" s="5" t="s">
        <v>340</v>
      </c>
      <c r="D47" s="5">
        <f t="shared" si="3"/>
        <v>15171</v>
      </c>
      <c r="E47" s="5" t="s">
        <v>87</v>
      </c>
      <c r="F47" s="5" t="s">
        <v>101</v>
      </c>
      <c r="G47" s="8">
        <v>2264905</v>
      </c>
      <c r="H47" s="1" t="s">
        <v>74</v>
      </c>
      <c r="I47" s="8">
        <v>181192</v>
      </c>
      <c r="J47" s="8">
        <f t="shared" si="1"/>
        <v>2446097</v>
      </c>
      <c r="K47" t="e">
        <f>+VLOOKUP(D47,Sheet1!H$2:I$101,2,0)</f>
        <v>#N/A</v>
      </c>
    </row>
    <row r="48" spans="1:11" outlineLevel="1" x14ac:dyDescent="0.25">
      <c r="A48">
        <f t="shared" si="2"/>
        <v>6</v>
      </c>
      <c r="B48" s="4">
        <v>44713</v>
      </c>
      <c r="C48" s="5" t="s">
        <v>184</v>
      </c>
      <c r="D48" s="5">
        <f t="shared" si="3"/>
        <v>15236</v>
      </c>
      <c r="E48" s="5" t="s">
        <v>87</v>
      </c>
      <c r="F48" s="5" t="s">
        <v>112</v>
      </c>
      <c r="G48" s="8">
        <v>2910581</v>
      </c>
      <c r="H48" s="1" t="s">
        <v>74</v>
      </c>
      <c r="I48" s="8">
        <v>232846</v>
      </c>
      <c r="J48" s="8">
        <f t="shared" si="1"/>
        <v>3143427</v>
      </c>
      <c r="K48" t="e">
        <f>+VLOOKUP(D48,Sheet1!H$2:I$101,2,0)</f>
        <v>#N/A</v>
      </c>
    </row>
    <row r="49" spans="1:11" outlineLevel="1" x14ac:dyDescent="0.25">
      <c r="A49">
        <f t="shared" si="2"/>
        <v>6</v>
      </c>
      <c r="B49" s="4">
        <v>44716</v>
      </c>
      <c r="C49" s="5" t="s">
        <v>393</v>
      </c>
      <c r="D49" s="5">
        <f t="shared" si="3"/>
        <v>16294</v>
      </c>
      <c r="E49" s="5" t="s">
        <v>87</v>
      </c>
      <c r="F49" s="5" t="s">
        <v>100</v>
      </c>
      <c r="G49" s="8">
        <v>1435330</v>
      </c>
      <c r="H49" s="1" t="s">
        <v>74</v>
      </c>
      <c r="I49" s="8">
        <v>114826</v>
      </c>
      <c r="J49" s="8">
        <f t="shared" si="1"/>
        <v>1550156</v>
      </c>
      <c r="K49" t="e">
        <f>+VLOOKUP(D49,Sheet1!H$2:I$101,2,0)</f>
        <v>#N/A</v>
      </c>
    </row>
    <row r="50" spans="1:11" outlineLevel="1" x14ac:dyDescent="0.25">
      <c r="A50">
        <f t="shared" si="2"/>
        <v>6</v>
      </c>
      <c r="B50" s="4">
        <v>44716</v>
      </c>
      <c r="C50" s="5" t="s">
        <v>2</v>
      </c>
      <c r="D50" s="5">
        <f t="shared" si="3"/>
        <v>16301</v>
      </c>
      <c r="E50" s="5" t="s">
        <v>87</v>
      </c>
      <c r="F50" s="5" t="s">
        <v>144</v>
      </c>
      <c r="G50" s="8">
        <v>875208</v>
      </c>
      <c r="H50" s="1" t="s">
        <v>74</v>
      </c>
      <c r="I50" s="8">
        <v>70017</v>
      </c>
      <c r="J50" s="8">
        <f t="shared" si="1"/>
        <v>945225</v>
      </c>
      <c r="K50" t="e">
        <f>+VLOOKUP(D50,Sheet1!H$2:I$101,2,0)</f>
        <v>#N/A</v>
      </c>
    </row>
    <row r="51" spans="1:11" outlineLevel="1" x14ac:dyDescent="0.25">
      <c r="A51">
        <f t="shared" si="2"/>
        <v>6</v>
      </c>
      <c r="B51" s="4">
        <v>44719</v>
      </c>
      <c r="C51" s="5" t="s">
        <v>401</v>
      </c>
      <c r="D51" s="5">
        <f t="shared" si="3"/>
        <v>16555</v>
      </c>
      <c r="E51" s="5" t="s">
        <v>87</v>
      </c>
      <c r="F51" s="5" t="s">
        <v>141</v>
      </c>
      <c r="G51" s="8">
        <v>1333190</v>
      </c>
      <c r="H51" s="1" t="s">
        <v>74</v>
      </c>
      <c r="I51" s="8">
        <v>106655</v>
      </c>
      <c r="J51" s="8">
        <f t="shared" si="1"/>
        <v>1439845</v>
      </c>
      <c r="K51" t="e">
        <f>+VLOOKUP(D51,Sheet1!H$2:I$101,2,0)</f>
        <v>#N/A</v>
      </c>
    </row>
    <row r="52" spans="1:11" outlineLevel="1" x14ac:dyDescent="0.25">
      <c r="A52">
        <f t="shared" si="2"/>
        <v>6</v>
      </c>
      <c r="B52" s="4">
        <v>44721</v>
      </c>
      <c r="C52" s="5" t="s">
        <v>453</v>
      </c>
      <c r="D52" s="5">
        <f t="shared" si="3"/>
        <v>16967</v>
      </c>
      <c r="E52" s="5" t="s">
        <v>87</v>
      </c>
      <c r="F52" s="5" t="s">
        <v>243</v>
      </c>
      <c r="G52" s="8">
        <v>1225115</v>
      </c>
      <c r="H52" s="1" t="s">
        <v>74</v>
      </c>
      <c r="I52" s="8">
        <v>98009</v>
      </c>
      <c r="J52" s="8">
        <f t="shared" si="1"/>
        <v>1323124</v>
      </c>
      <c r="K52" t="e">
        <f>+VLOOKUP(D52,Sheet1!H$2:I$101,2,0)</f>
        <v>#N/A</v>
      </c>
    </row>
    <row r="53" spans="1:11" outlineLevel="1" x14ac:dyDescent="0.25">
      <c r="A53">
        <f t="shared" si="2"/>
        <v>6</v>
      </c>
      <c r="B53" s="4">
        <v>44723</v>
      </c>
      <c r="C53" s="5" t="s">
        <v>90</v>
      </c>
      <c r="D53" s="5">
        <f t="shared" si="3"/>
        <v>17594</v>
      </c>
      <c r="E53" s="5" t="s">
        <v>87</v>
      </c>
      <c r="F53" s="5" t="s">
        <v>337</v>
      </c>
      <c r="G53" s="8">
        <v>1622345</v>
      </c>
      <c r="H53" s="1" t="s">
        <v>74</v>
      </c>
      <c r="I53" s="8">
        <v>129788</v>
      </c>
      <c r="J53" s="8">
        <f t="shared" si="1"/>
        <v>1752133</v>
      </c>
      <c r="K53" t="e">
        <f>+VLOOKUP(D53,Sheet1!H$2:I$101,2,0)</f>
        <v>#N/A</v>
      </c>
    </row>
    <row r="54" spans="1:11" outlineLevel="1" x14ac:dyDescent="0.25">
      <c r="A54">
        <f t="shared" si="2"/>
        <v>6</v>
      </c>
      <c r="B54" s="4">
        <v>44723</v>
      </c>
      <c r="C54" s="5" t="s">
        <v>247</v>
      </c>
      <c r="D54" s="5">
        <f t="shared" si="3"/>
        <v>17622</v>
      </c>
      <c r="E54" s="5" t="s">
        <v>87</v>
      </c>
      <c r="F54" s="5" t="s">
        <v>80</v>
      </c>
      <c r="G54" s="8">
        <v>218500</v>
      </c>
      <c r="H54" s="1" t="s">
        <v>74</v>
      </c>
      <c r="I54" s="8">
        <v>17480</v>
      </c>
      <c r="J54" s="8">
        <f t="shared" si="1"/>
        <v>235980</v>
      </c>
      <c r="K54" t="e">
        <f>+VLOOKUP(D54,Sheet1!H$2:I$101,2,0)</f>
        <v>#N/A</v>
      </c>
    </row>
    <row r="55" spans="1:11" outlineLevel="1" x14ac:dyDescent="0.25">
      <c r="A55">
        <f t="shared" si="2"/>
        <v>6</v>
      </c>
      <c r="B55" s="4">
        <v>44723</v>
      </c>
      <c r="C55" s="5" t="s">
        <v>200</v>
      </c>
      <c r="D55" s="5">
        <f t="shared" si="3"/>
        <v>17646</v>
      </c>
      <c r="E55" s="5" t="s">
        <v>87</v>
      </c>
      <c r="F55" s="5" t="s">
        <v>37</v>
      </c>
      <c r="G55" s="8">
        <v>1333190</v>
      </c>
      <c r="H55" s="1" t="s">
        <v>74</v>
      </c>
      <c r="I55" s="8">
        <v>106655</v>
      </c>
      <c r="J55" s="8">
        <f t="shared" si="1"/>
        <v>1439845</v>
      </c>
      <c r="K55" t="e">
        <f>+VLOOKUP(D55,Sheet1!H$2:I$101,2,0)</f>
        <v>#N/A</v>
      </c>
    </row>
    <row r="56" spans="1:11" outlineLevel="1" x14ac:dyDescent="0.25">
      <c r="A56">
        <f t="shared" si="2"/>
        <v>6</v>
      </c>
      <c r="B56" s="4">
        <v>44723</v>
      </c>
      <c r="C56" s="5" t="s">
        <v>474</v>
      </c>
      <c r="D56" s="5">
        <f t="shared" si="3"/>
        <v>17648</v>
      </c>
      <c r="E56" s="5" t="s">
        <v>87</v>
      </c>
      <c r="F56" s="5" t="s">
        <v>410</v>
      </c>
      <c r="G56" s="8">
        <v>746025</v>
      </c>
      <c r="H56" s="1" t="s">
        <v>74</v>
      </c>
      <c r="I56" s="8">
        <v>59682</v>
      </c>
      <c r="J56" s="8">
        <f t="shared" si="1"/>
        <v>805707</v>
      </c>
      <c r="K56" t="e">
        <f>+VLOOKUP(D56,Sheet1!H$2:I$101,2,0)</f>
        <v>#N/A</v>
      </c>
    </row>
    <row r="57" spans="1:11" outlineLevel="1" x14ac:dyDescent="0.25">
      <c r="A57">
        <f t="shared" si="2"/>
        <v>6</v>
      </c>
      <c r="B57" s="4">
        <v>44723</v>
      </c>
      <c r="C57" s="5" t="s">
        <v>81</v>
      </c>
      <c r="D57" s="5">
        <f t="shared" si="3"/>
        <v>17653</v>
      </c>
      <c r="E57" s="5" t="s">
        <v>87</v>
      </c>
      <c r="F57" s="5" t="s">
        <v>124</v>
      </c>
      <c r="G57" s="8">
        <v>527525</v>
      </c>
      <c r="H57" s="1" t="s">
        <v>74</v>
      </c>
      <c r="I57" s="8">
        <v>42202</v>
      </c>
      <c r="J57" s="8">
        <f t="shared" si="1"/>
        <v>569727</v>
      </c>
      <c r="K57" t="e">
        <f>+VLOOKUP(D57,Sheet1!H$2:I$101,2,0)</f>
        <v>#N/A</v>
      </c>
    </row>
    <row r="58" spans="1:11" outlineLevel="1" x14ac:dyDescent="0.25">
      <c r="A58">
        <f t="shared" si="2"/>
        <v>6</v>
      </c>
      <c r="B58" s="4">
        <v>44723</v>
      </c>
      <c r="C58" s="5" t="s">
        <v>343</v>
      </c>
      <c r="D58" s="5">
        <f t="shared" si="3"/>
        <v>17680</v>
      </c>
      <c r="E58" s="5" t="s">
        <v>87</v>
      </c>
      <c r="F58" s="5" t="s">
        <v>134</v>
      </c>
      <c r="G58" s="8">
        <v>1114690</v>
      </c>
      <c r="H58" s="1" t="s">
        <v>74</v>
      </c>
      <c r="I58" s="8">
        <v>89175</v>
      </c>
      <c r="J58" s="8">
        <f t="shared" si="1"/>
        <v>1203865</v>
      </c>
      <c r="K58" t="e">
        <f>+VLOOKUP(D58,Sheet1!H$2:I$101,2,0)</f>
        <v>#N/A</v>
      </c>
    </row>
    <row r="59" spans="1:11" outlineLevel="1" x14ac:dyDescent="0.25">
      <c r="A59">
        <f t="shared" si="2"/>
        <v>6</v>
      </c>
      <c r="B59" s="4">
        <v>44723</v>
      </c>
      <c r="C59" s="5" t="s">
        <v>435</v>
      </c>
      <c r="D59" s="5">
        <f t="shared" si="3"/>
        <v>17714</v>
      </c>
      <c r="E59" s="5" t="s">
        <v>87</v>
      </c>
      <c r="F59" s="5" t="s">
        <v>395</v>
      </c>
      <c r="G59" s="8">
        <v>527525</v>
      </c>
      <c r="H59" s="1" t="s">
        <v>74</v>
      </c>
      <c r="I59" s="8">
        <v>42202</v>
      </c>
      <c r="J59" s="8">
        <f t="shared" si="1"/>
        <v>569727</v>
      </c>
      <c r="K59" t="e">
        <f>+VLOOKUP(D59,Sheet1!H$2:I$101,2,0)</f>
        <v>#N/A</v>
      </c>
    </row>
    <row r="60" spans="1:11" outlineLevel="1" x14ac:dyDescent="0.25">
      <c r="A60">
        <f t="shared" si="2"/>
        <v>6</v>
      </c>
      <c r="B60" s="4">
        <v>44727</v>
      </c>
      <c r="C60" s="5" t="s">
        <v>404</v>
      </c>
      <c r="D60" s="5">
        <f t="shared" si="3"/>
        <v>18078</v>
      </c>
      <c r="E60" s="5" t="s">
        <v>87</v>
      </c>
      <c r="F60" s="5" t="s">
        <v>381</v>
      </c>
      <c r="G60" s="8">
        <v>2666380</v>
      </c>
      <c r="H60" s="1" t="s">
        <v>74</v>
      </c>
      <c r="I60" s="8">
        <v>213310</v>
      </c>
      <c r="J60" s="8">
        <f t="shared" si="1"/>
        <v>2879690</v>
      </c>
      <c r="K60">
        <f>+VLOOKUP(D60,Sheet1!H$2:I$101,2,0)</f>
        <v>-2182829</v>
      </c>
    </row>
    <row r="61" spans="1:11" outlineLevel="1" x14ac:dyDescent="0.25">
      <c r="A61">
        <f t="shared" si="2"/>
        <v>6</v>
      </c>
      <c r="B61" s="4">
        <v>44728</v>
      </c>
      <c r="C61" s="5" t="s">
        <v>183</v>
      </c>
      <c r="D61" s="5">
        <f t="shared" si="3"/>
        <v>18113</v>
      </c>
      <c r="E61" s="5" t="s">
        <v>87</v>
      </c>
      <c r="F61" s="5" t="s">
        <v>201</v>
      </c>
      <c r="G61" s="8">
        <v>1333190</v>
      </c>
      <c r="H61" s="1" t="s">
        <v>74</v>
      </c>
      <c r="I61" s="8">
        <v>106655</v>
      </c>
      <c r="J61" s="8">
        <f t="shared" si="1"/>
        <v>1439845</v>
      </c>
      <c r="K61" t="e">
        <f>+VLOOKUP(D61,Sheet1!H$2:I$101,2,0)</f>
        <v>#N/A</v>
      </c>
    </row>
    <row r="62" spans="1:11" outlineLevel="1" x14ac:dyDescent="0.25">
      <c r="A62">
        <f t="shared" si="2"/>
        <v>6</v>
      </c>
      <c r="B62" s="4">
        <v>44728</v>
      </c>
      <c r="C62" s="5" t="s">
        <v>47</v>
      </c>
      <c r="D62" s="5">
        <f t="shared" si="3"/>
        <v>18135</v>
      </c>
      <c r="E62" s="5" t="s">
        <v>87</v>
      </c>
      <c r="F62" s="5" t="s">
        <v>353</v>
      </c>
      <c r="G62" s="8">
        <v>1114690</v>
      </c>
      <c r="H62" s="1" t="s">
        <v>74</v>
      </c>
      <c r="I62" s="8">
        <v>89175</v>
      </c>
      <c r="J62" s="8">
        <f t="shared" ref="J62:J118" si="4">+G62+I62</f>
        <v>1203865</v>
      </c>
      <c r="K62" t="e">
        <f>+VLOOKUP(D62,Sheet1!H$2:I$101,2,0)</f>
        <v>#N/A</v>
      </c>
    </row>
    <row r="63" spans="1:11" outlineLevel="1" x14ac:dyDescent="0.25">
      <c r="A63">
        <f t="shared" si="2"/>
        <v>6</v>
      </c>
      <c r="B63" s="4">
        <v>44728</v>
      </c>
      <c r="C63" s="5" t="s">
        <v>341</v>
      </c>
      <c r="D63" s="5">
        <f t="shared" si="3"/>
        <v>18163</v>
      </c>
      <c r="E63" s="5" t="s">
        <v>87</v>
      </c>
      <c r="F63" s="5" t="s">
        <v>419</v>
      </c>
      <c r="G63" s="8">
        <v>527525</v>
      </c>
      <c r="H63" s="1" t="s">
        <v>74</v>
      </c>
      <c r="I63" s="8">
        <v>42202</v>
      </c>
      <c r="J63" s="8">
        <f t="shared" si="4"/>
        <v>569727</v>
      </c>
      <c r="K63" t="e">
        <f>+VLOOKUP(D63,Sheet1!H$2:I$101,2,0)</f>
        <v>#N/A</v>
      </c>
    </row>
    <row r="64" spans="1:11" outlineLevel="1" x14ac:dyDescent="0.25">
      <c r="A64">
        <f t="shared" si="2"/>
        <v>6</v>
      </c>
      <c r="B64" s="4">
        <v>44729</v>
      </c>
      <c r="C64" s="5" t="s">
        <v>17</v>
      </c>
      <c r="D64" s="5">
        <f t="shared" si="3"/>
        <v>18330</v>
      </c>
      <c r="E64" s="5" t="s">
        <v>87</v>
      </c>
      <c r="F64" s="5" t="s">
        <v>199</v>
      </c>
      <c r="G64" s="8">
        <v>1055050</v>
      </c>
      <c r="H64" s="1" t="s">
        <v>74</v>
      </c>
      <c r="I64" s="8">
        <v>84404</v>
      </c>
      <c r="J64" s="8">
        <f t="shared" si="4"/>
        <v>1139454</v>
      </c>
      <c r="K64" t="e">
        <f>+VLOOKUP(D64,Sheet1!H$2:I$101,2,0)</f>
        <v>#N/A</v>
      </c>
    </row>
    <row r="65" spans="1:11" outlineLevel="1" x14ac:dyDescent="0.25">
      <c r="A65">
        <f t="shared" si="2"/>
        <v>6</v>
      </c>
      <c r="B65" s="4">
        <v>44730</v>
      </c>
      <c r="C65" s="5" t="s">
        <v>362</v>
      </c>
      <c r="D65" s="5">
        <f t="shared" si="3"/>
        <v>18673</v>
      </c>
      <c r="E65" s="5" t="s">
        <v>87</v>
      </c>
      <c r="F65" s="5" t="s">
        <v>383</v>
      </c>
      <c r="G65" s="8">
        <v>1582575</v>
      </c>
      <c r="H65" s="1" t="s">
        <v>74</v>
      </c>
      <c r="I65" s="8">
        <v>126606</v>
      </c>
      <c r="J65" s="8">
        <f t="shared" si="4"/>
        <v>1709181</v>
      </c>
      <c r="K65" t="e">
        <f>+VLOOKUP(D65,Sheet1!H$2:I$101,2,0)</f>
        <v>#N/A</v>
      </c>
    </row>
    <row r="66" spans="1:11" outlineLevel="1" x14ac:dyDescent="0.25">
      <c r="A66">
        <f t="shared" si="2"/>
        <v>6</v>
      </c>
      <c r="B66" s="4">
        <v>44730</v>
      </c>
      <c r="C66" s="5" t="s">
        <v>323</v>
      </c>
      <c r="D66" s="5">
        <f t="shared" si="3"/>
        <v>18723</v>
      </c>
      <c r="E66" s="5" t="s">
        <v>87</v>
      </c>
      <c r="F66" s="5" t="s">
        <v>177</v>
      </c>
      <c r="G66" s="8">
        <v>1582575</v>
      </c>
      <c r="H66" s="1" t="s">
        <v>74</v>
      </c>
      <c r="I66" s="8">
        <v>126606</v>
      </c>
      <c r="J66" s="8">
        <f t="shared" si="4"/>
        <v>1709181</v>
      </c>
      <c r="K66" t="e">
        <f>+VLOOKUP(D66,Sheet1!H$2:I$101,2,0)</f>
        <v>#N/A</v>
      </c>
    </row>
    <row r="67" spans="1:11" outlineLevel="1" x14ac:dyDescent="0.25">
      <c r="A67">
        <f t="shared" si="2"/>
        <v>6</v>
      </c>
      <c r="B67" s="4">
        <v>44730</v>
      </c>
      <c r="C67" s="5" t="s">
        <v>109</v>
      </c>
      <c r="D67" s="5">
        <f t="shared" si="3"/>
        <v>18752</v>
      </c>
      <c r="E67" s="5" t="s">
        <v>87</v>
      </c>
      <c r="F67" s="5" t="s">
        <v>479</v>
      </c>
      <c r="G67" s="8">
        <v>238370</v>
      </c>
      <c r="H67" s="1" t="s">
        <v>74</v>
      </c>
      <c r="I67" s="8">
        <v>19070</v>
      </c>
      <c r="J67" s="8">
        <f t="shared" si="4"/>
        <v>257440</v>
      </c>
      <c r="K67" t="e">
        <f>+VLOOKUP(D67,Sheet1!H$2:I$101,2,0)</f>
        <v>#N/A</v>
      </c>
    </row>
    <row r="68" spans="1:11" outlineLevel="1" x14ac:dyDescent="0.25">
      <c r="A68">
        <f t="shared" si="2"/>
        <v>6</v>
      </c>
      <c r="B68" s="4">
        <v>44732</v>
      </c>
      <c r="C68" s="5" t="s">
        <v>89</v>
      </c>
      <c r="D68" s="5">
        <f t="shared" si="3"/>
        <v>19033</v>
      </c>
      <c r="E68" s="5" t="s">
        <v>87</v>
      </c>
      <c r="F68" s="5" t="s">
        <v>418</v>
      </c>
      <c r="G68" s="8">
        <v>2641330</v>
      </c>
      <c r="H68" s="1" t="s">
        <v>74</v>
      </c>
      <c r="I68" s="8">
        <v>211306</v>
      </c>
      <c r="J68" s="8">
        <f t="shared" si="4"/>
        <v>2852636</v>
      </c>
      <c r="K68" t="e">
        <f>+VLOOKUP(D68,Sheet1!H$2:I$101,2,0)</f>
        <v>#N/A</v>
      </c>
    </row>
    <row r="69" spans="1:11" outlineLevel="1" x14ac:dyDescent="0.25">
      <c r="A69">
        <f t="shared" si="2"/>
        <v>6</v>
      </c>
      <c r="B69" s="4">
        <v>44732</v>
      </c>
      <c r="C69" s="5" t="s">
        <v>416</v>
      </c>
      <c r="D69" s="5">
        <f t="shared" si="3"/>
        <v>19072</v>
      </c>
      <c r="E69" s="5" t="s">
        <v>87</v>
      </c>
      <c r="F69" s="5" t="s">
        <v>305</v>
      </c>
      <c r="G69" s="8">
        <v>1622345</v>
      </c>
      <c r="H69" s="1" t="s">
        <v>74</v>
      </c>
      <c r="I69" s="8">
        <v>129788</v>
      </c>
      <c r="J69" s="8">
        <f t="shared" si="4"/>
        <v>1752133</v>
      </c>
      <c r="K69" t="e">
        <f>+VLOOKUP(D69,Sheet1!H$2:I$101,2,0)</f>
        <v>#N/A</v>
      </c>
    </row>
    <row r="70" spans="1:11" outlineLevel="1" x14ac:dyDescent="0.25">
      <c r="A70">
        <f t="shared" ref="A70:A102" si="5">+MONTH(B70)</f>
        <v>6</v>
      </c>
      <c r="B70" s="4">
        <v>44737</v>
      </c>
      <c r="C70" s="5" t="s">
        <v>228</v>
      </c>
      <c r="D70" s="5">
        <f t="shared" ref="D70:D133" si="6">+C70*1</f>
        <v>20391</v>
      </c>
      <c r="E70" s="5" t="s">
        <v>87</v>
      </c>
      <c r="F70" s="5" t="s">
        <v>116</v>
      </c>
      <c r="G70" s="8">
        <v>527525</v>
      </c>
      <c r="H70" s="1" t="s">
        <v>74</v>
      </c>
      <c r="I70" s="8">
        <v>42202</v>
      </c>
      <c r="J70" s="8">
        <f t="shared" si="4"/>
        <v>569727</v>
      </c>
      <c r="K70" t="e">
        <f>+VLOOKUP(D70,Sheet1!H$2:I$101,2,0)</f>
        <v>#N/A</v>
      </c>
    </row>
    <row r="71" spans="1:11" outlineLevel="1" x14ac:dyDescent="0.25">
      <c r="A71">
        <f t="shared" si="5"/>
        <v>6</v>
      </c>
      <c r="B71" s="4">
        <v>44737</v>
      </c>
      <c r="C71" s="5" t="s">
        <v>213</v>
      </c>
      <c r="D71" s="5">
        <f t="shared" si="6"/>
        <v>20404</v>
      </c>
      <c r="E71" s="5" t="s">
        <v>87</v>
      </c>
      <c r="F71" s="5" t="s">
        <v>451</v>
      </c>
      <c r="G71" s="8">
        <v>746025</v>
      </c>
      <c r="H71" s="1" t="s">
        <v>74</v>
      </c>
      <c r="I71" s="8">
        <v>59682</v>
      </c>
      <c r="J71" s="8">
        <f t="shared" si="4"/>
        <v>805707</v>
      </c>
      <c r="K71">
        <f>+VLOOKUP(D71,Sheet1!H$2:I$101,2,0)</f>
        <v>-805707</v>
      </c>
    </row>
    <row r="72" spans="1:11" outlineLevel="1" x14ac:dyDescent="0.25">
      <c r="A72">
        <f t="shared" si="5"/>
        <v>6</v>
      </c>
      <c r="B72" s="4">
        <v>44739</v>
      </c>
      <c r="C72" s="5" t="s">
        <v>440</v>
      </c>
      <c r="D72" s="5">
        <f t="shared" si="6"/>
        <v>20609</v>
      </c>
      <c r="E72" s="5" t="s">
        <v>87</v>
      </c>
      <c r="F72" s="5" t="s">
        <v>197</v>
      </c>
      <c r="G72" s="8">
        <v>2641330</v>
      </c>
      <c r="H72" s="1" t="s">
        <v>74</v>
      </c>
      <c r="I72" s="8">
        <v>211306</v>
      </c>
      <c r="J72" s="8">
        <f t="shared" si="4"/>
        <v>2852636</v>
      </c>
      <c r="K72" t="e">
        <f>+VLOOKUP(D72,Sheet1!H$2:I$101,2,0)</f>
        <v>#N/A</v>
      </c>
    </row>
    <row r="73" spans="1:11" outlineLevel="1" x14ac:dyDescent="0.25">
      <c r="A73">
        <f t="shared" si="5"/>
        <v>6</v>
      </c>
      <c r="B73" s="4">
        <v>44739</v>
      </c>
      <c r="C73" s="5" t="s">
        <v>344</v>
      </c>
      <c r="D73" s="5">
        <f t="shared" si="6"/>
        <v>20611</v>
      </c>
      <c r="E73" s="5" t="s">
        <v>87</v>
      </c>
      <c r="F73" s="5" t="s">
        <v>140</v>
      </c>
      <c r="G73" s="8">
        <v>2641330</v>
      </c>
      <c r="H73" s="1" t="s">
        <v>74</v>
      </c>
      <c r="I73" s="8">
        <v>211306</v>
      </c>
      <c r="J73" s="8">
        <f t="shared" si="4"/>
        <v>2852636</v>
      </c>
      <c r="K73" t="e">
        <f>+VLOOKUP(D73,Sheet1!H$2:I$101,2,0)</f>
        <v>#N/A</v>
      </c>
    </row>
    <row r="74" spans="1:11" outlineLevel="1" x14ac:dyDescent="0.25">
      <c r="A74">
        <f t="shared" si="5"/>
        <v>6</v>
      </c>
      <c r="B74" s="4">
        <v>44740</v>
      </c>
      <c r="C74" s="5" t="s">
        <v>170</v>
      </c>
      <c r="D74" s="5">
        <f t="shared" si="6"/>
        <v>21032</v>
      </c>
      <c r="E74" s="5" t="s">
        <v>87</v>
      </c>
      <c r="F74" s="5" t="s">
        <v>175</v>
      </c>
      <c r="G74" s="8">
        <v>1094820</v>
      </c>
      <c r="H74" s="1" t="s">
        <v>74</v>
      </c>
      <c r="I74" s="8">
        <v>87586</v>
      </c>
      <c r="J74" s="8">
        <f t="shared" si="4"/>
        <v>1182406</v>
      </c>
      <c r="K74" t="e">
        <f>+VLOOKUP(D74,Sheet1!H$2:I$101,2,0)</f>
        <v>#N/A</v>
      </c>
    </row>
    <row r="75" spans="1:11" outlineLevel="1" x14ac:dyDescent="0.25">
      <c r="A75">
        <f t="shared" si="5"/>
        <v>6</v>
      </c>
      <c r="B75" s="4">
        <v>44740</v>
      </c>
      <c r="C75" s="5" t="s">
        <v>298</v>
      </c>
      <c r="D75" s="5">
        <f t="shared" si="6"/>
        <v>21129</v>
      </c>
      <c r="E75" s="5" t="s">
        <v>87</v>
      </c>
      <c r="F75" s="5" t="s">
        <v>299</v>
      </c>
      <c r="G75" s="8">
        <v>1055050</v>
      </c>
      <c r="H75" s="1" t="s">
        <v>74</v>
      </c>
      <c r="I75" s="8">
        <v>84404</v>
      </c>
      <c r="J75" s="8">
        <f t="shared" si="4"/>
        <v>1139454</v>
      </c>
      <c r="K75" t="e">
        <f>+VLOOKUP(D75,Sheet1!H$2:I$101,2,0)</f>
        <v>#N/A</v>
      </c>
    </row>
    <row r="76" spans="1:11" outlineLevel="1" x14ac:dyDescent="0.25">
      <c r="A76">
        <f t="shared" si="5"/>
        <v>6</v>
      </c>
      <c r="B76" s="4">
        <v>44740</v>
      </c>
      <c r="C76" s="5" t="s">
        <v>57</v>
      </c>
      <c r="D76" s="5">
        <f t="shared" si="6"/>
        <v>21135</v>
      </c>
      <c r="E76" s="5" t="s">
        <v>87</v>
      </c>
      <c r="F76" s="5" t="s">
        <v>347</v>
      </c>
      <c r="G76" s="8">
        <v>528150</v>
      </c>
      <c r="H76" s="1" t="s">
        <v>74</v>
      </c>
      <c r="I76" s="8">
        <v>42252</v>
      </c>
      <c r="J76" s="8">
        <f t="shared" si="4"/>
        <v>570402</v>
      </c>
      <c r="K76" t="e">
        <f>+VLOOKUP(D76,Sheet1!H$2:I$101,2,0)</f>
        <v>#N/A</v>
      </c>
    </row>
    <row r="77" spans="1:11" outlineLevel="1" x14ac:dyDescent="0.25">
      <c r="A77">
        <f t="shared" si="5"/>
        <v>6</v>
      </c>
      <c r="B77" s="4">
        <v>44742</v>
      </c>
      <c r="C77" s="5" t="s">
        <v>97</v>
      </c>
      <c r="D77" s="5">
        <f t="shared" si="6"/>
        <v>21547</v>
      </c>
      <c r="E77" s="5" t="s">
        <v>87</v>
      </c>
      <c r="F77" s="5" t="s">
        <v>390</v>
      </c>
      <c r="G77" s="8">
        <v>1333190</v>
      </c>
      <c r="H77" s="1" t="s">
        <v>74</v>
      </c>
      <c r="I77" s="8">
        <v>106655</v>
      </c>
      <c r="J77" s="8">
        <f t="shared" si="4"/>
        <v>1439845</v>
      </c>
      <c r="K77" t="e">
        <f>+VLOOKUP(D77,Sheet1!H$2:I$101,2,0)</f>
        <v>#N/A</v>
      </c>
    </row>
    <row r="78" spans="1:11" outlineLevel="1" x14ac:dyDescent="0.25">
      <c r="A78">
        <f t="shared" si="5"/>
        <v>6</v>
      </c>
      <c r="B78" s="4">
        <v>44742</v>
      </c>
      <c r="C78" s="5" t="s">
        <v>173</v>
      </c>
      <c r="D78" s="5">
        <f t="shared" si="6"/>
        <v>21725</v>
      </c>
      <c r="E78" s="5" t="s">
        <v>87</v>
      </c>
      <c r="F78" s="5" t="s">
        <v>4</v>
      </c>
      <c r="G78" s="8">
        <v>1114690</v>
      </c>
      <c r="H78" s="1" t="s">
        <v>74</v>
      </c>
      <c r="I78" s="8">
        <v>89175</v>
      </c>
      <c r="J78" s="8">
        <f t="shared" si="4"/>
        <v>1203865</v>
      </c>
      <c r="K78" t="e">
        <f>+VLOOKUP(D78,Sheet1!H$2:I$101,2,0)</f>
        <v>#N/A</v>
      </c>
    </row>
    <row r="79" spans="1:11" outlineLevel="1" x14ac:dyDescent="0.25">
      <c r="A79">
        <f t="shared" si="5"/>
        <v>7</v>
      </c>
      <c r="B79" s="4">
        <v>44746</v>
      </c>
      <c r="C79" s="5" t="s">
        <v>450</v>
      </c>
      <c r="D79" s="5">
        <f t="shared" si="6"/>
        <v>22089</v>
      </c>
      <c r="E79" s="5" t="s">
        <v>87</v>
      </c>
      <c r="F79" s="5" t="s">
        <v>251</v>
      </c>
      <c r="G79" s="8">
        <v>1225119</v>
      </c>
      <c r="H79" s="1" t="s">
        <v>74</v>
      </c>
      <c r="I79" s="8">
        <v>98010</v>
      </c>
      <c r="J79" s="8">
        <f t="shared" si="4"/>
        <v>1323129</v>
      </c>
      <c r="K79">
        <f>+VLOOKUP(D79,Sheet1!H$2:I$101,2,0)</f>
        <v>-1323124</v>
      </c>
    </row>
    <row r="80" spans="1:11" outlineLevel="1" x14ac:dyDescent="0.25">
      <c r="A80">
        <f t="shared" si="5"/>
        <v>7</v>
      </c>
      <c r="B80" s="4">
        <v>44746</v>
      </c>
      <c r="C80" s="5" t="s">
        <v>280</v>
      </c>
      <c r="D80" s="5">
        <f t="shared" si="6"/>
        <v>22090</v>
      </c>
      <c r="E80" s="5" t="s">
        <v>87</v>
      </c>
      <c r="F80" s="5" t="s">
        <v>126</v>
      </c>
      <c r="G80" s="8">
        <v>746025</v>
      </c>
      <c r="H80" s="1" t="s">
        <v>74</v>
      </c>
      <c r="I80" s="8">
        <v>59682</v>
      </c>
      <c r="J80" s="8">
        <f t="shared" si="4"/>
        <v>805707</v>
      </c>
      <c r="K80" t="e">
        <f>+VLOOKUP(D80,Sheet1!H$2:I$101,2,0)</f>
        <v>#N/A</v>
      </c>
    </row>
    <row r="81" spans="1:11" outlineLevel="1" x14ac:dyDescent="0.25">
      <c r="A81">
        <f t="shared" si="5"/>
        <v>7</v>
      </c>
      <c r="B81" s="4">
        <v>44746</v>
      </c>
      <c r="C81" s="5" t="s">
        <v>191</v>
      </c>
      <c r="D81" s="5">
        <f t="shared" si="6"/>
        <v>22093</v>
      </c>
      <c r="E81" s="5" t="s">
        <v>87</v>
      </c>
      <c r="F81" s="5" t="s">
        <v>461</v>
      </c>
      <c r="G81" s="8">
        <v>1333190</v>
      </c>
      <c r="H81" s="1" t="s">
        <v>74</v>
      </c>
      <c r="I81" s="8">
        <v>106655</v>
      </c>
      <c r="J81" s="8">
        <f t="shared" si="4"/>
        <v>1439845</v>
      </c>
      <c r="K81" t="e">
        <f>+VLOOKUP(D81,Sheet1!H$2:I$101,2,0)</f>
        <v>#N/A</v>
      </c>
    </row>
    <row r="82" spans="1:11" outlineLevel="1" x14ac:dyDescent="0.25">
      <c r="A82">
        <f t="shared" si="5"/>
        <v>7</v>
      </c>
      <c r="B82" s="4">
        <v>44746</v>
      </c>
      <c r="C82" s="5" t="s">
        <v>123</v>
      </c>
      <c r="D82" s="5">
        <f t="shared" si="6"/>
        <v>22094</v>
      </c>
      <c r="E82" s="5" t="s">
        <v>87</v>
      </c>
      <c r="F82" s="5" t="s">
        <v>62</v>
      </c>
      <c r="G82" s="8">
        <v>527525</v>
      </c>
      <c r="H82" s="1" t="s">
        <v>74</v>
      </c>
      <c r="I82" s="8">
        <v>42202</v>
      </c>
      <c r="J82" s="8">
        <f t="shared" si="4"/>
        <v>569727</v>
      </c>
      <c r="K82" t="e">
        <f>+VLOOKUP(D82,Sheet1!H$2:I$101,2,0)</f>
        <v>#N/A</v>
      </c>
    </row>
    <row r="83" spans="1:11" outlineLevel="1" x14ac:dyDescent="0.25">
      <c r="A83">
        <f t="shared" si="5"/>
        <v>7</v>
      </c>
      <c r="B83" s="4">
        <v>44746</v>
      </c>
      <c r="C83" s="5" t="s">
        <v>127</v>
      </c>
      <c r="D83" s="5">
        <f t="shared" si="6"/>
        <v>22095</v>
      </c>
      <c r="E83" s="5" t="s">
        <v>87</v>
      </c>
      <c r="F83" s="5" t="s">
        <v>9</v>
      </c>
      <c r="G83" s="8">
        <v>1333190</v>
      </c>
      <c r="H83" s="1" t="s">
        <v>74</v>
      </c>
      <c r="I83" s="8">
        <v>106655</v>
      </c>
      <c r="J83" s="8">
        <f t="shared" si="4"/>
        <v>1439845</v>
      </c>
      <c r="K83">
        <f>+VLOOKUP(D83,Sheet1!H$2:I$101,2,0)</f>
        <v>-574722</v>
      </c>
    </row>
    <row r="84" spans="1:11" outlineLevel="1" x14ac:dyDescent="0.25">
      <c r="A84">
        <f t="shared" si="5"/>
        <v>7</v>
      </c>
      <c r="B84" s="4">
        <v>44746</v>
      </c>
      <c r="C84" s="5" t="s">
        <v>5</v>
      </c>
      <c r="D84" s="5">
        <f t="shared" si="6"/>
        <v>22096</v>
      </c>
      <c r="E84" s="5" t="s">
        <v>87</v>
      </c>
      <c r="F84" s="5" t="s">
        <v>431</v>
      </c>
      <c r="G84" s="8">
        <v>1991009</v>
      </c>
      <c r="H84" s="1" t="s">
        <v>74</v>
      </c>
      <c r="I84" s="8">
        <v>159281</v>
      </c>
      <c r="J84" s="8">
        <f t="shared" si="4"/>
        <v>2150290</v>
      </c>
      <c r="K84" t="e">
        <f>+VLOOKUP(D84,Sheet1!H$2:I$101,2,0)</f>
        <v>#N/A</v>
      </c>
    </row>
    <row r="85" spans="1:11" outlineLevel="1" x14ac:dyDescent="0.25">
      <c r="A85">
        <f t="shared" si="5"/>
        <v>7</v>
      </c>
      <c r="B85" s="4">
        <v>44746</v>
      </c>
      <c r="C85" s="5" t="s">
        <v>458</v>
      </c>
      <c r="D85" s="5">
        <f t="shared" si="6"/>
        <v>22106</v>
      </c>
      <c r="E85" s="5" t="s">
        <v>87</v>
      </c>
      <c r="F85" s="5" t="s">
        <v>125</v>
      </c>
      <c r="G85" s="8">
        <v>3116398</v>
      </c>
      <c r="H85" s="1" t="s">
        <v>74</v>
      </c>
      <c r="I85" s="8">
        <v>249312</v>
      </c>
      <c r="J85" s="8">
        <f t="shared" si="4"/>
        <v>3365710</v>
      </c>
      <c r="K85" t="e">
        <f>+VLOOKUP(D85,Sheet1!H$2:I$101,2,0)</f>
        <v>#N/A</v>
      </c>
    </row>
    <row r="86" spans="1:11" outlineLevel="1" x14ac:dyDescent="0.25">
      <c r="A86">
        <f t="shared" si="5"/>
        <v>7</v>
      </c>
      <c r="B86" s="4">
        <v>44746</v>
      </c>
      <c r="C86" s="5" t="s">
        <v>420</v>
      </c>
      <c r="D86" s="5">
        <f t="shared" si="6"/>
        <v>22387</v>
      </c>
      <c r="E86" s="5" t="s">
        <v>87</v>
      </c>
      <c r="F86" s="5" t="s">
        <v>423</v>
      </c>
      <c r="G86" s="8">
        <v>876320</v>
      </c>
      <c r="H86" s="1" t="s">
        <v>74</v>
      </c>
      <c r="I86" s="8">
        <v>70106</v>
      </c>
      <c r="J86" s="8">
        <f t="shared" si="4"/>
        <v>946426</v>
      </c>
      <c r="K86" t="e">
        <f>+VLOOKUP(D86,Sheet1!H$2:I$101,2,0)</f>
        <v>#N/A</v>
      </c>
    </row>
    <row r="87" spans="1:11" outlineLevel="1" x14ac:dyDescent="0.25">
      <c r="A87">
        <f t="shared" si="5"/>
        <v>7</v>
      </c>
      <c r="B87" s="4">
        <v>44747</v>
      </c>
      <c r="C87" s="5" t="s">
        <v>409</v>
      </c>
      <c r="D87" s="5">
        <f t="shared" si="6"/>
        <v>22394</v>
      </c>
      <c r="E87" s="5" t="s">
        <v>87</v>
      </c>
      <c r="F87" s="5" t="s">
        <v>466</v>
      </c>
      <c r="G87" s="8">
        <v>1403845</v>
      </c>
      <c r="H87" s="1" t="s">
        <v>74</v>
      </c>
      <c r="I87" s="8">
        <v>112308</v>
      </c>
      <c r="J87" s="8">
        <f t="shared" si="4"/>
        <v>1516153</v>
      </c>
      <c r="K87" t="e">
        <f>+VLOOKUP(D87,Sheet1!H$2:I$101,2,0)</f>
        <v>#N/A</v>
      </c>
    </row>
    <row r="88" spans="1:11" outlineLevel="1" x14ac:dyDescent="0.25">
      <c r="A88">
        <f t="shared" si="5"/>
        <v>7</v>
      </c>
      <c r="B88" s="4">
        <v>44750</v>
      </c>
      <c r="C88" s="5" t="s">
        <v>484</v>
      </c>
      <c r="D88" s="5">
        <f t="shared" si="6"/>
        <v>23817</v>
      </c>
      <c r="E88" s="5" t="s">
        <v>87</v>
      </c>
      <c r="F88" s="5" t="s">
        <v>204</v>
      </c>
      <c r="G88" s="8">
        <v>2229374</v>
      </c>
      <c r="H88" s="1" t="s">
        <v>74</v>
      </c>
      <c r="I88" s="8">
        <v>178350</v>
      </c>
      <c r="J88" s="8">
        <f t="shared" si="4"/>
        <v>2407724</v>
      </c>
      <c r="K88" t="e">
        <f>+VLOOKUP(D88,Sheet1!H$2:I$101,2,0)</f>
        <v>#N/A</v>
      </c>
    </row>
    <row r="89" spans="1:11" outlineLevel="1" x14ac:dyDescent="0.25">
      <c r="A89">
        <f t="shared" si="5"/>
        <v>7</v>
      </c>
      <c r="B89" s="4">
        <v>44750</v>
      </c>
      <c r="C89" s="5" t="s">
        <v>106</v>
      </c>
      <c r="D89" s="5">
        <f t="shared" si="6"/>
        <v>23859</v>
      </c>
      <c r="E89" s="5" t="s">
        <v>87</v>
      </c>
      <c r="F89" s="5" t="s">
        <v>226</v>
      </c>
      <c r="G89" s="8">
        <v>1273551</v>
      </c>
      <c r="H89" s="1" t="s">
        <v>74</v>
      </c>
      <c r="I89" s="8">
        <v>101884</v>
      </c>
      <c r="J89" s="8">
        <f t="shared" si="4"/>
        <v>1375435</v>
      </c>
      <c r="K89" t="e">
        <f>+VLOOKUP(D89,Sheet1!H$2:I$101,2,0)</f>
        <v>#N/A</v>
      </c>
    </row>
    <row r="90" spans="1:11" outlineLevel="1" x14ac:dyDescent="0.25">
      <c r="A90">
        <f t="shared" si="5"/>
        <v>7</v>
      </c>
      <c r="B90" s="4">
        <v>44750</v>
      </c>
      <c r="C90" s="5" t="s">
        <v>233</v>
      </c>
      <c r="D90" s="5">
        <f t="shared" si="6"/>
        <v>23860</v>
      </c>
      <c r="E90" s="5" t="s">
        <v>87</v>
      </c>
      <c r="F90" s="5" t="s">
        <v>320</v>
      </c>
      <c r="G90" s="8">
        <v>1055051</v>
      </c>
      <c r="H90" s="1" t="s">
        <v>74</v>
      </c>
      <c r="I90" s="8">
        <v>84404</v>
      </c>
      <c r="J90" s="8">
        <f t="shared" si="4"/>
        <v>1139455</v>
      </c>
      <c r="K90" t="e">
        <f>+VLOOKUP(D90,Sheet1!H$2:I$101,2,0)</f>
        <v>#N/A</v>
      </c>
    </row>
    <row r="91" spans="1:11" outlineLevel="1" x14ac:dyDescent="0.25">
      <c r="A91">
        <f t="shared" si="5"/>
        <v>7</v>
      </c>
      <c r="B91" s="4">
        <v>44750</v>
      </c>
      <c r="C91" s="5" t="s">
        <v>67</v>
      </c>
      <c r="D91" s="5">
        <f t="shared" si="6"/>
        <v>23965</v>
      </c>
      <c r="E91" s="5" t="s">
        <v>87</v>
      </c>
      <c r="F91" s="5" t="s">
        <v>283</v>
      </c>
      <c r="G91" s="8">
        <v>1114690</v>
      </c>
      <c r="H91" s="1" t="s">
        <v>74</v>
      </c>
      <c r="I91" s="8">
        <v>89175</v>
      </c>
      <c r="J91" s="8">
        <f t="shared" si="4"/>
        <v>1203865</v>
      </c>
      <c r="K91" t="e">
        <f>+VLOOKUP(D91,Sheet1!H$2:I$101,2,0)</f>
        <v>#N/A</v>
      </c>
    </row>
    <row r="92" spans="1:11" outlineLevel="1" x14ac:dyDescent="0.25">
      <c r="A92">
        <f t="shared" si="5"/>
        <v>7</v>
      </c>
      <c r="B92" s="4">
        <v>44750</v>
      </c>
      <c r="C92" s="5" t="s">
        <v>54</v>
      </c>
      <c r="D92" s="5">
        <f t="shared" si="6"/>
        <v>23966</v>
      </c>
      <c r="E92" s="5" t="s">
        <v>87</v>
      </c>
      <c r="F92" s="5" t="s">
        <v>176</v>
      </c>
      <c r="G92" s="8">
        <v>1333186</v>
      </c>
      <c r="H92" s="1" t="s">
        <v>74</v>
      </c>
      <c r="I92" s="8">
        <v>106655</v>
      </c>
      <c r="J92" s="8">
        <f t="shared" si="4"/>
        <v>1439841</v>
      </c>
      <c r="K92">
        <f>+VLOOKUP(D92,Sheet1!H$2:I$101,2,0)</f>
        <v>-1439845</v>
      </c>
    </row>
    <row r="93" spans="1:11" outlineLevel="1" x14ac:dyDescent="0.25">
      <c r="A93">
        <f t="shared" si="5"/>
        <v>7</v>
      </c>
      <c r="B93" s="4">
        <v>44750</v>
      </c>
      <c r="C93" s="5" t="s">
        <v>179</v>
      </c>
      <c r="D93" s="5">
        <f t="shared" si="6"/>
        <v>23967</v>
      </c>
      <c r="E93" s="5" t="s">
        <v>87</v>
      </c>
      <c r="F93" s="5" t="s">
        <v>135</v>
      </c>
      <c r="G93" s="8">
        <v>348797</v>
      </c>
      <c r="H93" s="1" t="s">
        <v>74</v>
      </c>
      <c r="I93" s="8">
        <v>27904</v>
      </c>
      <c r="J93" s="8">
        <f t="shared" si="4"/>
        <v>376701</v>
      </c>
      <c r="K93" t="e">
        <f>+VLOOKUP(D93,Sheet1!H$2:I$101,2,0)</f>
        <v>#N/A</v>
      </c>
    </row>
    <row r="94" spans="1:11" outlineLevel="1" x14ac:dyDescent="0.25">
      <c r="A94">
        <f t="shared" si="5"/>
        <v>7</v>
      </c>
      <c r="B94" s="4">
        <v>44750</v>
      </c>
      <c r="C94" s="5" t="s">
        <v>276</v>
      </c>
      <c r="D94" s="5">
        <f t="shared" si="6"/>
        <v>23968</v>
      </c>
      <c r="E94" s="5" t="s">
        <v>87</v>
      </c>
      <c r="F94" s="5" t="s">
        <v>42</v>
      </c>
      <c r="G94" s="8">
        <v>2666374</v>
      </c>
      <c r="H94" s="1" t="s">
        <v>74</v>
      </c>
      <c r="I94" s="8">
        <v>213310</v>
      </c>
      <c r="J94" s="8">
        <f t="shared" si="4"/>
        <v>2879684</v>
      </c>
      <c r="K94" t="e">
        <f>+VLOOKUP(D94,Sheet1!H$2:I$101,2,0)</f>
        <v>#N/A</v>
      </c>
    </row>
    <row r="95" spans="1:11" outlineLevel="1" x14ac:dyDescent="0.25">
      <c r="A95">
        <f t="shared" si="5"/>
        <v>7</v>
      </c>
      <c r="B95" s="4">
        <v>44751</v>
      </c>
      <c r="C95" s="5" t="s">
        <v>471</v>
      </c>
      <c r="D95" s="5">
        <f t="shared" si="6"/>
        <v>24222</v>
      </c>
      <c r="E95" s="5" t="s">
        <v>87</v>
      </c>
      <c r="F95" s="5" t="s">
        <v>73</v>
      </c>
      <c r="G95" s="8">
        <v>1305833</v>
      </c>
      <c r="H95" s="1" t="s">
        <v>74</v>
      </c>
      <c r="I95" s="8">
        <v>104467</v>
      </c>
      <c r="J95" s="8">
        <f t="shared" si="4"/>
        <v>1410300</v>
      </c>
      <c r="K95" t="e">
        <f>+VLOOKUP(D95,Sheet1!H$2:I$101,2,0)</f>
        <v>#N/A</v>
      </c>
    </row>
    <row r="96" spans="1:11" outlineLevel="1" x14ac:dyDescent="0.25">
      <c r="A96">
        <f t="shared" si="5"/>
        <v>7</v>
      </c>
      <c r="B96" s="4">
        <v>44755</v>
      </c>
      <c r="C96" s="5" t="s">
        <v>331</v>
      </c>
      <c r="D96" s="5">
        <f t="shared" si="6"/>
        <v>24378</v>
      </c>
      <c r="E96" s="5" t="s">
        <v>87</v>
      </c>
      <c r="F96" s="5" t="s">
        <v>428</v>
      </c>
      <c r="G96" s="8">
        <v>1280434</v>
      </c>
      <c r="H96" s="1" t="s">
        <v>74</v>
      </c>
      <c r="I96" s="8">
        <v>102435</v>
      </c>
      <c r="J96" s="8">
        <f t="shared" si="4"/>
        <v>1382869</v>
      </c>
      <c r="K96" t="e">
        <f>+VLOOKUP(D96,Sheet1!H$2:I$101,2,0)</f>
        <v>#N/A</v>
      </c>
    </row>
    <row r="97" spans="1:11" outlineLevel="1" x14ac:dyDescent="0.25">
      <c r="A97">
        <f t="shared" si="5"/>
        <v>7</v>
      </c>
      <c r="B97" s="4">
        <v>44755</v>
      </c>
      <c r="C97" s="5" t="s">
        <v>215</v>
      </c>
      <c r="D97" s="5">
        <f t="shared" si="6"/>
        <v>24400</v>
      </c>
      <c r="E97" s="5" t="s">
        <v>87</v>
      </c>
      <c r="F97" s="5" t="s">
        <v>38</v>
      </c>
      <c r="G97" s="8">
        <v>1169911</v>
      </c>
      <c r="H97" s="1" t="s">
        <v>74</v>
      </c>
      <c r="I97" s="8">
        <v>93593</v>
      </c>
      <c r="J97" s="8">
        <f t="shared" si="4"/>
        <v>1263504</v>
      </c>
      <c r="K97" t="e">
        <f>+VLOOKUP(D97,Sheet1!H$2:I$101,2,0)</f>
        <v>#N/A</v>
      </c>
    </row>
    <row r="98" spans="1:11" outlineLevel="1" x14ac:dyDescent="0.25">
      <c r="A98">
        <f t="shared" si="5"/>
        <v>7</v>
      </c>
      <c r="B98" s="4">
        <v>44757</v>
      </c>
      <c r="C98" s="5" t="s">
        <v>348</v>
      </c>
      <c r="D98" s="5">
        <f t="shared" si="6"/>
        <v>25834</v>
      </c>
      <c r="E98" s="5" t="s">
        <v>87</v>
      </c>
      <c r="F98" s="5" t="s">
        <v>303</v>
      </c>
      <c r="G98" s="8">
        <v>1280434</v>
      </c>
      <c r="H98" s="1" t="s">
        <v>74</v>
      </c>
      <c r="I98" s="8">
        <v>102435</v>
      </c>
      <c r="J98" s="8">
        <f t="shared" si="4"/>
        <v>1382869</v>
      </c>
      <c r="K98" t="e">
        <f>+VLOOKUP(D98,Sheet1!H$2:I$101,2,0)</f>
        <v>#N/A</v>
      </c>
    </row>
    <row r="99" spans="1:11" outlineLevel="1" x14ac:dyDescent="0.25">
      <c r="A99">
        <f t="shared" si="5"/>
        <v>7</v>
      </c>
      <c r="B99" s="4">
        <v>44757</v>
      </c>
      <c r="C99" s="5" t="s">
        <v>102</v>
      </c>
      <c r="D99" s="5">
        <f t="shared" si="6"/>
        <v>25835</v>
      </c>
      <c r="E99" s="5" t="s">
        <v>87</v>
      </c>
      <c r="F99" s="5" t="s">
        <v>238</v>
      </c>
      <c r="G99" s="8">
        <v>1046392</v>
      </c>
      <c r="H99" s="1" t="s">
        <v>74</v>
      </c>
      <c r="I99" s="8">
        <v>83711</v>
      </c>
      <c r="J99" s="8">
        <f t="shared" si="4"/>
        <v>1130103</v>
      </c>
      <c r="K99" t="e">
        <f>+VLOOKUP(D99,Sheet1!H$2:I$101,2,0)</f>
        <v>#N/A</v>
      </c>
    </row>
    <row r="100" spans="1:11" outlineLevel="1" x14ac:dyDescent="0.25">
      <c r="A100">
        <f t="shared" si="5"/>
        <v>7</v>
      </c>
      <c r="B100" s="4">
        <v>44757</v>
      </c>
      <c r="C100" s="5" t="s">
        <v>174</v>
      </c>
      <c r="D100" s="5">
        <f t="shared" si="6"/>
        <v>25836</v>
      </c>
      <c r="E100" s="5" t="s">
        <v>87</v>
      </c>
      <c r="F100" s="5" t="s">
        <v>186</v>
      </c>
      <c r="G100" s="8">
        <v>713137</v>
      </c>
      <c r="H100" s="1" t="s">
        <v>74</v>
      </c>
      <c r="I100" s="8">
        <v>57051</v>
      </c>
      <c r="J100" s="8">
        <f t="shared" si="4"/>
        <v>770188</v>
      </c>
      <c r="K100" t="e">
        <f>+VLOOKUP(D100,Sheet1!H$2:I$101,2,0)</f>
        <v>#N/A</v>
      </c>
    </row>
    <row r="101" spans="1:11" outlineLevel="1" x14ac:dyDescent="0.25">
      <c r="A101">
        <f t="shared" si="5"/>
        <v>7</v>
      </c>
      <c r="B101" s="4">
        <v>44760</v>
      </c>
      <c r="C101" s="5" t="s">
        <v>439</v>
      </c>
      <c r="D101" s="5">
        <f t="shared" si="6"/>
        <v>25965</v>
      </c>
      <c r="E101" s="5" t="s">
        <v>87</v>
      </c>
      <c r="F101" s="5" t="s">
        <v>210</v>
      </c>
      <c r="G101" s="8">
        <v>3899485</v>
      </c>
      <c r="H101" s="1" t="s">
        <v>74</v>
      </c>
      <c r="I101" s="8">
        <v>311959</v>
      </c>
      <c r="J101" s="8">
        <f t="shared" si="4"/>
        <v>4211444</v>
      </c>
      <c r="K101" t="e">
        <f>+VLOOKUP(D101,Sheet1!H$2:I$101,2,0)</f>
        <v>#N/A</v>
      </c>
    </row>
    <row r="102" spans="1:11" outlineLevel="1" x14ac:dyDescent="0.25">
      <c r="A102">
        <f t="shared" si="5"/>
        <v>7</v>
      </c>
      <c r="B102" s="4">
        <v>44761</v>
      </c>
      <c r="C102" s="5" t="s">
        <v>154</v>
      </c>
      <c r="D102" s="5">
        <f t="shared" si="6"/>
        <v>26075</v>
      </c>
      <c r="E102" s="5" t="s">
        <v>87</v>
      </c>
      <c r="F102" s="5" t="s">
        <v>71</v>
      </c>
      <c r="G102" s="8">
        <v>2342369</v>
      </c>
      <c r="H102" s="1" t="s">
        <v>74</v>
      </c>
      <c r="I102" s="8">
        <v>187390</v>
      </c>
      <c r="J102" s="8">
        <f t="shared" si="4"/>
        <v>2529759</v>
      </c>
      <c r="K102" t="e">
        <f>+VLOOKUP(D102,Sheet1!H$2:I$101,2,0)</f>
        <v>#N/A</v>
      </c>
    </row>
    <row r="103" spans="1:11" outlineLevel="1" x14ac:dyDescent="0.25">
      <c r="A103">
        <f t="shared" ref="A103:A112" si="7">+MONTH(B103)</f>
        <v>7</v>
      </c>
      <c r="B103" s="4">
        <v>44762</v>
      </c>
      <c r="C103" s="5" t="s">
        <v>322</v>
      </c>
      <c r="D103" s="5">
        <f t="shared" si="6"/>
        <v>26124</v>
      </c>
      <c r="E103" s="5" t="s">
        <v>87</v>
      </c>
      <c r="F103" s="5" t="s">
        <v>254</v>
      </c>
      <c r="G103" s="8">
        <v>949546</v>
      </c>
      <c r="H103" s="1" t="s">
        <v>74</v>
      </c>
      <c r="I103" s="8">
        <v>75964</v>
      </c>
      <c r="J103" s="8">
        <f t="shared" si="4"/>
        <v>1025510</v>
      </c>
      <c r="K103" t="e">
        <f>+VLOOKUP(D103,Sheet1!H$2:I$101,2,0)</f>
        <v>#N/A</v>
      </c>
    </row>
    <row r="104" spans="1:11" outlineLevel="1" x14ac:dyDescent="0.25">
      <c r="A104">
        <f t="shared" si="7"/>
        <v>7</v>
      </c>
      <c r="B104" s="4">
        <v>44764</v>
      </c>
      <c r="C104" s="5" t="s">
        <v>21</v>
      </c>
      <c r="D104" s="5">
        <f t="shared" si="6"/>
        <v>26958</v>
      </c>
      <c r="E104" s="5" t="s">
        <v>87</v>
      </c>
      <c r="F104" s="5" t="s">
        <v>392</v>
      </c>
      <c r="G104" s="8">
        <v>637551</v>
      </c>
      <c r="H104" s="1" t="s">
        <v>74</v>
      </c>
      <c r="I104" s="8">
        <v>51004</v>
      </c>
      <c r="J104" s="8">
        <f t="shared" si="4"/>
        <v>688555</v>
      </c>
      <c r="K104" t="e">
        <f>+VLOOKUP(D104,Sheet1!H$2:I$101,2,0)</f>
        <v>#N/A</v>
      </c>
    </row>
    <row r="105" spans="1:11" outlineLevel="1" x14ac:dyDescent="0.25">
      <c r="A105">
        <f t="shared" si="7"/>
        <v>7</v>
      </c>
      <c r="B105" s="4">
        <v>44764</v>
      </c>
      <c r="C105" s="5" t="s">
        <v>205</v>
      </c>
      <c r="D105" s="5">
        <f t="shared" si="6"/>
        <v>27062</v>
      </c>
      <c r="E105" s="5" t="s">
        <v>87</v>
      </c>
      <c r="F105" s="5" t="s">
        <v>267</v>
      </c>
      <c r="G105" s="8">
        <v>1061934</v>
      </c>
      <c r="H105" s="1" t="s">
        <v>74</v>
      </c>
      <c r="I105" s="8">
        <v>84955</v>
      </c>
      <c r="J105" s="8">
        <f t="shared" si="4"/>
        <v>1146889</v>
      </c>
      <c r="K105">
        <f>+VLOOKUP(D105,Sheet1!H$2:I$101,2,0)</f>
        <v>-1146889</v>
      </c>
    </row>
    <row r="106" spans="1:11" outlineLevel="1" x14ac:dyDescent="0.25">
      <c r="A106">
        <f t="shared" si="7"/>
        <v>7</v>
      </c>
      <c r="B106" s="4">
        <v>44764</v>
      </c>
      <c r="C106" s="5" t="s">
        <v>211</v>
      </c>
      <c r="D106" s="5">
        <f t="shared" si="6"/>
        <v>27064</v>
      </c>
      <c r="E106" s="5" t="s">
        <v>87</v>
      </c>
      <c r="F106" s="5" t="s">
        <v>165</v>
      </c>
      <c r="G106" s="8">
        <v>695229</v>
      </c>
      <c r="H106" s="1" t="s">
        <v>74</v>
      </c>
      <c r="I106" s="8">
        <v>55618</v>
      </c>
      <c r="J106" s="8">
        <f t="shared" si="4"/>
        <v>750847</v>
      </c>
      <c r="K106" t="e">
        <f>+VLOOKUP(D106,Sheet1!H$2:I$101,2,0)</f>
        <v>#N/A</v>
      </c>
    </row>
    <row r="107" spans="1:11" outlineLevel="1" x14ac:dyDescent="0.25">
      <c r="A107">
        <f t="shared" si="7"/>
        <v>7</v>
      </c>
      <c r="B107" s="4">
        <v>44767</v>
      </c>
      <c r="C107" s="5" t="s">
        <v>316</v>
      </c>
      <c r="D107" s="5">
        <f t="shared" si="6"/>
        <v>27282</v>
      </c>
      <c r="E107" s="5" t="s">
        <v>87</v>
      </c>
      <c r="F107" s="5" t="s">
        <v>52</v>
      </c>
      <c r="G107" s="8">
        <v>697594</v>
      </c>
      <c r="H107" s="1" t="s">
        <v>74</v>
      </c>
      <c r="I107" s="8">
        <v>55808</v>
      </c>
      <c r="J107" s="8">
        <f t="shared" si="4"/>
        <v>753402</v>
      </c>
      <c r="K107" t="e">
        <f>+VLOOKUP(D107,Sheet1!H$2:I$101,2,0)</f>
        <v>#N/A</v>
      </c>
    </row>
    <row r="108" spans="1:11" outlineLevel="1" x14ac:dyDescent="0.25">
      <c r="A108">
        <f t="shared" si="7"/>
        <v>7</v>
      </c>
      <c r="B108" s="4">
        <v>44767</v>
      </c>
      <c r="C108" s="5" t="s">
        <v>214</v>
      </c>
      <c r="D108" s="5">
        <f t="shared" si="6"/>
        <v>27285</v>
      </c>
      <c r="E108" s="5" t="s">
        <v>87</v>
      </c>
      <c r="F108" s="5" t="s">
        <v>396</v>
      </c>
      <c r="G108" s="8">
        <v>2304781</v>
      </c>
      <c r="H108" s="1" t="s">
        <v>74</v>
      </c>
      <c r="I108" s="8">
        <v>184382</v>
      </c>
      <c r="J108" s="8">
        <f t="shared" si="4"/>
        <v>2489163</v>
      </c>
      <c r="K108" t="e">
        <f>+VLOOKUP(D108,Sheet1!H$2:I$101,2,0)</f>
        <v>#N/A</v>
      </c>
    </row>
    <row r="109" spans="1:11" outlineLevel="1" x14ac:dyDescent="0.25">
      <c r="A109">
        <f t="shared" si="7"/>
        <v>7</v>
      </c>
      <c r="B109" s="4">
        <v>44768</v>
      </c>
      <c r="C109" s="5" t="s">
        <v>151</v>
      </c>
      <c r="D109" s="5">
        <f t="shared" si="6"/>
        <v>27357</v>
      </c>
      <c r="E109" s="5" t="s">
        <v>87</v>
      </c>
      <c r="F109" s="5" t="s">
        <v>257</v>
      </c>
      <c r="G109" s="8">
        <v>826580</v>
      </c>
      <c r="H109" s="1" t="s">
        <v>74</v>
      </c>
      <c r="I109" s="8">
        <v>66126</v>
      </c>
      <c r="J109" s="8">
        <f t="shared" si="4"/>
        <v>892706</v>
      </c>
      <c r="K109">
        <f>+VLOOKUP(D109,Sheet1!H$2:I$101,2,0)</f>
        <v>-892706</v>
      </c>
    </row>
    <row r="110" spans="1:11" outlineLevel="1" x14ac:dyDescent="0.25">
      <c r="A110">
        <f t="shared" si="7"/>
        <v>7</v>
      </c>
      <c r="B110" s="4">
        <v>44768</v>
      </c>
      <c r="C110" s="5" t="s">
        <v>44</v>
      </c>
      <c r="D110" s="5">
        <f t="shared" si="6"/>
        <v>27410</v>
      </c>
      <c r="E110" s="5" t="s">
        <v>87</v>
      </c>
      <c r="F110" s="5" t="s">
        <v>64</v>
      </c>
      <c r="G110" s="8">
        <v>1097321</v>
      </c>
      <c r="H110" s="1" t="s">
        <v>74</v>
      </c>
      <c r="I110" s="8">
        <v>87786</v>
      </c>
      <c r="J110" s="8">
        <f t="shared" si="4"/>
        <v>1185107</v>
      </c>
      <c r="K110" t="e">
        <f>+VLOOKUP(D110,Sheet1!H$2:I$101,2,0)</f>
        <v>#N/A</v>
      </c>
    </row>
    <row r="111" spans="1:11" outlineLevel="1" x14ac:dyDescent="0.25">
      <c r="A111">
        <f t="shared" si="7"/>
        <v>7</v>
      </c>
      <c r="B111" s="4">
        <v>44769</v>
      </c>
      <c r="C111" s="5" t="s">
        <v>85</v>
      </c>
      <c r="D111" s="5">
        <f t="shared" si="6"/>
        <v>27454</v>
      </c>
      <c r="E111" s="5" t="s">
        <v>87</v>
      </c>
      <c r="F111" s="5" t="s">
        <v>365</v>
      </c>
      <c r="G111" s="8">
        <v>1061934</v>
      </c>
      <c r="H111" s="1" t="s">
        <v>74</v>
      </c>
      <c r="I111" s="8">
        <v>84955</v>
      </c>
      <c r="J111" s="8">
        <f t="shared" si="4"/>
        <v>1146889</v>
      </c>
      <c r="K111" t="e">
        <f>+VLOOKUP(D111,Sheet1!H$2:I$101,2,0)</f>
        <v>#N/A</v>
      </c>
    </row>
    <row r="112" spans="1:11" outlineLevel="1" x14ac:dyDescent="0.25">
      <c r="A112">
        <f t="shared" si="7"/>
        <v>7</v>
      </c>
      <c r="B112" s="4">
        <v>44769</v>
      </c>
      <c r="C112" s="5" t="s">
        <v>339</v>
      </c>
      <c r="D112" s="5">
        <f t="shared" si="6"/>
        <v>27455</v>
      </c>
      <c r="E112" s="5" t="s">
        <v>87</v>
      </c>
      <c r="F112" s="5" t="s">
        <v>328</v>
      </c>
      <c r="G112" s="8">
        <v>823570</v>
      </c>
      <c r="H112" s="1" t="s">
        <v>74</v>
      </c>
      <c r="I112" s="8">
        <v>65886</v>
      </c>
      <c r="J112" s="8">
        <f t="shared" si="4"/>
        <v>889456</v>
      </c>
      <c r="K112" t="e">
        <f>+VLOOKUP(D112,Sheet1!H$2:I$101,2,0)</f>
        <v>#N/A</v>
      </c>
    </row>
    <row r="113" spans="1:11" outlineLevel="1" x14ac:dyDescent="0.25">
      <c r="A113">
        <f t="shared" ref="A113:A176" si="8">+MONTH(B113)</f>
        <v>7</v>
      </c>
      <c r="B113" s="4">
        <v>44771</v>
      </c>
      <c r="C113" s="5" t="s">
        <v>187</v>
      </c>
      <c r="D113" s="5">
        <f t="shared" si="6"/>
        <v>28701</v>
      </c>
      <c r="E113" s="5" t="s">
        <v>87</v>
      </c>
      <c r="F113" s="5" t="s">
        <v>99</v>
      </c>
      <c r="G113" s="8">
        <v>474773</v>
      </c>
      <c r="H113" s="1" t="s">
        <v>74</v>
      </c>
      <c r="I113" s="8">
        <v>37982</v>
      </c>
      <c r="J113" s="8">
        <f t="shared" si="4"/>
        <v>512755</v>
      </c>
      <c r="K113" t="e">
        <f>+VLOOKUP(D113,Sheet1!H$2:I$101,2,0)</f>
        <v>#N/A</v>
      </c>
    </row>
    <row r="114" spans="1:11" outlineLevel="1" x14ac:dyDescent="0.25">
      <c r="A114">
        <f t="shared" si="8"/>
        <v>7</v>
      </c>
      <c r="B114" s="4">
        <v>44771</v>
      </c>
      <c r="C114" s="5" t="s">
        <v>413</v>
      </c>
      <c r="D114" s="5">
        <f t="shared" si="6"/>
        <v>28729</v>
      </c>
      <c r="E114" s="5" t="s">
        <v>87</v>
      </c>
      <c r="F114" s="5" t="s">
        <v>3</v>
      </c>
      <c r="G114" s="8">
        <v>823570</v>
      </c>
      <c r="H114" s="1" t="s">
        <v>74</v>
      </c>
      <c r="I114" s="8">
        <v>65886</v>
      </c>
      <c r="J114" s="8">
        <f t="shared" si="4"/>
        <v>889456</v>
      </c>
      <c r="K114" t="e">
        <f>+VLOOKUP(D114,Sheet1!H$2:I$101,2,0)</f>
        <v>#N/A</v>
      </c>
    </row>
    <row r="115" spans="1:11" outlineLevel="1" x14ac:dyDescent="0.25">
      <c r="A115">
        <f t="shared" si="8"/>
        <v>7</v>
      </c>
      <c r="B115" s="4">
        <v>44772</v>
      </c>
      <c r="C115" s="5" t="s">
        <v>467</v>
      </c>
      <c r="D115" s="5">
        <f t="shared" si="6"/>
        <v>28845</v>
      </c>
      <c r="E115" s="5" t="s">
        <v>87</v>
      </c>
      <c r="F115" s="5" t="s">
        <v>163</v>
      </c>
      <c r="G115" s="8">
        <v>1108434</v>
      </c>
      <c r="H115" s="1" t="s">
        <v>74</v>
      </c>
      <c r="I115" s="8">
        <v>88675</v>
      </c>
      <c r="J115" s="8">
        <f t="shared" si="4"/>
        <v>1197109</v>
      </c>
      <c r="K115" t="e">
        <f>+VLOOKUP(D115,Sheet1!H$2:I$101,2,0)</f>
        <v>#N/A</v>
      </c>
    </row>
    <row r="116" spans="1:11" outlineLevel="1" x14ac:dyDescent="0.25">
      <c r="A116">
        <f t="shared" si="8"/>
        <v>8</v>
      </c>
      <c r="B116" s="4">
        <v>44774</v>
      </c>
      <c r="C116" s="5" t="s">
        <v>263</v>
      </c>
      <c r="D116" s="5">
        <f t="shared" si="6"/>
        <v>28968</v>
      </c>
      <c r="E116" s="5" t="s">
        <v>87</v>
      </c>
      <c r="F116" s="5" t="s">
        <v>288</v>
      </c>
      <c r="G116" s="8">
        <v>1755207</v>
      </c>
      <c r="H116" s="1" t="s">
        <v>74</v>
      </c>
      <c r="I116" s="8">
        <v>140417</v>
      </c>
      <c r="J116" s="8">
        <f t="shared" si="4"/>
        <v>1895624</v>
      </c>
      <c r="K116" t="e">
        <f>+VLOOKUP(D116,Sheet1!H$2:I$101,2,0)</f>
        <v>#N/A</v>
      </c>
    </row>
    <row r="117" spans="1:11" outlineLevel="1" x14ac:dyDescent="0.25">
      <c r="A117">
        <f t="shared" si="8"/>
        <v>8</v>
      </c>
      <c r="B117" s="4">
        <v>44774</v>
      </c>
      <c r="C117" s="5" t="s">
        <v>33</v>
      </c>
      <c r="D117" s="5">
        <f t="shared" si="6"/>
        <v>28969</v>
      </c>
      <c r="E117" s="5" t="s">
        <v>87</v>
      </c>
      <c r="F117" s="5" t="s">
        <v>350</v>
      </c>
      <c r="G117" s="8">
        <v>959221</v>
      </c>
      <c r="H117" s="1" t="s">
        <v>74</v>
      </c>
      <c r="I117" s="8">
        <v>76738</v>
      </c>
      <c r="J117" s="8">
        <f t="shared" si="4"/>
        <v>1035959</v>
      </c>
      <c r="K117" t="e">
        <f>+VLOOKUP(D117,Sheet1!H$2:I$101,2,0)</f>
        <v>#N/A</v>
      </c>
    </row>
    <row r="118" spans="1:11" outlineLevel="1" x14ac:dyDescent="0.25">
      <c r="A118">
        <f t="shared" si="8"/>
        <v>8</v>
      </c>
      <c r="B118" s="4">
        <v>44774</v>
      </c>
      <c r="C118" s="5" t="s">
        <v>55</v>
      </c>
      <c r="D118" s="5">
        <f t="shared" si="6"/>
        <v>28971</v>
      </c>
      <c r="E118" s="5" t="s">
        <v>87</v>
      </c>
      <c r="F118" s="5" t="s">
        <v>373</v>
      </c>
      <c r="G118" s="8">
        <v>1280434</v>
      </c>
      <c r="H118" s="1" t="s">
        <v>74</v>
      </c>
      <c r="I118" s="8">
        <v>102435</v>
      </c>
      <c r="J118" s="8">
        <f t="shared" si="4"/>
        <v>1382869</v>
      </c>
      <c r="K118" t="e">
        <f>+VLOOKUP(D118,Sheet1!H$2:I$101,2,0)</f>
        <v>#N/A</v>
      </c>
    </row>
    <row r="119" spans="1:11" outlineLevel="1" x14ac:dyDescent="0.25">
      <c r="A119">
        <f t="shared" si="8"/>
        <v>8</v>
      </c>
      <c r="B119" s="4">
        <v>44774</v>
      </c>
      <c r="C119" s="5" t="s">
        <v>256</v>
      </c>
      <c r="D119" s="5">
        <f t="shared" si="6"/>
        <v>28982</v>
      </c>
      <c r="E119" s="5" t="s">
        <v>87</v>
      </c>
      <c r="F119" s="5" t="s">
        <v>472</v>
      </c>
      <c r="G119" s="8">
        <v>1885504</v>
      </c>
      <c r="H119" s="1" t="s">
        <v>74</v>
      </c>
      <c r="I119" s="8">
        <v>150840</v>
      </c>
      <c r="J119" s="8">
        <f t="shared" ref="J119:J180" si="9">+G119+I119</f>
        <v>2036344</v>
      </c>
      <c r="K119" t="e">
        <f>+VLOOKUP(D119,Sheet1!H$2:I$101,2,0)</f>
        <v>#N/A</v>
      </c>
    </row>
    <row r="120" spans="1:11" outlineLevel="1" x14ac:dyDescent="0.25">
      <c r="A120">
        <f t="shared" si="8"/>
        <v>8</v>
      </c>
      <c r="B120" s="4">
        <v>44775</v>
      </c>
      <c r="C120" s="5" t="s">
        <v>115</v>
      </c>
      <c r="D120" s="5">
        <f t="shared" si="6"/>
        <v>29061</v>
      </c>
      <c r="E120" s="5" t="s">
        <v>87</v>
      </c>
      <c r="F120" s="5" t="s">
        <v>148</v>
      </c>
      <c r="G120" s="8">
        <v>959221</v>
      </c>
      <c r="H120" s="1" t="s">
        <v>74</v>
      </c>
      <c r="I120" s="8">
        <v>76738</v>
      </c>
      <c r="J120" s="8">
        <f t="shared" si="9"/>
        <v>1035959</v>
      </c>
      <c r="K120" t="e">
        <f>+VLOOKUP(D120,Sheet1!H$2:I$101,2,0)</f>
        <v>#N/A</v>
      </c>
    </row>
    <row r="121" spans="1:11" outlineLevel="1" x14ac:dyDescent="0.25">
      <c r="A121">
        <f t="shared" si="8"/>
        <v>8</v>
      </c>
      <c r="B121" s="4">
        <v>44775</v>
      </c>
      <c r="C121" s="5" t="s">
        <v>137</v>
      </c>
      <c r="D121" s="5">
        <f t="shared" si="6"/>
        <v>29064</v>
      </c>
      <c r="E121" s="5" t="s">
        <v>87</v>
      </c>
      <c r="F121" s="5" t="s">
        <v>473</v>
      </c>
      <c r="G121" s="8">
        <v>2342369</v>
      </c>
      <c r="H121" s="1" t="s">
        <v>74</v>
      </c>
      <c r="I121" s="8">
        <v>187390</v>
      </c>
      <c r="J121" s="8">
        <f t="shared" si="9"/>
        <v>2529759</v>
      </c>
      <c r="K121" t="e">
        <f>+VLOOKUP(D121,Sheet1!H$2:I$101,2,0)</f>
        <v>#N/A</v>
      </c>
    </row>
    <row r="122" spans="1:11" outlineLevel="1" x14ac:dyDescent="0.25">
      <c r="A122">
        <f t="shared" si="8"/>
        <v>8</v>
      </c>
      <c r="B122" s="4">
        <v>44775</v>
      </c>
      <c r="C122" s="5" t="s">
        <v>457</v>
      </c>
      <c r="D122" s="5">
        <f t="shared" si="6"/>
        <v>29209</v>
      </c>
      <c r="E122" s="5" t="s">
        <v>87</v>
      </c>
      <c r="F122" s="5" t="s">
        <v>82</v>
      </c>
      <c r="G122" s="8">
        <v>2560869</v>
      </c>
      <c r="H122" s="1" t="s">
        <v>74</v>
      </c>
      <c r="I122" s="8">
        <v>204870</v>
      </c>
      <c r="J122" s="8">
        <f t="shared" si="9"/>
        <v>2765739</v>
      </c>
      <c r="K122" t="e">
        <f>+VLOOKUP(D122,Sheet1!H$2:I$101,2,0)</f>
        <v>#N/A</v>
      </c>
    </row>
    <row r="123" spans="1:11" outlineLevel="1" x14ac:dyDescent="0.25">
      <c r="A123">
        <f t="shared" si="8"/>
        <v>8</v>
      </c>
      <c r="B123" s="4">
        <v>44776</v>
      </c>
      <c r="C123" s="5" t="s">
        <v>63</v>
      </c>
      <c r="D123" s="5">
        <f t="shared" si="6"/>
        <v>29370</v>
      </c>
      <c r="E123" s="5" t="s">
        <v>87</v>
      </c>
      <c r="F123" s="5" t="s">
        <v>397</v>
      </c>
      <c r="G123" s="8">
        <v>1116151</v>
      </c>
      <c r="H123" s="1" t="s">
        <v>74</v>
      </c>
      <c r="I123" s="8">
        <v>89292</v>
      </c>
      <c r="J123" s="8">
        <f t="shared" si="9"/>
        <v>1205443</v>
      </c>
      <c r="K123" t="e">
        <f>+VLOOKUP(D123,Sheet1!H$2:I$101,2,0)</f>
        <v>#N/A</v>
      </c>
    </row>
    <row r="124" spans="1:11" outlineLevel="1" x14ac:dyDescent="0.25">
      <c r="A124">
        <f t="shared" si="8"/>
        <v>8</v>
      </c>
      <c r="B124" s="4">
        <v>44778</v>
      </c>
      <c r="C124" s="5" t="s">
        <v>56</v>
      </c>
      <c r="D124" s="5">
        <f t="shared" si="6"/>
        <v>29479</v>
      </c>
      <c r="E124" s="5" t="s">
        <v>87</v>
      </c>
      <c r="F124" s="5" t="s">
        <v>225</v>
      </c>
      <c r="G124" s="8">
        <v>1225119</v>
      </c>
      <c r="H124" s="1" t="s">
        <v>74</v>
      </c>
      <c r="I124" s="8">
        <v>98010</v>
      </c>
      <c r="J124" s="8">
        <f t="shared" si="9"/>
        <v>1323129</v>
      </c>
      <c r="K124" t="e">
        <f>+VLOOKUP(D124,Sheet1!H$2:I$101,2,0)</f>
        <v>#N/A</v>
      </c>
    </row>
    <row r="125" spans="1:11" outlineLevel="1" x14ac:dyDescent="0.25">
      <c r="A125">
        <f t="shared" si="8"/>
        <v>8</v>
      </c>
      <c r="B125" s="4">
        <v>44778</v>
      </c>
      <c r="C125" s="5" t="s">
        <v>75</v>
      </c>
      <c r="D125" s="5">
        <f t="shared" si="6"/>
        <v>29480</v>
      </c>
      <c r="E125" s="5" t="s">
        <v>87</v>
      </c>
      <c r="F125" s="5" t="s">
        <v>400</v>
      </c>
      <c r="G125" s="8">
        <v>1333186</v>
      </c>
      <c r="H125" s="1" t="s">
        <v>74</v>
      </c>
      <c r="I125" s="8">
        <v>106655</v>
      </c>
      <c r="J125" s="8">
        <f t="shared" si="9"/>
        <v>1439841</v>
      </c>
      <c r="K125" t="e">
        <f>+VLOOKUP(D125,Sheet1!H$2:I$101,2,0)</f>
        <v>#N/A</v>
      </c>
    </row>
    <row r="126" spans="1:11" outlineLevel="1" x14ac:dyDescent="0.25">
      <c r="A126">
        <f t="shared" si="8"/>
        <v>8</v>
      </c>
      <c r="B126" s="4">
        <v>44778</v>
      </c>
      <c r="C126" s="5" t="s">
        <v>259</v>
      </c>
      <c r="D126" s="5">
        <f t="shared" si="6"/>
        <v>29482</v>
      </c>
      <c r="E126" s="5" t="s">
        <v>87</v>
      </c>
      <c r="F126" s="5" t="s">
        <v>442</v>
      </c>
      <c r="G126" s="8">
        <v>1114686</v>
      </c>
      <c r="H126" s="1" t="s">
        <v>74</v>
      </c>
      <c r="I126" s="8">
        <v>89175</v>
      </c>
      <c r="J126" s="8">
        <f t="shared" si="9"/>
        <v>1203861</v>
      </c>
      <c r="K126" t="e">
        <f>+VLOOKUP(D126,Sheet1!H$2:I$101,2,0)</f>
        <v>#N/A</v>
      </c>
    </row>
    <row r="127" spans="1:11" outlineLevel="1" x14ac:dyDescent="0.25">
      <c r="A127">
        <f t="shared" si="8"/>
        <v>8</v>
      </c>
      <c r="B127" s="4">
        <v>44778</v>
      </c>
      <c r="C127" s="5" t="s">
        <v>12</v>
      </c>
      <c r="D127" s="5">
        <f t="shared" si="6"/>
        <v>29484</v>
      </c>
      <c r="E127" s="5" t="s">
        <v>87</v>
      </c>
      <c r="F127" s="5" t="s">
        <v>103</v>
      </c>
      <c r="G127" s="8">
        <v>984389</v>
      </c>
      <c r="H127" s="1" t="s">
        <v>74</v>
      </c>
      <c r="I127" s="8">
        <v>78751</v>
      </c>
      <c r="J127" s="8">
        <f t="shared" si="9"/>
        <v>1063140</v>
      </c>
      <c r="K127" t="e">
        <f>+VLOOKUP(D127,Sheet1!H$2:I$101,2,0)</f>
        <v>#N/A</v>
      </c>
    </row>
    <row r="128" spans="1:11" outlineLevel="1" x14ac:dyDescent="0.25">
      <c r="A128">
        <f t="shared" si="8"/>
        <v>8</v>
      </c>
      <c r="B128" s="4">
        <v>44778</v>
      </c>
      <c r="C128" s="5" t="s">
        <v>482</v>
      </c>
      <c r="D128" s="5">
        <f t="shared" si="6"/>
        <v>29485</v>
      </c>
      <c r="E128" s="5" t="s">
        <v>87</v>
      </c>
      <c r="F128" s="5" t="s">
        <v>29</v>
      </c>
      <c r="G128" s="8">
        <v>1142451</v>
      </c>
      <c r="H128" s="1" t="s">
        <v>74</v>
      </c>
      <c r="I128" s="8">
        <v>91396</v>
      </c>
      <c r="J128" s="8">
        <f t="shared" si="9"/>
        <v>1233847</v>
      </c>
      <c r="K128" t="e">
        <f>+VLOOKUP(D128,Sheet1!H$2:I$101,2,0)</f>
        <v>#N/A</v>
      </c>
    </row>
    <row r="129" spans="1:11" outlineLevel="1" x14ac:dyDescent="0.25">
      <c r="A129">
        <f t="shared" si="8"/>
        <v>8</v>
      </c>
      <c r="B129" s="4">
        <v>44778</v>
      </c>
      <c r="C129" s="5" t="s">
        <v>245</v>
      </c>
      <c r="D129" s="5">
        <f t="shared" si="6"/>
        <v>29486</v>
      </c>
      <c r="E129" s="5" t="s">
        <v>87</v>
      </c>
      <c r="F129" s="5" t="s">
        <v>49</v>
      </c>
      <c r="G129" s="8">
        <v>1333186</v>
      </c>
      <c r="H129" s="1" t="s">
        <v>74</v>
      </c>
      <c r="I129" s="8">
        <v>106655</v>
      </c>
      <c r="J129" s="8">
        <f t="shared" si="9"/>
        <v>1439841</v>
      </c>
      <c r="K129" t="e">
        <f>+VLOOKUP(D129,Sheet1!H$2:I$101,2,0)</f>
        <v>#N/A</v>
      </c>
    </row>
    <row r="130" spans="1:11" outlineLevel="1" x14ac:dyDescent="0.25">
      <c r="A130">
        <f t="shared" si="8"/>
        <v>8</v>
      </c>
      <c r="B130" s="4">
        <v>44778</v>
      </c>
      <c r="C130" s="5" t="s">
        <v>297</v>
      </c>
      <c r="D130" s="5">
        <f t="shared" si="6"/>
        <v>29488</v>
      </c>
      <c r="E130" s="5" t="s">
        <v>87</v>
      </c>
      <c r="F130" s="5" t="s">
        <v>94</v>
      </c>
      <c r="G130" s="8">
        <v>1114686</v>
      </c>
      <c r="H130" s="1" t="s">
        <v>74</v>
      </c>
      <c r="I130" s="8">
        <v>89175</v>
      </c>
      <c r="J130" s="8">
        <f t="shared" si="9"/>
        <v>1203861</v>
      </c>
      <c r="K130" t="e">
        <f>+VLOOKUP(D130,Sheet1!H$2:I$101,2,0)</f>
        <v>#N/A</v>
      </c>
    </row>
    <row r="131" spans="1:11" outlineLevel="1" x14ac:dyDescent="0.25">
      <c r="A131">
        <f t="shared" si="8"/>
        <v>8</v>
      </c>
      <c r="B131" s="4">
        <v>44778</v>
      </c>
      <c r="C131" s="5" t="s">
        <v>376</v>
      </c>
      <c r="D131" s="5">
        <f t="shared" si="6"/>
        <v>29489</v>
      </c>
      <c r="E131" s="5" t="s">
        <v>87</v>
      </c>
      <c r="F131" s="5" t="s">
        <v>271</v>
      </c>
      <c r="G131" s="8">
        <v>1463483</v>
      </c>
      <c r="H131" s="1" t="s">
        <v>74</v>
      </c>
      <c r="I131" s="8">
        <v>117079</v>
      </c>
      <c r="J131" s="8">
        <f t="shared" si="9"/>
        <v>1580562</v>
      </c>
      <c r="K131">
        <f>+VLOOKUP(D131,Sheet1!H$2:I$101,2,0)</f>
        <v>-1580562</v>
      </c>
    </row>
    <row r="132" spans="1:11" outlineLevel="1" x14ac:dyDescent="0.25">
      <c r="A132">
        <f t="shared" si="8"/>
        <v>8</v>
      </c>
      <c r="B132" s="4">
        <v>44779</v>
      </c>
      <c r="C132" s="5" t="s">
        <v>470</v>
      </c>
      <c r="D132" s="5">
        <f t="shared" si="6"/>
        <v>29491</v>
      </c>
      <c r="E132" s="5" t="s">
        <v>87</v>
      </c>
      <c r="F132" s="5" t="s">
        <v>290</v>
      </c>
      <c r="G132" s="8">
        <v>1463483</v>
      </c>
      <c r="H132" s="1" t="s">
        <v>74</v>
      </c>
      <c r="I132" s="8">
        <v>117079</v>
      </c>
      <c r="J132" s="8">
        <f t="shared" si="9"/>
        <v>1580562</v>
      </c>
      <c r="K132" t="e">
        <f>+VLOOKUP(D132,Sheet1!H$2:I$101,2,0)</f>
        <v>#N/A</v>
      </c>
    </row>
    <row r="133" spans="1:11" outlineLevel="1" x14ac:dyDescent="0.25">
      <c r="A133">
        <f t="shared" si="8"/>
        <v>8</v>
      </c>
      <c r="B133" s="4">
        <v>44781</v>
      </c>
      <c r="C133" s="5" t="s">
        <v>189</v>
      </c>
      <c r="D133" s="5">
        <f t="shared" si="6"/>
        <v>29575</v>
      </c>
      <c r="E133" s="5" t="s">
        <v>87</v>
      </c>
      <c r="F133" s="5" t="s">
        <v>86</v>
      </c>
      <c r="G133" s="8">
        <v>1207259</v>
      </c>
      <c r="H133" s="1" t="s">
        <v>74</v>
      </c>
      <c r="I133" s="8">
        <v>96581</v>
      </c>
      <c r="J133" s="8">
        <f t="shared" si="9"/>
        <v>1303840</v>
      </c>
      <c r="K133" t="e">
        <f>+VLOOKUP(D133,Sheet1!H$2:I$101,2,0)</f>
        <v>#N/A</v>
      </c>
    </row>
    <row r="134" spans="1:11" outlineLevel="1" x14ac:dyDescent="0.25">
      <c r="A134">
        <f t="shared" si="8"/>
        <v>8</v>
      </c>
      <c r="B134" s="4">
        <v>44783</v>
      </c>
      <c r="C134" s="5" t="s">
        <v>164</v>
      </c>
      <c r="D134" s="5">
        <f t="shared" ref="D134:D197" si="10">+C134*1</f>
        <v>29702</v>
      </c>
      <c r="E134" s="5" t="s">
        <v>87</v>
      </c>
      <c r="F134" s="5" t="s">
        <v>50</v>
      </c>
      <c r="G134" s="8">
        <v>1333186</v>
      </c>
      <c r="H134" s="1" t="s">
        <v>74</v>
      </c>
      <c r="I134" s="8">
        <v>106655</v>
      </c>
      <c r="J134" s="8">
        <f t="shared" si="9"/>
        <v>1439841</v>
      </c>
      <c r="K134" t="e">
        <f>+VLOOKUP(D134,Sheet1!H$2:I$101,2,0)</f>
        <v>#N/A</v>
      </c>
    </row>
    <row r="135" spans="1:11" outlineLevel="1" x14ac:dyDescent="0.25">
      <c r="A135">
        <f t="shared" si="8"/>
        <v>8</v>
      </c>
      <c r="B135" s="4">
        <v>44783</v>
      </c>
      <c r="C135" s="5" t="s">
        <v>456</v>
      </c>
      <c r="D135" s="5">
        <f t="shared" si="10"/>
        <v>29703</v>
      </c>
      <c r="E135" s="5" t="s">
        <v>87</v>
      </c>
      <c r="F135" s="5" t="s">
        <v>379</v>
      </c>
      <c r="G135" s="8">
        <v>2138848</v>
      </c>
      <c r="H135" s="1" t="s">
        <v>74</v>
      </c>
      <c r="I135" s="8">
        <v>171108</v>
      </c>
      <c r="J135" s="8">
        <f t="shared" si="9"/>
        <v>2309956</v>
      </c>
      <c r="K135" t="e">
        <f>+VLOOKUP(D135,Sheet1!H$2:I$101,2,0)</f>
        <v>#N/A</v>
      </c>
    </row>
    <row r="136" spans="1:11" outlineLevel="1" x14ac:dyDescent="0.25">
      <c r="A136">
        <f t="shared" si="8"/>
        <v>8</v>
      </c>
      <c r="B136" s="4">
        <v>44783</v>
      </c>
      <c r="C136" s="5" t="s">
        <v>105</v>
      </c>
      <c r="D136" s="5">
        <f t="shared" si="10"/>
        <v>29704</v>
      </c>
      <c r="E136" s="5" t="s">
        <v>87</v>
      </c>
      <c r="F136" s="5" t="s">
        <v>438</v>
      </c>
      <c r="G136" s="8">
        <v>527525</v>
      </c>
      <c r="H136" s="1" t="s">
        <v>74</v>
      </c>
      <c r="I136" s="8">
        <v>42202</v>
      </c>
      <c r="J136" s="8">
        <f t="shared" si="9"/>
        <v>569727</v>
      </c>
      <c r="K136" t="e">
        <f>+VLOOKUP(D136,Sheet1!H$2:I$101,2,0)</f>
        <v>#N/A</v>
      </c>
    </row>
    <row r="137" spans="1:11" outlineLevel="1" x14ac:dyDescent="0.25">
      <c r="A137">
        <f t="shared" si="8"/>
        <v>8</v>
      </c>
      <c r="B137" s="4">
        <v>44783</v>
      </c>
      <c r="C137" s="5" t="s">
        <v>40</v>
      </c>
      <c r="D137" s="5">
        <f t="shared" si="10"/>
        <v>29705</v>
      </c>
      <c r="E137" s="5" t="s">
        <v>87</v>
      </c>
      <c r="F137" s="5" t="s">
        <v>447</v>
      </c>
      <c r="G137" s="8">
        <v>1622348</v>
      </c>
      <c r="H137" s="1" t="s">
        <v>74</v>
      </c>
      <c r="I137" s="8">
        <v>129788</v>
      </c>
      <c r="J137" s="8">
        <f t="shared" si="9"/>
        <v>1752136</v>
      </c>
      <c r="K137" t="e">
        <f>+VLOOKUP(D137,Sheet1!H$2:I$101,2,0)</f>
        <v>#N/A</v>
      </c>
    </row>
    <row r="138" spans="1:11" outlineLevel="1" x14ac:dyDescent="0.25">
      <c r="A138">
        <f t="shared" si="8"/>
        <v>8</v>
      </c>
      <c r="B138" s="4">
        <v>44786</v>
      </c>
      <c r="C138" s="5" t="s">
        <v>463</v>
      </c>
      <c r="D138" s="5">
        <f t="shared" si="10"/>
        <v>31395</v>
      </c>
      <c r="E138" s="5" t="s">
        <v>87</v>
      </c>
      <c r="F138" s="5" t="s">
        <v>221</v>
      </c>
      <c r="G138" s="8">
        <v>1114686</v>
      </c>
      <c r="H138" s="1" t="s">
        <v>74</v>
      </c>
      <c r="I138" s="8">
        <v>89175</v>
      </c>
      <c r="J138" s="8">
        <f t="shared" si="9"/>
        <v>1203861</v>
      </c>
      <c r="K138" t="e">
        <f>+VLOOKUP(D138,Sheet1!H$2:I$101,2,0)</f>
        <v>#N/A</v>
      </c>
    </row>
    <row r="139" spans="1:11" outlineLevel="1" x14ac:dyDescent="0.25">
      <c r="A139">
        <f t="shared" si="8"/>
        <v>8</v>
      </c>
      <c r="B139" s="4">
        <v>44786</v>
      </c>
      <c r="C139" s="5" t="s">
        <v>193</v>
      </c>
      <c r="D139" s="5">
        <f t="shared" si="10"/>
        <v>31418</v>
      </c>
      <c r="E139" s="5" t="s">
        <v>87</v>
      </c>
      <c r="F139" s="5" t="s">
        <v>293</v>
      </c>
      <c r="G139" s="8">
        <v>218500</v>
      </c>
      <c r="H139" s="1" t="s">
        <v>74</v>
      </c>
      <c r="I139" s="8">
        <v>17480</v>
      </c>
      <c r="J139" s="8">
        <f t="shared" si="9"/>
        <v>235980</v>
      </c>
      <c r="K139" t="e">
        <f>+VLOOKUP(D139,Sheet1!H$2:I$101,2,0)</f>
        <v>#N/A</v>
      </c>
    </row>
    <row r="140" spans="1:11" outlineLevel="1" x14ac:dyDescent="0.25">
      <c r="A140">
        <f t="shared" si="8"/>
        <v>8</v>
      </c>
      <c r="B140" s="4">
        <v>44786</v>
      </c>
      <c r="C140" s="5" t="s">
        <v>216</v>
      </c>
      <c r="D140" s="5">
        <f t="shared" si="10"/>
        <v>31419</v>
      </c>
      <c r="E140" s="5" t="s">
        <v>87</v>
      </c>
      <c r="F140" s="5" t="s">
        <v>476</v>
      </c>
      <c r="G140" s="8">
        <v>1055051</v>
      </c>
      <c r="H140" s="1" t="s">
        <v>74</v>
      </c>
      <c r="I140" s="8">
        <v>84404</v>
      </c>
      <c r="J140" s="8">
        <f t="shared" si="9"/>
        <v>1139455</v>
      </c>
      <c r="K140" t="e">
        <f>+VLOOKUP(D140,Sheet1!H$2:I$101,2,0)</f>
        <v>#N/A</v>
      </c>
    </row>
    <row r="141" spans="1:11" outlineLevel="1" x14ac:dyDescent="0.25">
      <c r="A141">
        <f t="shared" si="8"/>
        <v>8</v>
      </c>
      <c r="B141" s="4">
        <v>44786</v>
      </c>
      <c r="C141" s="5" t="s">
        <v>335</v>
      </c>
      <c r="D141" s="5">
        <f t="shared" si="10"/>
        <v>31420</v>
      </c>
      <c r="E141" s="5" t="s">
        <v>87</v>
      </c>
      <c r="F141" s="5" t="s">
        <v>217</v>
      </c>
      <c r="G141" s="8">
        <v>765889</v>
      </c>
      <c r="H141" s="1" t="s">
        <v>74</v>
      </c>
      <c r="I141" s="8">
        <v>61271</v>
      </c>
      <c r="J141" s="8">
        <f t="shared" si="9"/>
        <v>827160</v>
      </c>
      <c r="K141" t="e">
        <f>+VLOOKUP(D141,Sheet1!H$2:I$101,2,0)</f>
        <v>#N/A</v>
      </c>
    </row>
    <row r="142" spans="1:11" outlineLevel="1" x14ac:dyDescent="0.25">
      <c r="A142">
        <f t="shared" si="8"/>
        <v>8</v>
      </c>
      <c r="B142" s="4">
        <v>44786</v>
      </c>
      <c r="C142" s="5" t="s">
        <v>194</v>
      </c>
      <c r="D142" s="5">
        <f t="shared" si="10"/>
        <v>31437</v>
      </c>
      <c r="E142" s="5" t="s">
        <v>87</v>
      </c>
      <c r="F142" s="5" t="s">
        <v>31</v>
      </c>
      <c r="G142" s="8">
        <v>1333186</v>
      </c>
      <c r="H142" s="1" t="s">
        <v>74</v>
      </c>
      <c r="I142" s="8">
        <v>106655</v>
      </c>
      <c r="J142" s="8">
        <f t="shared" si="9"/>
        <v>1439841</v>
      </c>
      <c r="K142" t="e">
        <f>+VLOOKUP(D142,Sheet1!H$2:I$101,2,0)</f>
        <v>#N/A</v>
      </c>
    </row>
    <row r="143" spans="1:11" outlineLevel="1" x14ac:dyDescent="0.25">
      <c r="A143">
        <f t="shared" si="8"/>
        <v>8</v>
      </c>
      <c r="B143" s="4">
        <v>44789</v>
      </c>
      <c r="C143" s="5" t="s">
        <v>208</v>
      </c>
      <c r="D143" s="5">
        <f t="shared" si="10"/>
        <v>31674</v>
      </c>
      <c r="E143" s="5" t="s">
        <v>87</v>
      </c>
      <c r="F143" s="5" t="s">
        <v>302</v>
      </c>
      <c r="G143" s="8">
        <v>1114686</v>
      </c>
      <c r="H143" s="1" t="s">
        <v>74</v>
      </c>
      <c r="I143" s="8">
        <v>89175</v>
      </c>
      <c r="J143" s="8">
        <f t="shared" si="9"/>
        <v>1203861</v>
      </c>
      <c r="K143" t="e">
        <f>+VLOOKUP(D143,Sheet1!H$2:I$101,2,0)</f>
        <v>#N/A</v>
      </c>
    </row>
    <row r="144" spans="1:11" outlineLevel="1" x14ac:dyDescent="0.25">
      <c r="A144">
        <f t="shared" si="8"/>
        <v>8</v>
      </c>
      <c r="B144" s="4">
        <v>44789</v>
      </c>
      <c r="C144" s="5" t="s">
        <v>417</v>
      </c>
      <c r="D144" s="5">
        <f t="shared" si="10"/>
        <v>31675</v>
      </c>
      <c r="E144" s="5" t="s">
        <v>87</v>
      </c>
      <c r="F144" s="5" t="s">
        <v>310</v>
      </c>
      <c r="G144" s="8">
        <v>1333186</v>
      </c>
      <c r="H144" s="1" t="s">
        <v>74</v>
      </c>
      <c r="I144" s="8">
        <v>106655</v>
      </c>
      <c r="J144" s="8">
        <f t="shared" si="9"/>
        <v>1439841</v>
      </c>
      <c r="K144" t="e">
        <f>+VLOOKUP(D144,Sheet1!H$2:I$101,2,0)</f>
        <v>#N/A</v>
      </c>
    </row>
    <row r="145" spans="1:11" outlineLevel="1" x14ac:dyDescent="0.25">
      <c r="A145">
        <f t="shared" si="8"/>
        <v>8</v>
      </c>
      <c r="B145" s="4">
        <v>44793</v>
      </c>
      <c r="C145" s="5" t="s">
        <v>218</v>
      </c>
      <c r="D145" s="5">
        <f t="shared" si="10"/>
        <v>34139</v>
      </c>
      <c r="E145" s="5" t="s">
        <v>87</v>
      </c>
      <c r="F145" s="5" t="s">
        <v>415</v>
      </c>
      <c r="G145" s="8">
        <v>1114686</v>
      </c>
      <c r="H145" s="1" t="s">
        <v>74</v>
      </c>
      <c r="I145" s="8">
        <v>89175</v>
      </c>
      <c r="J145" s="8">
        <f t="shared" si="9"/>
        <v>1203861</v>
      </c>
      <c r="K145" t="e">
        <f>+VLOOKUP(D145,Sheet1!H$2:I$101,2,0)</f>
        <v>#N/A</v>
      </c>
    </row>
    <row r="146" spans="1:11" outlineLevel="1" x14ac:dyDescent="0.25">
      <c r="A146">
        <f t="shared" si="8"/>
        <v>8</v>
      </c>
      <c r="B146" s="4">
        <v>44793</v>
      </c>
      <c r="C146" s="5" t="s">
        <v>39</v>
      </c>
      <c r="D146" s="5">
        <f t="shared" si="10"/>
        <v>34140</v>
      </c>
      <c r="E146" s="5" t="s">
        <v>87</v>
      </c>
      <c r="F146" s="5" t="s">
        <v>69</v>
      </c>
      <c r="G146" s="8">
        <v>805661</v>
      </c>
      <c r="H146" s="1" t="s">
        <v>74</v>
      </c>
      <c r="I146" s="8">
        <v>64453</v>
      </c>
      <c r="J146" s="8">
        <f t="shared" si="9"/>
        <v>870114</v>
      </c>
      <c r="K146" t="e">
        <f>+VLOOKUP(D146,Sheet1!H$2:I$101,2,0)</f>
        <v>#N/A</v>
      </c>
    </row>
    <row r="147" spans="1:11" outlineLevel="1" x14ac:dyDescent="0.25">
      <c r="A147">
        <f t="shared" si="8"/>
        <v>8</v>
      </c>
      <c r="B147" s="4">
        <v>44793</v>
      </c>
      <c r="C147" s="5" t="s">
        <v>235</v>
      </c>
      <c r="D147" s="5">
        <f t="shared" si="10"/>
        <v>34141</v>
      </c>
      <c r="E147" s="5" t="s">
        <v>87</v>
      </c>
      <c r="F147" s="5" t="s">
        <v>260</v>
      </c>
      <c r="G147" s="8">
        <v>393756</v>
      </c>
      <c r="H147" s="1" t="s">
        <v>74</v>
      </c>
      <c r="I147" s="8">
        <v>31500</v>
      </c>
      <c r="J147" s="8">
        <f t="shared" si="9"/>
        <v>425256</v>
      </c>
      <c r="K147">
        <f>+VLOOKUP(D147,Sheet1!H$2:I$101,2,0)</f>
        <v>-425256</v>
      </c>
    </row>
    <row r="148" spans="1:11" outlineLevel="1" x14ac:dyDescent="0.25">
      <c r="A148">
        <f t="shared" si="8"/>
        <v>8</v>
      </c>
      <c r="B148" s="4">
        <v>44795</v>
      </c>
      <c r="C148" s="5" t="s">
        <v>477</v>
      </c>
      <c r="D148" s="5">
        <f t="shared" si="10"/>
        <v>34213</v>
      </c>
      <c r="E148" s="5" t="s">
        <v>87</v>
      </c>
      <c r="F148" s="5" t="s">
        <v>327</v>
      </c>
      <c r="G148" s="8">
        <v>984389</v>
      </c>
      <c r="H148" s="1" t="s">
        <v>74</v>
      </c>
      <c r="I148" s="8">
        <v>78751</v>
      </c>
      <c r="J148" s="8">
        <f t="shared" si="9"/>
        <v>1063140</v>
      </c>
      <c r="K148" t="e">
        <f>+VLOOKUP(D148,Sheet1!H$2:I$101,2,0)</f>
        <v>#N/A</v>
      </c>
    </row>
    <row r="149" spans="1:11" outlineLevel="1" x14ac:dyDescent="0.25">
      <c r="A149">
        <f t="shared" si="8"/>
        <v>8</v>
      </c>
      <c r="B149" s="4">
        <v>44795</v>
      </c>
      <c r="C149" s="5" t="s">
        <v>405</v>
      </c>
      <c r="D149" s="5">
        <f t="shared" si="10"/>
        <v>34214</v>
      </c>
      <c r="E149" s="5" t="s">
        <v>87</v>
      </c>
      <c r="F149" s="5" t="s">
        <v>133</v>
      </c>
      <c r="G149" s="8">
        <v>984389</v>
      </c>
      <c r="H149" s="1" t="s">
        <v>74</v>
      </c>
      <c r="I149" s="8">
        <v>78751</v>
      </c>
      <c r="J149" s="8">
        <f t="shared" si="9"/>
        <v>1063140</v>
      </c>
      <c r="K149" t="e">
        <f>+VLOOKUP(D149,Sheet1!H$2:I$101,2,0)</f>
        <v>#N/A</v>
      </c>
    </row>
    <row r="150" spans="1:11" outlineLevel="1" x14ac:dyDescent="0.25">
      <c r="A150">
        <f t="shared" si="8"/>
        <v>8</v>
      </c>
      <c r="B150" s="4">
        <v>44795</v>
      </c>
      <c r="C150" s="5" t="s">
        <v>131</v>
      </c>
      <c r="D150" s="5">
        <f t="shared" si="10"/>
        <v>34215</v>
      </c>
      <c r="E150" s="5" t="s">
        <v>87</v>
      </c>
      <c r="F150" s="5" t="s">
        <v>180</v>
      </c>
      <c r="G150" s="8">
        <v>658625</v>
      </c>
      <c r="H150" s="1" t="s">
        <v>74</v>
      </c>
      <c r="I150" s="8">
        <v>52690</v>
      </c>
      <c r="J150" s="8">
        <f t="shared" si="9"/>
        <v>711315</v>
      </c>
      <c r="K150" t="e">
        <f>+VLOOKUP(D150,Sheet1!H$2:I$101,2,0)</f>
        <v>#N/A</v>
      </c>
    </row>
    <row r="151" spans="1:11" outlineLevel="1" x14ac:dyDescent="0.25">
      <c r="A151">
        <f t="shared" si="8"/>
        <v>8</v>
      </c>
      <c r="B151" s="4">
        <v>44796</v>
      </c>
      <c r="C151" s="5" t="s">
        <v>166</v>
      </c>
      <c r="D151" s="5">
        <f t="shared" si="10"/>
        <v>34291</v>
      </c>
      <c r="E151" s="5" t="s">
        <v>87</v>
      </c>
      <c r="F151" s="5" t="s">
        <v>394</v>
      </c>
      <c r="G151" s="8">
        <v>459910</v>
      </c>
      <c r="H151" s="1" t="s">
        <v>74</v>
      </c>
      <c r="I151" s="8">
        <v>36793</v>
      </c>
      <c r="J151" s="8">
        <f t="shared" si="9"/>
        <v>496703</v>
      </c>
      <c r="K151" t="e">
        <f>+VLOOKUP(D151,Sheet1!H$2:I$101,2,0)</f>
        <v>#N/A</v>
      </c>
    </row>
    <row r="152" spans="1:11" outlineLevel="1" x14ac:dyDescent="0.25">
      <c r="A152">
        <f t="shared" si="8"/>
        <v>8</v>
      </c>
      <c r="B152" s="4">
        <v>44796</v>
      </c>
      <c r="C152" s="5" t="s">
        <v>315</v>
      </c>
      <c r="D152" s="5">
        <f t="shared" si="10"/>
        <v>34329</v>
      </c>
      <c r="E152" s="5" t="s">
        <v>87</v>
      </c>
      <c r="F152" s="5" t="s">
        <v>231</v>
      </c>
      <c r="G152" s="8">
        <v>1440622</v>
      </c>
      <c r="H152" s="1" t="s">
        <v>74</v>
      </c>
      <c r="I152" s="8">
        <v>115250</v>
      </c>
      <c r="J152" s="8">
        <f t="shared" si="9"/>
        <v>1555872</v>
      </c>
      <c r="K152">
        <f>+VLOOKUP(D152,Sheet1!H$2:I$101,2,0)</f>
        <v>-1555872</v>
      </c>
    </row>
    <row r="153" spans="1:11" outlineLevel="1" x14ac:dyDescent="0.25">
      <c r="A153">
        <f t="shared" si="8"/>
        <v>8</v>
      </c>
      <c r="B153" s="4">
        <v>44799</v>
      </c>
      <c r="C153" s="5" t="s">
        <v>448</v>
      </c>
      <c r="D153" s="5">
        <f t="shared" si="10"/>
        <v>36243</v>
      </c>
      <c r="E153" s="5" t="s">
        <v>87</v>
      </c>
      <c r="F153" s="5" t="s">
        <v>433</v>
      </c>
      <c r="G153" s="8">
        <v>1055051</v>
      </c>
      <c r="H153" s="1" t="s">
        <v>74</v>
      </c>
      <c r="I153" s="8">
        <v>84404</v>
      </c>
      <c r="J153" s="8">
        <f t="shared" si="9"/>
        <v>1139455</v>
      </c>
      <c r="K153" t="e">
        <f>+VLOOKUP(D153,Sheet1!H$2:I$101,2,0)</f>
        <v>#N/A</v>
      </c>
    </row>
    <row r="154" spans="1:11" outlineLevel="1" x14ac:dyDescent="0.25">
      <c r="A154">
        <f t="shared" si="8"/>
        <v>8</v>
      </c>
      <c r="B154" s="4">
        <v>44799</v>
      </c>
      <c r="C154" s="5" t="s">
        <v>118</v>
      </c>
      <c r="D154" s="5">
        <f t="shared" si="10"/>
        <v>36244</v>
      </c>
      <c r="E154" s="5" t="s">
        <v>87</v>
      </c>
      <c r="F154" s="5" t="s">
        <v>224</v>
      </c>
      <c r="G154" s="8">
        <v>541238</v>
      </c>
      <c r="H154" s="1" t="s">
        <v>74</v>
      </c>
      <c r="I154" s="8">
        <v>43299</v>
      </c>
      <c r="J154" s="8">
        <f t="shared" si="9"/>
        <v>584537</v>
      </c>
      <c r="K154" t="e">
        <f>+VLOOKUP(D154,Sheet1!H$2:I$101,2,0)</f>
        <v>#N/A</v>
      </c>
    </row>
    <row r="155" spans="1:11" outlineLevel="1" x14ac:dyDescent="0.25">
      <c r="A155">
        <f t="shared" si="8"/>
        <v>8</v>
      </c>
      <c r="B155" s="4">
        <v>44802</v>
      </c>
      <c r="C155" s="5" t="s">
        <v>61</v>
      </c>
      <c r="D155" s="5">
        <f t="shared" si="10"/>
        <v>36412</v>
      </c>
      <c r="E155" s="5" t="s">
        <v>87</v>
      </c>
      <c r="F155" s="5" t="s">
        <v>361</v>
      </c>
      <c r="G155" s="8">
        <v>1860712</v>
      </c>
      <c r="H155" s="1" t="s">
        <v>74</v>
      </c>
      <c r="I155" s="8">
        <v>148857</v>
      </c>
      <c r="J155" s="8">
        <f t="shared" si="9"/>
        <v>2009569</v>
      </c>
      <c r="K155" t="e">
        <f>+VLOOKUP(D155,Sheet1!H$2:I$101,2,0)</f>
        <v>#N/A</v>
      </c>
    </row>
    <row r="156" spans="1:11" outlineLevel="1" x14ac:dyDescent="0.25">
      <c r="A156">
        <f t="shared" si="8"/>
        <v>8</v>
      </c>
      <c r="B156" s="4">
        <v>44802</v>
      </c>
      <c r="C156" s="5" t="s">
        <v>368</v>
      </c>
      <c r="D156" s="5">
        <f t="shared" si="10"/>
        <v>36413</v>
      </c>
      <c r="E156" s="5" t="s">
        <v>87</v>
      </c>
      <c r="F156" s="5" t="s">
        <v>354</v>
      </c>
      <c r="G156" s="8">
        <v>1114686</v>
      </c>
      <c r="H156" s="1" t="s">
        <v>74</v>
      </c>
      <c r="I156" s="8">
        <v>89175</v>
      </c>
      <c r="J156" s="8">
        <f t="shared" si="9"/>
        <v>1203861</v>
      </c>
      <c r="K156" t="e">
        <f>+VLOOKUP(D156,Sheet1!H$2:I$101,2,0)</f>
        <v>#N/A</v>
      </c>
    </row>
    <row r="157" spans="1:11" outlineLevel="1" x14ac:dyDescent="0.25">
      <c r="A157">
        <f t="shared" si="8"/>
        <v>8</v>
      </c>
      <c r="B157" s="4">
        <v>44802</v>
      </c>
      <c r="C157" s="5" t="s">
        <v>319</v>
      </c>
      <c r="D157" s="5">
        <f t="shared" si="10"/>
        <v>36415</v>
      </c>
      <c r="E157" s="5" t="s">
        <v>87</v>
      </c>
      <c r="F157" s="5" t="s">
        <v>285</v>
      </c>
      <c r="G157" s="8">
        <v>1094822</v>
      </c>
      <c r="H157" s="1" t="s">
        <v>74</v>
      </c>
      <c r="I157" s="8">
        <v>87586</v>
      </c>
      <c r="J157" s="8">
        <f t="shared" si="9"/>
        <v>1182408</v>
      </c>
      <c r="K157" t="e">
        <f>+VLOOKUP(D157,Sheet1!H$2:I$101,2,0)</f>
        <v>#N/A</v>
      </c>
    </row>
    <row r="158" spans="1:11" outlineLevel="1" x14ac:dyDescent="0.25">
      <c r="A158">
        <f t="shared" si="8"/>
        <v>8</v>
      </c>
      <c r="B158" s="4">
        <v>44802</v>
      </c>
      <c r="C158" s="5" t="s">
        <v>237</v>
      </c>
      <c r="D158" s="5">
        <f t="shared" si="10"/>
        <v>36416</v>
      </c>
      <c r="E158" s="5" t="s">
        <v>87</v>
      </c>
      <c r="F158" s="5" t="s">
        <v>444</v>
      </c>
      <c r="G158" s="8">
        <v>1333186</v>
      </c>
      <c r="H158" s="1" t="s">
        <v>74</v>
      </c>
      <c r="I158" s="8">
        <v>106655</v>
      </c>
      <c r="J158" s="8">
        <f t="shared" si="9"/>
        <v>1439841</v>
      </c>
      <c r="K158">
        <f>+VLOOKUP(D158,Sheet1!H$2:I$101,2,0)</f>
        <v>-1439841</v>
      </c>
    </row>
    <row r="159" spans="1:11" outlineLevel="1" x14ac:dyDescent="0.25">
      <c r="A159">
        <f t="shared" si="8"/>
        <v>8</v>
      </c>
      <c r="B159" s="4">
        <v>44804</v>
      </c>
      <c r="C159" s="5" t="s">
        <v>232</v>
      </c>
      <c r="D159" s="5">
        <f t="shared" si="10"/>
        <v>36590</v>
      </c>
      <c r="E159" s="5" t="s">
        <v>87</v>
      </c>
      <c r="F159" s="5" t="s">
        <v>424</v>
      </c>
      <c r="G159" s="8">
        <v>1403848</v>
      </c>
      <c r="H159" s="1" t="s">
        <v>74</v>
      </c>
      <c r="I159" s="8">
        <v>112308</v>
      </c>
      <c r="J159" s="8">
        <f t="shared" si="9"/>
        <v>1516156</v>
      </c>
      <c r="K159" t="e">
        <f>+VLOOKUP(D159,Sheet1!H$2:I$101,2,0)</f>
        <v>#N/A</v>
      </c>
    </row>
    <row r="160" spans="1:11" outlineLevel="1" x14ac:dyDescent="0.25">
      <c r="A160">
        <f t="shared" si="8"/>
        <v>9</v>
      </c>
      <c r="B160" s="4">
        <v>44805</v>
      </c>
      <c r="C160" s="5" t="s">
        <v>468</v>
      </c>
      <c r="D160" s="5">
        <f t="shared" si="10"/>
        <v>37137</v>
      </c>
      <c r="E160" s="5" t="s">
        <v>87</v>
      </c>
      <c r="F160" s="5" t="s">
        <v>268</v>
      </c>
      <c r="G160" s="8">
        <v>1463483</v>
      </c>
      <c r="H160" s="1" t="s">
        <v>74</v>
      </c>
      <c r="I160" s="8">
        <v>117079</v>
      </c>
      <c r="J160" s="8">
        <f t="shared" si="9"/>
        <v>1580562</v>
      </c>
      <c r="K160">
        <f>+VLOOKUP(D160,Sheet1!H$2:I$101,2,0)</f>
        <v>-1580562</v>
      </c>
    </row>
    <row r="161" spans="1:11" outlineLevel="1" x14ac:dyDescent="0.25">
      <c r="A161">
        <f t="shared" si="8"/>
        <v>9</v>
      </c>
      <c r="B161" s="4">
        <v>44805</v>
      </c>
      <c r="C161" s="5" t="s">
        <v>459</v>
      </c>
      <c r="D161" s="5">
        <f t="shared" si="10"/>
        <v>37160</v>
      </c>
      <c r="E161" s="5" t="s">
        <v>87</v>
      </c>
      <c r="F161" s="5" t="s">
        <v>338</v>
      </c>
      <c r="G161" s="8">
        <v>1245786</v>
      </c>
      <c r="H161" s="1" t="s">
        <v>74</v>
      </c>
      <c r="I161" s="8">
        <v>99663</v>
      </c>
      <c r="J161" s="8">
        <f t="shared" si="9"/>
        <v>1345449</v>
      </c>
      <c r="K161" t="e">
        <f>+VLOOKUP(D161,Sheet1!H$2:I$101,2,0)</f>
        <v>#N/A</v>
      </c>
    </row>
    <row r="162" spans="1:11" outlineLevel="1" x14ac:dyDescent="0.25">
      <c r="A162">
        <f t="shared" si="8"/>
        <v>9</v>
      </c>
      <c r="B162" s="4">
        <v>44805</v>
      </c>
      <c r="C162" s="5" t="s">
        <v>252</v>
      </c>
      <c r="D162" s="5">
        <f t="shared" si="10"/>
        <v>37173</v>
      </c>
      <c r="E162" s="5" t="s">
        <v>87</v>
      </c>
      <c r="F162" s="5" t="s">
        <v>462</v>
      </c>
      <c r="G162" s="8">
        <v>876322</v>
      </c>
      <c r="H162" s="1" t="s">
        <v>74</v>
      </c>
      <c r="I162" s="8">
        <v>70106</v>
      </c>
      <c r="J162" s="8">
        <f t="shared" si="9"/>
        <v>946428</v>
      </c>
      <c r="K162">
        <f>+VLOOKUP(D162,Sheet1!H$2:I$101,2,0)</f>
        <v>-946428</v>
      </c>
    </row>
    <row r="163" spans="1:11" outlineLevel="1" x14ac:dyDescent="0.25">
      <c r="A163">
        <f t="shared" si="8"/>
        <v>9</v>
      </c>
      <c r="B163" s="4">
        <v>44809</v>
      </c>
      <c r="C163" s="5" t="s">
        <v>375</v>
      </c>
      <c r="D163" s="5">
        <f t="shared" si="10"/>
        <v>37251</v>
      </c>
      <c r="E163" s="5" t="s">
        <v>87</v>
      </c>
      <c r="F163" s="5" t="s">
        <v>434</v>
      </c>
      <c r="G163" s="8">
        <v>876322</v>
      </c>
      <c r="H163" s="1" t="s">
        <v>74</v>
      </c>
      <c r="I163" s="8">
        <v>70106</v>
      </c>
      <c r="J163" s="8">
        <f t="shared" si="9"/>
        <v>946428</v>
      </c>
      <c r="K163" t="e">
        <f>+VLOOKUP(D163,Sheet1!H$2:I$101,2,0)</f>
        <v>#N/A</v>
      </c>
    </row>
    <row r="164" spans="1:11" outlineLevel="1" x14ac:dyDescent="0.25">
      <c r="A164">
        <f t="shared" si="8"/>
        <v>9</v>
      </c>
      <c r="B164" s="4">
        <v>44809</v>
      </c>
      <c r="C164" s="5" t="s">
        <v>167</v>
      </c>
      <c r="D164" s="5">
        <f t="shared" si="10"/>
        <v>37252</v>
      </c>
      <c r="E164" s="5" t="s">
        <v>87</v>
      </c>
      <c r="F164" s="5" t="s">
        <v>150</v>
      </c>
      <c r="G164" s="8">
        <v>1991009</v>
      </c>
      <c r="H164" s="1" t="s">
        <v>74</v>
      </c>
      <c r="I164" s="8">
        <v>159281</v>
      </c>
      <c r="J164" s="8">
        <f t="shared" si="9"/>
        <v>2150290</v>
      </c>
      <c r="K164" t="e">
        <f>+VLOOKUP(D164,Sheet1!H$2:I$101,2,0)</f>
        <v>#N/A</v>
      </c>
    </row>
    <row r="165" spans="1:11" outlineLevel="1" x14ac:dyDescent="0.25">
      <c r="A165">
        <f t="shared" si="8"/>
        <v>9</v>
      </c>
      <c r="B165" s="4">
        <v>44809</v>
      </c>
      <c r="C165" s="5" t="s">
        <v>378</v>
      </c>
      <c r="D165" s="5">
        <f t="shared" si="10"/>
        <v>37253</v>
      </c>
      <c r="E165" s="5" t="s">
        <v>87</v>
      </c>
      <c r="F165" s="5" t="s">
        <v>281</v>
      </c>
      <c r="G165" s="8">
        <v>876322</v>
      </c>
      <c r="H165" s="1" t="s">
        <v>74</v>
      </c>
      <c r="I165" s="8">
        <v>70106</v>
      </c>
      <c r="J165" s="8">
        <f t="shared" si="9"/>
        <v>946428</v>
      </c>
      <c r="K165" t="e">
        <f>+VLOOKUP(D165,Sheet1!H$2:I$101,2,0)</f>
        <v>#N/A</v>
      </c>
    </row>
    <row r="166" spans="1:11" outlineLevel="1" x14ac:dyDescent="0.25">
      <c r="A166">
        <f t="shared" si="8"/>
        <v>9</v>
      </c>
      <c r="B166" s="4">
        <v>44809</v>
      </c>
      <c r="C166" s="5" t="s">
        <v>443</v>
      </c>
      <c r="D166" s="5">
        <f t="shared" si="10"/>
        <v>37254</v>
      </c>
      <c r="E166" s="5" t="s">
        <v>87</v>
      </c>
      <c r="F166" s="5" t="s">
        <v>219</v>
      </c>
      <c r="G166" s="8">
        <v>218500</v>
      </c>
      <c r="H166" s="1" t="s">
        <v>74</v>
      </c>
      <c r="I166" s="8">
        <v>17480</v>
      </c>
      <c r="J166" s="8">
        <f t="shared" si="9"/>
        <v>235980</v>
      </c>
      <c r="K166" t="e">
        <f>+VLOOKUP(D166,Sheet1!H$2:I$101,2,0)</f>
        <v>#N/A</v>
      </c>
    </row>
    <row r="167" spans="1:11" outlineLevel="1" x14ac:dyDescent="0.25">
      <c r="A167">
        <f t="shared" si="8"/>
        <v>9</v>
      </c>
      <c r="B167" s="4">
        <v>44809</v>
      </c>
      <c r="C167" s="5" t="s">
        <v>255</v>
      </c>
      <c r="D167" s="5">
        <f t="shared" si="10"/>
        <v>37255</v>
      </c>
      <c r="E167" s="5" t="s">
        <v>87</v>
      </c>
      <c r="F167" s="5" t="s">
        <v>432</v>
      </c>
      <c r="G167" s="8">
        <v>1114686</v>
      </c>
      <c r="H167" s="1" t="s">
        <v>74</v>
      </c>
      <c r="I167" s="8">
        <v>89175</v>
      </c>
      <c r="J167" s="8">
        <f t="shared" si="9"/>
        <v>1203861</v>
      </c>
      <c r="K167">
        <f>+VLOOKUP(D167,Sheet1!H$2:I$101,2,0)</f>
        <v>-1203861</v>
      </c>
    </row>
    <row r="168" spans="1:11" outlineLevel="1" x14ac:dyDescent="0.25">
      <c r="A168">
        <f t="shared" si="8"/>
        <v>9</v>
      </c>
      <c r="B168" s="4">
        <v>44809</v>
      </c>
      <c r="C168" s="5" t="s">
        <v>374</v>
      </c>
      <c r="D168" s="5">
        <f t="shared" si="10"/>
        <v>37280</v>
      </c>
      <c r="E168" s="5" t="s">
        <v>87</v>
      </c>
      <c r="F168" s="5" t="s">
        <v>262</v>
      </c>
      <c r="G168" s="8">
        <v>859963</v>
      </c>
      <c r="H168" s="1" t="s">
        <v>74</v>
      </c>
      <c r="I168" s="8">
        <v>68797</v>
      </c>
      <c r="J168" s="8">
        <f t="shared" si="9"/>
        <v>928760</v>
      </c>
      <c r="K168" t="e">
        <f>+VLOOKUP(D168,Sheet1!H$2:I$101,2,0)</f>
        <v>#N/A</v>
      </c>
    </row>
    <row r="169" spans="1:11" outlineLevel="1" x14ac:dyDescent="0.25">
      <c r="A169">
        <f t="shared" si="8"/>
        <v>9</v>
      </c>
      <c r="B169" s="4">
        <v>44810</v>
      </c>
      <c r="C169" s="5" t="s">
        <v>6</v>
      </c>
      <c r="D169" s="5">
        <f t="shared" si="10"/>
        <v>37326</v>
      </c>
      <c r="E169" s="5" t="s">
        <v>87</v>
      </c>
      <c r="F169" s="5" t="s">
        <v>406</v>
      </c>
      <c r="G169" s="8">
        <v>970596</v>
      </c>
      <c r="H169" s="1" t="s">
        <v>74</v>
      </c>
      <c r="I169" s="8">
        <v>77648</v>
      </c>
      <c r="J169" s="8">
        <f t="shared" si="9"/>
        <v>1048244</v>
      </c>
      <c r="K169" t="e">
        <f>+VLOOKUP(D169,Sheet1!H$2:I$101,2,0)</f>
        <v>#N/A</v>
      </c>
    </row>
    <row r="170" spans="1:11" outlineLevel="1" x14ac:dyDescent="0.25">
      <c r="A170">
        <f t="shared" si="8"/>
        <v>9</v>
      </c>
      <c r="B170" s="4">
        <v>44812</v>
      </c>
      <c r="C170" s="5" t="s">
        <v>469</v>
      </c>
      <c r="D170" s="5">
        <f t="shared" si="10"/>
        <v>38440</v>
      </c>
      <c r="E170" s="5" t="s">
        <v>87</v>
      </c>
      <c r="F170" s="5" t="s">
        <v>384</v>
      </c>
      <c r="G170" s="8">
        <v>1333186</v>
      </c>
      <c r="H170" s="1" t="s">
        <v>74</v>
      </c>
      <c r="I170" s="8">
        <v>106655</v>
      </c>
      <c r="J170" s="8">
        <f t="shared" si="9"/>
        <v>1439841</v>
      </c>
      <c r="K170">
        <f>+VLOOKUP(D170,Sheet1!H$2:I$101,2,0)</f>
        <v>-1439841</v>
      </c>
    </row>
    <row r="171" spans="1:11" outlineLevel="1" x14ac:dyDescent="0.25">
      <c r="A171">
        <f t="shared" si="8"/>
        <v>9</v>
      </c>
      <c r="B171" s="4">
        <v>44813</v>
      </c>
      <c r="C171" s="5" t="s">
        <v>236</v>
      </c>
      <c r="D171" s="5">
        <f t="shared" si="10"/>
        <v>39084</v>
      </c>
      <c r="E171" s="5" t="s">
        <v>87</v>
      </c>
      <c r="F171" s="5" t="s">
        <v>455</v>
      </c>
      <c r="G171" s="8">
        <v>1456914</v>
      </c>
      <c r="H171" s="1" t="s">
        <v>74</v>
      </c>
      <c r="I171" s="8">
        <v>116553</v>
      </c>
      <c r="J171" s="8">
        <f t="shared" si="9"/>
        <v>1573467</v>
      </c>
      <c r="K171">
        <f>+VLOOKUP(D171,Sheet1!H$2:I$101,2,0)</f>
        <v>-1573467</v>
      </c>
    </row>
    <row r="172" spans="1:11" outlineLevel="1" x14ac:dyDescent="0.25">
      <c r="A172">
        <f t="shared" si="8"/>
        <v>9</v>
      </c>
      <c r="B172" s="4">
        <v>44814</v>
      </c>
      <c r="C172" s="5" t="s">
        <v>359</v>
      </c>
      <c r="D172" s="5">
        <f t="shared" si="10"/>
        <v>39893</v>
      </c>
      <c r="E172" s="5" t="s">
        <v>87</v>
      </c>
      <c r="F172" s="5" t="s">
        <v>491</v>
      </c>
      <c r="G172" s="8">
        <v>1611046</v>
      </c>
      <c r="H172" s="1" t="s">
        <v>74</v>
      </c>
      <c r="I172" s="8">
        <v>128884</v>
      </c>
      <c r="J172" s="8">
        <f t="shared" si="9"/>
        <v>1739930</v>
      </c>
      <c r="K172">
        <f>+VLOOKUP(D172,Sheet1!H$2:I$101,2,0)</f>
        <v>-1739930</v>
      </c>
    </row>
    <row r="173" spans="1:11" outlineLevel="1" x14ac:dyDescent="0.25">
      <c r="A173">
        <f t="shared" si="8"/>
        <v>9</v>
      </c>
      <c r="B173" s="4">
        <v>44814</v>
      </c>
      <c r="C173" s="5" t="s">
        <v>334</v>
      </c>
      <c r="D173" s="5">
        <f t="shared" si="10"/>
        <v>39898</v>
      </c>
      <c r="E173" s="5" t="s">
        <v>87</v>
      </c>
      <c r="F173" s="5" t="s">
        <v>357</v>
      </c>
      <c r="G173" s="8">
        <v>897107</v>
      </c>
      <c r="H173" s="1" t="s">
        <v>74</v>
      </c>
      <c r="I173" s="8">
        <v>71769</v>
      </c>
      <c r="J173" s="8">
        <f t="shared" si="9"/>
        <v>968876</v>
      </c>
      <c r="K173">
        <f>+VLOOKUP(D173,Sheet1!H$2:I$101,2,0)</f>
        <v>-968876</v>
      </c>
    </row>
    <row r="174" spans="1:11" outlineLevel="1" x14ac:dyDescent="0.25">
      <c r="A174">
        <f t="shared" si="8"/>
        <v>9</v>
      </c>
      <c r="B174" s="4">
        <v>44814</v>
      </c>
      <c r="C174" s="5" t="s">
        <v>250</v>
      </c>
      <c r="D174" s="5">
        <f t="shared" si="10"/>
        <v>40106</v>
      </c>
      <c r="E174" s="5" t="s">
        <v>87</v>
      </c>
      <c r="F174" s="5" t="s">
        <v>60</v>
      </c>
      <c r="G174" s="8">
        <v>876322</v>
      </c>
      <c r="H174" s="1" t="s">
        <v>74</v>
      </c>
      <c r="I174" s="8">
        <v>70106</v>
      </c>
      <c r="J174" s="8">
        <f t="shared" si="9"/>
        <v>946428</v>
      </c>
      <c r="K174">
        <f>+VLOOKUP(D174,Sheet1!H$2:I$101,2,0)</f>
        <v>-946428</v>
      </c>
    </row>
    <row r="175" spans="1:11" outlineLevel="1" x14ac:dyDescent="0.25">
      <c r="A175">
        <f t="shared" si="8"/>
        <v>9</v>
      </c>
      <c r="B175" s="4">
        <v>44819</v>
      </c>
      <c r="C175" s="5" t="s">
        <v>222</v>
      </c>
      <c r="D175" s="5">
        <f t="shared" si="10"/>
        <v>41359</v>
      </c>
      <c r="E175" s="5" t="s">
        <v>87</v>
      </c>
      <c r="F175" s="5" t="s">
        <v>128</v>
      </c>
      <c r="G175" s="8">
        <v>876322</v>
      </c>
      <c r="H175" s="1" t="s">
        <v>74</v>
      </c>
      <c r="I175" s="8">
        <v>70106</v>
      </c>
      <c r="J175" s="8">
        <f t="shared" si="9"/>
        <v>946428</v>
      </c>
      <c r="K175">
        <f>+VLOOKUP(D175,Sheet1!H$2:I$101,2,0)</f>
        <v>-946428</v>
      </c>
    </row>
    <row r="176" spans="1:11" outlineLevel="1" x14ac:dyDescent="0.25">
      <c r="A176">
        <f t="shared" si="8"/>
        <v>9</v>
      </c>
      <c r="B176" s="4">
        <v>44823</v>
      </c>
      <c r="C176" s="5" t="s">
        <v>10</v>
      </c>
      <c r="D176" s="5">
        <f t="shared" si="10"/>
        <v>42301</v>
      </c>
      <c r="E176" s="5" t="s">
        <v>87</v>
      </c>
      <c r="F176" s="5" t="s">
        <v>229</v>
      </c>
      <c r="G176" s="8">
        <v>949546</v>
      </c>
      <c r="H176" s="1" t="s">
        <v>74</v>
      </c>
      <c r="I176" s="8">
        <v>75964</v>
      </c>
      <c r="J176" s="8">
        <f t="shared" si="9"/>
        <v>1025510</v>
      </c>
      <c r="K176">
        <f>+VLOOKUP(D176,Sheet1!H$2:I$101,2,0)</f>
        <v>-1025510</v>
      </c>
    </row>
    <row r="177" spans="1:11" outlineLevel="1" x14ac:dyDescent="0.25">
      <c r="A177">
        <f t="shared" ref="A177:A195" si="11">+MONTH(B177)</f>
        <v>9</v>
      </c>
      <c r="B177" s="4">
        <v>44823</v>
      </c>
      <c r="C177" s="5" t="s">
        <v>146</v>
      </c>
      <c r="D177" s="5">
        <f t="shared" si="10"/>
        <v>42307</v>
      </c>
      <c r="E177" s="5" t="s">
        <v>87</v>
      </c>
      <c r="F177" s="5" t="s">
        <v>240</v>
      </c>
      <c r="G177" s="8">
        <v>1097689</v>
      </c>
      <c r="H177" s="1" t="s">
        <v>74</v>
      </c>
      <c r="I177" s="8">
        <v>87815</v>
      </c>
      <c r="J177" s="8">
        <f t="shared" si="9"/>
        <v>1185504</v>
      </c>
      <c r="K177">
        <f>+VLOOKUP(D177,Sheet1!H$2:I$101,2,0)</f>
        <v>-1185504</v>
      </c>
    </row>
    <row r="178" spans="1:11" outlineLevel="1" x14ac:dyDescent="0.25">
      <c r="A178">
        <f t="shared" si="11"/>
        <v>9</v>
      </c>
      <c r="B178" s="4">
        <v>44824</v>
      </c>
      <c r="C178" s="5" t="s">
        <v>185</v>
      </c>
      <c r="D178" s="5">
        <f t="shared" si="10"/>
        <v>42423</v>
      </c>
      <c r="E178" s="5" t="s">
        <v>87</v>
      </c>
      <c r="F178" s="5" t="s">
        <v>325</v>
      </c>
      <c r="G178" s="8">
        <v>1061934</v>
      </c>
      <c r="H178" s="1" t="s">
        <v>74</v>
      </c>
      <c r="I178" s="8">
        <v>84955</v>
      </c>
      <c r="J178" s="8">
        <f t="shared" si="9"/>
        <v>1146889</v>
      </c>
      <c r="K178">
        <f>+VLOOKUP(D178,Sheet1!H$2:I$101,2,0)</f>
        <v>-1146889</v>
      </c>
    </row>
    <row r="179" spans="1:11" outlineLevel="1" x14ac:dyDescent="0.25">
      <c r="A179">
        <f t="shared" si="11"/>
        <v>9</v>
      </c>
      <c r="B179" s="4">
        <v>44824</v>
      </c>
      <c r="C179" s="5" t="s">
        <v>336</v>
      </c>
      <c r="D179" s="5">
        <f t="shared" si="10"/>
        <v>42439</v>
      </c>
      <c r="E179" s="5" t="s">
        <v>87</v>
      </c>
      <c r="F179" s="5" t="s">
        <v>132</v>
      </c>
      <c r="G179" s="8">
        <v>1649096</v>
      </c>
      <c r="H179" s="1" t="s">
        <v>74</v>
      </c>
      <c r="I179" s="8">
        <v>131928</v>
      </c>
      <c r="J179" s="8">
        <f t="shared" si="9"/>
        <v>1781024</v>
      </c>
      <c r="K179">
        <f>+VLOOKUP(D179,Sheet1!H$2:I$101,2,0)</f>
        <v>-1781024</v>
      </c>
    </row>
    <row r="180" spans="1:11" outlineLevel="1" x14ac:dyDescent="0.25">
      <c r="A180">
        <f t="shared" si="11"/>
        <v>9</v>
      </c>
      <c r="B180" s="4">
        <v>44826</v>
      </c>
      <c r="C180" s="5" t="s">
        <v>363</v>
      </c>
      <c r="D180" s="5">
        <f t="shared" si="10"/>
        <v>43637</v>
      </c>
      <c r="E180" s="5" t="s">
        <v>87</v>
      </c>
      <c r="F180" s="5" t="s">
        <v>111</v>
      </c>
      <c r="G180" s="8">
        <v>805661</v>
      </c>
      <c r="H180" s="1" t="s">
        <v>74</v>
      </c>
      <c r="I180" s="8">
        <v>64453</v>
      </c>
      <c r="J180" s="8">
        <f t="shared" si="9"/>
        <v>870114</v>
      </c>
      <c r="K180" t="e">
        <f>+VLOOKUP(D180,Sheet1!H$2:I$101,2,0)</f>
        <v>#N/A</v>
      </c>
    </row>
    <row r="181" spans="1:11" outlineLevel="1" x14ac:dyDescent="0.25">
      <c r="A181">
        <f t="shared" si="11"/>
        <v>9</v>
      </c>
      <c r="B181" s="4">
        <v>44826</v>
      </c>
      <c r="C181" s="5" t="s">
        <v>129</v>
      </c>
      <c r="D181" s="5">
        <f t="shared" si="10"/>
        <v>43854</v>
      </c>
      <c r="E181" s="5" t="s">
        <v>87</v>
      </c>
      <c r="F181" s="5" t="s">
        <v>287</v>
      </c>
      <c r="G181" s="8">
        <v>1170558</v>
      </c>
      <c r="H181" s="1" t="s">
        <v>74</v>
      </c>
      <c r="I181" s="8">
        <v>93645</v>
      </c>
      <c r="J181" s="8">
        <f t="shared" ref="J181:J234" si="12">+G181+I181</f>
        <v>1264203</v>
      </c>
      <c r="K181">
        <f>+VLOOKUP(D181,Sheet1!H$2:I$101,2,0)</f>
        <v>-44712</v>
      </c>
    </row>
    <row r="182" spans="1:11" outlineLevel="1" x14ac:dyDescent="0.25">
      <c r="A182">
        <f t="shared" si="11"/>
        <v>9</v>
      </c>
      <c r="B182" s="4">
        <v>44826</v>
      </c>
      <c r="C182" s="5" t="s">
        <v>282</v>
      </c>
      <c r="D182" s="5">
        <f t="shared" si="10"/>
        <v>43855</v>
      </c>
      <c r="E182" s="5" t="s">
        <v>87</v>
      </c>
      <c r="F182" s="5" t="s">
        <v>45</v>
      </c>
      <c r="G182" s="8">
        <v>1792608</v>
      </c>
      <c r="H182" s="1" t="s">
        <v>74</v>
      </c>
      <c r="I182" s="8">
        <v>143409</v>
      </c>
      <c r="J182" s="8">
        <f t="shared" si="12"/>
        <v>1936017</v>
      </c>
      <c r="K182" t="e">
        <f>+VLOOKUP(D182,Sheet1!H$2:I$101,2,0)</f>
        <v>#N/A</v>
      </c>
    </row>
    <row r="183" spans="1:11" outlineLevel="1" x14ac:dyDescent="0.25">
      <c r="A183">
        <f t="shared" si="11"/>
        <v>9</v>
      </c>
      <c r="B183" s="4">
        <v>44827</v>
      </c>
      <c r="C183" s="5" t="s">
        <v>223</v>
      </c>
      <c r="D183" s="5">
        <f t="shared" si="10"/>
        <v>43871</v>
      </c>
      <c r="E183" s="5" t="s">
        <v>87</v>
      </c>
      <c r="F183" s="5" t="s">
        <v>292</v>
      </c>
      <c r="G183" s="8">
        <v>2123869</v>
      </c>
      <c r="H183" s="1" t="s">
        <v>74</v>
      </c>
      <c r="I183" s="8">
        <v>169910</v>
      </c>
      <c r="J183" s="8">
        <f t="shared" si="12"/>
        <v>2293779</v>
      </c>
      <c r="K183" t="e">
        <f>+VLOOKUP(D183,Sheet1!H$2:I$101,2,0)</f>
        <v>#N/A</v>
      </c>
    </row>
    <row r="184" spans="1:11" outlineLevel="1" x14ac:dyDescent="0.25">
      <c r="A184">
        <f t="shared" si="11"/>
        <v>9</v>
      </c>
      <c r="B184" s="4">
        <v>44828</v>
      </c>
      <c r="C184" s="5" t="s">
        <v>284</v>
      </c>
      <c r="D184" s="5">
        <f t="shared" si="10"/>
        <v>44051</v>
      </c>
      <c r="E184" s="5" t="s">
        <v>87</v>
      </c>
      <c r="F184" s="5" t="s">
        <v>25</v>
      </c>
      <c r="G184" s="8">
        <v>1170558</v>
      </c>
      <c r="H184" s="1" t="s">
        <v>74</v>
      </c>
      <c r="I184" s="8">
        <v>93645</v>
      </c>
      <c r="J184" s="8">
        <f t="shared" si="12"/>
        <v>1264203</v>
      </c>
      <c r="K184">
        <f>+VLOOKUP(D184,Sheet1!H$2:I$101,2,0)</f>
        <v>-1264203</v>
      </c>
    </row>
    <row r="185" spans="1:11" outlineLevel="1" x14ac:dyDescent="0.25">
      <c r="A185">
        <f t="shared" si="11"/>
        <v>9</v>
      </c>
      <c r="B185" s="4">
        <v>44828</v>
      </c>
      <c r="C185" s="5" t="s">
        <v>241</v>
      </c>
      <c r="D185" s="5">
        <f t="shared" si="10"/>
        <v>44057</v>
      </c>
      <c r="E185" s="5" t="s">
        <v>87</v>
      </c>
      <c r="F185" s="5" t="s">
        <v>68</v>
      </c>
      <c r="G185" s="8">
        <v>858945</v>
      </c>
      <c r="H185" s="1" t="s">
        <v>74</v>
      </c>
      <c r="I185" s="8">
        <v>68716</v>
      </c>
      <c r="J185" s="8">
        <f t="shared" si="12"/>
        <v>927661</v>
      </c>
      <c r="K185" t="e">
        <f>+VLOOKUP(D185,Sheet1!H$2:I$101,2,0)</f>
        <v>#N/A</v>
      </c>
    </row>
    <row r="186" spans="1:11" outlineLevel="1" x14ac:dyDescent="0.25">
      <c r="A186">
        <f t="shared" si="11"/>
        <v>9</v>
      </c>
      <c r="B186" s="4">
        <v>44828</v>
      </c>
      <c r="C186" s="5" t="s">
        <v>230</v>
      </c>
      <c r="D186" s="5">
        <f t="shared" si="10"/>
        <v>44118</v>
      </c>
      <c r="E186" s="5" t="s">
        <v>87</v>
      </c>
      <c r="F186" s="5" t="s">
        <v>130</v>
      </c>
      <c r="G186" s="8">
        <v>890737</v>
      </c>
      <c r="H186" s="1" t="s">
        <v>74</v>
      </c>
      <c r="I186" s="8">
        <v>71259</v>
      </c>
      <c r="J186" s="8">
        <f t="shared" si="12"/>
        <v>961996</v>
      </c>
      <c r="K186" t="e">
        <f>+VLOOKUP(D186,Sheet1!H$2:I$101,2,0)</f>
        <v>#N/A</v>
      </c>
    </row>
    <row r="187" spans="1:11" outlineLevel="1" x14ac:dyDescent="0.25">
      <c r="A187">
        <f t="shared" si="11"/>
        <v>9</v>
      </c>
      <c r="B187" s="4">
        <v>44830</v>
      </c>
      <c r="C187" s="5" t="s">
        <v>452</v>
      </c>
      <c r="D187" s="5">
        <f t="shared" si="10"/>
        <v>44130</v>
      </c>
      <c r="E187" s="5" t="s">
        <v>87</v>
      </c>
      <c r="F187" s="5" t="s">
        <v>326</v>
      </c>
      <c r="G187" s="8">
        <v>1298343</v>
      </c>
      <c r="H187" s="1" t="s">
        <v>74</v>
      </c>
      <c r="I187" s="8">
        <v>103867</v>
      </c>
      <c r="J187" s="8">
        <f t="shared" si="12"/>
        <v>1402210</v>
      </c>
      <c r="K187">
        <f>+VLOOKUP(D187,Sheet1!H$2:I$101,2,0)</f>
        <v>-1402210</v>
      </c>
    </row>
    <row r="188" spans="1:11" outlineLevel="1" x14ac:dyDescent="0.25">
      <c r="A188">
        <f t="shared" si="11"/>
        <v>9</v>
      </c>
      <c r="B188" s="4">
        <v>44830</v>
      </c>
      <c r="C188" s="5" t="s">
        <v>317</v>
      </c>
      <c r="D188" s="5">
        <f t="shared" si="10"/>
        <v>44155</v>
      </c>
      <c r="E188" s="5" t="s">
        <v>87</v>
      </c>
      <c r="F188" s="5" t="s">
        <v>36</v>
      </c>
      <c r="G188" s="8">
        <v>1885504</v>
      </c>
      <c r="H188" s="1" t="s">
        <v>74</v>
      </c>
      <c r="I188" s="8">
        <v>150840</v>
      </c>
      <c r="J188" s="8">
        <f t="shared" si="12"/>
        <v>2036344</v>
      </c>
      <c r="K188" t="e">
        <f>+VLOOKUP(D188,Sheet1!H$2:I$101,2,0)</f>
        <v>#N/A</v>
      </c>
    </row>
    <row r="189" spans="1:11" outlineLevel="1" x14ac:dyDescent="0.25">
      <c r="A189">
        <f t="shared" si="11"/>
        <v>9</v>
      </c>
      <c r="B189" s="4">
        <v>44830</v>
      </c>
      <c r="C189" s="5" t="s">
        <v>202</v>
      </c>
      <c r="D189" s="5">
        <f t="shared" si="10"/>
        <v>44157</v>
      </c>
      <c r="E189" s="5" t="s">
        <v>87</v>
      </c>
      <c r="F189" s="5" t="s">
        <v>427</v>
      </c>
      <c r="G189" s="8">
        <v>1280434</v>
      </c>
      <c r="H189" s="1" t="s">
        <v>74</v>
      </c>
      <c r="I189" s="8">
        <v>102435</v>
      </c>
      <c r="J189" s="8">
        <f t="shared" si="12"/>
        <v>1382869</v>
      </c>
      <c r="K189" t="e">
        <f>+VLOOKUP(D189,Sheet1!H$2:I$101,2,0)</f>
        <v>#N/A</v>
      </c>
    </row>
    <row r="190" spans="1:11" outlineLevel="1" x14ac:dyDescent="0.25">
      <c r="A190">
        <f t="shared" si="11"/>
        <v>9</v>
      </c>
      <c r="B190" s="4">
        <v>44831</v>
      </c>
      <c r="C190" s="5" t="s">
        <v>364</v>
      </c>
      <c r="D190" s="5">
        <f t="shared" si="10"/>
        <v>44248</v>
      </c>
      <c r="E190" s="5" t="s">
        <v>87</v>
      </c>
      <c r="F190" s="5" t="s">
        <v>483</v>
      </c>
      <c r="G190" s="8">
        <v>1497927</v>
      </c>
      <c r="H190" s="1" t="s">
        <v>74</v>
      </c>
      <c r="I190" s="8">
        <v>119834</v>
      </c>
      <c r="J190" s="8">
        <f t="shared" si="12"/>
        <v>1617761</v>
      </c>
      <c r="K190" t="e">
        <f>+VLOOKUP(D190,Sheet1!H$2:I$101,2,0)</f>
        <v>#N/A</v>
      </c>
    </row>
    <row r="191" spans="1:11" outlineLevel="1" x14ac:dyDescent="0.25">
      <c r="A191">
        <f t="shared" si="11"/>
        <v>9</v>
      </c>
      <c r="B191" s="4">
        <v>44831</v>
      </c>
      <c r="C191" s="5" t="s">
        <v>253</v>
      </c>
      <c r="D191" s="5">
        <f t="shared" si="10"/>
        <v>44249</v>
      </c>
      <c r="E191" s="5" t="s">
        <v>87</v>
      </c>
      <c r="F191" s="5" t="s">
        <v>421</v>
      </c>
      <c r="G191" s="8">
        <v>1569146</v>
      </c>
      <c r="H191" s="1" t="s">
        <v>74</v>
      </c>
      <c r="I191" s="8">
        <v>125532</v>
      </c>
      <c r="J191" s="8">
        <f t="shared" si="12"/>
        <v>1694678</v>
      </c>
      <c r="K191">
        <f>+VLOOKUP(D191,Sheet1!H$2:I$101,2,0)</f>
        <v>-1694678</v>
      </c>
    </row>
    <row r="192" spans="1:11" outlineLevel="1" x14ac:dyDescent="0.25">
      <c r="A192">
        <f t="shared" si="11"/>
        <v>9</v>
      </c>
      <c r="B192" s="4">
        <v>44832</v>
      </c>
      <c r="C192" s="5" t="s">
        <v>157</v>
      </c>
      <c r="D192" s="5">
        <f t="shared" si="10"/>
        <v>44307</v>
      </c>
      <c r="E192" s="5" t="s">
        <v>87</v>
      </c>
      <c r="F192" s="5" t="s">
        <v>311</v>
      </c>
      <c r="G192" s="8">
        <v>1061934</v>
      </c>
      <c r="H192" s="1" t="s">
        <v>74</v>
      </c>
      <c r="I192" s="8">
        <v>84955</v>
      </c>
      <c r="J192" s="8">
        <f t="shared" si="12"/>
        <v>1146889</v>
      </c>
      <c r="K192">
        <f>+VLOOKUP(D192,Sheet1!H$2:I$101,2,0)</f>
        <v>-1146889</v>
      </c>
    </row>
    <row r="193" spans="1:11" outlineLevel="1" x14ac:dyDescent="0.25">
      <c r="A193">
        <f t="shared" si="11"/>
        <v>9</v>
      </c>
      <c r="B193" s="4">
        <v>44833</v>
      </c>
      <c r="C193" s="5" t="s">
        <v>386</v>
      </c>
      <c r="D193" s="5">
        <f t="shared" si="10"/>
        <v>44677</v>
      </c>
      <c r="E193" s="5" t="s">
        <v>87</v>
      </c>
      <c r="F193" s="5" t="s">
        <v>366</v>
      </c>
      <c r="G193" s="8">
        <v>1042070</v>
      </c>
      <c r="H193" s="1" t="s">
        <v>74</v>
      </c>
      <c r="I193" s="8">
        <v>83366</v>
      </c>
      <c r="J193" s="8">
        <f t="shared" si="12"/>
        <v>1125436</v>
      </c>
      <c r="K193">
        <f>+VLOOKUP(D193,Sheet1!H$2:I$101,2,0)</f>
        <v>-1125436</v>
      </c>
    </row>
    <row r="194" spans="1:11" outlineLevel="1" x14ac:dyDescent="0.25">
      <c r="A194">
        <f t="shared" si="11"/>
        <v>9</v>
      </c>
      <c r="B194" s="4">
        <v>44833</v>
      </c>
      <c r="C194" s="5" t="s">
        <v>275</v>
      </c>
      <c r="D194" s="5">
        <f t="shared" si="10"/>
        <v>44678</v>
      </c>
      <c r="E194" s="5" t="s">
        <v>87</v>
      </c>
      <c r="F194" s="5" t="s">
        <v>489</v>
      </c>
      <c r="G194" s="8">
        <v>805661</v>
      </c>
      <c r="H194" s="1" t="s">
        <v>74</v>
      </c>
      <c r="I194" s="8">
        <v>64453</v>
      </c>
      <c r="J194" s="8">
        <f t="shared" si="12"/>
        <v>870114</v>
      </c>
      <c r="K194">
        <f>+VLOOKUP(D194,Sheet1!H$2:I$101,2,0)</f>
        <v>-870114</v>
      </c>
    </row>
    <row r="195" spans="1:11" outlineLevel="1" x14ac:dyDescent="0.25">
      <c r="A195">
        <f t="shared" si="11"/>
        <v>9</v>
      </c>
      <c r="B195" s="4">
        <v>44833</v>
      </c>
      <c r="C195" s="5" t="s">
        <v>206</v>
      </c>
      <c r="D195" s="5">
        <f t="shared" si="10"/>
        <v>44681</v>
      </c>
      <c r="E195" s="5" t="s">
        <v>87</v>
      </c>
      <c r="F195" s="5" t="s">
        <v>264</v>
      </c>
      <c r="G195" s="8">
        <v>494142</v>
      </c>
      <c r="H195" s="1" t="s">
        <v>74</v>
      </c>
      <c r="I195" s="8">
        <v>39531</v>
      </c>
      <c r="J195" s="8">
        <f t="shared" si="12"/>
        <v>533673</v>
      </c>
      <c r="K195">
        <f>+VLOOKUP(D195,Sheet1!H$2:I$101,2,0)</f>
        <v>-533673</v>
      </c>
    </row>
    <row r="196" spans="1:11" outlineLevel="1" x14ac:dyDescent="0.25">
      <c r="A196">
        <f t="shared" ref="A196:A199" si="13">+MONTH(B196)</f>
        <v>10</v>
      </c>
      <c r="B196" s="4">
        <v>44837</v>
      </c>
      <c r="C196" s="5" t="s">
        <v>408</v>
      </c>
      <c r="D196" s="5">
        <f t="shared" si="10"/>
        <v>45746</v>
      </c>
      <c r="E196" s="5" t="s">
        <v>87</v>
      </c>
      <c r="F196" s="5" t="s">
        <v>227</v>
      </c>
      <c r="G196" s="8">
        <v>1090525</v>
      </c>
      <c r="H196" s="1" t="s">
        <v>74</v>
      </c>
      <c r="I196" s="8">
        <v>87242</v>
      </c>
      <c r="J196" s="8">
        <f t="shared" si="12"/>
        <v>1177767</v>
      </c>
      <c r="K196">
        <f>+VLOOKUP(D196,Sheet1!H$2:I$101,2,0)</f>
        <v>-1177767</v>
      </c>
    </row>
    <row r="197" spans="1:11" outlineLevel="1" x14ac:dyDescent="0.25">
      <c r="A197">
        <f t="shared" si="13"/>
        <v>10</v>
      </c>
      <c r="B197" s="4">
        <v>44838</v>
      </c>
      <c r="C197" s="5" t="s">
        <v>391</v>
      </c>
      <c r="D197" s="5">
        <f t="shared" si="10"/>
        <v>45794</v>
      </c>
      <c r="E197" s="5" t="s">
        <v>87</v>
      </c>
      <c r="F197" s="5" t="s">
        <v>387</v>
      </c>
      <c r="G197" s="8">
        <v>1174323</v>
      </c>
      <c r="H197" s="1" t="s">
        <v>74</v>
      </c>
      <c r="I197" s="8">
        <v>93946</v>
      </c>
      <c r="J197" s="8">
        <f t="shared" si="12"/>
        <v>1268269</v>
      </c>
      <c r="K197">
        <f>+VLOOKUP(D197,Sheet1!H$2:I$101,2,0)</f>
        <v>-1268269</v>
      </c>
    </row>
    <row r="198" spans="1:11" outlineLevel="1" x14ac:dyDescent="0.25">
      <c r="A198">
        <f t="shared" si="13"/>
        <v>10</v>
      </c>
      <c r="B198" s="4">
        <v>44838</v>
      </c>
      <c r="C198" s="5" t="s">
        <v>358</v>
      </c>
      <c r="D198" s="5">
        <f t="shared" ref="D198:D234" si="14">+C198*1</f>
        <v>45826</v>
      </c>
      <c r="E198" s="5" t="s">
        <v>87</v>
      </c>
      <c r="F198" s="5" t="s">
        <v>318</v>
      </c>
      <c r="G198" s="8">
        <v>1877486</v>
      </c>
      <c r="H198" s="1" t="s">
        <v>74</v>
      </c>
      <c r="I198" s="8">
        <v>150199</v>
      </c>
      <c r="J198" s="8">
        <f t="shared" si="12"/>
        <v>2027685</v>
      </c>
      <c r="K198">
        <f>+VLOOKUP(D198,Sheet1!H$2:I$101,2,0)</f>
        <v>-2027685</v>
      </c>
    </row>
    <row r="199" spans="1:11" outlineLevel="1" x14ac:dyDescent="0.25">
      <c r="A199">
        <f t="shared" si="13"/>
        <v>10</v>
      </c>
      <c r="B199" s="4">
        <v>44838</v>
      </c>
      <c r="C199" s="5" t="s">
        <v>110</v>
      </c>
      <c r="D199" s="5">
        <f t="shared" si="14"/>
        <v>45852</v>
      </c>
      <c r="E199" s="5" t="s">
        <v>87</v>
      </c>
      <c r="F199" s="5" t="s">
        <v>91</v>
      </c>
      <c r="G199" s="8">
        <v>1172367</v>
      </c>
      <c r="H199" s="1" t="s">
        <v>74</v>
      </c>
      <c r="I199" s="8">
        <v>93789</v>
      </c>
      <c r="J199" s="8">
        <f t="shared" si="12"/>
        <v>1266156</v>
      </c>
      <c r="K199">
        <f>+VLOOKUP(D199,Sheet1!H$2:I$101,2,0)</f>
        <v>-1266156</v>
      </c>
    </row>
    <row r="200" spans="1:11" outlineLevel="1" x14ac:dyDescent="0.25">
      <c r="A200">
        <f t="shared" ref="A200:A214" si="15">+MONTH(B200)</f>
        <v>10</v>
      </c>
      <c r="B200" s="4">
        <v>44839</v>
      </c>
      <c r="C200" s="5" t="s">
        <v>333</v>
      </c>
      <c r="D200" s="5">
        <f t="shared" si="14"/>
        <v>45879</v>
      </c>
      <c r="E200" s="5" t="s">
        <v>87</v>
      </c>
      <c r="F200" s="5" t="s">
        <v>441</v>
      </c>
      <c r="G200" s="8">
        <v>1620961</v>
      </c>
      <c r="H200" s="1" t="s">
        <v>74</v>
      </c>
      <c r="I200" s="8">
        <v>129677</v>
      </c>
      <c r="J200" s="8">
        <f t="shared" si="12"/>
        <v>1750638</v>
      </c>
      <c r="K200">
        <f>+VLOOKUP(D200,Sheet1!H$2:I$101,2,0)</f>
        <v>-1750638</v>
      </c>
    </row>
    <row r="201" spans="1:11" outlineLevel="1" x14ac:dyDescent="0.25">
      <c r="A201">
        <f t="shared" si="15"/>
        <v>10</v>
      </c>
      <c r="B201" s="4">
        <v>44840</v>
      </c>
      <c r="C201" s="5" t="s">
        <v>330</v>
      </c>
      <c r="D201" s="5">
        <f t="shared" si="14"/>
        <v>46017</v>
      </c>
      <c r="E201" s="5" t="s">
        <v>87</v>
      </c>
      <c r="F201" s="5" t="s">
        <v>160</v>
      </c>
      <c r="G201" s="8">
        <v>2104004</v>
      </c>
      <c r="H201" s="1" t="s">
        <v>74</v>
      </c>
      <c r="I201" s="8">
        <v>168320</v>
      </c>
      <c r="J201" s="8">
        <f t="shared" si="12"/>
        <v>2272324</v>
      </c>
      <c r="K201">
        <f>+VLOOKUP(D201,Sheet1!H$2:I$101,2,0)</f>
        <v>-2272324</v>
      </c>
    </row>
    <row r="202" spans="1:11" outlineLevel="1" x14ac:dyDescent="0.25">
      <c r="A202">
        <f t="shared" si="15"/>
        <v>10</v>
      </c>
      <c r="B202" s="4">
        <v>44840</v>
      </c>
      <c r="C202" s="5" t="s">
        <v>77</v>
      </c>
      <c r="D202" s="5">
        <f t="shared" si="14"/>
        <v>46133</v>
      </c>
      <c r="E202" s="5" t="s">
        <v>87</v>
      </c>
      <c r="F202" s="5" t="s">
        <v>490</v>
      </c>
      <c r="G202" s="8">
        <v>1904216</v>
      </c>
      <c r="H202" s="1" t="s">
        <v>74</v>
      </c>
      <c r="I202" s="8">
        <v>152337</v>
      </c>
      <c r="J202" s="8">
        <f t="shared" si="12"/>
        <v>2056553</v>
      </c>
      <c r="K202">
        <f>+VLOOKUP(D202,Sheet1!H$2:I$101,2,0)</f>
        <v>-2056553</v>
      </c>
    </row>
    <row r="203" spans="1:11" outlineLevel="1" x14ac:dyDescent="0.25">
      <c r="A203">
        <f t="shared" si="15"/>
        <v>10</v>
      </c>
      <c r="B203" s="4">
        <v>44841</v>
      </c>
      <c r="C203" s="5" t="s">
        <v>138</v>
      </c>
      <c r="D203" s="5">
        <f t="shared" si="14"/>
        <v>46586</v>
      </c>
      <c r="E203" s="5" t="s">
        <v>87</v>
      </c>
      <c r="F203" s="5" t="s">
        <v>107</v>
      </c>
      <c r="G203" s="8">
        <v>768261</v>
      </c>
      <c r="H203" s="1" t="s">
        <v>74</v>
      </c>
      <c r="I203" s="8">
        <v>61461</v>
      </c>
      <c r="J203" s="8">
        <f t="shared" si="12"/>
        <v>829722</v>
      </c>
      <c r="K203">
        <f>+VLOOKUP(D203,Sheet1!H$2:I$101,2,0)</f>
        <v>-829722</v>
      </c>
    </row>
    <row r="204" spans="1:11" outlineLevel="1" x14ac:dyDescent="0.25">
      <c r="A204">
        <f t="shared" si="15"/>
        <v>10</v>
      </c>
      <c r="B204" s="4">
        <v>44841</v>
      </c>
      <c r="C204" s="5" t="s">
        <v>147</v>
      </c>
      <c r="D204" s="5">
        <f t="shared" si="14"/>
        <v>46623</v>
      </c>
      <c r="E204" s="5" t="s">
        <v>87</v>
      </c>
      <c r="F204" s="5" t="s">
        <v>96</v>
      </c>
      <c r="G204" s="8">
        <v>949546</v>
      </c>
      <c r="H204" s="1" t="s">
        <v>74</v>
      </c>
      <c r="I204" s="8">
        <v>75964</v>
      </c>
      <c r="J204" s="8">
        <f t="shared" si="12"/>
        <v>1025510</v>
      </c>
      <c r="K204">
        <f>+VLOOKUP(D204,Sheet1!H$2:I$101,2,0)</f>
        <v>-1025510</v>
      </c>
    </row>
    <row r="205" spans="1:11" outlineLevel="1" x14ac:dyDescent="0.25">
      <c r="A205">
        <f t="shared" si="15"/>
        <v>10</v>
      </c>
      <c r="B205" s="4">
        <v>44841</v>
      </c>
      <c r="C205" s="5" t="s">
        <v>294</v>
      </c>
      <c r="D205" s="5">
        <f t="shared" si="14"/>
        <v>46627</v>
      </c>
      <c r="E205" s="5" t="s">
        <v>87</v>
      </c>
      <c r="F205" s="5" t="s">
        <v>272</v>
      </c>
      <c r="G205" s="8">
        <v>1863275</v>
      </c>
      <c r="H205" s="1" t="s">
        <v>74</v>
      </c>
      <c r="I205" s="8">
        <v>149062</v>
      </c>
      <c r="J205" s="8">
        <f t="shared" si="12"/>
        <v>2012337</v>
      </c>
      <c r="K205">
        <f>+VLOOKUP(D205,Sheet1!H$2:I$101,2,0)</f>
        <v>-2012337</v>
      </c>
    </row>
    <row r="206" spans="1:11" outlineLevel="1" x14ac:dyDescent="0.25">
      <c r="A206">
        <f t="shared" si="15"/>
        <v>10</v>
      </c>
      <c r="B206" s="4">
        <v>44841</v>
      </c>
      <c r="C206" s="5" t="s">
        <v>53</v>
      </c>
      <c r="D206" s="5">
        <f t="shared" si="14"/>
        <v>46632</v>
      </c>
      <c r="E206" s="5" t="s">
        <v>87</v>
      </c>
      <c r="F206" s="5" t="s">
        <v>244</v>
      </c>
      <c r="G206" s="8">
        <v>1993646</v>
      </c>
      <c r="H206" s="1" t="s">
        <v>74</v>
      </c>
      <c r="I206" s="8">
        <v>159492</v>
      </c>
      <c r="J206" s="8">
        <f t="shared" si="12"/>
        <v>2153138</v>
      </c>
      <c r="K206">
        <f>+VLOOKUP(D206,Sheet1!H$2:I$101,2,0)</f>
        <v>-2153138</v>
      </c>
    </row>
    <row r="207" spans="1:11" outlineLevel="1" x14ac:dyDescent="0.25">
      <c r="A207">
        <f t="shared" si="15"/>
        <v>10</v>
      </c>
      <c r="B207" s="4">
        <v>44842</v>
      </c>
      <c r="C207" s="5" t="s">
        <v>279</v>
      </c>
      <c r="D207" s="5">
        <f t="shared" si="14"/>
        <v>46915</v>
      </c>
      <c r="E207" s="5" t="s">
        <v>87</v>
      </c>
      <c r="F207" s="5" t="s">
        <v>429</v>
      </c>
      <c r="G207" s="8">
        <v>933670</v>
      </c>
      <c r="H207" s="1" t="s">
        <v>74</v>
      </c>
      <c r="I207" s="8">
        <v>74694</v>
      </c>
      <c r="J207" s="8">
        <f t="shared" si="12"/>
        <v>1008364</v>
      </c>
      <c r="K207">
        <f>+VLOOKUP(D207,Sheet1!H$2:I$101,2,0)</f>
        <v>-1008364</v>
      </c>
    </row>
    <row r="208" spans="1:11" outlineLevel="1" x14ac:dyDescent="0.25">
      <c r="A208">
        <f t="shared" si="15"/>
        <v>10</v>
      </c>
      <c r="B208" s="4">
        <v>44844</v>
      </c>
      <c r="C208" s="5" t="s">
        <v>277</v>
      </c>
      <c r="D208" s="5">
        <f t="shared" si="14"/>
        <v>46984</v>
      </c>
      <c r="E208" s="5" t="s">
        <v>87</v>
      </c>
      <c r="F208" s="5" t="s">
        <v>486</v>
      </c>
      <c r="G208" s="8">
        <v>1185089</v>
      </c>
      <c r="H208" s="1" t="s">
        <v>74</v>
      </c>
      <c r="I208" s="8">
        <v>94807</v>
      </c>
      <c r="J208" s="8">
        <f t="shared" si="12"/>
        <v>1279896</v>
      </c>
      <c r="K208">
        <f>+VLOOKUP(D208,Sheet1!H$2:I$101,2,0)</f>
        <v>-1279896</v>
      </c>
    </row>
    <row r="209" spans="1:11" outlineLevel="1" x14ac:dyDescent="0.25">
      <c r="A209">
        <f t="shared" si="15"/>
        <v>10</v>
      </c>
      <c r="B209" s="4">
        <v>44845</v>
      </c>
      <c r="C209" s="5" t="s">
        <v>382</v>
      </c>
      <c r="D209" s="5">
        <f t="shared" si="14"/>
        <v>46989</v>
      </c>
      <c r="E209" s="5" t="s">
        <v>87</v>
      </c>
      <c r="F209" s="5" t="s">
        <v>485</v>
      </c>
      <c r="G209" s="8">
        <v>1343891</v>
      </c>
      <c r="H209" s="1" t="s">
        <v>74</v>
      </c>
      <c r="I209" s="8">
        <v>107511</v>
      </c>
      <c r="J209" s="8">
        <f t="shared" si="12"/>
        <v>1451402</v>
      </c>
      <c r="K209">
        <f>+VLOOKUP(D209,Sheet1!H$2:I$101,2,0)</f>
        <v>-1451402</v>
      </c>
    </row>
    <row r="210" spans="1:11" outlineLevel="1" x14ac:dyDescent="0.25">
      <c r="A210">
        <f t="shared" si="15"/>
        <v>10</v>
      </c>
      <c r="B210" s="4">
        <v>44845</v>
      </c>
      <c r="C210" s="5" t="s">
        <v>478</v>
      </c>
      <c r="D210" s="5">
        <f t="shared" si="14"/>
        <v>47045</v>
      </c>
      <c r="E210" s="5" t="s">
        <v>87</v>
      </c>
      <c r="F210" s="5" t="s">
        <v>156</v>
      </c>
      <c r="G210" s="8">
        <v>1493213</v>
      </c>
      <c r="H210" s="1" t="s">
        <v>74</v>
      </c>
      <c r="I210" s="8">
        <v>119457</v>
      </c>
      <c r="J210" s="8">
        <f t="shared" si="12"/>
        <v>1612670</v>
      </c>
      <c r="K210">
        <f>+VLOOKUP(D210,Sheet1!H$2:I$101,2,0)</f>
        <v>-1612670</v>
      </c>
    </row>
    <row r="211" spans="1:11" outlineLevel="1" x14ac:dyDescent="0.25">
      <c r="A211">
        <f t="shared" si="15"/>
        <v>10</v>
      </c>
      <c r="B211" s="4">
        <v>44845</v>
      </c>
      <c r="C211" s="5" t="s">
        <v>307</v>
      </c>
      <c r="D211" s="5">
        <f t="shared" si="14"/>
        <v>47067</v>
      </c>
      <c r="E211" s="5" t="s">
        <v>87</v>
      </c>
      <c r="F211" s="5" t="s">
        <v>278</v>
      </c>
      <c r="G211" s="8">
        <v>1015881</v>
      </c>
      <c r="H211" s="1" t="s">
        <v>74</v>
      </c>
      <c r="I211" s="8">
        <v>81270</v>
      </c>
      <c r="J211" s="8">
        <f t="shared" si="12"/>
        <v>1097151</v>
      </c>
      <c r="K211">
        <f>+VLOOKUP(D211,Sheet1!H$2:I$101,2,0)</f>
        <v>-1097151</v>
      </c>
    </row>
    <row r="212" spans="1:11" outlineLevel="1" x14ac:dyDescent="0.25">
      <c r="A212">
        <f t="shared" si="15"/>
        <v>10</v>
      </c>
      <c r="B212" s="4">
        <v>44846</v>
      </c>
      <c r="C212" s="5" t="s">
        <v>65</v>
      </c>
      <c r="D212" s="5">
        <f t="shared" si="14"/>
        <v>47115</v>
      </c>
      <c r="E212" s="5" t="s">
        <v>87</v>
      </c>
      <c r="F212" s="5" t="s">
        <v>8</v>
      </c>
      <c r="G212" s="8">
        <v>1246030</v>
      </c>
      <c r="H212" s="1" t="s">
        <v>74</v>
      </c>
      <c r="I212" s="8">
        <v>99682</v>
      </c>
      <c r="J212" s="8">
        <f t="shared" si="12"/>
        <v>1345712</v>
      </c>
      <c r="K212">
        <f>+VLOOKUP(D212,Sheet1!H$2:I$101,2,0)</f>
        <v>-1345712</v>
      </c>
    </row>
    <row r="213" spans="1:11" outlineLevel="1" x14ac:dyDescent="0.25">
      <c r="A213">
        <f t="shared" si="15"/>
        <v>10</v>
      </c>
      <c r="B213" s="4">
        <v>44846</v>
      </c>
      <c r="C213" s="5" t="s">
        <v>78</v>
      </c>
      <c r="D213" s="5">
        <f t="shared" si="14"/>
        <v>47116</v>
      </c>
      <c r="E213" s="5" t="s">
        <v>87</v>
      </c>
      <c r="F213" s="5" t="s">
        <v>246</v>
      </c>
      <c r="G213" s="8">
        <v>770817</v>
      </c>
      <c r="H213" s="1" t="s">
        <v>74</v>
      </c>
      <c r="I213" s="8">
        <v>61665</v>
      </c>
      <c r="J213" s="8">
        <f t="shared" si="12"/>
        <v>832482</v>
      </c>
      <c r="K213">
        <f>+VLOOKUP(D213,Sheet1!H$2:I$101,2,0)</f>
        <v>-832482</v>
      </c>
    </row>
    <row r="214" spans="1:11" outlineLevel="1" x14ac:dyDescent="0.25">
      <c r="A214">
        <f t="shared" si="15"/>
        <v>10</v>
      </c>
      <c r="B214" s="4">
        <v>44846</v>
      </c>
      <c r="C214" s="5" t="s">
        <v>411</v>
      </c>
      <c r="D214" s="5">
        <f t="shared" si="14"/>
        <v>47124</v>
      </c>
      <c r="E214" s="5" t="s">
        <v>87</v>
      </c>
      <c r="F214" s="5" t="s">
        <v>153</v>
      </c>
      <c r="G214" s="8">
        <v>1192838</v>
      </c>
      <c r="H214" s="1" t="s">
        <v>74</v>
      </c>
      <c r="I214" s="8">
        <v>95427</v>
      </c>
      <c r="J214" s="8">
        <f t="shared" si="12"/>
        <v>1288265</v>
      </c>
      <c r="K214">
        <f>+VLOOKUP(D214,Sheet1!H$2:I$101,2,0)</f>
        <v>-1288265</v>
      </c>
    </row>
    <row r="215" spans="1:11" outlineLevel="1" x14ac:dyDescent="0.25">
      <c r="A215">
        <f t="shared" ref="A215:A234" si="16">+MONTH(B215)</f>
        <v>10</v>
      </c>
      <c r="B215" s="4">
        <v>44847</v>
      </c>
      <c r="C215" s="5" t="s">
        <v>407</v>
      </c>
      <c r="D215" s="5">
        <f t="shared" si="14"/>
        <v>47458</v>
      </c>
      <c r="E215" s="5" t="s">
        <v>87</v>
      </c>
      <c r="F215" s="5" t="s">
        <v>95</v>
      </c>
      <c r="G215" s="8">
        <v>1247546</v>
      </c>
      <c r="H215" s="1" t="s">
        <v>74</v>
      </c>
      <c r="I215" s="8">
        <v>99804</v>
      </c>
      <c r="J215" s="8">
        <f t="shared" si="12"/>
        <v>1347350</v>
      </c>
      <c r="K215">
        <f>+VLOOKUP(D215,Sheet1!H$2:I$101,2,0)</f>
        <v>-1347350</v>
      </c>
    </row>
    <row r="216" spans="1:11" outlineLevel="1" x14ac:dyDescent="0.25">
      <c r="A216">
        <f t="shared" si="16"/>
        <v>10</v>
      </c>
      <c r="B216" s="4">
        <v>44847</v>
      </c>
      <c r="C216" s="5" t="s">
        <v>59</v>
      </c>
      <c r="D216" s="5">
        <f t="shared" si="14"/>
        <v>47518</v>
      </c>
      <c r="E216" s="5" t="s">
        <v>87</v>
      </c>
      <c r="F216" s="5" t="s">
        <v>13</v>
      </c>
      <c r="G216" s="8">
        <v>1393012</v>
      </c>
      <c r="H216" s="1" t="s">
        <v>74</v>
      </c>
      <c r="I216" s="8">
        <v>111441</v>
      </c>
      <c r="J216" s="8">
        <f t="shared" si="12"/>
        <v>1504453</v>
      </c>
      <c r="K216">
        <f>+VLOOKUP(D216,Sheet1!H$2:I$101,2,0)</f>
        <v>-1504453</v>
      </c>
    </row>
    <row r="217" spans="1:11" outlineLevel="1" x14ac:dyDescent="0.25">
      <c r="A217">
        <f t="shared" si="16"/>
        <v>10</v>
      </c>
      <c r="B217" s="4">
        <v>44847</v>
      </c>
      <c r="C217" s="5" t="s">
        <v>26</v>
      </c>
      <c r="D217" s="5">
        <f t="shared" si="14"/>
        <v>47547</v>
      </c>
      <c r="E217" s="5" t="s">
        <v>87</v>
      </c>
      <c r="F217" s="5" t="s">
        <v>295</v>
      </c>
      <c r="G217" s="8">
        <v>1031269</v>
      </c>
      <c r="H217" s="1" t="s">
        <v>74</v>
      </c>
      <c r="I217" s="8">
        <v>82502</v>
      </c>
      <c r="J217" s="8">
        <f t="shared" si="12"/>
        <v>1113771</v>
      </c>
      <c r="K217">
        <f>+VLOOKUP(D217,Sheet1!H$2:I$101,2,0)</f>
        <v>-1113771</v>
      </c>
    </row>
    <row r="218" spans="1:11" outlineLevel="1" x14ac:dyDescent="0.25">
      <c r="A218">
        <f t="shared" si="16"/>
        <v>10</v>
      </c>
      <c r="B218" s="4">
        <v>44848</v>
      </c>
      <c r="C218" s="5" t="s">
        <v>301</v>
      </c>
      <c r="D218" s="5">
        <f t="shared" si="14"/>
        <v>47657</v>
      </c>
      <c r="E218" s="5" t="s">
        <v>87</v>
      </c>
      <c r="F218" s="5" t="s">
        <v>480</v>
      </c>
      <c r="G218" s="8">
        <v>1600366</v>
      </c>
      <c r="H218" s="1" t="s">
        <v>74</v>
      </c>
      <c r="I218" s="8">
        <v>128029</v>
      </c>
      <c r="J218" s="8">
        <f t="shared" si="12"/>
        <v>1728395</v>
      </c>
      <c r="K218">
        <f>+VLOOKUP(D218,Sheet1!H$2:I$101,2,0)</f>
        <v>-1728395</v>
      </c>
    </row>
    <row r="219" spans="1:11" outlineLevel="1" x14ac:dyDescent="0.25">
      <c r="A219">
        <f t="shared" si="16"/>
        <v>10</v>
      </c>
      <c r="B219" s="4">
        <v>44849</v>
      </c>
      <c r="C219" s="5" t="s">
        <v>43</v>
      </c>
      <c r="D219" s="5">
        <f t="shared" si="14"/>
        <v>47738</v>
      </c>
      <c r="E219" s="5" t="s">
        <v>87</v>
      </c>
      <c r="F219" s="5" t="s">
        <v>372</v>
      </c>
      <c r="G219" s="8">
        <v>2449426</v>
      </c>
      <c r="H219" s="1" t="s">
        <v>74</v>
      </c>
      <c r="I219" s="8">
        <v>195954</v>
      </c>
      <c r="J219" s="8">
        <f t="shared" si="12"/>
        <v>2645380</v>
      </c>
      <c r="K219">
        <f>+VLOOKUP(D219,Sheet1!H$2:I$101,2,0)</f>
        <v>-2645380</v>
      </c>
    </row>
    <row r="220" spans="1:11" outlineLevel="1" x14ac:dyDescent="0.25">
      <c r="A220">
        <f t="shared" si="16"/>
        <v>10</v>
      </c>
      <c r="B220" s="4">
        <v>44851</v>
      </c>
      <c r="C220" s="5" t="s">
        <v>436</v>
      </c>
      <c r="D220" s="5">
        <f t="shared" si="14"/>
        <v>47775</v>
      </c>
      <c r="E220" s="5" t="s">
        <v>87</v>
      </c>
      <c r="F220" s="5" t="s">
        <v>203</v>
      </c>
      <c r="G220" s="8">
        <v>844041</v>
      </c>
      <c r="H220" s="1" t="s">
        <v>74</v>
      </c>
      <c r="I220" s="8">
        <v>67523</v>
      </c>
      <c r="J220" s="8">
        <f t="shared" si="12"/>
        <v>911564</v>
      </c>
      <c r="K220">
        <f>+VLOOKUP(D220,Sheet1!H$2:I$101,2,0)</f>
        <v>-911564</v>
      </c>
    </row>
    <row r="221" spans="1:11" outlineLevel="1" x14ac:dyDescent="0.25">
      <c r="A221">
        <f t="shared" si="16"/>
        <v>10</v>
      </c>
      <c r="B221" s="4">
        <v>44851</v>
      </c>
      <c r="C221" s="5" t="s">
        <v>22</v>
      </c>
      <c r="D221" s="5">
        <f t="shared" si="14"/>
        <v>47825</v>
      </c>
      <c r="E221" s="5" t="s">
        <v>87</v>
      </c>
      <c r="F221" s="5" t="s">
        <v>351</v>
      </c>
      <c r="G221" s="8">
        <v>348797</v>
      </c>
      <c r="H221" s="1" t="s">
        <v>74</v>
      </c>
      <c r="I221" s="8">
        <v>27904</v>
      </c>
      <c r="J221" s="8">
        <f t="shared" si="12"/>
        <v>376701</v>
      </c>
      <c r="K221">
        <f>+VLOOKUP(D221,Sheet1!H$2:I$101,2,0)</f>
        <v>-376701</v>
      </c>
    </row>
    <row r="222" spans="1:11" outlineLevel="1" x14ac:dyDescent="0.25">
      <c r="A222">
        <f t="shared" si="16"/>
        <v>10</v>
      </c>
      <c r="B222" s="4">
        <v>44851</v>
      </c>
      <c r="C222" s="5" t="s">
        <v>104</v>
      </c>
      <c r="D222" s="5">
        <f t="shared" si="14"/>
        <v>47834</v>
      </c>
      <c r="E222" s="5" t="s">
        <v>87</v>
      </c>
      <c r="F222" s="5" t="s">
        <v>249</v>
      </c>
      <c r="G222" s="8">
        <v>1266061</v>
      </c>
      <c r="H222" s="1" t="s">
        <v>74</v>
      </c>
      <c r="I222" s="8">
        <v>101285</v>
      </c>
      <c r="J222" s="8">
        <f t="shared" si="12"/>
        <v>1367346</v>
      </c>
      <c r="K222">
        <f>+VLOOKUP(D222,Sheet1!H$2:I$101,2,0)</f>
        <v>-1367346</v>
      </c>
    </row>
    <row r="223" spans="1:11" outlineLevel="1" x14ac:dyDescent="0.25">
      <c r="A223">
        <f t="shared" si="16"/>
        <v>10</v>
      </c>
      <c r="B223" s="4">
        <v>44851</v>
      </c>
      <c r="C223" s="5" t="s">
        <v>446</v>
      </c>
      <c r="D223" s="5">
        <f t="shared" si="14"/>
        <v>47848</v>
      </c>
      <c r="E223" s="5" t="s">
        <v>87</v>
      </c>
      <c r="F223" s="5" t="s">
        <v>192</v>
      </c>
      <c r="G223" s="8">
        <v>844041</v>
      </c>
      <c r="H223" s="1" t="s">
        <v>74</v>
      </c>
      <c r="I223" s="8">
        <v>67523</v>
      </c>
      <c r="J223" s="8">
        <f t="shared" si="12"/>
        <v>911564</v>
      </c>
      <c r="K223">
        <f>+VLOOKUP(D223,Sheet1!H$2:I$101,2,0)</f>
        <v>-911564</v>
      </c>
    </row>
    <row r="224" spans="1:11" outlineLevel="1" x14ac:dyDescent="0.25">
      <c r="A224">
        <f t="shared" si="16"/>
        <v>10</v>
      </c>
      <c r="B224" s="4">
        <v>44852</v>
      </c>
      <c r="C224" s="5" t="s">
        <v>324</v>
      </c>
      <c r="D224" s="5">
        <f t="shared" si="14"/>
        <v>47930</v>
      </c>
      <c r="E224" s="5" t="s">
        <v>87</v>
      </c>
      <c r="F224" s="5" t="s">
        <v>289</v>
      </c>
      <c r="G224" s="8">
        <v>913836</v>
      </c>
      <c r="H224" s="1" t="s">
        <v>74</v>
      </c>
      <c r="I224" s="8">
        <v>73107</v>
      </c>
      <c r="J224" s="8">
        <f t="shared" si="12"/>
        <v>986943</v>
      </c>
      <c r="K224">
        <f>+VLOOKUP(D224,Sheet1!H$2:I$101,2,0)</f>
        <v>-986943</v>
      </c>
    </row>
    <row r="225" spans="1:11" outlineLevel="1" x14ac:dyDescent="0.25">
      <c r="A225">
        <f t="shared" si="16"/>
        <v>10</v>
      </c>
      <c r="B225" s="4">
        <v>44852</v>
      </c>
      <c r="C225" s="5" t="s">
        <v>143</v>
      </c>
      <c r="D225" s="5">
        <f t="shared" si="14"/>
        <v>47992</v>
      </c>
      <c r="E225" s="5" t="s">
        <v>87</v>
      </c>
      <c r="F225" s="5" t="s">
        <v>171</v>
      </c>
      <c r="G225" s="8">
        <v>1266061</v>
      </c>
      <c r="H225" s="1" t="s">
        <v>74</v>
      </c>
      <c r="I225" s="8">
        <v>101285</v>
      </c>
      <c r="J225" s="8">
        <f t="shared" si="12"/>
        <v>1367346</v>
      </c>
      <c r="K225">
        <f>+VLOOKUP(D225,Sheet1!H$2:I$101,2,0)</f>
        <v>-1367346</v>
      </c>
    </row>
    <row r="226" spans="1:11" outlineLevel="1" x14ac:dyDescent="0.25">
      <c r="A226">
        <f t="shared" si="16"/>
        <v>10</v>
      </c>
      <c r="B226" s="4">
        <v>44852</v>
      </c>
      <c r="C226" s="5" t="s">
        <v>32</v>
      </c>
      <c r="D226" s="5">
        <f t="shared" si="14"/>
        <v>48045</v>
      </c>
      <c r="E226" s="5" t="s">
        <v>87</v>
      </c>
      <c r="F226" s="5" t="s">
        <v>145</v>
      </c>
      <c r="G226" s="8">
        <v>1706776</v>
      </c>
      <c r="H226" s="1" t="s">
        <v>74</v>
      </c>
      <c r="I226" s="8">
        <v>136542</v>
      </c>
      <c r="J226" s="8">
        <f t="shared" si="12"/>
        <v>1843318</v>
      </c>
      <c r="K226">
        <f>+VLOOKUP(D226,Sheet1!H$2:I$101,2,0)</f>
        <v>-1843318</v>
      </c>
    </row>
    <row r="227" spans="1:11" outlineLevel="1" x14ac:dyDescent="0.25">
      <c r="A227">
        <f t="shared" si="16"/>
        <v>10</v>
      </c>
      <c r="B227" s="4">
        <v>44852</v>
      </c>
      <c r="C227" s="5" t="s">
        <v>460</v>
      </c>
      <c r="D227" s="5">
        <f t="shared" si="14"/>
        <v>48053</v>
      </c>
      <c r="E227" s="5" t="s">
        <v>87</v>
      </c>
      <c r="F227" s="5" t="s">
        <v>168</v>
      </c>
      <c r="G227" s="8">
        <v>645943</v>
      </c>
      <c r="H227" s="1" t="s">
        <v>74</v>
      </c>
      <c r="I227" s="8">
        <v>51675</v>
      </c>
      <c r="J227" s="8">
        <f t="shared" si="12"/>
        <v>697618</v>
      </c>
      <c r="K227">
        <f>+VLOOKUP(D227,Sheet1!H$2:I$101,2,0)</f>
        <v>-697618</v>
      </c>
    </row>
    <row r="228" spans="1:11" outlineLevel="1" x14ac:dyDescent="0.25">
      <c r="A228">
        <f t="shared" si="16"/>
        <v>10</v>
      </c>
      <c r="B228" s="4">
        <v>44853</v>
      </c>
      <c r="C228" s="5" t="s">
        <v>159</v>
      </c>
      <c r="D228" s="5">
        <f t="shared" si="14"/>
        <v>48069</v>
      </c>
      <c r="E228" s="5" t="s">
        <v>87</v>
      </c>
      <c r="F228" s="5" t="s">
        <v>84</v>
      </c>
      <c r="G228" s="8">
        <v>855221</v>
      </c>
      <c r="H228" s="1" t="s">
        <v>74</v>
      </c>
      <c r="I228" s="8">
        <v>68418</v>
      </c>
      <c r="J228" s="8">
        <f t="shared" si="12"/>
        <v>923639</v>
      </c>
      <c r="K228">
        <f>+VLOOKUP(D228,Sheet1!H$2:I$101,2,0)</f>
        <v>-923639</v>
      </c>
    </row>
    <row r="229" spans="1:11" outlineLevel="1" x14ac:dyDescent="0.25">
      <c r="A229">
        <f t="shared" si="16"/>
        <v>10</v>
      </c>
      <c r="B229" s="4">
        <v>44853</v>
      </c>
      <c r="C229" s="5" t="s">
        <v>72</v>
      </c>
      <c r="D229" s="5">
        <f t="shared" si="14"/>
        <v>48375</v>
      </c>
      <c r="E229" s="5" t="s">
        <v>87</v>
      </c>
      <c r="F229" s="5" t="s">
        <v>20</v>
      </c>
      <c r="G229" s="8">
        <v>1266061</v>
      </c>
      <c r="H229" s="1" t="s">
        <v>74</v>
      </c>
      <c r="I229" s="8">
        <v>101285</v>
      </c>
      <c r="J229" s="8">
        <f t="shared" si="12"/>
        <v>1367346</v>
      </c>
      <c r="K229">
        <f>+VLOOKUP(D229,Sheet1!H$2:I$101,2,0)</f>
        <v>-1367346</v>
      </c>
    </row>
    <row r="230" spans="1:11" outlineLevel="1" x14ac:dyDescent="0.25">
      <c r="A230">
        <f t="shared" si="16"/>
        <v>10</v>
      </c>
      <c r="B230" s="4">
        <v>44853</v>
      </c>
      <c r="C230" s="5" t="s">
        <v>83</v>
      </c>
      <c r="D230" s="5">
        <f t="shared" si="14"/>
        <v>48376</v>
      </c>
      <c r="E230" s="5" t="s">
        <v>87</v>
      </c>
      <c r="F230" s="5" t="s">
        <v>342</v>
      </c>
      <c r="G230" s="8">
        <v>858217</v>
      </c>
      <c r="H230" s="1" t="s">
        <v>74</v>
      </c>
      <c r="I230" s="8">
        <v>68657</v>
      </c>
      <c r="J230" s="8">
        <f t="shared" si="12"/>
        <v>926874</v>
      </c>
      <c r="K230">
        <f>+VLOOKUP(D230,Sheet1!H$2:I$101,2,0)</f>
        <v>-926874</v>
      </c>
    </row>
    <row r="231" spans="1:11" outlineLevel="1" x14ac:dyDescent="0.25">
      <c r="A231">
        <f t="shared" si="16"/>
        <v>10</v>
      </c>
      <c r="B231" s="4">
        <v>44854</v>
      </c>
      <c r="C231" s="5" t="s">
        <v>369</v>
      </c>
      <c r="D231" s="5">
        <f t="shared" si="14"/>
        <v>48557</v>
      </c>
      <c r="E231" s="5" t="s">
        <v>87</v>
      </c>
      <c r="F231" s="5" t="s">
        <v>35</v>
      </c>
      <c r="G231" s="8">
        <v>506424</v>
      </c>
      <c r="H231" s="1" t="s">
        <v>74</v>
      </c>
      <c r="I231" s="8">
        <v>40514</v>
      </c>
      <c r="J231" s="8">
        <f t="shared" si="12"/>
        <v>546938</v>
      </c>
      <c r="K231">
        <f>+VLOOKUP(D231,Sheet1!H$2:I$101,2,0)</f>
        <v>-546938</v>
      </c>
    </row>
    <row r="232" spans="1:11" outlineLevel="1" x14ac:dyDescent="0.25">
      <c r="A232">
        <f t="shared" si="16"/>
        <v>10</v>
      </c>
      <c r="B232" s="4">
        <v>44856</v>
      </c>
      <c r="C232" s="5" t="s">
        <v>34</v>
      </c>
      <c r="D232" s="5">
        <f t="shared" si="14"/>
        <v>48681</v>
      </c>
      <c r="E232" s="5" t="s">
        <v>87</v>
      </c>
      <c r="F232" s="5" t="s">
        <v>48</v>
      </c>
      <c r="G232" s="8">
        <v>774317</v>
      </c>
      <c r="H232" s="1" t="s">
        <v>74</v>
      </c>
      <c r="I232" s="8">
        <v>61945</v>
      </c>
      <c r="J232" s="8">
        <f t="shared" si="12"/>
        <v>836262</v>
      </c>
      <c r="K232">
        <f>+VLOOKUP(D232,Sheet1!H$2:I$101,2,0)</f>
        <v>-836262</v>
      </c>
    </row>
    <row r="233" spans="1:11" outlineLevel="1" x14ac:dyDescent="0.25">
      <c r="A233">
        <f t="shared" si="16"/>
        <v>10</v>
      </c>
      <c r="B233" s="4">
        <v>44858</v>
      </c>
      <c r="C233" s="5" t="s">
        <v>352</v>
      </c>
      <c r="D233" s="5">
        <f t="shared" si="14"/>
        <v>48730</v>
      </c>
      <c r="E233" s="5" t="s">
        <v>87</v>
      </c>
      <c r="F233" s="5" t="s">
        <v>269</v>
      </c>
      <c r="G233" s="8">
        <v>1088387</v>
      </c>
      <c r="H233" s="1" t="s">
        <v>74</v>
      </c>
      <c r="I233" s="8">
        <v>87071</v>
      </c>
      <c r="J233" s="8">
        <f t="shared" si="12"/>
        <v>1175458</v>
      </c>
      <c r="K233">
        <f>+VLOOKUP(D233,Sheet1!H$2:I$101,2,0)</f>
        <v>-1175458</v>
      </c>
    </row>
    <row r="234" spans="1:11" outlineLevel="1" x14ac:dyDescent="0.25">
      <c r="A234">
        <f t="shared" si="16"/>
        <v>10</v>
      </c>
      <c r="B234" s="4">
        <v>44858</v>
      </c>
      <c r="C234" s="5" t="s">
        <v>449</v>
      </c>
      <c r="D234" s="5">
        <f t="shared" si="14"/>
        <v>48734</v>
      </c>
      <c r="E234" s="5" t="s">
        <v>87</v>
      </c>
      <c r="F234" s="5" t="s">
        <v>425</v>
      </c>
      <c r="G234" s="8">
        <v>1620617</v>
      </c>
      <c r="H234" s="1" t="s">
        <v>74</v>
      </c>
      <c r="I234" s="8">
        <v>129649</v>
      </c>
      <c r="J234" s="8">
        <f t="shared" si="12"/>
        <v>1750266</v>
      </c>
      <c r="K234">
        <f>+VLOOKUP(D234,Sheet1!H$2:I$101,2,0)</f>
        <v>-1750266</v>
      </c>
    </row>
    <row r="238" spans="1:11" outlineLevel="1" x14ac:dyDescent="0.25">
      <c r="A238">
        <v>11</v>
      </c>
      <c r="B238" s="4">
        <v>44893</v>
      </c>
      <c r="C238" s="5" t="s">
        <v>161</v>
      </c>
      <c r="D238" s="5"/>
      <c r="E238" s="5" t="s">
        <v>158</v>
      </c>
      <c r="F238" s="5" t="s">
        <v>445</v>
      </c>
      <c r="G238" s="8">
        <v>-344852</v>
      </c>
      <c r="H238" s="1" t="s">
        <v>188</v>
      </c>
      <c r="I238" s="8">
        <v>0</v>
      </c>
      <c r="J238" s="8">
        <v>-344852</v>
      </c>
    </row>
    <row r="239" spans="1:11" outlineLevel="1" x14ac:dyDescent="0.25">
      <c r="A239">
        <v>12</v>
      </c>
      <c r="B239" s="4">
        <v>44917</v>
      </c>
      <c r="C239" s="5" t="s">
        <v>120</v>
      </c>
      <c r="D239" s="5"/>
      <c r="E239" s="5" t="s">
        <v>158</v>
      </c>
      <c r="F239" s="5" t="s">
        <v>30</v>
      </c>
      <c r="G239" s="8">
        <v>-358769</v>
      </c>
      <c r="H239" s="1" t="s">
        <v>188</v>
      </c>
      <c r="I239" s="8">
        <v>0</v>
      </c>
      <c r="J239" s="8">
        <v>-358769</v>
      </c>
    </row>
    <row r="240" spans="1:11" outlineLevel="1" x14ac:dyDescent="0.25">
      <c r="A240">
        <v>12</v>
      </c>
      <c r="B240" s="4">
        <v>44923</v>
      </c>
      <c r="C240" s="5" t="s">
        <v>296</v>
      </c>
      <c r="D240" s="5"/>
      <c r="E240" s="5" t="s">
        <v>158</v>
      </c>
      <c r="F240" s="5" t="s">
        <v>136</v>
      </c>
      <c r="G240" s="8">
        <v>-745372</v>
      </c>
      <c r="H240" s="1" t="s">
        <v>188</v>
      </c>
      <c r="I240" s="8">
        <v>0</v>
      </c>
      <c r="J240" s="8">
        <v>-745372</v>
      </c>
    </row>
    <row r="241" spans="1:10" outlineLevel="1" x14ac:dyDescent="0.25">
      <c r="A241">
        <v>12</v>
      </c>
      <c r="B241" s="4">
        <v>44923</v>
      </c>
      <c r="C241" s="5" t="s">
        <v>300</v>
      </c>
      <c r="D241" s="5"/>
      <c r="E241" s="5" t="s">
        <v>158</v>
      </c>
      <c r="F241" s="5" t="s">
        <v>30</v>
      </c>
      <c r="G241" s="8">
        <v>-86213</v>
      </c>
      <c r="H241" s="1" t="s">
        <v>188</v>
      </c>
      <c r="I241" s="8">
        <v>0</v>
      </c>
      <c r="J241" s="8">
        <v>-86213</v>
      </c>
    </row>
    <row r="242" spans="1:10" outlineLevel="1" x14ac:dyDescent="0.25">
      <c r="A242">
        <v>6</v>
      </c>
      <c r="B242" s="4">
        <v>44735</v>
      </c>
      <c r="C242" s="5" t="s">
        <v>402</v>
      </c>
      <c r="D242" s="5"/>
      <c r="E242" s="5" t="s">
        <v>394</v>
      </c>
      <c r="F242" s="5" t="s">
        <v>212</v>
      </c>
      <c r="G242" s="8">
        <v>-745372</v>
      </c>
      <c r="H242" s="1" t="s">
        <v>74</v>
      </c>
      <c r="I242" s="8">
        <v>-59630</v>
      </c>
      <c r="J242" s="8">
        <v>-805002</v>
      </c>
    </row>
    <row r="243" spans="1:10" outlineLevel="1" x14ac:dyDescent="0.25">
      <c r="A243">
        <v>7</v>
      </c>
      <c r="B243" s="4">
        <v>44761</v>
      </c>
      <c r="C243" s="5" t="s">
        <v>430</v>
      </c>
      <c r="D243" s="5"/>
      <c r="E243" s="5" t="s">
        <v>394</v>
      </c>
      <c r="F243" s="5" t="s">
        <v>212</v>
      </c>
      <c r="G243" s="8">
        <v>-1608516</v>
      </c>
      <c r="H243" s="1" t="s">
        <v>74</v>
      </c>
      <c r="I243" s="8">
        <v>-128681</v>
      </c>
      <c r="J243" s="8">
        <v>-1737197</v>
      </c>
    </row>
    <row r="244" spans="1:10" outlineLevel="1" x14ac:dyDescent="0.25">
      <c r="A244">
        <v>7</v>
      </c>
      <c r="B244" s="4">
        <v>44770</v>
      </c>
      <c r="C244" s="5" t="s">
        <v>367</v>
      </c>
      <c r="D244" s="5"/>
      <c r="E244" s="5" t="s">
        <v>394</v>
      </c>
      <c r="F244" s="5" t="s">
        <v>212</v>
      </c>
      <c r="G244" s="8">
        <v>-1706108</v>
      </c>
      <c r="H244" s="1" t="s">
        <v>74</v>
      </c>
      <c r="I244" s="8">
        <v>-136488</v>
      </c>
      <c r="J244" s="8">
        <v>-1842596</v>
      </c>
    </row>
    <row r="245" spans="1:10" outlineLevel="1" x14ac:dyDescent="0.25">
      <c r="A245">
        <v>10</v>
      </c>
      <c r="B245" s="4">
        <v>44837</v>
      </c>
      <c r="C245" s="5" t="s">
        <v>394</v>
      </c>
      <c r="D245" s="5"/>
      <c r="E245" s="5" t="s">
        <v>394</v>
      </c>
      <c r="F245" s="5" t="s">
        <v>488</v>
      </c>
      <c r="G245" s="8">
        <v>-234392</v>
      </c>
      <c r="H245" s="1" t="s">
        <v>74</v>
      </c>
      <c r="I245" s="8">
        <v>-18751</v>
      </c>
      <c r="J245" s="8">
        <v>-253143</v>
      </c>
    </row>
    <row r="246" spans="1:10" outlineLevel="1" x14ac:dyDescent="0.25">
      <c r="A246">
        <v>10</v>
      </c>
      <c r="B246" s="4">
        <v>44839</v>
      </c>
      <c r="C246" s="5" t="s">
        <v>394</v>
      </c>
      <c r="D246" s="5"/>
      <c r="E246" s="5" t="s">
        <v>394</v>
      </c>
      <c r="F246" s="5" t="s">
        <v>488</v>
      </c>
      <c r="G246" s="8">
        <v>-138655</v>
      </c>
      <c r="H246" s="1" t="s">
        <v>74</v>
      </c>
      <c r="I246" s="8">
        <v>-11092</v>
      </c>
      <c r="J246" s="8">
        <v>-149747</v>
      </c>
    </row>
    <row r="247" spans="1:10" outlineLevel="1" x14ac:dyDescent="0.25">
      <c r="A247">
        <v>10</v>
      </c>
      <c r="B247" s="4">
        <v>44847</v>
      </c>
      <c r="C247" s="5" t="s">
        <v>394</v>
      </c>
      <c r="D247" s="5"/>
      <c r="E247" s="5" t="s">
        <v>394</v>
      </c>
      <c r="F247" s="5" t="s">
        <v>488</v>
      </c>
      <c r="G247" s="8">
        <v>-316515</v>
      </c>
      <c r="H247" s="1" t="s">
        <v>74</v>
      </c>
      <c r="I247" s="8">
        <v>-25321</v>
      </c>
      <c r="J247" s="8">
        <v>-341836</v>
      </c>
    </row>
    <row r="248" spans="1:10" outlineLevel="1" x14ac:dyDescent="0.25">
      <c r="A248">
        <v>11</v>
      </c>
      <c r="B248" s="4">
        <v>44893</v>
      </c>
      <c r="C248" s="5" t="s">
        <v>475</v>
      </c>
      <c r="D248" s="5"/>
      <c r="E248" s="5" t="s">
        <v>158</v>
      </c>
      <c r="F248" s="5" t="s">
        <v>445</v>
      </c>
      <c r="G248" s="8">
        <v>-47674</v>
      </c>
      <c r="H248" s="1" t="s">
        <v>74</v>
      </c>
      <c r="I248" s="8">
        <v>-3814</v>
      </c>
      <c r="J248" s="8">
        <v>-51488</v>
      </c>
    </row>
    <row r="249" spans="1:10" outlineLevel="1" x14ac:dyDescent="0.25">
      <c r="A249">
        <v>11</v>
      </c>
      <c r="B249" s="4">
        <v>44893</v>
      </c>
      <c r="C249" s="5" t="s">
        <v>161</v>
      </c>
      <c r="D249" s="5"/>
      <c r="E249" s="5" t="s">
        <v>158</v>
      </c>
      <c r="F249" s="5" t="s">
        <v>445</v>
      </c>
      <c r="G249" s="8">
        <v>-228204</v>
      </c>
      <c r="H249" s="1" t="s">
        <v>74</v>
      </c>
      <c r="I249" s="8">
        <v>-18257</v>
      </c>
      <c r="J249" s="8">
        <v>-246461</v>
      </c>
    </row>
    <row r="250" spans="1:10" outlineLevel="1" x14ac:dyDescent="0.25">
      <c r="A250">
        <v>11</v>
      </c>
      <c r="B250" s="4">
        <v>44893</v>
      </c>
      <c r="C250" s="5" t="s">
        <v>360</v>
      </c>
      <c r="D250" s="5"/>
      <c r="E250" s="5" t="s">
        <v>158</v>
      </c>
      <c r="F250" s="5" t="s">
        <v>445</v>
      </c>
      <c r="G250" s="8">
        <v>-231992</v>
      </c>
      <c r="H250" s="1" t="s">
        <v>74</v>
      </c>
      <c r="I250" s="8">
        <v>-18559</v>
      </c>
      <c r="J250" s="8">
        <v>-250551</v>
      </c>
    </row>
    <row r="251" spans="1:10" outlineLevel="1" x14ac:dyDescent="0.25">
      <c r="A251">
        <v>11</v>
      </c>
      <c r="B251" s="4">
        <v>44895</v>
      </c>
      <c r="C251" s="5" t="s">
        <v>258</v>
      </c>
      <c r="D251" s="5"/>
      <c r="E251" s="5" t="s">
        <v>158</v>
      </c>
      <c r="F251" s="5" t="s">
        <v>445</v>
      </c>
      <c r="G251" s="8">
        <v>-174800</v>
      </c>
      <c r="H251" s="1" t="s">
        <v>74</v>
      </c>
      <c r="I251" s="8">
        <v>-13984</v>
      </c>
      <c r="J251" s="8">
        <v>-188784</v>
      </c>
    </row>
    <row r="252" spans="1:10" outlineLevel="1" x14ac:dyDescent="0.25">
      <c r="A252">
        <v>12</v>
      </c>
      <c r="B252" s="4">
        <v>44909</v>
      </c>
      <c r="C252" s="5" t="s">
        <v>265</v>
      </c>
      <c r="D252" s="5"/>
      <c r="E252" s="5" t="s">
        <v>158</v>
      </c>
      <c r="F252" s="5" t="s">
        <v>445</v>
      </c>
      <c r="G252" s="8">
        <v>-142629</v>
      </c>
      <c r="H252" s="1" t="s">
        <v>74</v>
      </c>
      <c r="I252" s="8">
        <v>-11410</v>
      </c>
      <c r="J252" s="8">
        <v>-154039</v>
      </c>
    </row>
    <row r="253" spans="1:10" outlineLevel="1" x14ac:dyDescent="0.25">
      <c r="A253">
        <v>12</v>
      </c>
      <c r="B253" s="4">
        <v>44910</v>
      </c>
      <c r="C253" s="5" t="s">
        <v>414</v>
      </c>
      <c r="D253" s="5"/>
      <c r="E253" s="5" t="s">
        <v>158</v>
      </c>
      <c r="F253" s="5" t="s">
        <v>445</v>
      </c>
      <c r="G253" s="8">
        <v>-697642</v>
      </c>
      <c r="H253" s="1" t="s">
        <v>74</v>
      </c>
      <c r="I253" s="8">
        <v>-55812</v>
      </c>
      <c r="J253" s="8">
        <v>-753454</v>
      </c>
    </row>
    <row r="254" spans="1:10" outlineLevel="1" x14ac:dyDescent="0.25">
      <c r="A254">
        <v>12</v>
      </c>
      <c r="B254" s="4">
        <v>44923</v>
      </c>
      <c r="C254" s="5" t="s">
        <v>300</v>
      </c>
      <c r="D254" s="5"/>
      <c r="E254" s="5" t="s">
        <v>158</v>
      </c>
      <c r="F254" s="5" t="s">
        <v>30</v>
      </c>
      <c r="G254" s="8">
        <v>-440974</v>
      </c>
      <c r="H254" s="1" t="s">
        <v>74</v>
      </c>
      <c r="I254" s="8">
        <v>-35278</v>
      </c>
      <c r="J254" s="8">
        <v>-476252</v>
      </c>
    </row>
    <row r="255" spans="1:10" outlineLevel="1" x14ac:dyDescent="0.25">
      <c r="A255">
        <v>12</v>
      </c>
      <c r="B255" s="4">
        <v>44924</v>
      </c>
      <c r="C255" s="5" t="s">
        <v>93</v>
      </c>
      <c r="D255" s="5"/>
      <c r="E255" s="5" t="s">
        <v>158</v>
      </c>
      <c r="F255" s="5" t="s">
        <v>220</v>
      </c>
      <c r="G255" s="8">
        <v>-534577</v>
      </c>
      <c r="H255" s="1" t="s">
        <v>74</v>
      </c>
      <c r="I255" s="8">
        <v>-42766</v>
      </c>
      <c r="J255" s="8">
        <v>-577343</v>
      </c>
    </row>
  </sheetData>
  <autoFilter ref="A4:K234" xr:uid="{00000000-0001-0000-0000-000000000000}"/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E2B7-F071-44B5-B181-B114A0219E07}">
  <dimension ref="A1:P102"/>
  <sheetViews>
    <sheetView tabSelected="1" topLeftCell="A7" workbookViewId="0">
      <selection activeCell="D2" sqref="D2"/>
    </sheetView>
  </sheetViews>
  <sheetFormatPr defaultRowHeight="15" x14ac:dyDescent="0.25"/>
  <cols>
    <col min="5" max="5" width="14.28515625" style="35" bestFit="1" customWidth="1"/>
    <col min="6" max="6" width="46.140625" customWidth="1"/>
    <col min="9" max="9" width="14" customWidth="1"/>
  </cols>
  <sheetData>
    <row r="1" spans="1:16" x14ac:dyDescent="0.25">
      <c r="A1" t="s">
        <v>522</v>
      </c>
      <c r="B1" s="34" t="s">
        <v>523</v>
      </c>
      <c r="C1" s="34" t="s">
        <v>524</v>
      </c>
      <c r="D1" t="s">
        <v>525</v>
      </c>
      <c r="E1" s="35" t="s">
        <v>526</v>
      </c>
      <c r="F1" t="s">
        <v>527</v>
      </c>
    </row>
    <row r="2" spans="1:16" x14ac:dyDescent="0.25">
      <c r="A2" t="s">
        <v>528</v>
      </c>
      <c r="B2" s="34">
        <v>44935</v>
      </c>
      <c r="C2" s="34">
        <v>44935</v>
      </c>
      <c r="D2" t="s">
        <v>529</v>
      </c>
      <c r="E2" s="35">
        <v>286473</v>
      </c>
      <c r="F2" t="s">
        <v>530</v>
      </c>
      <c r="G2" t="str">
        <f t="shared" ref="G2:G17" si="0">+RIGHT(D2,5)</f>
        <v>00013</v>
      </c>
      <c r="H2">
        <f>+G2*1</f>
        <v>13</v>
      </c>
      <c r="I2" s="30">
        <f>+E2</f>
        <v>286473</v>
      </c>
      <c r="P2">
        <v>26469</v>
      </c>
    </row>
    <row r="3" spans="1:16" x14ac:dyDescent="0.25">
      <c r="A3" t="s">
        <v>528</v>
      </c>
      <c r="B3" s="34">
        <v>44936</v>
      </c>
      <c r="C3" s="34">
        <v>44936</v>
      </c>
      <c r="D3" t="s">
        <v>531</v>
      </c>
      <c r="E3" s="35">
        <v>1029409</v>
      </c>
      <c r="F3" t="s">
        <v>532</v>
      </c>
      <c r="G3" t="str">
        <f t="shared" si="0"/>
        <v>00069</v>
      </c>
      <c r="H3">
        <f t="shared" ref="H3:H66" si="1">+G3*1</f>
        <v>69</v>
      </c>
      <c r="I3" s="30">
        <f t="shared" ref="I3:I66" si="2">+E3</f>
        <v>1029409</v>
      </c>
      <c r="P3">
        <v>27060</v>
      </c>
    </row>
    <row r="4" spans="1:16" x14ac:dyDescent="0.25">
      <c r="A4" t="s">
        <v>528</v>
      </c>
      <c r="B4" s="34">
        <v>44938</v>
      </c>
      <c r="C4" s="34">
        <v>44938</v>
      </c>
      <c r="D4" t="s">
        <v>533</v>
      </c>
      <c r="E4" s="35">
        <v>689026</v>
      </c>
      <c r="F4" t="s">
        <v>534</v>
      </c>
      <c r="G4" t="str">
        <f t="shared" si="0"/>
        <v>00113</v>
      </c>
      <c r="H4">
        <f t="shared" si="1"/>
        <v>113</v>
      </c>
      <c r="I4" s="30">
        <f t="shared" si="2"/>
        <v>689026</v>
      </c>
      <c r="P4">
        <v>27061</v>
      </c>
    </row>
    <row r="5" spans="1:16" x14ac:dyDescent="0.25">
      <c r="A5" t="s">
        <v>528</v>
      </c>
      <c r="B5" s="34">
        <v>44939</v>
      </c>
      <c r="C5" s="34">
        <v>44939</v>
      </c>
      <c r="D5" t="s">
        <v>535</v>
      </c>
      <c r="E5" s="35">
        <v>1178861</v>
      </c>
      <c r="F5" t="s">
        <v>536</v>
      </c>
      <c r="G5" t="str">
        <f t="shared" si="0"/>
        <v>00168</v>
      </c>
      <c r="H5">
        <f t="shared" si="1"/>
        <v>168</v>
      </c>
      <c r="I5" s="30">
        <f t="shared" si="2"/>
        <v>1178861</v>
      </c>
      <c r="P5">
        <v>27453</v>
      </c>
    </row>
    <row r="6" spans="1:16" x14ac:dyDescent="0.25">
      <c r="A6" t="s">
        <v>528</v>
      </c>
      <c r="B6" s="34">
        <v>44893</v>
      </c>
      <c r="C6" s="34">
        <v>44893</v>
      </c>
      <c r="D6" t="s">
        <v>537</v>
      </c>
      <c r="E6" s="35">
        <v>51488</v>
      </c>
      <c r="F6" t="s">
        <v>538</v>
      </c>
      <c r="G6" t="str">
        <f t="shared" si="0"/>
        <v>00391</v>
      </c>
      <c r="H6">
        <f t="shared" si="1"/>
        <v>391</v>
      </c>
      <c r="I6" s="30">
        <f t="shared" si="2"/>
        <v>51488</v>
      </c>
      <c r="P6">
        <v>29478</v>
      </c>
    </row>
    <row r="7" spans="1:16" x14ac:dyDescent="0.25">
      <c r="A7" t="s">
        <v>528</v>
      </c>
      <c r="B7" s="34">
        <v>44893</v>
      </c>
      <c r="C7" s="34">
        <v>44893</v>
      </c>
      <c r="D7" t="s">
        <v>539</v>
      </c>
      <c r="E7" s="35">
        <v>591312</v>
      </c>
      <c r="F7" t="s">
        <v>540</v>
      </c>
      <c r="G7" t="str">
        <f t="shared" si="0"/>
        <v>00400</v>
      </c>
      <c r="H7">
        <f t="shared" si="1"/>
        <v>400</v>
      </c>
      <c r="I7" s="30">
        <f t="shared" si="2"/>
        <v>591312</v>
      </c>
      <c r="P7">
        <v>36414</v>
      </c>
    </row>
    <row r="8" spans="1:16" x14ac:dyDescent="0.25">
      <c r="A8" t="s">
        <v>528</v>
      </c>
      <c r="B8" s="34">
        <v>44893</v>
      </c>
      <c r="C8" s="34">
        <v>44893</v>
      </c>
      <c r="D8" t="s">
        <v>541</v>
      </c>
      <c r="E8" s="35">
        <v>250551</v>
      </c>
      <c r="F8" t="s">
        <v>540</v>
      </c>
      <c r="G8" t="str">
        <f t="shared" si="0"/>
        <v>00401</v>
      </c>
      <c r="H8">
        <f t="shared" si="1"/>
        <v>401</v>
      </c>
      <c r="I8" s="30">
        <f t="shared" si="2"/>
        <v>250551</v>
      </c>
      <c r="P8">
        <v>47744</v>
      </c>
    </row>
    <row r="9" spans="1:16" x14ac:dyDescent="0.25">
      <c r="A9" t="s">
        <v>528</v>
      </c>
      <c r="B9" s="34">
        <v>44895</v>
      </c>
      <c r="C9" s="34">
        <v>44895</v>
      </c>
      <c r="D9" t="s">
        <v>542</v>
      </c>
      <c r="E9" s="35">
        <v>188784</v>
      </c>
      <c r="F9" t="s">
        <v>543</v>
      </c>
      <c r="G9" t="str">
        <f t="shared" si="0"/>
        <v>00498</v>
      </c>
      <c r="H9">
        <f t="shared" si="1"/>
        <v>498</v>
      </c>
      <c r="I9" s="30">
        <f t="shared" si="2"/>
        <v>188784</v>
      </c>
      <c r="P9">
        <v>48812</v>
      </c>
    </row>
    <row r="10" spans="1:16" x14ac:dyDescent="0.25">
      <c r="A10" t="s">
        <v>528</v>
      </c>
      <c r="B10" s="34">
        <v>44909</v>
      </c>
      <c r="C10" s="34">
        <v>44909</v>
      </c>
      <c r="D10" t="s">
        <v>544</v>
      </c>
      <c r="E10" s="35">
        <v>154039</v>
      </c>
      <c r="F10" t="s">
        <v>545</v>
      </c>
      <c r="G10" t="str">
        <f t="shared" si="0"/>
        <v>00680</v>
      </c>
      <c r="H10">
        <f t="shared" si="1"/>
        <v>680</v>
      </c>
      <c r="I10" s="30">
        <f t="shared" si="2"/>
        <v>154039</v>
      </c>
    </row>
    <row r="11" spans="1:16" x14ac:dyDescent="0.25">
      <c r="A11" t="s">
        <v>528</v>
      </c>
      <c r="B11" s="34">
        <v>44910</v>
      </c>
      <c r="C11" s="34">
        <v>44910</v>
      </c>
      <c r="D11" t="s">
        <v>546</v>
      </c>
      <c r="E11" s="35">
        <v>753453</v>
      </c>
      <c r="F11" t="s">
        <v>547</v>
      </c>
      <c r="G11" t="str">
        <f t="shared" si="0"/>
        <v>00734</v>
      </c>
      <c r="H11">
        <f t="shared" si="1"/>
        <v>734</v>
      </c>
      <c r="I11" s="30">
        <f t="shared" si="2"/>
        <v>753453</v>
      </c>
    </row>
    <row r="12" spans="1:16" x14ac:dyDescent="0.25">
      <c r="A12" t="s">
        <v>528</v>
      </c>
      <c r="B12" s="34">
        <v>44917</v>
      </c>
      <c r="C12" s="34">
        <v>44917</v>
      </c>
      <c r="D12" t="s">
        <v>548</v>
      </c>
      <c r="E12" s="35">
        <v>358769</v>
      </c>
      <c r="F12" t="s">
        <v>549</v>
      </c>
      <c r="G12" t="str">
        <f t="shared" si="0"/>
        <v>00800</v>
      </c>
      <c r="H12">
        <f t="shared" si="1"/>
        <v>800</v>
      </c>
      <c r="I12" s="30">
        <f t="shared" si="2"/>
        <v>358769</v>
      </c>
    </row>
    <row r="13" spans="1:16" x14ac:dyDescent="0.25">
      <c r="A13" t="s">
        <v>528</v>
      </c>
      <c r="B13" s="34">
        <v>44923</v>
      </c>
      <c r="C13" s="34">
        <v>44923</v>
      </c>
      <c r="D13" t="s">
        <v>550</v>
      </c>
      <c r="E13" s="35">
        <v>745372</v>
      </c>
      <c r="F13" t="s">
        <v>543</v>
      </c>
      <c r="G13" t="str">
        <f t="shared" si="0"/>
        <v>00924</v>
      </c>
      <c r="H13">
        <f t="shared" si="1"/>
        <v>924</v>
      </c>
      <c r="I13" s="30">
        <f t="shared" si="2"/>
        <v>745372</v>
      </c>
    </row>
    <row r="14" spans="1:16" x14ac:dyDescent="0.25">
      <c r="A14" t="s">
        <v>528</v>
      </c>
      <c r="B14" s="34">
        <v>44923</v>
      </c>
      <c r="C14" s="34">
        <v>44923</v>
      </c>
      <c r="D14" t="s">
        <v>551</v>
      </c>
      <c r="E14" s="35">
        <v>562465</v>
      </c>
      <c r="F14" t="s">
        <v>552</v>
      </c>
      <c r="G14" t="str">
        <f t="shared" si="0"/>
        <v>00950</v>
      </c>
      <c r="H14">
        <f t="shared" si="1"/>
        <v>950</v>
      </c>
      <c r="I14" s="30">
        <f t="shared" si="2"/>
        <v>562465</v>
      </c>
    </row>
    <row r="15" spans="1:16" x14ac:dyDescent="0.25">
      <c r="A15" t="s">
        <v>528</v>
      </c>
      <c r="B15" s="34">
        <v>44923</v>
      </c>
      <c r="C15" s="34">
        <v>44923</v>
      </c>
      <c r="D15" t="s">
        <v>553</v>
      </c>
      <c r="E15" s="35">
        <v>577343</v>
      </c>
      <c r="F15" t="s">
        <v>554</v>
      </c>
      <c r="G15" t="str">
        <f t="shared" si="0"/>
        <v>00961</v>
      </c>
      <c r="H15">
        <f t="shared" si="1"/>
        <v>961</v>
      </c>
      <c r="I15" s="30">
        <f t="shared" si="2"/>
        <v>577343</v>
      </c>
    </row>
    <row r="16" spans="1:16" x14ac:dyDescent="0.25">
      <c r="A16" t="s">
        <v>528</v>
      </c>
      <c r="B16" s="34">
        <v>44925</v>
      </c>
      <c r="C16" s="34">
        <v>44925</v>
      </c>
      <c r="D16" t="s">
        <v>555</v>
      </c>
      <c r="E16" s="35">
        <v>188784</v>
      </c>
      <c r="F16" t="s">
        <v>556</v>
      </c>
      <c r="G16" t="str">
        <f t="shared" si="0"/>
        <v>01044</v>
      </c>
      <c r="H16">
        <f t="shared" si="1"/>
        <v>1044</v>
      </c>
      <c r="I16" s="30">
        <f t="shared" si="2"/>
        <v>188784</v>
      </c>
    </row>
    <row r="17" spans="1:9" x14ac:dyDescent="0.25">
      <c r="A17" t="s">
        <v>528</v>
      </c>
      <c r="B17" s="34">
        <v>44925</v>
      </c>
      <c r="C17" s="34">
        <v>44925</v>
      </c>
      <c r="D17" t="s">
        <v>557</v>
      </c>
      <c r="E17" s="35">
        <v>196943</v>
      </c>
      <c r="F17" t="s">
        <v>558</v>
      </c>
      <c r="G17" t="str">
        <f t="shared" si="0"/>
        <v>01128</v>
      </c>
      <c r="H17">
        <f t="shared" si="1"/>
        <v>1128</v>
      </c>
      <c r="I17" s="30">
        <f t="shared" si="2"/>
        <v>196943</v>
      </c>
    </row>
    <row r="18" spans="1:9" x14ac:dyDescent="0.25">
      <c r="A18" t="s">
        <v>559</v>
      </c>
      <c r="B18" s="34">
        <v>44865</v>
      </c>
      <c r="C18" s="34">
        <v>44684</v>
      </c>
      <c r="D18" t="s">
        <v>560</v>
      </c>
      <c r="E18" s="35">
        <v>-1989729</v>
      </c>
      <c r="F18" t="s">
        <v>561</v>
      </c>
      <c r="G18" t="str">
        <f>+RIGHT(D18,5)</f>
        <v>10986</v>
      </c>
      <c r="H18">
        <f t="shared" si="1"/>
        <v>10986</v>
      </c>
      <c r="I18" s="30">
        <f t="shared" si="2"/>
        <v>-1989729</v>
      </c>
    </row>
    <row r="19" spans="1:9" x14ac:dyDescent="0.25">
      <c r="A19" t="s">
        <v>559</v>
      </c>
      <c r="B19" s="34">
        <v>44865</v>
      </c>
      <c r="C19" s="34">
        <v>44706</v>
      </c>
      <c r="D19" t="s">
        <v>562</v>
      </c>
      <c r="E19" s="35">
        <v>-4470320</v>
      </c>
      <c r="F19" t="s">
        <v>563</v>
      </c>
      <c r="G19" t="str">
        <f t="shared" ref="G19:G82" si="3">+RIGHT(D19,5)</f>
        <v>14120</v>
      </c>
      <c r="H19">
        <f t="shared" si="1"/>
        <v>14120</v>
      </c>
      <c r="I19" s="30">
        <f t="shared" si="2"/>
        <v>-4470320</v>
      </c>
    </row>
    <row r="20" spans="1:9" x14ac:dyDescent="0.25">
      <c r="A20" t="s">
        <v>559</v>
      </c>
      <c r="B20" s="34">
        <v>44865</v>
      </c>
      <c r="C20" s="34">
        <v>44727</v>
      </c>
      <c r="D20" t="s">
        <v>564</v>
      </c>
      <c r="E20" s="35">
        <v>-2182829</v>
      </c>
      <c r="F20" t="s">
        <v>565</v>
      </c>
      <c r="G20" t="str">
        <f t="shared" si="3"/>
        <v>18078</v>
      </c>
      <c r="H20">
        <f t="shared" si="1"/>
        <v>18078</v>
      </c>
      <c r="I20" s="30">
        <f t="shared" si="2"/>
        <v>-2182829</v>
      </c>
    </row>
    <row r="21" spans="1:9" x14ac:dyDescent="0.25">
      <c r="A21" t="s">
        <v>559</v>
      </c>
      <c r="B21" s="34">
        <v>44865</v>
      </c>
      <c r="C21" s="34">
        <v>44737</v>
      </c>
      <c r="D21" t="s">
        <v>566</v>
      </c>
      <c r="E21" s="35">
        <v>-805707</v>
      </c>
      <c r="F21" t="s">
        <v>567</v>
      </c>
      <c r="G21" t="str">
        <f t="shared" si="3"/>
        <v>20404</v>
      </c>
      <c r="H21">
        <f t="shared" si="1"/>
        <v>20404</v>
      </c>
      <c r="I21" s="30">
        <f t="shared" si="2"/>
        <v>-805707</v>
      </c>
    </row>
    <row r="22" spans="1:9" x14ac:dyDescent="0.25">
      <c r="A22" t="s">
        <v>559</v>
      </c>
      <c r="B22" s="34">
        <v>44865</v>
      </c>
      <c r="C22" s="34">
        <v>44746</v>
      </c>
      <c r="D22" t="s">
        <v>568</v>
      </c>
      <c r="E22" s="35">
        <v>-1323124</v>
      </c>
      <c r="F22" t="s">
        <v>569</v>
      </c>
      <c r="G22" t="str">
        <f t="shared" si="3"/>
        <v>22089</v>
      </c>
      <c r="H22">
        <f t="shared" si="1"/>
        <v>22089</v>
      </c>
      <c r="I22" s="30">
        <f t="shared" si="2"/>
        <v>-1323124</v>
      </c>
    </row>
    <row r="23" spans="1:9" x14ac:dyDescent="0.25">
      <c r="A23" t="s">
        <v>559</v>
      </c>
      <c r="B23" s="34">
        <v>44865</v>
      </c>
      <c r="C23" s="34">
        <v>44746</v>
      </c>
      <c r="D23" t="s">
        <v>570</v>
      </c>
      <c r="E23" s="35">
        <v>-574722</v>
      </c>
      <c r="F23" t="s">
        <v>571</v>
      </c>
      <c r="G23" t="str">
        <f t="shared" si="3"/>
        <v>22095</v>
      </c>
      <c r="H23">
        <f t="shared" si="1"/>
        <v>22095</v>
      </c>
      <c r="I23" s="30">
        <f t="shared" si="2"/>
        <v>-574722</v>
      </c>
    </row>
    <row r="24" spans="1:9" x14ac:dyDescent="0.25">
      <c r="A24" t="s">
        <v>559</v>
      </c>
      <c r="B24" s="34">
        <v>44865</v>
      </c>
      <c r="C24" s="34">
        <v>44750</v>
      </c>
      <c r="D24" t="s">
        <v>572</v>
      </c>
      <c r="E24" s="35">
        <v>-1439845</v>
      </c>
      <c r="F24" t="s">
        <v>573</v>
      </c>
      <c r="G24" t="str">
        <f t="shared" si="3"/>
        <v>23966</v>
      </c>
      <c r="H24">
        <f t="shared" si="1"/>
        <v>23966</v>
      </c>
      <c r="I24" s="30">
        <f t="shared" si="2"/>
        <v>-1439845</v>
      </c>
    </row>
    <row r="25" spans="1:9" x14ac:dyDescent="0.25">
      <c r="A25" t="s">
        <v>559</v>
      </c>
      <c r="B25" s="34">
        <v>44865</v>
      </c>
      <c r="C25" s="34">
        <v>44764</v>
      </c>
      <c r="D25" t="s">
        <v>574</v>
      </c>
      <c r="E25" s="35">
        <v>-3430930</v>
      </c>
      <c r="F25" t="s">
        <v>575</v>
      </c>
      <c r="G25" t="str">
        <f t="shared" si="3"/>
        <v>26469</v>
      </c>
      <c r="H25">
        <f t="shared" si="1"/>
        <v>26469</v>
      </c>
      <c r="I25" s="30">
        <f t="shared" si="2"/>
        <v>-3430930</v>
      </c>
    </row>
    <row r="26" spans="1:9" x14ac:dyDescent="0.25">
      <c r="A26" t="s">
        <v>559</v>
      </c>
      <c r="B26" s="34">
        <v>44865</v>
      </c>
      <c r="C26" s="34">
        <v>44764</v>
      </c>
      <c r="D26" t="s">
        <v>576</v>
      </c>
      <c r="E26" s="35">
        <v>-1025510</v>
      </c>
      <c r="F26" t="s">
        <v>577</v>
      </c>
      <c r="G26" t="str">
        <f t="shared" si="3"/>
        <v>27060</v>
      </c>
      <c r="H26">
        <f t="shared" si="1"/>
        <v>27060</v>
      </c>
      <c r="I26" s="30">
        <f t="shared" si="2"/>
        <v>-1025510</v>
      </c>
    </row>
    <row r="27" spans="1:9" x14ac:dyDescent="0.25">
      <c r="A27" t="s">
        <v>559</v>
      </c>
      <c r="B27" s="34">
        <v>44865</v>
      </c>
      <c r="C27" s="34">
        <v>44764</v>
      </c>
      <c r="D27" t="s">
        <v>578</v>
      </c>
      <c r="E27" s="35">
        <v>-1025510</v>
      </c>
      <c r="F27" t="s">
        <v>579</v>
      </c>
      <c r="G27" t="str">
        <f t="shared" si="3"/>
        <v>27061</v>
      </c>
      <c r="H27">
        <f t="shared" si="1"/>
        <v>27061</v>
      </c>
      <c r="I27" s="30">
        <f t="shared" si="2"/>
        <v>-1025510</v>
      </c>
    </row>
    <row r="28" spans="1:9" x14ac:dyDescent="0.25">
      <c r="A28" t="s">
        <v>559</v>
      </c>
      <c r="B28" s="34">
        <v>44865</v>
      </c>
      <c r="C28" s="34">
        <v>44764</v>
      </c>
      <c r="D28" t="s">
        <v>580</v>
      </c>
      <c r="E28" s="35">
        <v>-1146889</v>
      </c>
      <c r="F28" t="s">
        <v>581</v>
      </c>
      <c r="G28" t="str">
        <f t="shared" si="3"/>
        <v>27062</v>
      </c>
      <c r="H28">
        <f t="shared" si="1"/>
        <v>27062</v>
      </c>
      <c r="I28" s="30">
        <f t="shared" si="2"/>
        <v>-1146889</v>
      </c>
    </row>
    <row r="29" spans="1:9" x14ac:dyDescent="0.25">
      <c r="A29" t="s">
        <v>559</v>
      </c>
      <c r="B29" s="34">
        <v>44865</v>
      </c>
      <c r="C29" s="34">
        <v>44768</v>
      </c>
      <c r="D29" t="s">
        <v>582</v>
      </c>
      <c r="E29" s="35">
        <v>-892706</v>
      </c>
      <c r="F29" t="s">
        <v>583</v>
      </c>
      <c r="G29" t="str">
        <f t="shared" si="3"/>
        <v>27357</v>
      </c>
      <c r="H29">
        <f t="shared" si="1"/>
        <v>27357</v>
      </c>
      <c r="I29" s="30">
        <f t="shared" si="2"/>
        <v>-892706</v>
      </c>
    </row>
    <row r="30" spans="1:9" x14ac:dyDescent="0.25">
      <c r="A30" t="s">
        <v>559</v>
      </c>
      <c r="B30" s="34">
        <v>44865</v>
      </c>
      <c r="C30" s="34">
        <v>44769</v>
      </c>
      <c r="D30" t="s">
        <v>584</v>
      </c>
      <c r="E30" s="35">
        <v>-1146889</v>
      </c>
      <c r="F30" t="s">
        <v>585</v>
      </c>
      <c r="G30" t="str">
        <f t="shared" si="3"/>
        <v>27453</v>
      </c>
      <c r="H30">
        <f t="shared" si="1"/>
        <v>27453</v>
      </c>
      <c r="I30" s="30">
        <f t="shared" si="2"/>
        <v>-1146889</v>
      </c>
    </row>
    <row r="31" spans="1:9" x14ac:dyDescent="0.25">
      <c r="A31" t="s">
        <v>559</v>
      </c>
      <c r="B31" s="34">
        <v>44865</v>
      </c>
      <c r="C31" s="34">
        <v>44778</v>
      </c>
      <c r="D31" t="s">
        <v>586</v>
      </c>
      <c r="E31" s="35">
        <v>-1439841</v>
      </c>
      <c r="F31" t="s">
        <v>587</v>
      </c>
      <c r="G31" t="str">
        <f t="shared" si="3"/>
        <v>29478</v>
      </c>
      <c r="H31">
        <f t="shared" si="1"/>
        <v>29478</v>
      </c>
      <c r="I31" s="30">
        <f t="shared" si="2"/>
        <v>-1439841</v>
      </c>
    </row>
    <row r="32" spans="1:9" x14ac:dyDescent="0.25">
      <c r="A32" t="s">
        <v>559</v>
      </c>
      <c r="B32" s="34">
        <v>44865</v>
      </c>
      <c r="C32" s="34">
        <v>44778</v>
      </c>
      <c r="D32" t="s">
        <v>588</v>
      </c>
      <c r="E32" s="35">
        <v>-1580562</v>
      </c>
      <c r="F32" t="s">
        <v>589</v>
      </c>
      <c r="G32" t="str">
        <f t="shared" si="3"/>
        <v>29489</v>
      </c>
      <c r="H32">
        <f t="shared" si="1"/>
        <v>29489</v>
      </c>
      <c r="I32" s="30">
        <f t="shared" si="2"/>
        <v>-1580562</v>
      </c>
    </row>
    <row r="33" spans="1:9" x14ac:dyDescent="0.25">
      <c r="A33" t="s">
        <v>559</v>
      </c>
      <c r="B33" s="34">
        <v>44865</v>
      </c>
      <c r="C33" s="34">
        <v>44793</v>
      </c>
      <c r="D33" t="s">
        <v>590</v>
      </c>
      <c r="E33" s="35">
        <v>-425256</v>
      </c>
      <c r="F33" t="s">
        <v>591</v>
      </c>
      <c r="G33" t="str">
        <f t="shared" si="3"/>
        <v>34141</v>
      </c>
      <c r="H33">
        <f t="shared" si="1"/>
        <v>34141</v>
      </c>
      <c r="I33" s="30">
        <f t="shared" si="2"/>
        <v>-425256</v>
      </c>
    </row>
    <row r="34" spans="1:9" x14ac:dyDescent="0.25">
      <c r="A34" t="s">
        <v>559</v>
      </c>
      <c r="B34" s="34">
        <v>44865</v>
      </c>
      <c r="C34" s="34">
        <v>44796</v>
      </c>
      <c r="D34" t="s">
        <v>592</v>
      </c>
      <c r="E34" s="35">
        <v>-1555872</v>
      </c>
      <c r="F34" t="s">
        <v>593</v>
      </c>
      <c r="G34" t="str">
        <f t="shared" si="3"/>
        <v>34329</v>
      </c>
      <c r="H34">
        <f t="shared" si="1"/>
        <v>34329</v>
      </c>
      <c r="I34" s="30">
        <f t="shared" si="2"/>
        <v>-1555872</v>
      </c>
    </row>
    <row r="35" spans="1:9" x14ac:dyDescent="0.25">
      <c r="A35" t="s">
        <v>559</v>
      </c>
      <c r="B35" s="34">
        <v>44865</v>
      </c>
      <c r="C35" s="34">
        <v>44802</v>
      </c>
      <c r="D35" t="s">
        <v>594</v>
      </c>
      <c r="E35" s="35">
        <v>-723318</v>
      </c>
      <c r="F35" t="s">
        <v>595</v>
      </c>
      <c r="G35" t="str">
        <f t="shared" si="3"/>
        <v>36414</v>
      </c>
      <c r="H35">
        <f t="shared" si="1"/>
        <v>36414</v>
      </c>
      <c r="I35" s="30">
        <f t="shared" si="2"/>
        <v>-723318</v>
      </c>
    </row>
    <row r="36" spans="1:9" x14ac:dyDescent="0.25">
      <c r="A36" t="s">
        <v>559</v>
      </c>
      <c r="B36" s="34">
        <v>44865</v>
      </c>
      <c r="C36" s="34">
        <v>44802</v>
      </c>
      <c r="D36" t="s">
        <v>596</v>
      </c>
      <c r="E36" s="35">
        <v>-1439841</v>
      </c>
      <c r="F36" t="s">
        <v>597</v>
      </c>
      <c r="G36" t="str">
        <f t="shared" si="3"/>
        <v>36416</v>
      </c>
      <c r="H36">
        <f t="shared" si="1"/>
        <v>36416</v>
      </c>
      <c r="I36" s="30">
        <f t="shared" si="2"/>
        <v>-1439841</v>
      </c>
    </row>
    <row r="37" spans="1:9" x14ac:dyDescent="0.25">
      <c r="A37" t="s">
        <v>559</v>
      </c>
      <c r="B37" s="34">
        <v>44865</v>
      </c>
      <c r="C37" s="34">
        <v>44805</v>
      </c>
      <c r="D37" t="s">
        <v>598</v>
      </c>
      <c r="E37" s="35">
        <v>-1580562</v>
      </c>
      <c r="F37" t="s">
        <v>599</v>
      </c>
      <c r="G37" t="str">
        <f t="shared" si="3"/>
        <v>37137</v>
      </c>
      <c r="H37">
        <f t="shared" si="1"/>
        <v>37137</v>
      </c>
      <c r="I37" s="30">
        <f t="shared" si="2"/>
        <v>-1580562</v>
      </c>
    </row>
    <row r="38" spans="1:9" x14ac:dyDescent="0.25">
      <c r="A38" t="s">
        <v>559</v>
      </c>
      <c r="B38" s="34">
        <v>44865</v>
      </c>
      <c r="C38" s="34">
        <v>44805</v>
      </c>
      <c r="D38" t="s">
        <v>600</v>
      </c>
      <c r="E38" s="35">
        <v>-946428</v>
      </c>
      <c r="F38" t="s">
        <v>601</v>
      </c>
      <c r="G38" t="str">
        <f t="shared" si="3"/>
        <v>37173</v>
      </c>
      <c r="H38">
        <f t="shared" si="1"/>
        <v>37173</v>
      </c>
      <c r="I38" s="30">
        <f t="shared" si="2"/>
        <v>-946428</v>
      </c>
    </row>
    <row r="39" spans="1:9" x14ac:dyDescent="0.25">
      <c r="A39" t="s">
        <v>559</v>
      </c>
      <c r="B39" s="34">
        <v>44865</v>
      </c>
      <c r="C39" s="34">
        <v>44809</v>
      </c>
      <c r="D39" t="s">
        <v>602</v>
      </c>
      <c r="E39" s="35">
        <v>-1203861</v>
      </c>
      <c r="F39" t="s">
        <v>603</v>
      </c>
      <c r="G39" t="str">
        <f t="shared" si="3"/>
        <v>37255</v>
      </c>
      <c r="H39">
        <f t="shared" si="1"/>
        <v>37255</v>
      </c>
      <c r="I39" s="30">
        <f t="shared" si="2"/>
        <v>-1203861</v>
      </c>
    </row>
    <row r="40" spans="1:9" x14ac:dyDescent="0.25">
      <c r="A40" t="s">
        <v>559</v>
      </c>
      <c r="B40" s="34">
        <v>44865</v>
      </c>
      <c r="C40" s="34">
        <v>44812</v>
      </c>
      <c r="D40" t="s">
        <v>604</v>
      </c>
      <c r="E40" s="35">
        <v>-1439841</v>
      </c>
      <c r="F40" t="s">
        <v>605</v>
      </c>
      <c r="G40" t="str">
        <f t="shared" si="3"/>
        <v>38440</v>
      </c>
      <c r="H40">
        <f t="shared" si="1"/>
        <v>38440</v>
      </c>
      <c r="I40" s="30">
        <f t="shared" si="2"/>
        <v>-1439841</v>
      </c>
    </row>
    <row r="41" spans="1:9" x14ac:dyDescent="0.25">
      <c r="A41" t="s">
        <v>559</v>
      </c>
      <c r="B41" s="34">
        <v>44865</v>
      </c>
      <c r="C41" s="34">
        <v>44813</v>
      </c>
      <c r="D41" t="s">
        <v>606</v>
      </c>
      <c r="E41" s="35">
        <v>-1573467</v>
      </c>
      <c r="F41" t="s">
        <v>607</v>
      </c>
      <c r="G41" t="str">
        <f t="shared" si="3"/>
        <v>39084</v>
      </c>
      <c r="H41">
        <f t="shared" si="1"/>
        <v>39084</v>
      </c>
      <c r="I41" s="30">
        <f t="shared" si="2"/>
        <v>-1573467</v>
      </c>
    </row>
    <row r="42" spans="1:9" x14ac:dyDescent="0.25">
      <c r="A42" t="s">
        <v>559</v>
      </c>
      <c r="B42" s="34">
        <v>44865</v>
      </c>
      <c r="C42" s="34">
        <v>44814</v>
      </c>
      <c r="D42" t="s">
        <v>608</v>
      </c>
      <c r="E42" s="35">
        <v>-1739930</v>
      </c>
      <c r="F42" t="s">
        <v>609</v>
      </c>
      <c r="G42" t="str">
        <f t="shared" si="3"/>
        <v>39893</v>
      </c>
      <c r="H42">
        <f t="shared" si="1"/>
        <v>39893</v>
      </c>
      <c r="I42" s="30">
        <f t="shared" si="2"/>
        <v>-1739930</v>
      </c>
    </row>
    <row r="43" spans="1:9" x14ac:dyDescent="0.25">
      <c r="A43" t="s">
        <v>559</v>
      </c>
      <c r="B43" s="34">
        <v>44865</v>
      </c>
      <c r="C43" s="34">
        <v>44814</v>
      </c>
      <c r="D43" t="s">
        <v>610</v>
      </c>
      <c r="E43" s="35">
        <v>-968876</v>
      </c>
      <c r="F43" t="s">
        <v>611</v>
      </c>
      <c r="G43" t="str">
        <f t="shared" si="3"/>
        <v>39898</v>
      </c>
      <c r="H43">
        <f t="shared" si="1"/>
        <v>39898</v>
      </c>
      <c r="I43" s="30">
        <f t="shared" si="2"/>
        <v>-968876</v>
      </c>
    </row>
    <row r="44" spans="1:9" x14ac:dyDescent="0.25">
      <c r="A44" t="s">
        <v>559</v>
      </c>
      <c r="B44" s="34">
        <v>44865</v>
      </c>
      <c r="C44" s="34">
        <v>44814</v>
      </c>
      <c r="D44" t="s">
        <v>612</v>
      </c>
      <c r="E44" s="35">
        <v>-946428</v>
      </c>
      <c r="F44" t="s">
        <v>613</v>
      </c>
      <c r="G44" t="str">
        <f t="shared" si="3"/>
        <v>40106</v>
      </c>
      <c r="H44">
        <f t="shared" si="1"/>
        <v>40106</v>
      </c>
      <c r="I44" s="30">
        <f t="shared" si="2"/>
        <v>-946428</v>
      </c>
    </row>
    <row r="45" spans="1:9" x14ac:dyDescent="0.25">
      <c r="A45" t="s">
        <v>559</v>
      </c>
      <c r="B45" s="34">
        <v>44865</v>
      </c>
      <c r="C45" s="34">
        <v>44819</v>
      </c>
      <c r="D45" t="s">
        <v>614</v>
      </c>
      <c r="E45" s="35">
        <v>-946428</v>
      </c>
      <c r="F45" t="s">
        <v>615</v>
      </c>
      <c r="G45" t="str">
        <f t="shared" si="3"/>
        <v>41359</v>
      </c>
      <c r="H45">
        <f t="shared" si="1"/>
        <v>41359</v>
      </c>
      <c r="I45" s="30">
        <f t="shared" si="2"/>
        <v>-946428</v>
      </c>
    </row>
    <row r="46" spans="1:9" x14ac:dyDescent="0.25">
      <c r="A46" t="s">
        <v>559</v>
      </c>
      <c r="B46" s="34">
        <v>44865</v>
      </c>
      <c r="C46" s="34">
        <v>44823</v>
      </c>
      <c r="D46" t="s">
        <v>616</v>
      </c>
      <c r="E46" s="35">
        <v>-1025510</v>
      </c>
      <c r="F46" t="s">
        <v>617</v>
      </c>
      <c r="G46" t="str">
        <f t="shared" si="3"/>
        <v>42301</v>
      </c>
      <c r="H46">
        <f t="shared" si="1"/>
        <v>42301</v>
      </c>
      <c r="I46" s="30">
        <f t="shared" si="2"/>
        <v>-1025510</v>
      </c>
    </row>
    <row r="47" spans="1:9" x14ac:dyDescent="0.25">
      <c r="A47" t="s">
        <v>559</v>
      </c>
      <c r="B47" s="34">
        <v>44865</v>
      </c>
      <c r="C47" s="34">
        <v>44823</v>
      </c>
      <c r="D47" t="s">
        <v>618</v>
      </c>
      <c r="E47" s="35">
        <v>-1185504</v>
      </c>
      <c r="F47" t="s">
        <v>619</v>
      </c>
      <c r="G47" t="str">
        <f t="shared" si="3"/>
        <v>42307</v>
      </c>
      <c r="H47">
        <f t="shared" si="1"/>
        <v>42307</v>
      </c>
      <c r="I47" s="30">
        <f t="shared" si="2"/>
        <v>-1185504</v>
      </c>
    </row>
    <row r="48" spans="1:9" x14ac:dyDescent="0.25">
      <c r="A48" t="s">
        <v>559</v>
      </c>
      <c r="B48" s="34">
        <v>44865</v>
      </c>
      <c r="C48" s="34">
        <v>44824</v>
      </c>
      <c r="D48" t="s">
        <v>620</v>
      </c>
      <c r="E48" s="35">
        <v>-1146889</v>
      </c>
      <c r="F48" t="s">
        <v>621</v>
      </c>
      <c r="G48" t="str">
        <f t="shared" si="3"/>
        <v>42423</v>
      </c>
      <c r="H48">
        <f t="shared" si="1"/>
        <v>42423</v>
      </c>
      <c r="I48" s="30">
        <f t="shared" si="2"/>
        <v>-1146889</v>
      </c>
    </row>
    <row r="49" spans="1:9" x14ac:dyDescent="0.25">
      <c r="A49" t="s">
        <v>559</v>
      </c>
      <c r="B49" s="34">
        <v>44865</v>
      </c>
      <c r="C49" s="34">
        <v>44824</v>
      </c>
      <c r="D49" t="s">
        <v>622</v>
      </c>
      <c r="E49" s="35">
        <v>-1781024</v>
      </c>
      <c r="F49" t="s">
        <v>623</v>
      </c>
      <c r="G49" t="str">
        <f t="shared" si="3"/>
        <v>42439</v>
      </c>
      <c r="H49">
        <f t="shared" si="1"/>
        <v>42439</v>
      </c>
      <c r="I49" s="30">
        <f t="shared" si="2"/>
        <v>-1781024</v>
      </c>
    </row>
    <row r="50" spans="1:9" x14ac:dyDescent="0.25">
      <c r="A50" t="s">
        <v>559</v>
      </c>
      <c r="B50" s="34">
        <v>44865</v>
      </c>
      <c r="C50" s="34">
        <v>44826</v>
      </c>
      <c r="D50" t="s">
        <v>624</v>
      </c>
      <c r="E50" s="35">
        <v>-44712</v>
      </c>
      <c r="F50" t="s">
        <v>625</v>
      </c>
      <c r="G50" t="str">
        <f t="shared" si="3"/>
        <v>43854</v>
      </c>
      <c r="H50">
        <f t="shared" si="1"/>
        <v>43854</v>
      </c>
      <c r="I50" s="30">
        <f t="shared" si="2"/>
        <v>-44712</v>
      </c>
    </row>
    <row r="51" spans="1:9" x14ac:dyDescent="0.25">
      <c r="A51" t="s">
        <v>559</v>
      </c>
      <c r="B51" s="34">
        <v>44865</v>
      </c>
      <c r="C51" s="34">
        <v>44828</v>
      </c>
      <c r="D51" t="s">
        <v>626</v>
      </c>
      <c r="E51" s="35">
        <v>-1264203</v>
      </c>
      <c r="F51" t="s">
        <v>627</v>
      </c>
      <c r="G51" t="str">
        <f t="shared" si="3"/>
        <v>44051</v>
      </c>
      <c r="H51">
        <f t="shared" si="1"/>
        <v>44051</v>
      </c>
      <c r="I51" s="30">
        <f t="shared" si="2"/>
        <v>-1264203</v>
      </c>
    </row>
    <row r="52" spans="1:9" x14ac:dyDescent="0.25">
      <c r="A52" t="s">
        <v>559</v>
      </c>
      <c r="B52" s="34">
        <v>44865</v>
      </c>
      <c r="C52" s="34">
        <v>44830</v>
      </c>
      <c r="D52" t="s">
        <v>628</v>
      </c>
      <c r="E52" s="35">
        <v>-1402210</v>
      </c>
      <c r="F52" t="s">
        <v>629</v>
      </c>
      <c r="G52" t="str">
        <f t="shared" si="3"/>
        <v>44130</v>
      </c>
      <c r="H52">
        <f t="shared" si="1"/>
        <v>44130</v>
      </c>
      <c r="I52" s="30">
        <f t="shared" si="2"/>
        <v>-1402210</v>
      </c>
    </row>
    <row r="53" spans="1:9" x14ac:dyDescent="0.25">
      <c r="A53" t="s">
        <v>559</v>
      </c>
      <c r="B53" s="34">
        <v>44865</v>
      </c>
      <c r="C53" s="34">
        <v>44831</v>
      </c>
      <c r="D53" t="s">
        <v>630</v>
      </c>
      <c r="E53" s="35">
        <v>-1694678</v>
      </c>
      <c r="F53" t="s">
        <v>631</v>
      </c>
      <c r="G53" t="str">
        <f t="shared" si="3"/>
        <v>44249</v>
      </c>
      <c r="H53">
        <f t="shared" si="1"/>
        <v>44249</v>
      </c>
      <c r="I53" s="30">
        <f t="shared" si="2"/>
        <v>-1694678</v>
      </c>
    </row>
    <row r="54" spans="1:9" x14ac:dyDescent="0.25">
      <c r="A54" t="s">
        <v>559</v>
      </c>
      <c r="B54" s="34">
        <v>44865</v>
      </c>
      <c r="C54" s="34">
        <v>44832</v>
      </c>
      <c r="D54" t="s">
        <v>632</v>
      </c>
      <c r="E54" s="35">
        <v>-1146889</v>
      </c>
      <c r="F54" t="s">
        <v>633</v>
      </c>
      <c r="G54" t="str">
        <f t="shared" si="3"/>
        <v>44307</v>
      </c>
      <c r="H54">
        <f t="shared" si="1"/>
        <v>44307</v>
      </c>
      <c r="I54" s="30">
        <f t="shared" si="2"/>
        <v>-1146889</v>
      </c>
    </row>
    <row r="55" spans="1:9" x14ac:dyDescent="0.25">
      <c r="A55" t="s">
        <v>559</v>
      </c>
      <c r="B55" s="34">
        <v>44865</v>
      </c>
      <c r="C55" s="34">
        <v>44833</v>
      </c>
      <c r="D55" t="s">
        <v>634</v>
      </c>
      <c r="E55" s="35">
        <v>-1125436</v>
      </c>
      <c r="F55" t="s">
        <v>635</v>
      </c>
      <c r="G55" t="str">
        <f t="shared" si="3"/>
        <v>44677</v>
      </c>
      <c r="H55">
        <f t="shared" si="1"/>
        <v>44677</v>
      </c>
      <c r="I55" s="30">
        <f t="shared" si="2"/>
        <v>-1125436</v>
      </c>
    </row>
    <row r="56" spans="1:9" x14ac:dyDescent="0.25">
      <c r="A56" t="s">
        <v>559</v>
      </c>
      <c r="B56" s="34">
        <v>44865</v>
      </c>
      <c r="C56" s="34">
        <v>44833</v>
      </c>
      <c r="D56" t="s">
        <v>636</v>
      </c>
      <c r="E56" s="35">
        <v>-870114</v>
      </c>
      <c r="F56" t="s">
        <v>637</v>
      </c>
      <c r="G56" t="str">
        <f t="shared" si="3"/>
        <v>44678</v>
      </c>
      <c r="H56">
        <f t="shared" si="1"/>
        <v>44678</v>
      </c>
      <c r="I56" s="30">
        <f t="shared" si="2"/>
        <v>-870114</v>
      </c>
    </row>
    <row r="57" spans="1:9" x14ac:dyDescent="0.25">
      <c r="A57" t="s">
        <v>559</v>
      </c>
      <c r="B57" s="34">
        <v>44865</v>
      </c>
      <c r="C57" s="34">
        <v>44833</v>
      </c>
      <c r="D57" t="s">
        <v>638</v>
      </c>
      <c r="E57" s="35">
        <v>-533673</v>
      </c>
      <c r="F57" t="s">
        <v>639</v>
      </c>
      <c r="G57" t="str">
        <f t="shared" si="3"/>
        <v>44681</v>
      </c>
      <c r="H57">
        <f t="shared" si="1"/>
        <v>44681</v>
      </c>
      <c r="I57" s="30">
        <f t="shared" si="2"/>
        <v>-533673</v>
      </c>
    </row>
    <row r="58" spans="1:9" x14ac:dyDescent="0.25">
      <c r="A58" t="s">
        <v>559</v>
      </c>
      <c r="B58" s="34">
        <v>44865</v>
      </c>
      <c r="C58" s="34">
        <v>44837</v>
      </c>
      <c r="D58" t="s">
        <v>640</v>
      </c>
      <c r="E58" s="35">
        <v>-1177767</v>
      </c>
      <c r="F58" t="s">
        <v>641</v>
      </c>
      <c r="G58" t="str">
        <f t="shared" si="3"/>
        <v>45746</v>
      </c>
      <c r="H58">
        <f t="shared" si="1"/>
        <v>45746</v>
      </c>
      <c r="I58" s="30">
        <f t="shared" si="2"/>
        <v>-1177767</v>
      </c>
    </row>
    <row r="59" spans="1:9" x14ac:dyDescent="0.25">
      <c r="A59" t="s">
        <v>559</v>
      </c>
      <c r="B59" s="34">
        <v>44865</v>
      </c>
      <c r="C59" s="34">
        <v>44838</v>
      </c>
      <c r="D59" t="s">
        <v>642</v>
      </c>
      <c r="E59" s="35">
        <v>-1268269</v>
      </c>
      <c r="F59" t="s">
        <v>643</v>
      </c>
      <c r="G59" t="str">
        <f t="shared" si="3"/>
        <v>45794</v>
      </c>
      <c r="H59">
        <f t="shared" si="1"/>
        <v>45794</v>
      </c>
      <c r="I59" s="30">
        <f t="shared" si="2"/>
        <v>-1268269</v>
      </c>
    </row>
    <row r="60" spans="1:9" x14ac:dyDescent="0.25">
      <c r="A60" t="s">
        <v>559</v>
      </c>
      <c r="B60" s="34">
        <v>44865</v>
      </c>
      <c r="C60" s="34">
        <v>44838</v>
      </c>
      <c r="D60" t="s">
        <v>644</v>
      </c>
      <c r="E60" s="35">
        <v>-2027685</v>
      </c>
      <c r="F60" t="s">
        <v>645</v>
      </c>
      <c r="G60" t="str">
        <f t="shared" si="3"/>
        <v>45826</v>
      </c>
      <c r="H60">
        <f t="shared" si="1"/>
        <v>45826</v>
      </c>
      <c r="I60" s="30">
        <f t="shared" si="2"/>
        <v>-2027685</v>
      </c>
    </row>
    <row r="61" spans="1:9" x14ac:dyDescent="0.25">
      <c r="A61" t="s">
        <v>559</v>
      </c>
      <c r="B61" s="34">
        <v>44865</v>
      </c>
      <c r="C61" s="34">
        <v>44838</v>
      </c>
      <c r="D61" t="s">
        <v>646</v>
      </c>
      <c r="E61" s="35">
        <v>-1266156</v>
      </c>
      <c r="F61" t="s">
        <v>647</v>
      </c>
      <c r="G61" t="str">
        <f t="shared" si="3"/>
        <v>45852</v>
      </c>
      <c r="H61">
        <f t="shared" si="1"/>
        <v>45852</v>
      </c>
      <c r="I61" s="30">
        <f t="shared" si="2"/>
        <v>-1266156</v>
      </c>
    </row>
    <row r="62" spans="1:9" x14ac:dyDescent="0.25">
      <c r="A62" t="s">
        <v>559</v>
      </c>
      <c r="B62" s="34">
        <v>44865</v>
      </c>
      <c r="C62" s="34">
        <v>44839</v>
      </c>
      <c r="D62" t="s">
        <v>648</v>
      </c>
      <c r="E62" s="35">
        <v>-1750638</v>
      </c>
      <c r="F62" t="s">
        <v>649</v>
      </c>
      <c r="G62" t="str">
        <f t="shared" si="3"/>
        <v>45879</v>
      </c>
      <c r="H62">
        <f t="shared" si="1"/>
        <v>45879</v>
      </c>
      <c r="I62" s="30">
        <f t="shared" si="2"/>
        <v>-1750638</v>
      </c>
    </row>
    <row r="63" spans="1:9" x14ac:dyDescent="0.25">
      <c r="A63" t="s">
        <v>559</v>
      </c>
      <c r="B63" s="34">
        <v>44865</v>
      </c>
      <c r="C63" s="34">
        <v>44840</v>
      </c>
      <c r="D63" t="s">
        <v>650</v>
      </c>
      <c r="E63" s="35">
        <v>-2272324</v>
      </c>
      <c r="F63" t="s">
        <v>651</v>
      </c>
      <c r="G63" t="str">
        <f t="shared" si="3"/>
        <v>46017</v>
      </c>
      <c r="H63">
        <f t="shared" si="1"/>
        <v>46017</v>
      </c>
      <c r="I63" s="30">
        <f t="shared" si="2"/>
        <v>-2272324</v>
      </c>
    </row>
    <row r="64" spans="1:9" x14ac:dyDescent="0.25">
      <c r="A64" t="s">
        <v>559</v>
      </c>
      <c r="B64" s="34">
        <v>44865</v>
      </c>
      <c r="C64" s="34">
        <v>44840</v>
      </c>
      <c r="D64" t="s">
        <v>652</v>
      </c>
      <c r="E64" s="35">
        <v>-2056553</v>
      </c>
      <c r="F64" t="s">
        <v>653</v>
      </c>
      <c r="G64" t="str">
        <f t="shared" si="3"/>
        <v>46133</v>
      </c>
      <c r="H64">
        <f t="shared" si="1"/>
        <v>46133</v>
      </c>
      <c r="I64" s="30">
        <f t="shared" si="2"/>
        <v>-2056553</v>
      </c>
    </row>
    <row r="65" spans="1:9" x14ac:dyDescent="0.25">
      <c r="A65" t="s">
        <v>559</v>
      </c>
      <c r="B65" s="34">
        <v>44865</v>
      </c>
      <c r="C65" s="34">
        <v>44841</v>
      </c>
      <c r="D65" t="s">
        <v>654</v>
      </c>
      <c r="E65" s="35">
        <v>-829722</v>
      </c>
      <c r="F65" t="s">
        <v>655</v>
      </c>
      <c r="G65" t="str">
        <f t="shared" si="3"/>
        <v>46586</v>
      </c>
      <c r="H65">
        <f t="shared" si="1"/>
        <v>46586</v>
      </c>
      <c r="I65" s="30">
        <f t="shared" si="2"/>
        <v>-829722</v>
      </c>
    </row>
    <row r="66" spans="1:9" x14ac:dyDescent="0.25">
      <c r="A66" t="s">
        <v>559</v>
      </c>
      <c r="B66" s="34">
        <v>44865</v>
      </c>
      <c r="C66" s="34">
        <v>44841</v>
      </c>
      <c r="D66" t="s">
        <v>656</v>
      </c>
      <c r="E66" s="35">
        <v>-1025510</v>
      </c>
      <c r="F66" t="s">
        <v>657</v>
      </c>
      <c r="G66" t="str">
        <f t="shared" si="3"/>
        <v>46623</v>
      </c>
      <c r="H66">
        <f t="shared" si="1"/>
        <v>46623</v>
      </c>
      <c r="I66" s="30">
        <f t="shared" si="2"/>
        <v>-1025510</v>
      </c>
    </row>
    <row r="67" spans="1:9" x14ac:dyDescent="0.25">
      <c r="A67" t="s">
        <v>559</v>
      </c>
      <c r="B67" s="34">
        <v>44865</v>
      </c>
      <c r="C67" s="34">
        <v>44841</v>
      </c>
      <c r="D67" t="s">
        <v>658</v>
      </c>
      <c r="E67" s="35">
        <v>-2012337</v>
      </c>
      <c r="F67" t="s">
        <v>659</v>
      </c>
      <c r="G67" t="str">
        <f t="shared" si="3"/>
        <v>46627</v>
      </c>
      <c r="H67">
        <f t="shared" ref="H67:H101" si="4">+G67*1</f>
        <v>46627</v>
      </c>
      <c r="I67" s="30">
        <f t="shared" ref="I67:I101" si="5">+E67</f>
        <v>-2012337</v>
      </c>
    </row>
    <row r="68" spans="1:9" x14ac:dyDescent="0.25">
      <c r="A68" t="s">
        <v>559</v>
      </c>
      <c r="B68" s="34">
        <v>44865</v>
      </c>
      <c r="C68" s="34">
        <v>44841</v>
      </c>
      <c r="D68" t="s">
        <v>660</v>
      </c>
      <c r="E68" s="35">
        <v>-2153138</v>
      </c>
      <c r="F68" t="s">
        <v>661</v>
      </c>
      <c r="G68" t="str">
        <f t="shared" si="3"/>
        <v>46632</v>
      </c>
      <c r="H68">
        <f t="shared" si="4"/>
        <v>46632</v>
      </c>
      <c r="I68" s="30">
        <f t="shared" si="5"/>
        <v>-2153138</v>
      </c>
    </row>
    <row r="69" spans="1:9" x14ac:dyDescent="0.25">
      <c r="A69" t="s">
        <v>559</v>
      </c>
      <c r="B69" s="34">
        <v>44865</v>
      </c>
      <c r="C69" s="34">
        <v>44842</v>
      </c>
      <c r="D69" t="s">
        <v>662</v>
      </c>
      <c r="E69" s="35">
        <v>-1008364</v>
      </c>
      <c r="F69" t="s">
        <v>663</v>
      </c>
      <c r="G69" t="str">
        <f t="shared" si="3"/>
        <v>46915</v>
      </c>
      <c r="H69">
        <f t="shared" si="4"/>
        <v>46915</v>
      </c>
      <c r="I69" s="30">
        <f t="shared" si="5"/>
        <v>-1008364</v>
      </c>
    </row>
    <row r="70" spans="1:9" x14ac:dyDescent="0.25">
      <c r="A70" t="s">
        <v>559</v>
      </c>
      <c r="B70" s="34">
        <v>44865</v>
      </c>
      <c r="C70" s="34">
        <v>44844</v>
      </c>
      <c r="D70" t="s">
        <v>664</v>
      </c>
      <c r="E70" s="35">
        <v>-1279896</v>
      </c>
      <c r="F70" t="s">
        <v>665</v>
      </c>
      <c r="G70" t="str">
        <f t="shared" si="3"/>
        <v>46984</v>
      </c>
      <c r="H70">
        <f t="shared" si="4"/>
        <v>46984</v>
      </c>
      <c r="I70" s="30">
        <f t="shared" si="5"/>
        <v>-1279896</v>
      </c>
    </row>
    <row r="71" spans="1:9" x14ac:dyDescent="0.25">
      <c r="A71" t="s">
        <v>559</v>
      </c>
      <c r="B71" s="34">
        <v>44865</v>
      </c>
      <c r="C71" s="34">
        <v>44845</v>
      </c>
      <c r="D71" t="s">
        <v>666</v>
      </c>
      <c r="E71" s="35">
        <v>-1451402</v>
      </c>
      <c r="F71" t="s">
        <v>667</v>
      </c>
      <c r="G71" t="str">
        <f t="shared" si="3"/>
        <v>46989</v>
      </c>
      <c r="H71">
        <f t="shared" si="4"/>
        <v>46989</v>
      </c>
      <c r="I71" s="30">
        <f t="shared" si="5"/>
        <v>-1451402</v>
      </c>
    </row>
    <row r="72" spans="1:9" x14ac:dyDescent="0.25">
      <c r="A72" t="s">
        <v>559</v>
      </c>
      <c r="B72" s="34">
        <v>44865</v>
      </c>
      <c r="C72" s="34">
        <v>44845</v>
      </c>
      <c r="D72" t="s">
        <v>668</v>
      </c>
      <c r="E72" s="35">
        <v>-1612670</v>
      </c>
      <c r="F72" t="s">
        <v>669</v>
      </c>
      <c r="G72" t="str">
        <f t="shared" si="3"/>
        <v>47045</v>
      </c>
      <c r="H72">
        <f t="shared" si="4"/>
        <v>47045</v>
      </c>
      <c r="I72" s="30">
        <f t="shared" si="5"/>
        <v>-1612670</v>
      </c>
    </row>
    <row r="73" spans="1:9" x14ac:dyDescent="0.25">
      <c r="A73" t="s">
        <v>559</v>
      </c>
      <c r="B73" s="34">
        <v>44865</v>
      </c>
      <c r="C73" s="34">
        <v>44845</v>
      </c>
      <c r="D73" t="s">
        <v>670</v>
      </c>
      <c r="E73" s="35">
        <v>-1097151</v>
      </c>
      <c r="F73" t="s">
        <v>671</v>
      </c>
      <c r="G73" t="str">
        <f t="shared" si="3"/>
        <v>47067</v>
      </c>
      <c r="H73">
        <f t="shared" si="4"/>
        <v>47067</v>
      </c>
      <c r="I73" s="30">
        <f t="shared" si="5"/>
        <v>-1097151</v>
      </c>
    </row>
    <row r="74" spans="1:9" x14ac:dyDescent="0.25">
      <c r="A74" t="s">
        <v>559</v>
      </c>
      <c r="B74" s="34">
        <v>44865</v>
      </c>
      <c r="C74" s="34">
        <v>44846</v>
      </c>
      <c r="D74" t="s">
        <v>672</v>
      </c>
      <c r="E74" s="35">
        <v>-1345712</v>
      </c>
      <c r="F74" t="s">
        <v>673</v>
      </c>
      <c r="G74" t="str">
        <f t="shared" si="3"/>
        <v>47115</v>
      </c>
      <c r="H74">
        <f t="shared" si="4"/>
        <v>47115</v>
      </c>
      <c r="I74" s="30">
        <f t="shared" si="5"/>
        <v>-1345712</v>
      </c>
    </row>
    <row r="75" spans="1:9" x14ac:dyDescent="0.25">
      <c r="A75" t="s">
        <v>559</v>
      </c>
      <c r="B75" s="34">
        <v>44865</v>
      </c>
      <c r="C75" s="34">
        <v>44846</v>
      </c>
      <c r="D75" t="s">
        <v>674</v>
      </c>
      <c r="E75" s="35">
        <v>-832482</v>
      </c>
      <c r="F75" t="s">
        <v>675</v>
      </c>
      <c r="G75" t="str">
        <f t="shared" si="3"/>
        <v>47116</v>
      </c>
      <c r="H75">
        <f t="shared" si="4"/>
        <v>47116</v>
      </c>
      <c r="I75" s="30">
        <f t="shared" si="5"/>
        <v>-832482</v>
      </c>
    </row>
    <row r="76" spans="1:9" x14ac:dyDescent="0.25">
      <c r="A76" t="s">
        <v>559</v>
      </c>
      <c r="B76" s="34">
        <v>44865</v>
      </c>
      <c r="C76" s="34">
        <v>44846</v>
      </c>
      <c r="D76" t="s">
        <v>676</v>
      </c>
      <c r="E76" s="35">
        <v>-1288265</v>
      </c>
      <c r="F76" t="s">
        <v>677</v>
      </c>
      <c r="G76" t="str">
        <f t="shared" si="3"/>
        <v>47124</v>
      </c>
      <c r="H76">
        <f t="shared" si="4"/>
        <v>47124</v>
      </c>
      <c r="I76" s="30">
        <f t="shared" si="5"/>
        <v>-1288265</v>
      </c>
    </row>
    <row r="77" spans="1:9" x14ac:dyDescent="0.25">
      <c r="A77" t="s">
        <v>559</v>
      </c>
      <c r="B77" s="34">
        <v>44865</v>
      </c>
      <c r="C77" s="34">
        <v>44847</v>
      </c>
      <c r="D77" t="s">
        <v>678</v>
      </c>
      <c r="E77" s="35">
        <v>-1347350</v>
      </c>
      <c r="F77" t="s">
        <v>679</v>
      </c>
      <c r="G77" t="str">
        <f t="shared" si="3"/>
        <v>47458</v>
      </c>
      <c r="H77">
        <f t="shared" si="4"/>
        <v>47458</v>
      </c>
      <c r="I77" s="30">
        <f t="shared" si="5"/>
        <v>-1347350</v>
      </c>
    </row>
    <row r="78" spans="1:9" x14ac:dyDescent="0.25">
      <c r="A78" t="s">
        <v>559</v>
      </c>
      <c r="B78" s="34">
        <v>44865</v>
      </c>
      <c r="C78" s="34">
        <v>44847</v>
      </c>
      <c r="D78" t="s">
        <v>680</v>
      </c>
      <c r="E78" s="35">
        <v>-1504453</v>
      </c>
      <c r="F78" t="s">
        <v>681</v>
      </c>
      <c r="G78" t="str">
        <f t="shared" si="3"/>
        <v>47518</v>
      </c>
      <c r="H78">
        <f t="shared" si="4"/>
        <v>47518</v>
      </c>
      <c r="I78" s="30">
        <f t="shared" si="5"/>
        <v>-1504453</v>
      </c>
    </row>
    <row r="79" spans="1:9" x14ac:dyDescent="0.25">
      <c r="A79" t="s">
        <v>559</v>
      </c>
      <c r="B79" s="34">
        <v>44865</v>
      </c>
      <c r="C79" s="34">
        <v>44847</v>
      </c>
      <c r="D79" t="s">
        <v>682</v>
      </c>
      <c r="E79" s="35">
        <v>-1113771</v>
      </c>
      <c r="F79" t="s">
        <v>683</v>
      </c>
      <c r="G79" t="str">
        <f t="shared" si="3"/>
        <v>47547</v>
      </c>
      <c r="H79">
        <f t="shared" si="4"/>
        <v>47547</v>
      </c>
      <c r="I79" s="30">
        <f t="shared" si="5"/>
        <v>-1113771</v>
      </c>
    </row>
    <row r="80" spans="1:9" x14ac:dyDescent="0.25">
      <c r="A80" t="s">
        <v>559</v>
      </c>
      <c r="B80" s="34">
        <v>44865</v>
      </c>
      <c r="C80" s="34">
        <v>44848</v>
      </c>
      <c r="D80" t="s">
        <v>684</v>
      </c>
      <c r="E80" s="35">
        <v>-1728395</v>
      </c>
      <c r="F80" t="s">
        <v>685</v>
      </c>
      <c r="G80" t="str">
        <f t="shared" si="3"/>
        <v>47657</v>
      </c>
      <c r="H80">
        <f t="shared" si="4"/>
        <v>47657</v>
      </c>
      <c r="I80" s="30">
        <f t="shared" si="5"/>
        <v>-1728395</v>
      </c>
    </row>
    <row r="81" spans="1:9" x14ac:dyDescent="0.25">
      <c r="A81" t="s">
        <v>559</v>
      </c>
      <c r="B81" s="34">
        <v>44865</v>
      </c>
      <c r="C81" s="34">
        <v>44849</v>
      </c>
      <c r="D81" t="s">
        <v>686</v>
      </c>
      <c r="E81" s="35">
        <v>-2645380</v>
      </c>
      <c r="F81" t="s">
        <v>687</v>
      </c>
      <c r="G81" t="str">
        <f t="shared" si="3"/>
        <v>47738</v>
      </c>
      <c r="H81">
        <f t="shared" si="4"/>
        <v>47738</v>
      </c>
      <c r="I81" s="30">
        <f t="shared" si="5"/>
        <v>-2645380</v>
      </c>
    </row>
    <row r="82" spans="1:9" x14ac:dyDescent="0.25">
      <c r="A82" t="s">
        <v>559</v>
      </c>
      <c r="B82" s="34">
        <v>44865</v>
      </c>
      <c r="C82" s="34">
        <v>44849</v>
      </c>
      <c r="D82" t="s">
        <v>688</v>
      </c>
      <c r="E82" s="35">
        <v>-772958</v>
      </c>
      <c r="F82" t="s">
        <v>689</v>
      </c>
      <c r="G82" t="str">
        <f t="shared" si="3"/>
        <v>47744</v>
      </c>
      <c r="H82">
        <f t="shared" si="4"/>
        <v>47744</v>
      </c>
      <c r="I82" s="30">
        <f t="shared" si="5"/>
        <v>-772958</v>
      </c>
    </row>
    <row r="83" spans="1:9" x14ac:dyDescent="0.25">
      <c r="A83" t="s">
        <v>559</v>
      </c>
      <c r="B83" s="34">
        <v>44865</v>
      </c>
      <c r="C83" s="34">
        <v>44851</v>
      </c>
      <c r="D83" t="s">
        <v>690</v>
      </c>
      <c r="E83" s="35">
        <v>-911564</v>
      </c>
      <c r="F83" t="s">
        <v>691</v>
      </c>
      <c r="G83" t="str">
        <f t="shared" ref="G83:G98" si="6">+RIGHT(D83,5)</f>
        <v>47775</v>
      </c>
      <c r="H83">
        <f t="shared" si="4"/>
        <v>47775</v>
      </c>
      <c r="I83" s="30">
        <f t="shared" si="5"/>
        <v>-911564</v>
      </c>
    </row>
    <row r="84" spans="1:9" x14ac:dyDescent="0.25">
      <c r="A84" t="s">
        <v>559</v>
      </c>
      <c r="B84" s="34">
        <v>44865</v>
      </c>
      <c r="C84" s="34">
        <v>44851</v>
      </c>
      <c r="D84" t="s">
        <v>692</v>
      </c>
      <c r="E84" s="35">
        <v>-376701</v>
      </c>
      <c r="F84" t="s">
        <v>693</v>
      </c>
      <c r="G84" t="str">
        <f t="shared" si="6"/>
        <v>47825</v>
      </c>
      <c r="H84">
        <f t="shared" si="4"/>
        <v>47825</v>
      </c>
      <c r="I84" s="30">
        <f t="shared" si="5"/>
        <v>-376701</v>
      </c>
    </row>
    <row r="85" spans="1:9" x14ac:dyDescent="0.25">
      <c r="A85" t="s">
        <v>559</v>
      </c>
      <c r="B85" s="34">
        <v>44865</v>
      </c>
      <c r="C85" s="34">
        <v>44851</v>
      </c>
      <c r="D85" t="s">
        <v>694</v>
      </c>
      <c r="E85" s="35">
        <v>-1367346</v>
      </c>
      <c r="F85" t="s">
        <v>695</v>
      </c>
      <c r="G85" t="str">
        <f t="shared" si="6"/>
        <v>47834</v>
      </c>
      <c r="H85">
        <f t="shared" si="4"/>
        <v>47834</v>
      </c>
      <c r="I85" s="30">
        <f t="shared" si="5"/>
        <v>-1367346</v>
      </c>
    </row>
    <row r="86" spans="1:9" x14ac:dyDescent="0.25">
      <c r="A86" t="s">
        <v>559</v>
      </c>
      <c r="B86" s="34">
        <v>44865</v>
      </c>
      <c r="C86" s="34">
        <v>44851</v>
      </c>
      <c r="D86" t="s">
        <v>696</v>
      </c>
      <c r="E86" s="35">
        <v>-911564</v>
      </c>
      <c r="F86" t="s">
        <v>697</v>
      </c>
      <c r="G86" t="str">
        <f t="shared" si="6"/>
        <v>47848</v>
      </c>
      <c r="H86">
        <f t="shared" si="4"/>
        <v>47848</v>
      </c>
      <c r="I86" s="30">
        <f t="shared" si="5"/>
        <v>-911564</v>
      </c>
    </row>
    <row r="87" spans="1:9" x14ac:dyDescent="0.25">
      <c r="A87" t="s">
        <v>559</v>
      </c>
      <c r="B87" s="34">
        <v>44865</v>
      </c>
      <c r="C87" s="34">
        <v>44852</v>
      </c>
      <c r="D87" t="s">
        <v>698</v>
      </c>
      <c r="E87" s="35">
        <v>-986943</v>
      </c>
      <c r="F87" t="s">
        <v>699</v>
      </c>
      <c r="G87" t="str">
        <f t="shared" si="6"/>
        <v>47930</v>
      </c>
      <c r="H87">
        <f t="shared" si="4"/>
        <v>47930</v>
      </c>
      <c r="I87" s="30">
        <f t="shared" si="5"/>
        <v>-986943</v>
      </c>
    </row>
    <row r="88" spans="1:9" x14ac:dyDescent="0.25">
      <c r="A88" t="s">
        <v>559</v>
      </c>
      <c r="B88" s="34">
        <v>44865</v>
      </c>
      <c r="C88" s="34">
        <v>44852</v>
      </c>
      <c r="D88" t="s">
        <v>700</v>
      </c>
      <c r="E88" s="35">
        <v>-1367346</v>
      </c>
      <c r="F88" t="s">
        <v>701</v>
      </c>
      <c r="G88" t="str">
        <f t="shared" si="6"/>
        <v>47992</v>
      </c>
      <c r="H88">
        <f t="shared" si="4"/>
        <v>47992</v>
      </c>
      <c r="I88" s="30">
        <f t="shared" si="5"/>
        <v>-1367346</v>
      </c>
    </row>
    <row r="89" spans="1:9" x14ac:dyDescent="0.25">
      <c r="A89" t="s">
        <v>559</v>
      </c>
      <c r="B89" s="34">
        <v>44865</v>
      </c>
      <c r="C89" s="34">
        <v>44852</v>
      </c>
      <c r="D89" t="s">
        <v>702</v>
      </c>
      <c r="E89" s="35">
        <v>-1843318</v>
      </c>
      <c r="F89" t="s">
        <v>703</v>
      </c>
      <c r="G89" t="str">
        <f t="shared" si="6"/>
        <v>48045</v>
      </c>
      <c r="H89">
        <f t="shared" si="4"/>
        <v>48045</v>
      </c>
      <c r="I89" s="30">
        <f t="shared" si="5"/>
        <v>-1843318</v>
      </c>
    </row>
    <row r="90" spans="1:9" x14ac:dyDescent="0.25">
      <c r="A90" t="s">
        <v>559</v>
      </c>
      <c r="B90" s="34">
        <v>44865</v>
      </c>
      <c r="C90" s="34">
        <v>44852</v>
      </c>
      <c r="D90" t="s">
        <v>704</v>
      </c>
      <c r="E90" s="35">
        <v>-697618</v>
      </c>
      <c r="F90" t="s">
        <v>705</v>
      </c>
      <c r="G90" t="str">
        <f t="shared" si="6"/>
        <v>48053</v>
      </c>
      <c r="H90">
        <f t="shared" si="4"/>
        <v>48053</v>
      </c>
      <c r="I90" s="30">
        <f t="shared" si="5"/>
        <v>-697618</v>
      </c>
    </row>
    <row r="91" spans="1:9" x14ac:dyDescent="0.25">
      <c r="A91" t="s">
        <v>559</v>
      </c>
      <c r="B91" s="34">
        <v>44865</v>
      </c>
      <c r="C91" s="34">
        <v>44853</v>
      </c>
      <c r="D91" t="s">
        <v>706</v>
      </c>
      <c r="E91" s="35">
        <v>-923639</v>
      </c>
      <c r="F91" t="s">
        <v>707</v>
      </c>
      <c r="G91" t="str">
        <f t="shared" si="6"/>
        <v>48069</v>
      </c>
      <c r="H91">
        <f t="shared" si="4"/>
        <v>48069</v>
      </c>
      <c r="I91" s="30">
        <f t="shared" si="5"/>
        <v>-923639</v>
      </c>
    </row>
    <row r="92" spans="1:9" x14ac:dyDescent="0.25">
      <c r="A92" t="s">
        <v>559</v>
      </c>
      <c r="B92" s="34">
        <v>44865</v>
      </c>
      <c r="C92" s="34">
        <v>44853</v>
      </c>
      <c r="D92" t="s">
        <v>708</v>
      </c>
      <c r="E92" s="35">
        <v>-1367346</v>
      </c>
      <c r="F92" t="s">
        <v>709</v>
      </c>
      <c r="G92" t="str">
        <f t="shared" si="6"/>
        <v>48375</v>
      </c>
      <c r="H92">
        <f t="shared" si="4"/>
        <v>48375</v>
      </c>
      <c r="I92" s="30">
        <f t="shared" si="5"/>
        <v>-1367346</v>
      </c>
    </row>
    <row r="93" spans="1:9" x14ac:dyDescent="0.25">
      <c r="A93" t="s">
        <v>559</v>
      </c>
      <c r="B93" s="34">
        <v>44865</v>
      </c>
      <c r="C93" s="34">
        <v>44853</v>
      </c>
      <c r="D93" t="s">
        <v>710</v>
      </c>
      <c r="E93" s="35">
        <v>-926874</v>
      </c>
      <c r="F93" t="s">
        <v>711</v>
      </c>
      <c r="G93" t="str">
        <f t="shared" si="6"/>
        <v>48376</v>
      </c>
      <c r="H93">
        <f t="shared" si="4"/>
        <v>48376</v>
      </c>
      <c r="I93" s="30">
        <f t="shared" si="5"/>
        <v>-926874</v>
      </c>
    </row>
    <row r="94" spans="1:9" x14ac:dyDescent="0.25">
      <c r="A94" t="s">
        <v>559</v>
      </c>
      <c r="B94" s="34">
        <v>44865</v>
      </c>
      <c r="C94" s="34">
        <v>44854</v>
      </c>
      <c r="D94" t="s">
        <v>712</v>
      </c>
      <c r="E94" s="35">
        <v>-546938</v>
      </c>
      <c r="F94" t="s">
        <v>713</v>
      </c>
      <c r="G94" t="str">
        <f t="shared" si="6"/>
        <v>48557</v>
      </c>
      <c r="H94">
        <f t="shared" si="4"/>
        <v>48557</v>
      </c>
      <c r="I94" s="30">
        <f t="shared" si="5"/>
        <v>-546938</v>
      </c>
    </row>
    <row r="95" spans="1:9" x14ac:dyDescent="0.25">
      <c r="A95" t="s">
        <v>559</v>
      </c>
      <c r="B95" s="34">
        <v>44865</v>
      </c>
      <c r="C95" s="34">
        <v>44856</v>
      </c>
      <c r="D95" t="s">
        <v>714</v>
      </c>
      <c r="E95" s="35">
        <v>-836262</v>
      </c>
      <c r="F95" t="s">
        <v>715</v>
      </c>
      <c r="G95" t="str">
        <f t="shared" si="6"/>
        <v>48681</v>
      </c>
      <c r="H95">
        <f t="shared" si="4"/>
        <v>48681</v>
      </c>
      <c r="I95" s="30">
        <f t="shared" si="5"/>
        <v>-836262</v>
      </c>
    </row>
    <row r="96" spans="1:9" x14ac:dyDescent="0.25">
      <c r="A96" t="s">
        <v>559</v>
      </c>
      <c r="B96" s="34">
        <v>44865</v>
      </c>
      <c r="C96" s="34">
        <v>44858</v>
      </c>
      <c r="D96" t="s">
        <v>716</v>
      </c>
      <c r="E96" s="35">
        <v>-1175458</v>
      </c>
      <c r="F96" t="s">
        <v>717</v>
      </c>
      <c r="G96" t="str">
        <f t="shared" si="6"/>
        <v>48730</v>
      </c>
      <c r="H96">
        <f t="shared" si="4"/>
        <v>48730</v>
      </c>
      <c r="I96" s="30">
        <f t="shared" si="5"/>
        <v>-1175458</v>
      </c>
    </row>
    <row r="97" spans="1:9" x14ac:dyDescent="0.25">
      <c r="A97" t="s">
        <v>559</v>
      </c>
      <c r="B97" s="34">
        <v>44865</v>
      </c>
      <c r="C97" s="34">
        <v>44858</v>
      </c>
      <c r="D97" t="s">
        <v>718</v>
      </c>
      <c r="E97" s="35">
        <v>-1750266</v>
      </c>
      <c r="F97" t="s">
        <v>719</v>
      </c>
      <c r="G97" t="str">
        <f t="shared" si="6"/>
        <v>48734</v>
      </c>
      <c r="H97">
        <f t="shared" si="4"/>
        <v>48734</v>
      </c>
      <c r="I97" s="30">
        <f t="shared" si="5"/>
        <v>-1750266</v>
      </c>
    </row>
    <row r="98" spans="1:9" x14ac:dyDescent="0.25">
      <c r="A98" t="s">
        <v>559</v>
      </c>
      <c r="B98" s="34">
        <v>44865</v>
      </c>
      <c r="C98" s="34">
        <v>44859</v>
      </c>
      <c r="D98" t="s">
        <v>720</v>
      </c>
      <c r="E98" s="35">
        <v>-1444635</v>
      </c>
      <c r="F98" t="s">
        <v>721</v>
      </c>
      <c r="G98" t="str">
        <f t="shared" si="6"/>
        <v>48812</v>
      </c>
      <c r="H98">
        <f t="shared" si="4"/>
        <v>48812</v>
      </c>
      <c r="I98" s="30">
        <f t="shared" si="5"/>
        <v>-1444635</v>
      </c>
    </row>
    <row r="99" spans="1:9" x14ac:dyDescent="0.25">
      <c r="A99" t="s">
        <v>559</v>
      </c>
      <c r="B99" s="34">
        <v>44865</v>
      </c>
      <c r="C99" s="34">
        <v>44851</v>
      </c>
      <c r="D99" t="s">
        <v>722</v>
      </c>
      <c r="E99" s="35">
        <v>2013771</v>
      </c>
      <c r="F99" t="s">
        <v>723</v>
      </c>
      <c r="H99">
        <f t="shared" si="4"/>
        <v>0</v>
      </c>
      <c r="I99" s="30">
        <f t="shared" si="5"/>
        <v>2013771</v>
      </c>
    </row>
    <row r="100" spans="1:9" x14ac:dyDescent="0.25">
      <c r="A100" t="s">
        <v>559</v>
      </c>
      <c r="B100" s="34">
        <v>44865</v>
      </c>
      <c r="C100" s="34">
        <v>44860</v>
      </c>
      <c r="D100" t="s">
        <v>724</v>
      </c>
      <c r="E100" s="35">
        <v>149747</v>
      </c>
      <c r="F100" t="s">
        <v>725</v>
      </c>
      <c r="H100">
        <f t="shared" si="4"/>
        <v>0</v>
      </c>
      <c r="I100" s="30">
        <f t="shared" si="5"/>
        <v>149747</v>
      </c>
    </row>
    <row r="101" spans="1:9" x14ac:dyDescent="0.25">
      <c r="A101" t="s">
        <v>559</v>
      </c>
      <c r="B101" s="34">
        <v>44865</v>
      </c>
      <c r="C101" s="34">
        <v>44865</v>
      </c>
      <c r="D101" t="s">
        <v>726</v>
      </c>
      <c r="E101" s="35">
        <v>3297185</v>
      </c>
      <c r="F101" t="s">
        <v>727</v>
      </c>
      <c r="H101">
        <f t="shared" si="4"/>
        <v>0</v>
      </c>
      <c r="I101" s="30">
        <f t="shared" si="5"/>
        <v>3297185</v>
      </c>
    </row>
    <row r="102" spans="1:9" x14ac:dyDescent="0.25">
      <c r="A102" t="s">
        <v>394</v>
      </c>
      <c r="B102" s="34"/>
      <c r="C102" s="34"/>
      <c r="D102" t="s">
        <v>394</v>
      </c>
      <c r="E102" s="35">
        <f>SUM(E2:E101)</f>
        <v>-94224454</v>
      </c>
      <c r="F102" t="s">
        <v>394</v>
      </c>
    </row>
  </sheetData>
  <autoFilter ref="A1:S102" xr:uid="{C578E2B7-F071-44B5-B181-B114A0219E07}"/>
  <conditionalFormatting sqref="P2:P4">
    <cfRule type="duplicateValues" dxfId="3" priority="4"/>
  </conditionalFormatting>
  <conditionalFormatting sqref="P5:P6">
    <cfRule type="duplicateValues" dxfId="2" priority="3"/>
  </conditionalFormatting>
  <conditionalFormatting sqref="P7">
    <cfRule type="duplicateValues" dxfId="1" priority="2"/>
  </conditionalFormatting>
  <conditionalFormatting sqref="P8:P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Bảng kê HĐ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2023-05-26T08:09:44Z</dcterms:created>
  <dcterms:modified xsi:type="dcterms:W3CDTF">2023-05-29T06:53:52Z</dcterms:modified>
</cp:coreProperties>
</file>