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NOVA\"/>
    </mc:Choice>
  </mc:AlternateContent>
  <xr:revisionPtr revIDLastSave="0" documentId="13_ncr:1_{670A47EE-F94F-47E2-8158-81BE8C703492}" xr6:coauthVersionLast="47" xr6:coauthVersionMax="47" xr10:uidLastSave="{00000000-0000-0000-0000-000000000000}"/>
  <bookViews>
    <workbookView xWindow="-120" yWindow="-120" windowWidth="29040" windowHeight="15720" activeTab="1" xr2:uid="{8516341E-D027-4E89-9F37-D8EB6E4188BA}"/>
  </bookViews>
  <sheets>
    <sheet name="Công nợ 2022" sheetId="1" r:id="rId1"/>
    <sheet name="HĐ chưa thanh toán " sheetId="2" r:id="rId2"/>
  </sheets>
  <externalReferences>
    <externalReference r:id="rId3"/>
  </externalReferences>
  <definedNames>
    <definedName name="_xlnm._FilterDatabase" localSheetId="1" hidden="1">'HĐ chưa thanh toán '!$A$4:$L$4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2" l="1"/>
  <c r="F3" i="2"/>
  <c r="H3" i="2"/>
  <c r="I3" i="2"/>
  <c r="K110" i="2"/>
  <c r="L110" i="2" s="1"/>
  <c r="J110" i="2"/>
  <c r="F110" i="2"/>
  <c r="A110" i="2"/>
  <c r="K109" i="2"/>
  <c r="L109" i="2" s="1"/>
  <c r="J109" i="2"/>
  <c r="F109" i="2"/>
  <c r="A109" i="2"/>
  <c r="K108" i="2"/>
  <c r="L108" i="2" s="1"/>
  <c r="J108" i="2"/>
  <c r="A108" i="2"/>
  <c r="K107" i="2"/>
  <c r="L107" i="2" s="1"/>
  <c r="J107" i="2"/>
  <c r="A107" i="2"/>
  <c r="K114" i="2"/>
  <c r="L114" i="2" s="1"/>
  <c r="J114" i="2"/>
  <c r="A114" i="2"/>
  <c r="K113" i="2"/>
  <c r="L113" i="2" s="1"/>
  <c r="J113" i="2"/>
  <c r="A113" i="2"/>
  <c r="K112" i="2"/>
  <c r="L112" i="2" s="1"/>
  <c r="J112" i="2"/>
  <c r="A112" i="2"/>
  <c r="K111" i="2"/>
  <c r="L111" i="2" s="1"/>
  <c r="J111" i="2"/>
  <c r="I111" i="2"/>
  <c r="A111" i="2"/>
  <c r="K106" i="2"/>
  <c r="L106" i="2" s="1"/>
  <c r="J106" i="2"/>
  <c r="A106" i="2"/>
  <c r="K105" i="2"/>
  <c r="J105" i="2"/>
  <c r="I105" i="2"/>
  <c r="F105" i="2"/>
  <c r="A105" i="2"/>
  <c r="K104" i="2"/>
  <c r="L104" i="2" s="1"/>
  <c r="J104" i="2"/>
  <c r="A104" i="2"/>
  <c r="K103" i="2"/>
  <c r="L103" i="2" s="1"/>
  <c r="J103" i="2"/>
  <c r="A103" i="2"/>
  <c r="K102" i="2"/>
  <c r="L102" i="2" s="1"/>
  <c r="J102" i="2"/>
  <c r="A102" i="2"/>
  <c r="K101" i="2"/>
  <c r="L101" i="2" s="1"/>
  <c r="J101" i="2"/>
  <c r="A101" i="2"/>
  <c r="K100" i="2"/>
  <c r="L100" i="2" s="1"/>
  <c r="J100" i="2"/>
  <c r="A100" i="2"/>
  <c r="K99" i="2"/>
  <c r="L99" i="2" s="1"/>
  <c r="J99" i="2"/>
  <c r="A99" i="2"/>
  <c r="K98" i="2"/>
  <c r="L98" i="2" s="1"/>
  <c r="J98" i="2"/>
  <c r="A98" i="2"/>
  <c r="K97" i="2"/>
  <c r="L97" i="2" s="1"/>
  <c r="J97" i="2"/>
  <c r="A97" i="2"/>
  <c r="K96" i="2"/>
  <c r="L96" i="2" s="1"/>
  <c r="J96" i="2"/>
  <c r="I96" i="2"/>
  <c r="F96" i="2"/>
  <c r="A96" i="2"/>
  <c r="K95" i="2"/>
  <c r="L95" i="2" s="1"/>
  <c r="K94" i="2"/>
  <c r="L94" i="2" s="1"/>
  <c r="K93" i="2"/>
  <c r="L93" i="2" s="1"/>
  <c r="K92" i="2"/>
  <c r="L92" i="2" s="1"/>
  <c r="K91" i="2"/>
  <c r="L91" i="2" s="1"/>
  <c r="K90" i="2"/>
  <c r="L90" i="2" s="1"/>
  <c r="K89" i="2"/>
  <c r="L89" i="2" s="1"/>
  <c r="K88" i="2"/>
  <c r="L88" i="2" s="1"/>
  <c r="K87" i="2"/>
  <c r="L87" i="2" s="1"/>
  <c r="K86" i="2"/>
  <c r="L86" i="2" s="1"/>
  <c r="K85" i="2"/>
  <c r="L85" i="2" s="1"/>
  <c r="K84" i="2"/>
  <c r="L84" i="2" s="1"/>
  <c r="K83" i="2"/>
  <c r="L83" i="2" s="1"/>
  <c r="K82" i="2"/>
  <c r="L82" i="2" s="1"/>
  <c r="K81" i="2"/>
  <c r="L81" i="2" s="1"/>
  <c r="K80" i="2"/>
  <c r="L80" i="2" s="1"/>
  <c r="K79" i="2"/>
  <c r="L79" i="2" s="1"/>
  <c r="K78" i="2"/>
  <c r="L78" i="2" s="1"/>
  <c r="K77" i="2"/>
  <c r="L77" i="2" s="1"/>
  <c r="K76" i="2"/>
  <c r="L76" i="2" s="1"/>
  <c r="K75" i="2"/>
  <c r="L75" i="2" s="1"/>
  <c r="K74" i="2"/>
  <c r="L74" i="2" s="1"/>
  <c r="K73" i="2"/>
  <c r="L73" i="2" s="1"/>
  <c r="K72" i="2"/>
  <c r="L72" i="2" s="1"/>
  <c r="K71" i="2"/>
  <c r="L71" i="2" s="1"/>
  <c r="K70" i="2"/>
  <c r="L70" i="2" s="1"/>
  <c r="K69" i="2"/>
  <c r="L69" i="2" s="1"/>
  <c r="K68" i="2"/>
  <c r="L68" i="2" s="1"/>
  <c r="K67" i="2"/>
  <c r="L67" i="2" s="1"/>
  <c r="K66" i="2"/>
  <c r="L66" i="2" s="1"/>
  <c r="K65" i="2"/>
  <c r="L65" i="2" s="1"/>
  <c r="K64" i="2"/>
  <c r="L64" i="2" s="1"/>
  <c r="K63" i="2"/>
  <c r="L63" i="2" s="1"/>
  <c r="K62" i="2"/>
  <c r="L62" i="2" s="1"/>
  <c r="K61" i="2"/>
  <c r="L61" i="2" s="1"/>
  <c r="K60" i="2"/>
  <c r="L60" i="2" s="1"/>
  <c r="K59" i="2"/>
  <c r="L59" i="2" s="1"/>
  <c r="K58" i="2"/>
  <c r="L58" i="2" s="1"/>
  <c r="K57" i="2"/>
  <c r="L57" i="2" s="1"/>
  <c r="K56" i="2"/>
  <c r="L56" i="2" s="1"/>
  <c r="K55" i="2"/>
  <c r="L55" i="2" s="1"/>
  <c r="K54" i="2"/>
  <c r="L54" i="2" s="1"/>
  <c r="K53" i="2"/>
  <c r="L53" i="2" s="1"/>
  <c r="K52" i="2"/>
  <c r="L52" i="2" s="1"/>
  <c r="K51" i="2"/>
  <c r="L51" i="2" s="1"/>
  <c r="K50" i="2"/>
  <c r="L50" i="2" s="1"/>
  <c r="K26" i="2"/>
  <c r="L26" i="2" s="1"/>
  <c r="K49" i="2"/>
  <c r="L49" i="2" s="1"/>
  <c r="K48" i="2"/>
  <c r="L48" i="2" s="1"/>
  <c r="K47" i="2"/>
  <c r="L47" i="2" s="1"/>
  <c r="K46" i="2"/>
  <c r="L46" i="2" s="1"/>
  <c r="K45" i="2"/>
  <c r="L45" i="2" s="1"/>
  <c r="K44" i="2"/>
  <c r="L44" i="2" s="1"/>
  <c r="K43" i="2"/>
  <c r="L43" i="2" s="1"/>
  <c r="K42" i="2"/>
  <c r="L42" i="2" s="1"/>
  <c r="K41" i="2"/>
  <c r="L41" i="2" s="1"/>
  <c r="K40" i="2"/>
  <c r="L40" i="2" s="1"/>
  <c r="K39" i="2"/>
  <c r="L39" i="2" s="1"/>
  <c r="K38" i="2"/>
  <c r="L38" i="2" s="1"/>
  <c r="K37" i="2"/>
  <c r="L37" i="2" s="1"/>
  <c r="K36" i="2"/>
  <c r="L36" i="2" s="1"/>
  <c r="K35" i="2"/>
  <c r="L35" i="2" s="1"/>
  <c r="K34" i="2"/>
  <c r="L34" i="2" s="1"/>
  <c r="K33" i="2"/>
  <c r="L33" i="2" s="1"/>
  <c r="K32" i="2"/>
  <c r="L32" i="2" s="1"/>
  <c r="K31" i="2"/>
  <c r="L31" i="2" s="1"/>
  <c r="K30" i="2"/>
  <c r="L30" i="2" s="1"/>
  <c r="K25" i="2"/>
  <c r="L25" i="2" s="1"/>
  <c r="K29" i="2"/>
  <c r="L29" i="2" s="1"/>
  <c r="K28" i="2"/>
  <c r="L28" i="2" s="1"/>
  <c r="K24" i="2"/>
  <c r="L24" i="2" s="1"/>
  <c r="K23" i="2"/>
  <c r="L23" i="2" s="1"/>
  <c r="K27" i="2"/>
  <c r="L27" i="2" s="1"/>
  <c r="F24" i="1"/>
  <c r="F23" i="1"/>
  <c r="F27" i="1" s="1"/>
  <c r="E21" i="1"/>
  <c r="D21" i="1"/>
  <c r="D14" i="1"/>
  <c r="E11" i="1"/>
  <c r="D5" i="1"/>
  <c r="D4" i="1"/>
  <c r="L105" i="2" l="1"/>
  <c r="D8" i="1"/>
  <c r="D9" i="1"/>
  <c r="D7" i="1"/>
  <c r="D10" i="1"/>
  <c r="D6" i="1"/>
  <c r="D11" i="1" s="1"/>
  <c r="F28" i="1" s="1"/>
</calcChain>
</file>

<file path=xl/sharedStrings.xml><?xml version="1.0" encoding="utf-8"?>
<sst xmlns="http://schemas.openxmlformats.org/spreadsheetml/2006/main" count="475" uniqueCount="237">
  <si>
    <t>THEO DÕI CÔNG NỢ / CTY NOVA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</si>
  <si>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</si>
  <si>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</si>
  <si>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</si>
  <si>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</si>
  <si>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</si>
  <si>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</si>
  <si>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Bảng kê hóa đơn tháng 4</t>
  </si>
  <si>
    <t>Bảng kê hóa đơn tháng 5</t>
  </si>
  <si>
    <t>Bảng kê hóa đơn tháng 6</t>
  </si>
  <si>
    <t>Bảng kê hóa đơn tháng 7</t>
  </si>
  <si>
    <t>Bảng kê hóa đơn tháng 8</t>
  </si>
  <si>
    <t>Bảng kê hóa đơn tháng 9</t>
  </si>
  <si>
    <t>Bảng kê hóa đơn tháng 10</t>
  </si>
  <si>
    <t>Tổng bán hàng</t>
  </si>
  <si>
    <t>Hàng trả tháng 5,2022</t>
  </si>
  <si>
    <t>Hàng trả tháng 6,2022</t>
  </si>
  <si>
    <t>Hàng trả tháng 7,2022</t>
  </si>
  <si>
    <t>Hàng trả tháng 8,2022</t>
  </si>
  <si>
    <t>Hàng trả tháng 9,2022</t>
  </si>
  <si>
    <t>Hàng trả tháng 10,2022</t>
  </si>
  <si>
    <t>Hàng trả tháng 11,2022</t>
  </si>
  <si>
    <t>Hàng trả tháng 12,2022</t>
  </si>
  <si>
    <t>Hàng trả tháng 1,2023</t>
  </si>
  <si>
    <t>Tổng hàng trả</t>
  </si>
  <si>
    <t>Thanh toán tháng 7</t>
  </si>
  <si>
    <t>Thanh toán tháng 8</t>
  </si>
  <si>
    <t>Thanh toán tháng 9</t>
  </si>
  <si>
    <t>Thanh toán tháng 10</t>
  </si>
  <si>
    <t>Thanh toán tháng 11</t>
  </si>
  <si>
    <t>Tổng đã thanh toán</t>
  </si>
  <si>
    <t xml:space="preserve">Dư nợ phải thu </t>
  </si>
  <si>
    <t>BẢNG KÊ HÓA ĐƠN, CHỨNG TỪ HÀNG HÓA, DỊCH VỤ BÁN RA (MẪU QUẢN TRỊ)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</si>
  <si>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</si>
  <si>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</si>
  <si>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</si>
  <si>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</si>
  <si>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</si>
  <si>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</si>
  <si>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</si>
  <si>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Tổng cộng</t>
  </si>
  <si>
    <t>NOVA ghi nhận</t>
  </si>
  <si>
    <t>Chênh lệch</t>
  </si>
  <si>
    <t>00005437</t>
  </si>
  <si>
    <t>1C22TNT</t>
  </si>
  <si>
    <t>Bán hàng Công Ty Cổ Phần Dịch Vụ Thương Mại Tổng Hợp Nova Commerce theo hóa đơn 00005437</t>
  </si>
  <si>
    <t>8%</t>
  </si>
  <si>
    <t>Chưa ghi nhận</t>
  </si>
  <si>
    <t>00005438</t>
  </si>
  <si>
    <t>Bán hàng Công Ty Cổ Phần Dịch Vụ Thương Mại Tổng Hợp Nova Commerce theo hóa đơn 00005438</t>
  </si>
  <si>
    <t>00005558</t>
  </si>
  <si>
    <t>Bán hàng Công Ty Cổ Phần Dịch Vụ Thương Mại Tổng Hợp Nova Commerce theo hóa đơn 00005558</t>
  </si>
  <si>
    <t>00006205</t>
  </si>
  <si>
    <t>Bán hàng Công Ty Cổ Phần Dịch Vụ Thương Mại Tổng Hợp Nova Commerce theo hóa đơn 00006205</t>
  </si>
  <si>
    <t>00007306</t>
  </si>
  <si>
    <t>Bán hàng Công Ty Cổ Phần Dịch Vụ Thương Mại Tổng Hợp Nova Commerce theo hóa đơn 00007306</t>
  </si>
  <si>
    <t>00007443</t>
  </si>
  <si>
    <t>Bán hàng Công Ty Cổ Phần Dịch Vụ Thương Mại Tổng Hợp Nova Commerce theo hóa đơn 00007443</t>
  </si>
  <si>
    <t>00010533</t>
  </si>
  <si>
    <t>Bán hàng Công Ty Cổ Phần Dịch Vụ Thương Mại Tổng Hợp Nova Commerce theo hóa đơn 00010533</t>
  </si>
  <si>
    <t>00010982</t>
  </si>
  <si>
    <t>Bán hàng Công Ty Cổ Phần Dịch Vụ Thương Mại Tổng Hợp Nova Commerce theo hóa đơn 00010982</t>
  </si>
  <si>
    <t>00010986</t>
  </si>
  <si>
    <t>Bán hàng Công Ty Cổ Phần Dịch Vụ Thương Mại Tổng Hợp Nova Commerce theo hóa đơn 00010986</t>
  </si>
  <si>
    <t>00010999</t>
  </si>
  <si>
    <t>Bán hàng Công Ty Cổ Phần Dịch Vụ Thương Mại Tổng Hợp Nova Commerce theo hóa đơn 00010999</t>
  </si>
  <si>
    <t>00011005</t>
  </si>
  <si>
    <t>Bán hàng Công Ty Cổ Phần Dịch Vụ Thương Mại Tổng Hợp Nova Commerce theo hóa đơn 00011005</t>
  </si>
  <si>
    <t>00011007</t>
  </si>
  <si>
    <t>Bán hàng Công Ty Cổ Phần Dịch Vụ Thương Mại Tổng Hợp Nova Commerce theo hóa đơn 00011007</t>
  </si>
  <si>
    <t>00011688</t>
  </si>
  <si>
    <t>Bán hàng Công Ty Cổ Phần Dịch Vụ Thương Mại Tổng Hợp Nova Commerce theo hóa đơn 00011688</t>
  </si>
  <si>
    <t>00012136</t>
  </si>
  <si>
    <t>Bán hàng Công Ty Cổ Phần Dịch Vụ Thương Mại Tổng Hợp Nova Commerce theo hóa đơn 00012136</t>
  </si>
  <si>
    <t>00012396</t>
  </si>
  <si>
    <t>Bán hàng Công Ty Cổ Phần Dịch Vụ Thương Mại Tổng Hợp Nova Commerce theo hóa đơn 00012396</t>
  </si>
  <si>
    <t>00013115</t>
  </si>
  <si>
    <t>Bán hàng Công Ty Cổ Phần Dịch Vụ Thương Mại Tổng Hợp Nova Commerce theo hóa đơn 00013115</t>
  </si>
  <si>
    <t>00013433</t>
  </si>
  <si>
    <t>Bán hàng CÔNG TY CỔ PHẦN DỊCH VỤ THƯƠNG MẠI TỔNG HỢP NOVA COMMERCE theo hóa đơn 00013433</t>
  </si>
  <si>
    <t>00013722</t>
  </si>
  <si>
    <t>Bán hàng CÔNG TY CỔ PHẦN DỊCH VỤ THƯƠNG MẠI TỔNG HỢP NOVA COMMERCE theo hóa đơn 00013722</t>
  </si>
  <si>
    <t>00014120</t>
  </si>
  <si>
    <t>Bán hàng CÔNG TY CỔ PHẦN DỊCH VỤ THƯƠNG MẠI TỔNG HỢP NOVA COMMERCE theo hóa đơn 00014120</t>
  </si>
  <si>
    <t>00018078</t>
  </si>
  <si>
    <t>Bán hàng CÔNG TY CỔ PHẦN DỊCH VỤ THƯƠNG MẠI TỔNG HỢP NOVA COMMERCE theo hóa đơn 00018078</t>
  </si>
  <si>
    <t>00020404</t>
  </si>
  <si>
    <t>Bán hàng CÔNG TY CỔ PHẦN DỊCH VỤ THƯƠNG MẠI TỔNG HỢP NOVA COMMERCE theo hóa đơn 00020404</t>
  </si>
  <si>
    <t>00022089</t>
  </si>
  <si>
    <t>Bán hàng Nova Botanica theo hóa đơn 00022089</t>
  </si>
  <si>
    <t>00022095</t>
  </si>
  <si>
    <t>Bán hàng CÔNG TY CỔ PHẦN DỊCH VỤ THƯƠNG MẠI TỔNG HỢP NOVA COMMERCE theo hóa đơn 00022095</t>
  </si>
  <si>
    <t>00023966</t>
  </si>
  <si>
    <t>Bán hàng Kho Bán Linh Đông theo hóa đơn 00023966</t>
  </si>
  <si>
    <t>00027062</t>
  </si>
  <si>
    <t>Bán hàng CÔNG TY CỔ PHẦN DỊCH VỤ THƯƠNG MẠI TỔNG HỢP NOVA COMMERCE theo hóa đơn 00027062</t>
  </si>
  <si>
    <t>00027357</t>
  </si>
  <si>
    <t>Bán hàng Nova Rich Start theo hóa đơn 00027357</t>
  </si>
  <si>
    <t>00029489</t>
  </si>
  <si>
    <t>Bán hàng Nova Kho bán Soho theo hóa đơn 00029489</t>
  </si>
  <si>
    <t>00034141</t>
  </si>
  <si>
    <t>Bán hàng CÔNG TY CỔ PHẦN DỊCH VỤ THƯƠNG MẠI TỔNG HỢP NOVA COMMERCE theo hóa đơn 00034141</t>
  </si>
  <si>
    <t>00034329</t>
  </si>
  <si>
    <t>Bán hàng CÔNG TY CỔ PHẦN DỊCH VỤ THƯƠNG MẠI TỔNG HỢP NOVA COMMERCE theo hóa đơn 00034329</t>
  </si>
  <si>
    <t>00036416</t>
  </si>
  <si>
    <t>Bán hàng CÔNG TY CỔ PHẦN DỊCH VỤ THƯƠNG MẠI TỔNG HỢP NOVA COMMERCE theo hóa đơn 00036416</t>
  </si>
  <si>
    <t>00037137</t>
  </si>
  <si>
    <t>Bán hàng Nova Kho Bán 65 Nguyễn Du theo hóa đơn 00037137</t>
  </si>
  <si>
    <t>00037173</t>
  </si>
  <si>
    <t>Bán hàng Nova Huỳnh Thiện Lộc theo hóa đơn 00037173</t>
  </si>
  <si>
    <t>00037252</t>
  </si>
  <si>
    <t>Bán hàng CÔNG TY CỔ PHẦN DỊCH VỤ THƯƠNG MẠI TỔNG HỢP NOVA COMMERCE theo hóa đơn 00037252</t>
  </si>
  <si>
    <t>00037255</t>
  </si>
  <si>
    <t>Bán hàng CÔNG TY CỔ PHẦN DỊCH VỤ THƯƠNG MẠI TỔNG HỢP NOVA COMMERCE theo hóa đơn 00037255</t>
  </si>
  <si>
    <t>00038440</t>
  </si>
  <si>
    <t>Bán hàng Nova Jamila Khang Điền theo hóa đơn 00038440</t>
  </si>
  <si>
    <t>00039084</t>
  </si>
  <si>
    <t>Bán hàng Nova Bình An theo hóa đơn 00039084</t>
  </si>
  <si>
    <t>00039893</t>
  </si>
  <si>
    <t>Bán hàng CÔNG TY CỔ PHẦN DỊCH VỤ THƯƠNG MẠI TỔNG HỢP NOVA COMMERCE theo hóa đơn 00039893</t>
  </si>
  <si>
    <t>00039898</t>
  </si>
  <si>
    <t>Bán hàng CÔNG TY CỔ PHẦN DỊCH VỤ THƯƠNG MẠI TỔNG HỢP NOVA COMMERCE theo hóa đơn 00039898</t>
  </si>
  <si>
    <t>00040106</t>
  </si>
  <si>
    <t>PO 1001020000056427</t>
  </si>
  <si>
    <t>00041359</t>
  </si>
  <si>
    <t>Bán hàng Nova Bình An theo hóa đơn 00041359</t>
  </si>
  <si>
    <t>00042301</t>
  </si>
  <si>
    <t>Bán hàng Nova Kho Bán LakeView theo hóa đơn 00042301</t>
  </si>
  <si>
    <t>00042307</t>
  </si>
  <si>
    <t>Bán hàng CÔNG TY CỔ PHẦN DỊCH VỤ THƯƠNG MẠI TỔNG HỢP NOVA COMMERCE theo hóa đơn 00042307</t>
  </si>
  <si>
    <t>00042423</t>
  </si>
  <si>
    <t>Bán hàng CÔNG TY CỔ PHẦN DỊCH VỤ THƯƠNG MẠI TỔNG HỢP NOVA COMMERCE theo hóa đơn 00042423</t>
  </si>
  <si>
    <t>00042439</t>
  </si>
  <si>
    <t>Bán hàng CÔNG TY CỔ PHẦN DỊCH VỤ THƯƠNG MẠI TỔNG HỢP NOVA COMMERCE theo hóa đơn 00042439</t>
  </si>
  <si>
    <t>00043854</t>
  </si>
  <si>
    <t>Bán hàng CÔNG TY CỔ PHẦN DỊCH VỤ THƯƠNG MẠI TỔNG HỢP NOVA COMMERCE theo hóa đơn 00043854</t>
  </si>
  <si>
    <t>00044051</t>
  </si>
  <si>
    <t>Bán hàng CÔNG TY CỔ PHẦN DỊCH VỤ THƯƠNG MẠI TỔNG HỢP NOVA COMMERCE theo hóa đơn 00044051</t>
  </si>
  <si>
    <t>00044130</t>
  </si>
  <si>
    <t>Bán hàng Nova Jamila Khang Điền theo hóa đơn 00044130</t>
  </si>
  <si>
    <t>00044249</t>
  </si>
  <si>
    <t>Bán hàng Nova Nguyễn Duy Trinh theo hóa đơn 00044249</t>
  </si>
  <si>
    <t>00044307</t>
  </si>
  <si>
    <t>Bán hàng CÔNG TY CỔ PHẦN DỊCH VỤ THƯƠNG MẠI TỔNG HỢP NOVA COMMERCE theo hóa đơn 00044307</t>
  </si>
  <si>
    <t>00044677</t>
  </si>
  <si>
    <t>Bán hàng CÔNG TY CỔ PHẦN DỊCH VỤ THƯƠNG MẠI TỔNG HỢP NOVA COMMERCE theo hóa đơn 00044677</t>
  </si>
  <si>
    <t>00044678</t>
  </si>
  <si>
    <t>Bán hàng Nova Jamila Khang Điền theo hóa đơn 00044678</t>
  </si>
  <si>
    <t>00044681</t>
  </si>
  <si>
    <t>Bán hàng CÔNG TY CỔ PHẦN DỊCH VỤ THƯƠNG MẠI TỔNG HỢP NOVA COMMERCE theo hóa đơn 00044681</t>
  </si>
  <si>
    <t>00045746</t>
  </si>
  <si>
    <t>Bán hàng Nova Bình An theo hóa đơn 00045746</t>
  </si>
  <si>
    <t>00045794</t>
  </si>
  <si>
    <t>Bán hàng Nova Kho Bán 65 Nguyễn Du theo hóa đơn 00045794</t>
  </si>
  <si>
    <t>00045826</t>
  </si>
  <si>
    <t>Bán hàng Nova Kho bán Everich Infinity theo hóa đơn 00045826</t>
  </si>
  <si>
    <t>00045852</t>
  </si>
  <si>
    <t>Bán hàng Nova Kho Bán LakeView theo hóa đơn 00045852</t>
  </si>
  <si>
    <t>00045879</t>
  </si>
  <si>
    <t>Bán hàng Nova Homyland 3 theo hóa đơn 00045879</t>
  </si>
  <si>
    <t>00046017</t>
  </si>
  <si>
    <t>Bán hàng Nova Kho bán NovaMarket The Sun Avenue theo hóa đơn 00046017</t>
  </si>
  <si>
    <t>00046133</t>
  </si>
  <si>
    <t>Bán hàng Nova Nguyễn Duy Trinh theo hóa đơn 00046133</t>
  </si>
  <si>
    <t>00046586</t>
  </si>
  <si>
    <t>Bán hàng Nova Rich Start theo hóa đơn 00046586</t>
  </si>
  <si>
    <t>00046623</t>
  </si>
  <si>
    <t>Bán hàng Nova Độc Lập theo hóa đơn 00046623</t>
  </si>
  <si>
    <t>00046627</t>
  </si>
  <si>
    <t>Bán hàng Nova Kho bán Orchard Garden theo hóa đơn 00046627</t>
  </si>
  <si>
    <t>00046632</t>
  </si>
  <si>
    <t>Bán hàng Nova RiverGate Residance theo hóa đơn 00046632</t>
  </si>
  <si>
    <t>00046915</t>
  </si>
  <si>
    <t>Bán hàng Nova Kho Bán Linh Đông theo hóa đơn 00046915</t>
  </si>
  <si>
    <t>00046984</t>
  </si>
  <si>
    <t>Bán hàng Nova Homyland 3 theo hóa đơn 00046984</t>
  </si>
  <si>
    <t>00046989</t>
  </si>
  <si>
    <t>Bán hàng Nova Era Town theo hóa đơn 00046989</t>
  </si>
  <si>
    <t>00047045</t>
  </si>
  <si>
    <t>Bán hàng Nova Era Town theo hóa đơn 00047045</t>
  </si>
  <si>
    <t>00047067</t>
  </si>
  <si>
    <t>Bán hàng Nova D5 theo hóa đơn 00047067</t>
  </si>
  <si>
    <t>00047115</t>
  </si>
  <si>
    <t>Bán hàng Nova Jamila Khang Điền theo hóa đơn 00047115</t>
  </si>
  <si>
    <t>00047116</t>
  </si>
  <si>
    <t>Bán hàng Nova Nguyễn Duy Trinh theo hóa đơn 00047116</t>
  </si>
  <si>
    <t>00047124</t>
  </si>
  <si>
    <t>Bán hàng Nova Bình An theo hóa đơn 00047124</t>
  </si>
  <si>
    <t>00047458</t>
  </si>
  <si>
    <t>Bán hàng Nova Kho bán NovaMarket The Sun Avenue theo hóa đơn 00047458</t>
  </si>
  <si>
    <t>00047518</t>
  </si>
  <si>
    <t>Bán hàng Nova Newton Residences theo hóa đơn 00047518</t>
  </si>
  <si>
    <t>00047547</t>
  </si>
  <si>
    <t>Bán hàng Nova Kho bán Soho theo hóa đơn 00047547</t>
  </si>
  <si>
    <t>00047657</t>
  </si>
  <si>
    <t>Bán hàng Nova Lý Thái Tổ theo hóa đơn 00047657</t>
  </si>
  <si>
    <t>00047738</t>
  </si>
  <si>
    <t>Bán hàng Nova Kho bán Botanica theo hóa đơn 00047738</t>
  </si>
  <si>
    <t>00047775</t>
  </si>
  <si>
    <t>Bán hàng Nova Era Town theo hóa đơn 00047775</t>
  </si>
  <si>
    <t>00047825</t>
  </si>
  <si>
    <t>Bán hàng Nova Kho bán Soho theo hóa đơn 00047825</t>
  </si>
  <si>
    <t>00047834</t>
  </si>
  <si>
    <t>Bán hàng Nova Kho bán NovaMarket The Sun Avenue theo hóa đơn 00047834</t>
  </si>
  <si>
    <t>00047848</t>
  </si>
  <si>
    <t>Bán hàng Nova Kho Bán 65 Nguyễn Du theo hóa đơn 00047848</t>
  </si>
  <si>
    <t>00047930</t>
  </si>
  <si>
    <t>Bán hàng Nova Độc Lập theo hóa đơn 00047930</t>
  </si>
  <si>
    <t>00047992</t>
  </si>
  <si>
    <t>Bán hàng Nova Kho Bán LakeView theo hóa đơn 00047992</t>
  </si>
  <si>
    <t>00048045</t>
  </si>
  <si>
    <t>Bán hàng Nova Kho bán Botanica theo hóa đơn 00048045</t>
  </si>
  <si>
    <t>00048053</t>
  </si>
  <si>
    <t>Bán hàng Nova Newton Residences theo hóa đơn 00048053</t>
  </si>
  <si>
    <t>00048069</t>
  </si>
  <si>
    <t>Bán hàng Nova Homyland 3 theo hóa đơn 00048069</t>
  </si>
  <si>
    <t>00048375</t>
  </si>
  <si>
    <t>Bán hàng Nova Era Town theo hóa đơn 00048375</t>
  </si>
  <si>
    <t>00048376</t>
  </si>
  <si>
    <t>Bán hàng Nova RiverGate Residance theo hóa đơn 00048376</t>
  </si>
  <si>
    <t>00048557</t>
  </si>
  <si>
    <t>Bán hàng Nova Nguyễn Duy Trinh theo hóa đơn 00048557</t>
  </si>
  <si>
    <t>00048681</t>
  </si>
  <si>
    <t>Bán hàng Nova Kho Bán Linh Đông theo hóa đơn 00048681</t>
  </si>
  <si>
    <t>00048730</t>
  </si>
  <si>
    <t>Bán hàng Nova Lý Thái Tổ theo hóa đơn 00048730</t>
  </si>
  <si>
    <t>00048734</t>
  </si>
  <si>
    <t>Bán hàng Nova Era Town theo hóa đơn 00048734</t>
  </si>
  <si>
    <t>1C22TVP</t>
  </si>
  <si>
    <t>Hàng trả</t>
  </si>
  <si>
    <t>0%</t>
  </si>
  <si>
    <t>HÀNG TRẢ</t>
  </si>
  <si>
    <t>HÀNG TRẢ-9100000645</t>
  </si>
  <si>
    <t>hàng trả</t>
  </si>
  <si>
    <t>HÀNG TRẢ-9100000579</t>
  </si>
  <si>
    <t>Hàng trả-9100001078</t>
  </si>
  <si>
    <t>Năm 2022 đến Tháng 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</si>
</sst>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4" fillId="2" borderId="2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4" fillId="2" borderId="1" xfId="0" applyFont="1" applyFill="1" applyBorder="1"/>
    <xf numFmtId="14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5" fontId="4" fillId="2" borderId="1" xfId="1" applyNumberFormat="1" applyFont="1" applyFill="1" applyBorder="1"/>
    <xf numFmtId="164" fontId="5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14" fontId="6" fillId="3" borderId="2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3" xfId="0" quotePrefix="1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/>
    <xf numFmtId="0" fontId="7" fillId="0" borderId="0" xfId="0" applyFont="1" applyAlignment="1">
      <alignment horizontal="center"/>
    </xf>
    <xf numFmtId="164" fontId="0" fillId="0" borderId="0" xfId="1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1" applyNumberFormat="1" applyFont="1" applyAlignment="1">
      <alignment horizontal="center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64" fontId="9" fillId="4" borderId="6" xfId="1" applyNumberFormat="1" applyFont="1" applyFill="1" applyBorder="1" applyAlignment="1">
      <alignment horizontal="center" vertical="center" wrapText="1"/>
    </xf>
    <xf numFmtId="38" fontId="9" fillId="4" borderId="7" xfId="0" applyNumberFormat="1" applyFont="1" applyFill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38" fontId="10" fillId="0" borderId="8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164" fontId="11" fillId="0" borderId="0" xfId="1" applyNumberFormat="1" applyFont="1"/>
    <xf numFmtId="38" fontId="0" fillId="0" borderId="0" xfId="0" applyNumberFormat="1"/>
    <xf numFmtId="0" fontId="0" fillId="3" borderId="0" xfId="0" applyFill="1"/>
    <xf numFmtId="14" fontId="10" fillId="3" borderId="8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 vertical="center"/>
    </xf>
    <xf numFmtId="38" fontId="10" fillId="3" borderId="8" xfId="0" applyNumberFormat="1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164" fontId="0" fillId="3" borderId="0" xfId="1" applyNumberFormat="1" applyFont="1" applyFill="1"/>
    <xf numFmtId="38" fontId="0" fillId="3" borderId="0" xfId="0" applyNumberFormat="1" applyFill="1"/>
    <xf numFmtId="9" fontId="10" fillId="0" borderId="8" xfId="0" applyNumberFormat="1" applyFont="1" applyBorder="1" applyAlignment="1">
      <alignment horizontal="right" vertical="center"/>
    </xf>
    <xf numFmtId="164" fontId="12" fillId="5" borderId="0" xfId="1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D78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&#7843;ng%20k&#234;%20chi%20ti&#7871;t%20tr&#7843;%20ti&#7873;n%20cho%20c&#225;c%20h&#243;a%20&#273;&#417;n_2022_Ng&#7885;c%20Th&#417;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8"/>
      <sheetName val="bkhđ CHƯA TT"/>
      <sheetName val="Sheet10"/>
      <sheetName val="TH thanh toán"/>
      <sheetName val="BKHĐ"/>
      <sheetName val="12,07"/>
      <sheetName val="31,08"/>
      <sheetName val="05,08"/>
      <sheetName val="07,09"/>
      <sheetName val="31,09"/>
      <sheetName val="21,11"/>
    </sheetNames>
    <sheetDataSet>
      <sheetData sheetId="0"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</sheetData>
      <sheetData sheetId="1" refreshError="1"/>
      <sheetData sheetId="2">
        <row r="2">
          <cell r="H2">
            <v>13</v>
          </cell>
          <cell r="I2">
            <v>286473</v>
          </cell>
        </row>
        <row r="3">
          <cell r="H3">
            <v>69</v>
          </cell>
          <cell r="I3">
            <v>1029409</v>
          </cell>
        </row>
        <row r="4">
          <cell r="H4">
            <v>113</v>
          </cell>
          <cell r="I4">
            <v>689026</v>
          </cell>
        </row>
        <row r="5">
          <cell r="H5">
            <v>168</v>
          </cell>
          <cell r="I5">
            <v>1178861</v>
          </cell>
        </row>
        <row r="6">
          <cell r="H6">
            <v>391</v>
          </cell>
          <cell r="I6">
            <v>51488</v>
          </cell>
        </row>
        <row r="7">
          <cell r="H7">
            <v>400</v>
          </cell>
          <cell r="I7">
            <v>591312</v>
          </cell>
        </row>
        <row r="8">
          <cell r="H8">
            <v>401</v>
          </cell>
          <cell r="I8">
            <v>250551</v>
          </cell>
        </row>
        <row r="9">
          <cell r="H9">
            <v>498</v>
          </cell>
          <cell r="I9">
            <v>188784</v>
          </cell>
        </row>
        <row r="10">
          <cell r="H10">
            <v>680</v>
          </cell>
          <cell r="I10">
            <v>154039</v>
          </cell>
        </row>
        <row r="11">
          <cell r="H11">
            <v>734</v>
          </cell>
          <cell r="I11">
            <v>753453</v>
          </cell>
        </row>
        <row r="12">
          <cell r="H12">
            <v>800</v>
          </cell>
          <cell r="I12">
            <v>358769</v>
          </cell>
        </row>
        <row r="13">
          <cell r="H13">
            <v>924</v>
          </cell>
          <cell r="I13">
            <v>745372</v>
          </cell>
        </row>
        <row r="14">
          <cell r="H14">
            <v>950</v>
          </cell>
          <cell r="I14">
            <v>562465</v>
          </cell>
        </row>
        <row r="15">
          <cell r="H15">
            <v>961</v>
          </cell>
          <cell r="I15">
            <v>577343</v>
          </cell>
        </row>
        <row r="16">
          <cell r="H16">
            <v>1044</v>
          </cell>
          <cell r="I16">
            <v>188784</v>
          </cell>
        </row>
        <row r="17">
          <cell r="H17">
            <v>1128</v>
          </cell>
          <cell r="I17">
            <v>196943</v>
          </cell>
        </row>
        <row r="18">
          <cell r="H18">
            <v>10986</v>
          </cell>
          <cell r="I18">
            <v>-1989729</v>
          </cell>
        </row>
        <row r="19">
          <cell r="H19">
            <v>14120</v>
          </cell>
          <cell r="I19">
            <v>-4470320</v>
          </cell>
        </row>
        <row r="20">
          <cell r="H20">
            <v>18078</v>
          </cell>
          <cell r="I20">
            <v>-2182829</v>
          </cell>
        </row>
        <row r="21">
          <cell r="H21">
            <v>20404</v>
          </cell>
          <cell r="I21">
            <v>-805707</v>
          </cell>
        </row>
        <row r="22">
          <cell r="H22">
            <v>22089</v>
          </cell>
          <cell r="I22">
            <v>-1323124</v>
          </cell>
        </row>
        <row r="23">
          <cell r="H23">
            <v>22095</v>
          </cell>
          <cell r="I23">
            <v>-574722</v>
          </cell>
        </row>
        <row r="24">
          <cell r="H24">
            <v>23966</v>
          </cell>
          <cell r="I24">
            <v>-1439845</v>
          </cell>
        </row>
        <row r="25">
          <cell r="H25">
            <v>27062</v>
          </cell>
          <cell r="I25">
            <v>-1146889</v>
          </cell>
        </row>
        <row r="26">
          <cell r="H26">
            <v>27357</v>
          </cell>
          <cell r="I26">
            <v>-892706</v>
          </cell>
        </row>
        <row r="27">
          <cell r="H27">
            <v>29489</v>
          </cell>
          <cell r="I27">
            <v>-1580562</v>
          </cell>
        </row>
        <row r="28">
          <cell r="H28">
            <v>34141</v>
          </cell>
          <cell r="I28">
            <v>-425256</v>
          </cell>
        </row>
        <row r="29">
          <cell r="H29">
            <v>34329</v>
          </cell>
          <cell r="I29">
            <v>-1555872</v>
          </cell>
        </row>
        <row r="30">
          <cell r="H30">
            <v>36416</v>
          </cell>
          <cell r="I30">
            <v>-1439841</v>
          </cell>
        </row>
        <row r="31">
          <cell r="H31">
            <v>37137</v>
          </cell>
          <cell r="I31">
            <v>-1580562</v>
          </cell>
        </row>
        <row r="32">
          <cell r="H32">
            <v>37173</v>
          </cell>
          <cell r="I32">
            <v>-946428</v>
          </cell>
        </row>
        <row r="33">
          <cell r="H33">
            <v>37255</v>
          </cell>
          <cell r="I33">
            <v>-1203861</v>
          </cell>
        </row>
        <row r="34">
          <cell r="H34">
            <v>38440</v>
          </cell>
          <cell r="I34">
            <v>-1439841</v>
          </cell>
        </row>
        <row r="35">
          <cell r="H35">
            <v>39084</v>
          </cell>
          <cell r="I35">
            <v>-1573467</v>
          </cell>
        </row>
        <row r="36">
          <cell r="H36">
            <v>39893</v>
          </cell>
          <cell r="I36">
            <v>-1739930</v>
          </cell>
        </row>
        <row r="37">
          <cell r="H37">
            <v>39898</v>
          </cell>
          <cell r="I37">
            <v>-968876</v>
          </cell>
        </row>
        <row r="38">
          <cell r="H38">
            <v>40106</v>
          </cell>
          <cell r="I38">
            <v>-946428</v>
          </cell>
        </row>
        <row r="39">
          <cell r="H39">
            <v>41359</v>
          </cell>
          <cell r="I39">
            <v>-946428</v>
          </cell>
        </row>
        <row r="40">
          <cell r="H40">
            <v>42301</v>
          </cell>
          <cell r="I40">
            <v>-1025510</v>
          </cell>
        </row>
        <row r="41">
          <cell r="H41">
            <v>42307</v>
          </cell>
          <cell r="I41">
            <v>-1185504</v>
          </cell>
        </row>
        <row r="42">
          <cell r="H42">
            <v>42423</v>
          </cell>
          <cell r="I42">
            <v>-1146889</v>
          </cell>
        </row>
        <row r="43">
          <cell r="H43">
            <v>42439</v>
          </cell>
          <cell r="I43">
            <v>-1781024</v>
          </cell>
        </row>
        <row r="44">
          <cell r="H44">
            <v>43854</v>
          </cell>
          <cell r="I44">
            <v>-44712</v>
          </cell>
        </row>
        <row r="45">
          <cell r="H45">
            <v>44051</v>
          </cell>
          <cell r="I45">
            <v>-1264203</v>
          </cell>
        </row>
        <row r="46">
          <cell r="H46">
            <v>44130</v>
          </cell>
          <cell r="I46">
            <v>-1402210</v>
          </cell>
        </row>
        <row r="47">
          <cell r="H47">
            <v>44249</v>
          </cell>
          <cell r="I47">
            <v>-1694678</v>
          </cell>
        </row>
        <row r="48">
          <cell r="H48">
            <v>44307</v>
          </cell>
          <cell r="I48">
            <v>-1146889</v>
          </cell>
        </row>
        <row r="49">
          <cell r="H49">
            <v>44677</v>
          </cell>
          <cell r="I49">
            <v>-1125436</v>
          </cell>
        </row>
        <row r="50">
          <cell r="H50">
            <v>44678</v>
          </cell>
          <cell r="I50">
            <v>-870114</v>
          </cell>
        </row>
        <row r="51">
          <cell r="H51">
            <v>44681</v>
          </cell>
          <cell r="I51">
            <v>-533673</v>
          </cell>
        </row>
        <row r="52">
          <cell r="H52">
            <v>45746</v>
          </cell>
          <cell r="I52">
            <v>-1177767</v>
          </cell>
        </row>
        <row r="53">
          <cell r="H53">
            <v>45794</v>
          </cell>
          <cell r="I53">
            <v>-1268269</v>
          </cell>
        </row>
        <row r="54">
          <cell r="H54">
            <v>45826</v>
          </cell>
          <cell r="I54">
            <v>-2027685</v>
          </cell>
        </row>
        <row r="55">
          <cell r="H55">
            <v>45852</v>
          </cell>
          <cell r="I55">
            <v>-1266156</v>
          </cell>
        </row>
        <row r="56">
          <cell r="H56">
            <v>45879</v>
          </cell>
          <cell r="I56">
            <v>-1750638</v>
          </cell>
        </row>
        <row r="57">
          <cell r="H57">
            <v>46017</v>
          </cell>
          <cell r="I57">
            <v>-2272324</v>
          </cell>
        </row>
        <row r="58">
          <cell r="H58">
            <v>46133</v>
          </cell>
          <cell r="I58">
            <v>-2056553</v>
          </cell>
        </row>
        <row r="59">
          <cell r="H59">
            <v>46586</v>
          </cell>
          <cell r="I59">
            <v>-829722</v>
          </cell>
        </row>
        <row r="60">
          <cell r="H60">
            <v>46623</v>
          </cell>
          <cell r="I60">
            <v>-1025510</v>
          </cell>
        </row>
        <row r="61">
          <cell r="H61">
            <v>46627</v>
          </cell>
          <cell r="I61">
            <v>-2012337</v>
          </cell>
        </row>
        <row r="62">
          <cell r="H62">
            <v>46632</v>
          </cell>
          <cell r="I62">
            <v>-2153138</v>
          </cell>
        </row>
        <row r="63">
          <cell r="H63">
            <v>46915</v>
          </cell>
          <cell r="I63">
            <v>-1008364</v>
          </cell>
        </row>
        <row r="64">
          <cell r="H64">
            <v>46984</v>
          </cell>
          <cell r="I64">
            <v>-1279896</v>
          </cell>
        </row>
        <row r="65">
          <cell r="H65">
            <v>46989</v>
          </cell>
          <cell r="I65">
            <v>-1451402</v>
          </cell>
        </row>
        <row r="66">
          <cell r="H66">
            <v>47045</v>
          </cell>
          <cell r="I66">
            <v>-1612670</v>
          </cell>
        </row>
        <row r="67">
          <cell r="H67">
            <v>47067</v>
          </cell>
          <cell r="I67">
            <v>-1097151</v>
          </cell>
        </row>
        <row r="68">
          <cell r="H68">
            <v>47115</v>
          </cell>
          <cell r="I68">
            <v>-1345712</v>
          </cell>
        </row>
        <row r="69">
          <cell r="H69">
            <v>47116</v>
          </cell>
          <cell r="I69">
            <v>-832482</v>
          </cell>
        </row>
        <row r="70">
          <cell r="H70">
            <v>47124</v>
          </cell>
          <cell r="I70">
            <v>-1288265</v>
          </cell>
        </row>
        <row r="71">
          <cell r="H71">
            <v>47458</v>
          </cell>
          <cell r="I71">
            <v>-1347350</v>
          </cell>
        </row>
        <row r="72">
          <cell r="H72">
            <v>47518</v>
          </cell>
          <cell r="I72">
            <v>-1504453</v>
          </cell>
        </row>
        <row r="73">
          <cell r="H73">
            <v>47547</v>
          </cell>
          <cell r="I73">
            <v>-1113771</v>
          </cell>
        </row>
        <row r="74">
          <cell r="H74">
            <v>47657</v>
          </cell>
          <cell r="I74">
            <v>-1728395</v>
          </cell>
        </row>
        <row r="75">
          <cell r="H75">
            <v>47738</v>
          </cell>
          <cell r="I75">
            <v>-2645380</v>
          </cell>
        </row>
        <row r="76">
          <cell r="H76">
            <v>47775</v>
          </cell>
          <cell r="I76">
            <v>-911564</v>
          </cell>
        </row>
        <row r="77">
          <cell r="H77">
            <v>47825</v>
          </cell>
          <cell r="I77">
            <v>-376701</v>
          </cell>
        </row>
        <row r="78">
          <cell r="H78">
            <v>47834</v>
          </cell>
          <cell r="I78">
            <v>-1367346</v>
          </cell>
        </row>
        <row r="79">
          <cell r="H79">
            <v>47848</v>
          </cell>
          <cell r="I79">
            <v>-911564</v>
          </cell>
        </row>
        <row r="80">
          <cell r="H80">
            <v>47930</v>
          </cell>
          <cell r="I80">
            <v>-986943</v>
          </cell>
        </row>
        <row r="81">
          <cell r="H81">
            <v>47992</v>
          </cell>
          <cell r="I81">
            <v>-1367346</v>
          </cell>
        </row>
        <row r="82">
          <cell r="H82">
            <v>48045</v>
          </cell>
          <cell r="I82">
            <v>-1843318</v>
          </cell>
        </row>
        <row r="83">
          <cell r="H83">
            <v>48053</v>
          </cell>
          <cell r="I83">
            <v>-697618</v>
          </cell>
        </row>
        <row r="84">
          <cell r="H84">
            <v>48069</v>
          </cell>
          <cell r="I84">
            <v>-923639</v>
          </cell>
        </row>
        <row r="85">
          <cell r="H85">
            <v>48375</v>
          </cell>
          <cell r="I85">
            <v>-1367346</v>
          </cell>
        </row>
        <row r="86">
          <cell r="H86">
            <v>48376</v>
          </cell>
          <cell r="I86">
            <v>-926874</v>
          </cell>
        </row>
        <row r="87">
          <cell r="H87">
            <v>48557</v>
          </cell>
          <cell r="I87">
            <v>-546938</v>
          </cell>
        </row>
        <row r="88">
          <cell r="H88">
            <v>48681</v>
          </cell>
          <cell r="I88">
            <v>-836262</v>
          </cell>
        </row>
        <row r="89">
          <cell r="H89">
            <v>48730</v>
          </cell>
          <cell r="I89">
            <v>-1175458</v>
          </cell>
        </row>
        <row r="90">
          <cell r="H90">
            <v>48734</v>
          </cell>
          <cell r="I90">
            <v>-1750266</v>
          </cell>
        </row>
        <row r="91">
          <cell r="H91">
            <v>110</v>
          </cell>
          <cell r="I91">
            <v>2013771</v>
          </cell>
        </row>
        <row r="92">
          <cell r="H92">
            <v>169</v>
          </cell>
          <cell r="I92">
            <v>149747</v>
          </cell>
        </row>
        <row r="93">
          <cell r="H93">
            <v>248</v>
          </cell>
          <cell r="I93">
            <v>3297185</v>
          </cell>
        </row>
      </sheetData>
      <sheetData sheetId="3" refreshError="1"/>
      <sheetData sheetId="4">
        <row r="5">
          <cell r="A5">
            <v>4</v>
          </cell>
          <cell r="I5">
            <v>3718716</v>
          </cell>
        </row>
        <row r="6">
          <cell r="A6">
            <v>4</v>
          </cell>
          <cell r="I6">
            <v>3718716</v>
          </cell>
        </row>
        <row r="7">
          <cell r="A7">
            <v>4</v>
          </cell>
          <cell r="I7">
            <v>3718716</v>
          </cell>
        </row>
        <row r="8">
          <cell r="A8">
            <v>4</v>
          </cell>
          <cell r="I8">
            <v>1139454</v>
          </cell>
        </row>
        <row r="9">
          <cell r="A9">
            <v>4</v>
          </cell>
          <cell r="I9">
            <v>2641786</v>
          </cell>
        </row>
        <row r="10">
          <cell r="A10">
            <v>4</v>
          </cell>
          <cell r="I10">
            <v>2641786</v>
          </cell>
        </row>
        <row r="11">
          <cell r="A11">
            <v>4</v>
          </cell>
          <cell r="I11">
            <v>2641786</v>
          </cell>
        </row>
        <row r="12">
          <cell r="A12">
            <v>4</v>
          </cell>
          <cell r="I12">
            <v>3522380</v>
          </cell>
        </row>
        <row r="13">
          <cell r="A13">
            <v>4</v>
          </cell>
          <cell r="I13">
            <v>3522381</v>
          </cell>
        </row>
        <row r="14">
          <cell r="A14">
            <v>4</v>
          </cell>
          <cell r="I14">
            <v>3437428</v>
          </cell>
        </row>
        <row r="15">
          <cell r="A15">
            <v>5</v>
          </cell>
          <cell r="I15">
            <v>1989729</v>
          </cell>
        </row>
        <row r="16">
          <cell r="A16">
            <v>5</v>
          </cell>
          <cell r="I16">
            <v>1989729</v>
          </cell>
        </row>
        <row r="17">
          <cell r="A17">
            <v>5</v>
          </cell>
          <cell r="I17">
            <v>1989729</v>
          </cell>
        </row>
        <row r="18">
          <cell r="A18">
            <v>5</v>
          </cell>
          <cell r="I18">
            <v>1989729</v>
          </cell>
        </row>
        <row r="19">
          <cell r="A19">
            <v>5</v>
          </cell>
          <cell r="I19">
            <v>1989729</v>
          </cell>
        </row>
        <row r="20">
          <cell r="A20">
            <v>5</v>
          </cell>
          <cell r="I20">
            <v>1989729</v>
          </cell>
        </row>
        <row r="21">
          <cell r="A21">
            <v>5</v>
          </cell>
          <cell r="I21">
            <v>1989729</v>
          </cell>
        </row>
        <row r="22">
          <cell r="A22">
            <v>5</v>
          </cell>
          <cell r="I22">
            <v>1989729</v>
          </cell>
        </row>
        <row r="23">
          <cell r="A23">
            <v>5</v>
          </cell>
          <cell r="I23">
            <v>7216560</v>
          </cell>
        </row>
        <row r="24">
          <cell r="A24">
            <v>5</v>
          </cell>
          <cell r="I24">
            <v>3661798</v>
          </cell>
        </row>
        <row r="25">
          <cell r="A25">
            <v>5</v>
          </cell>
          <cell r="I25">
            <v>2633985</v>
          </cell>
        </row>
        <row r="26">
          <cell r="A26">
            <v>5</v>
          </cell>
          <cell r="I26">
            <v>1314916</v>
          </cell>
        </row>
        <row r="27">
          <cell r="A27">
            <v>5</v>
          </cell>
          <cell r="I27">
            <v>2502992</v>
          </cell>
        </row>
        <row r="28">
          <cell r="A28">
            <v>5</v>
          </cell>
          <cell r="I28">
            <v>1203865</v>
          </cell>
        </row>
        <row r="29">
          <cell r="A29">
            <v>5</v>
          </cell>
          <cell r="I29">
            <v>1323124</v>
          </cell>
        </row>
        <row r="30">
          <cell r="A30">
            <v>5</v>
          </cell>
          <cell r="I30">
            <v>2407730</v>
          </cell>
        </row>
        <row r="31">
          <cell r="A31">
            <v>5</v>
          </cell>
          <cell r="I31">
            <v>3165280</v>
          </cell>
        </row>
        <row r="32">
          <cell r="A32">
            <v>5</v>
          </cell>
          <cell r="I32">
            <v>1203865</v>
          </cell>
        </row>
        <row r="33">
          <cell r="A33">
            <v>5</v>
          </cell>
          <cell r="I33">
            <v>876586</v>
          </cell>
        </row>
        <row r="34">
          <cell r="A34">
            <v>5</v>
          </cell>
          <cell r="I34">
            <v>876586</v>
          </cell>
        </row>
        <row r="35">
          <cell r="A35">
            <v>5</v>
          </cell>
          <cell r="I35">
            <v>1323124</v>
          </cell>
        </row>
        <row r="36">
          <cell r="A36">
            <v>5</v>
          </cell>
          <cell r="I36">
            <v>1139454</v>
          </cell>
        </row>
        <row r="37">
          <cell r="A37">
            <v>5</v>
          </cell>
          <cell r="I37">
            <v>1461305</v>
          </cell>
        </row>
        <row r="38">
          <cell r="A38">
            <v>5</v>
          </cell>
          <cell r="I38">
            <v>1838003</v>
          </cell>
        </row>
        <row r="39">
          <cell r="A39">
            <v>5</v>
          </cell>
          <cell r="I39">
            <v>2017456</v>
          </cell>
        </row>
        <row r="40">
          <cell r="A40">
            <v>5</v>
          </cell>
          <cell r="I40">
            <v>2295162</v>
          </cell>
        </row>
        <row r="41">
          <cell r="A41">
            <v>5</v>
          </cell>
          <cell r="I41">
            <v>4967023</v>
          </cell>
        </row>
        <row r="42">
          <cell r="A42">
            <v>5</v>
          </cell>
          <cell r="I42">
            <v>1663994</v>
          </cell>
        </row>
        <row r="43">
          <cell r="A43">
            <v>5</v>
          </cell>
          <cell r="I43">
            <v>1203865</v>
          </cell>
        </row>
        <row r="44">
          <cell r="A44">
            <v>5</v>
          </cell>
          <cell r="I44">
            <v>2627975</v>
          </cell>
        </row>
        <row r="45">
          <cell r="A45">
            <v>5</v>
          </cell>
          <cell r="I45">
            <v>939617</v>
          </cell>
        </row>
        <row r="46">
          <cell r="A46">
            <v>5</v>
          </cell>
          <cell r="I46">
            <v>2446097</v>
          </cell>
        </row>
        <row r="47">
          <cell r="A47">
            <v>6</v>
          </cell>
          <cell r="I47">
            <v>3143427</v>
          </cell>
        </row>
        <row r="48">
          <cell r="A48">
            <v>6</v>
          </cell>
          <cell r="I48">
            <v>1550156</v>
          </cell>
        </row>
        <row r="49">
          <cell r="A49">
            <v>6</v>
          </cell>
          <cell r="I49">
            <v>945225</v>
          </cell>
        </row>
        <row r="50">
          <cell r="A50">
            <v>6</v>
          </cell>
          <cell r="I50">
            <v>1439845</v>
          </cell>
        </row>
        <row r="51">
          <cell r="A51">
            <v>6</v>
          </cell>
          <cell r="I51">
            <v>1323124</v>
          </cell>
        </row>
        <row r="52">
          <cell r="A52">
            <v>6</v>
          </cell>
          <cell r="I52">
            <v>1752133</v>
          </cell>
        </row>
        <row r="53">
          <cell r="A53">
            <v>6</v>
          </cell>
          <cell r="I53">
            <v>235980</v>
          </cell>
        </row>
        <row r="54">
          <cell r="A54">
            <v>6</v>
          </cell>
          <cell r="I54">
            <v>1439845</v>
          </cell>
        </row>
        <row r="55">
          <cell r="A55">
            <v>6</v>
          </cell>
          <cell r="I55">
            <v>805707</v>
          </cell>
        </row>
        <row r="56">
          <cell r="A56">
            <v>6</v>
          </cell>
          <cell r="I56">
            <v>569727</v>
          </cell>
        </row>
        <row r="57">
          <cell r="A57">
            <v>6</v>
          </cell>
          <cell r="I57">
            <v>1203865</v>
          </cell>
        </row>
        <row r="58">
          <cell r="A58">
            <v>6</v>
          </cell>
          <cell r="I58">
            <v>569727</v>
          </cell>
        </row>
        <row r="59">
          <cell r="A59">
            <v>6</v>
          </cell>
          <cell r="I59">
            <v>2879690</v>
          </cell>
        </row>
        <row r="60">
          <cell r="A60">
            <v>6</v>
          </cell>
          <cell r="I60">
            <v>1439845</v>
          </cell>
        </row>
        <row r="61">
          <cell r="A61">
            <v>6</v>
          </cell>
          <cell r="I61">
            <v>1203865</v>
          </cell>
        </row>
        <row r="62">
          <cell r="A62">
            <v>6</v>
          </cell>
          <cell r="I62">
            <v>569727</v>
          </cell>
        </row>
        <row r="63">
          <cell r="A63">
            <v>6</v>
          </cell>
          <cell r="I63">
            <v>1139454</v>
          </cell>
        </row>
        <row r="64">
          <cell r="A64">
            <v>6</v>
          </cell>
          <cell r="I64">
            <v>1709181</v>
          </cell>
        </row>
        <row r="65">
          <cell r="A65">
            <v>6</v>
          </cell>
          <cell r="I65">
            <v>1709181</v>
          </cell>
        </row>
        <row r="66">
          <cell r="A66">
            <v>6</v>
          </cell>
          <cell r="I66">
            <v>257440</v>
          </cell>
        </row>
        <row r="67">
          <cell r="A67">
            <v>6</v>
          </cell>
          <cell r="I67">
            <v>2852636</v>
          </cell>
        </row>
        <row r="68">
          <cell r="A68">
            <v>6</v>
          </cell>
          <cell r="I68">
            <v>1752133</v>
          </cell>
        </row>
        <row r="69">
          <cell r="A69">
            <v>6</v>
          </cell>
          <cell r="I69">
            <v>569727</v>
          </cell>
        </row>
        <row r="70">
          <cell r="A70">
            <v>6</v>
          </cell>
          <cell r="I70">
            <v>805707</v>
          </cell>
        </row>
        <row r="71">
          <cell r="A71">
            <v>6</v>
          </cell>
          <cell r="I71">
            <v>2852636</v>
          </cell>
        </row>
        <row r="72">
          <cell r="A72">
            <v>6</v>
          </cell>
          <cell r="I72">
            <v>2852636</v>
          </cell>
        </row>
        <row r="73">
          <cell r="A73">
            <v>6</v>
          </cell>
          <cell r="I73">
            <v>1182406</v>
          </cell>
        </row>
        <row r="74">
          <cell r="A74">
            <v>6</v>
          </cell>
          <cell r="I74">
            <v>1139454</v>
          </cell>
        </row>
        <row r="75">
          <cell r="A75">
            <v>6</v>
          </cell>
          <cell r="I75">
            <v>570402</v>
          </cell>
        </row>
        <row r="76">
          <cell r="A76">
            <v>6</v>
          </cell>
          <cell r="I76">
            <v>1439845</v>
          </cell>
        </row>
        <row r="77">
          <cell r="A77">
            <v>6</v>
          </cell>
          <cell r="I77">
            <v>1203865</v>
          </cell>
        </row>
        <row r="78">
          <cell r="A78">
            <v>7</v>
          </cell>
          <cell r="I78">
            <v>1323129</v>
          </cell>
        </row>
        <row r="79">
          <cell r="A79">
            <v>7</v>
          </cell>
          <cell r="I79">
            <v>805707</v>
          </cell>
        </row>
        <row r="80">
          <cell r="A80">
            <v>7</v>
          </cell>
          <cell r="I80">
            <v>1439845</v>
          </cell>
        </row>
        <row r="81">
          <cell r="A81">
            <v>7</v>
          </cell>
          <cell r="I81">
            <v>569727</v>
          </cell>
        </row>
        <row r="82">
          <cell r="A82">
            <v>7</v>
          </cell>
          <cell r="I82">
            <v>1439845</v>
          </cell>
        </row>
        <row r="83">
          <cell r="A83">
            <v>7</v>
          </cell>
          <cell r="I83">
            <v>2150290</v>
          </cell>
        </row>
        <row r="84">
          <cell r="A84">
            <v>7</v>
          </cell>
          <cell r="I84">
            <v>3365710</v>
          </cell>
        </row>
        <row r="85">
          <cell r="A85">
            <v>7</v>
          </cell>
          <cell r="I85">
            <v>946426</v>
          </cell>
        </row>
        <row r="86">
          <cell r="A86">
            <v>7</v>
          </cell>
          <cell r="I86">
            <v>1516153</v>
          </cell>
        </row>
        <row r="87">
          <cell r="A87">
            <v>7</v>
          </cell>
          <cell r="I87">
            <v>2407724</v>
          </cell>
        </row>
        <row r="88">
          <cell r="A88">
            <v>7</v>
          </cell>
          <cell r="I88">
            <v>1375435</v>
          </cell>
        </row>
        <row r="89">
          <cell r="A89">
            <v>7</v>
          </cell>
          <cell r="I89">
            <v>1139455</v>
          </cell>
        </row>
        <row r="90">
          <cell r="A90">
            <v>7</v>
          </cell>
          <cell r="I90">
            <v>1203865</v>
          </cell>
        </row>
        <row r="91">
          <cell r="A91">
            <v>7</v>
          </cell>
          <cell r="I91">
            <v>1439841</v>
          </cell>
        </row>
        <row r="92">
          <cell r="A92">
            <v>7</v>
          </cell>
          <cell r="I92">
            <v>376701</v>
          </cell>
        </row>
        <row r="93">
          <cell r="A93">
            <v>7</v>
          </cell>
          <cell r="I93">
            <v>2879684</v>
          </cell>
        </row>
        <row r="94">
          <cell r="A94">
            <v>7</v>
          </cell>
          <cell r="I94">
            <v>1410300</v>
          </cell>
        </row>
        <row r="95">
          <cell r="A95">
            <v>7</v>
          </cell>
          <cell r="I95">
            <v>1382869</v>
          </cell>
        </row>
        <row r="96">
          <cell r="A96">
            <v>7</v>
          </cell>
          <cell r="I96">
            <v>1263504</v>
          </cell>
        </row>
        <row r="97">
          <cell r="A97">
            <v>7</v>
          </cell>
          <cell r="I97">
            <v>1382869</v>
          </cell>
        </row>
        <row r="98">
          <cell r="A98">
            <v>7</v>
          </cell>
          <cell r="I98">
            <v>1130103</v>
          </cell>
        </row>
        <row r="99">
          <cell r="A99">
            <v>7</v>
          </cell>
          <cell r="I99">
            <v>770188</v>
          </cell>
        </row>
        <row r="100">
          <cell r="A100">
            <v>7</v>
          </cell>
          <cell r="I100">
            <v>4211444</v>
          </cell>
        </row>
        <row r="101">
          <cell r="A101">
            <v>7</v>
          </cell>
          <cell r="I101">
            <v>2529759</v>
          </cell>
        </row>
        <row r="102">
          <cell r="A102">
            <v>7</v>
          </cell>
          <cell r="I102">
            <v>1025510</v>
          </cell>
        </row>
        <row r="103">
          <cell r="A103">
            <v>7</v>
          </cell>
          <cell r="I103">
            <v>688555</v>
          </cell>
        </row>
        <row r="104">
          <cell r="A104">
            <v>7</v>
          </cell>
          <cell r="I104">
            <v>1146889</v>
          </cell>
        </row>
        <row r="105">
          <cell r="A105">
            <v>7</v>
          </cell>
          <cell r="I105">
            <v>750847</v>
          </cell>
        </row>
        <row r="106">
          <cell r="A106">
            <v>7</v>
          </cell>
          <cell r="I106">
            <v>753402</v>
          </cell>
        </row>
        <row r="107">
          <cell r="A107">
            <v>7</v>
          </cell>
          <cell r="I107">
            <v>2489163</v>
          </cell>
        </row>
        <row r="108">
          <cell r="A108">
            <v>7</v>
          </cell>
          <cell r="I108">
            <v>892706</v>
          </cell>
        </row>
        <row r="109">
          <cell r="A109">
            <v>7</v>
          </cell>
          <cell r="I109">
            <v>1185107</v>
          </cell>
        </row>
        <row r="110">
          <cell r="A110">
            <v>7</v>
          </cell>
          <cell r="I110">
            <v>1146889</v>
          </cell>
        </row>
        <row r="111">
          <cell r="A111">
            <v>7</v>
          </cell>
          <cell r="I111">
            <v>889456</v>
          </cell>
        </row>
        <row r="112">
          <cell r="A112">
            <v>7</v>
          </cell>
          <cell r="I112">
            <v>512755</v>
          </cell>
        </row>
        <row r="113">
          <cell r="A113">
            <v>7</v>
          </cell>
          <cell r="I113">
            <v>889456</v>
          </cell>
        </row>
        <row r="114">
          <cell r="A114">
            <v>7</v>
          </cell>
          <cell r="I114">
            <v>1197109</v>
          </cell>
        </row>
        <row r="115">
          <cell r="A115">
            <v>8</v>
          </cell>
          <cell r="I115">
            <v>1895624</v>
          </cell>
        </row>
        <row r="116">
          <cell r="A116">
            <v>8</v>
          </cell>
          <cell r="I116">
            <v>1035959</v>
          </cell>
        </row>
        <row r="117">
          <cell r="A117">
            <v>8</v>
          </cell>
          <cell r="I117">
            <v>1382869</v>
          </cell>
        </row>
        <row r="118">
          <cell r="A118">
            <v>8</v>
          </cell>
          <cell r="I118">
            <v>2036344</v>
          </cell>
        </row>
        <row r="119">
          <cell r="A119">
            <v>8</v>
          </cell>
          <cell r="I119">
            <v>1035959</v>
          </cell>
        </row>
        <row r="120">
          <cell r="A120">
            <v>8</v>
          </cell>
          <cell r="I120">
            <v>2529759</v>
          </cell>
        </row>
        <row r="121">
          <cell r="A121">
            <v>8</v>
          </cell>
          <cell r="I121">
            <v>2765739</v>
          </cell>
        </row>
        <row r="122">
          <cell r="A122">
            <v>8</v>
          </cell>
          <cell r="I122">
            <v>1205443</v>
          </cell>
        </row>
        <row r="123">
          <cell r="A123">
            <v>8</v>
          </cell>
          <cell r="I123">
            <v>1323129</v>
          </cell>
        </row>
        <row r="124">
          <cell r="A124">
            <v>8</v>
          </cell>
          <cell r="I124">
            <v>1439841</v>
          </cell>
        </row>
        <row r="125">
          <cell r="A125">
            <v>8</v>
          </cell>
          <cell r="I125">
            <v>1203861</v>
          </cell>
        </row>
        <row r="126">
          <cell r="A126">
            <v>8</v>
          </cell>
          <cell r="I126">
            <v>1063140</v>
          </cell>
        </row>
        <row r="127">
          <cell r="A127">
            <v>8</v>
          </cell>
          <cell r="I127">
            <v>1233847</v>
          </cell>
        </row>
        <row r="128">
          <cell r="A128">
            <v>8</v>
          </cell>
          <cell r="I128">
            <v>1439841</v>
          </cell>
        </row>
        <row r="129">
          <cell r="A129">
            <v>8</v>
          </cell>
          <cell r="I129">
            <v>1203861</v>
          </cell>
        </row>
        <row r="130">
          <cell r="A130">
            <v>8</v>
          </cell>
          <cell r="I130">
            <v>1580562</v>
          </cell>
        </row>
        <row r="131">
          <cell r="A131">
            <v>8</v>
          </cell>
          <cell r="I131">
            <v>1580562</v>
          </cell>
        </row>
        <row r="132">
          <cell r="A132">
            <v>8</v>
          </cell>
          <cell r="I132">
            <v>1303840</v>
          </cell>
        </row>
        <row r="133">
          <cell r="A133">
            <v>8</v>
          </cell>
          <cell r="I133">
            <v>1439841</v>
          </cell>
        </row>
        <row r="134">
          <cell r="A134">
            <v>8</v>
          </cell>
          <cell r="I134">
            <v>2309956</v>
          </cell>
        </row>
        <row r="135">
          <cell r="A135">
            <v>8</v>
          </cell>
          <cell r="I135">
            <v>569727</v>
          </cell>
        </row>
        <row r="136">
          <cell r="A136">
            <v>8</v>
          </cell>
          <cell r="I136">
            <v>1752136</v>
          </cell>
        </row>
        <row r="137">
          <cell r="A137">
            <v>8</v>
          </cell>
          <cell r="I137">
            <v>1203861</v>
          </cell>
        </row>
        <row r="138">
          <cell r="A138">
            <v>8</v>
          </cell>
          <cell r="I138">
            <v>235980</v>
          </cell>
        </row>
        <row r="139">
          <cell r="A139">
            <v>8</v>
          </cell>
          <cell r="I139">
            <v>1139455</v>
          </cell>
        </row>
        <row r="140">
          <cell r="A140">
            <v>8</v>
          </cell>
          <cell r="I140">
            <v>827160</v>
          </cell>
        </row>
        <row r="141">
          <cell r="A141">
            <v>8</v>
          </cell>
          <cell r="I141">
            <v>1439841</v>
          </cell>
        </row>
        <row r="142">
          <cell r="A142">
            <v>8</v>
          </cell>
          <cell r="I142">
            <v>1203861</v>
          </cell>
        </row>
        <row r="143">
          <cell r="A143">
            <v>8</v>
          </cell>
          <cell r="I143">
            <v>1439841</v>
          </cell>
        </row>
        <row r="144">
          <cell r="A144">
            <v>8</v>
          </cell>
          <cell r="I144">
            <v>1203861</v>
          </cell>
        </row>
        <row r="145">
          <cell r="A145">
            <v>8</v>
          </cell>
          <cell r="I145">
            <v>870114</v>
          </cell>
        </row>
        <row r="146">
          <cell r="A146">
            <v>8</v>
          </cell>
          <cell r="I146">
            <v>425256</v>
          </cell>
        </row>
        <row r="147">
          <cell r="A147">
            <v>8</v>
          </cell>
          <cell r="I147">
            <v>1063140</v>
          </cell>
        </row>
        <row r="148">
          <cell r="A148">
            <v>8</v>
          </cell>
          <cell r="I148">
            <v>1063140</v>
          </cell>
        </row>
        <row r="149">
          <cell r="A149">
            <v>8</v>
          </cell>
          <cell r="I149">
            <v>711315</v>
          </cell>
        </row>
        <row r="150">
          <cell r="A150">
            <v>8</v>
          </cell>
          <cell r="I150">
            <v>1555872</v>
          </cell>
        </row>
        <row r="151">
          <cell r="A151">
            <v>8</v>
          </cell>
          <cell r="I151">
            <v>1139455</v>
          </cell>
        </row>
        <row r="152">
          <cell r="A152">
            <v>8</v>
          </cell>
          <cell r="I152">
            <v>584537</v>
          </cell>
        </row>
        <row r="153">
          <cell r="A153">
            <v>8</v>
          </cell>
          <cell r="I153">
            <v>2009569</v>
          </cell>
        </row>
        <row r="154">
          <cell r="A154">
            <v>8</v>
          </cell>
          <cell r="I154">
            <v>1203861</v>
          </cell>
        </row>
        <row r="155">
          <cell r="A155">
            <v>8</v>
          </cell>
          <cell r="I155">
            <v>1182408</v>
          </cell>
        </row>
        <row r="156">
          <cell r="A156">
            <v>8</v>
          </cell>
          <cell r="I156">
            <v>1439841</v>
          </cell>
        </row>
        <row r="157">
          <cell r="A157">
            <v>8</v>
          </cell>
          <cell r="I157">
            <v>1516156</v>
          </cell>
        </row>
        <row r="158">
          <cell r="A158">
            <v>9</v>
          </cell>
          <cell r="I158">
            <v>1580562</v>
          </cell>
        </row>
        <row r="159">
          <cell r="A159">
            <v>9</v>
          </cell>
          <cell r="I159">
            <v>1345449</v>
          </cell>
        </row>
        <row r="160">
          <cell r="A160">
            <v>9</v>
          </cell>
          <cell r="I160">
            <v>946428</v>
          </cell>
        </row>
        <row r="161">
          <cell r="A161">
            <v>9</v>
          </cell>
          <cell r="I161">
            <v>946428</v>
          </cell>
        </row>
        <row r="162">
          <cell r="A162">
            <v>9</v>
          </cell>
          <cell r="I162">
            <v>2150290</v>
          </cell>
        </row>
        <row r="163">
          <cell r="A163">
            <v>9</v>
          </cell>
          <cell r="I163">
            <v>946428</v>
          </cell>
        </row>
        <row r="164">
          <cell r="A164">
            <v>9</v>
          </cell>
          <cell r="I164">
            <v>235980</v>
          </cell>
        </row>
        <row r="165">
          <cell r="A165">
            <v>9</v>
          </cell>
          <cell r="I165">
            <v>1203861</v>
          </cell>
        </row>
        <row r="166">
          <cell r="A166">
            <v>9</v>
          </cell>
          <cell r="I166">
            <v>928760</v>
          </cell>
        </row>
        <row r="167">
          <cell r="A167">
            <v>9</v>
          </cell>
          <cell r="I167">
            <v>1048244</v>
          </cell>
        </row>
        <row r="168">
          <cell r="A168">
            <v>9</v>
          </cell>
          <cell r="I168">
            <v>1439841</v>
          </cell>
        </row>
        <row r="169">
          <cell r="A169">
            <v>9</v>
          </cell>
          <cell r="I169">
            <v>1573467</v>
          </cell>
        </row>
        <row r="170">
          <cell r="A170">
            <v>9</v>
          </cell>
          <cell r="I170">
            <v>1739930</v>
          </cell>
        </row>
        <row r="171">
          <cell r="A171">
            <v>9</v>
          </cell>
          <cell r="I171">
            <v>968876</v>
          </cell>
        </row>
        <row r="172">
          <cell r="A172">
            <v>9</v>
          </cell>
          <cell r="I172">
            <v>946428</v>
          </cell>
        </row>
        <row r="173">
          <cell r="A173">
            <v>9</v>
          </cell>
          <cell r="I173">
            <v>946428</v>
          </cell>
        </row>
        <row r="174">
          <cell r="A174">
            <v>9</v>
          </cell>
          <cell r="I174">
            <v>1025510</v>
          </cell>
        </row>
        <row r="175">
          <cell r="A175">
            <v>9</v>
          </cell>
          <cell r="I175">
            <v>1185504</v>
          </cell>
        </row>
        <row r="176">
          <cell r="A176">
            <v>9</v>
          </cell>
          <cell r="I176">
            <v>1146889</v>
          </cell>
        </row>
        <row r="177">
          <cell r="A177">
            <v>9</v>
          </cell>
          <cell r="I177">
            <v>1781024</v>
          </cell>
        </row>
        <row r="178">
          <cell r="A178">
            <v>9</v>
          </cell>
          <cell r="I178">
            <v>870114</v>
          </cell>
        </row>
        <row r="179">
          <cell r="A179">
            <v>9</v>
          </cell>
          <cell r="I179">
            <v>1264203</v>
          </cell>
        </row>
        <row r="180">
          <cell r="A180">
            <v>9</v>
          </cell>
          <cell r="I180">
            <v>1936017</v>
          </cell>
        </row>
        <row r="181">
          <cell r="A181">
            <v>9</v>
          </cell>
          <cell r="I181">
            <v>2293779</v>
          </cell>
        </row>
        <row r="182">
          <cell r="A182">
            <v>9</v>
          </cell>
          <cell r="I182">
            <v>1264203</v>
          </cell>
        </row>
        <row r="183">
          <cell r="A183">
            <v>9</v>
          </cell>
          <cell r="I183">
            <v>927661</v>
          </cell>
        </row>
        <row r="184">
          <cell r="A184">
            <v>9</v>
          </cell>
          <cell r="I184">
            <v>961996</v>
          </cell>
        </row>
        <row r="185">
          <cell r="A185">
            <v>9</v>
          </cell>
          <cell r="I185">
            <v>1402210</v>
          </cell>
        </row>
        <row r="186">
          <cell r="A186">
            <v>9</v>
          </cell>
          <cell r="I186">
            <v>2036344</v>
          </cell>
        </row>
        <row r="187">
          <cell r="A187">
            <v>9</v>
          </cell>
          <cell r="I187">
            <v>1382869</v>
          </cell>
        </row>
        <row r="188">
          <cell r="A188">
            <v>9</v>
          </cell>
          <cell r="I188">
            <v>1617761</v>
          </cell>
        </row>
        <row r="189">
          <cell r="A189">
            <v>9</v>
          </cell>
          <cell r="I189">
            <v>1694678</v>
          </cell>
        </row>
        <row r="190">
          <cell r="A190">
            <v>9</v>
          </cell>
          <cell r="I190">
            <v>1146889</v>
          </cell>
        </row>
        <row r="191">
          <cell r="A191">
            <v>9</v>
          </cell>
          <cell r="I191">
            <v>1125436</v>
          </cell>
        </row>
        <row r="192">
          <cell r="A192">
            <v>9</v>
          </cell>
          <cell r="I192">
            <v>870114</v>
          </cell>
        </row>
        <row r="193">
          <cell r="A193">
            <v>9</v>
          </cell>
          <cell r="I193">
            <v>533673</v>
          </cell>
        </row>
        <row r="194">
          <cell r="A194">
            <v>10</v>
          </cell>
          <cell r="I194">
            <v>1177767</v>
          </cell>
        </row>
        <row r="195">
          <cell r="A195">
            <v>10</v>
          </cell>
          <cell r="I195">
            <v>1268269</v>
          </cell>
        </row>
        <row r="196">
          <cell r="A196">
            <v>10</v>
          </cell>
          <cell r="I196">
            <v>2027685</v>
          </cell>
        </row>
        <row r="197">
          <cell r="A197">
            <v>10</v>
          </cell>
          <cell r="I197">
            <v>1266156</v>
          </cell>
        </row>
        <row r="198">
          <cell r="A198">
            <v>10</v>
          </cell>
          <cell r="I198">
            <v>1750638</v>
          </cell>
        </row>
        <row r="199">
          <cell r="A199">
            <v>10</v>
          </cell>
          <cell r="I199">
            <v>2272324</v>
          </cell>
        </row>
        <row r="200">
          <cell r="A200">
            <v>10</v>
          </cell>
          <cell r="I200">
            <v>2056553</v>
          </cell>
        </row>
        <row r="201">
          <cell r="A201">
            <v>10</v>
          </cell>
          <cell r="I201">
            <v>829722</v>
          </cell>
        </row>
        <row r="202">
          <cell r="A202">
            <v>10</v>
          </cell>
          <cell r="I202">
            <v>1025510</v>
          </cell>
        </row>
        <row r="203">
          <cell r="A203">
            <v>10</v>
          </cell>
          <cell r="I203">
            <v>2012337</v>
          </cell>
        </row>
        <row r="204">
          <cell r="A204">
            <v>10</v>
          </cell>
          <cell r="I204">
            <v>2153138</v>
          </cell>
        </row>
        <row r="205">
          <cell r="A205">
            <v>10</v>
          </cell>
          <cell r="I205">
            <v>1008364</v>
          </cell>
        </row>
        <row r="206">
          <cell r="A206">
            <v>10</v>
          </cell>
          <cell r="I206">
            <v>1279896</v>
          </cell>
        </row>
        <row r="207">
          <cell r="A207">
            <v>10</v>
          </cell>
          <cell r="I207">
            <v>1451402</v>
          </cell>
        </row>
        <row r="208">
          <cell r="A208">
            <v>10</v>
          </cell>
          <cell r="I208">
            <v>1612670</v>
          </cell>
        </row>
        <row r="209">
          <cell r="A209">
            <v>10</v>
          </cell>
          <cell r="I209">
            <v>1097151</v>
          </cell>
        </row>
        <row r="210">
          <cell r="A210">
            <v>10</v>
          </cell>
          <cell r="I210">
            <v>1345712</v>
          </cell>
        </row>
        <row r="211">
          <cell r="A211">
            <v>10</v>
          </cell>
          <cell r="I211">
            <v>832482</v>
          </cell>
        </row>
        <row r="212">
          <cell r="A212">
            <v>10</v>
          </cell>
          <cell r="I212">
            <v>1288265</v>
          </cell>
        </row>
        <row r="213">
          <cell r="A213">
            <v>10</v>
          </cell>
          <cell r="I213">
            <v>1347350</v>
          </cell>
        </row>
        <row r="214">
          <cell r="A214">
            <v>10</v>
          </cell>
          <cell r="I214">
            <v>1504453</v>
          </cell>
        </row>
        <row r="215">
          <cell r="A215">
            <v>10</v>
          </cell>
          <cell r="I215">
            <v>1113771</v>
          </cell>
        </row>
        <row r="216">
          <cell r="A216">
            <v>10</v>
          </cell>
          <cell r="I216">
            <v>1728395</v>
          </cell>
        </row>
        <row r="217">
          <cell r="A217">
            <v>10</v>
          </cell>
          <cell r="I217">
            <v>2645380</v>
          </cell>
        </row>
        <row r="218">
          <cell r="A218">
            <v>10</v>
          </cell>
          <cell r="I218">
            <v>911564</v>
          </cell>
        </row>
        <row r="219">
          <cell r="A219">
            <v>10</v>
          </cell>
          <cell r="I219">
            <v>376701</v>
          </cell>
        </row>
        <row r="220">
          <cell r="A220">
            <v>10</v>
          </cell>
          <cell r="I220">
            <v>1367346</v>
          </cell>
        </row>
        <row r="221">
          <cell r="A221">
            <v>10</v>
          </cell>
          <cell r="I221">
            <v>911564</v>
          </cell>
        </row>
        <row r="222">
          <cell r="A222">
            <v>10</v>
          </cell>
          <cell r="I222">
            <v>986943</v>
          </cell>
        </row>
        <row r="223">
          <cell r="A223">
            <v>10</v>
          </cell>
          <cell r="I223">
            <v>1367346</v>
          </cell>
        </row>
        <row r="224">
          <cell r="A224">
            <v>10</v>
          </cell>
          <cell r="I224">
            <v>1843318</v>
          </cell>
        </row>
        <row r="225">
          <cell r="A225">
            <v>10</v>
          </cell>
          <cell r="I225">
            <v>697618</v>
          </cell>
        </row>
        <row r="226">
          <cell r="A226">
            <v>10</v>
          </cell>
          <cell r="I226">
            <v>923639</v>
          </cell>
        </row>
        <row r="227">
          <cell r="A227">
            <v>10</v>
          </cell>
          <cell r="I227">
            <v>1367346</v>
          </cell>
        </row>
        <row r="228">
          <cell r="A228">
            <v>10</v>
          </cell>
          <cell r="I228">
            <v>926874</v>
          </cell>
        </row>
        <row r="229">
          <cell r="A229">
            <v>10</v>
          </cell>
          <cell r="I229">
            <v>546938</v>
          </cell>
        </row>
        <row r="230">
          <cell r="A230">
            <v>10</v>
          </cell>
          <cell r="I230">
            <v>836262</v>
          </cell>
        </row>
        <row r="231">
          <cell r="A231">
            <v>10</v>
          </cell>
          <cell r="I231">
            <v>1175458</v>
          </cell>
        </row>
        <row r="232">
          <cell r="A232">
            <v>10</v>
          </cell>
          <cell r="I232">
            <v>1750266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D21D0-2995-4300-969A-04DB1F643F65}">
  <dimension ref="A1:F28"/>
  <sheetViews>
    <sheetView workbookViewId="0">
      <selection activeCell="F28" sqref="F28"/>
    </sheetView>
  </sheetViews>
  <sheetFormatPr defaultRowHeight="15" x14ac:dyDescent="0.25"/>
  <cols>
    <col min="2" max="2" width="16.140625" customWidth="1"/>
    <col min="3" max="3" width="24.7109375" customWidth="1"/>
    <col min="4" max="6" width="16.140625" customWidth="1"/>
  </cols>
  <sheetData>
    <row r="1" spans="1:6" ht="19.5" x14ac:dyDescent="0.3">
      <c r="A1" s="1"/>
      <c r="B1" s="2" t="s">
        <v>0</v>
      </c>
      <c r="C1" s="2"/>
      <c r="D1" s="2"/>
      <c r="E1" s="2"/>
      <c r="F1" s="2"/>
    </row>
    <row r="2" spans="1:6" ht="63" x14ac:dyDescent="0.25">
      <c r="A2" s="3"/>
      <c r="B2" s="4" t="s">
        <v>1</v>
      </c>
      <c r="C2" s="5" t="s">
        <v>2</v>
      </c>
      <c r="D2" s="6" t="s">
        <v>3</v>
      </c>
      <c r="E2" s="5" t="s">
        <v>4</v>
      </c>
      <c r="F2" s="5" t="s">
        <v>5</v>
      </c>
    </row>
    <row r="3" spans="1:6" ht="31.5" x14ac:dyDescent="0.25">
      <c r="A3" s="3"/>
      <c r="B3" s="7"/>
      <c r="C3" s="8" t="s">
        <v>6</v>
      </c>
      <c r="D3" s="9"/>
      <c r="E3" s="8"/>
      <c r="F3" s="8"/>
    </row>
    <row r="4" spans="1:6" ht="15.75" x14ac:dyDescent="0.25">
      <c r="A4" s="1">
        <v>4</v>
      </c>
      <c r="B4" s="10"/>
      <c r="C4" s="11" t="s">
        <v>7</v>
      </c>
      <c r="D4" s="12">
        <f>+SUMIFS([1]BKHĐ!I$5:I$232,[1]BKHĐ!A$5:A$232,[1]Sheet8!A4)</f>
        <v>30703149</v>
      </c>
      <c r="E4" s="13"/>
      <c r="F4" s="14"/>
    </row>
    <row r="5" spans="1:6" ht="15.75" x14ac:dyDescent="0.25">
      <c r="A5" s="1">
        <v>5</v>
      </c>
      <c r="B5" s="10"/>
      <c r="C5" s="11" t="s">
        <v>8</v>
      </c>
      <c r="D5" s="12">
        <f>+SUMIFS([1]BKHĐ!I$5:I$232,[1]BKHĐ!A$5:A$232,[1]Sheet8!A5)</f>
        <v>68228194</v>
      </c>
      <c r="E5" s="13"/>
      <c r="F5" s="14"/>
    </row>
    <row r="6" spans="1:6" ht="15.75" x14ac:dyDescent="0.25">
      <c r="A6" s="1">
        <v>6</v>
      </c>
      <c r="B6" s="10"/>
      <c r="C6" s="11" t="s">
        <v>9</v>
      </c>
      <c r="D6" s="12">
        <f>+SUMIFS([1]BKHĐ!I$5:I$232,[1]BKHĐ!A$5:A$232,[1]Sheet8!A6)</f>
        <v>43108591</v>
      </c>
      <c r="E6" s="13"/>
      <c r="F6" s="14"/>
    </row>
    <row r="7" spans="1:6" ht="15.75" x14ac:dyDescent="0.25">
      <c r="A7" s="1">
        <v>7</v>
      </c>
      <c r="B7" s="10"/>
      <c r="C7" s="11" t="s">
        <v>10</v>
      </c>
      <c r="D7" s="12">
        <f>+SUMIFS([1]BKHĐ!I$5:I$232,[1]BKHĐ!A$5:A$232,[1]Sheet8!A7)</f>
        <v>52028417</v>
      </c>
      <c r="E7" s="13"/>
      <c r="F7" s="14"/>
    </row>
    <row r="8" spans="1:6" ht="15.75" x14ac:dyDescent="0.25">
      <c r="A8" s="1">
        <v>8</v>
      </c>
      <c r="B8" s="10"/>
      <c r="C8" s="11" t="s">
        <v>11</v>
      </c>
      <c r="D8" s="12">
        <f>+SUMIFS([1]BKHĐ!I$5:I$232,[1]BKHĐ!A$5:A$232,[1]Sheet8!A8)</f>
        <v>56790364</v>
      </c>
      <c r="E8" s="13"/>
      <c r="F8" s="14"/>
    </row>
    <row r="9" spans="1:6" ht="15.75" x14ac:dyDescent="0.25">
      <c r="A9" s="1">
        <v>9</v>
      </c>
      <c r="B9" s="10"/>
      <c r="C9" s="11" t="s">
        <v>12</v>
      </c>
      <c r="D9" s="12">
        <f>+SUMIFS([1]BKHĐ!I$5:I$232,[1]BKHĐ!A$5:A$232,[1]Sheet8!A9)</f>
        <v>45414274</v>
      </c>
      <c r="E9" s="13"/>
      <c r="F9" s="14"/>
    </row>
    <row r="10" spans="1:6" ht="15.75" x14ac:dyDescent="0.25">
      <c r="A10" s="1">
        <v>10</v>
      </c>
      <c r="B10" s="10"/>
      <c r="C10" s="11" t="s">
        <v>13</v>
      </c>
      <c r="D10" s="12">
        <f>+SUMIFS([1]BKHĐ!I$5:I$232,[1]BKHĐ!A$5:A$232,[1]Sheet8!A10)</f>
        <v>52084573</v>
      </c>
      <c r="E10" s="13"/>
      <c r="F10" s="14"/>
    </row>
    <row r="11" spans="1:6" ht="15.75" x14ac:dyDescent="0.25">
      <c r="A11" s="1"/>
      <c r="B11" s="15" t="s">
        <v>14</v>
      </c>
      <c r="C11" s="16"/>
      <c r="D11" s="17">
        <f>+SUM(D4:D10)</f>
        <v>348357562</v>
      </c>
      <c r="E11" s="18">
        <f>+SUM(E4:E10)</f>
        <v>0</v>
      </c>
      <c r="F11" s="19"/>
    </row>
    <row r="12" spans="1:6" ht="15.75" x14ac:dyDescent="0.25">
      <c r="A12" s="1">
        <v>5</v>
      </c>
      <c r="B12" s="20"/>
      <c r="C12" s="21" t="s">
        <v>15</v>
      </c>
      <c r="D12" s="12"/>
      <c r="E12" s="22"/>
      <c r="F12" s="14"/>
    </row>
    <row r="13" spans="1:6" ht="15.75" x14ac:dyDescent="0.25">
      <c r="A13" s="1">
        <v>6</v>
      </c>
      <c r="B13" s="20"/>
      <c r="C13" s="21" t="s">
        <v>16</v>
      </c>
      <c r="D13" s="12">
        <v>3551661</v>
      </c>
      <c r="E13" s="22"/>
      <c r="F13" s="14"/>
    </row>
    <row r="14" spans="1:6" ht="15.75" x14ac:dyDescent="0.25">
      <c r="A14" s="1">
        <v>7</v>
      </c>
      <c r="B14" s="20"/>
      <c r="C14" s="21" t="s">
        <v>17</v>
      </c>
      <c r="D14" s="12">
        <f>4243218+1861918</f>
        <v>6105136</v>
      </c>
      <c r="E14" s="22"/>
      <c r="F14" s="14"/>
    </row>
    <row r="15" spans="1:6" ht="15.75" x14ac:dyDescent="0.25">
      <c r="A15" s="1">
        <v>8</v>
      </c>
      <c r="B15" s="20"/>
      <c r="C15" s="21" t="s">
        <v>18</v>
      </c>
      <c r="D15" s="12"/>
      <c r="E15" s="22"/>
      <c r="F15" s="14"/>
    </row>
    <row r="16" spans="1:6" ht="15.75" x14ac:dyDescent="0.25">
      <c r="A16" s="1">
        <v>9</v>
      </c>
      <c r="B16" s="20"/>
      <c r="C16" s="21" t="s">
        <v>19</v>
      </c>
      <c r="D16" s="12">
        <v>4502605</v>
      </c>
      <c r="E16" s="13"/>
      <c r="F16" s="14"/>
    </row>
    <row r="17" spans="1:6" ht="15.75" x14ac:dyDescent="0.25">
      <c r="A17" s="1">
        <v>10</v>
      </c>
      <c r="B17" s="20"/>
      <c r="C17" s="21" t="s">
        <v>20</v>
      </c>
      <c r="D17" s="12">
        <v>149747</v>
      </c>
      <c r="E17" s="13"/>
      <c r="F17" s="14"/>
    </row>
    <row r="18" spans="1:6" ht="15.75" x14ac:dyDescent="0.25">
      <c r="A18" s="1">
        <v>11</v>
      </c>
      <c r="B18" s="20"/>
      <c r="C18" s="21" t="s">
        <v>21</v>
      </c>
      <c r="D18" s="12">
        <v>1082136</v>
      </c>
      <c r="E18" s="13"/>
      <c r="F18" s="14"/>
    </row>
    <row r="19" spans="1:6" ht="15.75" x14ac:dyDescent="0.25">
      <c r="A19" s="1">
        <v>12</v>
      </c>
      <c r="B19" s="20"/>
      <c r="C19" s="21" t="s">
        <v>22</v>
      </c>
      <c r="D19" s="12">
        <v>8848322</v>
      </c>
      <c r="E19" s="13"/>
      <c r="F19" s="14"/>
    </row>
    <row r="20" spans="1:6" ht="15.75" x14ac:dyDescent="0.25">
      <c r="A20" s="1">
        <v>1</v>
      </c>
      <c r="B20" s="14"/>
      <c r="C20" s="11" t="s">
        <v>23</v>
      </c>
      <c r="D20" s="23">
        <v>3183769</v>
      </c>
      <c r="E20" s="13"/>
      <c r="F20" s="14"/>
    </row>
    <row r="21" spans="1:6" ht="15.75" x14ac:dyDescent="0.25">
      <c r="A21" s="1"/>
      <c r="B21" s="15" t="s">
        <v>24</v>
      </c>
      <c r="C21" s="16"/>
      <c r="D21" s="17">
        <f>+SUM(D12:D20)</f>
        <v>27423376</v>
      </c>
      <c r="E21" s="24">
        <f>SUM(E12:E20)</f>
        <v>0</v>
      </c>
      <c r="F21" s="19"/>
    </row>
    <row r="22" spans="1:6" ht="15.75" x14ac:dyDescent="0.25">
      <c r="A22" s="1">
        <v>7</v>
      </c>
      <c r="B22" s="20"/>
      <c r="C22" s="11" t="s">
        <v>25</v>
      </c>
      <c r="D22" s="12"/>
      <c r="E22" s="22"/>
      <c r="F22" s="13">
        <v>50338047</v>
      </c>
    </row>
    <row r="23" spans="1:6" ht="15.75" x14ac:dyDescent="0.25">
      <c r="A23" s="1">
        <v>8</v>
      </c>
      <c r="B23" s="20"/>
      <c r="C23" s="11" t="s">
        <v>26</v>
      </c>
      <c r="D23" s="12"/>
      <c r="E23" s="22"/>
      <c r="F23" s="13">
        <f>9403279+28726416</f>
        <v>38129695</v>
      </c>
    </row>
    <row r="24" spans="1:6" ht="15.75" x14ac:dyDescent="0.25">
      <c r="A24" s="1">
        <v>9</v>
      </c>
      <c r="B24" s="20"/>
      <c r="C24" s="11" t="s">
        <v>27</v>
      </c>
      <c r="D24" s="12"/>
      <c r="E24" s="22"/>
      <c r="F24" s="13">
        <f>63102337+31560504</f>
        <v>94662841</v>
      </c>
    </row>
    <row r="25" spans="1:6" ht="15.75" x14ac:dyDescent="0.25">
      <c r="A25" s="1">
        <v>10</v>
      </c>
      <c r="B25" s="20"/>
      <c r="C25" s="11" t="s">
        <v>28</v>
      </c>
      <c r="D25" s="12"/>
      <c r="E25" s="22"/>
      <c r="F25" s="13"/>
    </row>
    <row r="26" spans="1:6" ht="15.75" x14ac:dyDescent="0.25">
      <c r="A26" s="1">
        <v>11</v>
      </c>
      <c r="B26" s="20"/>
      <c r="C26" s="11" t="s">
        <v>29</v>
      </c>
      <c r="D26" s="12"/>
      <c r="E26" s="22"/>
      <c r="F26" s="13">
        <v>7523936</v>
      </c>
    </row>
    <row r="27" spans="1:6" ht="15.75" x14ac:dyDescent="0.25">
      <c r="A27" s="1"/>
      <c r="B27" s="15" t="s">
        <v>30</v>
      </c>
      <c r="C27" s="16"/>
      <c r="D27" s="25"/>
      <c r="E27" s="26"/>
      <c r="F27" s="26">
        <f>SUM(F22:F26)</f>
        <v>190654519</v>
      </c>
    </row>
    <row r="28" spans="1:6" ht="15.75" x14ac:dyDescent="0.25">
      <c r="A28" s="1"/>
      <c r="B28" s="27" t="s">
        <v>31</v>
      </c>
      <c r="C28" s="28"/>
      <c r="D28" s="28"/>
      <c r="E28" s="29"/>
      <c r="F28" s="30">
        <f>+D11-D21-F27</f>
        <v>130279667</v>
      </c>
    </row>
  </sheetData>
  <mergeCells count="5">
    <mergeCell ref="B1:F1"/>
    <mergeCell ref="B11:C11"/>
    <mergeCell ref="B21:C21"/>
    <mergeCell ref="B27:C27"/>
    <mergeCell ref="B28:E28"/>
  </mergeCells>
  <conditionalFormatting sqref="B28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F7BA4-A7D9-4FBC-8A97-ABD5C887AB30}">
  <dimension ref="A1:L114"/>
  <sheetViews>
    <sheetView tabSelected="1" workbookViewId="0">
      <selection activeCell="K20" sqref="K20"/>
    </sheetView>
  </sheetViews>
  <sheetFormatPr defaultRowHeight="15" x14ac:dyDescent="0.25"/>
  <cols>
    <col min="1" max="1" width="3.28515625" customWidth="1"/>
    <col min="6" max="6" width="14" customWidth="1"/>
    <col min="8" max="8" width="15.28515625" customWidth="1"/>
    <col min="9" max="9" width="14.85546875" customWidth="1"/>
    <col min="11" max="11" width="18" customWidth="1"/>
    <col min="12" max="12" width="11.42578125" customWidth="1"/>
  </cols>
  <sheetData>
    <row r="1" spans="1:12" ht="18.75" x14ac:dyDescent="0.3">
      <c r="A1" s="31" t="s">
        <v>32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33" t="s">
        <v>236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A3" s="34"/>
      <c r="B3" s="34"/>
      <c r="C3" s="34"/>
      <c r="D3" s="34"/>
      <c r="E3" s="34"/>
      <c r="F3" s="35">
        <f t="shared" ref="F3:H3" si="0">+SUBTOTAL(9,F5:F114)</f>
        <v>120010827</v>
      </c>
      <c r="G3" s="35"/>
      <c r="H3" s="35">
        <f t="shared" si="0"/>
        <v>9836938</v>
      </c>
      <c r="I3" s="55">
        <f>+SUBTOTAL(9,I5:I114)</f>
        <v>130279667</v>
      </c>
      <c r="J3" s="35"/>
      <c r="K3" s="35">
        <f>+SUBTOTAL(9,K5:K114)</f>
        <v>-83214863</v>
      </c>
    </row>
    <row r="4" spans="1:12" ht="42" x14ac:dyDescent="0.25">
      <c r="B4" s="36" t="s">
        <v>33</v>
      </c>
      <c r="C4" s="37" t="s">
        <v>34</v>
      </c>
      <c r="D4" s="37" t="s">
        <v>35</v>
      </c>
      <c r="E4" s="37" t="s">
        <v>36</v>
      </c>
      <c r="F4" s="38" t="s">
        <v>37</v>
      </c>
      <c r="G4" s="37" t="s">
        <v>38</v>
      </c>
      <c r="H4" s="38" t="s">
        <v>39</v>
      </c>
      <c r="I4" s="38" t="s">
        <v>40</v>
      </c>
      <c r="J4" s="38"/>
      <c r="K4" s="39" t="s">
        <v>41</v>
      </c>
      <c r="L4" s="40" t="s">
        <v>42</v>
      </c>
    </row>
    <row r="5" spans="1:12" x14ac:dyDescent="0.25">
      <c r="A5">
        <v>4</v>
      </c>
      <c r="B5" s="41">
        <v>44656</v>
      </c>
      <c r="C5" s="42" t="s">
        <v>43</v>
      </c>
      <c r="D5" s="42" t="s">
        <v>44</v>
      </c>
      <c r="E5" s="42" t="s">
        <v>45</v>
      </c>
      <c r="F5" s="43">
        <v>3443256</v>
      </c>
      <c r="G5" s="44" t="s">
        <v>46</v>
      </c>
      <c r="H5" s="43">
        <v>275460</v>
      </c>
      <c r="I5" s="43">
        <v>3718716</v>
      </c>
      <c r="J5">
        <v>5437</v>
      </c>
      <c r="K5" s="45" t="s">
        <v>47</v>
      </c>
    </row>
    <row r="6" spans="1:12" x14ac:dyDescent="0.25">
      <c r="A6">
        <v>4</v>
      </c>
      <c r="B6" s="41">
        <v>44656</v>
      </c>
      <c r="C6" s="42" t="s">
        <v>48</v>
      </c>
      <c r="D6" s="42" t="s">
        <v>44</v>
      </c>
      <c r="E6" s="42" t="s">
        <v>49</v>
      </c>
      <c r="F6" s="43">
        <v>3443256</v>
      </c>
      <c r="G6" s="44" t="s">
        <v>46</v>
      </c>
      <c r="H6" s="43">
        <v>275460</v>
      </c>
      <c r="I6" s="43">
        <v>3718716</v>
      </c>
      <c r="J6">
        <v>5438</v>
      </c>
      <c r="K6" s="45" t="s">
        <v>47</v>
      </c>
    </row>
    <row r="7" spans="1:12" x14ac:dyDescent="0.25">
      <c r="A7">
        <v>4</v>
      </c>
      <c r="B7" s="41">
        <v>44656</v>
      </c>
      <c r="C7" s="42" t="s">
        <v>50</v>
      </c>
      <c r="D7" s="42" t="s">
        <v>44</v>
      </c>
      <c r="E7" s="42" t="s">
        <v>51</v>
      </c>
      <c r="F7" s="43">
        <v>3443256</v>
      </c>
      <c r="G7" s="44" t="s">
        <v>46</v>
      </c>
      <c r="H7" s="43">
        <v>275460</v>
      </c>
      <c r="I7" s="43">
        <v>3718716</v>
      </c>
      <c r="J7">
        <v>5558</v>
      </c>
      <c r="K7" s="45" t="s">
        <v>47</v>
      </c>
    </row>
    <row r="8" spans="1:12" x14ac:dyDescent="0.25">
      <c r="A8">
        <v>4</v>
      </c>
      <c r="B8" s="41">
        <v>44660</v>
      </c>
      <c r="C8" s="42" t="s">
        <v>52</v>
      </c>
      <c r="D8" s="42" t="s">
        <v>44</v>
      </c>
      <c r="E8" s="42" t="s">
        <v>53</v>
      </c>
      <c r="F8" s="43">
        <v>1055050</v>
      </c>
      <c r="G8" s="44" t="s">
        <v>46</v>
      </c>
      <c r="H8" s="43">
        <v>84404</v>
      </c>
      <c r="I8" s="43">
        <v>1139454</v>
      </c>
      <c r="J8">
        <v>6205</v>
      </c>
      <c r="K8" s="45" t="s">
        <v>47</v>
      </c>
    </row>
    <row r="9" spans="1:12" x14ac:dyDescent="0.25">
      <c r="A9">
        <v>4</v>
      </c>
      <c r="B9" s="41">
        <v>44665</v>
      </c>
      <c r="C9" s="42" t="s">
        <v>54</v>
      </c>
      <c r="D9" s="42" t="s">
        <v>44</v>
      </c>
      <c r="E9" s="42" t="s">
        <v>55</v>
      </c>
      <c r="F9" s="43">
        <v>2446098</v>
      </c>
      <c r="G9" s="44" t="s">
        <v>46</v>
      </c>
      <c r="H9" s="43">
        <v>195688</v>
      </c>
      <c r="I9" s="43">
        <v>2641786</v>
      </c>
      <c r="J9">
        <v>7306</v>
      </c>
      <c r="K9" s="45" t="s">
        <v>47</v>
      </c>
    </row>
    <row r="10" spans="1:12" x14ac:dyDescent="0.25">
      <c r="A10">
        <v>4</v>
      </c>
      <c r="B10" s="41">
        <v>44665</v>
      </c>
      <c r="C10" s="42" t="s">
        <v>56</v>
      </c>
      <c r="D10" s="42" t="s">
        <v>44</v>
      </c>
      <c r="E10" s="42" t="s">
        <v>57</v>
      </c>
      <c r="F10" s="43">
        <v>2446098</v>
      </c>
      <c r="G10" s="44" t="s">
        <v>46</v>
      </c>
      <c r="H10" s="43">
        <v>195688</v>
      </c>
      <c r="I10" s="43">
        <v>2641786</v>
      </c>
      <c r="J10">
        <v>7443</v>
      </c>
      <c r="K10" s="45" t="s">
        <v>47</v>
      </c>
    </row>
    <row r="11" spans="1:12" x14ac:dyDescent="0.25">
      <c r="A11">
        <v>4</v>
      </c>
      <c r="B11" s="41">
        <v>44680</v>
      </c>
      <c r="C11" s="42" t="s">
        <v>58</v>
      </c>
      <c r="D11" s="42" t="s">
        <v>44</v>
      </c>
      <c r="E11" s="42" t="s">
        <v>59</v>
      </c>
      <c r="F11" s="43">
        <v>3182804</v>
      </c>
      <c r="G11" s="44" t="s">
        <v>46</v>
      </c>
      <c r="H11" s="43">
        <v>254624</v>
      </c>
      <c r="I11" s="43">
        <v>3437428</v>
      </c>
      <c r="J11">
        <v>10533</v>
      </c>
      <c r="K11" s="45" t="s">
        <v>47</v>
      </c>
    </row>
    <row r="12" spans="1:12" x14ac:dyDescent="0.25">
      <c r="A12">
        <v>5</v>
      </c>
      <c r="B12" s="41">
        <v>44684</v>
      </c>
      <c r="C12" s="42" t="s">
        <v>60</v>
      </c>
      <c r="D12" s="42" t="s">
        <v>44</v>
      </c>
      <c r="E12" s="42" t="s">
        <v>61</v>
      </c>
      <c r="F12" s="43">
        <v>1842342</v>
      </c>
      <c r="G12" s="44" t="s">
        <v>46</v>
      </c>
      <c r="H12" s="43">
        <v>147387</v>
      </c>
      <c r="I12" s="43">
        <v>1989729</v>
      </c>
      <c r="J12">
        <v>10982</v>
      </c>
      <c r="K12" s="45" t="s">
        <v>47</v>
      </c>
    </row>
    <row r="13" spans="1:12" x14ac:dyDescent="0.25">
      <c r="A13">
        <v>5</v>
      </c>
      <c r="B13" s="41">
        <v>44684</v>
      </c>
      <c r="C13" s="42" t="s">
        <v>64</v>
      </c>
      <c r="D13" s="42" t="s">
        <v>44</v>
      </c>
      <c r="E13" s="42" t="s">
        <v>65</v>
      </c>
      <c r="F13" s="43">
        <v>1842342</v>
      </c>
      <c r="G13" s="44" t="s">
        <v>46</v>
      </c>
      <c r="H13" s="43">
        <v>147387</v>
      </c>
      <c r="I13" s="43">
        <v>1989729</v>
      </c>
      <c r="J13">
        <v>10999</v>
      </c>
      <c r="K13" s="45" t="s">
        <v>47</v>
      </c>
    </row>
    <row r="14" spans="1:12" x14ac:dyDescent="0.25">
      <c r="A14">
        <v>5</v>
      </c>
      <c r="B14" s="41">
        <v>44684</v>
      </c>
      <c r="C14" s="42" t="s">
        <v>66</v>
      </c>
      <c r="D14" s="42" t="s">
        <v>44</v>
      </c>
      <c r="E14" s="42" t="s">
        <v>67</v>
      </c>
      <c r="F14" s="43">
        <v>1842342</v>
      </c>
      <c r="G14" s="44" t="s">
        <v>46</v>
      </c>
      <c r="H14" s="43">
        <v>147387</v>
      </c>
      <c r="I14" s="43">
        <v>1989729</v>
      </c>
      <c r="J14">
        <v>11005</v>
      </c>
      <c r="K14" s="45" t="s">
        <v>47</v>
      </c>
    </row>
    <row r="15" spans="1:12" x14ac:dyDescent="0.25">
      <c r="A15">
        <v>5</v>
      </c>
      <c r="B15" s="41">
        <v>44684</v>
      </c>
      <c r="C15" s="42" t="s">
        <v>68</v>
      </c>
      <c r="D15" s="42" t="s">
        <v>44</v>
      </c>
      <c r="E15" s="42" t="s">
        <v>69</v>
      </c>
      <c r="F15" s="43">
        <v>1842342</v>
      </c>
      <c r="G15" s="44" t="s">
        <v>46</v>
      </c>
      <c r="H15" s="43">
        <v>147387</v>
      </c>
      <c r="I15" s="43">
        <v>1989729</v>
      </c>
      <c r="J15">
        <v>11007</v>
      </c>
      <c r="K15" s="45" t="s">
        <v>47</v>
      </c>
    </row>
    <row r="16" spans="1:12" x14ac:dyDescent="0.25">
      <c r="A16">
        <v>5</v>
      </c>
      <c r="B16" s="41">
        <v>44688</v>
      </c>
      <c r="C16" s="42" t="s">
        <v>70</v>
      </c>
      <c r="D16" s="42" t="s">
        <v>44</v>
      </c>
      <c r="E16" s="42" t="s">
        <v>71</v>
      </c>
      <c r="F16" s="43">
        <v>3390554</v>
      </c>
      <c r="G16" s="44" t="s">
        <v>46</v>
      </c>
      <c r="H16" s="43">
        <v>271244</v>
      </c>
      <c r="I16" s="43">
        <v>3661798</v>
      </c>
      <c r="J16">
        <v>11688</v>
      </c>
      <c r="K16" s="45" t="s">
        <v>47</v>
      </c>
    </row>
    <row r="17" spans="1:12" x14ac:dyDescent="0.25">
      <c r="A17">
        <v>5</v>
      </c>
      <c r="B17" s="41">
        <v>44691</v>
      </c>
      <c r="C17" s="42" t="s">
        <v>72</v>
      </c>
      <c r="D17" s="42" t="s">
        <v>44</v>
      </c>
      <c r="E17" s="42" t="s">
        <v>73</v>
      </c>
      <c r="F17" s="43">
        <v>1217515</v>
      </c>
      <c r="G17" s="44" t="s">
        <v>46</v>
      </c>
      <c r="H17" s="43">
        <v>97401</v>
      </c>
      <c r="I17" s="43">
        <v>1314916</v>
      </c>
      <c r="J17">
        <v>12136</v>
      </c>
      <c r="K17" s="45" t="s">
        <v>47</v>
      </c>
    </row>
    <row r="18" spans="1:12" x14ac:dyDescent="0.25">
      <c r="A18">
        <v>5</v>
      </c>
      <c r="B18" s="41">
        <v>44692</v>
      </c>
      <c r="C18" s="42" t="s">
        <v>74</v>
      </c>
      <c r="D18" s="42" t="s">
        <v>44</v>
      </c>
      <c r="E18" s="42" t="s">
        <v>75</v>
      </c>
      <c r="F18" s="43">
        <v>2317585</v>
      </c>
      <c r="G18" s="44" t="s">
        <v>46</v>
      </c>
      <c r="H18" s="43">
        <v>185407</v>
      </c>
      <c r="I18" s="43">
        <v>2502992</v>
      </c>
      <c r="J18">
        <v>12396</v>
      </c>
      <c r="K18" s="45" t="s">
        <v>47</v>
      </c>
    </row>
    <row r="19" spans="1:12" x14ac:dyDescent="0.25">
      <c r="A19">
        <v>5</v>
      </c>
      <c r="B19" s="41">
        <v>44697</v>
      </c>
      <c r="C19" s="42" t="s">
        <v>76</v>
      </c>
      <c r="D19" s="42" t="s">
        <v>44</v>
      </c>
      <c r="E19" s="42" t="s">
        <v>77</v>
      </c>
      <c r="F19" s="43">
        <v>2930815</v>
      </c>
      <c r="G19" s="44" t="s">
        <v>46</v>
      </c>
      <c r="H19" s="43">
        <v>234465</v>
      </c>
      <c r="I19" s="43">
        <v>3165280</v>
      </c>
      <c r="J19">
        <v>13115</v>
      </c>
      <c r="K19" s="45" t="s">
        <v>47</v>
      </c>
    </row>
    <row r="20" spans="1:12" x14ac:dyDescent="0.25">
      <c r="A20">
        <v>5</v>
      </c>
      <c r="B20" s="41">
        <v>44700</v>
      </c>
      <c r="C20" s="42" t="s">
        <v>78</v>
      </c>
      <c r="D20" s="42" t="s">
        <v>44</v>
      </c>
      <c r="E20" s="42" t="s">
        <v>79</v>
      </c>
      <c r="F20" s="43">
        <v>811654</v>
      </c>
      <c r="G20" s="44" t="s">
        <v>46</v>
      </c>
      <c r="H20" s="43">
        <v>64932</v>
      </c>
      <c r="I20" s="43">
        <v>876586</v>
      </c>
      <c r="J20">
        <v>13433</v>
      </c>
      <c r="K20" s="45" t="s">
        <v>47</v>
      </c>
    </row>
    <row r="21" spans="1:12" x14ac:dyDescent="0.25">
      <c r="A21">
        <v>5</v>
      </c>
      <c r="B21" s="41">
        <v>44704</v>
      </c>
      <c r="C21" s="42" t="s">
        <v>80</v>
      </c>
      <c r="D21" s="42" t="s">
        <v>44</v>
      </c>
      <c r="E21" s="42" t="s">
        <v>81</v>
      </c>
      <c r="F21" s="43">
        <v>1055050</v>
      </c>
      <c r="G21" s="44" t="s">
        <v>46</v>
      </c>
      <c r="H21" s="43">
        <v>84404</v>
      </c>
      <c r="I21" s="43">
        <v>1139454</v>
      </c>
      <c r="J21">
        <v>13722</v>
      </c>
      <c r="K21" s="45" t="s">
        <v>47</v>
      </c>
    </row>
    <row r="22" spans="1:12" x14ac:dyDescent="0.25">
      <c r="A22">
        <v>9</v>
      </c>
      <c r="B22" s="41">
        <v>44809</v>
      </c>
      <c r="C22" s="42" t="s">
        <v>110</v>
      </c>
      <c r="D22" s="42" t="s">
        <v>44</v>
      </c>
      <c r="E22" s="42" t="s">
        <v>111</v>
      </c>
      <c r="F22" s="43">
        <v>1991009</v>
      </c>
      <c r="G22" s="44" t="s">
        <v>46</v>
      </c>
      <c r="H22" s="43">
        <v>159281</v>
      </c>
      <c r="I22" s="43">
        <v>2150290</v>
      </c>
      <c r="J22">
        <v>37252</v>
      </c>
      <c r="K22" s="45" t="s">
        <v>47</v>
      </c>
    </row>
    <row r="23" spans="1:12" x14ac:dyDescent="0.25">
      <c r="A23" s="47">
        <v>5</v>
      </c>
      <c r="B23" s="48">
        <v>44706</v>
      </c>
      <c r="C23" s="49" t="s">
        <v>82</v>
      </c>
      <c r="D23" s="49" t="s">
        <v>44</v>
      </c>
      <c r="E23" s="49" t="s">
        <v>83</v>
      </c>
      <c r="F23" s="50">
        <v>4599095</v>
      </c>
      <c r="G23" s="51" t="s">
        <v>46</v>
      </c>
      <c r="H23" s="50">
        <v>367928</v>
      </c>
      <c r="I23" s="50">
        <v>4967023</v>
      </c>
      <c r="J23" s="47">
        <v>14120</v>
      </c>
      <c r="K23" s="52">
        <f>+VLOOKUP(J23,[1]Sheet10!H$2:I$93,2,0)</f>
        <v>-4470320</v>
      </c>
      <c r="L23" s="53">
        <f>+K23+I23</f>
        <v>496703</v>
      </c>
    </row>
    <row r="24" spans="1:12" x14ac:dyDescent="0.25">
      <c r="A24" s="47">
        <v>6</v>
      </c>
      <c r="B24" s="48">
        <v>44727</v>
      </c>
      <c r="C24" s="49" t="s">
        <v>84</v>
      </c>
      <c r="D24" s="49" t="s">
        <v>44</v>
      </c>
      <c r="E24" s="49" t="s">
        <v>85</v>
      </c>
      <c r="F24" s="50">
        <v>2666380</v>
      </c>
      <c r="G24" s="51" t="s">
        <v>46</v>
      </c>
      <c r="H24" s="50">
        <v>213310</v>
      </c>
      <c r="I24" s="50">
        <v>2879690</v>
      </c>
      <c r="J24" s="47">
        <v>18078</v>
      </c>
      <c r="K24" s="52">
        <f>+VLOOKUP(J24,[1]Sheet10!H$2:I$93,2,0)</f>
        <v>-2182829</v>
      </c>
      <c r="L24" s="53">
        <f>+K24+I24</f>
        <v>696861</v>
      </c>
    </row>
    <row r="25" spans="1:12" x14ac:dyDescent="0.25">
      <c r="A25" s="47">
        <v>7</v>
      </c>
      <c r="B25" s="48">
        <v>44746</v>
      </c>
      <c r="C25" s="49" t="s">
        <v>90</v>
      </c>
      <c r="D25" s="49" t="s">
        <v>44</v>
      </c>
      <c r="E25" s="49" t="s">
        <v>91</v>
      </c>
      <c r="F25" s="50">
        <v>1333190</v>
      </c>
      <c r="G25" s="51" t="s">
        <v>46</v>
      </c>
      <c r="H25" s="50">
        <v>106655</v>
      </c>
      <c r="I25" s="50">
        <v>1439845</v>
      </c>
      <c r="J25" s="47">
        <v>22095</v>
      </c>
      <c r="K25" s="52">
        <f>+VLOOKUP(J25,[1]Sheet10!H$2:I$93,2,0)</f>
        <v>-574722</v>
      </c>
      <c r="L25" s="53">
        <f>+K25+I25</f>
        <v>865123</v>
      </c>
    </row>
    <row r="26" spans="1:12" x14ac:dyDescent="0.25">
      <c r="A26" s="47">
        <v>9</v>
      </c>
      <c r="B26" s="48">
        <v>44826</v>
      </c>
      <c r="C26" s="49" t="s">
        <v>134</v>
      </c>
      <c r="D26" s="49" t="s">
        <v>44</v>
      </c>
      <c r="E26" s="49" t="s">
        <v>135</v>
      </c>
      <c r="F26" s="50">
        <v>1170558</v>
      </c>
      <c r="G26" s="51" t="s">
        <v>46</v>
      </c>
      <c r="H26" s="50">
        <v>93645</v>
      </c>
      <c r="I26" s="50">
        <v>1264203</v>
      </c>
      <c r="J26" s="47">
        <v>43854</v>
      </c>
      <c r="K26" s="52">
        <f>+VLOOKUP(J26,[1]Sheet10!H$2:I$93,2,0)</f>
        <v>-44712</v>
      </c>
      <c r="L26" s="53">
        <f>+K26+I26</f>
        <v>1219491</v>
      </c>
    </row>
    <row r="27" spans="1:12" x14ac:dyDescent="0.25">
      <c r="A27">
        <v>5</v>
      </c>
      <c r="B27" s="41">
        <v>44684</v>
      </c>
      <c r="C27" s="42" t="s">
        <v>62</v>
      </c>
      <c r="D27" s="42" t="s">
        <v>44</v>
      </c>
      <c r="E27" s="42" t="s">
        <v>63</v>
      </c>
      <c r="F27" s="43">
        <v>1842342</v>
      </c>
      <c r="G27" s="44" t="s">
        <v>46</v>
      </c>
      <c r="H27" s="43">
        <v>147387</v>
      </c>
      <c r="I27" s="43">
        <v>1989729</v>
      </c>
      <c r="J27">
        <v>10986</v>
      </c>
      <c r="K27" s="32">
        <f>+VLOOKUP(J27,[1]Sheet10!H$2:I$93,2,0)</f>
        <v>-1989729</v>
      </c>
      <c r="L27" s="46">
        <f>+K27+I27</f>
        <v>0</v>
      </c>
    </row>
    <row r="28" spans="1:12" x14ac:dyDescent="0.25">
      <c r="A28">
        <v>6</v>
      </c>
      <c r="B28" s="41">
        <v>44737</v>
      </c>
      <c r="C28" s="42" t="s">
        <v>86</v>
      </c>
      <c r="D28" s="42" t="s">
        <v>44</v>
      </c>
      <c r="E28" s="42" t="s">
        <v>87</v>
      </c>
      <c r="F28" s="43">
        <v>746025</v>
      </c>
      <c r="G28" s="44" t="s">
        <v>46</v>
      </c>
      <c r="H28" s="43">
        <v>59682</v>
      </c>
      <c r="I28" s="43">
        <v>805707</v>
      </c>
      <c r="J28">
        <v>20404</v>
      </c>
      <c r="K28" s="32">
        <f>+VLOOKUP(J28,[1]Sheet10!H$2:I$93,2,0)</f>
        <v>-805707</v>
      </c>
      <c r="L28" s="46">
        <f>+K28+I28</f>
        <v>0</v>
      </c>
    </row>
    <row r="29" spans="1:12" x14ac:dyDescent="0.25">
      <c r="A29">
        <v>7</v>
      </c>
      <c r="B29" s="41">
        <v>44746</v>
      </c>
      <c r="C29" s="42" t="s">
        <v>88</v>
      </c>
      <c r="D29" s="42" t="s">
        <v>44</v>
      </c>
      <c r="E29" s="42" t="s">
        <v>89</v>
      </c>
      <c r="F29" s="43">
        <v>1225119</v>
      </c>
      <c r="G29" s="44" t="s">
        <v>46</v>
      </c>
      <c r="H29" s="43">
        <v>98010</v>
      </c>
      <c r="I29" s="43">
        <v>1323129</v>
      </c>
      <c r="J29">
        <v>22089</v>
      </c>
      <c r="K29" s="32">
        <f>+VLOOKUP(J29,[1]Sheet10!H$2:I$93,2,0)</f>
        <v>-1323124</v>
      </c>
      <c r="L29" s="46">
        <f>+K29+I29</f>
        <v>5</v>
      </c>
    </row>
    <row r="30" spans="1:12" x14ac:dyDescent="0.25">
      <c r="A30">
        <v>7</v>
      </c>
      <c r="B30" s="41">
        <v>44750</v>
      </c>
      <c r="C30" s="42" t="s">
        <v>92</v>
      </c>
      <c r="D30" s="42" t="s">
        <v>44</v>
      </c>
      <c r="E30" s="42" t="s">
        <v>93</v>
      </c>
      <c r="F30" s="43">
        <v>1333186</v>
      </c>
      <c r="G30" s="44" t="s">
        <v>46</v>
      </c>
      <c r="H30" s="43">
        <v>106655</v>
      </c>
      <c r="I30" s="43">
        <v>1439841</v>
      </c>
      <c r="J30">
        <v>23966</v>
      </c>
      <c r="K30" s="32">
        <f>+VLOOKUP(J30,[1]Sheet10!H$2:I$93,2,0)</f>
        <v>-1439845</v>
      </c>
      <c r="L30" s="46">
        <f>+K30+I30</f>
        <v>-4</v>
      </c>
    </row>
    <row r="31" spans="1:12" x14ac:dyDescent="0.25">
      <c r="A31">
        <v>7</v>
      </c>
      <c r="B31" s="41">
        <v>44764</v>
      </c>
      <c r="C31" s="42" t="s">
        <v>94</v>
      </c>
      <c r="D31" s="42" t="s">
        <v>44</v>
      </c>
      <c r="E31" s="42" t="s">
        <v>95</v>
      </c>
      <c r="F31" s="43">
        <v>1061934</v>
      </c>
      <c r="G31" s="44" t="s">
        <v>46</v>
      </c>
      <c r="H31" s="43">
        <v>84955</v>
      </c>
      <c r="I31" s="43">
        <v>1146889</v>
      </c>
      <c r="J31">
        <v>27062</v>
      </c>
      <c r="K31" s="32">
        <f>+VLOOKUP(J31,[1]Sheet10!H$2:I$93,2,0)</f>
        <v>-1146889</v>
      </c>
      <c r="L31" s="46">
        <f>+K31+I31</f>
        <v>0</v>
      </c>
    </row>
    <row r="32" spans="1:12" x14ac:dyDescent="0.25">
      <c r="A32">
        <v>7</v>
      </c>
      <c r="B32" s="41">
        <v>44768</v>
      </c>
      <c r="C32" s="42" t="s">
        <v>96</v>
      </c>
      <c r="D32" s="42" t="s">
        <v>44</v>
      </c>
      <c r="E32" s="42" t="s">
        <v>97</v>
      </c>
      <c r="F32" s="43">
        <v>826580</v>
      </c>
      <c r="G32" s="44" t="s">
        <v>46</v>
      </c>
      <c r="H32" s="43">
        <v>66126</v>
      </c>
      <c r="I32" s="43">
        <v>892706</v>
      </c>
      <c r="J32">
        <v>27357</v>
      </c>
      <c r="K32" s="32">
        <f>+VLOOKUP(J32,[1]Sheet10!H$2:I$93,2,0)</f>
        <v>-892706</v>
      </c>
      <c r="L32" s="46">
        <f>+K32+I32</f>
        <v>0</v>
      </c>
    </row>
    <row r="33" spans="1:12" x14ac:dyDescent="0.25">
      <c r="A33">
        <v>8</v>
      </c>
      <c r="B33" s="41">
        <v>44778</v>
      </c>
      <c r="C33" s="42" t="s">
        <v>98</v>
      </c>
      <c r="D33" s="42" t="s">
        <v>44</v>
      </c>
      <c r="E33" s="42" t="s">
        <v>99</v>
      </c>
      <c r="F33" s="43">
        <v>1463483</v>
      </c>
      <c r="G33" s="44" t="s">
        <v>46</v>
      </c>
      <c r="H33" s="43">
        <v>117079</v>
      </c>
      <c r="I33" s="43">
        <v>1580562</v>
      </c>
      <c r="J33">
        <v>29489</v>
      </c>
      <c r="K33" s="32">
        <f>+VLOOKUP(J33,[1]Sheet10!H$2:I$93,2,0)</f>
        <v>-1580562</v>
      </c>
      <c r="L33" s="46">
        <f>+K33+I33</f>
        <v>0</v>
      </c>
    </row>
    <row r="34" spans="1:12" x14ac:dyDescent="0.25">
      <c r="A34">
        <v>8</v>
      </c>
      <c r="B34" s="41">
        <v>44793</v>
      </c>
      <c r="C34" s="42" t="s">
        <v>100</v>
      </c>
      <c r="D34" s="42" t="s">
        <v>44</v>
      </c>
      <c r="E34" s="42" t="s">
        <v>101</v>
      </c>
      <c r="F34" s="43">
        <v>393756</v>
      </c>
      <c r="G34" s="44" t="s">
        <v>46</v>
      </c>
      <c r="H34" s="43">
        <v>31500</v>
      </c>
      <c r="I34" s="43">
        <v>425256</v>
      </c>
      <c r="J34">
        <v>34141</v>
      </c>
      <c r="K34" s="32">
        <f>+VLOOKUP(J34,[1]Sheet10!H$2:I$93,2,0)</f>
        <v>-425256</v>
      </c>
      <c r="L34" s="46">
        <f>+K34+I34</f>
        <v>0</v>
      </c>
    </row>
    <row r="35" spans="1:12" x14ac:dyDescent="0.25">
      <c r="A35">
        <v>8</v>
      </c>
      <c r="B35" s="41">
        <v>44796</v>
      </c>
      <c r="C35" s="42" t="s">
        <v>102</v>
      </c>
      <c r="D35" s="42" t="s">
        <v>44</v>
      </c>
      <c r="E35" s="42" t="s">
        <v>103</v>
      </c>
      <c r="F35" s="43">
        <v>1440622</v>
      </c>
      <c r="G35" s="44" t="s">
        <v>46</v>
      </c>
      <c r="H35" s="43">
        <v>115250</v>
      </c>
      <c r="I35" s="43">
        <v>1555872</v>
      </c>
      <c r="J35">
        <v>34329</v>
      </c>
      <c r="K35" s="32">
        <f>+VLOOKUP(J35,[1]Sheet10!H$2:I$93,2,0)</f>
        <v>-1555872</v>
      </c>
      <c r="L35" s="46">
        <f>+K35+I35</f>
        <v>0</v>
      </c>
    </row>
    <row r="36" spans="1:12" x14ac:dyDescent="0.25">
      <c r="A36">
        <v>8</v>
      </c>
      <c r="B36" s="41">
        <v>44802</v>
      </c>
      <c r="C36" s="42" t="s">
        <v>104</v>
      </c>
      <c r="D36" s="42" t="s">
        <v>44</v>
      </c>
      <c r="E36" s="42" t="s">
        <v>105</v>
      </c>
      <c r="F36" s="43">
        <v>1333186</v>
      </c>
      <c r="G36" s="44" t="s">
        <v>46</v>
      </c>
      <c r="H36" s="43">
        <v>106655</v>
      </c>
      <c r="I36" s="43">
        <v>1439841</v>
      </c>
      <c r="J36">
        <v>36416</v>
      </c>
      <c r="K36" s="32">
        <f>+VLOOKUP(J36,[1]Sheet10!H$2:I$93,2,0)</f>
        <v>-1439841</v>
      </c>
      <c r="L36" s="46">
        <f>+K36+I36</f>
        <v>0</v>
      </c>
    </row>
    <row r="37" spans="1:12" x14ac:dyDescent="0.25">
      <c r="A37">
        <v>9</v>
      </c>
      <c r="B37" s="41">
        <v>44805</v>
      </c>
      <c r="C37" s="42" t="s">
        <v>106</v>
      </c>
      <c r="D37" s="42" t="s">
        <v>44</v>
      </c>
      <c r="E37" s="42" t="s">
        <v>107</v>
      </c>
      <c r="F37" s="43">
        <v>1463483</v>
      </c>
      <c r="G37" s="44" t="s">
        <v>46</v>
      </c>
      <c r="H37" s="43">
        <v>117079</v>
      </c>
      <c r="I37" s="43">
        <v>1580562</v>
      </c>
      <c r="J37">
        <v>37137</v>
      </c>
      <c r="K37" s="32">
        <f>+VLOOKUP(J37,[1]Sheet10!H$2:I$93,2,0)</f>
        <v>-1580562</v>
      </c>
      <c r="L37" s="46">
        <f>+K37+I37</f>
        <v>0</v>
      </c>
    </row>
    <row r="38" spans="1:12" x14ac:dyDescent="0.25">
      <c r="A38">
        <v>9</v>
      </c>
      <c r="B38" s="41">
        <v>44805</v>
      </c>
      <c r="C38" s="42" t="s">
        <v>108</v>
      </c>
      <c r="D38" s="42" t="s">
        <v>44</v>
      </c>
      <c r="E38" s="42" t="s">
        <v>109</v>
      </c>
      <c r="F38" s="43">
        <v>876322</v>
      </c>
      <c r="G38" s="44" t="s">
        <v>46</v>
      </c>
      <c r="H38" s="43">
        <v>70106</v>
      </c>
      <c r="I38" s="43">
        <v>946428</v>
      </c>
      <c r="J38">
        <v>37173</v>
      </c>
      <c r="K38" s="32">
        <f>+VLOOKUP(J38,[1]Sheet10!H$2:I$93,2,0)</f>
        <v>-946428</v>
      </c>
      <c r="L38" s="46">
        <f>+K38+I38</f>
        <v>0</v>
      </c>
    </row>
    <row r="39" spans="1:12" x14ac:dyDescent="0.25">
      <c r="A39">
        <v>9</v>
      </c>
      <c r="B39" s="41">
        <v>44809</v>
      </c>
      <c r="C39" s="42" t="s">
        <v>112</v>
      </c>
      <c r="D39" s="42" t="s">
        <v>44</v>
      </c>
      <c r="E39" s="42" t="s">
        <v>113</v>
      </c>
      <c r="F39" s="43">
        <v>1114686</v>
      </c>
      <c r="G39" s="44" t="s">
        <v>46</v>
      </c>
      <c r="H39" s="43">
        <v>89175</v>
      </c>
      <c r="I39" s="43">
        <v>1203861</v>
      </c>
      <c r="J39">
        <v>37255</v>
      </c>
      <c r="K39" s="32">
        <f>+VLOOKUP(J39,[1]Sheet10!H$2:I$93,2,0)</f>
        <v>-1203861</v>
      </c>
      <c r="L39" s="46">
        <f>+K39+I39</f>
        <v>0</v>
      </c>
    </row>
    <row r="40" spans="1:12" x14ac:dyDescent="0.25">
      <c r="A40">
        <v>9</v>
      </c>
      <c r="B40" s="41">
        <v>44812</v>
      </c>
      <c r="C40" s="42" t="s">
        <v>114</v>
      </c>
      <c r="D40" s="42" t="s">
        <v>44</v>
      </c>
      <c r="E40" s="42" t="s">
        <v>115</v>
      </c>
      <c r="F40" s="43">
        <v>1333186</v>
      </c>
      <c r="G40" s="44" t="s">
        <v>46</v>
      </c>
      <c r="H40" s="43">
        <v>106655</v>
      </c>
      <c r="I40" s="43">
        <v>1439841</v>
      </c>
      <c r="J40">
        <v>38440</v>
      </c>
      <c r="K40" s="32">
        <f>+VLOOKUP(J40,[1]Sheet10!H$2:I$93,2,0)</f>
        <v>-1439841</v>
      </c>
      <c r="L40" s="46">
        <f>+K40+I40</f>
        <v>0</v>
      </c>
    </row>
    <row r="41" spans="1:12" x14ac:dyDescent="0.25">
      <c r="A41">
        <v>9</v>
      </c>
      <c r="B41" s="41">
        <v>44813</v>
      </c>
      <c r="C41" s="42" t="s">
        <v>116</v>
      </c>
      <c r="D41" s="42" t="s">
        <v>44</v>
      </c>
      <c r="E41" s="42" t="s">
        <v>117</v>
      </c>
      <c r="F41" s="43">
        <v>1456914</v>
      </c>
      <c r="G41" s="44" t="s">
        <v>46</v>
      </c>
      <c r="H41" s="43">
        <v>116553</v>
      </c>
      <c r="I41" s="43">
        <v>1573467</v>
      </c>
      <c r="J41">
        <v>39084</v>
      </c>
      <c r="K41" s="32">
        <f>+VLOOKUP(J41,[1]Sheet10!H$2:I$93,2,0)</f>
        <v>-1573467</v>
      </c>
      <c r="L41" s="46">
        <f>+K41+I41</f>
        <v>0</v>
      </c>
    </row>
    <row r="42" spans="1:12" x14ac:dyDescent="0.25">
      <c r="A42">
        <v>9</v>
      </c>
      <c r="B42" s="41">
        <v>44814</v>
      </c>
      <c r="C42" s="42" t="s">
        <v>118</v>
      </c>
      <c r="D42" s="42" t="s">
        <v>44</v>
      </c>
      <c r="E42" s="42" t="s">
        <v>119</v>
      </c>
      <c r="F42" s="43">
        <v>1611046</v>
      </c>
      <c r="G42" s="44" t="s">
        <v>46</v>
      </c>
      <c r="H42" s="43">
        <v>128884</v>
      </c>
      <c r="I42" s="43">
        <v>1739930</v>
      </c>
      <c r="J42">
        <v>39893</v>
      </c>
      <c r="K42" s="32">
        <f>+VLOOKUP(J42,[1]Sheet10!H$2:I$93,2,0)</f>
        <v>-1739930</v>
      </c>
      <c r="L42" s="46">
        <f>+K42+I42</f>
        <v>0</v>
      </c>
    </row>
    <row r="43" spans="1:12" x14ac:dyDescent="0.25">
      <c r="A43">
        <v>9</v>
      </c>
      <c r="B43" s="41">
        <v>44814</v>
      </c>
      <c r="C43" s="42" t="s">
        <v>120</v>
      </c>
      <c r="D43" s="42" t="s">
        <v>44</v>
      </c>
      <c r="E43" s="42" t="s">
        <v>121</v>
      </c>
      <c r="F43" s="43">
        <v>897107</v>
      </c>
      <c r="G43" s="44" t="s">
        <v>46</v>
      </c>
      <c r="H43" s="43">
        <v>71769</v>
      </c>
      <c r="I43" s="43">
        <v>968876</v>
      </c>
      <c r="J43">
        <v>39898</v>
      </c>
      <c r="K43" s="32">
        <f>+VLOOKUP(J43,[1]Sheet10!H$2:I$93,2,0)</f>
        <v>-968876</v>
      </c>
      <c r="L43" s="46">
        <f>+K43+I43</f>
        <v>0</v>
      </c>
    </row>
    <row r="44" spans="1:12" x14ac:dyDescent="0.25">
      <c r="A44">
        <v>9</v>
      </c>
      <c r="B44" s="41">
        <v>44814</v>
      </c>
      <c r="C44" s="42" t="s">
        <v>122</v>
      </c>
      <c r="D44" s="42" t="s">
        <v>44</v>
      </c>
      <c r="E44" s="42" t="s">
        <v>123</v>
      </c>
      <c r="F44" s="43">
        <v>876322</v>
      </c>
      <c r="G44" s="44" t="s">
        <v>46</v>
      </c>
      <c r="H44" s="43">
        <v>70106</v>
      </c>
      <c r="I44" s="43">
        <v>946428</v>
      </c>
      <c r="J44">
        <v>40106</v>
      </c>
      <c r="K44" s="32">
        <f>+VLOOKUP(J44,[1]Sheet10!H$2:I$93,2,0)</f>
        <v>-946428</v>
      </c>
      <c r="L44" s="46">
        <f>+K44+I44</f>
        <v>0</v>
      </c>
    </row>
    <row r="45" spans="1:12" x14ac:dyDescent="0.25">
      <c r="A45">
        <v>9</v>
      </c>
      <c r="B45" s="41">
        <v>44819</v>
      </c>
      <c r="C45" s="42" t="s">
        <v>124</v>
      </c>
      <c r="D45" s="42" t="s">
        <v>44</v>
      </c>
      <c r="E45" s="42" t="s">
        <v>125</v>
      </c>
      <c r="F45" s="43">
        <v>876322</v>
      </c>
      <c r="G45" s="44" t="s">
        <v>46</v>
      </c>
      <c r="H45" s="43">
        <v>70106</v>
      </c>
      <c r="I45" s="43">
        <v>946428</v>
      </c>
      <c r="J45">
        <v>41359</v>
      </c>
      <c r="K45" s="32">
        <f>+VLOOKUP(J45,[1]Sheet10!H$2:I$93,2,0)</f>
        <v>-946428</v>
      </c>
      <c r="L45" s="46">
        <f>+K45+I45</f>
        <v>0</v>
      </c>
    </row>
    <row r="46" spans="1:12" x14ac:dyDescent="0.25">
      <c r="A46">
        <v>9</v>
      </c>
      <c r="B46" s="41">
        <v>44823</v>
      </c>
      <c r="C46" s="42" t="s">
        <v>126</v>
      </c>
      <c r="D46" s="42" t="s">
        <v>44</v>
      </c>
      <c r="E46" s="42" t="s">
        <v>127</v>
      </c>
      <c r="F46" s="43">
        <v>949546</v>
      </c>
      <c r="G46" s="44" t="s">
        <v>46</v>
      </c>
      <c r="H46" s="43">
        <v>75964</v>
      </c>
      <c r="I46" s="43">
        <v>1025510</v>
      </c>
      <c r="J46">
        <v>42301</v>
      </c>
      <c r="K46" s="32">
        <f>+VLOOKUP(J46,[1]Sheet10!H$2:I$93,2,0)</f>
        <v>-1025510</v>
      </c>
      <c r="L46" s="46">
        <f>+K46+I46</f>
        <v>0</v>
      </c>
    </row>
    <row r="47" spans="1:12" x14ac:dyDescent="0.25">
      <c r="A47">
        <v>9</v>
      </c>
      <c r="B47" s="41">
        <v>44823</v>
      </c>
      <c r="C47" s="42" t="s">
        <v>128</v>
      </c>
      <c r="D47" s="42" t="s">
        <v>44</v>
      </c>
      <c r="E47" s="42" t="s">
        <v>129</v>
      </c>
      <c r="F47" s="43">
        <v>1097689</v>
      </c>
      <c r="G47" s="44" t="s">
        <v>46</v>
      </c>
      <c r="H47" s="43">
        <v>87815</v>
      </c>
      <c r="I47" s="43">
        <v>1185504</v>
      </c>
      <c r="J47">
        <v>42307</v>
      </c>
      <c r="K47" s="32">
        <f>+VLOOKUP(J47,[1]Sheet10!H$2:I$93,2,0)</f>
        <v>-1185504</v>
      </c>
      <c r="L47" s="46">
        <f>+K47+I47</f>
        <v>0</v>
      </c>
    </row>
    <row r="48" spans="1:12" x14ac:dyDescent="0.25">
      <c r="A48">
        <v>9</v>
      </c>
      <c r="B48" s="41">
        <v>44824</v>
      </c>
      <c r="C48" s="42" t="s">
        <v>130</v>
      </c>
      <c r="D48" s="42" t="s">
        <v>44</v>
      </c>
      <c r="E48" s="42" t="s">
        <v>131</v>
      </c>
      <c r="F48" s="43">
        <v>1061934</v>
      </c>
      <c r="G48" s="44" t="s">
        <v>46</v>
      </c>
      <c r="H48" s="43">
        <v>84955</v>
      </c>
      <c r="I48" s="43">
        <v>1146889</v>
      </c>
      <c r="J48">
        <v>42423</v>
      </c>
      <c r="K48" s="32">
        <f>+VLOOKUP(J48,[1]Sheet10!H$2:I$93,2,0)</f>
        <v>-1146889</v>
      </c>
      <c r="L48" s="46">
        <f>+K48+I48</f>
        <v>0</v>
      </c>
    </row>
    <row r="49" spans="1:12" x14ac:dyDescent="0.25">
      <c r="A49">
        <v>9</v>
      </c>
      <c r="B49" s="41">
        <v>44824</v>
      </c>
      <c r="C49" s="42" t="s">
        <v>132</v>
      </c>
      <c r="D49" s="42" t="s">
        <v>44</v>
      </c>
      <c r="E49" s="42" t="s">
        <v>133</v>
      </c>
      <c r="F49" s="43">
        <v>1649096</v>
      </c>
      <c r="G49" s="44" t="s">
        <v>46</v>
      </c>
      <c r="H49" s="43">
        <v>131928</v>
      </c>
      <c r="I49" s="43">
        <v>1781024</v>
      </c>
      <c r="J49">
        <v>42439</v>
      </c>
      <c r="K49" s="32">
        <f>+VLOOKUP(J49,[1]Sheet10!H$2:I$93,2,0)</f>
        <v>-1781024</v>
      </c>
      <c r="L49" s="46">
        <f>+K49+I49</f>
        <v>0</v>
      </c>
    </row>
    <row r="50" spans="1:12" x14ac:dyDescent="0.25">
      <c r="A50">
        <v>9</v>
      </c>
      <c r="B50" s="41">
        <v>44828</v>
      </c>
      <c r="C50" s="42" t="s">
        <v>136</v>
      </c>
      <c r="D50" s="42" t="s">
        <v>44</v>
      </c>
      <c r="E50" s="42" t="s">
        <v>137</v>
      </c>
      <c r="F50" s="43">
        <v>1170558</v>
      </c>
      <c r="G50" s="44" t="s">
        <v>46</v>
      </c>
      <c r="H50" s="43">
        <v>93645</v>
      </c>
      <c r="I50" s="43">
        <v>1264203</v>
      </c>
      <c r="J50">
        <v>44051</v>
      </c>
      <c r="K50" s="32">
        <f>+VLOOKUP(J50,[1]Sheet10!H$2:I$93,2,0)</f>
        <v>-1264203</v>
      </c>
      <c r="L50" s="46">
        <f>+K50+I50</f>
        <v>0</v>
      </c>
    </row>
    <row r="51" spans="1:12" x14ac:dyDescent="0.25">
      <c r="A51">
        <v>9</v>
      </c>
      <c r="B51" s="41">
        <v>44830</v>
      </c>
      <c r="C51" s="42" t="s">
        <v>138</v>
      </c>
      <c r="D51" s="42" t="s">
        <v>44</v>
      </c>
      <c r="E51" s="42" t="s">
        <v>139</v>
      </c>
      <c r="F51" s="43">
        <v>1298343</v>
      </c>
      <c r="G51" s="44" t="s">
        <v>46</v>
      </c>
      <c r="H51" s="43">
        <v>103867</v>
      </c>
      <c r="I51" s="43">
        <v>1402210</v>
      </c>
      <c r="J51">
        <v>44130</v>
      </c>
      <c r="K51" s="32">
        <f>+VLOOKUP(J51,[1]Sheet10!H$2:I$93,2,0)</f>
        <v>-1402210</v>
      </c>
      <c r="L51" s="46">
        <f>+K51+I51</f>
        <v>0</v>
      </c>
    </row>
    <row r="52" spans="1:12" x14ac:dyDescent="0.25">
      <c r="A52">
        <v>9</v>
      </c>
      <c r="B52" s="41">
        <v>44831</v>
      </c>
      <c r="C52" s="42" t="s">
        <v>140</v>
      </c>
      <c r="D52" s="42" t="s">
        <v>44</v>
      </c>
      <c r="E52" s="42" t="s">
        <v>141</v>
      </c>
      <c r="F52" s="43">
        <v>1569146</v>
      </c>
      <c r="G52" s="44" t="s">
        <v>46</v>
      </c>
      <c r="H52" s="43">
        <v>125532</v>
      </c>
      <c r="I52" s="43">
        <v>1694678</v>
      </c>
      <c r="J52">
        <v>44249</v>
      </c>
      <c r="K52" s="32">
        <f>+VLOOKUP(J52,[1]Sheet10!H$2:I$93,2,0)</f>
        <v>-1694678</v>
      </c>
      <c r="L52" s="46">
        <f>+K52+I52</f>
        <v>0</v>
      </c>
    </row>
    <row r="53" spans="1:12" x14ac:dyDescent="0.25">
      <c r="A53">
        <v>9</v>
      </c>
      <c r="B53" s="41">
        <v>44832</v>
      </c>
      <c r="C53" s="42" t="s">
        <v>142</v>
      </c>
      <c r="D53" s="42" t="s">
        <v>44</v>
      </c>
      <c r="E53" s="42" t="s">
        <v>143</v>
      </c>
      <c r="F53" s="43">
        <v>1061934</v>
      </c>
      <c r="G53" s="44" t="s">
        <v>46</v>
      </c>
      <c r="H53" s="43">
        <v>84955</v>
      </c>
      <c r="I53" s="43">
        <v>1146889</v>
      </c>
      <c r="J53">
        <v>44307</v>
      </c>
      <c r="K53" s="32">
        <f>+VLOOKUP(J53,[1]Sheet10!H$2:I$93,2,0)</f>
        <v>-1146889</v>
      </c>
      <c r="L53" s="46">
        <f>+K53+I53</f>
        <v>0</v>
      </c>
    </row>
    <row r="54" spans="1:12" x14ac:dyDescent="0.25">
      <c r="A54">
        <v>9</v>
      </c>
      <c r="B54" s="41">
        <v>44833</v>
      </c>
      <c r="C54" s="42" t="s">
        <v>144</v>
      </c>
      <c r="D54" s="42" t="s">
        <v>44</v>
      </c>
      <c r="E54" s="42" t="s">
        <v>145</v>
      </c>
      <c r="F54" s="43">
        <v>1042070</v>
      </c>
      <c r="G54" s="44" t="s">
        <v>46</v>
      </c>
      <c r="H54" s="43">
        <v>83366</v>
      </c>
      <c r="I54" s="43">
        <v>1125436</v>
      </c>
      <c r="J54">
        <v>44677</v>
      </c>
      <c r="K54" s="32">
        <f>+VLOOKUP(J54,[1]Sheet10!H$2:I$93,2,0)</f>
        <v>-1125436</v>
      </c>
      <c r="L54" s="46">
        <f>+K54+I54</f>
        <v>0</v>
      </c>
    </row>
    <row r="55" spans="1:12" x14ac:dyDescent="0.25">
      <c r="A55">
        <v>9</v>
      </c>
      <c r="B55" s="41">
        <v>44833</v>
      </c>
      <c r="C55" s="42" t="s">
        <v>146</v>
      </c>
      <c r="D55" s="42" t="s">
        <v>44</v>
      </c>
      <c r="E55" s="42" t="s">
        <v>147</v>
      </c>
      <c r="F55" s="43">
        <v>805661</v>
      </c>
      <c r="G55" s="44" t="s">
        <v>46</v>
      </c>
      <c r="H55" s="43">
        <v>64453</v>
      </c>
      <c r="I55" s="43">
        <v>870114</v>
      </c>
      <c r="J55">
        <v>44678</v>
      </c>
      <c r="K55" s="32">
        <f>+VLOOKUP(J55,[1]Sheet10!H$2:I$93,2,0)</f>
        <v>-870114</v>
      </c>
      <c r="L55" s="46">
        <f>+K55+I55</f>
        <v>0</v>
      </c>
    </row>
    <row r="56" spans="1:12" x14ac:dyDescent="0.25">
      <c r="A56">
        <v>9</v>
      </c>
      <c r="B56" s="41">
        <v>44833</v>
      </c>
      <c r="C56" s="42" t="s">
        <v>148</v>
      </c>
      <c r="D56" s="42" t="s">
        <v>44</v>
      </c>
      <c r="E56" s="42" t="s">
        <v>149</v>
      </c>
      <c r="F56" s="43">
        <v>494142</v>
      </c>
      <c r="G56" s="44" t="s">
        <v>46</v>
      </c>
      <c r="H56" s="43">
        <v>39531</v>
      </c>
      <c r="I56" s="43">
        <v>533673</v>
      </c>
      <c r="J56">
        <v>44681</v>
      </c>
      <c r="K56" s="32">
        <f>+VLOOKUP(J56,[1]Sheet10!H$2:I$93,2,0)</f>
        <v>-533673</v>
      </c>
      <c r="L56" s="46">
        <f>+K56+I56</f>
        <v>0</v>
      </c>
    </row>
    <row r="57" spans="1:12" x14ac:dyDescent="0.25">
      <c r="A57">
        <v>10</v>
      </c>
      <c r="B57" s="41">
        <v>44837</v>
      </c>
      <c r="C57" s="42" t="s">
        <v>150</v>
      </c>
      <c r="D57" s="42" t="s">
        <v>44</v>
      </c>
      <c r="E57" s="42" t="s">
        <v>151</v>
      </c>
      <c r="F57" s="43">
        <v>1090525</v>
      </c>
      <c r="G57" s="44" t="s">
        <v>46</v>
      </c>
      <c r="H57" s="43">
        <v>87242</v>
      </c>
      <c r="I57" s="43">
        <v>1177767</v>
      </c>
      <c r="J57">
        <v>45746</v>
      </c>
      <c r="K57" s="32">
        <f>+VLOOKUP(J57,[1]Sheet10!H$2:I$93,2,0)</f>
        <v>-1177767</v>
      </c>
      <c r="L57" s="46">
        <f>+K57+I57</f>
        <v>0</v>
      </c>
    </row>
    <row r="58" spans="1:12" x14ac:dyDescent="0.25">
      <c r="A58">
        <v>10</v>
      </c>
      <c r="B58" s="41">
        <v>44838</v>
      </c>
      <c r="C58" s="42" t="s">
        <v>152</v>
      </c>
      <c r="D58" s="42" t="s">
        <v>44</v>
      </c>
      <c r="E58" s="42" t="s">
        <v>153</v>
      </c>
      <c r="F58" s="43">
        <v>1174323</v>
      </c>
      <c r="G58" s="44" t="s">
        <v>46</v>
      </c>
      <c r="H58" s="43">
        <v>93946</v>
      </c>
      <c r="I58" s="43">
        <v>1268269</v>
      </c>
      <c r="J58">
        <v>45794</v>
      </c>
      <c r="K58" s="32">
        <f>+VLOOKUP(J58,[1]Sheet10!H$2:I$93,2,0)</f>
        <v>-1268269</v>
      </c>
      <c r="L58" s="46">
        <f>+K58+I58</f>
        <v>0</v>
      </c>
    </row>
    <row r="59" spans="1:12" x14ac:dyDescent="0.25">
      <c r="A59">
        <v>10</v>
      </c>
      <c r="B59" s="41">
        <v>44838</v>
      </c>
      <c r="C59" s="42" t="s">
        <v>154</v>
      </c>
      <c r="D59" s="42" t="s">
        <v>44</v>
      </c>
      <c r="E59" s="42" t="s">
        <v>155</v>
      </c>
      <c r="F59" s="43">
        <v>1877486</v>
      </c>
      <c r="G59" s="44" t="s">
        <v>46</v>
      </c>
      <c r="H59" s="43">
        <v>150199</v>
      </c>
      <c r="I59" s="43">
        <v>2027685</v>
      </c>
      <c r="J59">
        <v>45826</v>
      </c>
      <c r="K59" s="32">
        <f>+VLOOKUP(J59,[1]Sheet10!H$2:I$93,2,0)</f>
        <v>-2027685</v>
      </c>
      <c r="L59" s="46">
        <f>+K59+I59</f>
        <v>0</v>
      </c>
    </row>
    <row r="60" spans="1:12" x14ac:dyDescent="0.25">
      <c r="A60">
        <v>10</v>
      </c>
      <c r="B60" s="41">
        <v>44838</v>
      </c>
      <c r="C60" s="42" t="s">
        <v>156</v>
      </c>
      <c r="D60" s="42" t="s">
        <v>44</v>
      </c>
      <c r="E60" s="42" t="s">
        <v>157</v>
      </c>
      <c r="F60" s="43">
        <v>1172367</v>
      </c>
      <c r="G60" s="44" t="s">
        <v>46</v>
      </c>
      <c r="H60" s="43">
        <v>93789</v>
      </c>
      <c r="I60" s="43">
        <v>1266156</v>
      </c>
      <c r="J60">
        <v>45852</v>
      </c>
      <c r="K60" s="32">
        <f>+VLOOKUP(J60,[1]Sheet10!H$2:I$93,2,0)</f>
        <v>-1266156</v>
      </c>
      <c r="L60" s="46">
        <f>+K60+I60</f>
        <v>0</v>
      </c>
    </row>
    <row r="61" spans="1:12" x14ac:dyDescent="0.25">
      <c r="A61">
        <v>10</v>
      </c>
      <c r="B61" s="41">
        <v>44839</v>
      </c>
      <c r="C61" s="42" t="s">
        <v>158</v>
      </c>
      <c r="D61" s="42" t="s">
        <v>44</v>
      </c>
      <c r="E61" s="42" t="s">
        <v>159</v>
      </c>
      <c r="F61" s="43">
        <v>1620961</v>
      </c>
      <c r="G61" s="44" t="s">
        <v>46</v>
      </c>
      <c r="H61" s="43">
        <v>129677</v>
      </c>
      <c r="I61" s="43">
        <v>1750638</v>
      </c>
      <c r="J61">
        <v>45879</v>
      </c>
      <c r="K61" s="32">
        <f>+VLOOKUP(J61,[1]Sheet10!H$2:I$93,2,0)</f>
        <v>-1750638</v>
      </c>
      <c r="L61" s="46">
        <f>+K61+I61</f>
        <v>0</v>
      </c>
    </row>
    <row r="62" spans="1:12" x14ac:dyDescent="0.25">
      <c r="A62">
        <v>10</v>
      </c>
      <c r="B62" s="41">
        <v>44840</v>
      </c>
      <c r="C62" s="42" t="s">
        <v>160</v>
      </c>
      <c r="D62" s="42" t="s">
        <v>44</v>
      </c>
      <c r="E62" s="42" t="s">
        <v>161</v>
      </c>
      <c r="F62" s="43">
        <v>2104004</v>
      </c>
      <c r="G62" s="44" t="s">
        <v>46</v>
      </c>
      <c r="H62" s="43">
        <v>168320</v>
      </c>
      <c r="I62" s="43">
        <v>2272324</v>
      </c>
      <c r="J62">
        <v>46017</v>
      </c>
      <c r="K62" s="32">
        <f>+VLOOKUP(J62,[1]Sheet10!H$2:I$93,2,0)</f>
        <v>-2272324</v>
      </c>
      <c r="L62" s="46">
        <f>+K62+I62</f>
        <v>0</v>
      </c>
    </row>
    <row r="63" spans="1:12" x14ac:dyDescent="0.25">
      <c r="A63">
        <v>10</v>
      </c>
      <c r="B63" s="41">
        <v>44840</v>
      </c>
      <c r="C63" s="42" t="s">
        <v>162</v>
      </c>
      <c r="D63" s="42" t="s">
        <v>44</v>
      </c>
      <c r="E63" s="42" t="s">
        <v>163</v>
      </c>
      <c r="F63" s="43">
        <v>1904216</v>
      </c>
      <c r="G63" s="44" t="s">
        <v>46</v>
      </c>
      <c r="H63" s="43">
        <v>152337</v>
      </c>
      <c r="I63" s="43">
        <v>2056553</v>
      </c>
      <c r="J63">
        <v>46133</v>
      </c>
      <c r="K63" s="32">
        <f>+VLOOKUP(J63,[1]Sheet10!H$2:I$93,2,0)</f>
        <v>-2056553</v>
      </c>
      <c r="L63" s="46">
        <f>+K63+I63</f>
        <v>0</v>
      </c>
    </row>
    <row r="64" spans="1:12" x14ac:dyDescent="0.25">
      <c r="A64">
        <v>10</v>
      </c>
      <c r="B64" s="41">
        <v>44841</v>
      </c>
      <c r="C64" s="42" t="s">
        <v>164</v>
      </c>
      <c r="D64" s="42" t="s">
        <v>44</v>
      </c>
      <c r="E64" s="42" t="s">
        <v>165</v>
      </c>
      <c r="F64" s="43">
        <v>768261</v>
      </c>
      <c r="G64" s="44" t="s">
        <v>46</v>
      </c>
      <c r="H64" s="43">
        <v>61461</v>
      </c>
      <c r="I64" s="43">
        <v>829722</v>
      </c>
      <c r="J64">
        <v>46586</v>
      </c>
      <c r="K64" s="32">
        <f>+VLOOKUP(J64,[1]Sheet10!H$2:I$93,2,0)</f>
        <v>-829722</v>
      </c>
      <c r="L64" s="46">
        <f>+K64+I64</f>
        <v>0</v>
      </c>
    </row>
    <row r="65" spans="1:12" x14ac:dyDescent="0.25">
      <c r="A65">
        <v>10</v>
      </c>
      <c r="B65" s="41">
        <v>44841</v>
      </c>
      <c r="C65" s="42" t="s">
        <v>166</v>
      </c>
      <c r="D65" s="42" t="s">
        <v>44</v>
      </c>
      <c r="E65" s="42" t="s">
        <v>167</v>
      </c>
      <c r="F65" s="43">
        <v>949546</v>
      </c>
      <c r="G65" s="44" t="s">
        <v>46</v>
      </c>
      <c r="H65" s="43">
        <v>75964</v>
      </c>
      <c r="I65" s="43">
        <v>1025510</v>
      </c>
      <c r="J65">
        <v>46623</v>
      </c>
      <c r="K65" s="32">
        <f>+VLOOKUP(J65,[1]Sheet10!H$2:I$93,2,0)</f>
        <v>-1025510</v>
      </c>
      <c r="L65" s="46">
        <f>+K65+I65</f>
        <v>0</v>
      </c>
    </row>
    <row r="66" spans="1:12" x14ac:dyDescent="0.25">
      <c r="A66">
        <v>10</v>
      </c>
      <c r="B66" s="41">
        <v>44841</v>
      </c>
      <c r="C66" s="42" t="s">
        <v>168</v>
      </c>
      <c r="D66" s="42" t="s">
        <v>44</v>
      </c>
      <c r="E66" s="42" t="s">
        <v>169</v>
      </c>
      <c r="F66" s="43">
        <v>1863275</v>
      </c>
      <c r="G66" s="44" t="s">
        <v>46</v>
      </c>
      <c r="H66" s="43">
        <v>149062</v>
      </c>
      <c r="I66" s="43">
        <v>2012337</v>
      </c>
      <c r="J66">
        <v>46627</v>
      </c>
      <c r="K66" s="32">
        <f>+VLOOKUP(J66,[1]Sheet10!H$2:I$93,2,0)</f>
        <v>-2012337</v>
      </c>
      <c r="L66" s="46">
        <f>+K66+I66</f>
        <v>0</v>
      </c>
    </row>
    <row r="67" spans="1:12" x14ac:dyDescent="0.25">
      <c r="A67">
        <v>10</v>
      </c>
      <c r="B67" s="41">
        <v>44841</v>
      </c>
      <c r="C67" s="42" t="s">
        <v>170</v>
      </c>
      <c r="D67" s="42" t="s">
        <v>44</v>
      </c>
      <c r="E67" s="42" t="s">
        <v>171</v>
      </c>
      <c r="F67" s="43">
        <v>1993646</v>
      </c>
      <c r="G67" s="44" t="s">
        <v>46</v>
      </c>
      <c r="H67" s="43">
        <v>159492</v>
      </c>
      <c r="I67" s="43">
        <v>2153138</v>
      </c>
      <c r="J67">
        <v>46632</v>
      </c>
      <c r="K67" s="32">
        <f>+VLOOKUP(J67,[1]Sheet10!H$2:I$93,2,0)</f>
        <v>-2153138</v>
      </c>
      <c r="L67" s="46">
        <f>+K67+I67</f>
        <v>0</v>
      </c>
    </row>
    <row r="68" spans="1:12" x14ac:dyDescent="0.25">
      <c r="A68">
        <v>10</v>
      </c>
      <c r="B68" s="41">
        <v>44842</v>
      </c>
      <c r="C68" s="42" t="s">
        <v>172</v>
      </c>
      <c r="D68" s="42" t="s">
        <v>44</v>
      </c>
      <c r="E68" s="42" t="s">
        <v>173</v>
      </c>
      <c r="F68" s="43">
        <v>933670</v>
      </c>
      <c r="G68" s="44" t="s">
        <v>46</v>
      </c>
      <c r="H68" s="43">
        <v>74694</v>
      </c>
      <c r="I68" s="43">
        <v>1008364</v>
      </c>
      <c r="J68">
        <v>46915</v>
      </c>
      <c r="K68" s="32">
        <f>+VLOOKUP(J68,[1]Sheet10!H$2:I$93,2,0)</f>
        <v>-1008364</v>
      </c>
      <c r="L68" s="46">
        <f>+K68+I68</f>
        <v>0</v>
      </c>
    </row>
    <row r="69" spans="1:12" x14ac:dyDescent="0.25">
      <c r="A69">
        <v>10</v>
      </c>
      <c r="B69" s="41">
        <v>44844</v>
      </c>
      <c r="C69" s="42" t="s">
        <v>174</v>
      </c>
      <c r="D69" s="42" t="s">
        <v>44</v>
      </c>
      <c r="E69" s="42" t="s">
        <v>175</v>
      </c>
      <c r="F69" s="43">
        <v>1185089</v>
      </c>
      <c r="G69" s="44" t="s">
        <v>46</v>
      </c>
      <c r="H69" s="43">
        <v>94807</v>
      </c>
      <c r="I69" s="43">
        <v>1279896</v>
      </c>
      <c r="J69">
        <v>46984</v>
      </c>
      <c r="K69" s="32">
        <f>+VLOOKUP(J69,[1]Sheet10!H$2:I$93,2,0)</f>
        <v>-1279896</v>
      </c>
      <c r="L69" s="46">
        <f>+K69+I69</f>
        <v>0</v>
      </c>
    </row>
    <row r="70" spans="1:12" x14ac:dyDescent="0.25">
      <c r="A70">
        <v>10</v>
      </c>
      <c r="B70" s="41">
        <v>44845</v>
      </c>
      <c r="C70" s="42" t="s">
        <v>176</v>
      </c>
      <c r="D70" s="42" t="s">
        <v>44</v>
      </c>
      <c r="E70" s="42" t="s">
        <v>177</v>
      </c>
      <c r="F70" s="43">
        <v>1343891</v>
      </c>
      <c r="G70" s="44" t="s">
        <v>46</v>
      </c>
      <c r="H70" s="43">
        <v>107511</v>
      </c>
      <c r="I70" s="43">
        <v>1451402</v>
      </c>
      <c r="J70">
        <v>46989</v>
      </c>
      <c r="K70" s="32">
        <f>+VLOOKUP(J70,[1]Sheet10!H$2:I$93,2,0)</f>
        <v>-1451402</v>
      </c>
      <c r="L70" s="46">
        <f>+K70+I70</f>
        <v>0</v>
      </c>
    </row>
    <row r="71" spans="1:12" x14ac:dyDescent="0.25">
      <c r="A71">
        <v>10</v>
      </c>
      <c r="B71" s="41">
        <v>44845</v>
      </c>
      <c r="C71" s="42" t="s">
        <v>178</v>
      </c>
      <c r="D71" s="42" t="s">
        <v>44</v>
      </c>
      <c r="E71" s="42" t="s">
        <v>179</v>
      </c>
      <c r="F71" s="43">
        <v>1493213</v>
      </c>
      <c r="G71" s="44" t="s">
        <v>46</v>
      </c>
      <c r="H71" s="43">
        <v>119457</v>
      </c>
      <c r="I71" s="43">
        <v>1612670</v>
      </c>
      <c r="J71">
        <v>47045</v>
      </c>
      <c r="K71" s="32">
        <f>+VLOOKUP(J71,[1]Sheet10!H$2:I$93,2,0)</f>
        <v>-1612670</v>
      </c>
      <c r="L71" s="46">
        <f>+K71+I71</f>
        <v>0</v>
      </c>
    </row>
    <row r="72" spans="1:12" x14ac:dyDescent="0.25">
      <c r="A72">
        <v>10</v>
      </c>
      <c r="B72" s="41">
        <v>44845</v>
      </c>
      <c r="C72" s="42" t="s">
        <v>180</v>
      </c>
      <c r="D72" s="42" t="s">
        <v>44</v>
      </c>
      <c r="E72" s="42" t="s">
        <v>181</v>
      </c>
      <c r="F72" s="43">
        <v>1015881</v>
      </c>
      <c r="G72" s="44" t="s">
        <v>46</v>
      </c>
      <c r="H72" s="43">
        <v>81270</v>
      </c>
      <c r="I72" s="43">
        <v>1097151</v>
      </c>
      <c r="J72">
        <v>47067</v>
      </c>
      <c r="K72" s="32">
        <f>+VLOOKUP(J72,[1]Sheet10!H$2:I$93,2,0)</f>
        <v>-1097151</v>
      </c>
      <c r="L72" s="46">
        <f>+K72+I72</f>
        <v>0</v>
      </c>
    </row>
    <row r="73" spans="1:12" x14ac:dyDescent="0.25">
      <c r="A73">
        <v>10</v>
      </c>
      <c r="B73" s="41">
        <v>44846</v>
      </c>
      <c r="C73" s="42" t="s">
        <v>182</v>
      </c>
      <c r="D73" s="42" t="s">
        <v>44</v>
      </c>
      <c r="E73" s="42" t="s">
        <v>183</v>
      </c>
      <c r="F73" s="43">
        <v>1246030</v>
      </c>
      <c r="G73" s="44" t="s">
        <v>46</v>
      </c>
      <c r="H73" s="43">
        <v>99682</v>
      </c>
      <c r="I73" s="43">
        <v>1345712</v>
      </c>
      <c r="J73">
        <v>47115</v>
      </c>
      <c r="K73" s="32">
        <f>+VLOOKUP(J73,[1]Sheet10!H$2:I$93,2,0)</f>
        <v>-1345712</v>
      </c>
      <c r="L73" s="46">
        <f>+K73+I73</f>
        <v>0</v>
      </c>
    </row>
    <row r="74" spans="1:12" x14ac:dyDescent="0.25">
      <c r="A74">
        <v>10</v>
      </c>
      <c r="B74" s="41">
        <v>44846</v>
      </c>
      <c r="C74" s="42" t="s">
        <v>184</v>
      </c>
      <c r="D74" s="42" t="s">
        <v>44</v>
      </c>
      <c r="E74" s="42" t="s">
        <v>185</v>
      </c>
      <c r="F74" s="43">
        <v>770817</v>
      </c>
      <c r="G74" s="44" t="s">
        <v>46</v>
      </c>
      <c r="H74" s="43">
        <v>61665</v>
      </c>
      <c r="I74" s="43">
        <v>832482</v>
      </c>
      <c r="J74">
        <v>47116</v>
      </c>
      <c r="K74" s="32">
        <f>+VLOOKUP(J74,[1]Sheet10!H$2:I$93,2,0)</f>
        <v>-832482</v>
      </c>
      <c r="L74" s="46">
        <f>+K74+I74</f>
        <v>0</v>
      </c>
    </row>
    <row r="75" spans="1:12" x14ac:dyDescent="0.25">
      <c r="A75">
        <v>10</v>
      </c>
      <c r="B75" s="41">
        <v>44846</v>
      </c>
      <c r="C75" s="42" t="s">
        <v>186</v>
      </c>
      <c r="D75" s="42" t="s">
        <v>44</v>
      </c>
      <c r="E75" s="42" t="s">
        <v>187</v>
      </c>
      <c r="F75" s="43">
        <v>1192838</v>
      </c>
      <c r="G75" s="44" t="s">
        <v>46</v>
      </c>
      <c r="H75" s="43">
        <v>95427</v>
      </c>
      <c r="I75" s="43">
        <v>1288265</v>
      </c>
      <c r="J75">
        <v>47124</v>
      </c>
      <c r="K75" s="32">
        <f>+VLOOKUP(J75,[1]Sheet10!H$2:I$93,2,0)</f>
        <v>-1288265</v>
      </c>
      <c r="L75" s="46">
        <f>+K75+I75</f>
        <v>0</v>
      </c>
    </row>
    <row r="76" spans="1:12" x14ac:dyDescent="0.25">
      <c r="A76">
        <v>10</v>
      </c>
      <c r="B76" s="41">
        <v>44847</v>
      </c>
      <c r="C76" s="42" t="s">
        <v>188</v>
      </c>
      <c r="D76" s="42" t="s">
        <v>44</v>
      </c>
      <c r="E76" s="42" t="s">
        <v>189</v>
      </c>
      <c r="F76" s="43">
        <v>1247546</v>
      </c>
      <c r="G76" s="44" t="s">
        <v>46</v>
      </c>
      <c r="H76" s="43">
        <v>99804</v>
      </c>
      <c r="I76" s="43">
        <v>1347350</v>
      </c>
      <c r="J76">
        <v>47458</v>
      </c>
      <c r="K76" s="32">
        <f>+VLOOKUP(J76,[1]Sheet10!H$2:I$93,2,0)</f>
        <v>-1347350</v>
      </c>
      <c r="L76" s="46">
        <f>+K76+I76</f>
        <v>0</v>
      </c>
    </row>
    <row r="77" spans="1:12" x14ac:dyDescent="0.25">
      <c r="A77">
        <v>10</v>
      </c>
      <c r="B77" s="41">
        <v>44847</v>
      </c>
      <c r="C77" s="42" t="s">
        <v>190</v>
      </c>
      <c r="D77" s="42" t="s">
        <v>44</v>
      </c>
      <c r="E77" s="42" t="s">
        <v>191</v>
      </c>
      <c r="F77" s="43">
        <v>1393012</v>
      </c>
      <c r="G77" s="44" t="s">
        <v>46</v>
      </c>
      <c r="H77" s="43">
        <v>111441</v>
      </c>
      <c r="I77" s="43">
        <v>1504453</v>
      </c>
      <c r="J77">
        <v>47518</v>
      </c>
      <c r="K77" s="32">
        <f>+VLOOKUP(J77,[1]Sheet10!H$2:I$93,2,0)</f>
        <v>-1504453</v>
      </c>
      <c r="L77" s="46">
        <f>+K77+I77</f>
        <v>0</v>
      </c>
    </row>
    <row r="78" spans="1:12" x14ac:dyDescent="0.25">
      <c r="A78">
        <v>10</v>
      </c>
      <c r="B78" s="41">
        <v>44847</v>
      </c>
      <c r="C78" s="42" t="s">
        <v>192</v>
      </c>
      <c r="D78" s="42" t="s">
        <v>44</v>
      </c>
      <c r="E78" s="42" t="s">
        <v>193</v>
      </c>
      <c r="F78" s="43">
        <v>1031269</v>
      </c>
      <c r="G78" s="44" t="s">
        <v>46</v>
      </c>
      <c r="H78" s="43">
        <v>82502</v>
      </c>
      <c r="I78" s="43">
        <v>1113771</v>
      </c>
      <c r="J78">
        <v>47547</v>
      </c>
      <c r="K78" s="32">
        <f>+VLOOKUP(J78,[1]Sheet10!H$2:I$93,2,0)</f>
        <v>-1113771</v>
      </c>
      <c r="L78" s="46">
        <f>+K78+I78</f>
        <v>0</v>
      </c>
    </row>
    <row r="79" spans="1:12" x14ac:dyDescent="0.25">
      <c r="A79">
        <v>10</v>
      </c>
      <c r="B79" s="41">
        <v>44848</v>
      </c>
      <c r="C79" s="42" t="s">
        <v>194</v>
      </c>
      <c r="D79" s="42" t="s">
        <v>44</v>
      </c>
      <c r="E79" s="42" t="s">
        <v>195</v>
      </c>
      <c r="F79" s="43">
        <v>1600366</v>
      </c>
      <c r="G79" s="44" t="s">
        <v>46</v>
      </c>
      <c r="H79" s="43">
        <v>128029</v>
      </c>
      <c r="I79" s="43">
        <v>1728395</v>
      </c>
      <c r="J79">
        <v>47657</v>
      </c>
      <c r="K79" s="32">
        <f>+VLOOKUP(J79,[1]Sheet10!H$2:I$93,2,0)</f>
        <v>-1728395</v>
      </c>
      <c r="L79" s="46">
        <f>+K79+I79</f>
        <v>0</v>
      </c>
    </row>
    <row r="80" spans="1:12" x14ac:dyDescent="0.25">
      <c r="A80">
        <v>10</v>
      </c>
      <c r="B80" s="41">
        <v>44849</v>
      </c>
      <c r="C80" s="42" t="s">
        <v>196</v>
      </c>
      <c r="D80" s="42" t="s">
        <v>44</v>
      </c>
      <c r="E80" s="42" t="s">
        <v>197</v>
      </c>
      <c r="F80" s="43">
        <v>2449426</v>
      </c>
      <c r="G80" s="44" t="s">
        <v>46</v>
      </c>
      <c r="H80" s="43">
        <v>195954</v>
      </c>
      <c r="I80" s="43">
        <v>2645380</v>
      </c>
      <c r="J80">
        <v>47738</v>
      </c>
      <c r="K80" s="32">
        <f>+VLOOKUP(J80,[1]Sheet10!H$2:I$93,2,0)</f>
        <v>-2645380</v>
      </c>
      <c r="L80" s="46">
        <f>+K80+I80</f>
        <v>0</v>
      </c>
    </row>
    <row r="81" spans="1:12" x14ac:dyDescent="0.25">
      <c r="A81">
        <v>10</v>
      </c>
      <c r="B81" s="41">
        <v>44851</v>
      </c>
      <c r="C81" s="42" t="s">
        <v>198</v>
      </c>
      <c r="D81" s="42" t="s">
        <v>44</v>
      </c>
      <c r="E81" s="42" t="s">
        <v>199</v>
      </c>
      <c r="F81" s="43">
        <v>844041</v>
      </c>
      <c r="G81" s="44" t="s">
        <v>46</v>
      </c>
      <c r="H81" s="43">
        <v>67523</v>
      </c>
      <c r="I81" s="43">
        <v>911564</v>
      </c>
      <c r="J81">
        <v>47775</v>
      </c>
      <c r="K81" s="32">
        <f>+VLOOKUP(J81,[1]Sheet10!H$2:I$93,2,0)</f>
        <v>-911564</v>
      </c>
      <c r="L81" s="46">
        <f>+K81+I81</f>
        <v>0</v>
      </c>
    </row>
    <row r="82" spans="1:12" x14ac:dyDescent="0.25">
      <c r="A82">
        <v>10</v>
      </c>
      <c r="B82" s="41">
        <v>44851</v>
      </c>
      <c r="C82" s="42" t="s">
        <v>200</v>
      </c>
      <c r="D82" s="42" t="s">
        <v>44</v>
      </c>
      <c r="E82" s="42" t="s">
        <v>201</v>
      </c>
      <c r="F82" s="43">
        <v>348797</v>
      </c>
      <c r="G82" s="44" t="s">
        <v>46</v>
      </c>
      <c r="H82" s="43">
        <v>27904</v>
      </c>
      <c r="I82" s="43">
        <v>376701</v>
      </c>
      <c r="J82">
        <v>47825</v>
      </c>
      <c r="K82" s="32">
        <f>+VLOOKUP(J82,[1]Sheet10!H$2:I$93,2,0)</f>
        <v>-376701</v>
      </c>
      <c r="L82" s="46">
        <f>+K82+I82</f>
        <v>0</v>
      </c>
    </row>
    <row r="83" spans="1:12" x14ac:dyDescent="0.25">
      <c r="A83">
        <v>10</v>
      </c>
      <c r="B83" s="41">
        <v>44851</v>
      </c>
      <c r="C83" s="42" t="s">
        <v>202</v>
      </c>
      <c r="D83" s="42" t="s">
        <v>44</v>
      </c>
      <c r="E83" s="42" t="s">
        <v>203</v>
      </c>
      <c r="F83" s="43">
        <v>1266061</v>
      </c>
      <c r="G83" s="44" t="s">
        <v>46</v>
      </c>
      <c r="H83" s="43">
        <v>101285</v>
      </c>
      <c r="I83" s="43">
        <v>1367346</v>
      </c>
      <c r="J83">
        <v>47834</v>
      </c>
      <c r="K83" s="32">
        <f>+VLOOKUP(J83,[1]Sheet10!H$2:I$93,2,0)</f>
        <v>-1367346</v>
      </c>
      <c r="L83" s="46">
        <f>+K83+I83</f>
        <v>0</v>
      </c>
    </row>
    <row r="84" spans="1:12" x14ac:dyDescent="0.25">
      <c r="A84">
        <v>10</v>
      </c>
      <c r="B84" s="41">
        <v>44851</v>
      </c>
      <c r="C84" s="42" t="s">
        <v>204</v>
      </c>
      <c r="D84" s="42" t="s">
        <v>44</v>
      </c>
      <c r="E84" s="42" t="s">
        <v>205</v>
      </c>
      <c r="F84" s="43">
        <v>844041</v>
      </c>
      <c r="G84" s="44" t="s">
        <v>46</v>
      </c>
      <c r="H84" s="43">
        <v>67523</v>
      </c>
      <c r="I84" s="43">
        <v>911564</v>
      </c>
      <c r="J84">
        <v>47848</v>
      </c>
      <c r="K84" s="32">
        <f>+VLOOKUP(J84,[1]Sheet10!H$2:I$93,2,0)</f>
        <v>-911564</v>
      </c>
      <c r="L84" s="46">
        <f>+K84+I84</f>
        <v>0</v>
      </c>
    </row>
    <row r="85" spans="1:12" x14ac:dyDescent="0.25">
      <c r="A85">
        <v>10</v>
      </c>
      <c r="B85" s="41">
        <v>44852</v>
      </c>
      <c r="C85" s="42" t="s">
        <v>206</v>
      </c>
      <c r="D85" s="42" t="s">
        <v>44</v>
      </c>
      <c r="E85" s="42" t="s">
        <v>207</v>
      </c>
      <c r="F85" s="43">
        <v>913836</v>
      </c>
      <c r="G85" s="44" t="s">
        <v>46</v>
      </c>
      <c r="H85" s="43">
        <v>73107</v>
      </c>
      <c r="I85" s="43">
        <v>986943</v>
      </c>
      <c r="J85">
        <v>47930</v>
      </c>
      <c r="K85" s="32">
        <f>+VLOOKUP(J85,[1]Sheet10!H$2:I$93,2,0)</f>
        <v>-986943</v>
      </c>
      <c r="L85" s="46">
        <f>+K85+I85</f>
        <v>0</v>
      </c>
    </row>
    <row r="86" spans="1:12" x14ac:dyDescent="0.25">
      <c r="A86">
        <v>10</v>
      </c>
      <c r="B86" s="41">
        <v>44852</v>
      </c>
      <c r="C86" s="42" t="s">
        <v>208</v>
      </c>
      <c r="D86" s="42" t="s">
        <v>44</v>
      </c>
      <c r="E86" s="42" t="s">
        <v>209</v>
      </c>
      <c r="F86" s="43">
        <v>1266061</v>
      </c>
      <c r="G86" s="44" t="s">
        <v>46</v>
      </c>
      <c r="H86" s="43">
        <v>101285</v>
      </c>
      <c r="I86" s="43">
        <v>1367346</v>
      </c>
      <c r="J86">
        <v>47992</v>
      </c>
      <c r="K86" s="32">
        <f>+VLOOKUP(J86,[1]Sheet10!H$2:I$93,2,0)</f>
        <v>-1367346</v>
      </c>
      <c r="L86" s="46">
        <f>+K86+I86</f>
        <v>0</v>
      </c>
    </row>
    <row r="87" spans="1:12" x14ac:dyDescent="0.25">
      <c r="A87">
        <v>10</v>
      </c>
      <c r="B87" s="41">
        <v>44852</v>
      </c>
      <c r="C87" s="42" t="s">
        <v>210</v>
      </c>
      <c r="D87" s="42" t="s">
        <v>44</v>
      </c>
      <c r="E87" s="42" t="s">
        <v>211</v>
      </c>
      <c r="F87" s="43">
        <v>1706776</v>
      </c>
      <c r="G87" s="44" t="s">
        <v>46</v>
      </c>
      <c r="H87" s="43">
        <v>136542</v>
      </c>
      <c r="I87" s="43">
        <v>1843318</v>
      </c>
      <c r="J87">
        <v>48045</v>
      </c>
      <c r="K87" s="32">
        <f>+VLOOKUP(J87,[1]Sheet10!H$2:I$93,2,0)</f>
        <v>-1843318</v>
      </c>
      <c r="L87" s="46">
        <f>+K87+I87</f>
        <v>0</v>
      </c>
    </row>
    <row r="88" spans="1:12" x14ac:dyDescent="0.25">
      <c r="A88">
        <v>10</v>
      </c>
      <c r="B88" s="41">
        <v>44852</v>
      </c>
      <c r="C88" s="42" t="s">
        <v>212</v>
      </c>
      <c r="D88" s="42" t="s">
        <v>44</v>
      </c>
      <c r="E88" s="42" t="s">
        <v>213</v>
      </c>
      <c r="F88" s="43">
        <v>645943</v>
      </c>
      <c r="G88" s="44" t="s">
        <v>46</v>
      </c>
      <c r="H88" s="43">
        <v>51675</v>
      </c>
      <c r="I88" s="43">
        <v>697618</v>
      </c>
      <c r="J88">
        <v>48053</v>
      </c>
      <c r="K88" s="32">
        <f>+VLOOKUP(J88,[1]Sheet10!H$2:I$93,2,0)</f>
        <v>-697618</v>
      </c>
      <c r="L88" s="46">
        <f>+K88+I88</f>
        <v>0</v>
      </c>
    </row>
    <row r="89" spans="1:12" x14ac:dyDescent="0.25">
      <c r="A89">
        <v>10</v>
      </c>
      <c r="B89" s="41">
        <v>44853</v>
      </c>
      <c r="C89" s="42" t="s">
        <v>214</v>
      </c>
      <c r="D89" s="42" t="s">
        <v>44</v>
      </c>
      <c r="E89" s="42" t="s">
        <v>215</v>
      </c>
      <c r="F89" s="43">
        <v>855221</v>
      </c>
      <c r="G89" s="44" t="s">
        <v>46</v>
      </c>
      <c r="H89" s="43">
        <v>68418</v>
      </c>
      <c r="I89" s="43">
        <v>923639</v>
      </c>
      <c r="J89">
        <v>48069</v>
      </c>
      <c r="K89" s="32">
        <f>+VLOOKUP(J89,[1]Sheet10!H$2:I$93,2,0)</f>
        <v>-923639</v>
      </c>
      <c r="L89" s="46">
        <f>+K89+I89</f>
        <v>0</v>
      </c>
    </row>
    <row r="90" spans="1:12" x14ac:dyDescent="0.25">
      <c r="A90">
        <v>10</v>
      </c>
      <c r="B90" s="41">
        <v>44853</v>
      </c>
      <c r="C90" s="42" t="s">
        <v>216</v>
      </c>
      <c r="D90" s="42" t="s">
        <v>44</v>
      </c>
      <c r="E90" s="42" t="s">
        <v>217</v>
      </c>
      <c r="F90" s="43">
        <v>1266061</v>
      </c>
      <c r="G90" s="44" t="s">
        <v>46</v>
      </c>
      <c r="H90" s="43">
        <v>101285</v>
      </c>
      <c r="I90" s="43">
        <v>1367346</v>
      </c>
      <c r="J90">
        <v>48375</v>
      </c>
      <c r="K90" s="32">
        <f>+VLOOKUP(J90,[1]Sheet10!H$2:I$93,2,0)</f>
        <v>-1367346</v>
      </c>
      <c r="L90" s="46">
        <f>+K90+I90</f>
        <v>0</v>
      </c>
    </row>
    <row r="91" spans="1:12" x14ac:dyDescent="0.25">
      <c r="A91">
        <v>10</v>
      </c>
      <c r="B91" s="41">
        <v>44853</v>
      </c>
      <c r="C91" s="42" t="s">
        <v>218</v>
      </c>
      <c r="D91" s="42" t="s">
        <v>44</v>
      </c>
      <c r="E91" s="42" t="s">
        <v>219</v>
      </c>
      <c r="F91" s="43">
        <v>858217</v>
      </c>
      <c r="G91" s="44" t="s">
        <v>46</v>
      </c>
      <c r="H91" s="43">
        <v>68657</v>
      </c>
      <c r="I91" s="43">
        <v>926874</v>
      </c>
      <c r="J91">
        <v>48376</v>
      </c>
      <c r="K91" s="32">
        <f>+VLOOKUP(J91,[1]Sheet10!H$2:I$93,2,0)</f>
        <v>-926874</v>
      </c>
      <c r="L91" s="46">
        <f>+K91+I91</f>
        <v>0</v>
      </c>
    </row>
    <row r="92" spans="1:12" x14ac:dyDescent="0.25">
      <c r="A92">
        <v>10</v>
      </c>
      <c r="B92" s="41">
        <v>44854</v>
      </c>
      <c r="C92" s="42" t="s">
        <v>220</v>
      </c>
      <c r="D92" s="42" t="s">
        <v>44</v>
      </c>
      <c r="E92" s="42" t="s">
        <v>221</v>
      </c>
      <c r="F92" s="43">
        <v>506424</v>
      </c>
      <c r="G92" s="44" t="s">
        <v>46</v>
      </c>
      <c r="H92" s="43">
        <v>40514</v>
      </c>
      <c r="I92" s="43">
        <v>546938</v>
      </c>
      <c r="J92">
        <v>48557</v>
      </c>
      <c r="K92" s="32">
        <f>+VLOOKUP(J92,[1]Sheet10!H$2:I$93,2,0)</f>
        <v>-546938</v>
      </c>
      <c r="L92" s="46">
        <f>+K92+I92</f>
        <v>0</v>
      </c>
    </row>
    <row r="93" spans="1:12" x14ac:dyDescent="0.25">
      <c r="A93">
        <v>10</v>
      </c>
      <c r="B93" s="41">
        <v>44856</v>
      </c>
      <c r="C93" s="42" t="s">
        <v>222</v>
      </c>
      <c r="D93" s="42" t="s">
        <v>44</v>
      </c>
      <c r="E93" s="42" t="s">
        <v>223</v>
      </c>
      <c r="F93" s="43">
        <v>774317</v>
      </c>
      <c r="G93" s="44" t="s">
        <v>46</v>
      </c>
      <c r="H93" s="43">
        <v>61945</v>
      </c>
      <c r="I93" s="43">
        <v>836262</v>
      </c>
      <c r="J93">
        <v>48681</v>
      </c>
      <c r="K93" s="32">
        <f>+VLOOKUP(J93,[1]Sheet10!H$2:I$93,2,0)</f>
        <v>-836262</v>
      </c>
      <c r="L93" s="46">
        <f>+K93+I93</f>
        <v>0</v>
      </c>
    </row>
    <row r="94" spans="1:12" x14ac:dyDescent="0.25">
      <c r="A94">
        <v>10</v>
      </c>
      <c r="B94" s="41">
        <v>44858</v>
      </c>
      <c r="C94" s="42" t="s">
        <v>224</v>
      </c>
      <c r="D94" s="42" t="s">
        <v>44</v>
      </c>
      <c r="E94" s="42" t="s">
        <v>225</v>
      </c>
      <c r="F94" s="43">
        <v>1088387</v>
      </c>
      <c r="G94" s="44" t="s">
        <v>46</v>
      </c>
      <c r="H94" s="43">
        <v>87071</v>
      </c>
      <c r="I94" s="43">
        <v>1175458</v>
      </c>
      <c r="J94">
        <v>48730</v>
      </c>
      <c r="K94" s="32">
        <f>+VLOOKUP(J94,[1]Sheet10!H$2:I$93,2,0)</f>
        <v>-1175458</v>
      </c>
      <c r="L94" s="46">
        <f>+K94+I94</f>
        <v>0</v>
      </c>
    </row>
    <row r="95" spans="1:12" x14ac:dyDescent="0.25">
      <c r="A95">
        <v>10</v>
      </c>
      <c r="B95" s="41">
        <v>44858</v>
      </c>
      <c r="C95" s="42" t="s">
        <v>226</v>
      </c>
      <c r="D95" s="42" t="s">
        <v>44</v>
      </c>
      <c r="E95" s="42" t="s">
        <v>227</v>
      </c>
      <c r="F95" s="43">
        <v>1620617</v>
      </c>
      <c r="G95" s="44" t="s">
        <v>46</v>
      </c>
      <c r="H95" s="43">
        <v>129649</v>
      </c>
      <c r="I95" s="43">
        <v>1750266</v>
      </c>
      <c r="J95">
        <v>48734</v>
      </c>
      <c r="K95" s="32">
        <f>+VLOOKUP(J95,[1]Sheet10!H$2:I$93,2,0)</f>
        <v>-1750266</v>
      </c>
      <c r="L95" s="46">
        <f>+K95+I95</f>
        <v>0</v>
      </c>
    </row>
    <row r="96" spans="1:12" x14ac:dyDescent="0.25">
      <c r="A96">
        <f>+MONTH(B96)</f>
        <v>11</v>
      </c>
      <c r="B96" s="41">
        <v>44893</v>
      </c>
      <c r="C96" s="42">
        <v>400</v>
      </c>
      <c r="D96" s="42" t="s">
        <v>228</v>
      </c>
      <c r="E96" s="42" t="s">
        <v>229</v>
      </c>
      <c r="F96" s="43">
        <f>-344852-228204</f>
        <v>-573056</v>
      </c>
      <c r="G96" s="44" t="s">
        <v>230</v>
      </c>
      <c r="H96" s="43">
        <v>0</v>
      </c>
      <c r="I96" s="43">
        <f>-344852-246461</f>
        <v>-591313</v>
      </c>
      <c r="J96">
        <f>+C96</f>
        <v>400</v>
      </c>
      <c r="K96" s="32">
        <f>+VLOOKUP(C96,[1]Sheet10!H$2:I$93,2,0)</f>
        <v>591312</v>
      </c>
      <c r="L96" s="46">
        <f>+K96+I96</f>
        <v>-1</v>
      </c>
    </row>
    <row r="97" spans="1:12" x14ac:dyDescent="0.25">
      <c r="A97">
        <f>+MONTH(B97)</f>
        <v>12</v>
      </c>
      <c r="B97" s="41">
        <v>44917</v>
      </c>
      <c r="C97" s="42">
        <v>800</v>
      </c>
      <c r="D97" s="42" t="s">
        <v>228</v>
      </c>
      <c r="E97" s="42" t="s">
        <v>231</v>
      </c>
      <c r="F97" s="43">
        <v>-358769</v>
      </c>
      <c r="G97" s="44" t="s">
        <v>230</v>
      </c>
      <c r="H97" s="43">
        <v>0</v>
      </c>
      <c r="I97" s="43">
        <v>-358769</v>
      </c>
      <c r="J97">
        <f>+C97</f>
        <v>800</v>
      </c>
      <c r="K97" s="32">
        <f>+VLOOKUP(C97,[1]Sheet10!H$2:I$93,2,0)</f>
        <v>358769</v>
      </c>
      <c r="L97" s="46">
        <f>+K97+I97</f>
        <v>0</v>
      </c>
    </row>
    <row r="98" spans="1:12" x14ac:dyDescent="0.25">
      <c r="A98">
        <f>+MONTH(B98)</f>
        <v>12</v>
      </c>
      <c r="B98" s="41">
        <v>44923</v>
      </c>
      <c r="C98" s="42">
        <v>924</v>
      </c>
      <c r="D98" s="42" t="s">
        <v>228</v>
      </c>
      <c r="E98" s="42" t="s">
        <v>232</v>
      </c>
      <c r="F98" s="43">
        <v>-745372</v>
      </c>
      <c r="G98" s="44" t="s">
        <v>230</v>
      </c>
      <c r="H98" s="43">
        <v>0</v>
      </c>
      <c r="I98" s="43">
        <v>-745372</v>
      </c>
      <c r="J98">
        <f>+C98</f>
        <v>924</v>
      </c>
      <c r="K98" s="32">
        <f>+VLOOKUP(C98,[1]Sheet10!H$2:I$93,2,0)</f>
        <v>745372</v>
      </c>
      <c r="L98" s="46">
        <f>+K98+I98</f>
        <v>0</v>
      </c>
    </row>
    <row r="99" spans="1:12" x14ac:dyDescent="0.25">
      <c r="A99">
        <f>+MONTH(B99)</f>
        <v>10</v>
      </c>
      <c r="B99" s="41">
        <v>44839</v>
      </c>
      <c r="C99" s="42">
        <v>169</v>
      </c>
      <c r="D99" s="42" t="s">
        <v>228</v>
      </c>
      <c r="E99" s="42" t="s">
        <v>233</v>
      </c>
      <c r="F99" s="43">
        <v>-138655</v>
      </c>
      <c r="G99" s="44" t="s">
        <v>46</v>
      </c>
      <c r="H99" s="43">
        <v>-11092</v>
      </c>
      <c r="I99" s="43">
        <v>-149747</v>
      </c>
      <c r="J99">
        <f>+C99</f>
        <v>169</v>
      </c>
      <c r="K99" s="32">
        <f>+VLOOKUP(C99,[1]Sheet10!H$2:I$93,2,0)</f>
        <v>149747</v>
      </c>
      <c r="L99" s="46">
        <f>+K99+I99</f>
        <v>0</v>
      </c>
    </row>
    <row r="100" spans="1:12" x14ac:dyDescent="0.25">
      <c r="A100">
        <f>+MONTH(B100)</f>
        <v>11</v>
      </c>
      <c r="B100" s="41">
        <v>44893</v>
      </c>
      <c r="C100" s="42">
        <v>391</v>
      </c>
      <c r="D100" s="42" t="s">
        <v>228</v>
      </c>
      <c r="E100" s="42" t="s">
        <v>229</v>
      </c>
      <c r="F100" s="43">
        <v>-47674</v>
      </c>
      <c r="G100" s="44" t="s">
        <v>46</v>
      </c>
      <c r="H100" s="43">
        <v>-3814</v>
      </c>
      <c r="I100" s="43">
        <v>-51488</v>
      </c>
      <c r="J100">
        <f>+C100</f>
        <v>391</v>
      </c>
      <c r="K100" s="32">
        <f>+VLOOKUP(C100,[1]Sheet10!H$2:I$93,2,0)</f>
        <v>51488</v>
      </c>
      <c r="L100" s="46">
        <f>+K100+I100</f>
        <v>0</v>
      </c>
    </row>
    <row r="101" spans="1:12" x14ac:dyDescent="0.25">
      <c r="A101">
        <f>+MONTH(B101)</f>
        <v>11</v>
      </c>
      <c r="B101" s="41">
        <v>44893</v>
      </c>
      <c r="C101" s="42">
        <v>401</v>
      </c>
      <c r="D101" s="42" t="s">
        <v>228</v>
      </c>
      <c r="E101" s="42" t="s">
        <v>229</v>
      </c>
      <c r="F101" s="43">
        <v>-231992</v>
      </c>
      <c r="G101" s="44" t="s">
        <v>46</v>
      </c>
      <c r="H101" s="43">
        <v>-18559</v>
      </c>
      <c r="I101" s="43">
        <v>-250551</v>
      </c>
      <c r="J101">
        <f>+C101</f>
        <v>401</v>
      </c>
      <c r="K101" s="32">
        <f>+VLOOKUP(C101,[1]Sheet10!H$2:I$93,2,0)</f>
        <v>250551</v>
      </c>
      <c r="L101" s="46">
        <f>+K101+I101</f>
        <v>0</v>
      </c>
    </row>
    <row r="102" spans="1:12" x14ac:dyDescent="0.25">
      <c r="A102">
        <f>+MONTH(B102)</f>
        <v>11</v>
      </c>
      <c r="B102" s="41">
        <v>44895</v>
      </c>
      <c r="C102" s="42">
        <v>498</v>
      </c>
      <c r="D102" s="42" t="s">
        <v>228</v>
      </c>
      <c r="E102" s="42" t="s">
        <v>229</v>
      </c>
      <c r="F102" s="43">
        <v>-174800</v>
      </c>
      <c r="G102" s="44" t="s">
        <v>46</v>
      </c>
      <c r="H102" s="43">
        <v>-13984</v>
      </c>
      <c r="I102" s="43">
        <v>-188784</v>
      </c>
      <c r="J102">
        <f>+C102</f>
        <v>498</v>
      </c>
      <c r="K102" s="32">
        <f>+VLOOKUP(C102,[1]Sheet10!H$2:I$93,2,0)</f>
        <v>188784</v>
      </c>
      <c r="L102" s="46">
        <f>+K102+I102</f>
        <v>0</v>
      </c>
    </row>
    <row r="103" spans="1:12" x14ac:dyDescent="0.25">
      <c r="A103">
        <f>+MONTH(B103)</f>
        <v>12</v>
      </c>
      <c r="B103" s="41">
        <v>44909</v>
      </c>
      <c r="C103" s="42">
        <v>680</v>
      </c>
      <c r="D103" s="42" t="s">
        <v>228</v>
      </c>
      <c r="E103" s="42" t="s">
        <v>229</v>
      </c>
      <c r="F103" s="43">
        <v>-142629</v>
      </c>
      <c r="G103" s="44" t="s">
        <v>46</v>
      </c>
      <c r="H103" s="43">
        <v>-11410</v>
      </c>
      <c r="I103" s="43">
        <v>-154039</v>
      </c>
      <c r="J103">
        <f>+C103</f>
        <v>680</v>
      </c>
      <c r="K103" s="32">
        <f>+VLOOKUP(C103,[1]Sheet10!H$2:I$93,2,0)</f>
        <v>154039</v>
      </c>
      <c r="L103" s="46">
        <f>+K103+I103</f>
        <v>0</v>
      </c>
    </row>
    <row r="104" spans="1:12" x14ac:dyDescent="0.25">
      <c r="A104">
        <f>+MONTH(B104)</f>
        <v>12</v>
      </c>
      <c r="B104" s="41">
        <v>44910</v>
      </c>
      <c r="C104" s="42">
        <v>734</v>
      </c>
      <c r="D104" s="42" t="s">
        <v>228</v>
      </c>
      <c r="E104" s="42" t="s">
        <v>229</v>
      </c>
      <c r="F104" s="43">
        <v>-697642</v>
      </c>
      <c r="G104" s="44" t="s">
        <v>46</v>
      </c>
      <c r="H104" s="43">
        <v>-55812</v>
      </c>
      <c r="I104" s="43">
        <v>-753454</v>
      </c>
      <c r="J104">
        <f>+C104</f>
        <v>734</v>
      </c>
      <c r="K104" s="32">
        <f>+VLOOKUP(C104,[1]Sheet10!H$2:I$93,2,0)</f>
        <v>753453</v>
      </c>
      <c r="L104" s="46">
        <f>+K104+I104</f>
        <v>-1</v>
      </c>
    </row>
    <row r="105" spans="1:12" x14ac:dyDescent="0.25">
      <c r="A105">
        <f>+MONTH(B105)</f>
        <v>12</v>
      </c>
      <c r="B105" s="41">
        <v>44923</v>
      </c>
      <c r="C105" s="42">
        <v>950</v>
      </c>
      <c r="D105" s="42" t="s">
        <v>228</v>
      </c>
      <c r="E105" s="42" t="s">
        <v>231</v>
      </c>
      <c r="F105" s="43">
        <f>+I105-H105</f>
        <v>-527187</v>
      </c>
      <c r="G105" s="44" t="s">
        <v>46</v>
      </c>
      <c r="H105" s="43">
        <v>-35278</v>
      </c>
      <c r="I105" s="43">
        <f>-476252-86213</f>
        <v>-562465</v>
      </c>
      <c r="J105">
        <f>+C105</f>
        <v>950</v>
      </c>
      <c r="K105" s="32">
        <f>+VLOOKUP(C105,[1]Sheet10!H$2:I$93,2,0)</f>
        <v>562465</v>
      </c>
      <c r="L105" s="46">
        <f>+K105+I105</f>
        <v>0</v>
      </c>
    </row>
    <row r="106" spans="1:12" x14ac:dyDescent="0.25">
      <c r="A106">
        <f>+MONTH(B106)</f>
        <v>12</v>
      </c>
      <c r="B106" s="41">
        <v>44924</v>
      </c>
      <c r="C106" s="42">
        <v>961</v>
      </c>
      <c r="D106" s="42" t="s">
        <v>228</v>
      </c>
      <c r="E106" s="42" t="s">
        <v>234</v>
      </c>
      <c r="F106" s="43">
        <v>-534577</v>
      </c>
      <c r="G106" s="44" t="s">
        <v>46</v>
      </c>
      <c r="H106" s="43">
        <v>-42766</v>
      </c>
      <c r="I106" s="43">
        <v>-577343</v>
      </c>
      <c r="J106">
        <f>+C106</f>
        <v>961</v>
      </c>
      <c r="K106" s="32">
        <f>+VLOOKUP(C106,[1]Sheet10!H$2:I$93,2,0)</f>
        <v>577343</v>
      </c>
      <c r="L106" s="46">
        <f>+K106+I106</f>
        <v>0</v>
      </c>
    </row>
    <row r="107" spans="1:12" x14ac:dyDescent="0.25">
      <c r="A107">
        <f>+MONTH(B107)</f>
        <v>12</v>
      </c>
      <c r="B107" s="41">
        <v>44925</v>
      </c>
      <c r="C107" s="42">
        <v>1044</v>
      </c>
      <c r="D107" s="42" t="s">
        <v>228</v>
      </c>
      <c r="E107" s="42" t="s">
        <v>231</v>
      </c>
      <c r="F107" s="43">
        <v>-184000</v>
      </c>
      <c r="G107" s="54">
        <v>0.08</v>
      </c>
      <c r="H107" s="43">
        <v>-13984</v>
      </c>
      <c r="I107" s="43">
        <v>-188784</v>
      </c>
      <c r="J107">
        <f>+C107</f>
        <v>1044</v>
      </c>
      <c r="K107" s="32">
        <f>+VLOOKUP(C107,[1]Sheet10!H$2:I$93,2,0)</f>
        <v>188784</v>
      </c>
      <c r="L107" s="46">
        <f>+K107+I107</f>
        <v>0</v>
      </c>
    </row>
    <row r="108" spans="1:12" x14ac:dyDescent="0.25">
      <c r="A108">
        <f>+MONTH(B108)</f>
        <v>12</v>
      </c>
      <c r="B108" s="41">
        <v>44925</v>
      </c>
      <c r="C108" s="42">
        <v>1128</v>
      </c>
      <c r="D108" s="42" t="s">
        <v>228</v>
      </c>
      <c r="E108" s="42" t="s">
        <v>235</v>
      </c>
      <c r="F108" s="43">
        <v>-203058</v>
      </c>
      <c r="G108" s="54">
        <v>0.08</v>
      </c>
      <c r="H108" s="43">
        <v>-14588</v>
      </c>
      <c r="I108" s="43">
        <v>-196943</v>
      </c>
      <c r="J108">
        <f>+C108</f>
        <v>1128</v>
      </c>
      <c r="K108" s="32">
        <f>+VLOOKUP(C108,[1]Sheet10!H$2:I$93,2,0)</f>
        <v>196943</v>
      </c>
      <c r="L108" s="46">
        <f>+K108+I108</f>
        <v>0</v>
      </c>
    </row>
    <row r="109" spans="1:12" x14ac:dyDescent="0.25">
      <c r="A109">
        <f>+MONTH(B109)</f>
        <v>12</v>
      </c>
      <c r="B109" s="41">
        <v>44904</v>
      </c>
      <c r="C109" s="42">
        <v>110</v>
      </c>
      <c r="D109" s="42" t="s">
        <v>228</v>
      </c>
      <c r="E109" s="42" t="s">
        <v>233</v>
      </c>
      <c r="F109" s="43">
        <f>-1875154-10551</f>
        <v>-1885705</v>
      </c>
      <c r="G109" s="54">
        <v>0.08</v>
      </c>
      <c r="H109" s="43">
        <v>-149167</v>
      </c>
      <c r="I109" s="43">
        <v>-2013770</v>
      </c>
      <c r="J109">
        <f>+C109</f>
        <v>110</v>
      </c>
      <c r="K109" s="32">
        <f>+VLOOKUP(C109,[1]Sheet10!H$2:I$93,2,0)</f>
        <v>2013771</v>
      </c>
      <c r="L109" s="46">
        <f>+K109+I109</f>
        <v>1</v>
      </c>
    </row>
    <row r="110" spans="1:12" x14ac:dyDescent="0.25">
      <c r="A110">
        <f>+MONTH(B110)</f>
        <v>12</v>
      </c>
      <c r="B110" s="41">
        <v>44904</v>
      </c>
      <c r="C110" s="42">
        <v>248</v>
      </c>
      <c r="D110" s="42" t="s">
        <v>228</v>
      </c>
      <c r="E110" s="42" t="s">
        <v>235</v>
      </c>
      <c r="F110" s="43">
        <f>-3252714-199582</f>
        <v>-3452296</v>
      </c>
      <c r="G110" s="54">
        <v>0.08</v>
      </c>
      <c r="H110" s="43">
        <v>-244251</v>
      </c>
      <c r="I110" s="43">
        <v>-3297393</v>
      </c>
      <c r="J110">
        <f>+C110</f>
        <v>248</v>
      </c>
      <c r="K110" s="32">
        <f>+VLOOKUP(C110,[1]Sheet10!H$2:I$93,2,0)</f>
        <v>3297185</v>
      </c>
      <c r="L110" s="46">
        <f>+K110+I110</f>
        <v>-208</v>
      </c>
    </row>
    <row r="111" spans="1:12" x14ac:dyDescent="0.25">
      <c r="A111">
        <f>+MONTH(B111)</f>
        <v>1</v>
      </c>
      <c r="B111" s="41">
        <v>44935</v>
      </c>
      <c r="C111" s="42">
        <v>13</v>
      </c>
      <c r="D111" s="42" t="s">
        <v>228</v>
      </c>
      <c r="E111" s="42" t="s">
        <v>229</v>
      </c>
      <c r="F111" s="43">
        <v>-286473</v>
      </c>
      <c r="G111" s="44">
        <v>0</v>
      </c>
      <c r="H111" s="43">
        <v>0</v>
      </c>
      <c r="I111" s="43">
        <f>+F111</f>
        <v>-286473</v>
      </c>
      <c r="J111">
        <f>+C111</f>
        <v>13</v>
      </c>
      <c r="K111" s="32">
        <f>+VLOOKUP(C111,[1]Sheet10!H$2:I$93,2,0)</f>
        <v>286473</v>
      </c>
      <c r="L111" s="46">
        <f>+K111+I111</f>
        <v>0</v>
      </c>
    </row>
    <row r="112" spans="1:12" x14ac:dyDescent="0.25">
      <c r="A112">
        <f>+MONTH(B112)</f>
        <v>1</v>
      </c>
      <c r="B112" s="41">
        <v>44939</v>
      </c>
      <c r="C112" s="42">
        <v>168</v>
      </c>
      <c r="D112" s="42" t="s">
        <v>228</v>
      </c>
      <c r="E112" s="42" t="s">
        <v>229</v>
      </c>
      <c r="F112" s="43">
        <v>-1071692</v>
      </c>
      <c r="G112" s="54">
        <v>0.1</v>
      </c>
      <c r="H112" s="43">
        <v>-107169</v>
      </c>
      <c r="I112" s="43">
        <v>-1178861</v>
      </c>
      <c r="J112">
        <f>+C112</f>
        <v>168</v>
      </c>
      <c r="K112" s="32">
        <f>+VLOOKUP(C112,[1]Sheet10!H$2:I$93,2,0)</f>
        <v>1178861</v>
      </c>
      <c r="L112" s="46">
        <f>+K112+I112</f>
        <v>0</v>
      </c>
    </row>
    <row r="113" spans="1:12" x14ac:dyDescent="0.25">
      <c r="A113">
        <f>+MONTH(B113)</f>
        <v>1</v>
      </c>
      <c r="B113" s="41">
        <v>44936</v>
      </c>
      <c r="C113" s="42">
        <v>69</v>
      </c>
      <c r="D113" s="42" t="s">
        <v>228</v>
      </c>
      <c r="E113" s="42" t="s">
        <v>229</v>
      </c>
      <c r="F113" s="43">
        <v>-982852</v>
      </c>
      <c r="G113" s="54">
        <v>0.1</v>
      </c>
      <c r="H113" s="43">
        <v>-46557</v>
      </c>
      <c r="I113" s="43">
        <v>-1029409</v>
      </c>
      <c r="J113">
        <f>+C113</f>
        <v>69</v>
      </c>
      <c r="K113" s="32">
        <f>+VLOOKUP(C113,[1]Sheet10!H$2:I$93,2,0)</f>
        <v>1029409</v>
      </c>
      <c r="L113" s="46">
        <f>+K113+I113</f>
        <v>0</v>
      </c>
    </row>
    <row r="114" spans="1:12" x14ac:dyDescent="0.25">
      <c r="A114">
        <f>+MONTH(B114)</f>
        <v>1</v>
      </c>
      <c r="B114" s="41">
        <v>44938</v>
      </c>
      <c r="C114" s="42">
        <v>113</v>
      </c>
      <c r="D114" s="42" t="s">
        <v>228</v>
      </c>
      <c r="E114" s="42" t="s">
        <v>235</v>
      </c>
      <c r="F114" s="43">
        <v>-661533</v>
      </c>
      <c r="G114" s="54">
        <v>0.1</v>
      </c>
      <c r="H114" s="43">
        <v>-27493</v>
      </c>
      <c r="I114" s="43">
        <v>-689026</v>
      </c>
      <c r="J114">
        <f>+C114</f>
        <v>113</v>
      </c>
      <c r="K114" s="32">
        <f>+VLOOKUP(C114,[1]Sheet10!H$2:I$93,2,0)</f>
        <v>689026</v>
      </c>
      <c r="L114" s="46">
        <f>+K114+I114</f>
        <v>0</v>
      </c>
    </row>
  </sheetData>
  <autoFilter ref="A4:L4" xr:uid="{76CF7BA4-A7D9-4FBC-8A97-ABD5C887AB30}">
    <sortState xmlns:xlrd2="http://schemas.microsoft.com/office/spreadsheetml/2017/richdata2" ref="A5:L114">
      <sortCondition sortBy="fontColor" ref="K4" dxfId="2"/>
    </sortState>
  </autoFilter>
  <mergeCells count="2">
    <mergeCell ref="A1:L1"/>
    <mergeCell ref="A2:L2"/>
  </mergeCells>
  <conditionalFormatting sqref="C96:C11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2022</vt:lpstr>
      <vt:lpstr>HĐ chưa thanh toán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2023-05-30T06:42:43Z</dcterms:created>
  <dcterms:modified xsi:type="dcterms:W3CDTF">2023-05-30T08:04:41Z</dcterms:modified>
</cp:coreProperties>
</file>