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MEKONG\"/>
    </mc:Choice>
  </mc:AlternateContent>
  <xr:revisionPtr revIDLastSave="0" documentId="13_ncr:1_{58C965DB-7C0C-4159-896F-D08D30FA3421}" xr6:coauthVersionLast="47" xr6:coauthVersionMax="47" xr10:uidLastSave="{00000000-0000-0000-0000-000000000000}"/>
  <bookViews>
    <workbookView xWindow="-113" yWindow="-113" windowWidth="24267" windowHeight="13023" xr2:uid="{BA4BEFCB-11A1-42C2-BF08-4ABA2DE04942}"/>
  </bookViews>
  <sheets>
    <sheet name="Công nợ" sheetId="1" r:id="rId1"/>
    <sheet name="Tháng 1-5" sheetId="2" r:id="rId2"/>
    <sheet name="T6" sheetId="3" r:id="rId3"/>
    <sheet name="T7" sheetId="4" r:id="rId4"/>
    <sheet name="T8+9" sheetId="5" r:id="rId5"/>
    <sheet name="T10" sheetId="6" r:id="rId6"/>
    <sheet name="T11" sheetId="7" r:id="rId7"/>
  </sheets>
  <externalReferences>
    <externalReference r:id="rId8"/>
  </externalReferences>
  <definedNames>
    <definedName name="_xlnm._FilterDatabase" localSheetId="1" hidden="1">'Tháng 1-5'!$A$4:$L$16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8" i="1"/>
  <c r="C15" i="1"/>
  <c r="D22" i="1"/>
  <c r="K9" i="7"/>
  <c r="J6" i="6" l="1"/>
  <c r="K6" i="3"/>
  <c r="K5" i="3"/>
  <c r="K4" i="3"/>
  <c r="H3" i="2"/>
  <c r="I3" i="2"/>
  <c r="J3" i="2"/>
  <c r="K6" i="2"/>
  <c r="K7" i="2"/>
  <c r="K8" i="2"/>
  <c r="K9" i="2"/>
  <c r="K10" i="2"/>
  <c r="K11" i="2"/>
  <c r="K12" i="2"/>
  <c r="K13" i="2"/>
  <c r="K14" i="2"/>
  <c r="C8" i="1"/>
  <c r="C7" i="1"/>
  <c r="C6" i="1"/>
  <c r="C5" i="1"/>
  <c r="K3" i="2" l="1"/>
</calcChain>
</file>

<file path=xl/sharedStrings.xml><?xml version="1.0" encoding="utf-8"?>
<sst xmlns="http://schemas.openxmlformats.org/spreadsheetml/2006/main" count="257" uniqueCount="110">
  <si>
    <t>THEO DÕI CÔNG NỢ / CTY MEKONG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</si>
  <si>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</si>
  <si>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</si>
  <si>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</si>
  <si>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</si>
  <si>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</si>
  <si>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</si>
  <si>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</si>
  <si>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</si>
  <si>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</si>
  <si>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</si>
  <si>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 bán hàng</t>
  </si>
  <si>
    <t>21/2/2023</t>
  </si>
  <si>
    <t>HD 11149</t>
  </si>
  <si>
    <t>HD 14877</t>
  </si>
  <si>
    <t>Tổng hàng trả</t>
  </si>
  <si>
    <t>Tổng đã thanh toán</t>
  </si>
  <si>
    <t>Dư nợ phải thu MEKONG</t>
  </si>
  <si>
    <t xml:space="preserve">Số dư đầu kỳ </t>
  </si>
  <si>
    <t xml:space="preserve">Thanh toán 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</si>
  <si>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</si>
  <si>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</si>
  <si>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</si>
  <si>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</si>
  <si>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</si>
  <si>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</si>
  <si>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</si>
  <si>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</si>
  <si>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</si>
  <si>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</si>
  <si>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(13 )</t>
  </si>
  <si>
    <t>00011149</t>
  </si>
  <si>
    <t>1C23TKM</t>
  </si>
  <si>
    <t>Hàng trả-XK153416</t>
  </si>
  <si>
    <t>10%</t>
  </si>
  <si>
    <t>CÔNG TY TNHH MEKONG GOURMET</t>
  </si>
  <si>
    <t>0316439724</t>
  </si>
  <si>
    <t>00003988</t>
  </si>
  <si>
    <t>1C23TNN</t>
  </si>
  <si>
    <t>Bán hàng CÔNG TY TNHH MEKONG GOURMET theo hóa đơn 00003988</t>
  </si>
  <si>
    <t>00006848</t>
  </si>
  <si>
    <t>Bán hàng CÔNG TY TNHH MEKONG GOURMET theo hóa đơn 00006848</t>
  </si>
  <si>
    <t>00011354</t>
  </si>
  <si>
    <t>Bán hàng CÔNG TY TNHH MEKONG GOURMET theo hóa đơn 00011354</t>
  </si>
  <si>
    <t>00014877</t>
  </si>
  <si>
    <t>Hàng trả-XK159192</t>
  </si>
  <si>
    <t>00013591</t>
  </si>
  <si>
    <t>Bán hàng CÔNG TY TNHH MEKONG GOURMET theo hóa đơn 00013591</t>
  </si>
  <si>
    <t>00017474</t>
  </si>
  <si>
    <t>Bán hàng CÔNG TY TNHH MEKONG GOURMET theo hóa đơn 00017474</t>
  </si>
  <si>
    <t>00020724</t>
  </si>
  <si>
    <t>CK CỐ ĐỊNH 5%</t>
  </si>
  <si>
    <t>00023634</t>
  </si>
  <si>
    <t>00025473</t>
  </si>
  <si>
    <t>00031399</t>
  </si>
  <si>
    <t>Bán hàng CÔNG TY TNHH MEKONG GOURMET theo hóa đơn 00031399</t>
  </si>
  <si>
    <t>Tổng cộng</t>
  </si>
  <si>
    <t>Từ ngày 01/01/2023 đến ngày 31/5/2023</t>
  </si>
  <si>
    <t>Tháng 6 năm 2023</t>
  </si>
  <si>
    <t>00033272</t>
  </si>
  <si>
    <t>CÔNG TY TNHH MEKONG GOURMET , CK 5%</t>
  </si>
  <si>
    <t>00036112</t>
  </si>
  <si>
    <t>CÔNG TY TNHH MEKONG GOURMET, CK 5%</t>
  </si>
  <si>
    <t>Số dòng = 2</t>
  </si>
  <si>
    <t>Bảng kê hóa đơn tháng 6.2023</t>
  </si>
  <si>
    <t>Bảng kê hóa đơn tháng 7.2023</t>
  </si>
  <si>
    <t>Tháng 7 năm 2023</t>
  </si>
  <si>
    <t>00020385</t>
  </si>
  <si>
    <t>Hàng trả - phiếu MH001956 - MEKONGGOURMET</t>
  </si>
  <si>
    <t>00044013</t>
  </si>
  <si>
    <t>8%</t>
  </si>
  <si>
    <t>HĐ 20385</t>
  </si>
  <si>
    <t>00020395</t>
  </si>
  <si>
    <t xml:space="preserve">Hàng trả   </t>
  </si>
  <si>
    <t>HĐ 20395</t>
  </si>
  <si>
    <t>Bảng kê hóa đơn tháng 8.2023</t>
  </si>
  <si>
    <t>Bảng kê hóa đơn tháng 9.2023</t>
  </si>
  <si>
    <t>DANH SÁCH BÁN HÀNG</t>
  </si>
  <si>
    <t>Ngày hạch toán</t>
  </si>
  <si>
    <t>Mã khách hàng</t>
  </si>
  <si>
    <t>Khách hàng</t>
  </si>
  <si>
    <t>Địa chỉ</t>
  </si>
  <si>
    <t>Tổng tiền hàng</t>
  </si>
  <si>
    <t>Tiền chiết khấu</t>
  </si>
  <si>
    <t>Tiền thuế GTGT</t>
  </si>
  <si>
    <t>Tổng tiền thanh toán</t>
  </si>
  <si>
    <t>00048276</t>
  </si>
  <si>
    <t>MEKONGGOURMET</t>
  </si>
  <si>
    <t>71B-73 Calmette, Phường Nguyễn Thái Bình, Quận 1, Thành phố Hồ Chí Minh, Việt Nam</t>
  </si>
  <si>
    <t>CÔNG TY TNHH MEKONG GOURMET , ck 5%</t>
  </si>
  <si>
    <t>00053086</t>
  </si>
  <si>
    <t>00053237</t>
  </si>
  <si>
    <t>Số dòng = 3</t>
  </si>
  <si>
    <t>Bảng kê hóa đơn tháng 10.2023</t>
  </si>
  <si>
    <t>Số chứng từ</t>
  </si>
  <si>
    <t>BH2315777</t>
  </si>
  <si>
    <t>00061623</t>
  </si>
  <si>
    <t>BH2316437</t>
  </si>
  <si>
    <t>00063675</t>
  </si>
  <si>
    <t xml:space="preserve">Hàng trả </t>
  </si>
  <si>
    <t xml:space="preserve">CÔNG TY TNHH MEKONG GOURMET , CK 5% </t>
  </si>
  <si>
    <t>Tháng 11 năm 2023</t>
  </si>
  <si>
    <t>00066834</t>
  </si>
  <si>
    <t>00068193</t>
  </si>
  <si>
    <t>00071663</t>
  </si>
  <si>
    <t>00072434</t>
  </si>
  <si>
    <t>Hàng trả</t>
  </si>
  <si>
    <t>00072435</t>
  </si>
  <si>
    <t>Số dòng = 5</t>
  </si>
  <si>
    <t>Bảng kê hóa đơn tháng 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</si>
</sst>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#,##0_ ;[Red]\-#,##0\ "/>
    <numFmt numFmtId="166" formatCode="_-* #,##0_-;\-* #,##0_-;_-* &quot;-&quot;??_-;_-@_-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theme="1"/>
      <name val="Microsoft Sans Serif"/>
      <family val="2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14" fontId="3" fillId="0" borderId="2" xfId="0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164" fontId="4" fillId="2" borderId="1" xfId="1" applyNumberFormat="1" applyFont="1" applyFill="1" applyBorder="1"/>
    <xf numFmtId="0" fontId="4" fillId="2" borderId="1" xfId="0" applyFont="1" applyFill="1" applyBorder="1"/>
    <xf numFmtId="0" fontId="3" fillId="0" borderId="3" xfId="0" applyFont="1" applyBorder="1" applyAlignment="1">
      <alignment horizontal="left"/>
    </xf>
    <xf numFmtId="0" fontId="3" fillId="0" borderId="1" xfId="0" applyFont="1" applyBorder="1"/>
    <xf numFmtId="164" fontId="6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7" fillId="3" borderId="1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8" fillId="0" borderId="0" xfId="1" applyNumberFormat="1" applyFont="1" applyBorder="1" applyAlignment="1">
      <alignment horizontal="right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64" fontId="4" fillId="0" borderId="1" xfId="1" applyNumberFormat="1" applyFont="1" applyBorder="1"/>
    <xf numFmtId="0" fontId="5" fillId="0" borderId="0" xfId="2"/>
    <xf numFmtId="38" fontId="10" fillId="5" borderId="5" xfId="2" applyNumberFormat="1" applyFont="1" applyFill="1" applyBorder="1" applyAlignment="1">
      <alignment horizontal="right" vertical="center"/>
    </xf>
    <xf numFmtId="0" fontId="10" fillId="0" borderId="5" xfId="2" applyFont="1" applyBorder="1" applyAlignment="1">
      <alignment horizontal="left" vertical="center"/>
    </xf>
    <xf numFmtId="0" fontId="11" fillId="6" borderId="6" xfId="2" applyFont="1" applyFill="1" applyBorder="1" applyAlignment="1">
      <alignment horizontal="center" vertical="center" wrapText="1"/>
    </xf>
    <xf numFmtId="14" fontId="10" fillId="5" borderId="5" xfId="2" applyNumberFormat="1" applyFont="1" applyFill="1" applyBorder="1" applyAlignment="1">
      <alignment horizontal="left" vertical="center"/>
    </xf>
    <xf numFmtId="38" fontId="11" fillId="6" borderId="7" xfId="2" applyNumberFormat="1" applyFont="1" applyFill="1" applyBorder="1" applyAlignment="1">
      <alignment horizontal="center" vertical="center" wrapText="1"/>
    </xf>
    <xf numFmtId="38" fontId="10" fillId="0" borderId="5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right" vertical="center"/>
    </xf>
    <xf numFmtId="0" fontId="13" fillId="5" borderId="6" xfId="2" applyFont="1" applyFill="1" applyBorder="1" applyAlignment="1">
      <alignment horizontal="left" vertical="center"/>
    </xf>
    <xf numFmtId="14" fontId="11" fillId="6" borderId="6" xfId="2" applyNumberFormat="1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/>
    </xf>
    <xf numFmtId="0" fontId="12" fillId="0" borderId="0" xfId="2" applyFont="1"/>
    <xf numFmtId="0" fontId="11" fillId="6" borderId="8" xfId="2" applyFont="1" applyFill="1" applyBorder="1" applyAlignment="1">
      <alignment horizontal="center" vertical="center" wrapText="1"/>
    </xf>
    <xf numFmtId="38" fontId="0" fillId="0" borderId="0" xfId="0" applyNumberFormat="1"/>
    <xf numFmtId="38" fontId="15" fillId="0" borderId="0" xfId="0" applyNumberFormat="1" applyFont="1"/>
    <xf numFmtId="38" fontId="15" fillId="7" borderId="0" xfId="0" applyNumberFormat="1" applyFont="1" applyFill="1"/>
    <xf numFmtId="164" fontId="3" fillId="0" borderId="0" xfId="0" applyNumberFormat="1" applyFont="1"/>
    <xf numFmtId="14" fontId="11" fillId="6" borderId="6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38" fontId="11" fillId="6" borderId="7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5" fillId="0" borderId="0" xfId="0" applyFont="1"/>
    <xf numFmtId="14" fontId="15" fillId="0" borderId="0" xfId="0" applyNumberFormat="1" applyFont="1"/>
    <xf numFmtId="0" fontId="15" fillId="0" borderId="0" xfId="0" quotePrefix="1" applyFont="1"/>
    <xf numFmtId="165" fontId="15" fillId="0" borderId="0" xfId="0" applyNumberFormat="1" applyFont="1"/>
    <xf numFmtId="165" fontId="10" fillId="0" borderId="5" xfId="0" applyNumberFormat="1" applyFont="1" applyBorder="1" applyAlignment="1">
      <alignment horizontal="right" vertical="center"/>
    </xf>
    <xf numFmtId="0" fontId="11" fillId="6" borderId="7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4" fontId="11" fillId="6" borderId="7" xfId="2" applyNumberFormat="1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166" fontId="3" fillId="0" borderId="0" xfId="0" applyNumberFormat="1" applyFont="1"/>
    <xf numFmtId="0" fontId="11" fillId="0" borderId="0" xfId="2" applyFont="1" applyAlignment="1">
      <alignment horizontal="left" vertical="center"/>
    </xf>
    <xf numFmtId="38" fontId="17" fillId="0" borderId="0" xfId="0" applyNumberFormat="1" applyFont="1"/>
    <xf numFmtId="38" fontId="10" fillId="5" borderId="0" xfId="2" applyNumberFormat="1" applyFont="1" applyFill="1" applyAlignment="1">
      <alignment horizontal="right" vertical="center"/>
    </xf>
    <xf numFmtId="166" fontId="3" fillId="0" borderId="1" xfId="1" applyNumberFormat="1" applyFont="1" applyBorder="1"/>
    <xf numFmtId="14" fontId="2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D6CBA05E-6ED2-4788-8043-4CEB6E7ABB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KHACH%20HANG\MEKONG%20GOURMENT\C&#244;ng%20n&#7907;%20MEKONG%202023.xlsx" TargetMode="External"/><Relationship Id="rId1" Type="http://schemas.openxmlformats.org/officeDocument/2006/relationships/externalLinkPath" Target="/KHACH%20HANG/MEKONG%20GOURMENT/C&#244;ng%20n&#7907;%20MEKONG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nợ 2023"/>
      <sheetName val="tháng 2"/>
      <sheetName val="tháng 3"/>
      <sheetName val="tháng 4"/>
      <sheetName val="tháng 5"/>
    </sheetNames>
    <sheetDataSet>
      <sheetData sheetId="0"/>
      <sheetData sheetId="1">
        <row r="5">
          <cell r="H5">
            <v>4634417</v>
          </cell>
        </row>
      </sheetData>
      <sheetData sheetId="2">
        <row r="6">
          <cell r="H6">
            <v>6102179</v>
          </cell>
        </row>
      </sheetData>
      <sheetData sheetId="3">
        <row r="5">
          <cell r="H5">
            <v>2342229</v>
          </cell>
        </row>
      </sheetData>
      <sheetData sheetId="4">
        <row r="5">
          <cell r="G5">
            <v>6152823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3147-68EA-41EA-9935-C90E879F3FFB}">
  <dimension ref="A1:L32"/>
  <sheetViews>
    <sheetView tabSelected="1" workbookViewId="0">
      <selection activeCell="D21" sqref="D21"/>
    </sheetView>
  </sheetViews>
  <sheetFormatPr defaultColWidth="9.109375" defaultRowHeight="21" customHeight="1" x14ac:dyDescent="0.3"/>
  <cols>
    <col min="1" max="1" width="13.109375" style="27" customWidth="1"/>
    <col min="2" max="2" width="34" style="24" customWidth="1"/>
    <col min="3" max="3" width="19.33203125" style="28" customWidth="1"/>
    <col min="4" max="4" width="16.88671875" style="1" customWidth="1"/>
    <col min="5" max="5" width="19" style="1" customWidth="1"/>
    <col min="6" max="6" width="15.88671875" style="1" customWidth="1"/>
    <col min="7" max="7" width="11.5546875" style="1" bestFit="1" customWidth="1"/>
    <col min="8" max="11" width="9.109375" style="1"/>
    <col min="12" max="12" width="12.6640625" style="1" bestFit="1" customWidth="1"/>
    <col min="13" max="16384" width="9.109375" style="1"/>
  </cols>
  <sheetData>
    <row r="1" spans="1:6" ht="18.8" x14ac:dyDescent="0.3">
      <c r="A1" s="73" t="s">
        <v>0</v>
      </c>
      <c r="B1" s="73"/>
      <c r="C1" s="73"/>
      <c r="D1" s="73"/>
      <c r="E1" s="73"/>
      <c r="F1" s="73"/>
    </row>
    <row r="2" spans="1:6" s="4" customFormat="1" ht="31.3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31" customFormat="1" ht="15.65" x14ac:dyDescent="0.3">
      <c r="A3" s="29"/>
      <c r="B3" s="30" t="s">
        <v>18</v>
      </c>
      <c r="C3" s="32">
        <v>13834088</v>
      </c>
      <c r="D3" s="30"/>
      <c r="E3" s="30"/>
      <c r="F3" s="30"/>
    </row>
    <row r="4" spans="1:6" s="31" customFormat="1" ht="15.65" x14ac:dyDescent="0.3">
      <c r="A4" s="29"/>
      <c r="B4" s="30"/>
      <c r="C4" s="32"/>
      <c r="D4" s="30"/>
      <c r="E4" s="30"/>
      <c r="F4" s="30"/>
    </row>
    <row r="5" spans="1:6" ht="15.65" x14ac:dyDescent="0.3">
      <c r="A5" s="5"/>
      <c r="B5" s="6" t="s">
        <v>7</v>
      </c>
      <c r="C5" s="7">
        <f>'[1]tháng 2'!H5</f>
        <v>4634417</v>
      </c>
      <c r="D5" s="7"/>
      <c r="E5" s="8"/>
      <c r="F5" s="8"/>
    </row>
    <row r="6" spans="1:6" ht="15.65" x14ac:dyDescent="0.3">
      <c r="A6" s="5"/>
      <c r="B6" s="6" t="s">
        <v>8</v>
      </c>
      <c r="C6" s="7">
        <f>'[1]tháng 3'!H6</f>
        <v>6102179</v>
      </c>
      <c r="D6" s="7"/>
      <c r="E6" s="8"/>
      <c r="F6" s="8"/>
    </row>
    <row r="7" spans="1:6" ht="15.65" x14ac:dyDescent="0.3">
      <c r="A7" s="5"/>
      <c r="B7" s="6" t="s">
        <v>9</v>
      </c>
      <c r="C7" s="7">
        <f>'[1]tháng 4'!H5</f>
        <v>2342229</v>
      </c>
      <c r="D7" s="7"/>
      <c r="E7" s="8"/>
      <c r="F7" s="8"/>
    </row>
    <row r="8" spans="1:6" ht="15.65" x14ac:dyDescent="0.3">
      <c r="A8" s="9"/>
      <c r="B8" s="6" t="s">
        <v>10</v>
      </c>
      <c r="C8" s="7">
        <f>'[1]tháng 5'!G5</f>
        <v>6152823</v>
      </c>
      <c r="D8" s="7"/>
      <c r="E8" s="8"/>
      <c r="F8" s="8"/>
    </row>
    <row r="9" spans="1:6" ht="15.65" x14ac:dyDescent="0.3">
      <c r="A9" s="9"/>
      <c r="B9" s="6" t="s">
        <v>64</v>
      </c>
      <c r="C9" s="7">
        <v>4690136</v>
      </c>
      <c r="D9" s="7"/>
      <c r="E9" s="8"/>
      <c r="F9" s="8"/>
    </row>
    <row r="10" spans="1:6" ht="15.65" x14ac:dyDescent="0.3">
      <c r="A10" s="9"/>
      <c r="B10" s="6" t="s">
        <v>65</v>
      </c>
      <c r="C10" s="7">
        <v>2265502</v>
      </c>
      <c r="D10" s="7"/>
      <c r="E10" s="8"/>
      <c r="F10" s="8"/>
    </row>
    <row r="11" spans="1:6" ht="15.65" x14ac:dyDescent="0.3">
      <c r="A11" s="9"/>
      <c r="B11" s="6" t="s">
        <v>75</v>
      </c>
      <c r="C11" s="7">
        <v>2748674</v>
      </c>
      <c r="D11" s="7"/>
      <c r="E11" s="8"/>
      <c r="F11" s="8"/>
    </row>
    <row r="12" spans="1:6" ht="15.65" x14ac:dyDescent="0.3">
      <c r="A12" s="9"/>
      <c r="B12" s="6" t="s">
        <v>76</v>
      </c>
      <c r="C12" s="7">
        <v>2171980</v>
      </c>
      <c r="D12" s="7"/>
      <c r="E12" s="8"/>
      <c r="F12" s="8"/>
    </row>
    <row r="13" spans="1:6" ht="15.65" x14ac:dyDescent="0.3">
      <c r="A13" s="9"/>
      <c r="B13" s="6" t="s">
        <v>93</v>
      </c>
      <c r="C13" s="7">
        <v>3530315</v>
      </c>
      <c r="D13" s="7"/>
      <c r="E13" s="8"/>
      <c r="F13" s="8"/>
    </row>
    <row r="14" spans="1:6" ht="15.65" x14ac:dyDescent="0.3">
      <c r="A14" s="9"/>
      <c r="B14" s="6" t="s">
        <v>109</v>
      </c>
      <c r="C14" s="7">
        <v>3939012</v>
      </c>
      <c r="D14" s="7"/>
      <c r="E14" s="8"/>
      <c r="F14" s="8"/>
    </row>
    <row r="15" spans="1:6" ht="15.65" x14ac:dyDescent="0.3">
      <c r="A15" s="74" t="s">
        <v>11</v>
      </c>
      <c r="B15" s="75"/>
      <c r="C15" s="10">
        <f>SUM(C5:C14)</f>
        <v>38577267</v>
      </c>
      <c r="D15" s="11"/>
      <c r="E15" s="12"/>
      <c r="F15" s="13"/>
    </row>
    <row r="16" spans="1:6" ht="15.65" x14ac:dyDescent="0.3">
      <c r="A16" s="5" t="s">
        <v>12</v>
      </c>
      <c r="B16" s="14" t="s">
        <v>13</v>
      </c>
      <c r="C16" s="7"/>
      <c r="D16" s="7">
        <v>1660384</v>
      </c>
      <c r="E16" s="8"/>
      <c r="F16" s="15"/>
    </row>
    <row r="17" spans="1:12" ht="15.65" x14ac:dyDescent="0.3">
      <c r="A17" s="5">
        <v>44991</v>
      </c>
      <c r="B17" s="14" t="s">
        <v>14</v>
      </c>
      <c r="C17" s="7"/>
      <c r="D17" s="7">
        <v>1592129</v>
      </c>
      <c r="E17" s="8"/>
      <c r="F17" s="15"/>
      <c r="G17" s="68"/>
    </row>
    <row r="18" spans="1:12" ht="15.65" x14ac:dyDescent="0.3">
      <c r="A18" s="5">
        <v>45114</v>
      </c>
      <c r="B18" s="14" t="s">
        <v>71</v>
      </c>
      <c r="C18" s="7"/>
      <c r="D18" s="7">
        <v>1081522</v>
      </c>
      <c r="E18" s="8"/>
      <c r="F18" s="15"/>
    </row>
    <row r="19" spans="1:12" ht="15.65" x14ac:dyDescent="0.3">
      <c r="A19" s="9">
        <v>45138</v>
      </c>
      <c r="B19" s="14" t="s">
        <v>74</v>
      </c>
      <c r="C19" s="7"/>
      <c r="D19" s="7">
        <v>505208</v>
      </c>
      <c r="E19" s="8"/>
      <c r="F19" s="15"/>
    </row>
    <row r="20" spans="1:12" ht="15.65" x14ac:dyDescent="0.3">
      <c r="A20" s="9">
        <v>45219</v>
      </c>
      <c r="B20" s="14"/>
      <c r="C20" s="7"/>
      <c r="D20" s="72">
        <v>1708033</v>
      </c>
      <c r="E20" s="8"/>
      <c r="F20" s="15"/>
    </row>
    <row r="21" spans="1:12" ht="15.65" x14ac:dyDescent="0.3">
      <c r="A21" s="9">
        <v>45260</v>
      </c>
      <c r="B21" s="14"/>
      <c r="C21" s="7"/>
      <c r="D21" s="72">
        <v>480961</v>
      </c>
      <c r="E21" s="8"/>
      <c r="F21" s="15"/>
    </row>
    <row r="22" spans="1:12" ht="15.65" x14ac:dyDescent="0.3">
      <c r="A22" s="74" t="s">
        <v>15</v>
      </c>
      <c r="B22" s="75"/>
      <c r="C22" s="10"/>
      <c r="D22" s="10">
        <f>SUM(D16:D21)</f>
        <v>7028237</v>
      </c>
      <c r="E22" s="12"/>
      <c r="F22" s="13"/>
    </row>
    <row r="23" spans="1:12" ht="15.65" x14ac:dyDescent="0.3">
      <c r="A23" s="5">
        <v>44993</v>
      </c>
      <c r="B23" s="6" t="s">
        <v>19</v>
      </c>
      <c r="C23" s="7"/>
      <c r="D23" s="7"/>
      <c r="E23" s="8"/>
      <c r="F23" s="8">
        <v>13834088</v>
      </c>
    </row>
    <row r="24" spans="1:12" ht="15.65" x14ac:dyDescent="0.3">
      <c r="A24" s="9">
        <v>45093</v>
      </c>
      <c r="B24" s="6" t="s">
        <v>19</v>
      </c>
      <c r="C24" s="7"/>
      <c r="D24" s="7"/>
      <c r="E24" s="8"/>
      <c r="F24" s="8">
        <v>9826312</v>
      </c>
    </row>
    <row r="25" spans="1:12" ht="15.65" x14ac:dyDescent="0.3">
      <c r="A25" s="9">
        <v>45170</v>
      </c>
      <c r="B25" s="6" t="s">
        <v>19</v>
      </c>
      <c r="C25" s="7"/>
      <c r="D25" s="7"/>
      <c r="E25" s="8"/>
      <c r="F25" s="8">
        <v>11521731</v>
      </c>
    </row>
    <row r="26" spans="1:12" ht="15.65" x14ac:dyDescent="0.3">
      <c r="A26" s="9">
        <v>45222</v>
      </c>
      <c r="B26" s="6" t="s">
        <v>19</v>
      </c>
      <c r="C26" s="7"/>
      <c r="D26" s="7"/>
      <c r="E26" s="8"/>
      <c r="F26" s="8">
        <v>4920654</v>
      </c>
    </row>
    <row r="27" spans="1:12" ht="15.65" x14ac:dyDescent="0.3">
      <c r="A27" s="74" t="s">
        <v>16</v>
      </c>
      <c r="B27" s="75"/>
      <c r="C27" s="16"/>
      <c r="D27" s="11"/>
      <c r="E27" s="13"/>
      <c r="F27" s="17">
        <f>SUM(F23:F26)</f>
        <v>40102785</v>
      </c>
    </row>
    <row r="28" spans="1:12" ht="18.8" customHeight="1" x14ac:dyDescent="0.3">
      <c r="A28" s="76" t="s">
        <v>17</v>
      </c>
      <c r="B28" s="77"/>
      <c r="C28" s="77"/>
      <c r="D28" s="77"/>
      <c r="E28" s="78"/>
      <c r="F28" s="18">
        <f>C3+C15-D22-F27</f>
        <v>5280333</v>
      </c>
      <c r="L28" s="49"/>
    </row>
    <row r="29" spans="1:12" ht="15.65" x14ac:dyDescent="0.3">
      <c r="A29" s="19"/>
      <c r="B29" s="20"/>
      <c r="C29" s="21"/>
      <c r="D29" s="22"/>
    </row>
    <row r="30" spans="1:12" ht="15.65" x14ac:dyDescent="0.3">
      <c r="A30" s="19"/>
      <c r="B30" s="20"/>
      <c r="C30" s="21"/>
      <c r="D30" s="22"/>
    </row>
    <row r="31" spans="1:12" ht="15.65" x14ac:dyDescent="0.3">
      <c r="A31" s="19"/>
      <c r="B31" s="20"/>
      <c r="C31" s="21"/>
      <c r="D31" s="22"/>
    </row>
    <row r="32" spans="1:12" ht="15.65" x14ac:dyDescent="0.3">
      <c r="A32" s="23"/>
      <c r="C32" s="25"/>
      <c r="D32" s="26"/>
    </row>
  </sheetData>
  <mergeCells count="5">
    <mergeCell ref="A1:F1"/>
    <mergeCell ref="A15:B15"/>
    <mergeCell ref="A22:B22"/>
    <mergeCell ref="A27:B27"/>
    <mergeCell ref="A28:E28"/>
  </mergeCells>
  <phoneticPr fontId="16" type="noConversion"/>
  <conditionalFormatting sqref="A29:B31 A2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2C81-A027-4D07-8B9E-C86655D6F76A}">
  <dimension ref="A1:K16"/>
  <sheetViews>
    <sheetView workbookViewId="0">
      <selection activeCell="K12" sqref="K12"/>
    </sheetView>
  </sheetViews>
  <sheetFormatPr defaultRowHeight="15.05" x14ac:dyDescent="0.3"/>
  <cols>
    <col min="1" max="1" width="3.5546875" customWidth="1"/>
    <col min="2" max="5" width="11" customWidth="1"/>
    <col min="7" max="7" width="35.33203125" customWidth="1"/>
    <col min="8" max="11" width="16.88671875" customWidth="1"/>
  </cols>
  <sheetData>
    <row r="1" spans="1:11" ht="17.5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3">
      <c r="A2" s="80" t="s">
        <v>57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3">
      <c r="A3" s="44"/>
      <c r="B3" s="37"/>
      <c r="C3" s="33"/>
      <c r="D3" s="33"/>
      <c r="E3" s="33"/>
      <c r="F3" s="33"/>
      <c r="G3" s="33"/>
      <c r="H3" s="46">
        <f>+SUBTOTAL(9,H6:H16)</f>
        <v>14526485</v>
      </c>
      <c r="I3" s="46">
        <f>+SUBTOTAL(9,I6:I16)</f>
        <v>0</v>
      </c>
      <c r="J3" s="46">
        <f>+SUBTOTAL(9,J6:J16)</f>
        <v>1452650</v>
      </c>
      <c r="K3" s="46">
        <f>+SUBTOTAL(9,K6:K16)</f>
        <v>15979135</v>
      </c>
    </row>
    <row r="4" spans="1:11" ht="21.3" x14ac:dyDescent="0.3">
      <c r="A4" s="33"/>
      <c r="B4" s="42" t="s">
        <v>21</v>
      </c>
      <c r="C4" s="36" t="s">
        <v>22</v>
      </c>
      <c r="D4" s="36" t="s">
        <v>23</v>
      </c>
      <c r="E4" s="36" t="s">
        <v>28</v>
      </c>
      <c r="F4" s="36" t="s">
        <v>29</v>
      </c>
      <c r="G4" s="36" t="s">
        <v>24</v>
      </c>
      <c r="H4" s="38" t="s">
        <v>25</v>
      </c>
      <c r="I4" s="36" t="s">
        <v>26</v>
      </c>
      <c r="J4" s="38" t="s">
        <v>27</v>
      </c>
      <c r="K4" s="45" t="s">
        <v>56</v>
      </c>
    </row>
    <row r="5" spans="1:11" x14ac:dyDescent="0.3">
      <c r="A5" s="41" t="s">
        <v>30</v>
      </c>
      <c r="B5" s="33"/>
      <c r="C5" s="33"/>
      <c r="D5" s="33"/>
      <c r="E5" s="33"/>
      <c r="F5" s="33"/>
      <c r="G5" s="33"/>
      <c r="H5" s="34">
        <v>18790245</v>
      </c>
      <c r="I5" s="33"/>
      <c r="J5" s="34">
        <v>1879026</v>
      </c>
    </row>
    <row r="6" spans="1:11" x14ac:dyDescent="0.3">
      <c r="A6" s="33"/>
      <c r="B6" s="43">
        <v>44970</v>
      </c>
      <c r="C6" s="35" t="s">
        <v>37</v>
      </c>
      <c r="D6" s="35" t="s">
        <v>38</v>
      </c>
      <c r="E6" s="35" t="s">
        <v>35</v>
      </c>
      <c r="F6" s="35" t="s">
        <v>36</v>
      </c>
      <c r="G6" s="35" t="s">
        <v>39</v>
      </c>
      <c r="H6" s="39">
        <v>1770499</v>
      </c>
      <c r="I6" s="40" t="s">
        <v>34</v>
      </c>
      <c r="J6" s="39">
        <v>177050</v>
      </c>
      <c r="K6" s="46">
        <f t="shared" ref="K6:K14" si="0">+J6+H6</f>
        <v>1947549</v>
      </c>
    </row>
    <row r="7" spans="1:11" x14ac:dyDescent="0.3">
      <c r="A7" s="33"/>
      <c r="B7" s="43">
        <v>44979</v>
      </c>
      <c r="C7" s="35" t="s">
        <v>40</v>
      </c>
      <c r="D7" s="35" t="s">
        <v>38</v>
      </c>
      <c r="E7" s="35" t="s">
        <v>35</v>
      </c>
      <c r="F7" s="35" t="s">
        <v>36</v>
      </c>
      <c r="G7" s="35" t="s">
        <v>41</v>
      </c>
      <c r="H7" s="39">
        <v>2442607</v>
      </c>
      <c r="I7" s="40" t="s">
        <v>34</v>
      </c>
      <c r="J7" s="39">
        <v>244261</v>
      </c>
      <c r="K7" s="46">
        <f t="shared" si="0"/>
        <v>2686868</v>
      </c>
    </row>
    <row r="8" spans="1:11" x14ac:dyDescent="0.3">
      <c r="A8" s="33"/>
      <c r="B8" s="43">
        <v>44991</v>
      </c>
      <c r="C8" s="35" t="s">
        <v>42</v>
      </c>
      <c r="D8" s="35" t="s">
        <v>38</v>
      </c>
      <c r="E8" s="35" t="s">
        <v>35</v>
      </c>
      <c r="F8" s="35" t="s">
        <v>36</v>
      </c>
      <c r="G8" s="35" t="s">
        <v>43</v>
      </c>
      <c r="H8" s="39">
        <v>1204716</v>
      </c>
      <c r="I8" s="40" t="s">
        <v>34</v>
      </c>
      <c r="J8" s="39">
        <v>120472</v>
      </c>
      <c r="K8" s="46">
        <f t="shared" si="0"/>
        <v>1325188</v>
      </c>
    </row>
    <row r="9" spans="1:11" x14ac:dyDescent="0.3">
      <c r="A9" s="33"/>
      <c r="B9" s="43">
        <v>44999</v>
      </c>
      <c r="C9" s="35" t="s">
        <v>46</v>
      </c>
      <c r="D9" s="35" t="s">
        <v>38</v>
      </c>
      <c r="E9" s="35" t="s">
        <v>35</v>
      </c>
      <c r="F9" s="35" t="s">
        <v>36</v>
      </c>
      <c r="G9" s="35" t="s">
        <v>47</v>
      </c>
      <c r="H9" s="39">
        <v>1582576</v>
      </c>
      <c r="I9" s="40" t="s">
        <v>34</v>
      </c>
      <c r="J9" s="39">
        <v>158258</v>
      </c>
      <c r="K9" s="46">
        <f t="shared" si="0"/>
        <v>1740834</v>
      </c>
    </row>
    <row r="10" spans="1:11" x14ac:dyDescent="0.3">
      <c r="A10" s="33"/>
      <c r="B10" s="43">
        <v>45009</v>
      </c>
      <c r="C10" s="35" t="s">
        <v>48</v>
      </c>
      <c r="D10" s="35" t="s">
        <v>38</v>
      </c>
      <c r="E10" s="35" t="s">
        <v>35</v>
      </c>
      <c r="F10" s="35" t="s">
        <v>36</v>
      </c>
      <c r="G10" s="35" t="s">
        <v>49</v>
      </c>
      <c r="H10" s="39">
        <v>2760143</v>
      </c>
      <c r="I10" s="40" t="s">
        <v>34</v>
      </c>
      <c r="J10" s="39">
        <v>276014</v>
      </c>
      <c r="K10" s="46">
        <f t="shared" si="0"/>
        <v>3036157</v>
      </c>
    </row>
    <row r="11" spans="1:11" x14ac:dyDescent="0.3">
      <c r="A11" s="33"/>
      <c r="B11" s="43">
        <v>45028</v>
      </c>
      <c r="C11" s="35" t="s">
        <v>50</v>
      </c>
      <c r="D11" s="35" t="s">
        <v>38</v>
      </c>
      <c r="E11" s="35" t="s">
        <v>35</v>
      </c>
      <c r="F11" s="35" t="s">
        <v>36</v>
      </c>
      <c r="G11" s="35" t="s">
        <v>51</v>
      </c>
      <c r="H11" s="39">
        <v>1273551</v>
      </c>
      <c r="I11" s="40" t="s">
        <v>34</v>
      </c>
      <c r="J11" s="39">
        <v>127355</v>
      </c>
      <c r="K11" s="46">
        <f t="shared" si="0"/>
        <v>1400906</v>
      </c>
    </row>
    <row r="12" spans="1:11" x14ac:dyDescent="0.3">
      <c r="A12" s="33"/>
      <c r="B12" s="43">
        <v>45040</v>
      </c>
      <c r="C12" s="35" t="s">
        <v>52</v>
      </c>
      <c r="D12" s="35" t="s">
        <v>38</v>
      </c>
      <c r="E12" s="35" t="s">
        <v>35</v>
      </c>
      <c r="F12" s="35" t="s">
        <v>36</v>
      </c>
      <c r="G12" s="35" t="s">
        <v>35</v>
      </c>
      <c r="H12" s="39">
        <v>855748</v>
      </c>
      <c r="I12" s="40" t="s">
        <v>34</v>
      </c>
      <c r="J12" s="39">
        <v>85575</v>
      </c>
      <c r="K12" s="46">
        <f t="shared" si="0"/>
        <v>941323</v>
      </c>
    </row>
    <row r="13" spans="1:11" x14ac:dyDescent="0.3">
      <c r="A13" s="33"/>
      <c r="B13" s="43">
        <v>45052</v>
      </c>
      <c r="C13" s="35" t="s">
        <v>53</v>
      </c>
      <c r="D13" s="35" t="s">
        <v>38</v>
      </c>
      <c r="E13" s="35" t="s">
        <v>35</v>
      </c>
      <c r="F13" s="35" t="s">
        <v>36</v>
      </c>
      <c r="G13" s="35" t="s">
        <v>35</v>
      </c>
      <c r="H13" s="39">
        <v>3519135</v>
      </c>
      <c r="I13" s="40" t="s">
        <v>34</v>
      </c>
      <c r="J13" s="39">
        <v>351914</v>
      </c>
      <c r="K13" s="46">
        <f t="shared" si="0"/>
        <v>3871049</v>
      </c>
    </row>
    <row r="14" spans="1:11" x14ac:dyDescent="0.3">
      <c r="A14" s="33"/>
      <c r="B14" s="43">
        <v>45072</v>
      </c>
      <c r="C14" s="35" t="s">
        <v>54</v>
      </c>
      <c r="D14" s="35" t="s">
        <v>38</v>
      </c>
      <c r="E14" s="35" t="s">
        <v>35</v>
      </c>
      <c r="F14" s="35" t="s">
        <v>36</v>
      </c>
      <c r="G14" s="35" t="s">
        <v>55</v>
      </c>
      <c r="H14" s="39">
        <v>2074340</v>
      </c>
      <c r="I14" s="40" t="s">
        <v>34</v>
      </c>
      <c r="J14" s="39">
        <v>207434</v>
      </c>
      <c r="K14" s="46">
        <f t="shared" si="0"/>
        <v>2281774</v>
      </c>
    </row>
    <row r="15" spans="1:11" x14ac:dyDescent="0.3">
      <c r="A15" s="33"/>
      <c r="B15" s="43">
        <v>44944</v>
      </c>
      <c r="C15" s="35" t="s">
        <v>31</v>
      </c>
      <c r="D15" s="35" t="s">
        <v>32</v>
      </c>
      <c r="E15" s="35" t="s">
        <v>35</v>
      </c>
      <c r="F15" s="35" t="s">
        <v>36</v>
      </c>
      <c r="G15" s="35" t="s">
        <v>33</v>
      </c>
      <c r="H15" s="39">
        <v>-1509440</v>
      </c>
      <c r="I15" s="40" t="s">
        <v>34</v>
      </c>
      <c r="J15" s="39">
        <v>-150944</v>
      </c>
      <c r="K15" s="46">
        <v>-1660384</v>
      </c>
    </row>
    <row r="16" spans="1:11" x14ac:dyDescent="0.3">
      <c r="A16" s="33"/>
      <c r="B16" s="43">
        <v>44991</v>
      </c>
      <c r="C16" s="35" t="s">
        <v>44</v>
      </c>
      <c r="D16" s="35" t="s">
        <v>32</v>
      </c>
      <c r="E16" s="35" t="s">
        <v>35</v>
      </c>
      <c r="F16" s="35" t="s">
        <v>36</v>
      </c>
      <c r="G16" s="35" t="s">
        <v>45</v>
      </c>
      <c r="H16" s="39">
        <v>-1447390</v>
      </c>
      <c r="I16" s="40" t="s">
        <v>34</v>
      </c>
      <c r="J16" s="39">
        <v>-144739</v>
      </c>
      <c r="K16" s="46">
        <v>-1592129</v>
      </c>
    </row>
  </sheetData>
  <autoFilter ref="A4:L16" xr:uid="{E6982C81-A027-4D07-8B9E-C86655D6F76A}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A00B-AD16-4233-80BA-E75D115812CC}">
  <dimension ref="A1:K6"/>
  <sheetViews>
    <sheetView workbookViewId="0">
      <selection activeCell="K6" sqref="K6"/>
    </sheetView>
  </sheetViews>
  <sheetFormatPr defaultRowHeight="15.05" x14ac:dyDescent="0.3"/>
  <cols>
    <col min="1" max="1" width="5.33203125" customWidth="1"/>
    <col min="2" max="5" width="15.33203125" customWidth="1"/>
    <col min="6" max="6" width="20.88671875" customWidth="1"/>
    <col min="7" max="10" width="15.33203125" customWidth="1"/>
    <col min="11" max="11" width="12.109375" customWidth="1"/>
  </cols>
  <sheetData>
    <row r="1" spans="1:11" ht="17.5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x14ac:dyDescent="0.3">
      <c r="A2" s="80" t="s">
        <v>58</v>
      </c>
      <c r="B2" s="80"/>
      <c r="C2" s="80"/>
      <c r="D2" s="80"/>
      <c r="E2" s="80"/>
      <c r="F2" s="80"/>
      <c r="G2" s="80"/>
      <c r="H2" s="80"/>
      <c r="I2" s="80"/>
      <c r="J2" s="80"/>
    </row>
    <row r="3" spans="1:11" ht="21.3" x14ac:dyDescent="0.3">
      <c r="A3" s="33"/>
      <c r="B3" s="42" t="s">
        <v>21</v>
      </c>
      <c r="C3" s="36" t="s">
        <v>22</v>
      </c>
      <c r="D3" s="36" t="s">
        <v>23</v>
      </c>
      <c r="E3" s="36" t="s">
        <v>24</v>
      </c>
      <c r="F3" s="36" t="s">
        <v>28</v>
      </c>
      <c r="G3" s="36" t="s">
        <v>29</v>
      </c>
      <c r="H3" s="38" t="s">
        <v>25</v>
      </c>
      <c r="I3" s="36" t="s">
        <v>26</v>
      </c>
      <c r="J3" s="38" t="s">
        <v>27</v>
      </c>
      <c r="K3" s="45" t="s">
        <v>56</v>
      </c>
    </row>
    <row r="4" spans="1:11" x14ac:dyDescent="0.3">
      <c r="A4" s="33"/>
      <c r="B4" s="43">
        <v>45084</v>
      </c>
      <c r="C4" s="35" t="s">
        <v>59</v>
      </c>
      <c r="D4" s="35" t="s">
        <v>38</v>
      </c>
      <c r="E4" s="35" t="s">
        <v>60</v>
      </c>
      <c r="F4" s="35" t="s">
        <v>35</v>
      </c>
      <c r="G4" s="35" t="s">
        <v>36</v>
      </c>
      <c r="H4" s="39">
        <v>1055050</v>
      </c>
      <c r="I4" s="40" t="s">
        <v>34</v>
      </c>
      <c r="J4" s="39">
        <v>105505</v>
      </c>
      <c r="K4" s="47">
        <f>+J4+H4</f>
        <v>1160555</v>
      </c>
    </row>
    <row r="5" spans="1:11" x14ac:dyDescent="0.3">
      <c r="A5" s="33"/>
      <c r="B5" s="43">
        <v>45094</v>
      </c>
      <c r="C5" s="35" t="s">
        <v>61</v>
      </c>
      <c r="D5" s="35" t="s">
        <v>38</v>
      </c>
      <c r="E5" s="35" t="s">
        <v>62</v>
      </c>
      <c r="F5" s="35" t="s">
        <v>35</v>
      </c>
      <c r="G5" s="35" t="s">
        <v>36</v>
      </c>
      <c r="H5" s="39">
        <v>3208710</v>
      </c>
      <c r="I5" s="40" t="s">
        <v>34</v>
      </c>
      <c r="J5" s="39">
        <v>320871</v>
      </c>
      <c r="K5" s="47">
        <f>+J5+H5</f>
        <v>3529581</v>
      </c>
    </row>
    <row r="6" spans="1:11" x14ac:dyDescent="0.3">
      <c r="A6" s="33"/>
      <c r="B6" s="37" t="s">
        <v>63</v>
      </c>
      <c r="C6" s="33"/>
      <c r="D6" s="33"/>
      <c r="E6" s="33"/>
      <c r="F6" s="33"/>
      <c r="G6" s="33"/>
      <c r="H6" s="34">
        <v>4263760</v>
      </c>
      <c r="I6" s="33"/>
      <c r="J6" s="34">
        <v>426376</v>
      </c>
      <c r="K6" s="48">
        <f>+J6+H6</f>
        <v>4690136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9CF4-7017-4EE2-BBA8-AE2D34A76AF3}">
  <dimension ref="A1:L6"/>
  <sheetViews>
    <sheetView workbookViewId="0">
      <selection activeCell="K6" sqref="K6"/>
    </sheetView>
  </sheetViews>
  <sheetFormatPr defaultRowHeight="15.05" x14ac:dyDescent="0.3"/>
  <cols>
    <col min="1" max="1" width="3.109375" customWidth="1"/>
    <col min="2" max="3" width="12.109375" customWidth="1"/>
    <col min="4" max="4" width="10.6640625" customWidth="1"/>
    <col min="5" max="5" width="37" customWidth="1"/>
    <col min="6" max="6" width="30.109375" customWidth="1"/>
    <col min="7" max="7" width="15.109375" customWidth="1"/>
    <col min="8" max="8" width="12.88671875" customWidth="1"/>
    <col min="9" max="9" width="11.6640625" customWidth="1"/>
    <col min="10" max="10" width="11.88671875" customWidth="1"/>
  </cols>
  <sheetData>
    <row r="1" spans="1:12" ht="17.55" x14ac:dyDescent="0.3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x14ac:dyDescent="0.3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1.95" x14ac:dyDescent="0.3">
      <c r="B3" s="50" t="s">
        <v>21</v>
      </c>
      <c r="C3" s="51" t="s">
        <v>22</v>
      </c>
      <c r="D3" s="51" t="s">
        <v>23</v>
      </c>
      <c r="E3" s="52" t="s">
        <v>24</v>
      </c>
      <c r="F3" s="51" t="s">
        <v>28</v>
      </c>
      <c r="G3" s="51" t="s">
        <v>29</v>
      </c>
      <c r="H3" s="53" t="s">
        <v>25</v>
      </c>
      <c r="I3" s="51" t="s">
        <v>26</v>
      </c>
      <c r="J3" s="53" t="s">
        <v>27</v>
      </c>
      <c r="K3" s="53" t="s">
        <v>56</v>
      </c>
    </row>
    <row r="4" spans="1:12" x14ac:dyDescent="0.3">
      <c r="B4" s="54">
        <v>45114</v>
      </c>
      <c r="C4" s="55" t="s">
        <v>67</v>
      </c>
      <c r="D4" s="55" t="s">
        <v>32</v>
      </c>
      <c r="E4" s="55" t="s">
        <v>68</v>
      </c>
      <c r="F4" s="55" t="s">
        <v>35</v>
      </c>
      <c r="G4" s="55" t="s">
        <v>36</v>
      </c>
      <c r="H4" s="56">
        <v>-983202</v>
      </c>
      <c r="I4" s="57" t="s">
        <v>34</v>
      </c>
      <c r="J4" s="56">
        <v>-98320</v>
      </c>
      <c r="K4" s="56">
        <v>-1081522</v>
      </c>
    </row>
    <row r="5" spans="1:12" x14ac:dyDescent="0.3">
      <c r="B5" s="54">
        <v>45133</v>
      </c>
      <c r="C5" s="55" t="s">
        <v>69</v>
      </c>
      <c r="D5" s="55" t="s">
        <v>38</v>
      </c>
      <c r="E5" s="55" t="s">
        <v>60</v>
      </c>
      <c r="F5" s="55" t="s">
        <v>35</v>
      </c>
      <c r="G5" s="55" t="s">
        <v>36</v>
      </c>
      <c r="H5" s="56">
        <v>2097687</v>
      </c>
      <c r="I5" s="57" t="s">
        <v>70</v>
      </c>
      <c r="J5" s="56">
        <v>167815</v>
      </c>
      <c r="K5" s="56">
        <v>2265502</v>
      </c>
    </row>
    <row r="6" spans="1:12" x14ac:dyDescent="0.3">
      <c r="A6" s="58"/>
      <c r="B6" s="59">
        <v>45138</v>
      </c>
      <c r="C6" s="60" t="s">
        <v>72</v>
      </c>
      <c r="D6" s="58" t="s">
        <v>32</v>
      </c>
      <c r="E6" s="58" t="s">
        <v>73</v>
      </c>
      <c r="F6" s="55" t="s">
        <v>35</v>
      </c>
      <c r="G6" s="55" t="s">
        <v>36</v>
      </c>
      <c r="H6" s="61">
        <v>-459280</v>
      </c>
      <c r="I6" s="62" t="s">
        <v>34</v>
      </c>
      <c r="J6" s="61">
        <v>-45928</v>
      </c>
      <c r="K6" s="61">
        <v>-505208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6D64-36E4-4BDC-81E1-88ECF260EF8D}">
  <dimension ref="A1:J6"/>
  <sheetViews>
    <sheetView workbookViewId="0">
      <selection activeCell="J5" sqref="J5"/>
    </sheetView>
  </sheetViews>
  <sheetFormatPr defaultRowHeight="15.05" x14ac:dyDescent="0.3"/>
  <cols>
    <col min="7" max="10" width="13.5546875" customWidth="1"/>
  </cols>
  <sheetData>
    <row r="1" spans="1:10" ht="17.55" x14ac:dyDescent="0.3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.3" x14ac:dyDescent="0.3">
      <c r="A2" s="66" t="s">
        <v>78</v>
      </c>
      <c r="B2" s="63" t="s">
        <v>22</v>
      </c>
      <c r="C2" s="63" t="s">
        <v>79</v>
      </c>
      <c r="D2" s="63" t="s">
        <v>80</v>
      </c>
      <c r="E2" s="63" t="s">
        <v>81</v>
      </c>
      <c r="F2" s="63" t="s">
        <v>24</v>
      </c>
      <c r="G2" s="38" t="s">
        <v>82</v>
      </c>
      <c r="H2" s="38" t="s">
        <v>83</v>
      </c>
      <c r="I2" s="38" t="s">
        <v>84</v>
      </c>
      <c r="J2" s="38" t="s">
        <v>85</v>
      </c>
    </row>
    <row r="3" spans="1:10" x14ac:dyDescent="0.3">
      <c r="A3" s="67">
        <v>45150</v>
      </c>
      <c r="B3" s="64" t="s">
        <v>86</v>
      </c>
      <c r="C3" s="64" t="s">
        <v>87</v>
      </c>
      <c r="D3" s="64" t="s">
        <v>35</v>
      </c>
      <c r="E3" s="64" t="s">
        <v>88</v>
      </c>
      <c r="F3" s="64" t="s">
        <v>89</v>
      </c>
      <c r="G3" s="65">
        <v>1830856</v>
      </c>
      <c r="H3" s="65">
        <v>0</v>
      </c>
      <c r="I3" s="65">
        <v>146468</v>
      </c>
      <c r="J3" s="65">
        <v>1977324</v>
      </c>
    </row>
    <row r="4" spans="1:10" x14ac:dyDescent="0.3">
      <c r="A4" s="67">
        <v>45169</v>
      </c>
      <c r="B4" s="64" t="s">
        <v>90</v>
      </c>
      <c r="C4" s="64" t="s">
        <v>87</v>
      </c>
      <c r="D4" s="64" t="s">
        <v>35</v>
      </c>
      <c r="E4" s="64" t="s">
        <v>88</v>
      </c>
      <c r="F4" s="64" t="s">
        <v>60</v>
      </c>
      <c r="G4" s="65">
        <v>714213</v>
      </c>
      <c r="H4" s="65">
        <v>0</v>
      </c>
      <c r="I4" s="65">
        <v>57137</v>
      </c>
      <c r="J4" s="65">
        <v>771350</v>
      </c>
    </row>
    <row r="5" spans="1:10" x14ac:dyDescent="0.3">
      <c r="A5" s="67">
        <v>45170</v>
      </c>
      <c r="B5" s="64" t="s">
        <v>91</v>
      </c>
      <c r="C5" s="64" t="s">
        <v>87</v>
      </c>
      <c r="D5" s="64" t="s">
        <v>35</v>
      </c>
      <c r="E5" s="64" t="s">
        <v>88</v>
      </c>
      <c r="F5" s="64" t="s">
        <v>35</v>
      </c>
      <c r="G5" s="65">
        <v>2011093</v>
      </c>
      <c r="H5" s="65">
        <v>0</v>
      </c>
      <c r="I5" s="65">
        <v>160887</v>
      </c>
      <c r="J5" s="65">
        <v>2171980</v>
      </c>
    </row>
    <row r="6" spans="1:10" x14ac:dyDescent="0.3">
      <c r="A6" s="37" t="s">
        <v>92</v>
      </c>
      <c r="B6" s="33"/>
      <c r="C6" s="33"/>
      <c r="D6" s="33"/>
      <c r="E6" s="33"/>
      <c r="F6" s="33"/>
      <c r="G6" s="34">
        <v>4556162</v>
      </c>
      <c r="H6" s="34">
        <v>0</v>
      </c>
      <c r="I6" s="34">
        <v>364492</v>
      </c>
      <c r="J6" s="34">
        <v>4920654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74D4-A849-48E8-9275-D40B9ED0ED94}">
  <dimension ref="A1:J6"/>
  <sheetViews>
    <sheetView workbookViewId="0">
      <selection activeCell="G13" sqref="G13"/>
    </sheetView>
  </sheetViews>
  <sheetFormatPr defaultRowHeight="15.05" x14ac:dyDescent="0.3"/>
  <cols>
    <col min="4" max="4" width="27.21875" customWidth="1"/>
    <col min="5" max="5" width="22.88671875" customWidth="1"/>
    <col min="6" max="6" width="33.33203125" customWidth="1"/>
    <col min="7" max="7" width="12" customWidth="1"/>
    <col min="8" max="8" width="11.44140625" customWidth="1"/>
    <col min="10" max="10" width="11.33203125" customWidth="1"/>
  </cols>
  <sheetData>
    <row r="1" spans="1:10" ht="17.55" x14ac:dyDescent="0.3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7.55" customHeight="1" x14ac:dyDescent="0.3">
      <c r="A2" s="66" t="s">
        <v>78</v>
      </c>
      <c r="B2" s="63" t="s">
        <v>94</v>
      </c>
      <c r="C2" s="63" t="s">
        <v>22</v>
      </c>
      <c r="D2" s="63" t="s">
        <v>80</v>
      </c>
      <c r="E2" s="63" t="s">
        <v>81</v>
      </c>
      <c r="F2" s="63" t="s">
        <v>24</v>
      </c>
      <c r="G2" s="38" t="s">
        <v>82</v>
      </c>
      <c r="H2" s="38" t="s">
        <v>83</v>
      </c>
      <c r="I2" s="38" t="s">
        <v>84</v>
      </c>
      <c r="J2" s="38" t="s">
        <v>85</v>
      </c>
    </row>
    <row r="3" spans="1:10" x14ac:dyDescent="0.3">
      <c r="A3" s="67">
        <v>45211</v>
      </c>
      <c r="B3" s="64" t="s">
        <v>95</v>
      </c>
      <c r="C3" s="64" t="s">
        <v>96</v>
      </c>
      <c r="D3" s="64" t="s">
        <v>35</v>
      </c>
      <c r="E3" s="64" t="s">
        <v>88</v>
      </c>
      <c r="F3" s="64" t="s">
        <v>100</v>
      </c>
      <c r="G3" s="65">
        <v>2460691</v>
      </c>
      <c r="H3" s="65">
        <v>0</v>
      </c>
      <c r="I3" s="65">
        <v>196855</v>
      </c>
      <c r="J3" s="65">
        <v>2657546</v>
      </c>
    </row>
    <row r="4" spans="1:10" x14ac:dyDescent="0.3">
      <c r="A4" s="67">
        <v>45222</v>
      </c>
      <c r="B4" s="64" t="s">
        <v>97</v>
      </c>
      <c r="C4" s="64" t="s">
        <v>98</v>
      </c>
      <c r="D4" s="64" t="s">
        <v>35</v>
      </c>
      <c r="E4" s="64" t="s">
        <v>88</v>
      </c>
      <c r="F4" s="64" t="s">
        <v>35</v>
      </c>
      <c r="G4" s="65">
        <v>808119</v>
      </c>
      <c r="H4" s="65">
        <v>0</v>
      </c>
      <c r="I4" s="65">
        <v>64650</v>
      </c>
      <c r="J4" s="65">
        <v>872769</v>
      </c>
    </row>
    <row r="5" spans="1:10" x14ac:dyDescent="0.3">
      <c r="A5" s="67">
        <v>45219</v>
      </c>
      <c r="B5" s="69"/>
      <c r="C5" s="69"/>
      <c r="D5" s="69"/>
      <c r="E5" s="69"/>
      <c r="F5" s="69" t="s">
        <v>99</v>
      </c>
      <c r="G5" s="65"/>
      <c r="H5" s="65"/>
      <c r="I5" s="65"/>
      <c r="J5" s="65">
        <v>-1708033</v>
      </c>
    </row>
    <row r="6" spans="1:10" x14ac:dyDescent="0.3">
      <c r="J6" s="70">
        <f>+SUM(J3:J5)</f>
        <v>1822282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3A5E-B6D2-4317-9EC3-7E72E5561DF1}">
  <dimension ref="A1:K9"/>
  <sheetViews>
    <sheetView workbookViewId="0">
      <selection activeCell="K4" sqref="K4:K6"/>
    </sheetView>
  </sheetViews>
  <sheetFormatPr defaultRowHeight="15.05" x14ac:dyDescent="0.3"/>
  <sheetData>
    <row r="1" spans="1:11" ht="17.5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3">
      <c r="A2" s="80" t="s">
        <v>101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31.95" x14ac:dyDescent="0.3">
      <c r="A3" s="33"/>
      <c r="B3" s="42" t="s">
        <v>21</v>
      </c>
      <c r="C3" s="36" t="s">
        <v>22</v>
      </c>
      <c r="D3" s="36" t="s">
        <v>23</v>
      </c>
      <c r="E3" s="36" t="s">
        <v>28</v>
      </c>
      <c r="F3" s="36" t="s">
        <v>29</v>
      </c>
      <c r="G3" s="36" t="s">
        <v>24</v>
      </c>
      <c r="H3" s="38" t="s">
        <v>25</v>
      </c>
      <c r="I3" s="36" t="s">
        <v>26</v>
      </c>
      <c r="J3" s="38" t="s">
        <v>27</v>
      </c>
      <c r="K3" s="38" t="s">
        <v>56</v>
      </c>
    </row>
    <row r="4" spans="1:11" x14ac:dyDescent="0.3">
      <c r="A4" s="33"/>
      <c r="B4" s="43">
        <v>45239</v>
      </c>
      <c r="C4" s="35" t="s">
        <v>102</v>
      </c>
      <c r="D4" s="35" t="s">
        <v>38</v>
      </c>
      <c r="E4" s="35" t="s">
        <v>35</v>
      </c>
      <c r="F4" s="35" t="s">
        <v>36</v>
      </c>
      <c r="G4" s="35" t="s">
        <v>35</v>
      </c>
      <c r="H4" s="39">
        <v>935412</v>
      </c>
      <c r="I4" s="40" t="s">
        <v>70</v>
      </c>
      <c r="J4" s="39">
        <v>74833</v>
      </c>
      <c r="K4" s="39">
        <v>1010245</v>
      </c>
    </row>
    <row r="5" spans="1:11" x14ac:dyDescent="0.3">
      <c r="A5" s="33"/>
      <c r="B5" s="43">
        <v>45245</v>
      </c>
      <c r="C5" s="35" t="s">
        <v>103</v>
      </c>
      <c r="D5" s="35" t="s">
        <v>38</v>
      </c>
      <c r="E5" s="35" t="s">
        <v>35</v>
      </c>
      <c r="F5" s="35" t="s">
        <v>36</v>
      </c>
      <c r="G5" s="35" t="s">
        <v>35</v>
      </c>
      <c r="H5" s="39">
        <v>946593</v>
      </c>
      <c r="I5" s="40" t="s">
        <v>70</v>
      </c>
      <c r="J5" s="39">
        <v>75727</v>
      </c>
      <c r="K5" s="39">
        <v>1022320</v>
      </c>
    </row>
    <row r="6" spans="1:11" x14ac:dyDescent="0.3">
      <c r="A6" s="33"/>
      <c r="B6" s="43">
        <v>45259</v>
      </c>
      <c r="C6" s="35" t="s">
        <v>104</v>
      </c>
      <c r="D6" s="35" t="s">
        <v>38</v>
      </c>
      <c r="E6" s="35" t="s">
        <v>35</v>
      </c>
      <c r="F6" s="35" t="s">
        <v>36</v>
      </c>
      <c r="G6" s="35" t="s">
        <v>35</v>
      </c>
      <c r="H6" s="39">
        <v>1765229</v>
      </c>
      <c r="I6" s="40" t="s">
        <v>70</v>
      </c>
      <c r="J6" s="39">
        <v>141218</v>
      </c>
      <c r="K6" s="39">
        <v>1906447</v>
      </c>
    </row>
    <row r="7" spans="1:11" x14ac:dyDescent="0.3">
      <c r="A7" s="33"/>
      <c r="B7" s="43">
        <v>45260</v>
      </c>
      <c r="C7" s="35" t="s">
        <v>105</v>
      </c>
      <c r="D7" s="35" t="s">
        <v>38</v>
      </c>
      <c r="E7" s="35" t="s">
        <v>35</v>
      </c>
      <c r="F7" s="35" t="s">
        <v>36</v>
      </c>
      <c r="G7" s="35" t="s">
        <v>106</v>
      </c>
      <c r="H7" s="39">
        <v>-166794</v>
      </c>
      <c r="I7" s="40" t="s">
        <v>70</v>
      </c>
      <c r="J7" s="39">
        <v>-13344</v>
      </c>
      <c r="K7" s="39">
        <v>-180138</v>
      </c>
    </row>
    <row r="8" spans="1:11" x14ac:dyDescent="0.3">
      <c r="A8" s="33"/>
      <c r="B8" s="43">
        <v>45260</v>
      </c>
      <c r="C8" s="35" t="s">
        <v>107</v>
      </c>
      <c r="D8" s="35" t="s">
        <v>38</v>
      </c>
      <c r="E8" s="35" t="s">
        <v>35</v>
      </c>
      <c r="F8" s="35" t="s">
        <v>36</v>
      </c>
      <c r="G8" s="35" t="s">
        <v>106</v>
      </c>
      <c r="H8" s="39">
        <v>-278540</v>
      </c>
      <c r="I8" s="40" t="s">
        <v>70</v>
      </c>
      <c r="J8" s="39">
        <v>-22283</v>
      </c>
      <c r="K8" s="39">
        <v>-300823</v>
      </c>
    </row>
    <row r="9" spans="1:11" x14ac:dyDescent="0.3">
      <c r="A9" s="33"/>
      <c r="B9" s="37" t="s">
        <v>108</v>
      </c>
      <c r="C9" s="33"/>
      <c r="D9" s="33"/>
      <c r="E9" s="33"/>
      <c r="F9" s="33"/>
      <c r="G9" s="33"/>
      <c r="H9" s="34">
        <v>3201900</v>
      </c>
      <c r="I9" s="33"/>
      <c r="J9" s="34">
        <v>256151</v>
      </c>
      <c r="K9" s="71">
        <f>+SUM(K4:K8)</f>
        <v>3458051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Tháng 1-5</vt:lpstr>
      <vt:lpstr>T6</vt:lpstr>
      <vt:lpstr>T7</vt:lpstr>
      <vt:lpstr>T8+9</vt:lpstr>
      <vt:lpstr>T10</vt:lpstr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2023-06-23T07:24:49Z</dcterms:created>
  <dcterms:modified xsi:type="dcterms:W3CDTF">2023-12-12T10:11:08Z</dcterms:modified>
</cp:coreProperties>
</file>