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HAISAN(HNT)\2023\"/>
    </mc:Choice>
  </mc:AlternateContent>
  <xr:revisionPtr revIDLastSave="0" documentId="13_ncr:1_{6C14B86F-3E7A-452E-875C-EA4398DB8449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Công nợ" sheetId="2" r:id="rId1"/>
    <sheet name="T1-8" sheetId="1" r:id="rId2"/>
    <sheet name="Hàng trả" sheetId="4" r:id="rId3"/>
    <sheet name="Thanh toán" sheetId="3" r:id="rId4"/>
    <sheet name="T9-11" sheetId="5" r:id="rId5"/>
  </sheets>
  <definedNames>
    <definedName name="_xlnm._FilterDatabase" localSheetId="4" hidden="1">'T9-11'!$A$3:$K$16</definedName>
    <definedName name="_xlnm._FilterDatabase" localSheetId="3" hidden="1">'Thanh toán'!$B$2:$M$2</definedName>
  </definedNames>
  <calcPr calcId="191029"/>
</workbook>
</file>

<file path=xl/calcChain.xml><?xml version="1.0" encoding="utf-8"?>
<calcChain xmlns="http://schemas.openxmlformats.org/spreadsheetml/2006/main">
  <c r="E21" i="2" l="1"/>
  <c r="J19" i="1" l="1"/>
  <c r="J18" i="1"/>
  <c r="A18" i="1"/>
  <c r="A19" i="1"/>
  <c r="A20" i="1"/>
  <c r="G23" i="2" l="1"/>
  <c r="G24" i="2"/>
  <c r="G25" i="2"/>
  <c r="G26" i="2"/>
  <c r="G27" i="2"/>
  <c r="G22" i="2"/>
  <c r="G34" i="2" s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3" i="3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3" i="1"/>
  <c r="D6" i="2" l="1"/>
  <c r="D5" i="2"/>
  <c r="D4" i="2"/>
  <c r="D9" i="2"/>
  <c r="D8" i="2"/>
  <c r="D7" i="2"/>
  <c r="D15" i="2" l="1"/>
  <c r="G35" i="2" s="1"/>
</calcChain>
</file>

<file path=xl/sharedStrings.xml><?xml version="1.0" encoding="utf-8"?>
<sst xmlns="http://schemas.openxmlformats.org/spreadsheetml/2006/main" count="322" uniqueCount="142">
  <si>
    <t>Số hóa đơn</t>
  </si>
  <si>
    <t>Ngày chứng từ</t>
  </si>
  <si>
    <t>00036233</t>
  </si>
  <si>
    <t>00036385</t>
  </si>
  <si>
    <t>Khải San RICCA CÔNG TY TNHH THƯƠNG MẠI GIAO NHẬN VẬN TẢI HNT</t>
  </si>
  <si>
    <t>CÔNG TY TNHH THƯƠNG MẠI GIAO NHẬN VẬN TẢI HNT</t>
  </si>
  <si>
    <t>Khách hàng</t>
  </si>
  <si>
    <t>Tiền chiết khấu</t>
  </si>
  <si>
    <t>Khải San Quận 7</t>
  </si>
  <si>
    <t>00001784</t>
  </si>
  <si>
    <t>00000259</t>
  </si>
  <si>
    <t>00022410</t>
  </si>
  <si>
    <t>Tổng tiền hàng</t>
  </si>
  <si>
    <t>Tiền thuế GTGT</t>
  </si>
  <si>
    <t>00015674</t>
  </si>
  <si>
    <t>Bán hàng CÔNG TY TNHH THƯƠNG MẠI GIAO NHẬN VẬN TẢI HNT theo hóa đơn 00000259</t>
  </si>
  <si>
    <t>Bán hàng CÔNG TY TNHH THƯƠNG MẠI GIAO NHẬN VẬN TẢI HNT theo hóa đơn 00004078</t>
  </si>
  <si>
    <t>Khải San Quận Phú Nhuận</t>
  </si>
  <si>
    <t>Khải San Quận Thủ Đức Safira</t>
  </si>
  <si>
    <t>Ngày hạch toán</t>
  </si>
  <si>
    <t>00003571</t>
  </si>
  <si>
    <t>Số chứng từ</t>
  </si>
  <si>
    <t>Khải San Quận Tân Phú</t>
  </si>
  <si>
    <t>Diễn giải</t>
  </si>
  <si>
    <t>00006383</t>
  </si>
  <si>
    <t>Tổng tiền thanh toán</t>
  </si>
  <si>
    <t>Bán hàng CÔNG TY TNHH THƯƠNG MẠI GIAO NHẬN VẬN TẢI HNT theo hóa đơn 00006383</t>
  </si>
  <si>
    <t>00028566</t>
  </si>
  <si>
    <t>00034584</t>
  </si>
  <si>
    <t>Khải San Quận 7 CÔNG TY TNHH THƯƠNG MẠI GIAO NHẬN VẬN TẢI HNT</t>
  </si>
  <si>
    <t>Bán hàng CÔNG TY TNHH THƯƠNG MẠI GIAO NHẬN VẬN TẢI HNT theo hóa đơn 00001784</t>
  </si>
  <si>
    <t>00017546</t>
  </si>
  <si>
    <t>00004078</t>
  </si>
  <si>
    <t>chi nhánh ricca</t>
  </si>
  <si>
    <t>Bán hàng CÔNG TY TNHH THƯƠNG MẠI GIAO NHẬN VẬN TẢI HNT theo hóa đơn 00003571</t>
  </si>
  <si>
    <t>00023987</t>
  </si>
  <si>
    <t>00000136</t>
  </si>
  <si>
    <t>00003538</t>
  </si>
  <si>
    <t>DANH SÁCH BÁN HÀNG</t>
  </si>
  <si>
    <t>ck cố định 7% - Khải San Quận 7 CÔNG TY TNHH THƯƠNG MẠI GIAO NHẬN VẬN TẢI HNT</t>
  </si>
  <si>
    <t>THEO DÕI CÔNG NỢ / CTY HNT (KHẢI SAN)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</si>
  <si>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</si>
  <si>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</si>
  <si>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</si>
  <si>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</si>
  <si>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</si>
  <si>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</si>
  <si>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Số dư đầu kỳ</t>
  </si>
  <si>
    <t>Tổng bán hàng</t>
  </si>
  <si>
    <t>Tổng hàng trả</t>
  </si>
  <si>
    <t>Cty HNT thanh toán tiền HD 259</t>
  </si>
  <si>
    <t>Cty HNT thanh toán tiền HD 136</t>
  </si>
  <si>
    <t>Cty HNT thanh toán HD 1784</t>
  </si>
  <si>
    <t>Cty HNT thanh toán HD 3538</t>
  </si>
  <si>
    <t>Cty HNT thanh toán HD 3571</t>
  </si>
  <si>
    <t>Cty HNT thanh toán HD 4078</t>
  </si>
  <si>
    <t>Cty HNT thanh toán HD 6383</t>
  </si>
  <si>
    <t>Tổng đã thanh toán</t>
  </si>
  <si>
    <t>Dư nợ phải thu HNT</t>
  </si>
  <si>
    <t xml:space="preserve">Bảng kê hóa đơn </t>
  </si>
  <si>
    <t xml:space="preserve">Thanh toán </t>
  </si>
  <si>
    <t>DANH SÁCH THU, CHI TIỀN</t>
  </si>
  <si>
    <t>Số tiền</t>
  </si>
  <si>
    <t>Đối tượng</t>
  </si>
  <si>
    <t>BC2306/0041</t>
  </si>
  <si>
    <t>HNT thanh toán tiền HD 00036385</t>
  </si>
  <si>
    <t>BC2306/0035</t>
  </si>
  <si>
    <t>HNT thanh toán tiền HD 00036233</t>
  </si>
  <si>
    <t>BC2306/0021</t>
  </si>
  <si>
    <t>CTY HNT thanh toán HD 00034584</t>
  </si>
  <si>
    <t>BC2305/0064</t>
  </si>
  <si>
    <t>CTY HNT thanh toán HD 00028566</t>
  </si>
  <si>
    <t>BC2304/0038</t>
  </si>
  <si>
    <t>CTY HNT thanh toán HD 23987</t>
  </si>
  <si>
    <t>BC2304/0031</t>
  </si>
  <si>
    <t>CTY HNT thanh toán HD 00022410</t>
  </si>
  <si>
    <t>BC2304/0017</t>
  </si>
  <si>
    <t>.CTY HNT thanh toán HD 00015674</t>
  </si>
  <si>
    <t>BC2303/0055</t>
  </si>
  <si>
    <t>.CTY HNT THANH TOÁN HD 00017546</t>
  </si>
  <si>
    <t>BC2302/086</t>
  </si>
  <si>
    <t>Cty HNT thanh toán HD 54416</t>
  </si>
  <si>
    <t>BC2302/079</t>
  </si>
  <si>
    <t>BC2302/073</t>
  </si>
  <si>
    <t>BC2302/070</t>
  </si>
  <si>
    <t>BC2302/067</t>
  </si>
  <si>
    <t>BC2302/063</t>
  </si>
  <si>
    <t>BC2301/026</t>
  </si>
  <si>
    <t>BC2301/018</t>
  </si>
  <si>
    <t>BC2301/015</t>
  </si>
  <si>
    <t>Cty HNT thanh toán tiền HD 57731</t>
  </si>
  <si>
    <t>Hàng trả tháng 4</t>
  </si>
  <si>
    <t>Hàng trả tháng 6</t>
  </si>
  <si>
    <t>Hàng trả tháng 8</t>
  </si>
  <si>
    <t>DANH SÁCH TRẢ LẠI HÀNG BÁN</t>
  </si>
  <si>
    <t>Mã số thuế</t>
  </si>
  <si>
    <t>00001809</t>
  </si>
  <si>
    <t>0310859105</t>
  </si>
  <si>
    <t>Hàng trả</t>
  </si>
  <si>
    <t>00001808</t>
  </si>
  <si>
    <t>00004051</t>
  </si>
  <si>
    <t>00002722</t>
  </si>
  <si>
    <t>00004050</t>
  </si>
  <si>
    <t>Số dòng = 5</t>
  </si>
  <si>
    <t>00039402</t>
  </si>
  <si>
    <t>00046331</t>
  </si>
  <si>
    <t>00048553</t>
  </si>
  <si>
    <t>Cty HNT Thanh toán HĐ 46331</t>
  </si>
  <si>
    <t>Cty HNT thanh toán HĐ 39402</t>
  </si>
  <si>
    <t>Cty HNT thanh toán HĐ 46553</t>
  </si>
  <si>
    <t>Hàng trả tháng 10</t>
  </si>
  <si>
    <t>BẢNG KÊ HÓA ĐƠN, CHỨNG TỪ HÀNG HÓA, DỊCH VỤ BÁN RA (MẪU QUẢN TRỊ)</t>
  </si>
  <si>
    <t>Từ ngày 01/9/2023 đến ngày 30/11/2023</t>
  </si>
  <si>
    <t>Ngày hóa đơn</t>
  </si>
  <si>
    <t>Ký hiệu HĐ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</si>
  <si>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</si>
  <si>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</si>
  <si>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</si>
  <si>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</si>
  <si>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</si>
  <si>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</si>
  <si>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00054863</t>
  </si>
  <si>
    <t>1C23TNN</t>
  </si>
  <si>
    <t>8%</t>
  </si>
  <si>
    <t>00054873</t>
  </si>
  <si>
    <t>00057839</t>
  </si>
  <si>
    <t>00005523</t>
  </si>
  <si>
    <t>1C23THN</t>
  </si>
  <si>
    <t>10%</t>
  </si>
  <si>
    <t>00005524</t>
  </si>
  <si>
    <t>00005973</t>
  </si>
  <si>
    <t>00065126</t>
  </si>
  <si>
    <t>Khải San Quận Tân Phú CÔNG TY TNHH THƯƠNG MẠI GIAO NHẬN VẬN TẢI HNT</t>
  </si>
  <si>
    <t>00006002</t>
  </si>
  <si>
    <t>00065347</t>
  </si>
  <si>
    <t>00067770</t>
  </si>
  <si>
    <t>00071474</t>
  </si>
  <si>
    <t>00071576</t>
  </si>
  <si>
    <t>Khải San Quận Phú Nhuận CÔNG TY TNHH THƯƠNG MẠI GIAO NHẬN VẬN TẢI HNT</t>
  </si>
  <si>
    <t>00071847</t>
  </si>
  <si>
    <t>Khải San Quận Thủ Đức Safira CÔNG TY TNHH THƯƠNG MẠI GIAO NHẬN VẬN TẢI HNT</t>
  </si>
  <si>
    <t>Hàng trả tháng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</si>
</sst>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8"/>
      <name val="Microsoft Sans Serif"/>
      <family val="2"/>
    </font>
    <font>
      <sz val="8"/>
      <color theme="1"/>
      <name val="Microsoft Sans Serif"/>
      <family val="2"/>
    </font>
    <font>
      <b/>
      <sz val="11"/>
      <color theme="1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/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03">
    <xf numFmtId="0" fontId="0" fillId="0" borderId="0" xfId="0"/>
    <xf numFmtId="38" fontId="0" fillId="0" borderId="0" xfId="0" applyNumberFormat="1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38" fontId="4" fillId="0" borderId="2" xfId="0" applyNumberFormat="1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38" fontId="3" fillId="2" borderId="1" xfId="0" applyNumberFormat="1" applyFont="1" applyFill="1" applyBorder="1" applyAlignment="1">
      <alignment horizontal="center" vertical="center" wrapText="1"/>
    </xf>
    <xf numFmtId="14" fontId="8" fillId="3" borderId="3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14" fontId="8" fillId="4" borderId="3" xfId="1" applyNumberFormat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left"/>
    </xf>
    <xf numFmtId="38" fontId="7" fillId="4" borderId="3" xfId="1" applyNumberFormat="1" applyFont="1" applyFill="1" applyBorder="1" applyAlignment="1">
      <alignment horizontal="right" vertical="center" wrapText="1"/>
    </xf>
    <xf numFmtId="0" fontId="8" fillId="4" borderId="3" xfId="1" applyFont="1" applyFill="1" applyBorder="1" applyAlignment="1">
      <alignment horizontal="center" vertical="center" wrapText="1"/>
    </xf>
    <xf numFmtId="164" fontId="8" fillId="3" borderId="3" xfId="2" applyNumberFormat="1" applyFont="1" applyFill="1" applyBorder="1" applyAlignment="1">
      <alignment horizontal="center"/>
    </xf>
    <xf numFmtId="164" fontId="9" fillId="3" borderId="3" xfId="2" applyNumberFormat="1" applyFont="1" applyFill="1" applyBorder="1" applyAlignment="1">
      <alignment horizontal="left" vertical="center"/>
    </xf>
    <xf numFmtId="164" fontId="8" fillId="3" borderId="3" xfId="2" applyNumberFormat="1" applyFont="1" applyFill="1" applyBorder="1"/>
    <xf numFmtId="0" fontId="8" fillId="3" borderId="3" xfId="1" applyFont="1" applyFill="1" applyBorder="1"/>
    <xf numFmtId="164" fontId="7" fillId="0" borderId="3" xfId="2" applyNumberFormat="1" applyFont="1" applyBorder="1" applyAlignment="1">
      <alignment horizontal="center"/>
    </xf>
    <xf numFmtId="164" fontId="7" fillId="0" borderId="3" xfId="2" applyNumberFormat="1" applyFont="1" applyBorder="1"/>
    <xf numFmtId="0" fontId="7" fillId="4" borderId="3" xfId="1" applyFont="1" applyFill="1" applyBorder="1"/>
    <xf numFmtId="164" fontId="7" fillId="4" borderId="3" xfId="2" applyNumberFormat="1" applyFont="1" applyFill="1" applyBorder="1"/>
    <xf numFmtId="164" fontId="9" fillId="3" borderId="3" xfId="2" applyNumberFormat="1" applyFont="1" applyFill="1" applyBorder="1" applyAlignment="1">
      <alignment horizontal="center" vertical="center"/>
    </xf>
    <xf numFmtId="164" fontId="8" fillId="3" borderId="3" xfId="1" applyNumberFormat="1" applyFont="1" applyFill="1" applyBorder="1"/>
    <xf numFmtId="164" fontId="10" fillId="5" borderId="3" xfId="1" applyNumberFormat="1" applyFont="1" applyFill="1" applyBorder="1"/>
    <xf numFmtId="0" fontId="8" fillId="4" borderId="4" xfId="1" applyFont="1" applyFill="1" applyBorder="1" applyAlignment="1">
      <alignment horizontal="center" vertical="center" wrapText="1"/>
    </xf>
    <xf numFmtId="0" fontId="11" fillId="0" borderId="3" xfId="1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0" fontId="2" fillId="0" borderId="0" xfId="0" applyFont="1"/>
    <xf numFmtId="14" fontId="7" fillId="4" borderId="3" xfId="1" applyNumberFormat="1" applyFont="1" applyFill="1" applyBorder="1" applyAlignment="1">
      <alignment horizontal="center" wrapText="1"/>
    </xf>
    <xf numFmtId="0" fontId="7" fillId="4" borderId="3" xfId="1" applyFont="1" applyFill="1" applyBorder="1" applyAlignment="1">
      <alignment horizontal="left" wrapText="1"/>
    </xf>
    <xf numFmtId="4" fontId="7" fillId="4" borderId="3" xfId="1" applyNumberFormat="1" applyFont="1" applyFill="1" applyBorder="1" applyAlignment="1">
      <alignment horizontal="right" wrapText="1"/>
    </xf>
    <xf numFmtId="38" fontId="11" fillId="0" borderId="3" xfId="1" applyNumberFormat="1" applyFont="1" applyBorder="1" applyAlignment="1">
      <alignment horizontal="right" vertical="center"/>
    </xf>
    <xf numFmtId="0" fontId="0" fillId="0" borderId="8" xfId="0" applyBorder="1"/>
    <xf numFmtId="3" fontId="8" fillId="4" borderId="3" xfId="1" applyNumberFormat="1" applyFont="1" applyFill="1" applyBorder="1" applyAlignment="1">
      <alignment horizontal="center" vertical="center" wrapText="1"/>
    </xf>
    <xf numFmtId="0" fontId="0" fillId="4" borderId="0" xfId="0" applyFill="1"/>
    <xf numFmtId="14" fontId="7" fillId="4" borderId="4" xfId="1" applyNumberFormat="1" applyFont="1" applyFill="1" applyBorder="1" applyAlignment="1">
      <alignment horizontal="center" wrapText="1"/>
    </xf>
    <xf numFmtId="38" fontId="4" fillId="7" borderId="2" xfId="0" applyNumberFormat="1" applyFont="1" applyFill="1" applyBorder="1" applyAlignment="1">
      <alignment horizontal="right" vertical="center"/>
    </xf>
    <xf numFmtId="38" fontId="13" fillId="6" borderId="2" xfId="0" applyNumberFormat="1" applyFont="1" applyFill="1" applyBorder="1" applyAlignment="1">
      <alignment horizontal="right" vertical="center"/>
    </xf>
    <xf numFmtId="14" fontId="13" fillId="6" borderId="2" xfId="0" applyNumberFormat="1" applyFont="1" applyFill="1" applyBorder="1" applyAlignment="1">
      <alignment horizontal="left" vertical="center"/>
    </xf>
    <xf numFmtId="38" fontId="3" fillId="7" borderId="2" xfId="0" applyNumberFormat="1" applyFont="1" applyFill="1" applyBorder="1" applyAlignment="1">
      <alignment horizontal="right" vertical="center"/>
    </xf>
    <xf numFmtId="38" fontId="4" fillId="8" borderId="2" xfId="0" applyNumberFormat="1" applyFont="1" applyFill="1" applyBorder="1" applyAlignment="1">
      <alignment horizontal="right" vertical="center"/>
    </xf>
    <xf numFmtId="38" fontId="3" fillId="8" borderId="2" xfId="0" applyNumberFormat="1" applyFont="1" applyFill="1" applyBorder="1" applyAlignment="1">
      <alignment horizontal="right" vertical="center"/>
    </xf>
    <xf numFmtId="38" fontId="4" fillId="9" borderId="2" xfId="0" applyNumberFormat="1" applyFont="1" applyFill="1" applyBorder="1" applyAlignment="1">
      <alignment horizontal="right" vertical="center"/>
    </xf>
    <xf numFmtId="38" fontId="3" fillId="9" borderId="2" xfId="0" applyNumberFormat="1" applyFont="1" applyFill="1" applyBorder="1" applyAlignment="1">
      <alignment horizontal="right" vertical="center"/>
    </xf>
    <xf numFmtId="38" fontId="3" fillId="10" borderId="2" xfId="0" applyNumberFormat="1" applyFont="1" applyFill="1" applyBorder="1" applyAlignment="1">
      <alignment horizontal="right" vertical="center"/>
    </xf>
    <xf numFmtId="38" fontId="4" fillId="10" borderId="2" xfId="0" applyNumberFormat="1" applyFont="1" applyFill="1" applyBorder="1" applyAlignment="1">
      <alignment horizontal="right" vertical="center"/>
    </xf>
    <xf numFmtId="38" fontId="4" fillId="11" borderId="2" xfId="0" applyNumberFormat="1" applyFont="1" applyFill="1" applyBorder="1" applyAlignment="1">
      <alignment horizontal="right" vertical="center"/>
    </xf>
    <xf numFmtId="38" fontId="3" fillId="11" borderId="2" xfId="0" applyNumberFormat="1" applyFont="1" applyFill="1" applyBorder="1" applyAlignment="1">
      <alignment horizontal="right" vertical="center"/>
    </xf>
    <xf numFmtId="38" fontId="4" fillId="12" borderId="2" xfId="0" applyNumberFormat="1" applyFont="1" applyFill="1" applyBorder="1" applyAlignment="1">
      <alignment horizontal="right" vertical="center"/>
    </xf>
    <xf numFmtId="38" fontId="3" fillId="12" borderId="2" xfId="0" applyNumberFormat="1" applyFont="1" applyFill="1" applyBorder="1" applyAlignment="1">
      <alignment horizontal="right" vertical="center"/>
    </xf>
    <xf numFmtId="38" fontId="4" fillId="13" borderId="2" xfId="0" applyNumberFormat="1" applyFont="1" applyFill="1" applyBorder="1" applyAlignment="1">
      <alignment horizontal="right" vertical="center"/>
    </xf>
    <xf numFmtId="38" fontId="3" fillId="13" borderId="2" xfId="0" applyNumberFormat="1" applyFont="1" applyFill="1" applyBorder="1" applyAlignment="1">
      <alignment horizontal="right" vertical="center"/>
    </xf>
    <xf numFmtId="38" fontId="4" fillId="14" borderId="2" xfId="0" applyNumberFormat="1" applyFont="1" applyFill="1" applyBorder="1" applyAlignment="1">
      <alignment horizontal="right" vertical="center"/>
    </xf>
    <xf numFmtId="38" fontId="3" fillId="14" borderId="2" xfId="0" applyNumberFormat="1" applyFont="1" applyFill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right" vertical="center"/>
    </xf>
    <xf numFmtId="38" fontId="4" fillId="15" borderId="2" xfId="0" applyNumberFormat="1" applyFont="1" applyFill="1" applyBorder="1" applyAlignment="1">
      <alignment horizontal="right" vertical="center"/>
    </xf>
    <xf numFmtId="38" fontId="3" fillId="15" borderId="2" xfId="0" applyNumberFormat="1" applyFont="1" applyFill="1" applyBorder="1" applyAlignment="1">
      <alignment horizontal="right" vertical="center"/>
    </xf>
    <xf numFmtId="38" fontId="4" fillId="16" borderId="2" xfId="0" applyNumberFormat="1" applyFont="1" applyFill="1" applyBorder="1" applyAlignment="1">
      <alignment horizontal="right" vertical="center"/>
    </xf>
    <xf numFmtId="38" fontId="3" fillId="16" borderId="2" xfId="0" applyNumberFormat="1" applyFont="1" applyFill="1" applyBorder="1" applyAlignment="1">
      <alignment horizontal="right" vertical="center"/>
    </xf>
    <xf numFmtId="38" fontId="4" fillId="17" borderId="2" xfId="0" applyNumberFormat="1" applyFont="1" applyFill="1" applyBorder="1" applyAlignment="1">
      <alignment horizontal="right" vertical="center"/>
    </xf>
    <xf numFmtId="38" fontId="3" fillId="17" borderId="2" xfId="0" applyNumberFormat="1" applyFont="1" applyFill="1" applyBorder="1" applyAlignment="1">
      <alignment horizontal="right" vertical="center"/>
    </xf>
    <xf numFmtId="38" fontId="4" fillId="18" borderId="2" xfId="0" applyNumberFormat="1" applyFont="1" applyFill="1" applyBorder="1" applyAlignment="1">
      <alignment horizontal="right" vertical="center"/>
    </xf>
    <xf numFmtId="38" fontId="3" fillId="18" borderId="2" xfId="0" applyNumberFormat="1" applyFont="1" applyFill="1" applyBorder="1" applyAlignment="1">
      <alignment horizontal="right" vertical="center"/>
    </xf>
    <xf numFmtId="38" fontId="3" fillId="19" borderId="2" xfId="0" applyNumberFormat="1" applyFont="1" applyFill="1" applyBorder="1" applyAlignment="1">
      <alignment horizontal="right" vertical="center"/>
    </xf>
    <xf numFmtId="38" fontId="4" fillId="19" borderId="2" xfId="0" applyNumberFormat="1" applyFont="1" applyFill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165" fontId="14" fillId="19" borderId="0" xfId="4" applyNumberFormat="1" applyFont="1" applyFill="1"/>
    <xf numFmtId="38" fontId="3" fillId="20" borderId="2" xfId="0" applyNumberFormat="1" applyFont="1" applyFill="1" applyBorder="1" applyAlignment="1">
      <alignment horizontal="right" vertical="center"/>
    </xf>
    <xf numFmtId="165" fontId="14" fillId="20" borderId="0" xfId="4" applyNumberFormat="1" applyFont="1" applyFill="1"/>
    <xf numFmtId="3" fontId="7" fillId="4" borderId="3" xfId="1" applyNumberFormat="1" applyFont="1" applyFill="1" applyBorder="1" applyAlignment="1">
      <alignment horizontal="right" wrapText="1"/>
    </xf>
    <xf numFmtId="38" fontId="3" fillId="4" borderId="2" xfId="0" applyNumberFormat="1" applyFont="1" applyFill="1" applyBorder="1" applyAlignment="1">
      <alignment horizontal="right" vertical="center"/>
    </xf>
    <xf numFmtId="38" fontId="3" fillId="21" borderId="2" xfId="0" applyNumberFormat="1" applyFont="1" applyFill="1" applyBorder="1" applyAlignment="1">
      <alignment horizontal="right" vertical="center"/>
    </xf>
    <xf numFmtId="165" fontId="14" fillId="21" borderId="0" xfId="4" applyNumberFormat="1" applyFont="1" applyFill="1"/>
    <xf numFmtId="14" fontId="6" fillId="0" borderId="0" xfId="1" applyNumberFormat="1" applyFont="1" applyAlignment="1">
      <alignment horizontal="center"/>
    </xf>
    <xf numFmtId="14" fontId="8" fillId="3" borderId="4" xfId="1" applyNumberFormat="1" applyFont="1" applyFill="1" applyBorder="1" applyAlignment="1">
      <alignment horizontal="center"/>
    </xf>
    <xf numFmtId="14" fontId="8" fillId="3" borderId="5" xfId="1" applyNumberFormat="1" applyFont="1" applyFill="1" applyBorder="1" applyAlignment="1">
      <alignment horizontal="center"/>
    </xf>
    <xf numFmtId="14" fontId="10" fillId="5" borderId="4" xfId="1" quotePrefix="1" applyNumberFormat="1" applyFont="1" applyFill="1" applyBorder="1" applyAlignment="1">
      <alignment horizontal="center" vertical="center"/>
    </xf>
    <xf numFmtId="14" fontId="10" fillId="5" borderId="6" xfId="1" quotePrefix="1" applyNumberFormat="1" applyFont="1" applyFill="1" applyBorder="1" applyAlignment="1">
      <alignment horizontal="center" vertical="center"/>
    </xf>
    <xf numFmtId="14" fontId="10" fillId="5" borderId="5" xfId="1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5" xfId="1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0" xfId="0"/>
    <xf numFmtId="0" fontId="13" fillId="0" borderId="2" xfId="0" applyFont="1" applyBorder="1" applyAlignment="1">
      <alignment horizontal="left" vertical="center"/>
    </xf>
    <xf numFmtId="14" fontId="3" fillId="2" borderId="10" xfId="0" applyNumberFormat="1" applyFont="1" applyFill="1" applyBorder="1" applyAlignment="1">
      <alignment horizontal="center" vertical="center" wrapText="1"/>
    </xf>
    <xf numFmtId="38" fontId="3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/>
    </xf>
    <xf numFmtId="38" fontId="0" fillId="0" borderId="0" xfId="0" applyNumberFormat="1"/>
    <xf numFmtId="16" fontId="0" fillId="0" borderId="0" xfId="0" applyNumberFormat="1"/>
    <xf numFmtId="38" fontId="13" fillId="0" borderId="9" xfId="0" applyNumberFormat="1" applyFont="1" applyFill="1" applyBorder="1" applyAlignment="1">
      <alignment horizontal="right" vertical="center"/>
    </xf>
    <xf numFmtId="38" fontId="13" fillId="5" borderId="2" xfId="0" applyNumberFormat="1" applyFont="1" applyFill="1" applyBorder="1" applyAlignment="1">
      <alignment horizontal="right" vertical="center"/>
    </xf>
    <xf numFmtId="16" fontId="0" fillId="5" borderId="0" xfId="0" applyNumberFormat="1" applyFill="1"/>
    <xf numFmtId="38" fontId="13" fillId="5" borderId="9" xfId="0" applyNumberFormat="1" applyFont="1" applyFill="1" applyBorder="1" applyAlignment="1">
      <alignment horizontal="right" vertical="center"/>
    </xf>
  </cellXfs>
  <cellStyles count="5">
    <cellStyle name="Comma" xfId="4" builtinId="3"/>
    <cellStyle name="Comma 2" xfId="2" xr:uid="{161C1F2A-DCA6-4A6E-BA3E-6491CBF3AAE4}"/>
    <cellStyle name="Normal" xfId="0" builtinId="0"/>
    <cellStyle name="Normal 2" xfId="3" xr:uid="{BAE161EA-DB67-49A6-A988-C9C4D84489CD}"/>
    <cellStyle name="Normal 3" xfId="1" xr:uid="{4CD1E36A-9B57-44FD-8019-DCD8614A21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A5C-56DD-4F2C-9263-7E75974D865A}">
  <dimension ref="B1:L35"/>
  <sheetViews>
    <sheetView tabSelected="1" workbookViewId="0">
      <selection activeCell="E19" sqref="E19"/>
    </sheetView>
  </sheetViews>
  <sheetFormatPr defaultRowHeight="15.05" x14ac:dyDescent="0.3"/>
  <cols>
    <col min="2" max="2" width="17.109375" customWidth="1"/>
    <col min="3" max="3" width="40.44140625" customWidth="1"/>
    <col min="4" max="4" width="19" customWidth="1"/>
    <col min="5" max="6" width="14.33203125" customWidth="1"/>
    <col min="7" max="7" width="21.6640625" customWidth="1"/>
    <col min="8" max="12" width="14.44140625" customWidth="1"/>
  </cols>
  <sheetData>
    <row r="1" spans="2:12" ht="18.8" x14ac:dyDescent="0.3">
      <c r="B1" s="78" t="s">
        <v>40</v>
      </c>
      <c r="C1" s="78"/>
      <c r="D1" s="78"/>
      <c r="E1" s="78"/>
      <c r="F1" s="78"/>
      <c r="G1" s="78"/>
    </row>
    <row r="2" spans="2:12" ht="31.3" x14ac:dyDescent="0.3">
      <c r="B2" s="9" t="s">
        <v>41</v>
      </c>
      <c r="C2" s="10" t="s">
        <v>42</v>
      </c>
      <c r="D2" s="10" t="s">
        <v>43</v>
      </c>
      <c r="E2" s="10" t="s">
        <v>44</v>
      </c>
      <c r="F2" s="10" t="s">
        <v>45</v>
      </c>
      <c r="G2" s="10" t="s">
        <v>46</v>
      </c>
    </row>
    <row r="3" spans="2:12" ht="21.8" customHeight="1" x14ac:dyDescent="0.3">
      <c r="B3" s="11"/>
      <c r="C3" s="14" t="s">
        <v>47</v>
      </c>
      <c r="D3" s="37">
        <v>1865717</v>
      </c>
      <c r="E3" s="14"/>
      <c r="F3" s="14"/>
      <c r="G3" s="14"/>
    </row>
    <row r="4" spans="2:12" ht="15.65" x14ac:dyDescent="0.3">
      <c r="B4" s="14">
        <v>1</v>
      </c>
      <c r="C4" s="12" t="s">
        <v>59</v>
      </c>
      <c r="D4" s="13">
        <f>+SUMIFS('T1-8'!I$3:I$17,'T1-8'!A$3:A$17,'Công nợ'!B4)</f>
        <v>2647258</v>
      </c>
      <c r="E4" s="14"/>
      <c r="F4" s="14"/>
      <c r="G4" s="14"/>
    </row>
    <row r="5" spans="2:12" ht="15.65" x14ac:dyDescent="0.3">
      <c r="B5" s="14">
        <v>2</v>
      </c>
      <c r="C5" s="12" t="s">
        <v>59</v>
      </c>
      <c r="D5" s="13">
        <f>+SUMIFS('T1-8'!I$3:I$17,'T1-8'!A$3:A$17,'Công nợ'!B5)</f>
        <v>2690115</v>
      </c>
      <c r="E5" s="14"/>
      <c r="F5" s="14"/>
      <c r="G5" s="14"/>
    </row>
    <row r="6" spans="2:12" ht="15.65" x14ac:dyDescent="0.3">
      <c r="B6" s="14">
        <v>3</v>
      </c>
      <c r="C6" s="12" t="s">
        <v>59</v>
      </c>
      <c r="D6" s="13">
        <f>+SUMIFS('T1-8'!I$3:I$17,'T1-8'!A$3:A$17,'Công nợ'!B6)</f>
        <v>887350</v>
      </c>
      <c r="E6" s="14"/>
      <c r="F6" s="14"/>
      <c r="G6" s="14"/>
    </row>
    <row r="7" spans="2:12" ht="15.65" x14ac:dyDescent="0.3">
      <c r="B7" s="14">
        <v>4</v>
      </c>
      <c r="C7" s="12" t="s">
        <v>59</v>
      </c>
      <c r="D7" s="13">
        <f>+SUMIFS('T1-8'!I$3:I$17,'T1-8'!A$3:A$17,'Công nợ'!B7)</f>
        <v>1434373</v>
      </c>
      <c r="E7" s="14"/>
      <c r="F7" s="14"/>
      <c r="G7" s="14"/>
    </row>
    <row r="8" spans="2:12" ht="15.65" x14ac:dyDescent="0.3">
      <c r="B8" s="14">
        <v>5</v>
      </c>
      <c r="C8" s="12" t="s">
        <v>59</v>
      </c>
      <c r="D8" s="13">
        <f>+SUMIFS('T1-8'!I$3:I$17,'T1-8'!A$3:A$17,'Công nợ'!B8)</f>
        <v>678427</v>
      </c>
      <c r="E8" s="14"/>
      <c r="F8" s="14"/>
      <c r="G8" s="14"/>
    </row>
    <row r="9" spans="2:12" ht="15.65" x14ac:dyDescent="0.3">
      <c r="B9" s="14">
        <v>6</v>
      </c>
      <c r="C9" s="12" t="s">
        <v>59</v>
      </c>
      <c r="D9" s="13">
        <f>+SUMIFS('T1-8'!I$3:I$17,'T1-8'!A$3:A$17,'Công nợ'!B9)</f>
        <v>1948755</v>
      </c>
      <c r="E9" s="14"/>
      <c r="F9" s="14"/>
      <c r="G9" s="14"/>
    </row>
    <row r="10" spans="2:12" ht="15.65" x14ac:dyDescent="0.3">
      <c r="B10" s="26">
        <v>7</v>
      </c>
      <c r="C10" s="12" t="s">
        <v>59</v>
      </c>
      <c r="D10" s="13">
        <v>615860</v>
      </c>
      <c r="E10" s="14"/>
      <c r="F10" s="14"/>
      <c r="G10" s="14"/>
    </row>
    <row r="11" spans="2:12" ht="15.65" x14ac:dyDescent="0.3">
      <c r="B11" s="26">
        <v>8</v>
      </c>
      <c r="C11" s="12" t="s">
        <v>59</v>
      </c>
      <c r="D11" s="13">
        <v>1368562</v>
      </c>
      <c r="E11" s="14"/>
      <c r="F11" s="14"/>
      <c r="G11" s="14"/>
    </row>
    <row r="12" spans="2:12" ht="15.65" x14ac:dyDescent="0.3">
      <c r="B12" s="26">
        <v>9</v>
      </c>
      <c r="C12" s="12" t="s">
        <v>59</v>
      </c>
      <c r="D12" s="13">
        <v>1771873</v>
      </c>
      <c r="E12" s="14"/>
      <c r="F12" s="14"/>
      <c r="G12" s="14"/>
    </row>
    <row r="13" spans="2:12" ht="15.65" x14ac:dyDescent="0.3">
      <c r="B13" s="26">
        <v>10</v>
      </c>
      <c r="C13" s="12" t="s">
        <v>59</v>
      </c>
      <c r="D13" s="13">
        <v>427178</v>
      </c>
      <c r="E13" s="14"/>
      <c r="F13" s="14"/>
      <c r="G13" s="14"/>
    </row>
    <row r="14" spans="2:12" ht="15.65" x14ac:dyDescent="0.3">
      <c r="B14" s="26">
        <v>11</v>
      </c>
      <c r="C14" s="12" t="s">
        <v>59</v>
      </c>
      <c r="D14" s="13">
        <v>3757870</v>
      </c>
      <c r="E14" s="14"/>
      <c r="F14" s="14"/>
      <c r="G14" s="14"/>
    </row>
    <row r="15" spans="2:12" ht="15.65" x14ac:dyDescent="0.3">
      <c r="B15" s="79" t="s">
        <v>48</v>
      </c>
      <c r="C15" s="80"/>
      <c r="D15" s="15">
        <f>+SUM(D4:D14)</f>
        <v>18227621</v>
      </c>
      <c r="E15" s="16"/>
      <c r="F15" s="17"/>
      <c r="G15" s="18"/>
    </row>
    <row r="16" spans="2:12" ht="15.65" x14ac:dyDescent="0.3">
      <c r="B16" s="32"/>
      <c r="C16" s="33" t="s">
        <v>91</v>
      </c>
      <c r="D16" s="19"/>
      <c r="E16" s="74">
        <v>459331</v>
      </c>
      <c r="F16" s="20"/>
      <c r="G16" s="34"/>
      <c r="H16" s="36"/>
      <c r="L16" s="1"/>
    </row>
    <row r="17" spans="2:12" ht="15.65" x14ac:dyDescent="0.3">
      <c r="B17" s="39"/>
      <c r="C17" s="33" t="s">
        <v>92</v>
      </c>
      <c r="D17" s="19"/>
      <c r="E17" s="74">
        <v>105864</v>
      </c>
      <c r="F17" s="20"/>
      <c r="G17" s="34"/>
      <c r="L17" s="1"/>
    </row>
    <row r="18" spans="2:12" ht="15.65" x14ac:dyDescent="0.3">
      <c r="B18" s="39"/>
      <c r="C18" s="33" t="s">
        <v>93</v>
      </c>
      <c r="D18" s="19"/>
      <c r="E18" s="74">
        <v>1051105</v>
      </c>
      <c r="F18" s="20"/>
      <c r="G18" s="34"/>
      <c r="L18" s="1"/>
    </row>
    <row r="19" spans="2:12" ht="15.65" x14ac:dyDescent="0.3">
      <c r="B19" s="39"/>
      <c r="C19" s="33" t="s">
        <v>110</v>
      </c>
      <c r="D19" s="19"/>
      <c r="E19" s="74">
        <v>801417</v>
      </c>
      <c r="F19" s="20"/>
      <c r="G19" s="34"/>
      <c r="L19" s="1"/>
    </row>
    <row r="20" spans="2:12" s="88" customFormat="1" ht="15.65" x14ac:dyDescent="0.3">
      <c r="B20" s="39"/>
      <c r="C20" s="33" t="s">
        <v>141</v>
      </c>
      <c r="D20" s="19"/>
      <c r="E20" s="74">
        <v>360622</v>
      </c>
      <c r="F20" s="20"/>
      <c r="G20" s="34"/>
      <c r="L20" s="97"/>
    </row>
    <row r="21" spans="2:12" ht="15.65" x14ac:dyDescent="0.3">
      <c r="B21" s="79" t="s">
        <v>49</v>
      </c>
      <c r="C21" s="80"/>
      <c r="D21" s="15"/>
      <c r="E21" s="15">
        <f>+SUM(E16:E20)</f>
        <v>2778339</v>
      </c>
      <c r="F21" s="17"/>
      <c r="G21" s="18"/>
      <c r="H21" s="38"/>
    </row>
    <row r="22" spans="2:12" ht="15.65" x14ac:dyDescent="0.3">
      <c r="B22" s="14">
        <v>1</v>
      </c>
      <c r="C22" s="27" t="s">
        <v>60</v>
      </c>
      <c r="D22" s="21"/>
      <c r="E22" s="21"/>
      <c r="F22" s="22"/>
      <c r="G22" s="35">
        <f>+SUMIFS('Thanh toán'!G$3:G$19,'Thanh toán'!A$3:A$19,'Công nợ'!B22)</f>
        <v>3014007</v>
      </c>
    </row>
    <row r="23" spans="2:12" ht="15.65" x14ac:dyDescent="0.3">
      <c r="B23" s="14">
        <v>2</v>
      </c>
      <c r="C23" s="27" t="s">
        <v>60</v>
      </c>
      <c r="D23" s="21"/>
      <c r="E23" s="21"/>
      <c r="F23" s="22"/>
      <c r="G23" s="35">
        <f>+SUMIFS('Thanh toán'!G$3:G$19,'Thanh toán'!A$3:A$19,'Công nợ'!B23)</f>
        <v>4189083</v>
      </c>
    </row>
    <row r="24" spans="2:12" ht="15.65" x14ac:dyDescent="0.3">
      <c r="B24" s="14">
        <v>3</v>
      </c>
      <c r="C24" s="27" t="s">
        <v>60</v>
      </c>
      <c r="D24" s="21"/>
      <c r="E24" s="21"/>
      <c r="F24" s="22"/>
      <c r="G24" s="35">
        <f>+SUMIFS('Thanh toán'!G$3:G$19,'Thanh toán'!A$3:A$19,'Công nợ'!B24)</f>
        <v>357969</v>
      </c>
    </row>
    <row r="25" spans="2:12" ht="15.65" x14ac:dyDescent="0.3">
      <c r="B25" s="14">
        <v>4</v>
      </c>
      <c r="C25" s="27" t="s">
        <v>60</v>
      </c>
      <c r="D25" s="21"/>
      <c r="E25" s="21"/>
      <c r="F25" s="22"/>
      <c r="G25" s="35">
        <f>+SUMIFS('Thanh toán'!G$3:G$19,'Thanh toán'!A$3:A$19,'Công nợ'!B25)</f>
        <v>1963754</v>
      </c>
    </row>
    <row r="26" spans="2:12" ht="15.65" x14ac:dyDescent="0.3">
      <c r="B26" s="14">
        <v>5</v>
      </c>
      <c r="C26" s="27" t="s">
        <v>60</v>
      </c>
      <c r="D26" s="21"/>
      <c r="E26" s="21"/>
      <c r="F26" s="22"/>
      <c r="G26" s="35">
        <f>+SUMIFS('Thanh toán'!G$3:G$19,'Thanh toán'!A$3:A$19,'Công nợ'!B26)</f>
        <v>678427</v>
      </c>
    </row>
    <row r="27" spans="2:12" ht="15.65" x14ac:dyDescent="0.3">
      <c r="B27" s="14">
        <v>6</v>
      </c>
      <c r="C27" s="27" t="s">
        <v>60</v>
      </c>
      <c r="D27" s="21"/>
      <c r="E27" s="21"/>
      <c r="F27" s="22"/>
      <c r="G27" s="35">
        <f>+SUMIFS('Thanh toán'!G$3:G$19,'Thanh toán'!A$3:A$19,'Công nợ'!B27)</f>
        <v>1948755</v>
      </c>
    </row>
    <row r="28" spans="2:12" ht="15.65" x14ac:dyDescent="0.3">
      <c r="B28" s="14">
        <v>7</v>
      </c>
      <c r="C28" s="27" t="s">
        <v>60</v>
      </c>
      <c r="D28" s="21"/>
      <c r="E28" s="21"/>
      <c r="F28" s="22"/>
      <c r="G28" s="35">
        <v>509996</v>
      </c>
    </row>
    <row r="29" spans="2:12" ht="15.65" x14ac:dyDescent="0.3">
      <c r="B29" s="14">
        <v>8</v>
      </c>
      <c r="C29" s="27" t="s">
        <v>60</v>
      </c>
      <c r="D29" s="21"/>
      <c r="E29" s="21"/>
      <c r="F29" s="22"/>
      <c r="G29" s="35">
        <v>909231</v>
      </c>
    </row>
    <row r="30" spans="2:12" ht="15.65" x14ac:dyDescent="0.3">
      <c r="B30" s="14">
        <v>9</v>
      </c>
      <c r="C30" s="27" t="s">
        <v>60</v>
      </c>
      <c r="D30" s="21"/>
      <c r="E30" s="21"/>
      <c r="F30" s="22"/>
      <c r="G30" s="35">
        <v>720768</v>
      </c>
    </row>
    <row r="31" spans="2:12" ht="15.65" x14ac:dyDescent="0.3">
      <c r="B31" s="14">
        <v>10</v>
      </c>
      <c r="C31" s="27" t="s">
        <v>60</v>
      </c>
      <c r="D31" s="21"/>
      <c r="E31" s="21"/>
      <c r="F31" s="22"/>
      <c r="G31" s="35">
        <v>250976</v>
      </c>
    </row>
    <row r="32" spans="2:12" ht="15.65" x14ac:dyDescent="0.3">
      <c r="B32" s="14">
        <v>11</v>
      </c>
      <c r="C32" s="27" t="s">
        <v>60</v>
      </c>
      <c r="D32" s="21"/>
      <c r="E32" s="21"/>
      <c r="F32" s="22"/>
      <c r="G32" s="35">
        <v>1680368</v>
      </c>
    </row>
    <row r="33" spans="2:7" ht="15.65" x14ac:dyDescent="0.3">
      <c r="B33" s="14">
        <v>12</v>
      </c>
      <c r="C33" s="86"/>
      <c r="D33" s="21"/>
      <c r="E33" s="21"/>
      <c r="F33" s="22"/>
      <c r="G33" s="35"/>
    </row>
    <row r="34" spans="2:7" ht="15.65" x14ac:dyDescent="0.3">
      <c r="B34" s="79" t="s">
        <v>57</v>
      </c>
      <c r="C34" s="80"/>
      <c r="D34" s="23"/>
      <c r="E34" s="16"/>
      <c r="F34" s="18"/>
      <c r="G34" s="24">
        <f>+SUM(G22:G32)</f>
        <v>16223334</v>
      </c>
    </row>
    <row r="35" spans="2:7" ht="15.65" x14ac:dyDescent="0.3">
      <c r="B35" s="81" t="s">
        <v>58</v>
      </c>
      <c r="C35" s="82"/>
      <c r="D35" s="82"/>
      <c r="E35" s="82"/>
      <c r="F35" s="83"/>
      <c r="G35" s="25">
        <f>+D3+D15-E21-G34</f>
        <v>1091665</v>
      </c>
    </row>
  </sheetData>
  <mergeCells count="5">
    <mergeCell ref="B1:G1"/>
    <mergeCell ref="B15:C15"/>
    <mergeCell ref="B21:C21"/>
    <mergeCell ref="B34:C34"/>
    <mergeCell ref="B35:F35"/>
  </mergeCells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32"/>
  <sheetViews>
    <sheetView topLeftCell="A13" zoomScale="115" zoomScaleNormal="115" workbookViewId="0">
      <selection activeCell="J33" sqref="J33"/>
    </sheetView>
  </sheetViews>
  <sheetFormatPr defaultColWidth="9.109375" defaultRowHeight="15.05" x14ac:dyDescent="0.3"/>
  <cols>
    <col min="2" max="2" width="14.33203125" style="2" customWidth="1"/>
    <col min="3" max="3" width="13.5546875" style="2" customWidth="1"/>
    <col min="4" max="4" width="17.33203125" customWidth="1"/>
    <col min="5" max="5" width="34.44140625" customWidth="1"/>
    <col min="6" max="6" width="20.88671875" customWidth="1"/>
    <col min="7" max="7" width="13.5546875" customWidth="1"/>
    <col min="8" max="8" width="12.44140625" customWidth="1"/>
    <col min="9" max="11" width="17.109375" style="1" customWidth="1"/>
    <col min="12" max="12" width="28" customWidth="1"/>
    <col min="13" max="13" width="12.6640625" bestFit="1" customWidth="1"/>
  </cols>
  <sheetData>
    <row r="1" spans="1:13" ht="17.55" x14ac:dyDescent="0.3">
      <c r="B1" s="84" t="s">
        <v>38</v>
      </c>
      <c r="C1" s="84"/>
      <c r="D1" s="84"/>
      <c r="E1" s="84"/>
      <c r="F1" s="84"/>
      <c r="G1" s="84"/>
      <c r="H1" s="84"/>
      <c r="I1" s="84"/>
      <c r="J1" s="84"/>
      <c r="K1" s="84"/>
    </row>
    <row r="2" spans="1:13" ht="15.05" customHeight="1" x14ac:dyDescent="0.3">
      <c r="B2" s="4" t="s">
        <v>19</v>
      </c>
      <c r="C2" s="3" t="s">
        <v>0</v>
      </c>
      <c r="D2" s="3" t="s">
        <v>6</v>
      </c>
      <c r="E2" s="3" t="s">
        <v>23</v>
      </c>
      <c r="F2" s="8" t="s">
        <v>12</v>
      </c>
      <c r="G2" s="8" t="s">
        <v>7</v>
      </c>
      <c r="H2" s="8" t="s">
        <v>13</v>
      </c>
      <c r="I2" s="8" t="s">
        <v>25</v>
      </c>
      <c r="K2" s="4" t="s">
        <v>19</v>
      </c>
      <c r="L2" s="3" t="s">
        <v>23</v>
      </c>
      <c r="M2" s="8" t="s">
        <v>62</v>
      </c>
    </row>
    <row r="3" spans="1:13" x14ac:dyDescent="0.3">
      <c r="A3">
        <f>+MONTH(B3)</f>
        <v>1</v>
      </c>
      <c r="B3" s="7">
        <v>44929</v>
      </c>
      <c r="C3" s="5" t="s">
        <v>36</v>
      </c>
      <c r="D3" s="5" t="s">
        <v>5</v>
      </c>
      <c r="E3" s="5" t="s">
        <v>8</v>
      </c>
      <c r="F3" s="6">
        <v>546024</v>
      </c>
      <c r="G3" s="6">
        <v>38222</v>
      </c>
      <c r="H3" s="6">
        <v>50780</v>
      </c>
      <c r="I3" s="46">
        <v>558582</v>
      </c>
      <c r="K3" s="28">
        <v>44929</v>
      </c>
      <c r="L3" s="29" t="s">
        <v>90</v>
      </c>
      <c r="M3" s="30">
        <v>1032216</v>
      </c>
    </row>
    <row r="4" spans="1:13" x14ac:dyDescent="0.3">
      <c r="A4">
        <f t="shared" ref="A4:A20" si="0">+MONTH(B4)</f>
        <v>1</v>
      </c>
      <c r="B4" s="7">
        <v>44930</v>
      </c>
      <c r="C4" s="5" t="s">
        <v>10</v>
      </c>
      <c r="D4" s="5" t="s">
        <v>5</v>
      </c>
      <c r="E4" s="5" t="s">
        <v>15</v>
      </c>
      <c r="F4" s="6">
        <v>1391210</v>
      </c>
      <c r="G4" s="6">
        <v>97384</v>
      </c>
      <c r="H4" s="6">
        <v>129383</v>
      </c>
      <c r="I4" s="44">
        <v>1423209</v>
      </c>
      <c r="K4" s="28">
        <v>44931</v>
      </c>
      <c r="L4" s="29" t="s">
        <v>50</v>
      </c>
      <c r="M4" s="45">
        <v>1423209</v>
      </c>
    </row>
    <row r="5" spans="1:13" x14ac:dyDescent="0.3">
      <c r="A5">
        <f t="shared" si="0"/>
        <v>1</v>
      </c>
      <c r="B5" s="7">
        <v>44945</v>
      </c>
      <c r="C5" s="5" t="s">
        <v>9</v>
      </c>
      <c r="D5" s="5" t="s">
        <v>5</v>
      </c>
      <c r="E5" s="5" t="s">
        <v>30</v>
      </c>
      <c r="F5" s="6">
        <v>650505</v>
      </c>
      <c r="G5" s="6">
        <v>45535</v>
      </c>
      <c r="H5" s="6">
        <v>60497</v>
      </c>
      <c r="I5" s="49">
        <v>665467</v>
      </c>
      <c r="K5" s="28">
        <v>44939</v>
      </c>
      <c r="L5" s="29" t="s">
        <v>51</v>
      </c>
      <c r="M5" s="47">
        <v>558582</v>
      </c>
    </row>
    <row r="6" spans="1:13" x14ac:dyDescent="0.3">
      <c r="A6">
        <f t="shared" si="0"/>
        <v>2</v>
      </c>
      <c r="B6" s="7">
        <v>44966</v>
      </c>
      <c r="C6" s="5" t="s">
        <v>37</v>
      </c>
      <c r="D6" s="5" t="s">
        <v>5</v>
      </c>
      <c r="E6" s="5" t="s">
        <v>22</v>
      </c>
      <c r="F6" s="6">
        <v>596155</v>
      </c>
      <c r="G6" s="6">
        <v>41731</v>
      </c>
      <c r="H6" s="6">
        <v>55442</v>
      </c>
      <c r="I6" s="50">
        <v>609866</v>
      </c>
      <c r="K6" s="28">
        <v>44961</v>
      </c>
      <c r="L6" s="29" t="s">
        <v>52</v>
      </c>
      <c r="M6" s="48">
        <v>665467</v>
      </c>
    </row>
    <row r="7" spans="1:13" x14ac:dyDescent="0.3">
      <c r="A7">
        <f t="shared" si="0"/>
        <v>2</v>
      </c>
      <c r="B7" s="7">
        <v>44966</v>
      </c>
      <c r="C7" s="5" t="s">
        <v>20</v>
      </c>
      <c r="D7" s="5" t="s">
        <v>5</v>
      </c>
      <c r="E7" s="5" t="s">
        <v>34</v>
      </c>
      <c r="F7" s="6">
        <v>499959</v>
      </c>
      <c r="G7" s="6">
        <v>34997</v>
      </c>
      <c r="H7" s="6">
        <v>46496</v>
      </c>
      <c r="I7" s="52">
        <v>511458</v>
      </c>
      <c r="K7" s="28">
        <v>44967</v>
      </c>
      <c r="L7" s="29" t="s">
        <v>53</v>
      </c>
      <c r="M7" s="51">
        <v>609866</v>
      </c>
    </row>
    <row r="8" spans="1:13" x14ac:dyDescent="0.3">
      <c r="A8">
        <f t="shared" si="0"/>
        <v>2</v>
      </c>
      <c r="B8" s="7">
        <v>44971</v>
      </c>
      <c r="C8" s="5" t="s">
        <v>32</v>
      </c>
      <c r="D8" s="5" t="s">
        <v>5</v>
      </c>
      <c r="E8" s="5" t="s">
        <v>16</v>
      </c>
      <c r="F8" s="6">
        <v>821855</v>
      </c>
      <c r="G8" s="6">
        <v>57530</v>
      </c>
      <c r="H8" s="6">
        <v>76433</v>
      </c>
      <c r="I8" s="54">
        <v>840758</v>
      </c>
      <c r="K8" s="28">
        <v>44971</v>
      </c>
      <c r="L8" s="29" t="s">
        <v>54</v>
      </c>
      <c r="M8" s="53">
        <v>511458</v>
      </c>
    </row>
    <row r="9" spans="1:13" x14ac:dyDescent="0.3">
      <c r="A9">
        <f t="shared" si="0"/>
        <v>2</v>
      </c>
      <c r="B9" s="7">
        <v>44972</v>
      </c>
      <c r="C9" s="5" t="s">
        <v>24</v>
      </c>
      <c r="D9" s="5" t="s">
        <v>5</v>
      </c>
      <c r="E9" s="5" t="s">
        <v>26</v>
      </c>
      <c r="F9" s="6">
        <v>711664</v>
      </c>
      <c r="G9" s="6">
        <v>49816</v>
      </c>
      <c r="H9" s="6">
        <v>66185</v>
      </c>
      <c r="I9" s="56">
        <v>728033</v>
      </c>
      <c r="K9" s="28">
        <v>44972</v>
      </c>
      <c r="L9" s="29" t="s">
        <v>55</v>
      </c>
      <c r="M9" s="55">
        <v>840758</v>
      </c>
    </row>
    <row r="10" spans="1:13" x14ac:dyDescent="0.3">
      <c r="A10">
        <f t="shared" si="0"/>
        <v>3</v>
      </c>
      <c r="B10" s="7">
        <v>45003</v>
      </c>
      <c r="C10" s="5" t="s">
        <v>14</v>
      </c>
      <c r="D10" s="5" t="s">
        <v>5</v>
      </c>
      <c r="E10" s="5" t="s">
        <v>18</v>
      </c>
      <c r="F10" s="6">
        <v>517478</v>
      </c>
      <c r="G10" s="6">
        <v>36223</v>
      </c>
      <c r="H10" s="6">
        <v>48126</v>
      </c>
      <c r="I10" s="60">
        <v>529381</v>
      </c>
      <c r="K10" s="28">
        <v>44975</v>
      </c>
      <c r="L10" s="29" t="s">
        <v>56</v>
      </c>
      <c r="M10" s="57">
        <v>728033</v>
      </c>
    </row>
    <row r="11" spans="1:13" x14ac:dyDescent="0.3">
      <c r="A11">
        <f t="shared" si="0"/>
        <v>3</v>
      </c>
      <c r="B11" s="7">
        <v>45012</v>
      </c>
      <c r="C11" s="5" t="s">
        <v>31</v>
      </c>
      <c r="D11" s="5" t="s">
        <v>5</v>
      </c>
      <c r="E11" s="5" t="s">
        <v>39</v>
      </c>
      <c r="F11" s="6">
        <v>349920</v>
      </c>
      <c r="G11" s="6">
        <v>24494</v>
      </c>
      <c r="H11" s="6">
        <v>32543</v>
      </c>
      <c r="I11" s="69">
        <v>357969</v>
      </c>
      <c r="K11" s="28">
        <v>44980</v>
      </c>
      <c r="L11" s="29" t="s">
        <v>81</v>
      </c>
      <c r="M11" s="30">
        <v>833501</v>
      </c>
    </row>
    <row r="12" spans="1:13" x14ac:dyDescent="0.3">
      <c r="A12">
        <f t="shared" si="0"/>
        <v>4</v>
      </c>
      <c r="B12" s="7">
        <v>45035</v>
      </c>
      <c r="C12" s="5" t="s">
        <v>11</v>
      </c>
      <c r="D12" s="5" t="s">
        <v>5</v>
      </c>
      <c r="E12" s="5" t="s">
        <v>33</v>
      </c>
      <c r="F12" s="6">
        <v>475171</v>
      </c>
      <c r="G12" s="6">
        <v>33262</v>
      </c>
      <c r="H12" s="6">
        <v>44191</v>
      </c>
      <c r="I12" s="58">
        <v>486100</v>
      </c>
      <c r="K12" s="28">
        <v>45013</v>
      </c>
      <c r="L12" s="29" t="s">
        <v>79</v>
      </c>
      <c r="M12" s="68">
        <v>357969</v>
      </c>
    </row>
    <row r="13" spans="1:13" x14ac:dyDescent="0.3">
      <c r="A13">
        <f t="shared" si="0"/>
        <v>4</v>
      </c>
      <c r="B13" s="7">
        <v>45042</v>
      </c>
      <c r="C13" s="5" t="s">
        <v>35</v>
      </c>
      <c r="D13" s="5" t="s">
        <v>5</v>
      </c>
      <c r="E13" s="5" t="s">
        <v>17</v>
      </c>
      <c r="F13" s="6">
        <v>926952</v>
      </c>
      <c r="G13" s="6">
        <v>64886</v>
      </c>
      <c r="H13" s="6">
        <v>86207</v>
      </c>
      <c r="I13" s="40">
        <v>948273</v>
      </c>
      <c r="K13" s="28">
        <v>45020</v>
      </c>
      <c r="L13" s="29" t="s">
        <v>77</v>
      </c>
      <c r="M13" s="61">
        <v>529381</v>
      </c>
    </row>
    <row r="14" spans="1:13" x14ac:dyDescent="0.3">
      <c r="A14">
        <f t="shared" si="0"/>
        <v>5</v>
      </c>
      <c r="B14" s="7">
        <v>45063</v>
      </c>
      <c r="C14" s="5" t="s">
        <v>27</v>
      </c>
      <c r="D14" s="5" t="s">
        <v>5</v>
      </c>
      <c r="E14" s="5" t="s">
        <v>18</v>
      </c>
      <c r="F14" s="6">
        <v>663174</v>
      </c>
      <c r="G14" s="6">
        <v>46422</v>
      </c>
      <c r="H14" s="6">
        <v>61675</v>
      </c>
      <c r="I14" s="60">
        <v>678427</v>
      </c>
      <c r="K14" s="28">
        <v>45036</v>
      </c>
      <c r="L14" s="29" t="s">
        <v>75</v>
      </c>
      <c r="M14" s="59">
        <v>486100</v>
      </c>
    </row>
    <row r="15" spans="1:13" x14ac:dyDescent="0.3">
      <c r="A15">
        <f t="shared" si="0"/>
        <v>6</v>
      </c>
      <c r="B15" s="7">
        <v>45089</v>
      </c>
      <c r="C15" s="5" t="s">
        <v>28</v>
      </c>
      <c r="D15" s="5" t="s">
        <v>5</v>
      </c>
      <c r="E15" s="5" t="s">
        <v>29</v>
      </c>
      <c r="F15" s="6">
        <v>433670</v>
      </c>
      <c r="G15" s="6">
        <v>30356</v>
      </c>
      <c r="H15" s="6">
        <v>40331</v>
      </c>
      <c r="I15" s="62">
        <v>443645</v>
      </c>
      <c r="K15" s="28">
        <v>45042</v>
      </c>
      <c r="L15" s="29" t="s">
        <v>73</v>
      </c>
      <c r="M15" s="43">
        <v>948273</v>
      </c>
    </row>
    <row r="16" spans="1:13" x14ac:dyDescent="0.3">
      <c r="A16">
        <f t="shared" si="0"/>
        <v>6</v>
      </c>
      <c r="B16" s="7">
        <v>45096</v>
      </c>
      <c r="C16" s="5" t="s">
        <v>2</v>
      </c>
      <c r="D16" s="5" t="s">
        <v>5</v>
      </c>
      <c r="E16" s="5" t="s">
        <v>17</v>
      </c>
      <c r="F16" s="6">
        <v>939969</v>
      </c>
      <c r="G16" s="6">
        <v>65798</v>
      </c>
      <c r="H16" s="6">
        <v>87417</v>
      </c>
      <c r="I16" s="64">
        <v>961588</v>
      </c>
      <c r="K16" s="28">
        <v>45063</v>
      </c>
      <c r="L16" s="29" t="s">
        <v>71</v>
      </c>
      <c r="M16" s="61">
        <v>678427</v>
      </c>
    </row>
    <row r="17" spans="1:13" x14ac:dyDescent="0.3">
      <c r="A17">
        <f t="shared" si="0"/>
        <v>6</v>
      </c>
      <c r="B17" s="7">
        <v>45098</v>
      </c>
      <c r="C17" s="5" t="s">
        <v>3</v>
      </c>
      <c r="D17" s="5" t="s">
        <v>5</v>
      </c>
      <c r="E17" s="5" t="s">
        <v>4</v>
      </c>
      <c r="F17" s="6">
        <v>531302</v>
      </c>
      <c r="G17" s="6">
        <v>37191</v>
      </c>
      <c r="H17" s="6">
        <v>49411</v>
      </c>
      <c r="I17" s="66">
        <v>543522</v>
      </c>
      <c r="K17" s="28">
        <v>45090</v>
      </c>
      <c r="L17" s="29" t="s">
        <v>69</v>
      </c>
      <c r="M17" s="63">
        <v>443645</v>
      </c>
    </row>
    <row r="18" spans="1:13" x14ac:dyDescent="0.3">
      <c r="A18">
        <f t="shared" si="0"/>
        <v>7</v>
      </c>
      <c r="B18" s="28">
        <v>45111</v>
      </c>
      <c r="C18" s="29" t="s">
        <v>104</v>
      </c>
      <c r="D18" s="29" t="s">
        <v>5</v>
      </c>
      <c r="E18" s="29" t="s">
        <v>18</v>
      </c>
      <c r="F18" s="30">
        <v>613162</v>
      </c>
      <c r="G18" s="30">
        <v>42921</v>
      </c>
      <c r="H18" s="30">
        <v>45619</v>
      </c>
      <c r="I18" s="76">
        <v>615860</v>
      </c>
      <c r="J18" s="1">
        <f>+I18-I31</f>
        <v>509996</v>
      </c>
      <c r="K18" s="28">
        <v>45096</v>
      </c>
      <c r="L18" s="29" t="s">
        <v>67</v>
      </c>
      <c r="M18" s="65">
        <v>961588</v>
      </c>
    </row>
    <row r="19" spans="1:13" x14ac:dyDescent="0.3">
      <c r="A19">
        <f t="shared" si="0"/>
        <v>8</v>
      </c>
      <c r="B19" s="28">
        <v>45141</v>
      </c>
      <c r="C19" s="29" t="s">
        <v>105</v>
      </c>
      <c r="D19" s="29" t="s">
        <v>5</v>
      </c>
      <c r="E19" s="29" t="s">
        <v>22</v>
      </c>
      <c r="F19" s="30">
        <v>578019</v>
      </c>
      <c r="G19" s="30">
        <v>40461</v>
      </c>
      <c r="H19" s="30">
        <v>43005</v>
      </c>
      <c r="I19" s="72">
        <v>580563</v>
      </c>
      <c r="J19" s="1">
        <f>+I19-I28-I29</f>
        <v>121232</v>
      </c>
      <c r="K19" s="28">
        <v>45098</v>
      </c>
      <c r="L19" s="29" t="s">
        <v>65</v>
      </c>
      <c r="M19" s="67">
        <v>543522</v>
      </c>
    </row>
    <row r="20" spans="1:13" x14ac:dyDescent="0.3">
      <c r="A20">
        <f t="shared" si="0"/>
        <v>8</v>
      </c>
      <c r="B20" s="28">
        <v>45154</v>
      </c>
      <c r="C20" s="29" t="s">
        <v>106</v>
      </c>
      <c r="D20" s="29" t="s">
        <v>5</v>
      </c>
      <c r="E20" s="29" t="s">
        <v>17</v>
      </c>
      <c r="F20" s="30">
        <v>784547</v>
      </c>
      <c r="G20" s="30">
        <v>54918</v>
      </c>
      <c r="H20" s="30">
        <v>58370</v>
      </c>
      <c r="I20" s="68">
        <v>787999</v>
      </c>
      <c r="K20" s="2">
        <v>45111</v>
      </c>
      <c r="L20" s="70" t="s">
        <v>108</v>
      </c>
      <c r="M20" s="77">
        <v>509996</v>
      </c>
    </row>
    <row r="21" spans="1:13" x14ac:dyDescent="0.3">
      <c r="K21" s="2">
        <v>45145</v>
      </c>
      <c r="L21" s="70" t="s">
        <v>107</v>
      </c>
      <c r="M21" s="73">
        <v>121232</v>
      </c>
    </row>
    <row r="22" spans="1:13" x14ac:dyDescent="0.3">
      <c r="K22" s="2">
        <v>45154</v>
      </c>
      <c r="L22" s="70" t="s">
        <v>109</v>
      </c>
      <c r="M22" s="71">
        <v>787999</v>
      </c>
    </row>
    <row r="23" spans="1:13" x14ac:dyDescent="0.3">
      <c r="K23" s="2"/>
    </row>
    <row r="24" spans="1:13" x14ac:dyDescent="0.3">
      <c r="K24" s="2"/>
    </row>
    <row r="25" spans="1:13" x14ac:dyDescent="0.3">
      <c r="K25" s="2"/>
    </row>
    <row r="26" spans="1:13" ht="17.55" x14ac:dyDescent="0.3">
      <c r="B26" s="84" t="s">
        <v>94</v>
      </c>
      <c r="C26" s="84"/>
      <c r="D26" s="84"/>
      <c r="E26" s="84"/>
      <c r="F26" s="84"/>
      <c r="G26" s="84"/>
      <c r="H26" s="84"/>
      <c r="I26" s="84"/>
      <c r="J26" s="84"/>
      <c r="K26" s="2"/>
    </row>
    <row r="27" spans="1:13" x14ac:dyDescent="0.3">
      <c r="B27" s="4" t="s">
        <v>19</v>
      </c>
      <c r="C27" s="3" t="s">
        <v>0</v>
      </c>
      <c r="D27" s="3" t="s">
        <v>6</v>
      </c>
      <c r="E27" s="3"/>
      <c r="F27" s="8" t="s">
        <v>12</v>
      </c>
      <c r="G27" s="8" t="s">
        <v>7</v>
      </c>
      <c r="H27" s="8" t="s">
        <v>13</v>
      </c>
      <c r="I27" s="8" t="s">
        <v>25</v>
      </c>
      <c r="K27" s="2"/>
    </row>
    <row r="28" spans="1:13" x14ac:dyDescent="0.3">
      <c r="B28" s="28">
        <v>45042</v>
      </c>
      <c r="C28" s="29" t="s">
        <v>96</v>
      </c>
      <c r="D28" s="29" t="s">
        <v>5</v>
      </c>
      <c r="E28" s="29"/>
      <c r="F28" s="30">
        <v>290894</v>
      </c>
      <c r="G28" s="30">
        <v>0</v>
      </c>
      <c r="H28" s="30">
        <v>23272</v>
      </c>
      <c r="I28" s="72">
        <v>314166</v>
      </c>
      <c r="K28" s="2"/>
    </row>
    <row r="29" spans="1:13" x14ac:dyDescent="0.3">
      <c r="B29" s="28">
        <v>45042</v>
      </c>
      <c r="C29" s="29" t="s">
        <v>99</v>
      </c>
      <c r="D29" s="29" t="s">
        <v>5</v>
      </c>
      <c r="E29" s="29"/>
      <c r="F29" s="30">
        <v>131968</v>
      </c>
      <c r="G29" s="30">
        <v>0</v>
      </c>
      <c r="H29" s="30">
        <v>13197</v>
      </c>
      <c r="I29" s="72">
        <v>145165</v>
      </c>
    </row>
    <row r="30" spans="1:13" x14ac:dyDescent="0.3">
      <c r="B30" s="28">
        <v>45155</v>
      </c>
      <c r="C30" s="29" t="s">
        <v>100</v>
      </c>
      <c r="D30" s="29" t="s">
        <v>5</v>
      </c>
      <c r="E30" s="29"/>
      <c r="F30" s="30">
        <v>405422</v>
      </c>
      <c r="G30" s="30">
        <v>0</v>
      </c>
      <c r="H30" s="30">
        <v>32433</v>
      </c>
      <c r="I30" s="30">
        <v>437855</v>
      </c>
      <c r="J30" s="92">
        <v>45182</v>
      </c>
    </row>
    <row r="31" spans="1:13" x14ac:dyDescent="0.3">
      <c r="B31" s="28">
        <v>45097</v>
      </c>
      <c r="C31" s="29" t="s">
        <v>101</v>
      </c>
      <c r="D31" s="29" t="s">
        <v>5</v>
      </c>
      <c r="E31" s="29"/>
      <c r="F31" s="30">
        <v>98022</v>
      </c>
      <c r="G31" s="30">
        <v>0</v>
      </c>
      <c r="H31" s="30">
        <v>7842</v>
      </c>
      <c r="I31" s="76">
        <v>105864</v>
      </c>
      <c r="J31" s="92"/>
    </row>
    <row r="32" spans="1:13" x14ac:dyDescent="0.3">
      <c r="B32" s="28">
        <v>45155</v>
      </c>
      <c r="C32" s="29" t="s">
        <v>102</v>
      </c>
      <c r="D32" s="29" t="s">
        <v>5</v>
      </c>
      <c r="E32" s="29"/>
      <c r="F32" s="30">
        <v>557500</v>
      </c>
      <c r="G32" s="30">
        <v>0</v>
      </c>
      <c r="H32" s="30">
        <v>55750</v>
      </c>
      <c r="I32" s="75">
        <v>613250</v>
      </c>
      <c r="J32" s="92">
        <v>45182</v>
      </c>
    </row>
  </sheetData>
  <mergeCells count="2">
    <mergeCell ref="B1:K1"/>
    <mergeCell ref="B26:J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8479-B108-429A-B4C1-C99404B8354D}">
  <dimension ref="A1:I8"/>
  <sheetViews>
    <sheetView workbookViewId="0">
      <selection activeCell="D10" sqref="D10"/>
    </sheetView>
  </sheetViews>
  <sheetFormatPr defaultRowHeight="15.05" x14ac:dyDescent="0.3"/>
  <sheetData>
    <row r="1" spans="1:9" ht="17.55" x14ac:dyDescent="0.3">
      <c r="A1" s="84" t="s">
        <v>94</v>
      </c>
      <c r="B1" s="84"/>
      <c r="C1" s="84"/>
      <c r="D1" s="84"/>
      <c r="E1" s="84"/>
      <c r="F1" s="84"/>
      <c r="G1" s="84"/>
      <c r="H1" s="84"/>
      <c r="I1" s="84"/>
    </row>
    <row r="2" spans="1:9" ht="26.3" customHeight="1" x14ac:dyDescent="0.3">
      <c r="A2" s="4" t="s">
        <v>19</v>
      </c>
      <c r="B2" s="3" t="s">
        <v>0</v>
      </c>
      <c r="C2" s="3" t="s">
        <v>6</v>
      </c>
      <c r="D2" s="3" t="s">
        <v>95</v>
      </c>
      <c r="E2" s="3" t="s">
        <v>23</v>
      </c>
      <c r="F2" s="8" t="s">
        <v>12</v>
      </c>
      <c r="G2" s="8" t="s">
        <v>7</v>
      </c>
      <c r="H2" s="8" t="s">
        <v>13</v>
      </c>
      <c r="I2" s="8" t="s">
        <v>25</v>
      </c>
    </row>
    <row r="3" spans="1:9" x14ac:dyDescent="0.3">
      <c r="A3" s="28">
        <v>45042</v>
      </c>
      <c r="B3" s="29" t="s">
        <v>96</v>
      </c>
      <c r="C3" s="29" t="s">
        <v>5</v>
      </c>
      <c r="D3" s="29" t="s">
        <v>97</v>
      </c>
      <c r="E3" s="29" t="s">
        <v>98</v>
      </c>
      <c r="F3" s="30">
        <v>290894</v>
      </c>
      <c r="G3" s="30">
        <v>0</v>
      </c>
      <c r="H3" s="30">
        <v>23272</v>
      </c>
      <c r="I3" s="30">
        <v>314166</v>
      </c>
    </row>
    <row r="4" spans="1:9" x14ac:dyDescent="0.3">
      <c r="A4" s="28">
        <v>45042</v>
      </c>
      <c r="B4" s="29" t="s">
        <v>99</v>
      </c>
      <c r="C4" s="29" t="s">
        <v>5</v>
      </c>
      <c r="D4" s="29" t="s">
        <v>97</v>
      </c>
      <c r="E4" s="29" t="s">
        <v>98</v>
      </c>
      <c r="F4" s="30">
        <v>131968</v>
      </c>
      <c r="G4" s="30">
        <v>0</v>
      </c>
      <c r="H4" s="30">
        <v>13197</v>
      </c>
      <c r="I4" s="30">
        <v>145165</v>
      </c>
    </row>
    <row r="5" spans="1:9" x14ac:dyDescent="0.3">
      <c r="A5" s="28">
        <v>45155</v>
      </c>
      <c r="B5" s="29" t="s">
        <v>100</v>
      </c>
      <c r="C5" s="29" t="s">
        <v>5</v>
      </c>
      <c r="D5" s="29" t="s">
        <v>97</v>
      </c>
      <c r="E5" s="29" t="s">
        <v>98</v>
      </c>
      <c r="F5" s="30">
        <v>405422</v>
      </c>
      <c r="G5" s="30">
        <v>0</v>
      </c>
      <c r="H5" s="30">
        <v>32433</v>
      </c>
      <c r="I5" s="30">
        <v>437855</v>
      </c>
    </row>
    <row r="6" spans="1:9" x14ac:dyDescent="0.3">
      <c r="A6" s="28">
        <v>45097</v>
      </c>
      <c r="B6" s="29" t="s">
        <v>101</v>
      </c>
      <c r="C6" s="29" t="s">
        <v>5</v>
      </c>
      <c r="D6" s="29" t="s">
        <v>97</v>
      </c>
      <c r="E6" s="29" t="s">
        <v>98</v>
      </c>
      <c r="F6" s="30">
        <v>98022</v>
      </c>
      <c r="G6" s="30">
        <v>0</v>
      </c>
      <c r="H6" s="30">
        <v>7842</v>
      </c>
      <c r="I6" s="30">
        <v>105864</v>
      </c>
    </row>
    <row r="7" spans="1:9" x14ac:dyDescent="0.3">
      <c r="A7" s="28">
        <v>45155</v>
      </c>
      <c r="B7" s="29" t="s">
        <v>102</v>
      </c>
      <c r="C7" s="29" t="s">
        <v>5</v>
      </c>
      <c r="D7" s="29" t="s">
        <v>97</v>
      </c>
      <c r="E7" s="29" t="s">
        <v>98</v>
      </c>
      <c r="F7" s="30">
        <v>557500</v>
      </c>
      <c r="G7" s="30">
        <v>0</v>
      </c>
      <c r="H7" s="30">
        <v>55750</v>
      </c>
      <c r="I7" s="30">
        <v>613250</v>
      </c>
    </row>
    <row r="8" spans="1:9" x14ac:dyDescent="0.3">
      <c r="A8" s="42" t="s">
        <v>103</v>
      </c>
      <c r="F8" s="41">
        <v>1483806</v>
      </c>
      <c r="G8" s="41">
        <v>0</v>
      </c>
      <c r="H8" s="41">
        <v>132494</v>
      </c>
      <c r="I8" s="41">
        <v>1616300</v>
      </c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877A-41FD-40B9-9464-E3FB0BFC6208}">
  <dimension ref="A1:H19"/>
  <sheetViews>
    <sheetView workbookViewId="0">
      <selection activeCell="B2" sqref="B2:G19"/>
    </sheetView>
  </sheetViews>
  <sheetFormatPr defaultColWidth="9.109375" defaultRowHeight="15.05" x14ac:dyDescent="0.3"/>
  <cols>
    <col min="2" max="2" width="14.33203125" style="2" customWidth="1"/>
    <col min="3" max="3" width="13.5546875" style="2" customWidth="1"/>
    <col min="4" max="4" width="15.6640625" customWidth="1"/>
    <col min="5" max="5" width="39.33203125" customWidth="1"/>
    <col min="6" max="6" width="48.44140625" customWidth="1"/>
    <col min="7" max="7" width="17.109375" style="1" customWidth="1"/>
    <col min="8" max="8" width="30" customWidth="1"/>
  </cols>
  <sheetData>
    <row r="1" spans="1:8" ht="17.55" x14ac:dyDescent="0.3">
      <c r="B1" s="85" t="s">
        <v>61</v>
      </c>
      <c r="C1" s="85"/>
      <c r="D1" s="85"/>
      <c r="E1" s="85"/>
      <c r="F1" s="85"/>
      <c r="G1" s="85"/>
      <c r="H1" s="31"/>
    </row>
    <row r="2" spans="1:8" x14ac:dyDescent="0.3">
      <c r="B2" s="4" t="s">
        <v>19</v>
      </c>
      <c r="C2" s="4" t="s">
        <v>1</v>
      </c>
      <c r="D2" s="3" t="s">
        <v>21</v>
      </c>
      <c r="E2" s="3" t="s">
        <v>23</v>
      </c>
      <c r="F2" s="3" t="s">
        <v>63</v>
      </c>
      <c r="G2" s="8" t="s">
        <v>62</v>
      </c>
    </row>
    <row r="3" spans="1:8" x14ac:dyDescent="0.3">
      <c r="A3">
        <f>+MONTH(B3)</f>
        <v>1</v>
      </c>
      <c r="B3" s="28">
        <v>44929</v>
      </c>
      <c r="C3" s="28">
        <v>44929</v>
      </c>
      <c r="D3" s="29" t="s">
        <v>89</v>
      </c>
      <c r="E3" s="29" t="s">
        <v>90</v>
      </c>
      <c r="F3" s="29" t="s">
        <v>5</v>
      </c>
      <c r="G3" s="30">
        <v>1032216</v>
      </c>
    </row>
    <row r="4" spans="1:8" x14ac:dyDescent="0.3">
      <c r="A4">
        <f t="shared" ref="A4:A19" si="0">+MONTH(B4)</f>
        <v>1</v>
      </c>
      <c r="B4" s="28">
        <v>44931</v>
      </c>
      <c r="C4" s="28">
        <v>44931</v>
      </c>
      <c r="D4" s="29" t="s">
        <v>88</v>
      </c>
      <c r="E4" s="29" t="s">
        <v>50</v>
      </c>
      <c r="F4" s="29" t="s">
        <v>5</v>
      </c>
      <c r="G4" s="30">
        <v>1423209</v>
      </c>
    </row>
    <row r="5" spans="1:8" x14ac:dyDescent="0.3">
      <c r="A5">
        <f t="shared" si="0"/>
        <v>1</v>
      </c>
      <c r="B5" s="28">
        <v>44939</v>
      </c>
      <c r="C5" s="28">
        <v>44939</v>
      </c>
      <c r="D5" s="29" t="s">
        <v>87</v>
      </c>
      <c r="E5" s="29" t="s">
        <v>51</v>
      </c>
      <c r="F5" s="29" t="s">
        <v>5</v>
      </c>
      <c r="G5" s="30">
        <v>558582</v>
      </c>
    </row>
    <row r="6" spans="1:8" x14ac:dyDescent="0.3">
      <c r="A6">
        <f t="shared" si="0"/>
        <v>2</v>
      </c>
      <c r="B6" s="28">
        <v>44961</v>
      </c>
      <c r="C6" s="28">
        <v>44961</v>
      </c>
      <c r="D6" s="29" t="s">
        <v>86</v>
      </c>
      <c r="E6" s="29" t="s">
        <v>52</v>
      </c>
      <c r="F6" s="29" t="s">
        <v>5</v>
      </c>
      <c r="G6" s="30">
        <v>665467</v>
      </c>
    </row>
    <row r="7" spans="1:8" x14ac:dyDescent="0.3">
      <c r="A7">
        <f t="shared" si="0"/>
        <v>2</v>
      </c>
      <c r="B7" s="28">
        <v>44967</v>
      </c>
      <c r="C7" s="28">
        <v>44967</v>
      </c>
      <c r="D7" s="29" t="s">
        <v>85</v>
      </c>
      <c r="E7" s="29" t="s">
        <v>53</v>
      </c>
      <c r="F7" s="29" t="s">
        <v>5</v>
      </c>
      <c r="G7" s="30">
        <v>609866</v>
      </c>
    </row>
    <row r="8" spans="1:8" x14ac:dyDescent="0.3">
      <c r="A8">
        <f t="shared" si="0"/>
        <v>2</v>
      </c>
      <c r="B8" s="28">
        <v>44971</v>
      </c>
      <c r="C8" s="28">
        <v>44971</v>
      </c>
      <c r="D8" s="29" t="s">
        <v>84</v>
      </c>
      <c r="E8" s="29" t="s">
        <v>54</v>
      </c>
      <c r="F8" s="29" t="s">
        <v>5</v>
      </c>
      <c r="G8" s="30">
        <v>511458</v>
      </c>
    </row>
    <row r="9" spans="1:8" x14ac:dyDescent="0.3">
      <c r="A9">
        <f t="shared" si="0"/>
        <v>2</v>
      </c>
      <c r="B9" s="28">
        <v>44972</v>
      </c>
      <c r="C9" s="28">
        <v>44972</v>
      </c>
      <c r="D9" s="29" t="s">
        <v>83</v>
      </c>
      <c r="E9" s="29" t="s">
        <v>55</v>
      </c>
      <c r="F9" s="29" t="s">
        <v>5</v>
      </c>
      <c r="G9" s="30">
        <v>840758</v>
      </c>
    </row>
    <row r="10" spans="1:8" x14ac:dyDescent="0.3">
      <c r="A10">
        <f t="shared" si="0"/>
        <v>2</v>
      </c>
      <c r="B10" s="28">
        <v>44975</v>
      </c>
      <c r="C10" s="28">
        <v>44975</v>
      </c>
      <c r="D10" s="29" t="s">
        <v>82</v>
      </c>
      <c r="E10" s="29" t="s">
        <v>56</v>
      </c>
      <c r="F10" s="29" t="s">
        <v>5</v>
      </c>
      <c r="G10" s="30">
        <v>728033</v>
      </c>
    </row>
    <row r="11" spans="1:8" x14ac:dyDescent="0.3">
      <c r="A11">
        <f t="shared" si="0"/>
        <v>2</v>
      </c>
      <c r="B11" s="28">
        <v>44980</v>
      </c>
      <c r="C11" s="28">
        <v>44980</v>
      </c>
      <c r="D11" s="29" t="s">
        <v>80</v>
      </c>
      <c r="E11" s="29" t="s">
        <v>81</v>
      </c>
      <c r="F11" s="29" t="s">
        <v>5</v>
      </c>
      <c r="G11" s="30">
        <v>833501</v>
      </c>
    </row>
    <row r="12" spans="1:8" x14ac:dyDescent="0.3">
      <c r="A12">
        <f t="shared" si="0"/>
        <v>3</v>
      </c>
      <c r="B12" s="28">
        <v>45013</v>
      </c>
      <c r="C12" s="28">
        <v>45013</v>
      </c>
      <c r="D12" s="29" t="s">
        <v>78</v>
      </c>
      <c r="E12" s="29" t="s">
        <v>79</v>
      </c>
      <c r="F12" s="29" t="s">
        <v>5</v>
      </c>
      <c r="G12" s="30">
        <v>357969</v>
      </c>
    </row>
    <row r="13" spans="1:8" x14ac:dyDescent="0.3">
      <c r="A13">
        <f t="shared" si="0"/>
        <v>4</v>
      </c>
      <c r="B13" s="28">
        <v>45020</v>
      </c>
      <c r="C13" s="28">
        <v>45020</v>
      </c>
      <c r="D13" s="29" t="s">
        <v>76</v>
      </c>
      <c r="E13" s="29" t="s">
        <v>77</v>
      </c>
      <c r="F13" s="29" t="s">
        <v>5</v>
      </c>
      <c r="G13" s="30">
        <v>529381</v>
      </c>
    </row>
    <row r="14" spans="1:8" x14ac:dyDescent="0.3">
      <c r="A14">
        <f t="shared" si="0"/>
        <v>4</v>
      </c>
      <c r="B14" s="28">
        <v>45036</v>
      </c>
      <c r="C14" s="28">
        <v>45036</v>
      </c>
      <c r="D14" s="29" t="s">
        <v>74</v>
      </c>
      <c r="E14" s="29" t="s">
        <v>75</v>
      </c>
      <c r="F14" s="29" t="s">
        <v>5</v>
      </c>
      <c r="G14" s="30">
        <v>486100</v>
      </c>
    </row>
    <row r="15" spans="1:8" x14ac:dyDescent="0.3">
      <c r="A15">
        <f t="shared" si="0"/>
        <v>4</v>
      </c>
      <c r="B15" s="28">
        <v>45042</v>
      </c>
      <c r="C15" s="28">
        <v>45042</v>
      </c>
      <c r="D15" s="29" t="s">
        <v>72</v>
      </c>
      <c r="E15" s="29" t="s">
        <v>73</v>
      </c>
      <c r="F15" s="29" t="s">
        <v>5</v>
      </c>
      <c r="G15" s="30">
        <v>948273</v>
      </c>
    </row>
    <row r="16" spans="1:8" x14ac:dyDescent="0.3">
      <c r="A16">
        <f t="shared" si="0"/>
        <v>5</v>
      </c>
      <c r="B16" s="28">
        <v>45063</v>
      </c>
      <c r="C16" s="28">
        <v>45063</v>
      </c>
      <c r="D16" s="29" t="s">
        <v>70</v>
      </c>
      <c r="E16" s="29" t="s">
        <v>71</v>
      </c>
      <c r="F16" s="29" t="s">
        <v>5</v>
      </c>
      <c r="G16" s="30">
        <v>678427</v>
      </c>
    </row>
    <row r="17" spans="1:7" x14ac:dyDescent="0.3">
      <c r="A17">
        <f t="shared" si="0"/>
        <v>6</v>
      </c>
      <c r="B17" s="28">
        <v>45090</v>
      </c>
      <c r="C17" s="28">
        <v>45090</v>
      </c>
      <c r="D17" s="29" t="s">
        <v>68</v>
      </c>
      <c r="E17" s="29" t="s">
        <v>69</v>
      </c>
      <c r="F17" s="29" t="s">
        <v>5</v>
      </c>
      <c r="G17" s="30">
        <v>443645</v>
      </c>
    </row>
    <row r="18" spans="1:7" x14ac:dyDescent="0.3">
      <c r="A18">
        <f t="shared" si="0"/>
        <v>6</v>
      </c>
      <c r="B18" s="28">
        <v>45096</v>
      </c>
      <c r="C18" s="28">
        <v>45096</v>
      </c>
      <c r="D18" s="29" t="s">
        <v>66</v>
      </c>
      <c r="E18" s="29" t="s">
        <v>67</v>
      </c>
      <c r="F18" s="29" t="s">
        <v>5</v>
      </c>
      <c r="G18" s="30">
        <v>961588</v>
      </c>
    </row>
    <row r="19" spans="1:7" x14ac:dyDescent="0.3">
      <c r="A19">
        <f t="shared" si="0"/>
        <v>6</v>
      </c>
      <c r="B19" s="28">
        <v>45098</v>
      </c>
      <c r="C19" s="28">
        <v>45098</v>
      </c>
      <c r="D19" s="29" t="s">
        <v>64</v>
      </c>
      <c r="E19" s="29" t="s">
        <v>65</v>
      </c>
      <c r="F19" s="29" t="s">
        <v>5</v>
      </c>
      <c r="G19" s="30">
        <v>543522</v>
      </c>
    </row>
  </sheetData>
  <autoFilter ref="B2:M2" xr:uid="{A8C9877A-41FD-40B9-9464-E3FB0BFC6208}">
    <sortState xmlns:xlrd2="http://schemas.microsoft.com/office/spreadsheetml/2017/richdata2" ref="B3:M19">
      <sortCondition ref="B2"/>
    </sortState>
  </autoFilter>
  <mergeCells count="1">
    <mergeCell ref="B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688CB-6C93-4CEC-B4DA-265664C783C5}">
  <dimension ref="A1:L19"/>
  <sheetViews>
    <sheetView workbookViewId="0">
      <selection activeCell="I19" sqref="I19"/>
    </sheetView>
  </sheetViews>
  <sheetFormatPr defaultRowHeight="15.05" x14ac:dyDescent="0.3"/>
  <cols>
    <col min="1" max="1" width="2" customWidth="1"/>
    <col min="2" max="2" width="12.21875" customWidth="1"/>
    <col min="3" max="3" width="11.5546875" customWidth="1"/>
    <col min="5" max="5" width="40.5546875" customWidth="1"/>
    <col min="6" max="6" width="10.77734375" customWidth="1"/>
    <col min="7" max="7" width="25.21875" customWidth="1"/>
    <col min="8" max="11" width="13.6640625" customWidth="1"/>
    <col min="12" max="12" width="10.5546875" bestFit="1" customWidth="1"/>
  </cols>
  <sheetData>
    <row r="1" spans="1:12" ht="17.55" x14ac:dyDescent="0.3">
      <c r="A1" s="84" t="s">
        <v>111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x14ac:dyDescent="0.3">
      <c r="A2" s="87" t="s">
        <v>112</v>
      </c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12" ht="31.95" x14ac:dyDescent="0.3">
      <c r="A3" s="88"/>
      <c r="B3" s="90" t="s">
        <v>113</v>
      </c>
      <c r="C3" s="95" t="s">
        <v>0</v>
      </c>
      <c r="D3" s="95" t="s">
        <v>114</v>
      </c>
      <c r="E3" s="95" t="s">
        <v>115</v>
      </c>
      <c r="F3" s="95" t="s">
        <v>116</v>
      </c>
      <c r="G3" s="95" t="s">
        <v>23</v>
      </c>
      <c r="H3" s="91" t="s">
        <v>117</v>
      </c>
      <c r="I3" s="95" t="s">
        <v>118</v>
      </c>
      <c r="J3" s="91" t="s">
        <v>119</v>
      </c>
      <c r="K3" s="91" t="s">
        <v>120</v>
      </c>
    </row>
    <row r="4" spans="1:12" x14ac:dyDescent="0.3">
      <c r="A4" s="88"/>
      <c r="B4" s="96">
        <v>45181</v>
      </c>
      <c r="C4" s="89" t="s">
        <v>124</v>
      </c>
      <c r="D4" s="89" t="s">
        <v>122</v>
      </c>
      <c r="E4" s="89" t="s">
        <v>5</v>
      </c>
      <c r="F4" s="89" t="s">
        <v>97</v>
      </c>
      <c r="G4" s="89" t="s">
        <v>18</v>
      </c>
      <c r="H4" s="93">
        <v>309973</v>
      </c>
      <c r="I4" s="94" t="s">
        <v>123</v>
      </c>
      <c r="J4" s="93">
        <v>24798</v>
      </c>
      <c r="K4" s="93">
        <v>334771</v>
      </c>
      <c r="L4" s="98">
        <v>45182</v>
      </c>
    </row>
    <row r="5" spans="1:12" x14ac:dyDescent="0.3">
      <c r="A5" s="88"/>
      <c r="B5" s="96">
        <v>45181</v>
      </c>
      <c r="C5" s="89" t="s">
        <v>121</v>
      </c>
      <c r="D5" s="89" t="s">
        <v>122</v>
      </c>
      <c r="E5" s="89" t="s">
        <v>5</v>
      </c>
      <c r="F5" s="89" t="s">
        <v>97</v>
      </c>
      <c r="G5" s="89" t="s">
        <v>17</v>
      </c>
      <c r="H5" s="93">
        <v>1035532</v>
      </c>
      <c r="I5" s="94" t="s">
        <v>123</v>
      </c>
      <c r="J5" s="93">
        <v>82843</v>
      </c>
      <c r="K5" s="93">
        <v>1118375</v>
      </c>
      <c r="L5" s="98">
        <v>45182</v>
      </c>
    </row>
    <row r="6" spans="1:12" x14ac:dyDescent="0.3">
      <c r="A6" s="88"/>
      <c r="B6" s="96">
        <v>45195</v>
      </c>
      <c r="C6" s="89" t="s">
        <v>125</v>
      </c>
      <c r="D6" s="89" t="s">
        <v>122</v>
      </c>
      <c r="E6" s="89" t="s">
        <v>5</v>
      </c>
      <c r="F6" s="89" t="s">
        <v>97</v>
      </c>
      <c r="G6" s="89" t="s">
        <v>22</v>
      </c>
      <c r="H6" s="93">
        <v>295118</v>
      </c>
      <c r="I6" s="94" t="s">
        <v>123</v>
      </c>
      <c r="J6" s="93">
        <v>23609</v>
      </c>
      <c r="K6" s="93">
        <v>318727</v>
      </c>
      <c r="L6" s="98">
        <v>45196</v>
      </c>
    </row>
    <row r="7" spans="1:12" x14ac:dyDescent="0.3">
      <c r="A7" s="88"/>
      <c r="B7" s="96">
        <v>45229</v>
      </c>
      <c r="C7" s="89" t="s">
        <v>131</v>
      </c>
      <c r="D7" s="89" t="s">
        <v>122</v>
      </c>
      <c r="E7" s="89" t="s">
        <v>5</v>
      </c>
      <c r="F7" s="89" t="s">
        <v>97</v>
      </c>
      <c r="G7" s="89" t="s">
        <v>132</v>
      </c>
      <c r="H7" s="93">
        <v>395535</v>
      </c>
      <c r="I7" s="94" t="s">
        <v>123</v>
      </c>
      <c r="J7" s="93">
        <v>31643</v>
      </c>
      <c r="K7" s="93">
        <v>427178</v>
      </c>
      <c r="L7" s="98">
        <v>45229</v>
      </c>
    </row>
    <row r="8" spans="1:12" x14ac:dyDescent="0.3">
      <c r="A8" s="88"/>
      <c r="B8" s="96">
        <v>45231</v>
      </c>
      <c r="C8" s="89" t="s">
        <v>134</v>
      </c>
      <c r="D8" s="89" t="s">
        <v>122</v>
      </c>
      <c r="E8" s="89" t="s">
        <v>5</v>
      </c>
      <c r="F8" s="89" t="s">
        <v>97</v>
      </c>
      <c r="G8" s="89" t="s">
        <v>17</v>
      </c>
      <c r="H8" s="93">
        <v>936914</v>
      </c>
      <c r="I8" s="94" t="s">
        <v>123</v>
      </c>
      <c r="J8" s="93">
        <v>74953</v>
      </c>
      <c r="K8" s="93">
        <v>1011867</v>
      </c>
      <c r="L8" s="98">
        <v>45233</v>
      </c>
    </row>
    <row r="9" spans="1:12" x14ac:dyDescent="0.3">
      <c r="A9" s="88"/>
      <c r="B9" s="96">
        <v>45240</v>
      </c>
      <c r="C9" s="89" t="s">
        <v>135</v>
      </c>
      <c r="D9" s="89" t="s">
        <v>122</v>
      </c>
      <c r="E9" s="89" t="s">
        <v>5</v>
      </c>
      <c r="F9" s="89" t="s">
        <v>97</v>
      </c>
      <c r="G9" s="89" t="s">
        <v>29</v>
      </c>
      <c r="H9" s="93">
        <v>958781</v>
      </c>
      <c r="I9" s="94" t="s">
        <v>123</v>
      </c>
      <c r="J9" s="93">
        <v>76702</v>
      </c>
      <c r="K9" s="93">
        <v>1035483</v>
      </c>
      <c r="L9" s="98">
        <v>45243</v>
      </c>
    </row>
    <row r="10" spans="1:12" x14ac:dyDescent="0.3">
      <c r="A10" s="88"/>
      <c r="B10" s="96">
        <v>45255</v>
      </c>
      <c r="C10" s="89" t="s">
        <v>136</v>
      </c>
      <c r="D10" s="89" t="s">
        <v>122</v>
      </c>
      <c r="E10" s="89" t="s">
        <v>5</v>
      </c>
      <c r="F10" s="89" t="s">
        <v>97</v>
      </c>
      <c r="G10" s="89" t="s">
        <v>29</v>
      </c>
      <c r="H10" s="93">
        <v>516578</v>
      </c>
      <c r="I10" s="94" t="s">
        <v>123</v>
      </c>
      <c r="J10" s="93">
        <v>41326</v>
      </c>
      <c r="K10" s="100">
        <v>557904</v>
      </c>
      <c r="L10" s="101">
        <v>45264</v>
      </c>
    </row>
    <row r="11" spans="1:12" x14ac:dyDescent="0.3">
      <c r="A11" s="88"/>
      <c r="B11" s="96">
        <v>45257</v>
      </c>
      <c r="C11" s="89" t="s">
        <v>137</v>
      </c>
      <c r="D11" s="89" t="s">
        <v>122</v>
      </c>
      <c r="E11" s="89" t="s">
        <v>5</v>
      </c>
      <c r="F11" s="89" t="s">
        <v>97</v>
      </c>
      <c r="G11" s="89" t="s">
        <v>138</v>
      </c>
      <c r="H11" s="93">
        <v>487054</v>
      </c>
      <c r="I11" s="94" t="s">
        <v>123</v>
      </c>
      <c r="J11" s="93">
        <v>38964</v>
      </c>
      <c r="K11" s="93">
        <v>526018</v>
      </c>
      <c r="L11" s="98">
        <v>45258</v>
      </c>
    </row>
    <row r="12" spans="1:12" x14ac:dyDescent="0.3">
      <c r="A12" s="88"/>
      <c r="B12" s="96">
        <v>45260</v>
      </c>
      <c r="C12" s="89" t="s">
        <v>139</v>
      </c>
      <c r="D12" s="89" t="s">
        <v>122</v>
      </c>
      <c r="E12" s="89" t="s">
        <v>5</v>
      </c>
      <c r="F12" s="89" t="s">
        <v>97</v>
      </c>
      <c r="G12" s="89" t="s">
        <v>140</v>
      </c>
      <c r="H12" s="93">
        <v>580183</v>
      </c>
      <c r="I12" s="94" t="s">
        <v>123</v>
      </c>
      <c r="J12" s="93">
        <v>46415</v>
      </c>
      <c r="K12" s="100">
        <v>626598</v>
      </c>
      <c r="L12" s="101">
        <v>45261</v>
      </c>
    </row>
    <row r="13" spans="1:12" x14ac:dyDescent="0.3">
      <c r="B13" s="96">
        <v>45212</v>
      </c>
      <c r="C13" s="89" t="s">
        <v>129</v>
      </c>
      <c r="D13" s="89" t="s">
        <v>127</v>
      </c>
      <c r="E13" s="89" t="s">
        <v>5</v>
      </c>
      <c r="F13" s="89" t="s">
        <v>97</v>
      </c>
      <c r="G13" s="89" t="s">
        <v>98</v>
      </c>
      <c r="H13" s="93">
        <v>-408210</v>
      </c>
      <c r="I13" s="94" t="s">
        <v>123</v>
      </c>
      <c r="J13" s="93">
        <v>-32657</v>
      </c>
      <c r="K13" s="93">
        <v>-440867</v>
      </c>
      <c r="L13" s="98">
        <v>45243</v>
      </c>
    </row>
    <row r="14" spans="1:12" x14ac:dyDescent="0.3">
      <c r="B14" s="96">
        <v>45212</v>
      </c>
      <c r="C14" s="89" t="s">
        <v>126</v>
      </c>
      <c r="D14" s="89" t="s">
        <v>127</v>
      </c>
      <c r="E14" s="89" t="s">
        <v>5</v>
      </c>
      <c r="F14" s="89" t="s">
        <v>97</v>
      </c>
      <c r="G14" s="89" t="s">
        <v>98</v>
      </c>
      <c r="H14" s="93">
        <v>-160183</v>
      </c>
      <c r="I14" s="94" t="s">
        <v>128</v>
      </c>
      <c r="J14" s="93">
        <v>-16019</v>
      </c>
      <c r="K14" s="93">
        <v>-176202</v>
      </c>
      <c r="L14" s="98">
        <v>45229</v>
      </c>
    </row>
    <row r="15" spans="1:12" x14ac:dyDescent="0.3">
      <c r="B15" s="96">
        <v>45229</v>
      </c>
      <c r="C15" s="89" t="s">
        <v>130</v>
      </c>
      <c r="D15" s="89" t="s">
        <v>127</v>
      </c>
      <c r="E15" s="89" t="s">
        <v>5</v>
      </c>
      <c r="F15" s="89" t="s">
        <v>97</v>
      </c>
      <c r="G15" s="89" t="s">
        <v>98</v>
      </c>
      <c r="H15" s="93">
        <v>-87432</v>
      </c>
      <c r="I15" s="94" t="s">
        <v>128</v>
      </c>
      <c r="J15" s="93">
        <v>-8743</v>
      </c>
      <c r="K15" s="93">
        <v>-96175</v>
      </c>
      <c r="L15" s="98">
        <v>45243</v>
      </c>
    </row>
    <row r="16" spans="1:12" x14ac:dyDescent="0.3">
      <c r="B16" s="96">
        <v>45230</v>
      </c>
      <c r="C16" s="89" t="s">
        <v>133</v>
      </c>
      <c r="D16" s="89" t="s">
        <v>127</v>
      </c>
      <c r="E16" s="89" t="s">
        <v>5</v>
      </c>
      <c r="F16" s="89" t="s">
        <v>97</v>
      </c>
      <c r="G16" s="89" t="s">
        <v>98</v>
      </c>
      <c r="H16" s="93">
        <v>-81641</v>
      </c>
      <c r="I16" s="94" t="s">
        <v>123</v>
      </c>
      <c r="J16" s="93">
        <v>-6532</v>
      </c>
      <c r="K16" s="93">
        <v>-88173</v>
      </c>
      <c r="L16" s="98">
        <v>45243</v>
      </c>
    </row>
    <row r="17" spans="2:12" x14ac:dyDescent="0.3">
      <c r="B17" s="92">
        <v>45239</v>
      </c>
      <c r="C17">
        <v>6225</v>
      </c>
      <c r="K17" s="99">
        <v>-88173</v>
      </c>
      <c r="L17" s="98">
        <v>45243</v>
      </c>
    </row>
    <row r="18" spans="2:12" x14ac:dyDescent="0.3">
      <c r="B18" s="92">
        <v>45239</v>
      </c>
      <c r="C18">
        <v>6224</v>
      </c>
      <c r="K18" s="99">
        <v>-179612</v>
      </c>
      <c r="L18" s="98">
        <v>45243</v>
      </c>
    </row>
    <row r="19" spans="2:12" x14ac:dyDescent="0.3">
      <c r="B19" s="92">
        <v>45257</v>
      </c>
      <c r="C19">
        <v>6674</v>
      </c>
      <c r="K19" s="102">
        <v>-92837</v>
      </c>
      <c r="L19" s="101">
        <v>45261</v>
      </c>
    </row>
  </sheetData>
  <autoFilter ref="A3:K16" xr:uid="{69B688CB-6C93-4CEC-B4DA-265664C783C5}">
    <sortState xmlns:xlrd2="http://schemas.microsoft.com/office/spreadsheetml/2017/richdata2" ref="A4:K12">
      <sortCondition ref="B3"/>
    </sortState>
  </autoFilter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T1-8</vt:lpstr>
      <vt:lpstr>Hàng trả</vt:lpstr>
      <vt:lpstr>Thanh toán</vt:lpstr>
      <vt:lpstr>T9-11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2023-07-04T07:13:19Z</dcterms:created>
  <dcterms:modified xsi:type="dcterms:W3CDTF">2023-12-12T08:51:11Z</dcterms:modified>
</cp:coreProperties>
</file>