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A\"/>
    </mc:Choice>
  </mc:AlternateContent>
  <xr:revisionPtr revIDLastSave="0" documentId="13_ncr:1_{8A3CD1CC-542B-4863-B583-F50D3C953D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3" r:id="rId1"/>
    <sheet name="Ban_hang" sheetId="1" r:id="rId2"/>
    <sheet name="Thanh toan" sheetId="2" r:id="rId3"/>
  </sheets>
  <definedNames>
    <definedName name="_xlnm._FilterDatabase" localSheetId="2" hidden="1">'Thanh toan'!$B$2:$L$2</definedName>
  </definedNames>
  <calcPr calcId="181029"/>
</workbook>
</file>

<file path=xl/calcChain.xml><?xml version="1.0" encoding="utf-8"?>
<calcChain xmlns="http://schemas.openxmlformats.org/spreadsheetml/2006/main">
  <c r="F22" i="3" l="1"/>
  <c r="D4" i="3"/>
  <c r="A17" i="1"/>
  <c r="A18" i="1"/>
  <c r="A19" i="1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14" i="2"/>
  <c r="F21" i="3"/>
  <c r="F15" i="3"/>
  <c r="F16" i="3"/>
  <c r="F17" i="3"/>
  <c r="F18" i="3"/>
  <c r="F19" i="3"/>
  <c r="F14" i="3"/>
  <c r="A4" i="2"/>
  <c r="A5" i="2"/>
  <c r="A6" i="2"/>
  <c r="A7" i="2"/>
  <c r="A8" i="2"/>
  <c r="A9" i="2"/>
  <c r="A10" i="2"/>
  <c r="A11" i="2"/>
  <c r="A3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3" i="1"/>
  <c r="H24" i="1"/>
  <c r="D6" i="3" l="1"/>
  <c r="D8" i="3"/>
  <c r="D7" i="3"/>
  <c r="D5" i="3"/>
  <c r="D10" i="3" l="1"/>
</calcChain>
</file>

<file path=xl/sharedStrings.xml><?xml version="1.0" encoding="utf-8"?>
<sst xmlns="http://schemas.openxmlformats.org/spreadsheetml/2006/main" count="247" uniqueCount="111">
  <si>
    <t>Số hóa đơn</t>
  </si>
  <si>
    <t>00003997</t>
  </si>
  <si>
    <t>Ngày chứng từ</t>
  </si>
  <si>
    <t>CỬA HÀNG ĐO ĐẠC</t>
  </si>
  <si>
    <t>Địa chỉ</t>
  </si>
  <si>
    <t>BH2301875</t>
  </si>
  <si>
    <t>00001799</t>
  </si>
  <si>
    <t>00029866</t>
  </si>
  <si>
    <t>BH2304983</t>
  </si>
  <si>
    <t>BH2304941</t>
  </si>
  <si>
    <t>Cửa Hàng Đo Đạc</t>
  </si>
  <si>
    <t>Khách hàng</t>
  </si>
  <si>
    <t>Tiền chiết khấu</t>
  </si>
  <si>
    <t>CK CỐ ĐỊNH 7%</t>
  </si>
  <si>
    <t>BH2303592</t>
  </si>
  <si>
    <t>Loại chứng từ</t>
  </si>
  <si>
    <t>KA</t>
  </si>
  <si>
    <t>BH2307618</t>
  </si>
  <si>
    <t>BH2302429</t>
  </si>
  <si>
    <t>ĐƠN TAY  ĐO ĐẠC ( ĐỔI 4GM, 2BM200, 1CN , 1T200) - Cửa hàng Đo Đạc</t>
  </si>
  <si>
    <t>ck cố định 7%</t>
  </si>
  <si>
    <t>Bán hàng CÔNG TY TNHH THƯƠNG MẠI K.A theo hóa đơn 00003999</t>
  </si>
  <si>
    <t>00023928</t>
  </si>
  <si>
    <t>Bán hàng CÔNG TY TNHH THƯƠNG MẠI K.A theo hóa đơn 00001800</t>
  </si>
  <si>
    <t>BH2302492</t>
  </si>
  <si>
    <t>Tổng tiền hàng</t>
  </si>
  <si>
    <t>00000984</t>
  </si>
  <si>
    <t>BH2307681</t>
  </si>
  <si>
    <t>Tiền thuế GTGT</t>
  </si>
  <si>
    <t>Mã khách hàng</t>
  </si>
  <si>
    <t>00000413</t>
  </si>
  <si>
    <t>00003999</t>
  </si>
  <si>
    <t>00001800</t>
  </si>
  <si>
    <t>Cửa hàng Thủ Thiêm</t>
  </si>
  <si>
    <t>Chi nhánh</t>
  </si>
  <si>
    <t>Ngày hạch toán</t>
  </si>
  <si>
    <t>BH2301873</t>
  </si>
  <si>
    <t>Số chứng từ</t>
  </si>
  <si>
    <t>BH2301437</t>
  </si>
  <si>
    <t>Diễn giải</t>
  </si>
  <si>
    <t>Tổng tiền thanh toán</t>
  </si>
  <si>
    <t>BH2306200</t>
  </si>
  <si>
    <t>CÔNG TY TNHH THƯƠNG MẠI K.A</t>
  </si>
  <si>
    <t>00023102</t>
  </si>
  <si>
    <t>Cửa hàng Đo Đạc</t>
  </si>
  <si>
    <t>00011511</t>
  </si>
  <si>
    <t>BH2305878</t>
  </si>
  <si>
    <t>Người mua hàng</t>
  </si>
  <si>
    <t>BH2212/12216</t>
  </si>
  <si>
    <t>00029943</t>
  </si>
  <si>
    <t>00019207</t>
  </si>
  <si>
    <t>Bán hàng CÔNG TY TNHH THƯƠNG MẠI K.A theo hóa đơn 00000413</t>
  </si>
  <si>
    <t>BH2303580</t>
  </si>
  <si>
    <t>54 đường số 3, khu phố 2, Phường An Khánh, Thành phố Thủ Đức, Thành phố Hồ Chí Minh, Việt Nam</t>
  </si>
  <si>
    <t>00011478</t>
  </si>
  <si>
    <t>CỬA HÀNG THỦ THIÊM</t>
  </si>
  <si>
    <t>Bán hàng CÔNG TY TNHH THƯƠNG MẠI K.A theo hóa đơn 00001799</t>
  </si>
  <si>
    <t>00025587</t>
  </si>
  <si>
    <t>BH2306701</t>
  </si>
  <si>
    <t>Bán hàng CÔNG TY TNHH THƯƠNG MẠI K.A theo hóa đơn 00003997</t>
  </si>
  <si>
    <t>Cửa hàng Đo Đạc, CK 7% CỐ ĐỊNH</t>
  </si>
  <si>
    <t>Bán hàng CÔNG TY TNHH THƯƠNG MẠI K.A theo hóa đơn 00000984</t>
  </si>
  <si>
    <t>DANH SÁCH BÁN HÀNG</t>
  </si>
  <si>
    <t>Bán hàng CÔNG TY TNHH THƯƠNG MẠI K.A theo hóa đơn 00019151</t>
  </si>
  <si>
    <t>00019151</t>
  </si>
  <si>
    <t>DANH SÁCH THU, CHI TIỀN</t>
  </si>
  <si>
    <t>Số tiền</t>
  </si>
  <si>
    <t>Mã đối tượng</t>
  </si>
  <si>
    <t>Đối tượng</t>
  </si>
  <si>
    <t>Lý do thu/chi</t>
  </si>
  <si>
    <t>Số chứng từ CUKCUK</t>
  </si>
  <si>
    <t>BC2306/0039</t>
  </si>
  <si>
    <t>Cty KA thanh toán HD 36003 và 34594</t>
  </si>
  <si>
    <t>Thu khác</t>
  </si>
  <si>
    <t>Thu tiền gửi</t>
  </si>
  <si>
    <t>CÔNG TY TNHH MTV THƯƠNG MẠI VÀ DỊCH VỤ NGỌC THƠM</t>
  </si>
  <si>
    <t>BC2305/0082</t>
  </si>
  <si>
    <t>Cty KA thanh toán HD 29866, 29943, 25587</t>
  </si>
  <si>
    <t>BC2305/0050</t>
  </si>
  <si>
    <t>Cty KA thanh toán HD 23928 và 23102</t>
  </si>
  <si>
    <t>BC2304/0023</t>
  </si>
  <si>
    <t>Cty KA thanh toán HD 19207 và 19151</t>
  </si>
  <si>
    <t>BC2303/0013</t>
  </si>
  <si>
    <t>Cty KA thanh toán HD 11511 và 11478</t>
  </si>
  <si>
    <t>BC2302/078</t>
  </si>
  <si>
    <t>Cty KA thanh toán HD 3997 3999</t>
  </si>
  <si>
    <t>BC2302/069</t>
  </si>
  <si>
    <t>Cty KA thanh toán HD 1799 1800</t>
  </si>
  <si>
    <t>BC2301/032</t>
  </si>
  <si>
    <t>Cty K.A thanh toàn HD SO 984</t>
  </si>
  <si>
    <t>BC2301/022</t>
  </si>
  <si>
    <t>Cty K.A thanh toàn HD SO 413, 57001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</si>
  <si>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</si>
  <si>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</si>
  <si>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</si>
  <si>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</si>
  <si>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</si>
  <si>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</si>
  <si>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</si>
  <si>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</si>
  <si>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</si>
  <si>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</si>
  <si>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</si>
  <si>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</si>
  <si>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</si>
  <si>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>BH2308837</t>
  </si>
  <si>
    <t>00034594</t>
  </si>
  <si>
    <t>Cửa hàng Thủ Thiêm , CK 7%</t>
  </si>
  <si>
    <t>BH2309072</t>
  </si>
  <si>
    <t>00036003</t>
  </si>
  <si>
    <t>THEO DÕI CÔNG NỢ /CÔNG TY TNHH THƯƠNG MẠI K.A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</si>
</sst>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_-* #,##0.00_-;\-* #,##0.00_-;_-* &quot;-&quot;??_-;_-@_-"/>
    <numFmt numFmtId="168" formatCode="_(* #,##0_);_(* \(#,##0\);_(* &quot;-&quot;??_);_(@_)"/>
    <numFmt numFmtId="169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7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/>
    <xf numFmtId="38" fontId="0" fillId="0" borderId="0" xfId="0" applyNumberFormat="1"/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0" xfId="1"/>
    <xf numFmtId="0" fontId="5" fillId="0" borderId="0" xfId="1" applyFont="1" applyAlignment="1">
      <alignment horizontal="center" vertical="center"/>
    </xf>
    <xf numFmtId="14" fontId="7" fillId="3" borderId="3" xfId="1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14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4" fontId="5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168" fontId="5" fillId="0" borderId="3" xfId="2" applyNumberFormat="1" applyFont="1" applyBorder="1" applyAlignment="1">
      <alignment horizontal="center"/>
    </xf>
    <xf numFmtId="168" fontId="5" fillId="0" borderId="3" xfId="2" applyNumberFormat="1" applyFont="1" applyBorder="1"/>
    <xf numFmtId="168" fontId="5" fillId="0" borderId="0" xfId="2" applyNumberFormat="1" applyFont="1"/>
    <xf numFmtId="0" fontId="5" fillId="0" borderId="3" xfId="1" applyFont="1" applyBorder="1"/>
    <xf numFmtId="14" fontId="5" fillId="0" borderId="4" xfId="1" applyNumberFormat="1" applyFont="1" applyBorder="1" applyAlignment="1">
      <alignment horizontal="center"/>
    </xf>
    <xf numFmtId="168" fontId="5" fillId="0" borderId="0" xfId="1" applyNumberFormat="1" applyFont="1"/>
    <xf numFmtId="0" fontId="5" fillId="0" borderId="5" xfId="1" applyFont="1" applyBorder="1" applyAlignment="1">
      <alignment horizontal="left"/>
    </xf>
    <xf numFmtId="168" fontId="7" fillId="3" borderId="3" xfId="2" applyNumberFormat="1" applyFont="1" applyFill="1" applyBorder="1" applyAlignment="1">
      <alignment horizontal="center"/>
    </xf>
    <xf numFmtId="0" fontId="7" fillId="3" borderId="3" xfId="1" applyFont="1" applyFill="1" applyBorder="1"/>
    <xf numFmtId="168" fontId="7" fillId="3" borderId="3" xfId="2" applyNumberFormat="1" applyFont="1" applyFill="1" applyBorder="1"/>
    <xf numFmtId="168" fontId="7" fillId="3" borderId="3" xfId="1" applyNumberFormat="1" applyFont="1" applyFill="1" applyBorder="1"/>
    <xf numFmtId="168" fontId="10" fillId="4" borderId="3" xfId="1" applyNumberFormat="1" applyFont="1" applyFill="1" applyBorder="1"/>
    <xf numFmtId="14" fontId="8" fillId="0" borderId="0" xfId="1" quotePrefix="1" applyNumberFormat="1" applyFont="1" applyAlignment="1">
      <alignment horizontal="center" vertical="center"/>
    </xf>
    <xf numFmtId="14" fontId="8" fillId="0" borderId="0" xfId="1" quotePrefix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14" fontId="5" fillId="0" borderId="0" xfId="1" applyNumberFormat="1" applyFont="1" applyAlignment="1">
      <alignment horizontal="center"/>
    </xf>
    <xf numFmtId="169" fontId="7" fillId="3" borderId="3" xfId="2" applyNumberFormat="1" applyFont="1" applyFill="1" applyBorder="1" applyAlignment="1">
      <alignment horizontal="center" vertical="center" wrapText="1"/>
    </xf>
    <xf numFmtId="169" fontId="7" fillId="0" borderId="3" xfId="2" applyNumberFormat="1" applyFont="1" applyFill="1" applyBorder="1" applyAlignment="1">
      <alignment horizontal="right" vertical="center" wrapText="1"/>
    </xf>
    <xf numFmtId="169" fontId="12" fillId="0" borderId="3" xfId="2" applyNumberFormat="1" applyFont="1" applyBorder="1" applyAlignment="1">
      <alignment horizontal="right"/>
    </xf>
    <xf numFmtId="169" fontId="5" fillId="0" borderId="3" xfId="2" applyNumberFormat="1" applyFont="1" applyBorder="1" applyAlignment="1">
      <alignment horizontal="center"/>
    </xf>
    <xf numFmtId="169" fontId="7" fillId="3" borderId="3" xfId="2" applyNumberFormat="1" applyFont="1" applyFill="1" applyBorder="1" applyAlignment="1">
      <alignment horizontal="center"/>
    </xf>
    <xf numFmtId="169" fontId="9" fillId="3" borderId="3" xfId="2" applyNumberFormat="1" applyFont="1" applyFill="1" applyBorder="1" applyAlignment="1">
      <alignment horizontal="center" vertical="center"/>
    </xf>
    <xf numFmtId="169" fontId="8" fillId="0" borderId="0" xfId="2" applyNumberFormat="1" applyFont="1" applyAlignment="1">
      <alignment horizontal="center" vertical="center"/>
    </xf>
    <xf numFmtId="169" fontId="11" fillId="0" borderId="0" xfId="2" applyNumberFormat="1" applyFont="1" applyAlignment="1">
      <alignment horizontal="center"/>
    </xf>
    <xf numFmtId="0" fontId="5" fillId="5" borderId="0" xfId="1" applyFont="1" applyFill="1" applyAlignment="1">
      <alignment horizontal="center"/>
    </xf>
    <xf numFmtId="14" fontId="6" fillId="0" borderId="0" xfId="1" applyNumberFormat="1" applyFont="1" applyAlignment="1">
      <alignment horizontal="center"/>
    </xf>
    <xf numFmtId="14" fontId="7" fillId="3" borderId="4" xfId="1" applyNumberFormat="1" applyFont="1" applyFill="1" applyBorder="1" applyAlignment="1">
      <alignment horizontal="center"/>
    </xf>
    <xf numFmtId="14" fontId="7" fillId="3" borderId="5" xfId="1" applyNumberFormat="1" applyFont="1" applyFill="1" applyBorder="1" applyAlignment="1">
      <alignment horizontal="center"/>
    </xf>
    <xf numFmtId="14" fontId="10" fillId="4" borderId="4" xfId="1" quotePrefix="1" applyNumberFormat="1" applyFont="1" applyFill="1" applyBorder="1" applyAlignment="1">
      <alignment horizontal="center" vertical="center"/>
    </xf>
    <xf numFmtId="14" fontId="10" fillId="4" borderId="6" xfId="1" quotePrefix="1" applyNumberFormat="1" applyFont="1" applyFill="1" applyBorder="1" applyAlignment="1">
      <alignment horizontal="center" vertical="center"/>
    </xf>
    <xf numFmtId="14" fontId="10" fillId="4" borderId="5" xfId="1" quotePrefix="1" applyNumberFormat="1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9" fontId="5" fillId="0" borderId="3" xfId="2" applyNumberFormat="1" applyFont="1" applyFill="1" applyBorder="1" applyAlignment="1">
      <alignment horizontal="right" vertical="center" wrapText="1"/>
    </xf>
  </cellXfs>
  <cellStyles count="3">
    <cellStyle name="Comma 2" xfId="2" xr:uid="{A5550BD6-B4A1-4093-B2F0-CCFDCB4A7B87}"/>
    <cellStyle name="Normal" xfId="0" builtinId="0"/>
    <cellStyle name="Normal 2" xfId="1" xr:uid="{4151AA7E-03C6-4140-B62D-B25A6631BB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48AD-BA3D-4B54-90AF-C8FB5B219E74}">
  <dimension ref="A1:M26"/>
  <sheetViews>
    <sheetView tabSelected="1" workbookViewId="0">
      <selection activeCell="D3" sqref="D3"/>
    </sheetView>
  </sheetViews>
  <sheetFormatPr defaultRowHeight="15" x14ac:dyDescent="0.25"/>
  <cols>
    <col min="2" max="2" width="21" customWidth="1"/>
    <col min="3" max="3" width="19.28515625" customWidth="1"/>
    <col min="4" max="6" width="21" customWidth="1"/>
  </cols>
  <sheetData>
    <row r="1" spans="1:13" ht="19.5" x14ac:dyDescent="0.3">
      <c r="B1" s="51" t="s">
        <v>110</v>
      </c>
      <c r="C1" s="51"/>
      <c r="D1" s="51"/>
      <c r="E1" s="51"/>
      <c r="F1" s="51"/>
      <c r="G1" s="18"/>
      <c r="H1" s="18"/>
      <c r="I1" s="18"/>
      <c r="J1" s="18"/>
      <c r="K1" s="18"/>
      <c r="L1" s="18"/>
      <c r="M1" s="18"/>
    </row>
    <row r="2" spans="1:13" ht="63" x14ac:dyDescent="0.25">
      <c r="B2" s="20" t="s">
        <v>92</v>
      </c>
      <c r="C2" s="21" t="s">
        <v>93</v>
      </c>
      <c r="D2" s="42" t="s">
        <v>94</v>
      </c>
      <c r="E2" s="21" t="s">
        <v>95</v>
      </c>
      <c r="F2" s="21" t="s">
        <v>96</v>
      </c>
      <c r="G2" s="19"/>
      <c r="H2" s="19"/>
      <c r="I2" s="19"/>
      <c r="J2" s="19"/>
      <c r="K2" s="19"/>
      <c r="L2" s="19"/>
      <c r="M2" s="19"/>
    </row>
    <row r="3" spans="1:13" ht="15.75" x14ac:dyDescent="0.25">
      <c r="B3" s="22"/>
      <c r="C3" s="23" t="s">
        <v>97</v>
      </c>
      <c r="D3" s="43">
        <v>940886</v>
      </c>
      <c r="E3" s="23"/>
      <c r="F3" s="23"/>
      <c r="G3" s="19"/>
      <c r="H3" s="19"/>
      <c r="I3" s="19"/>
      <c r="J3" s="19"/>
      <c r="K3" s="19"/>
      <c r="L3" s="19"/>
      <c r="M3" s="19"/>
    </row>
    <row r="4" spans="1:13" ht="15.75" x14ac:dyDescent="0.25">
      <c r="A4">
        <v>1</v>
      </c>
      <c r="B4" s="24"/>
      <c r="C4" s="25" t="s">
        <v>98</v>
      </c>
      <c r="D4" s="44">
        <f>+SUMIFS(Ban_hang!N$3:N$17,Ban_hang!A$3:A$17,Sheet2!A4)</f>
        <v>8618936</v>
      </c>
      <c r="E4" s="26"/>
      <c r="F4" s="29"/>
      <c r="G4" s="18"/>
      <c r="H4" s="28"/>
      <c r="I4" s="18"/>
      <c r="J4" s="18"/>
      <c r="K4" s="18"/>
      <c r="L4" s="18"/>
      <c r="M4" s="18"/>
    </row>
    <row r="5" spans="1:13" s="10" customFormat="1" ht="15.75" x14ac:dyDescent="0.25">
      <c r="A5" s="10">
        <v>2</v>
      </c>
      <c r="B5" s="30"/>
      <c r="C5" s="25" t="s">
        <v>98</v>
      </c>
      <c r="D5" s="44">
        <f>+SUMIFS(Ban_hang!N$3:N$17,Ban_hang!A$3:A$17,Sheet2!A5)</f>
        <v>3559941</v>
      </c>
      <c r="E5" s="26"/>
      <c r="F5" s="29"/>
      <c r="G5" s="18"/>
      <c r="H5" s="28"/>
      <c r="I5" s="18"/>
      <c r="J5" s="18"/>
      <c r="K5" s="18"/>
      <c r="L5" s="18"/>
      <c r="M5" s="18"/>
    </row>
    <row r="6" spans="1:13" s="10" customFormat="1" ht="15.75" x14ac:dyDescent="0.25">
      <c r="A6" s="10">
        <v>3</v>
      </c>
      <c r="B6" s="30"/>
      <c r="C6" s="25" t="s">
        <v>98</v>
      </c>
      <c r="D6" s="44">
        <f>+SUMIFS(Ban_hang!N$3:N$17,Ban_hang!A$3:A$17,Sheet2!A6)</f>
        <v>4452074</v>
      </c>
      <c r="E6" s="26"/>
      <c r="F6" s="29"/>
      <c r="G6" s="18"/>
      <c r="H6" s="28"/>
      <c r="I6" s="18"/>
      <c r="J6" s="18"/>
      <c r="K6" s="18"/>
      <c r="L6" s="18"/>
      <c r="M6" s="18"/>
    </row>
    <row r="7" spans="1:13" s="10" customFormat="1" ht="15.75" x14ac:dyDescent="0.25">
      <c r="A7" s="10">
        <v>4</v>
      </c>
      <c r="B7" s="30"/>
      <c r="C7" s="25" t="s">
        <v>98</v>
      </c>
      <c r="D7" s="44">
        <f>+SUMIFS(Ban_hang!N$3:N$17,Ban_hang!A$3:A$17,Sheet2!A7)</f>
        <v>7300745</v>
      </c>
      <c r="E7" s="26"/>
      <c r="F7" s="29"/>
      <c r="G7" s="18"/>
      <c r="H7" s="28"/>
      <c r="I7" s="18"/>
      <c r="J7" s="18"/>
      <c r="K7" s="18"/>
      <c r="L7" s="18"/>
      <c r="M7" s="18"/>
    </row>
    <row r="8" spans="1:13" s="10" customFormat="1" ht="15.75" x14ac:dyDescent="0.25">
      <c r="A8" s="10">
        <v>5</v>
      </c>
      <c r="B8" s="30"/>
      <c r="C8" s="25" t="s">
        <v>98</v>
      </c>
      <c r="D8" s="44">
        <f>+SUMIFS(Ban_hang!N$3:N$17,Ban_hang!A$3:A$17,Sheet2!A8)</f>
        <v>4577030</v>
      </c>
      <c r="E8" s="26"/>
      <c r="F8" s="29"/>
      <c r="G8" s="18"/>
      <c r="H8" s="28"/>
      <c r="I8" s="18"/>
      <c r="J8" s="18"/>
      <c r="K8" s="18"/>
      <c r="L8" s="18"/>
      <c r="M8" s="18"/>
    </row>
    <row r="9" spans="1:13" s="10" customFormat="1" ht="15.75" x14ac:dyDescent="0.25">
      <c r="A9" s="10">
        <v>6</v>
      </c>
      <c r="B9" s="30"/>
      <c r="C9" s="25" t="s">
        <v>98</v>
      </c>
      <c r="D9" s="44">
        <v>2999042</v>
      </c>
      <c r="E9" s="26"/>
      <c r="F9" s="29"/>
      <c r="G9" s="18"/>
      <c r="H9" s="28"/>
      <c r="I9" s="18"/>
      <c r="J9" s="18"/>
      <c r="K9" s="18"/>
      <c r="L9" s="18"/>
      <c r="M9" s="18"/>
    </row>
    <row r="10" spans="1:13" ht="15.75" x14ac:dyDescent="0.25">
      <c r="B10" s="52" t="s">
        <v>99</v>
      </c>
      <c r="C10" s="53"/>
      <c r="D10" s="46">
        <f>+SUM(D4:D9)</f>
        <v>31507768</v>
      </c>
      <c r="E10" s="33"/>
      <c r="F10" s="34"/>
      <c r="G10" s="18"/>
      <c r="H10" s="18"/>
      <c r="I10" s="18"/>
      <c r="J10" s="18"/>
      <c r="K10" s="18"/>
      <c r="L10" s="18"/>
      <c r="M10" s="18"/>
    </row>
    <row r="11" spans="1:13" ht="15.75" x14ac:dyDescent="0.25">
      <c r="B11" s="24"/>
      <c r="C11" s="32" t="s">
        <v>100</v>
      </c>
      <c r="D11" s="45"/>
      <c r="E11" s="26"/>
      <c r="F11" s="29"/>
      <c r="G11" s="18"/>
      <c r="H11" s="18"/>
      <c r="I11" s="18"/>
      <c r="J11" s="18"/>
      <c r="K11" s="18"/>
      <c r="L11" s="18"/>
      <c r="M11" s="18"/>
    </row>
    <row r="12" spans="1:13" ht="15.75" x14ac:dyDescent="0.25">
      <c r="B12" s="24"/>
      <c r="C12" s="32"/>
      <c r="D12" s="45"/>
      <c r="E12" s="27"/>
      <c r="F12" s="29"/>
      <c r="G12" s="18"/>
      <c r="H12" s="18"/>
      <c r="I12" s="18"/>
      <c r="J12" s="18"/>
      <c r="K12" s="18"/>
      <c r="L12" s="18"/>
      <c r="M12" s="18"/>
    </row>
    <row r="13" spans="1:13" ht="15.75" x14ac:dyDescent="0.25">
      <c r="B13" s="52" t="s">
        <v>101</v>
      </c>
      <c r="C13" s="53"/>
      <c r="D13" s="46"/>
      <c r="E13" s="35"/>
      <c r="F13" s="34"/>
      <c r="G13" s="18"/>
      <c r="H13" s="18"/>
      <c r="I13" s="18"/>
      <c r="J13" s="18"/>
      <c r="K13" s="18"/>
      <c r="L13" s="18"/>
      <c r="M13" s="18"/>
    </row>
    <row r="14" spans="1:13" ht="15.75" x14ac:dyDescent="0.25">
      <c r="A14" s="10">
        <v>1</v>
      </c>
      <c r="B14" s="24"/>
      <c r="C14" s="25" t="s">
        <v>102</v>
      </c>
      <c r="D14" s="45"/>
      <c r="E14" s="26"/>
      <c r="F14" s="59">
        <f>+SUMIFS('Thanh toan'!F$3:F$11,'Thanh toan'!A$3:A$11,Sheet2!A14)</f>
        <v>6200592</v>
      </c>
      <c r="G14" s="18"/>
      <c r="H14" s="31"/>
      <c r="I14" s="18"/>
      <c r="J14" s="18"/>
      <c r="K14" s="18"/>
      <c r="L14" s="18"/>
      <c r="M14" s="18"/>
    </row>
    <row r="15" spans="1:13" s="10" customFormat="1" ht="15.75" x14ac:dyDescent="0.25">
      <c r="A15" s="10">
        <v>2</v>
      </c>
      <c r="B15" s="24"/>
      <c r="C15" s="25" t="s">
        <v>102</v>
      </c>
      <c r="D15" s="45"/>
      <c r="E15" s="26"/>
      <c r="F15" s="59">
        <f>+SUMIFS('Thanh toan'!F$3:F$11,'Thanh toan'!A$3:A$11,Sheet2!A15)</f>
        <v>6919171</v>
      </c>
      <c r="G15" s="18"/>
      <c r="H15" s="31"/>
      <c r="I15" s="18"/>
      <c r="J15" s="18"/>
      <c r="K15" s="18"/>
      <c r="L15" s="18"/>
      <c r="M15" s="18"/>
    </row>
    <row r="16" spans="1:13" s="10" customFormat="1" ht="15.75" x14ac:dyDescent="0.25">
      <c r="A16" s="10">
        <v>3</v>
      </c>
      <c r="B16" s="24"/>
      <c r="C16" s="25" t="s">
        <v>102</v>
      </c>
      <c r="D16" s="45"/>
      <c r="E16" s="26"/>
      <c r="F16" s="59">
        <f>+SUMIFS('Thanh toan'!F$3:F$11,'Thanh toan'!A$3:A$11,Sheet2!A16)</f>
        <v>4452074</v>
      </c>
      <c r="G16" s="18"/>
      <c r="H16" s="31"/>
      <c r="I16" s="18"/>
      <c r="J16" s="18"/>
      <c r="K16" s="18"/>
      <c r="L16" s="18"/>
      <c r="M16" s="18"/>
    </row>
    <row r="17" spans="1:13" s="10" customFormat="1" ht="15.75" x14ac:dyDescent="0.25">
      <c r="A17" s="10">
        <v>4</v>
      </c>
      <c r="B17" s="24"/>
      <c r="C17" s="25" t="s">
        <v>102</v>
      </c>
      <c r="D17" s="45"/>
      <c r="E17" s="26"/>
      <c r="F17" s="59">
        <f>+SUMIFS('Thanh toan'!F$3:F$11,'Thanh toan'!A$3:A$11,Sheet2!A17)</f>
        <v>2841662</v>
      </c>
      <c r="G17" s="18"/>
      <c r="H17" s="31"/>
      <c r="I17" s="18"/>
      <c r="J17" s="18"/>
      <c r="K17" s="18"/>
      <c r="L17" s="18"/>
      <c r="M17" s="18"/>
    </row>
    <row r="18" spans="1:13" s="10" customFormat="1" ht="15.75" x14ac:dyDescent="0.25">
      <c r="A18" s="10">
        <v>5</v>
      </c>
      <c r="B18" s="24"/>
      <c r="C18" s="25" t="s">
        <v>102</v>
      </c>
      <c r="D18" s="45"/>
      <c r="E18" s="26"/>
      <c r="F18" s="59">
        <f>+SUMIFS('Thanh toan'!F$3:F$11,'Thanh toan'!A$3:A$11,Sheet2!A18)</f>
        <v>9036113</v>
      </c>
      <c r="G18" s="18"/>
      <c r="H18" s="31"/>
      <c r="I18" s="18"/>
      <c r="J18" s="18"/>
      <c r="K18" s="18"/>
      <c r="L18" s="18"/>
      <c r="M18" s="18"/>
    </row>
    <row r="19" spans="1:13" s="10" customFormat="1" ht="15.75" x14ac:dyDescent="0.25">
      <c r="A19" s="10">
        <v>6</v>
      </c>
      <c r="B19" s="24"/>
      <c r="C19" s="25" t="s">
        <v>102</v>
      </c>
      <c r="D19" s="45"/>
      <c r="E19" s="26"/>
      <c r="F19" s="59">
        <f>+SUMIFS('Thanh toan'!F$3:F$11,'Thanh toan'!A$3:A$11,Sheet2!A19)</f>
        <v>2999042</v>
      </c>
      <c r="G19" s="18"/>
      <c r="H19" s="31"/>
      <c r="I19" s="18"/>
      <c r="J19" s="18"/>
      <c r="K19" s="18"/>
      <c r="L19" s="18"/>
      <c r="M19" s="18"/>
    </row>
    <row r="20" spans="1:13" ht="15.75" x14ac:dyDescent="0.25">
      <c r="B20" s="24"/>
      <c r="C20" s="25"/>
      <c r="D20" s="45"/>
      <c r="E20" s="26"/>
      <c r="F20" s="27"/>
      <c r="G20" s="18"/>
      <c r="H20" s="18"/>
      <c r="I20" s="18"/>
      <c r="J20" s="18"/>
      <c r="K20" s="18"/>
      <c r="L20" s="18"/>
      <c r="M20" s="18"/>
    </row>
    <row r="21" spans="1:13" ht="15.75" x14ac:dyDescent="0.25">
      <c r="B21" s="52" t="s">
        <v>103</v>
      </c>
      <c r="C21" s="53"/>
      <c r="D21" s="47"/>
      <c r="E21" s="36"/>
      <c r="F21" s="36">
        <f>+SUM(F14:F19)</f>
        <v>32448654</v>
      </c>
      <c r="G21" s="18"/>
      <c r="H21" s="18"/>
      <c r="I21" s="18"/>
      <c r="J21" s="18"/>
      <c r="K21" s="18"/>
      <c r="L21" s="18"/>
      <c r="M21" s="18"/>
    </row>
    <row r="22" spans="1:13" ht="15.75" x14ac:dyDescent="0.25">
      <c r="B22" s="54" t="s">
        <v>104</v>
      </c>
      <c r="C22" s="55"/>
      <c r="D22" s="55"/>
      <c r="E22" s="56"/>
      <c r="F22" s="37">
        <f>+D3+D10-F21</f>
        <v>0</v>
      </c>
      <c r="G22" s="18"/>
      <c r="H22" s="18"/>
      <c r="I22" s="18"/>
      <c r="J22" s="18"/>
      <c r="K22" s="18"/>
      <c r="L22" s="18"/>
      <c r="M22" s="18"/>
    </row>
    <row r="23" spans="1:13" ht="15.75" x14ac:dyDescent="0.25">
      <c r="B23" s="38"/>
      <c r="C23" s="39"/>
      <c r="D23" s="48"/>
      <c r="E23" s="18"/>
      <c r="F23" s="18"/>
      <c r="G23" s="18"/>
      <c r="H23" s="18"/>
      <c r="I23" s="18"/>
      <c r="J23" s="18"/>
      <c r="K23" s="18"/>
      <c r="L23" s="18"/>
      <c r="M23" s="31"/>
    </row>
    <row r="24" spans="1:13" ht="15.75" x14ac:dyDescent="0.25">
      <c r="B24" s="38"/>
      <c r="C24" s="39"/>
      <c r="D24" s="48"/>
      <c r="E24" s="50"/>
      <c r="F24" s="50"/>
      <c r="G24" s="18"/>
      <c r="H24" s="18"/>
      <c r="I24" s="18"/>
      <c r="J24" s="18"/>
      <c r="K24" s="18"/>
      <c r="L24" s="18"/>
      <c r="M24" s="18"/>
    </row>
    <row r="25" spans="1:13" ht="15.75" x14ac:dyDescent="0.25">
      <c r="B25" s="38"/>
      <c r="C25" s="39"/>
      <c r="D25" s="48"/>
      <c r="E25" s="18"/>
      <c r="F25" s="40"/>
    </row>
    <row r="26" spans="1:13" ht="15.75" x14ac:dyDescent="0.25">
      <c r="B26" s="41"/>
      <c r="C26" s="18"/>
      <c r="D26" s="49"/>
      <c r="E26" s="18"/>
      <c r="F26" s="18"/>
    </row>
  </sheetData>
  <mergeCells count="6">
    <mergeCell ref="E24:F24"/>
    <mergeCell ref="B1:F1"/>
    <mergeCell ref="B10:C10"/>
    <mergeCell ref="B13:C13"/>
    <mergeCell ref="B21:C21"/>
    <mergeCell ref="B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24"/>
  <sheetViews>
    <sheetView zoomScaleNormal="100" workbookViewId="0">
      <selection activeCell="G8" sqref="G8"/>
    </sheetView>
  </sheetViews>
  <sheetFormatPr defaultColWidth="9.140625" defaultRowHeight="15" x14ac:dyDescent="0.25"/>
  <cols>
    <col min="1" max="1" width="9.140625" style="10"/>
    <col min="2" max="2" width="14.28515625" style="6" customWidth="1"/>
    <col min="3" max="3" width="13.5703125" style="6" customWidth="1"/>
    <col min="4" max="4" width="17.140625" customWidth="1"/>
    <col min="5" max="6" width="14.42578125" customWidth="1"/>
    <col min="7" max="7" width="30" customWidth="1"/>
    <col min="8" max="8" width="19.140625" customWidth="1"/>
    <col min="9" max="9" width="20.5703125" customWidth="1"/>
    <col min="10" max="10" width="19.28515625" customWidth="1"/>
    <col min="11" max="14" width="17.140625" style="7" customWidth="1"/>
  </cols>
  <sheetData>
    <row r="1" spans="1:14" ht="23.25" customHeight="1" x14ac:dyDescent="0.3">
      <c r="B1" s="9" t="s">
        <v>62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9.25" customHeight="1" x14ac:dyDescent="0.25">
      <c r="B2" s="4" t="s">
        <v>35</v>
      </c>
      <c r="C2" s="4" t="s">
        <v>2</v>
      </c>
      <c r="D2" s="1" t="s">
        <v>37</v>
      </c>
      <c r="E2" s="1" t="s">
        <v>0</v>
      </c>
      <c r="F2" s="1" t="s">
        <v>29</v>
      </c>
      <c r="G2" s="1" t="s">
        <v>11</v>
      </c>
      <c r="H2" s="1" t="s">
        <v>4</v>
      </c>
      <c r="I2" s="1" t="s">
        <v>39</v>
      </c>
      <c r="J2" s="1" t="s">
        <v>47</v>
      </c>
      <c r="K2" s="2" t="s">
        <v>25</v>
      </c>
      <c r="L2" s="2" t="s">
        <v>12</v>
      </c>
      <c r="M2" s="2" t="s">
        <v>28</v>
      </c>
      <c r="N2" s="2" t="s">
        <v>40</v>
      </c>
    </row>
    <row r="3" spans="1:14" x14ac:dyDescent="0.25">
      <c r="A3" s="10">
        <f>+MONTH(B3)</f>
        <v>1</v>
      </c>
      <c r="B3" s="5">
        <v>44931</v>
      </c>
      <c r="C3" s="5">
        <v>44931</v>
      </c>
      <c r="D3" s="8" t="s">
        <v>48</v>
      </c>
      <c r="E3" s="8" t="s">
        <v>30</v>
      </c>
      <c r="F3" s="8" t="s">
        <v>16</v>
      </c>
      <c r="G3" s="8" t="s">
        <v>42</v>
      </c>
      <c r="H3" s="8" t="s">
        <v>53</v>
      </c>
      <c r="I3" s="8" t="s">
        <v>51</v>
      </c>
      <c r="J3" s="8" t="s">
        <v>3</v>
      </c>
      <c r="K3" s="3">
        <v>2982180</v>
      </c>
      <c r="L3" s="3">
        <v>208753</v>
      </c>
      <c r="M3" s="3">
        <v>277343</v>
      </c>
      <c r="N3" s="3">
        <v>3050770</v>
      </c>
    </row>
    <row r="4" spans="1:14" x14ac:dyDescent="0.25">
      <c r="A4" s="10">
        <f t="shared" ref="A4:A19" si="0">+MONTH(B4)</f>
        <v>1</v>
      </c>
      <c r="B4" s="5">
        <v>44936</v>
      </c>
      <c r="C4" s="5">
        <v>44936</v>
      </c>
      <c r="D4" s="8" t="s">
        <v>38</v>
      </c>
      <c r="E4" s="8" t="s">
        <v>26</v>
      </c>
      <c r="F4" s="8" t="s">
        <v>16</v>
      </c>
      <c r="G4" s="8" t="s">
        <v>42</v>
      </c>
      <c r="H4" s="8" t="s">
        <v>53</v>
      </c>
      <c r="I4" s="8" t="s">
        <v>61</v>
      </c>
      <c r="J4" s="8" t="s">
        <v>55</v>
      </c>
      <c r="K4" s="3">
        <v>2159274</v>
      </c>
      <c r="L4" s="3">
        <v>151150</v>
      </c>
      <c r="M4" s="3">
        <v>200812</v>
      </c>
      <c r="N4" s="3">
        <v>2208936</v>
      </c>
    </row>
    <row r="5" spans="1:14" x14ac:dyDescent="0.25">
      <c r="A5" s="10">
        <f t="shared" si="0"/>
        <v>1</v>
      </c>
      <c r="B5" s="5">
        <v>44945</v>
      </c>
      <c r="C5" s="5">
        <v>44944</v>
      </c>
      <c r="D5" s="8" t="s">
        <v>36</v>
      </c>
      <c r="E5" s="8" t="s">
        <v>6</v>
      </c>
      <c r="F5" s="8" t="s">
        <v>16</v>
      </c>
      <c r="G5" s="8" t="s">
        <v>42</v>
      </c>
      <c r="H5" s="8" t="s">
        <v>53</v>
      </c>
      <c r="I5" s="8" t="s">
        <v>56</v>
      </c>
      <c r="J5" s="8" t="s">
        <v>10</v>
      </c>
      <c r="K5" s="3">
        <v>2173125</v>
      </c>
      <c r="L5" s="3">
        <v>152119</v>
      </c>
      <c r="M5" s="3">
        <v>202101</v>
      </c>
      <c r="N5" s="3">
        <v>2223107</v>
      </c>
    </row>
    <row r="6" spans="1:14" x14ac:dyDescent="0.25">
      <c r="A6" s="10">
        <f t="shared" si="0"/>
        <v>1</v>
      </c>
      <c r="B6" s="5">
        <v>44945</v>
      </c>
      <c r="C6" s="5">
        <v>44944</v>
      </c>
      <c r="D6" s="8" t="s">
        <v>5</v>
      </c>
      <c r="E6" s="8" t="s">
        <v>32</v>
      </c>
      <c r="F6" s="8" t="s">
        <v>16</v>
      </c>
      <c r="G6" s="8" t="s">
        <v>42</v>
      </c>
      <c r="H6" s="8" t="s">
        <v>53</v>
      </c>
      <c r="I6" s="8" t="s">
        <v>23</v>
      </c>
      <c r="J6" s="8" t="s">
        <v>10</v>
      </c>
      <c r="K6" s="3">
        <v>1110580</v>
      </c>
      <c r="L6" s="3">
        <v>77741</v>
      </c>
      <c r="M6" s="3">
        <v>103284</v>
      </c>
      <c r="N6" s="3">
        <v>1136123</v>
      </c>
    </row>
    <row r="7" spans="1:14" x14ac:dyDescent="0.25">
      <c r="A7" s="10">
        <f t="shared" si="0"/>
        <v>2</v>
      </c>
      <c r="B7" s="5">
        <v>44968</v>
      </c>
      <c r="C7" s="5">
        <v>44968</v>
      </c>
      <c r="D7" s="8" t="s">
        <v>18</v>
      </c>
      <c r="E7" s="8" t="s">
        <v>1</v>
      </c>
      <c r="F7" s="8" t="s">
        <v>16</v>
      </c>
      <c r="G7" s="8" t="s">
        <v>42</v>
      </c>
      <c r="H7" s="8" t="s">
        <v>53</v>
      </c>
      <c r="I7" s="8" t="s">
        <v>59</v>
      </c>
      <c r="J7" s="8" t="s">
        <v>55</v>
      </c>
      <c r="K7" s="3">
        <v>1580550</v>
      </c>
      <c r="L7" s="3">
        <v>110639</v>
      </c>
      <c r="M7" s="3">
        <v>146991</v>
      </c>
      <c r="N7" s="3">
        <v>1616902</v>
      </c>
    </row>
    <row r="8" spans="1:14" x14ac:dyDescent="0.25">
      <c r="A8" s="10">
        <f t="shared" si="0"/>
        <v>2</v>
      </c>
      <c r="B8" s="5">
        <v>44970</v>
      </c>
      <c r="C8" s="5">
        <v>44970</v>
      </c>
      <c r="D8" s="8" t="s">
        <v>24</v>
      </c>
      <c r="E8" s="8" t="s">
        <v>31</v>
      </c>
      <c r="F8" s="8" t="s">
        <v>16</v>
      </c>
      <c r="G8" s="17" t="s">
        <v>42</v>
      </c>
      <c r="H8" s="8" t="s">
        <v>53</v>
      </c>
      <c r="I8" s="8" t="s">
        <v>21</v>
      </c>
      <c r="J8" s="8" t="s">
        <v>3</v>
      </c>
      <c r="K8" s="3">
        <v>1899355</v>
      </c>
      <c r="L8" s="3">
        <v>132956</v>
      </c>
      <c r="M8" s="3">
        <v>176640</v>
      </c>
      <c r="N8" s="3">
        <v>1943039</v>
      </c>
    </row>
    <row r="9" spans="1:14" x14ac:dyDescent="0.25">
      <c r="A9" s="10">
        <f t="shared" si="0"/>
        <v>3</v>
      </c>
      <c r="B9" s="5">
        <v>44992</v>
      </c>
      <c r="C9" s="5">
        <v>44992</v>
      </c>
      <c r="D9" s="8" t="s">
        <v>52</v>
      </c>
      <c r="E9" s="8" t="s">
        <v>54</v>
      </c>
      <c r="F9" s="8" t="s">
        <v>16</v>
      </c>
      <c r="G9" s="8" t="s">
        <v>42</v>
      </c>
      <c r="H9" s="8" t="s">
        <v>53</v>
      </c>
      <c r="I9" s="8" t="s">
        <v>13</v>
      </c>
      <c r="J9" s="8" t="s">
        <v>3</v>
      </c>
      <c r="K9" s="3">
        <v>2811470</v>
      </c>
      <c r="L9" s="3">
        <v>196804</v>
      </c>
      <c r="M9" s="3">
        <v>261467</v>
      </c>
      <c r="N9" s="3">
        <v>2876133</v>
      </c>
    </row>
    <row r="10" spans="1:14" x14ac:dyDescent="0.25">
      <c r="A10" s="10">
        <f t="shared" si="0"/>
        <v>3</v>
      </c>
      <c r="B10" s="5">
        <v>44992</v>
      </c>
      <c r="C10" s="5">
        <v>44992</v>
      </c>
      <c r="D10" s="8" t="s">
        <v>14</v>
      </c>
      <c r="E10" s="8" t="s">
        <v>45</v>
      </c>
      <c r="F10" s="8" t="s">
        <v>16</v>
      </c>
      <c r="G10" s="8" t="s">
        <v>42</v>
      </c>
      <c r="H10" s="8" t="s">
        <v>53</v>
      </c>
      <c r="I10" s="8" t="s">
        <v>20</v>
      </c>
      <c r="J10" s="8" t="s">
        <v>55</v>
      </c>
      <c r="K10" s="3">
        <v>1540510</v>
      </c>
      <c r="L10" s="3">
        <v>107836</v>
      </c>
      <c r="M10" s="3">
        <v>143267</v>
      </c>
      <c r="N10" s="3">
        <v>1575941</v>
      </c>
    </row>
    <row r="11" spans="1:14" x14ac:dyDescent="0.25">
      <c r="A11" s="10">
        <f t="shared" si="0"/>
        <v>4</v>
      </c>
      <c r="B11" s="5">
        <v>45019</v>
      </c>
      <c r="C11" s="5">
        <v>45019</v>
      </c>
      <c r="D11" s="8" t="s">
        <v>9</v>
      </c>
      <c r="E11" s="8" t="s">
        <v>64</v>
      </c>
      <c r="F11" s="8" t="s">
        <v>16</v>
      </c>
      <c r="G11" s="8" t="s">
        <v>42</v>
      </c>
      <c r="H11" s="8" t="s">
        <v>53</v>
      </c>
      <c r="I11" s="8" t="s">
        <v>63</v>
      </c>
      <c r="J11" s="8" t="s">
        <v>55</v>
      </c>
      <c r="K11" s="3">
        <v>1404753</v>
      </c>
      <c r="L11" s="3">
        <v>98333</v>
      </c>
      <c r="M11" s="3">
        <v>130642</v>
      </c>
      <c r="N11" s="3">
        <v>1437062</v>
      </c>
    </row>
    <row r="12" spans="1:14" x14ac:dyDescent="0.25">
      <c r="A12" s="10">
        <f t="shared" si="0"/>
        <v>4</v>
      </c>
      <c r="B12" s="5">
        <v>45020</v>
      </c>
      <c r="C12" s="5">
        <v>45020</v>
      </c>
      <c r="D12" s="8" t="s">
        <v>8</v>
      </c>
      <c r="E12" s="8" t="s">
        <v>50</v>
      </c>
      <c r="F12" s="8" t="s">
        <v>16</v>
      </c>
      <c r="G12" s="8" t="s">
        <v>42</v>
      </c>
      <c r="H12" s="8" t="s">
        <v>53</v>
      </c>
      <c r="I12" s="8" t="s">
        <v>3</v>
      </c>
      <c r="J12" s="8" t="s">
        <v>3</v>
      </c>
      <c r="K12" s="3">
        <v>1373020</v>
      </c>
      <c r="L12" s="3">
        <v>96111</v>
      </c>
      <c r="M12" s="3">
        <v>127691</v>
      </c>
      <c r="N12" s="3">
        <v>1404600</v>
      </c>
    </row>
    <row r="13" spans="1:14" x14ac:dyDescent="0.25">
      <c r="A13" s="10">
        <f t="shared" si="0"/>
        <v>4</v>
      </c>
      <c r="B13" s="5">
        <v>45036</v>
      </c>
      <c r="C13" s="5">
        <v>45036</v>
      </c>
      <c r="D13" s="8" t="s">
        <v>46</v>
      </c>
      <c r="E13" s="8" t="s">
        <v>43</v>
      </c>
      <c r="F13" s="8" t="s">
        <v>16</v>
      </c>
      <c r="G13" s="8" t="s">
        <v>42</v>
      </c>
      <c r="H13" s="8" t="s">
        <v>53</v>
      </c>
      <c r="I13" s="8" t="s">
        <v>19</v>
      </c>
      <c r="J13" s="8" t="s">
        <v>3</v>
      </c>
      <c r="K13" s="3">
        <v>2804802</v>
      </c>
      <c r="L13" s="3">
        <v>196337</v>
      </c>
      <c r="M13" s="3">
        <v>260847</v>
      </c>
      <c r="N13" s="3">
        <v>2869312</v>
      </c>
    </row>
    <row r="14" spans="1:14" x14ac:dyDescent="0.25">
      <c r="A14" s="10">
        <f t="shared" si="0"/>
        <v>4</v>
      </c>
      <c r="B14" s="5">
        <v>45042</v>
      </c>
      <c r="C14" s="5">
        <v>45042</v>
      </c>
      <c r="D14" s="8" t="s">
        <v>41</v>
      </c>
      <c r="E14" s="8" t="s">
        <v>22</v>
      </c>
      <c r="F14" s="8" t="s">
        <v>16</v>
      </c>
      <c r="G14" s="8" t="s">
        <v>42</v>
      </c>
      <c r="H14" s="8" t="s">
        <v>53</v>
      </c>
      <c r="I14" s="8" t="s">
        <v>33</v>
      </c>
      <c r="J14" s="8" t="s">
        <v>55</v>
      </c>
      <c r="K14" s="3">
        <v>1554028</v>
      </c>
      <c r="L14" s="3">
        <v>108782</v>
      </c>
      <c r="M14" s="3">
        <v>144525</v>
      </c>
      <c r="N14" s="3">
        <v>1589771</v>
      </c>
    </row>
    <row r="15" spans="1:14" x14ac:dyDescent="0.25">
      <c r="A15" s="10">
        <f t="shared" si="0"/>
        <v>5</v>
      </c>
      <c r="B15" s="5">
        <v>45054</v>
      </c>
      <c r="C15" s="5">
        <v>45054</v>
      </c>
      <c r="D15" s="8" t="s">
        <v>58</v>
      </c>
      <c r="E15" s="8" t="s">
        <v>57</v>
      </c>
      <c r="F15" s="8" t="s">
        <v>16</v>
      </c>
      <c r="G15" s="8" t="s">
        <v>42</v>
      </c>
      <c r="H15" s="8" t="s">
        <v>53</v>
      </c>
      <c r="I15" s="8" t="s">
        <v>44</v>
      </c>
      <c r="J15" s="8" t="s">
        <v>10</v>
      </c>
      <c r="K15" s="3">
        <v>1847377</v>
      </c>
      <c r="L15" s="3">
        <v>129316</v>
      </c>
      <c r="M15" s="3">
        <v>171806</v>
      </c>
      <c r="N15" s="3">
        <v>1889867</v>
      </c>
    </row>
    <row r="16" spans="1:14" x14ac:dyDescent="0.25">
      <c r="A16" s="10">
        <f t="shared" si="0"/>
        <v>5</v>
      </c>
      <c r="B16" s="5">
        <v>45068</v>
      </c>
      <c r="C16" s="5">
        <v>45068</v>
      </c>
      <c r="D16" s="8" t="s">
        <v>17</v>
      </c>
      <c r="E16" s="8" t="s">
        <v>7</v>
      </c>
      <c r="F16" s="8" t="s">
        <v>16</v>
      </c>
      <c r="G16" s="8" t="s">
        <v>42</v>
      </c>
      <c r="H16" s="8" t="s">
        <v>53</v>
      </c>
      <c r="I16" s="8" t="s">
        <v>33</v>
      </c>
      <c r="J16" s="8" t="s">
        <v>55</v>
      </c>
      <c r="K16" s="3">
        <v>926540</v>
      </c>
      <c r="L16" s="3">
        <v>64858</v>
      </c>
      <c r="M16" s="3">
        <v>86168</v>
      </c>
      <c r="N16" s="3">
        <v>947850</v>
      </c>
    </row>
    <row r="17" spans="1:14" x14ac:dyDescent="0.25">
      <c r="A17" s="10">
        <f t="shared" si="0"/>
        <v>5</v>
      </c>
      <c r="B17" s="5">
        <v>45069</v>
      </c>
      <c r="C17" s="5">
        <v>45069</v>
      </c>
      <c r="D17" s="8" t="s">
        <v>27</v>
      </c>
      <c r="E17" s="8" t="s">
        <v>49</v>
      </c>
      <c r="F17" s="8" t="s">
        <v>16</v>
      </c>
      <c r="G17" s="8" t="s">
        <v>42</v>
      </c>
      <c r="H17" s="8" t="s">
        <v>53</v>
      </c>
      <c r="I17" s="8" t="s">
        <v>60</v>
      </c>
      <c r="J17" s="8" t="s">
        <v>3</v>
      </c>
      <c r="K17" s="3">
        <v>1700209</v>
      </c>
      <c r="L17" s="3">
        <v>119015</v>
      </c>
      <c r="M17" s="3">
        <v>158119</v>
      </c>
      <c r="N17" s="3">
        <v>1739313</v>
      </c>
    </row>
    <row r="18" spans="1:14" x14ac:dyDescent="0.25">
      <c r="A18" s="10">
        <f t="shared" si="0"/>
        <v>6</v>
      </c>
      <c r="B18" s="16">
        <v>45089</v>
      </c>
      <c r="C18" s="16">
        <v>45089</v>
      </c>
      <c r="D18" s="17" t="s">
        <v>105</v>
      </c>
      <c r="E18" s="17" t="s">
        <v>106</v>
      </c>
      <c r="F18" s="17" t="s">
        <v>16</v>
      </c>
      <c r="G18" s="17" t="s">
        <v>42</v>
      </c>
      <c r="H18" s="17" t="s">
        <v>53</v>
      </c>
      <c r="I18" s="17" t="s">
        <v>107</v>
      </c>
      <c r="J18" s="17" t="s">
        <v>55</v>
      </c>
      <c r="K18" s="14">
        <v>1615769</v>
      </c>
      <c r="L18" s="14">
        <v>113103</v>
      </c>
      <c r="M18" s="14">
        <v>150267</v>
      </c>
      <c r="N18" s="14">
        <v>1652933</v>
      </c>
    </row>
    <row r="19" spans="1:14" x14ac:dyDescent="0.25">
      <c r="A19" s="10">
        <f t="shared" si="0"/>
        <v>6</v>
      </c>
      <c r="B19" s="16">
        <v>45093</v>
      </c>
      <c r="C19" s="16">
        <v>45093</v>
      </c>
      <c r="D19" s="17" t="s">
        <v>108</v>
      </c>
      <c r="E19" s="17" t="s">
        <v>109</v>
      </c>
      <c r="F19" s="17" t="s">
        <v>16</v>
      </c>
      <c r="G19" s="17" t="s">
        <v>42</v>
      </c>
      <c r="H19" s="17" t="s">
        <v>53</v>
      </c>
      <c r="I19" s="17" t="s">
        <v>44</v>
      </c>
      <c r="J19" s="17" t="s">
        <v>3</v>
      </c>
      <c r="K19" s="14">
        <v>1315845</v>
      </c>
      <c r="L19" s="14">
        <v>92110</v>
      </c>
      <c r="M19" s="14">
        <v>122374</v>
      </c>
      <c r="N19" s="14">
        <v>1346109</v>
      </c>
    </row>
    <row r="24" spans="1:14" x14ac:dyDescent="0.25">
      <c r="H24" s="11">
        <f>+N3-'Thanh toan'!F3</f>
        <v>-940886</v>
      </c>
    </row>
  </sheetData>
  <mergeCells count="1">
    <mergeCell ref="B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DB38-E12A-4CCB-A0BC-D4BE282E7EA8}">
  <dimension ref="A1:L31"/>
  <sheetViews>
    <sheetView workbookViewId="0">
      <selection activeCell="G15" sqref="G15"/>
    </sheetView>
  </sheetViews>
  <sheetFormatPr defaultRowHeight="15" x14ac:dyDescent="0.25"/>
  <cols>
    <col min="1" max="1" width="9.140625" style="10"/>
    <col min="5" max="5" width="31.5703125" customWidth="1"/>
    <col min="6" max="6" width="21" customWidth="1"/>
  </cols>
  <sheetData>
    <row r="1" spans="1:12" ht="18.75" x14ac:dyDescent="0.3">
      <c r="B1" s="9" t="s">
        <v>65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1" x14ac:dyDescent="0.25">
      <c r="B2" s="15" t="s">
        <v>35</v>
      </c>
      <c r="C2" s="15" t="s">
        <v>2</v>
      </c>
      <c r="D2" s="13" t="s">
        <v>37</v>
      </c>
      <c r="E2" s="13" t="s">
        <v>39</v>
      </c>
      <c r="F2" s="12" t="s">
        <v>66</v>
      </c>
      <c r="G2" s="13" t="s">
        <v>67</v>
      </c>
      <c r="H2" s="13" t="s">
        <v>68</v>
      </c>
      <c r="I2" s="13" t="s">
        <v>69</v>
      </c>
      <c r="J2" s="13" t="s">
        <v>15</v>
      </c>
      <c r="K2" s="13" t="s">
        <v>70</v>
      </c>
      <c r="L2" s="13" t="s">
        <v>34</v>
      </c>
    </row>
    <row r="3" spans="1:12" x14ac:dyDescent="0.25">
      <c r="A3" s="10">
        <f>+MONTH(B3)</f>
        <v>1</v>
      </c>
      <c r="B3" s="16">
        <v>44935</v>
      </c>
      <c r="C3" s="16">
        <v>44935</v>
      </c>
      <c r="D3" s="17" t="s">
        <v>90</v>
      </c>
      <c r="E3" s="17" t="s">
        <v>91</v>
      </c>
      <c r="F3" s="14">
        <v>3991656</v>
      </c>
      <c r="G3" s="17" t="s">
        <v>16</v>
      </c>
      <c r="H3" s="17" t="s">
        <v>42</v>
      </c>
      <c r="I3" s="17" t="s">
        <v>73</v>
      </c>
      <c r="J3" s="17" t="s">
        <v>74</v>
      </c>
      <c r="K3" s="17"/>
      <c r="L3" s="17" t="s">
        <v>75</v>
      </c>
    </row>
    <row r="4" spans="1:12" x14ac:dyDescent="0.25">
      <c r="A4" s="10">
        <f t="shared" ref="A4:A11" si="0">+MONTH(B4)</f>
        <v>1</v>
      </c>
      <c r="B4" s="16">
        <v>44944</v>
      </c>
      <c r="C4" s="16">
        <v>44944</v>
      </c>
      <c r="D4" s="17" t="s">
        <v>88</v>
      </c>
      <c r="E4" s="17" t="s">
        <v>89</v>
      </c>
      <c r="F4" s="14">
        <v>2208936</v>
      </c>
      <c r="G4" s="17" t="s">
        <v>16</v>
      </c>
      <c r="H4" s="17" t="s">
        <v>42</v>
      </c>
      <c r="I4" s="17" t="s">
        <v>73</v>
      </c>
      <c r="J4" s="17" t="s">
        <v>74</v>
      </c>
      <c r="K4" s="17"/>
      <c r="L4" s="17" t="s">
        <v>75</v>
      </c>
    </row>
    <row r="5" spans="1:12" x14ac:dyDescent="0.25">
      <c r="A5" s="10">
        <f t="shared" si="0"/>
        <v>2</v>
      </c>
      <c r="B5" s="16">
        <v>44967</v>
      </c>
      <c r="C5" s="16">
        <v>44967</v>
      </c>
      <c r="D5" s="17" t="s">
        <v>86</v>
      </c>
      <c r="E5" s="17" t="s">
        <v>87</v>
      </c>
      <c r="F5" s="14">
        <v>3359230</v>
      </c>
      <c r="G5" s="17" t="s">
        <v>16</v>
      </c>
      <c r="H5" s="17" t="s">
        <v>42</v>
      </c>
      <c r="I5" s="17" t="s">
        <v>73</v>
      </c>
      <c r="J5" s="17" t="s">
        <v>74</v>
      </c>
      <c r="K5" s="17"/>
      <c r="L5" s="17" t="s">
        <v>75</v>
      </c>
    </row>
    <row r="6" spans="1:12" x14ac:dyDescent="0.25">
      <c r="A6" s="10">
        <f t="shared" si="0"/>
        <v>2</v>
      </c>
      <c r="B6" s="16">
        <v>44974</v>
      </c>
      <c r="C6" s="16">
        <v>44974</v>
      </c>
      <c r="D6" s="17" t="s">
        <v>84</v>
      </c>
      <c r="E6" s="17" t="s">
        <v>85</v>
      </c>
      <c r="F6" s="14">
        <v>3559941</v>
      </c>
      <c r="G6" s="17" t="s">
        <v>16</v>
      </c>
      <c r="H6" s="17" t="s">
        <v>42</v>
      </c>
      <c r="I6" s="17" t="s">
        <v>73</v>
      </c>
      <c r="J6" s="17" t="s">
        <v>74</v>
      </c>
      <c r="K6" s="17"/>
      <c r="L6" s="17" t="s">
        <v>75</v>
      </c>
    </row>
    <row r="7" spans="1:12" x14ac:dyDescent="0.25">
      <c r="A7" s="10">
        <f t="shared" si="0"/>
        <v>3</v>
      </c>
      <c r="B7" s="16">
        <v>44995</v>
      </c>
      <c r="C7" s="16">
        <v>44995</v>
      </c>
      <c r="D7" s="17" t="s">
        <v>82</v>
      </c>
      <c r="E7" s="17" t="s">
        <v>83</v>
      </c>
      <c r="F7" s="14">
        <v>4452074</v>
      </c>
      <c r="G7" s="17" t="s">
        <v>16</v>
      </c>
      <c r="H7" s="17" t="s">
        <v>42</v>
      </c>
      <c r="I7" s="17" t="s">
        <v>73</v>
      </c>
      <c r="J7" s="17" t="s">
        <v>74</v>
      </c>
      <c r="K7" s="17"/>
      <c r="L7" s="17" t="s">
        <v>75</v>
      </c>
    </row>
    <row r="8" spans="1:12" x14ac:dyDescent="0.25">
      <c r="A8" s="10">
        <f t="shared" si="0"/>
        <v>4</v>
      </c>
      <c r="B8" s="16">
        <v>45023</v>
      </c>
      <c r="C8" s="16">
        <v>45023</v>
      </c>
      <c r="D8" s="17" t="s">
        <v>80</v>
      </c>
      <c r="E8" s="17" t="s">
        <v>81</v>
      </c>
      <c r="F8" s="14">
        <v>2841662</v>
      </c>
      <c r="G8" s="17" t="s">
        <v>16</v>
      </c>
      <c r="H8" s="17" t="s">
        <v>42</v>
      </c>
      <c r="I8" s="17" t="s">
        <v>73</v>
      </c>
      <c r="J8" s="17" t="s">
        <v>74</v>
      </c>
      <c r="K8" s="17"/>
      <c r="L8" s="17" t="s">
        <v>75</v>
      </c>
    </row>
    <row r="9" spans="1:12" x14ac:dyDescent="0.25">
      <c r="A9" s="10">
        <f t="shared" si="0"/>
        <v>5</v>
      </c>
      <c r="B9" s="16">
        <v>45050</v>
      </c>
      <c r="C9" s="16">
        <v>45050</v>
      </c>
      <c r="D9" s="17" t="s">
        <v>78</v>
      </c>
      <c r="E9" s="17" t="s">
        <v>79</v>
      </c>
      <c r="F9" s="14">
        <v>4459083</v>
      </c>
      <c r="G9" s="17" t="s">
        <v>16</v>
      </c>
      <c r="H9" s="17" t="s">
        <v>42</v>
      </c>
      <c r="I9" s="17" t="s">
        <v>73</v>
      </c>
      <c r="J9" s="17" t="s">
        <v>74</v>
      </c>
      <c r="K9" s="17"/>
      <c r="L9" s="17" t="s">
        <v>75</v>
      </c>
    </row>
    <row r="10" spans="1:12" x14ac:dyDescent="0.25">
      <c r="A10" s="10">
        <f t="shared" si="0"/>
        <v>5</v>
      </c>
      <c r="B10" s="16">
        <v>45072</v>
      </c>
      <c r="C10" s="16">
        <v>45072</v>
      </c>
      <c r="D10" s="17" t="s">
        <v>76</v>
      </c>
      <c r="E10" s="17" t="s">
        <v>77</v>
      </c>
      <c r="F10" s="14">
        <v>4577030</v>
      </c>
      <c r="G10" s="17" t="s">
        <v>16</v>
      </c>
      <c r="H10" s="17" t="s">
        <v>42</v>
      </c>
      <c r="I10" s="17" t="s">
        <v>73</v>
      </c>
      <c r="J10" s="17" t="s">
        <v>74</v>
      </c>
      <c r="K10" s="17"/>
      <c r="L10" s="17" t="s">
        <v>75</v>
      </c>
    </row>
    <row r="11" spans="1:12" x14ac:dyDescent="0.25">
      <c r="A11" s="10">
        <f t="shared" si="0"/>
        <v>6</v>
      </c>
      <c r="B11" s="16">
        <v>45098</v>
      </c>
      <c r="C11" s="57">
        <v>45098</v>
      </c>
      <c r="D11" s="17" t="s">
        <v>71</v>
      </c>
      <c r="E11" s="17" t="s">
        <v>72</v>
      </c>
      <c r="F11" s="14">
        <v>2999042</v>
      </c>
      <c r="G11" s="58" t="s">
        <v>16</v>
      </c>
      <c r="H11" s="58" t="s">
        <v>42</v>
      </c>
      <c r="I11" s="58" t="s">
        <v>73</v>
      </c>
      <c r="J11" s="58" t="s">
        <v>74</v>
      </c>
      <c r="K11" s="58"/>
      <c r="L11" s="58" t="s">
        <v>75</v>
      </c>
    </row>
    <row r="14" spans="1:12" x14ac:dyDescent="0.25">
      <c r="F14" s="10"/>
      <c r="G14">
        <v>413</v>
      </c>
      <c r="H14" t="s">
        <v>30</v>
      </c>
      <c r="I14">
        <f>+H14*1</f>
        <v>413</v>
      </c>
    </row>
    <row r="15" spans="1:12" x14ac:dyDescent="0.25">
      <c r="G15">
        <v>57001</v>
      </c>
      <c r="H15" t="s">
        <v>26</v>
      </c>
      <c r="I15" s="10">
        <f t="shared" ref="I15:I31" si="1">+H15*1</f>
        <v>984</v>
      </c>
    </row>
    <row r="16" spans="1:12" x14ac:dyDescent="0.25">
      <c r="G16">
        <v>984</v>
      </c>
      <c r="H16" t="s">
        <v>6</v>
      </c>
      <c r="I16" s="10">
        <f t="shared" si="1"/>
        <v>1799</v>
      </c>
    </row>
    <row r="17" spans="7:9" x14ac:dyDescent="0.25">
      <c r="G17">
        <v>1799</v>
      </c>
      <c r="H17" t="s">
        <v>32</v>
      </c>
      <c r="I17" s="10">
        <f t="shared" si="1"/>
        <v>1800</v>
      </c>
    </row>
    <row r="18" spans="7:9" x14ac:dyDescent="0.25">
      <c r="G18">
        <v>1800</v>
      </c>
      <c r="H18" t="s">
        <v>1</v>
      </c>
      <c r="I18" s="10">
        <f t="shared" si="1"/>
        <v>3997</v>
      </c>
    </row>
    <row r="19" spans="7:9" x14ac:dyDescent="0.25">
      <c r="G19">
        <v>3997</v>
      </c>
      <c r="H19" t="s">
        <v>31</v>
      </c>
      <c r="I19" s="10">
        <f t="shared" si="1"/>
        <v>3999</v>
      </c>
    </row>
    <row r="20" spans="7:9" x14ac:dyDescent="0.25">
      <c r="G20">
        <v>3999</v>
      </c>
      <c r="H20" t="s">
        <v>54</v>
      </c>
      <c r="I20" s="10">
        <f t="shared" si="1"/>
        <v>11478</v>
      </c>
    </row>
    <row r="21" spans="7:9" x14ac:dyDescent="0.25">
      <c r="G21">
        <v>11511</v>
      </c>
      <c r="H21" t="s">
        <v>45</v>
      </c>
      <c r="I21" s="10">
        <f t="shared" si="1"/>
        <v>11511</v>
      </c>
    </row>
    <row r="22" spans="7:9" x14ac:dyDescent="0.25">
      <c r="G22">
        <v>11478</v>
      </c>
      <c r="H22" t="s">
        <v>64</v>
      </c>
      <c r="I22" s="10">
        <f t="shared" si="1"/>
        <v>19151</v>
      </c>
    </row>
    <row r="23" spans="7:9" x14ac:dyDescent="0.25">
      <c r="G23">
        <v>19207</v>
      </c>
      <c r="H23" t="s">
        <v>50</v>
      </c>
      <c r="I23" s="10">
        <f t="shared" si="1"/>
        <v>19207</v>
      </c>
    </row>
    <row r="24" spans="7:9" x14ac:dyDescent="0.25">
      <c r="G24">
        <v>19151</v>
      </c>
      <c r="H24" t="s">
        <v>43</v>
      </c>
      <c r="I24" s="10">
        <f t="shared" si="1"/>
        <v>23102</v>
      </c>
    </row>
    <row r="25" spans="7:9" x14ac:dyDescent="0.25">
      <c r="G25">
        <v>23928</v>
      </c>
      <c r="H25" t="s">
        <v>22</v>
      </c>
      <c r="I25" s="10">
        <f t="shared" si="1"/>
        <v>23928</v>
      </c>
    </row>
    <row r="26" spans="7:9" x14ac:dyDescent="0.25">
      <c r="G26">
        <v>23102</v>
      </c>
      <c r="H26" t="s">
        <v>57</v>
      </c>
      <c r="I26" s="10">
        <f t="shared" si="1"/>
        <v>25587</v>
      </c>
    </row>
    <row r="27" spans="7:9" x14ac:dyDescent="0.25">
      <c r="G27">
        <v>29866</v>
      </c>
      <c r="H27" t="s">
        <v>7</v>
      </c>
      <c r="I27" s="10">
        <f t="shared" si="1"/>
        <v>29866</v>
      </c>
    </row>
    <row r="28" spans="7:9" x14ac:dyDescent="0.25">
      <c r="G28">
        <v>29943</v>
      </c>
      <c r="H28" t="s">
        <v>49</v>
      </c>
      <c r="I28" s="10">
        <f t="shared" si="1"/>
        <v>29943</v>
      </c>
    </row>
    <row r="29" spans="7:9" x14ac:dyDescent="0.25">
      <c r="G29">
        <v>25587</v>
      </c>
      <c r="I29" s="10"/>
    </row>
    <row r="30" spans="7:9" x14ac:dyDescent="0.25">
      <c r="G30">
        <v>36003</v>
      </c>
      <c r="I30" s="10"/>
    </row>
    <row r="31" spans="7:9" x14ac:dyDescent="0.25">
      <c r="G31">
        <v>34594</v>
      </c>
      <c r="I31" s="10"/>
    </row>
  </sheetData>
  <autoFilter ref="B2:L2" xr:uid="{61D4DB38-E12A-4CCB-A0BC-D4BE282E7EA8}">
    <sortState xmlns:xlrd2="http://schemas.microsoft.com/office/spreadsheetml/2017/richdata2" ref="B3:L11">
      <sortCondition ref="B2"/>
    </sortState>
  </autoFilter>
  <mergeCells count="1"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Ban_hang</vt:lpstr>
      <vt:lpstr>Thanh toan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2023-06-23T08:53:19Z</dcterms:created>
  <dcterms:modified xsi:type="dcterms:W3CDTF">2023-06-23T09:19:28Z</dcterms:modified>
</cp:coreProperties>
</file>