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TGL\"/>
    </mc:Choice>
  </mc:AlternateContent>
  <xr:revisionPtr revIDLastSave="0" documentId="13_ncr:1_{7299BDCB-EEA4-4069-AAC0-4B294D029B9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áo cáo" sheetId="1" r:id="rId1"/>
    <sheet name="Công nợ" sheetId="2" r:id="rId2"/>
  </sheets>
  <definedNames>
    <definedName name="_xlnm._FilterDatabase" localSheetId="0" hidden="1">'Báo cáo'!$B$4:$K$4</definedName>
  </definedNames>
  <calcPr calcId="181029"/>
</workbook>
</file>

<file path=xl/calcChain.xml><?xml version="1.0" encoding="utf-8"?>
<calcChain xmlns="http://schemas.openxmlformats.org/spreadsheetml/2006/main">
  <c r="M37" i="1" l="1"/>
  <c r="N19" i="2"/>
  <c r="F19" i="2"/>
  <c r="D15" i="2"/>
  <c r="L15" i="2"/>
  <c r="L13" i="2"/>
  <c r="L14" i="2"/>
  <c r="L12" i="2"/>
  <c r="L5" i="2"/>
  <c r="L6" i="2"/>
  <c r="L7" i="2"/>
  <c r="L8" i="2"/>
  <c r="L9" i="2"/>
  <c r="L10" i="2"/>
  <c r="L4" i="2"/>
  <c r="A38" i="1"/>
  <c r="A39" i="1"/>
  <c r="A40" i="1"/>
  <c r="A41" i="1"/>
  <c r="A42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24" i="1"/>
  <c r="K19" i="1"/>
  <c r="H43" i="1"/>
  <c r="I43" i="1"/>
  <c r="J39" i="1"/>
  <c r="K39" i="1" s="1"/>
  <c r="J40" i="1"/>
  <c r="K40" i="1" s="1"/>
  <c r="J41" i="1"/>
  <c r="K41" i="1" s="1"/>
  <c r="J42" i="1"/>
  <c r="K42" i="1" s="1"/>
  <c r="J38" i="1"/>
  <c r="J43" i="1" s="1"/>
  <c r="A6" i="1"/>
  <c r="D6" i="2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5" i="1"/>
  <c r="H20" i="1"/>
  <c r="J20" i="1"/>
  <c r="K5" i="1"/>
  <c r="K20" i="1" s="1"/>
  <c r="K25" i="1"/>
  <c r="K6" i="1"/>
  <c r="K37" i="1"/>
  <c r="K7" i="1"/>
  <c r="K18" i="1"/>
  <c r="K26" i="1"/>
  <c r="K27" i="1"/>
  <c r="K8" i="1"/>
  <c r="K28" i="1"/>
  <c r="K9" i="1"/>
  <c r="K10" i="1"/>
  <c r="K29" i="1"/>
  <c r="K11" i="1"/>
  <c r="K30" i="1"/>
  <c r="K31" i="1"/>
  <c r="K12" i="1"/>
  <c r="K13" i="1"/>
  <c r="K14" i="1"/>
  <c r="K32" i="1"/>
  <c r="K33" i="1"/>
  <c r="K15" i="1"/>
  <c r="K35" i="1"/>
  <c r="K36" i="1"/>
  <c r="K34" i="1"/>
  <c r="K16" i="1"/>
  <c r="K17" i="1"/>
  <c r="K24" i="1"/>
  <c r="D7" i="2" l="1"/>
  <c r="D4" i="2"/>
  <c r="K38" i="1"/>
  <c r="K43" i="1" s="1"/>
  <c r="D5" i="2"/>
  <c r="L11" i="2"/>
  <c r="D10" i="2"/>
  <c r="D9" i="2"/>
  <c r="D8" i="2"/>
  <c r="D11" i="2" l="1"/>
</calcChain>
</file>

<file path=xl/sharedStrings.xml><?xml version="1.0" encoding="utf-8"?>
<sst xmlns="http://schemas.openxmlformats.org/spreadsheetml/2006/main" count="270" uniqueCount="79">
  <si>
    <t>Số hóa đơn</t>
  </si>
  <si>
    <t>00017183</t>
  </si>
  <si>
    <t>Thuế suất</t>
  </si>
  <si>
    <t>00047066</t>
  </si>
  <si>
    <t>00051686</t>
  </si>
  <si>
    <t>00055182</t>
  </si>
  <si>
    <t>Ngày hóa đơn</t>
  </si>
  <si>
    <t>00048758</t>
  </si>
  <si>
    <t>8%</t>
  </si>
  <si>
    <t>00045795</t>
  </si>
  <si>
    <t>0105909089</t>
  </si>
  <si>
    <t>1C22TNT</t>
  </si>
  <si>
    <t>E03- SỐ 16 TAM TRINH, P. MINH KHAI, QUẬN HAI BÀ TRƯNG, HÀ NỘI, SĐT : 086.610.6168 (ck cố định 4%)</t>
  </si>
  <si>
    <t>00029771</t>
  </si>
  <si>
    <t>E01- TÒA FS GOLDSEASON 47 NGUYỄN TUÂN, P. THANH XUÂN TRUNG, QUẬN THANH XUÂN, HÀ NỘI, SĐT : 086.617.5768 ( CK CỐ ĐỊNH 4%)</t>
  </si>
  <si>
    <t>Năm 2022</t>
  </si>
  <si>
    <t>00050307</t>
  </si>
  <si>
    <t>Mã số thuế người mua</t>
  </si>
  <si>
    <t>00023750</t>
  </si>
  <si>
    <t>00045766</t>
  </si>
  <si>
    <t>00036433</t>
  </si>
  <si>
    <t>Doanh số bán chưa có thuế GTGT</t>
  </si>
  <si>
    <t>00051687</t>
  </si>
  <si>
    <t>TÒA FS GOLDSEASON 47 NGUYỄN TUÂN, P. THANH XUÂN TRUNG, Q. THANH XUÂN, HÀ NỘI (CK CỐ ĐỊNH 4%+ 10% ĐƠN ĐẦU)</t>
  </si>
  <si>
    <t>00036431</t>
  </si>
  <si>
    <t>00051055</t>
  </si>
  <si>
    <t>00055463</t>
  </si>
  <si>
    <t>SỐ 16 TAM TRINH, P. MINH KHAI, QUẬN HAI BÀ TRƯNG, HÀ NỘI, SĐT : 086.610.6168</t>
  </si>
  <si>
    <t>Tên người mua</t>
  </si>
  <si>
    <t>CÔNG TY TNHH GTGL VIỆT NAM</t>
  </si>
  <si>
    <t>00055225</t>
  </si>
  <si>
    <t>00027275</t>
  </si>
  <si>
    <t>00021929</t>
  </si>
  <si>
    <t>00029533</t>
  </si>
  <si>
    <t>Diễn giải</t>
  </si>
  <si>
    <t>00017184</t>
  </si>
  <si>
    <t>00040255</t>
  </si>
  <si>
    <t>00025136</t>
  </si>
  <si>
    <t>00048648</t>
  </si>
  <si>
    <t>CÔNG TY TNHH GTGL VIỆT NAM / Easymart 16 Tam Trinh</t>
  </si>
  <si>
    <t>Thuế GTGT</t>
  </si>
  <si>
    <t>00020335</t>
  </si>
  <si>
    <t>00020334</t>
  </si>
  <si>
    <t>BẢNG KÊ HÓA ĐƠN, CHỨNG TỪ HÀNG HÓA, DỊCH VỤ BÁN RA (MẪU QUẢN TRỊ)</t>
  </si>
  <si>
    <t>00027361</t>
  </si>
  <si>
    <t/>
  </si>
  <si>
    <t>TÒA NHÀ FS, GOLDSEASON, 47 NGUYỄN TUÂN, PHƯỜNG THANH XUÂN TRUNG, QUẬN THANH XUÂN, HÀ NỘI, SĐT : 0866175768</t>
  </si>
  <si>
    <t>Ký hiệu HĐ</t>
  </si>
  <si>
    <t>00040280</t>
  </si>
  <si>
    <t>Hàng trả</t>
  </si>
  <si>
    <t>E03- SỐ 16 TAM TRINH, P. MINH KHAI, QUẬN HAI BÀ TRƯNG, HÀ NỘI, SĐT : 086.610.6168</t>
  </si>
  <si>
    <t>16 TAM TRINH, P. MINH KHAI, Q. HAI BÀ TRƯNG, HÀ NỘI ( CK CỐ ĐỊNH 4%+ 10% ĐƠN ĐẦU)</t>
  </si>
  <si>
    <t>E03- 16 TAM TRINH, P. MINH KHAI, QUẬN HAI BÀ TRƯNG, HÀ NỘI, SĐT : 0866106168, CK CỐ ĐỊNH 4%</t>
  </si>
  <si>
    <t>16 TAM TRINH, PHƯỜNG MINH KHAI, QUẬN HAI BÀ TRƯNG, TP HÀ NỘI , SĐT : 086.610.6168</t>
  </si>
  <si>
    <t>Tổng cộng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</si>
  <si>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</si>
  <si>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</si>
  <si>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</si>
  <si>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</si>
  <si>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</si>
  <si>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</si>
  <si>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</si>
  <si>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</si>
  <si>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</si>
  <si>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</si>
  <si>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</si>
  <si>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</si>
  <si>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</si>
  <si>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</si>
  <si>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</si>
  <si>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</si>
  <si>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Năm</t>
  </si>
  <si>
    <t>TỔNG CỘNG</t>
  </si>
  <si>
    <t>THEO DÕI CÔNG NỢ / CTY GTGL VIỆT NAM _ GOLDSEASON</t>
  </si>
  <si>
    <t>Hàng trả tháng 7</t>
  </si>
  <si>
    <t>Thanh toán 2022</t>
  </si>
  <si>
    <t xml:space="preserve">THEO DÕI CÔNG NỢ / CTY GTGL VIỆT NAM </t>
  </si>
  <si>
    <t>Hàng trả tháng 9</t>
  </si>
  <si>
    <t>Hàng trả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</si>
</sst>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0" fillId="0" borderId="0" xfId="0" applyNumberFormat="1"/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center"/>
    </xf>
    <xf numFmtId="0" fontId="8" fillId="4" borderId="5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64" fontId="8" fillId="4" borderId="5" xfId="3" applyNumberFormat="1" applyFont="1" applyFill="1" applyBorder="1" applyAlignment="1">
      <alignment horizontal="center" vertical="center" wrapText="1"/>
    </xf>
    <xf numFmtId="164" fontId="8" fillId="0" borderId="5" xfId="3" applyNumberFormat="1" applyFont="1" applyFill="1" applyBorder="1" applyAlignment="1">
      <alignment horizontal="right" vertical="center" wrapText="1"/>
    </xf>
    <xf numFmtId="0" fontId="9" fillId="0" borderId="5" xfId="2" applyFont="1" applyBorder="1" applyAlignment="1">
      <alignment horizontal="left"/>
    </xf>
    <xf numFmtId="164" fontId="9" fillId="0" borderId="5" xfId="3" applyNumberFormat="1" applyFont="1" applyBorder="1" applyAlignment="1">
      <alignment horizontal="right"/>
    </xf>
    <xf numFmtId="165" fontId="9" fillId="0" borderId="5" xfId="3" applyNumberFormat="1" applyFont="1" applyBorder="1" applyAlignment="1">
      <alignment horizontal="center"/>
    </xf>
    <xf numFmtId="165" fontId="9" fillId="0" borderId="5" xfId="3" applyNumberFormat="1" applyFont="1" applyBorder="1"/>
    <xf numFmtId="0" fontId="9" fillId="0" borderId="5" xfId="2" applyFont="1" applyBorder="1"/>
    <xf numFmtId="164" fontId="9" fillId="0" borderId="5" xfId="3" applyNumberFormat="1" applyFont="1" applyBorder="1" applyAlignment="1">
      <alignment horizontal="center"/>
    </xf>
    <xf numFmtId="0" fontId="9" fillId="0" borderId="7" xfId="2" applyFont="1" applyBorder="1" applyAlignment="1">
      <alignment horizontal="left"/>
    </xf>
    <xf numFmtId="164" fontId="8" fillId="4" borderId="5" xfId="3" applyNumberFormat="1" applyFont="1" applyFill="1" applyBorder="1" applyAlignment="1">
      <alignment horizontal="center"/>
    </xf>
    <xf numFmtId="165" fontId="8" fillId="4" borderId="5" xfId="3" applyNumberFormat="1" applyFont="1" applyFill="1" applyBorder="1" applyAlignment="1">
      <alignment horizontal="center"/>
    </xf>
    <xf numFmtId="0" fontId="8" fillId="4" borderId="5" xfId="2" applyFont="1" applyFill="1" applyBorder="1"/>
    <xf numFmtId="165" fontId="8" fillId="4" borderId="5" xfId="3" applyNumberFormat="1" applyFont="1" applyFill="1" applyBorder="1"/>
    <xf numFmtId="164" fontId="10" fillId="4" borderId="5" xfId="3" applyNumberFormat="1" applyFont="1" applyFill="1" applyBorder="1" applyAlignment="1">
      <alignment horizontal="center" vertical="center"/>
    </xf>
    <xf numFmtId="165" fontId="8" fillId="4" borderId="5" xfId="2" applyNumberFormat="1" applyFont="1" applyFill="1" applyBorder="1"/>
    <xf numFmtId="165" fontId="11" fillId="3" borderId="5" xfId="2" applyNumberFormat="1" applyFont="1" applyFill="1" applyBorder="1"/>
    <xf numFmtId="0" fontId="9" fillId="0" borderId="5" xfId="2" applyFont="1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13" fillId="0" borderId="0" xfId="0" applyNumberFormat="1" applyFont="1"/>
    <xf numFmtId="14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8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15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9" xfId="0" applyNumberFormat="1" applyFont="1" applyBorder="1" applyAlignment="1">
      <alignment horizontal="center" vertical="center"/>
    </xf>
    <xf numFmtId="14" fontId="7" fillId="0" borderId="0" xfId="2" applyNumberFormat="1" applyFont="1" applyAlignment="1">
      <alignment horizontal="center"/>
    </xf>
    <xf numFmtId="14" fontId="8" fillId="4" borderId="6" xfId="2" applyNumberFormat="1" applyFont="1" applyFill="1" applyBorder="1" applyAlignment="1">
      <alignment horizontal="center"/>
    </xf>
    <xf numFmtId="14" fontId="8" fillId="4" borderId="7" xfId="2" applyNumberFormat="1" applyFont="1" applyFill="1" applyBorder="1" applyAlignment="1">
      <alignment horizontal="center"/>
    </xf>
    <xf numFmtId="14" fontId="11" fillId="3" borderId="6" xfId="2" quotePrefix="1" applyNumberFormat="1" applyFont="1" applyFill="1" applyBorder="1" applyAlignment="1">
      <alignment horizontal="center" vertical="center"/>
    </xf>
    <xf numFmtId="14" fontId="11" fillId="3" borderId="8" xfId="2" quotePrefix="1" applyNumberFormat="1" applyFont="1" applyFill="1" applyBorder="1" applyAlignment="1">
      <alignment horizontal="center" vertical="center"/>
    </xf>
    <xf numFmtId="14" fontId="11" fillId="3" borderId="7" xfId="2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29CB67D-60CD-44D4-9B95-E68EB18BF8E5}"/>
    <cellStyle name="Normal" xfId="0" builtinId="0"/>
    <cellStyle name="Normal 2" xfId="2" xr:uid="{982B8867-0FE7-4F56-A23C-F4996C3B4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3"/>
  <sheetViews>
    <sheetView topLeftCell="A7" zoomScaleNormal="100" workbookViewId="0">
      <selection activeCell="M38" sqref="M38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42.5703125" customWidth="1"/>
    <col min="6" max="6" width="14.5703125" customWidth="1"/>
    <col min="7" max="7" width="57.140625" customWidth="1"/>
    <col min="8" max="8" width="17.140625" style="4" customWidth="1"/>
    <col min="9" max="9" width="11.42578125" customWidth="1"/>
    <col min="10" max="10" width="15.7109375" style="4" customWidth="1"/>
    <col min="11" max="11" width="14.5703125" customWidth="1"/>
    <col min="13" max="13" width="10.140625" bestFit="1" customWidth="1"/>
  </cols>
  <sheetData>
    <row r="1" spans="1:11" ht="18.75" x14ac:dyDescent="0.3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8"/>
    </row>
    <row r="4" spans="1:11" ht="27.75" customHeight="1" x14ac:dyDescent="0.25">
      <c r="B4" s="33" t="s">
        <v>6</v>
      </c>
      <c r="C4" s="34" t="s">
        <v>0</v>
      </c>
      <c r="D4" s="34" t="s">
        <v>47</v>
      </c>
      <c r="E4" s="34" t="s">
        <v>28</v>
      </c>
      <c r="F4" s="34" t="s">
        <v>17</v>
      </c>
      <c r="G4" s="34" t="s">
        <v>34</v>
      </c>
      <c r="H4" s="35" t="s">
        <v>21</v>
      </c>
      <c r="I4" s="34" t="s">
        <v>2</v>
      </c>
      <c r="J4" s="35" t="s">
        <v>40</v>
      </c>
      <c r="K4" s="36" t="s">
        <v>54</v>
      </c>
    </row>
    <row r="5" spans="1:11" ht="20.25" customHeight="1" outlineLevel="1" x14ac:dyDescent="0.25">
      <c r="A5">
        <f>+MONTH(B5)</f>
        <v>6</v>
      </c>
      <c r="B5" s="1">
        <v>44721</v>
      </c>
      <c r="C5" s="5" t="s">
        <v>35</v>
      </c>
      <c r="D5" s="5" t="s">
        <v>11</v>
      </c>
      <c r="E5" s="5" t="s">
        <v>29</v>
      </c>
      <c r="F5" s="5" t="s">
        <v>10</v>
      </c>
      <c r="G5" s="5" t="s">
        <v>23</v>
      </c>
      <c r="H5" s="7">
        <v>4946642</v>
      </c>
      <c r="I5" s="2" t="s">
        <v>8</v>
      </c>
      <c r="J5" s="7">
        <v>395731</v>
      </c>
      <c r="K5" s="4">
        <f t="shared" ref="K5:K19" si="0">+J5+H5</f>
        <v>5342373</v>
      </c>
    </row>
    <row r="6" spans="1:11" ht="20.25" customHeight="1" outlineLevel="1" x14ac:dyDescent="0.25">
      <c r="A6">
        <f t="shared" ref="A6:A19" si="1">+MONTH(B6)</f>
        <v>6</v>
      </c>
      <c r="B6" s="1">
        <v>44736</v>
      </c>
      <c r="C6" s="5" t="s">
        <v>41</v>
      </c>
      <c r="D6" s="5" t="s">
        <v>11</v>
      </c>
      <c r="E6" s="5" t="s">
        <v>29</v>
      </c>
      <c r="F6" s="5" t="s">
        <v>10</v>
      </c>
      <c r="G6" s="5" t="s">
        <v>46</v>
      </c>
      <c r="H6" s="7">
        <v>2503556</v>
      </c>
      <c r="I6" s="2" t="s">
        <v>8</v>
      </c>
      <c r="J6" s="7">
        <v>200284</v>
      </c>
      <c r="K6" s="4">
        <f t="shared" si="0"/>
        <v>2703840</v>
      </c>
    </row>
    <row r="7" spans="1:11" ht="20.25" customHeight="1" outlineLevel="1" x14ac:dyDescent="0.25">
      <c r="A7">
        <f t="shared" si="1"/>
        <v>7</v>
      </c>
      <c r="B7" s="1">
        <v>44750</v>
      </c>
      <c r="C7" s="5" t="s">
        <v>18</v>
      </c>
      <c r="D7" s="5" t="s">
        <v>11</v>
      </c>
      <c r="E7" s="5" t="s">
        <v>29</v>
      </c>
      <c r="F7" s="5" t="s">
        <v>10</v>
      </c>
      <c r="G7" s="5" t="s">
        <v>14</v>
      </c>
      <c r="H7" s="7">
        <v>1771095</v>
      </c>
      <c r="I7" s="2" t="s">
        <v>8</v>
      </c>
      <c r="J7" s="7">
        <v>141688</v>
      </c>
      <c r="K7" s="4">
        <f t="shared" si="0"/>
        <v>1912783</v>
      </c>
    </row>
    <row r="8" spans="1:11" ht="20.25" customHeight="1" outlineLevel="1" x14ac:dyDescent="0.25">
      <c r="A8">
        <f t="shared" si="1"/>
        <v>7</v>
      </c>
      <c r="B8" s="1">
        <v>44768</v>
      </c>
      <c r="C8" s="5" t="s">
        <v>44</v>
      </c>
      <c r="D8" s="5" t="s">
        <v>11</v>
      </c>
      <c r="E8" s="5" t="s">
        <v>29</v>
      </c>
      <c r="F8" s="5" t="s">
        <v>10</v>
      </c>
      <c r="G8" s="5" t="s">
        <v>14</v>
      </c>
      <c r="H8" s="7">
        <v>2398059</v>
      </c>
      <c r="I8" s="2" t="s">
        <v>8</v>
      </c>
      <c r="J8" s="7">
        <v>191845</v>
      </c>
      <c r="K8" s="4">
        <f t="shared" si="0"/>
        <v>2589904</v>
      </c>
    </row>
    <row r="9" spans="1:11" ht="20.25" customHeight="1" outlineLevel="1" x14ac:dyDescent="0.25">
      <c r="A9">
        <f t="shared" si="1"/>
        <v>8</v>
      </c>
      <c r="B9" s="1">
        <v>44785</v>
      </c>
      <c r="C9" s="5" t="s">
        <v>13</v>
      </c>
      <c r="D9" s="5" t="s">
        <v>11</v>
      </c>
      <c r="E9" s="5" t="s">
        <v>29</v>
      </c>
      <c r="F9" s="5" t="s">
        <v>10</v>
      </c>
      <c r="G9" s="5" t="s">
        <v>14</v>
      </c>
      <c r="H9" s="7">
        <v>2775581</v>
      </c>
      <c r="I9" s="2" t="s">
        <v>8</v>
      </c>
      <c r="J9" s="7">
        <v>222046</v>
      </c>
      <c r="K9" s="4">
        <f t="shared" si="0"/>
        <v>2997627</v>
      </c>
    </row>
    <row r="10" spans="1:11" ht="20.25" customHeight="1" outlineLevel="1" x14ac:dyDescent="0.25">
      <c r="A10">
        <f t="shared" si="1"/>
        <v>8</v>
      </c>
      <c r="B10" s="1">
        <v>44803</v>
      </c>
      <c r="C10" s="5" t="s">
        <v>24</v>
      </c>
      <c r="D10" s="5" t="s">
        <v>11</v>
      </c>
      <c r="E10" s="5" t="s">
        <v>29</v>
      </c>
      <c r="F10" s="5" t="s">
        <v>10</v>
      </c>
      <c r="G10" s="5" t="s">
        <v>14</v>
      </c>
      <c r="H10" s="7">
        <v>2135165</v>
      </c>
      <c r="I10" s="2" t="s">
        <v>8</v>
      </c>
      <c r="J10" s="7">
        <v>170813</v>
      </c>
      <c r="K10" s="4">
        <f t="shared" si="0"/>
        <v>2305978</v>
      </c>
    </row>
    <row r="11" spans="1:11" ht="20.25" customHeight="1" outlineLevel="1" x14ac:dyDescent="0.25">
      <c r="A11">
        <f t="shared" si="1"/>
        <v>9</v>
      </c>
      <c r="B11" s="1">
        <v>44818</v>
      </c>
      <c r="C11" s="5" t="s">
        <v>36</v>
      </c>
      <c r="D11" s="5" t="s">
        <v>11</v>
      </c>
      <c r="E11" s="5" t="s">
        <v>29</v>
      </c>
      <c r="F11" s="5" t="s">
        <v>10</v>
      </c>
      <c r="G11" s="5" t="s">
        <v>14</v>
      </c>
      <c r="H11" s="7">
        <v>1740173</v>
      </c>
      <c r="I11" s="2" t="s">
        <v>8</v>
      </c>
      <c r="J11" s="7">
        <v>139214</v>
      </c>
      <c r="K11" s="4">
        <f t="shared" si="0"/>
        <v>1879387</v>
      </c>
    </row>
    <row r="12" spans="1:11" ht="20.25" customHeight="1" outlineLevel="1" x14ac:dyDescent="0.25">
      <c r="A12">
        <f t="shared" si="1"/>
        <v>10</v>
      </c>
      <c r="B12" s="1">
        <v>44838</v>
      </c>
      <c r="C12" s="5" t="s">
        <v>9</v>
      </c>
      <c r="D12" s="5" t="s">
        <v>11</v>
      </c>
      <c r="E12" s="5" t="s">
        <v>29</v>
      </c>
      <c r="F12" s="5" t="s">
        <v>10</v>
      </c>
      <c r="G12" s="5" t="s">
        <v>14</v>
      </c>
      <c r="H12" s="7">
        <v>1847277</v>
      </c>
      <c r="I12" s="2" t="s">
        <v>8</v>
      </c>
      <c r="J12" s="7">
        <v>147782</v>
      </c>
      <c r="K12" s="4">
        <f t="shared" si="0"/>
        <v>1995059</v>
      </c>
    </row>
    <row r="13" spans="1:11" ht="20.25" customHeight="1" outlineLevel="1" x14ac:dyDescent="0.25">
      <c r="A13">
        <f t="shared" si="1"/>
        <v>10</v>
      </c>
      <c r="B13" s="1">
        <v>44845</v>
      </c>
      <c r="C13" s="5" t="s">
        <v>3</v>
      </c>
      <c r="D13" s="5" t="s">
        <v>11</v>
      </c>
      <c r="E13" s="5" t="s">
        <v>29</v>
      </c>
      <c r="F13" s="5" t="s">
        <v>10</v>
      </c>
      <c r="G13" s="5" t="s">
        <v>14</v>
      </c>
      <c r="H13" s="7">
        <v>1902789</v>
      </c>
      <c r="I13" s="2" t="s">
        <v>8</v>
      </c>
      <c r="J13" s="7">
        <v>152223</v>
      </c>
      <c r="K13" s="4">
        <f t="shared" si="0"/>
        <v>2055012</v>
      </c>
    </row>
    <row r="14" spans="1:11" ht="20.25" customHeight="1" outlineLevel="1" x14ac:dyDescent="0.25">
      <c r="A14">
        <f t="shared" si="1"/>
        <v>10</v>
      </c>
      <c r="B14" s="1">
        <v>44855</v>
      </c>
      <c r="C14" s="5" t="s">
        <v>38</v>
      </c>
      <c r="D14" s="5" t="s">
        <v>11</v>
      </c>
      <c r="E14" s="5" t="s">
        <v>29</v>
      </c>
      <c r="F14" s="5" t="s">
        <v>10</v>
      </c>
      <c r="G14" s="5" t="s">
        <v>14</v>
      </c>
      <c r="H14" s="7">
        <v>1183373</v>
      </c>
      <c r="I14" s="2" t="s">
        <v>8</v>
      </c>
      <c r="J14" s="7">
        <v>94670</v>
      </c>
      <c r="K14" s="4">
        <f t="shared" si="0"/>
        <v>1278043</v>
      </c>
    </row>
    <row r="15" spans="1:11" ht="20.25" customHeight="1" outlineLevel="1" x14ac:dyDescent="0.25">
      <c r="A15">
        <f t="shared" si="1"/>
        <v>11</v>
      </c>
      <c r="B15" s="1">
        <v>44882</v>
      </c>
      <c r="C15" s="5" t="s">
        <v>25</v>
      </c>
      <c r="D15" s="5" t="s">
        <v>11</v>
      </c>
      <c r="E15" s="5" t="s">
        <v>29</v>
      </c>
      <c r="F15" s="5" t="s">
        <v>10</v>
      </c>
      <c r="G15" s="5" t="s">
        <v>14</v>
      </c>
      <c r="H15" s="7">
        <v>1771095</v>
      </c>
      <c r="I15" s="2" t="s">
        <v>8</v>
      </c>
      <c r="J15" s="7">
        <v>141688</v>
      </c>
      <c r="K15" s="4">
        <f t="shared" si="0"/>
        <v>1912783</v>
      </c>
    </row>
    <row r="16" spans="1:11" ht="20.25" customHeight="1" outlineLevel="1" x14ac:dyDescent="0.25">
      <c r="A16">
        <f t="shared" si="1"/>
        <v>12</v>
      </c>
      <c r="B16" s="1">
        <v>44904</v>
      </c>
      <c r="C16" s="5" t="s">
        <v>30</v>
      </c>
      <c r="D16" s="5" t="s">
        <v>11</v>
      </c>
      <c r="E16" s="5" t="s">
        <v>29</v>
      </c>
      <c r="F16" s="5" t="s">
        <v>10</v>
      </c>
      <c r="G16" s="5" t="s">
        <v>14</v>
      </c>
      <c r="H16" s="7">
        <v>2310690</v>
      </c>
      <c r="I16" s="2" t="s">
        <v>8</v>
      </c>
      <c r="J16" s="7">
        <v>184855</v>
      </c>
      <c r="K16" s="4">
        <f t="shared" si="0"/>
        <v>2495545</v>
      </c>
    </row>
    <row r="17" spans="1:11" ht="20.25" customHeight="1" outlineLevel="1" x14ac:dyDescent="0.25">
      <c r="A17">
        <f t="shared" si="1"/>
        <v>12</v>
      </c>
      <c r="B17" s="1">
        <v>44909</v>
      </c>
      <c r="C17" s="5" t="s">
        <v>26</v>
      </c>
      <c r="D17" s="5" t="s">
        <v>11</v>
      </c>
      <c r="E17" s="5" t="s">
        <v>29</v>
      </c>
      <c r="F17" s="5" t="s">
        <v>10</v>
      </c>
      <c r="G17" s="5" t="s">
        <v>14</v>
      </c>
      <c r="H17" s="7">
        <v>2755439</v>
      </c>
      <c r="I17" s="2" t="s">
        <v>8</v>
      </c>
      <c r="J17" s="7">
        <v>220435</v>
      </c>
      <c r="K17" s="4">
        <f t="shared" si="0"/>
        <v>2975874</v>
      </c>
    </row>
    <row r="18" spans="1:11" ht="20.25" customHeight="1" outlineLevel="1" x14ac:dyDescent="0.25">
      <c r="A18">
        <f t="shared" si="1"/>
        <v>7</v>
      </c>
      <c r="B18" s="1">
        <v>44755</v>
      </c>
      <c r="C18" s="5" t="s">
        <v>45</v>
      </c>
      <c r="D18" s="5" t="s">
        <v>45</v>
      </c>
      <c r="E18" s="5" t="s">
        <v>29</v>
      </c>
      <c r="F18" s="5" t="s">
        <v>10</v>
      </c>
      <c r="G18" s="5" t="s">
        <v>49</v>
      </c>
      <c r="H18" s="7">
        <v>-271772</v>
      </c>
      <c r="I18" s="2" t="s">
        <v>8</v>
      </c>
      <c r="J18" s="7">
        <v>-21742</v>
      </c>
      <c r="K18" s="4">
        <f t="shared" si="0"/>
        <v>-293514</v>
      </c>
    </row>
    <row r="19" spans="1:11" ht="20.25" customHeight="1" outlineLevel="1" x14ac:dyDescent="0.25">
      <c r="A19">
        <f t="shared" si="1"/>
        <v>7</v>
      </c>
      <c r="B19" s="1">
        <v>44761</v>
      </c>
      <c r="C19" s="5" t="s">
        <v>45</v>
      </c>
      <c r="D19" s="5" t="s">
        <v>45</v>
      </c>
      <c r="E19" s="5" t="s">
        <v>29</v>
      </c>
      <c r="F19" s="5" t="s">
        <v>10</v>
      </c>
      <c r="G19" s="5" t="s">
        <v>49</v>
      </c>
      <c r="H19" s="7">
        <v>-1053308</v>
      </c>
      <c r="I19" s="2" t="s">
        <v>8</v>
      </c>
      <c r="J19" s="7">
        <v>-84265</v>
      </c>
      <c r="K19" s="4">
        <f t="shared" si="0"/>
        <v>-1137573</v>
      </c>
    </row>
    <row r="20" spans="1:11" outlineLevel="1" x14ac:dyDescent="0.25">
      <c r="B20" s="41" t="s">
        <v>72</v>
      </c>
      <c r="C20" s="41"/>
      <c r="D20" s="41"/>
      <c r="E20" s="41"/>
      <c r="F20" s="41"/>
      <c r="G20" s="41"/>
      <c r="H20" s="32">
        <f>+SUM(H5:H19)</f>
        <v>28715854</v>
      </c>
      <c r="I20" s="32"/>
      <c r="J20" s="32">
        <f t="shared" ref="J20" si="2">+SUM(J5:J19)</f>
        <v>2297267</v>
      </c>
      <c r="K20" s="32">
        <f>+SUM(K5:K19)</f>
        <v>31013121</v>
      </c>
    </row>
    <row r="21" spans="1:11" outlineLevel="1" x14ac:dyDescent="0.25">
      <c r="B21" s="37"/>
      <c r="C21" s="37"/>
      <c r="D21" s="37"/>
      <c r="E21" s="37"/>
      <c r="F21" s="37"/>
      <c r="G21" s="37"/>
      <c r="H21" s="32"/>
      <c r="I21" s="32"/>
      <c r="J21" s="32"/>
      <c r="K21" s="32"/>
    </row>
    <row r="22" spans="1:11" outlineLevel="1" x14ac:dyDescent="0.25">
      <c r="B22" s="28"/>
      <c r="C22" s="29"/>
      <c r="D22" s="29"/>
      <c r="E22" s="29"/>
      <c r="F22" s="29"/>
      <c r="G22" s="29"/>
      <c r="H22" s="30"/>
      <c r="I22" s="31"/>
      <c r="J22" s="30"/>
      <c r="K22" s="32"/>
    </row>
    <row r="23" spans="1:11" ht="33.75" customHeight="1" outlineLevel="1" x14ac:dyDescent="0.25">
      <c r="B23" s="33" t="s">
        <v>6</v>
      </c>
      <c r="C23" s="34" t="s">
        <v>0</v>
      </c>
      <c r="D23" s="34" t="s">
        <v>47</v>
      </c>
      <c r="E23" s="34" t="s">
        <v>28</v>
      </c>
      <c r="F23" s="34" t="s">
        <v>17</v>
      </c>
      <c r="G23" s="34" t="s">
        <v>34</v>
      </c>
      <c r="H23" s="35" t="s">
        <v>21</v>
      </c>
      <c r="I23" s="34" t="s">
        <v>2</v>
      </c>
      <c r="J23" s="35" t="s">
        <v>40</v>
      </c>
      <c r="K23" s="36" t="s">
        <v>54</v>
      </c>
    </row>
    <row r="24" spans="1:11" outlineLevel="1" x14ac:dyDescent="0.25">
      <c r="A24">
        <f>+MONTH(B24)</f>
        <v>6</v>
      </c>
      <c r="B24" s="1">
        <v>44721</v>
      </c>
      <c r="C24" s="5" t="s">
        <v>1</v>
      </c>
      <c r="D24" s="5" t="s">
        <v>11</v>
      </c>
      <c r="E24" s="5" t="s">
        <v>29</v>
      </c>
      <c r="F24" s="5" t="s">
        <v>10</v>
      </c>
      <c r="G24" s="5" t="s">
        <v>51</v>
      </c>
      <c r="H24" s="7">
        <v>2980674</v>
      </c>
      <c r="I24" s="2" t="s">
        <v>8</v>
      </c>
      <c r="J24" s="7">
        <v>238454</v>
      </c>
      <c r="K24" s="4">
        <f t="shared" ref="K24:K42" si="3">+J24+H24</f>
        <v>3219128</v>
      </c>
    </row>
    <row r="25" spans="1:11" outlineLevel="1" x14ac:dyDescent="0.25">
      <c r="A25">
        <f t="shared" ref="A25:A42" si="4">+MONTH(B25)</f>
        <v>6</v>
      </c>
      <c r="B25" s="1">
        <v>44736</v>
      </c>
      <c r="C25" s="5" t="s">
        <v>42</v>
      </c>
      <c r="D25" s="5" t="s">
        <v>11</v>
      </c>
      <c r="E25" s="5" t="s">
        <v>29</v>
      </c>
      <c r="F25" s="5" t="s">
        <v>10</v>
      </c>
      <c r="G25" s="5" t="s">
        <v>53</v>
      </c>
      <c r="H25" s="7">
        <v>1630050</v>
      </c>
      <c r="I25" s="2" t="s">
        <v>8</v>
      </c>
      <c r="J25" s="7">
        <v>130404</v>
      </c>
      <c r="K25" s="4">
        <f t="shared" si="3"/>
        <v>1760454</v>
      </c>
    </row>
    <row r="26" spans="1:11" outlineLevel="1" x14ac:dyDescent="0.25">
      <c r="A26">
        <f t="shared" si="4"/>
        <v>7</v>
      </c>
      <c r="B26" s="1">
        <v>44756</v>
      </c>
      <c r="C26" s="5" t="s">
        <v>37</v>
      </c>
      <c r="D26" s="5" t="s">
        <v>11</v>
      </c>
      <c r="E26" s="5" t="s">
        <v>29</v>
      </c>
      <c r="F26" s="5" t="s">
        <v>10</v>
      </c>
      <c r="G26" s="5" t="s">
        <v>52</v>
      </c>
      <c r="H26" s="7">
        <v>1810411</v>
      </c>
      <c r="I26" s="2" t="s">
        <v>8</v>
      </c>
      <c r="J26" s="7">
        <v>144833</v>
      </c>
      <c r="K26" s="4">
        <f t="shared" si="3"/>
        <v>1955244</v>
      </c>
    </row>
    <row r="27" spans="1:11" outlineLevel="1" x14ac:dyDescent="0.25">
      <c r="A27">
        <f t="shared" si="4"/>
        <v>7</v>
      </c>
      <c r="B27" s="1">
        <v>44767</v>
      </c>
      <c r="C27" s="5" t="s">
        <v>31</v>
      </c>
      <c r="D27" s="5" t="s">
        <v>11</v>
      </c>
      <c r="E27" s="5" t="s">
        <v>29</v>
      </c>
      <c r="F27" s="5" t="s">
        <v>10</v>
      </c>
      <c r="G27" s="5" t="s">
        <v>52</v>
      </c>
      <c r="H27" s="7">
        <v>2261645</v>
      </c>
      <c r="I27" s="2" t="s">
        <v>8</v>
      </c>
      <c r="J27" s="7">
        <v>180932</v>
      </c>
      <c r="K27" s="4">
        <f t="shared" si="3"/>
        <v>2442577</v>
      </c>
    </row>
    <row r="28" spans="1:11" outlineLevel="1" x14ac:dyDescent="0.25">
      <c r="A28">
        <f t="shared" si="4"/>
        <v>8</v>
      </c>
      <c r="B28" s="1">
        <v>44781</v>
      </c>
      <c r="C28" s="5" t="s">
        <v>33</v>
      </c>
      <c r="D28" s="5" t="s">
        <v>11</v>
      </c>
      <c r="E28" s="5" t="s">
        <v>29</v>
      </c>
      <c r="F28" s="5" t="s">
        <v>10</v>
      </c>
      <c r="G28" s="5" t="s">
        <v>52</v>
      </c>
      <c r="H28" s="7">
        <v>2691266</v>
      </c>
      <c r="I28" s="2" t="s">
        <v>8</v>
      </c>
      <c r="J28" s="7">
        <v>215301</v>
      </c>
      <c r="K28" s="4">
        <f t="shared" si="3"/>
        <v>2906567</v>
      </c>
    </row>
    <row r="29" spans="1:11" outlineLevel="1" x14ac:dyDescent="0.25">
      <c r="A29">
        <f t="shared" si="4"/>
        <v>8</v>
      </c>
      <c r="B29" s="1">
        <v>44803</v>
      </c>
      <c r="C29" s="5" t="s">
        <v>20</v>
      </c>
      <c r="D29" s="5" t="s">
        <v>11</v>
      </c>
      <c r="E29" s="5" t="s">
        <v>29</v>
      </c>
      <c r="F29" s="5" t="s">
        <v>10</v>
      </c>
      <c r="G29" s="5" t="s">
        <v>52</v>
      </c>
      <c r="H29" s="7">
        <v>1954638</v>
      </c>
      <c r="I29" s="2" t="s">
        <v>8</v>
      </c>
      <c r="J29" s="7">
        <v>156371</v>
      </c>
      <c r="K29" s="4">
        <f t="shared" si="3"/>
        <v>2111009</v>
      </c>
    </row>
    <row r="30" spans="1:11" outlineLevel="1" x14ac:dyDescent="0.25">
      <c r="A30">
        <f t="shared" si="4"/>
        <v>9</v>
      </c>
      <c r="B30" s="1">
        <v>44818</v>
      </c>
      <c r="C30" s="5" t="s">
        <v>48</v>
      </c>
      <c r="D30" s="5" t="s">
        <v>11</v>
      </c>
      <c r="E30" s="5" t="s">
        <v>29</v>
      </c>
      <c r="F30" s="5" t="s">
        <v>10</v>
      </c>
      <c r="G30" s="5" t="s">
        <v>52</v>
      </c>
      <c r="H30" s="7">
        <v>2064205</v>
      </c>
      <c r="I30" s="2" t="s">
        <v>8</v>
      </c>
      <c r="J30" s="7">
        <v>165136</v>
      </c>
      <c r="K30" s="4">
        <f t="shared" si="3"/>
        <v>2229341</v>
      </c>
    </row>
    <row r="31" spans="1:11" outlineLevel="1" x14ac:dyDescent="0.25">
      <c r="A31">
        <f t="shared" si="4"/>
        <v>10</v>
      </c>
      <c r="B31" s="1">
        <v>44837</v>
      </c>
      <c r="C31" s="5" t="s">
        <v>19</v>
      </c>
      <c r="D31" s="5" t="s">
        <v>11</v>
      </c>
      <c r="E31" s="5" t="s">
        <v>29</v>
      </c>
      <c r="F31" s="5" t="s">
        <v>10</v>
      </c>
      <c r="G31" s="5" t="s">
        <v>52</v>
      </c>
      <c r="H31" s="7">
        <v>2275877</v>
      </c>
      <c r="I31" s="2" t="s">
        <v>8</v>
      </c>
      <c r="J31" s="7">
        <v>182070</v>
      </c>
      <c r="K31" s="4">
        <f t="shared" si="3"/>
        <v>2457947</v>
      </c>
    </row>
    <row r="32" spans="1:11" outlineLevel="1" x14ac:dyDescent="0.25">
      <c r="A32">
        <f t="shared" si="4"/>
        <v>10</v>
      </c>
      <c r="B32" s="1">
        <v>44858</v>
      </c>
      <c r="C32" s="5" t="s">
        <v>7</v>
      </c>
      <c r="D32" s="5" t="s">
        <v>11</v>
      </c>
      <c r="E32" s="5" t="s">
        <v>29</v>
      </c>
      <c r="F32" s="5" t="s">
        <v>10</v>
      </c>
      <c r="G32" s="5" t="s">
        <v>52</v>
      </c>
      <c r="H32" s="7">
        <v>1660232</v>
      </c>
      <c r="I32" s="2" t="s">
        <v>8</v>
      </c>
      <c r="J32" s="7">
        <v>132819</v>
      </c>
      <c r="K32" s="4">
        <f t="shared" si="3"/>
        <v>1793051</v>
      </c>
    </row>
    <row r="33" spans="1:13" outlineLevel="1" x14ac:dyDescent="0.25">
      <c r="A33">
        <f t="shared" si="4"/>
        <v>11</v>
      </c>
      <c r="B33" s="1">
        <v>44872</v>
      </c>
      <c r="C33" s="5" t="s">
        <v>16</v>
      </c>
      <c r="D33" s="5" t="s">
        <v>11</v>
      </c>
      <c r="E33" s="5" t="s">
        <v>29</v>
      </c>
      <c r="F33" s="5" t="s">
        <v>10</v>
      </c>
      <c r="G33" s="5" t="s">
        <v>52</v>
      </c>
      <c r="H33" s="7">
        <v>1768260</v>
      </c>
      <c r="I33" s="2" t="s">
        <v>8</v>
      </c>
      <c r="J33" s="7">
        <v>141461</v>
      </c>
      <c r="K33" s="4">
        <f t="shared" si="3"/>
        <v>1909721</v>
      </c>
    </row>
    <row r="34" spans="1:13" outlineLevel="1" x14ac:dyDescent="0.25">
      <c r="A34">
        <f t="shared" si="4"/>
        <v>12</v>
      </c>
      <c r="B34" s="1">
        <v>44904</v>
      </c>
      <c r="C34" s="5" t="s">
        <v>5</v>
      </c>
      <c r="D34" s="5" t="s">
        <v>11</v>
      </c>
      <c r="E34" s="5" t="s">
        <v>29</v>
      </c>
      <c r="F34" s="5" t="s">
        <v>10</v>
      </c>
      <c r="G34" s="5" t="s">
        <v>52</v>
      </c>
      <c r="H34" s="7">
        <v>2055047</v>
      </c>
      <c r="I34" s="2" t="s">
        <v>8</v>
      </c>
      <c r="J34" s="7">
        <v>164404</v>
      </c>
      <c r="K34" s="4">
        <f t="shared" si="3"/>
        <v>2219451</v>
      </c>
    </row>
    <row r="35" spans="1:13" outlineLevel="1" x14ac:dyDescent="0.25">
      <c r="A35">
        <f t="shared" si="4"/>
        <v>11</v>
      </c>
      <c r="B35" s="1">
        <v>44884</v>
      </c>
      <c r="C35" s="5" t="s">
        <v>4</v>
      </c>
      <c r="D35" s="5" t="s">
        <v>11</v>
      </c>
      <c r="E35" s="5" t="s">
        <v>29</v>
      </c>
      <c r="F35" s="5" t="s">
        <v>10</v>
      </c>
      <c r="G35" s="5" t="s">
        <v>50</v>
      </c>
      <c r="H35" s="7">
        <v>1210787</v>
      </c>
      <c r="I35" s="2" t="s">
        <v>8</v>
      </c>
      <c r="J35" s="7">
        <v>96863</v>
      </c>
      <c r="K35" s="4">
        <f t="shared" si="3"/>
        <v>1307650</v>
      </c>
    </row>
    <row r="36" spans="1:13" outlineLevel="1" x14ac:dyDescent="0.25">
      <c r="A36">
        <f t="shared" si="4"/>
        <v>11</v>
      </c>
      <c r="B36" s="1">
        <v>44884</v>
      </c>
      <c r="C36" s="5" t="s">
        <v>22</v>
      </c>
      <c r="D36" s="5" t="s">
        <v>11</v>
      </c>
      <c r="E36" s="5" t="s">
        <v>29</v>
      </c>
      <c r="F36" s="5" t="s">
        <v>10</v>
      </c>
      <c r="G36" s="5" t="s">
        <v>27</v>
      </c>
      <c r="H36" s="7">
        <v>1210787</v>
      </c>
      <c r="I36" s="2" t="s">
        <v>8</v>
      </c>
      <c r="J36" s="7">
        <v>96863</v>
      </c>
      <c r="K36" s="4">
        <f t="shared" si="3"/>
        <v>1307650</v>
      </c>
    </row>
    <row r="37" spans="1:13" outlineLevel="1" x14ac:dyDescent="0.25">
      <c r="A37">
        <f t="shared" si="4"/>
        <v>7</v>
      </c>
      <c r="B37" s="1">
        <v>44743</v>
      </c>
      <c r="C37" s="5" t="s">
        <v>32</v>
      </c>
      <c r="D37" s="5" t="s">
        <v>11</v>
      </c>
      <c r="E37" s="5" t="s">
        <v>29</v>
      </c>
      <c r="F37" s="5" t="s">
        <v>10</v>
      </c>
      <c r="G37" s="5" t="s">
        <v>12</v>
      </c>
      <c r="H37" s="7">
        <v>1210787</v>
      </c>
      <c r="I37" s="2" t="s">
        <v>8</v>
      </c>
      <c r="J37" s="7">
        <v>96863</v>
      </c>
      <c r="K37" s="4">
        <f t="shared" si="3"/>
        <v>1307650</v>
      </c>
      <c r="M37" s="4">
        <f>+K43+K20</f>
        <v>58199077.200000003</v>
      </c>
    </row>
    <row r="38" spans="1:13" outlineLevel="1" x14ac:dyDescent="0.25">
      <c r="A38">
        <f>+MONTH(B38)</f>
        <v>7</v>
      </c>
      <c r="B38" s="1">
        <v>44758</v>
      </c>
      <c r="C38" s="5" t="s">
        <v>45</v>
      </c>
      <c r="D38" s="5" t="s">
        <v>45</v>
      </c>
      <c r="E38" s="5" t="s">
        <v>39</v>
      </c>
      <c r="F38" s="5" t="s">
        <v>45</v>
      </c>
      <c r="G38" s="5" t="s">
        <v>49</v>
      </c>
      <c r="H38" s="7">
        <v>-366766</v>
      </c>
      <c r="I38" s="2" t="s">
        <v>8</v>
      </c>
      <c r="J38" s="7">
        <f>+I38*H38</f>
        <v>-29341.279999999999</v>
      </c>
      <c r="K38" s="4">
        <f t="shared" si="3"/>
        <v>-396107.28</v>
      </c>
    </row>
    <row r="39" spans="1:13" outlineLevel="1" x14ac:dyDescent="0.25">
      <c r="A39">
        <f t="shared" si="4"/>
        <v>9</v>
      </c>
      <c r="B39" s="1">
        <v>44831</v>
      </c>
      <c r="C39" s="5" t="s">
        <v>45</v>
      </c>
      <c r="D39" s="5" t="s">
        <v>45</v>
      </c>
      <c r="E39" s="5" t="s">
        <v>39</v>
      </c>
      <c r="F39" s="5" t="s">
        <v>45</v>
      </c>
      <c r="G39" s="5" t="s">
        <v>49</v>
      </c>
      <c r="H39" s="7">
        <v>-462466</v>
      </c>
      <c r="I39" s="2" t="s">
        <v>8</v>
      </c>
      <c r="J39" s="7">
        <f t="shared" ref="J39:J42" si="5">+I39*H39</f>
        <v>-36997.279999999999</v>
      </c>
      <c r="K39" s="4">
        <f t="shared" si="3"/>
        <v>-499463.28</v>
      </c>
    </row>
    <row r="40" spans="1:13" outlineLevel="1" x14ac:dyDescent="0.25">
      <c r="A40">
        <f t="shared" si="4"/>
        <v>12</v>
      </c>
      <c r="B40" s="1">
        <v>44924</v>
      </c>
      <c r="C40" s="5" t="s">
        <v>45</v>
      </c>
      <c r="D40" s="5" t="s">
        <v>45</v>
      </c>
      <c r="E40" s="5" t="s">
        <v>39</v>
      </c>
      <c r="F40" s="5" t="s">
        <v>45</v>
      </c>
      <c r="G40" s="5" t="s">
        <v>49</v>
      </c>
      <c r="H40" s="7">
        <v>-231594</v>
      </c>
      <c r="I40" s="2" t="s">
        <v>8</v>
      </c>
      <c r="J40" s="7">
        <f t="shared" si="5"/>
        <v>-18527.52</v>
      </c>
      <c r="K40" s="4">
        <f t="shared" si="3"/>
        <v>-250121.52</v>
      </c>
    </row>
    <row r="41" spans="1:13" outlineLevel="1" x14ac:dyDescent="0.25">
      <c r="A41">
        <f t="shared" si="4"/>
        <v>12</v>
      </c>
      <c r="B41" s="1">
        <v>44911</v>
      </c>
      <c r="C41" s="5" t="s">
        <v>45</v>
      </c>
      <c r="D41" s="5" t="s">
        <v>45</v>
      </c>
      <c r="E41" s="5" t="s">
        <v>39</v>
      </c>
      <c r="F41" s="5" t="s">
        <v>45</v>
      </c>
      <c r="G41" s="5" t="s">
        <v>49</v>
      </c>
      <c r="H41" s="7">
        <v>-396104</v>
      </c>
      <c r="I41" s="2" t="s">
        <v>8</v>
      </c>
      <c r="J41" s="7">
        <f t="shared" si="5"/>
        <v>-31688.32</v>
      </c>
      <c r="K41" s="4">
        <f t="shared" si="3"/>
        <v>-427792.32</v>
      </c>
    </row>
    <row r="42" spans="1:13" outlineLevel="1" x14ac:dyDescent="0.25">
      <c r="A42">
        <f t="shared" si="4"/>
        <v>12</v>
      </c>
      <c r="B42" s="1">
        <v>44924</v>
      </c>
      <c r="C42" s="5" t="s">
        <v>45</v>
      </c>
      <c r="D42" s="5" t="s">
        <v>45</v>
      </c>
      <c r="E42" s="5" t="s">
        <v>39</v>
      </c>
      <c r="F42" s="5" t="s">
        <v>45</v>
      </c>
      <c r="G42" s="5" t="s">
        <v>49</v>
      </c>
      <c r="H42" s="30">
        <v>-155555</v>
      </c>
      <c r="I42" s="2" t="s">
        <v>8</v>
      </c>
      <c r="J42" s="7">
        <f t="shared" si="5"/>
        <v>-12444.4</v>
      </c>
      <c r="K42" s="4">
        <f t="shared" si="3"/>
        <v>-167999.4</v>
      </c>
    </row>
    <row r="43" spans="1:13" x14ac:dyDescent="0.25">
      <c r="B43" s="38" t="s">
        <v>72</v>
      </c>
      <c r="C43" s="38"/>
      <c r="D43" s="38"/>
      <c r="E43" s="38"/>
      <c r="F43" s="38"/>
      <c r="G43" s="38"/>
      <c r="H43" s="32">
        <f t="shared" ref="H43:J43" si="6">+SUM(H24:H42)</f>
        <v>25172181</v>
      </c>
      <c r="I43" s="32">
        <f t="shared" si="6"/>
        <v>0</v>
      </c>
      <c r="J43" s="32">
        <f t="shared" si="6"/>
        <v>2013775.2000000002</v>
      </c>
      <c r="K43" s="32">
        <f>+SUM(K24:K42)</f>
        <v>27185956.199999999</v>
      </c>
    </row>
  </sheetData>
  <autoFilter ref="B4:K4" xr:uid="{00000000-0001-0000-0000-000000000000}">
    <sortState xmlns:xlrd2="http://schemas.microsoft.com/office/spreadsheetml/2017/richdata2" ref="B5:K37">
      <sortCondition ref="G4"/>
    </sortState>
  </autoFilter>
  <mergeCells count="4">
    <mergeCell ref="B43:G43"/>
    <mergeCell ref="A1:K1"/>
    <mergeCell ref="A2:K2"/>
    <mergeCell ref="B20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56B5-9CFF-4357-88A1-6BC20414C64A}">
  <dimension ref="A1:N19"/>
  <sheetViews>
    <sheetView tabSelected="1" workbookViewId="0">
      <selection activeCell="N19" sqref="N19"/>
    </sheetView>
  </sheetViews>
  <sheetFormatPr defaultRowHeight="15" x14ac:dyDescent="0.25"/>
  <cols>
    <col min="2" max="2" width="19.5703125" customWidth="1"/>
    <col min="3" max="3" width="26.85546875" customWidth="1"/>
    <col min="4" max="4" width="16.85546875" customWidth="1"/>
    <col min="5" max="5" width="10.5703125" customWidth="1"/>
    <col min="6" max="6" width="26.85546875" customWidth="1"/>
    <col min="10" max="10" width="19.140625" customWidth="1"/>
    <col min="11" max="11" width="28.28515625" customWidth="1"/>
    <col min="12" max="14" width="19.140625" customWidth="1"/>
  </cols>
  <sheetData>
    <row r="1" spans="1:14" ht="19.5" x14ac:dyDescent="0.3">
      <c r="B1" s="42" t="s">
        <v>73</v>
      </c>
      <c r="C1" s="42"/>
      <c r="D1" s="42"/>
      <c r="E1" s="42"/>
      <c r="F1" s="42"/>
      <c r="J1" s="42" t="s">
        <v>76</v>
      </c>
      <c r="K1" s="42"/>
      <c r="L1" s="42"/>
      <c r="M1" s="42"/>
      <c r="N1" s="42"/>
    </row>
    <row r="2" spans="1:14" ht="31.5" x14ac:dyDescent="0.25">
      <c r="B2" s="9" t="s">
        <v>71</v>
      </c>
      <c r="C2" s="9" t="s">
        <v>55</v>
      </c>
      <c r="D2" s="11" t="s">
        <v>56</v>
      </c>
      <c r="E2" s="9" t="s">
        <v>57</v>
      </c>
      <c r="F2" s="9" t="s">
        <v>58</v>
      </c>
      <c r="J2" s="9" t="s">
        <v>71</v>
      </c>
      <c r="K2" s="9" t="s">
        <v>55</v>
      </c>
      <c r="L2" s="11" t="s">
        <v>56</v>
      </c>
      <c r="M2" s="9" t="s">
        <v>57</v>
      </c>
      <c r="N2" s="9" t="s">
        <v>58</v>
      </c>
    </row>
    <row r="3" spans="1:14" ht="15.75" x14ac:dyDescent="0.25">
      <c r="B3" s="10"/>
      <c r="C3" s="10" t="s">
        <v>59</v>
      </c>
      <c r="D3" s="12"/>
      <c r="E3" s="10"/>
      <c r="F3" s="10"/>
      <c r="J3" s="10"/>
      <c r="K3" s="10" t="s">
        <v>59</v>
      </c>
      <c r="L3" s="12"/>
      <c r="M3" s="10"/>
      <c r="N3" s="10"/>
    </row>
    <row r="4" spans="1:14" ht="15.75" x14ac:dyDescent="0.25">
      <c r="A4">
        <v>6</v>
      </c>
      <c r="B4" s="27">
        <v>2022</v>
      </c>
      <c r="C4" s="13" t="s">
        <v>64</v>
      </c>
      <c r="D4" s="14">
        <f>+SUMIFS('Báo cáo'!K$5:K$17,'Báo cáo'!A$5:A$17,'Công nợ'!A4)</f>
        <v>8046213</v>
      </c>
      <c r="E4" s="15"/>
      <c r="F4" s="16"/>
      <c r="I4">
        <v>6</v>
      </c>
      <c r="J4" s="27">
        <v>2022</v>
      </c>
      <c r="K4" s="13" t="s">
        <v>64</v>
      </c>
      <c r="L4" s="14">
        <f>+SUMIFS('Báo cáo'!K$24:K$37,'Báo cáo'!A$24:A$37,'Công nợ'!I4)</f>
        <v>4979582</v>
      </c>
      <c r="M4" s="15"/>
      <c r="N4" s="16"/>
    </row>
    <row r="5" spans="1:14" ht="15.75" x14ac:dyDescent="0.25">
      <c r="A5">
        <v>7</v>
      </c>
      <c r="B5" s="27">
        <v>2022</v>
      </c>
      <c r="C5" s="13" t="s">
        <v>65</v>
      </c>
      <c r="D5" s="14">
        <f>+SUMIFS('Báo cáo'!K$5:K$17,'Báo cáo'!A$5:A$17,'Công nợ'!A5)</f>
        <v>4502687</v>
      </c>
      <c r="E5" s="15"/>
      <c r="F5" s="16"/>
      <c r="I5">
        <v>7</v>
      </c>
      <c r="J5" s="27">
        <v>2022</v>
      </c>
      <c r="K5" s="13" t="s">
        <v>65</v>
      </c>
      <c r="L5" s="14">
        <f>+SUMIFS('Báo cáo'!K$24:K$37,'Báo cáo'!A$24:A$37,'Công nợ'!I5)</f>
        <v>5705471</v>
      </c>
      <c r="M5" s="15"/>
      <c r="N5" s="16"/>
    </row>
    <row r="6" spans="1:14" ht="15.75" x14ac:dyDescent="0.25">
      <c r="A6">
        <v>8</v>
      </c>
      <c r="B6" s="27">
        <v>2022</v>
      </c>
      <c r="C6" s="13" t="s">
        <v>66</v>
      </c>
      <c r="D6" s="14">
        <f>+SUMIFS('Báo cáo'!K$5:K$17,'Báo cáo'!A$5:A$17,'Công nợ'!A6)</f>
        <v>5303605</v>
      </c>
      <c r="E6" s="15"/>
      <c r="F6" s="17"/>
      <c r="I6">
        <v>8</v>
      </c>
      <c r="J6" s="27">
        <v>2022</v>
      </c>
      <c r="K6" s="13" t="s">
        <v>66</v>
      </c>
      <c r="L6" s="14">
        <f>+SUMIFS('Báo cáo'!K$24:K$37,'Báo cáo'!A$24:A$37,'Công nợ'!I6)</f>
        <v>5017576</v>
      </c>
      <c r="M6" s="15"/>
      <c r="N6" s="17"/>
    </row>
    <row r="7" spans="1:14" ht="15.75" x14ac:dyDescent="0.25">
      <c r="A7">
        <v>9</v>
      </c>
      <c r="B7" s="27">
        <v>2022</v>
      </c>
      <c r="C7" s="13" t="s">
        <v>67</v>
      </c>
      <c r="D7" s="14">
        <f>+SUMIFS('Báo cáo'!K$5:K$17,'Báo cáo'!A$5:A$17,'Công nợ'!A7)</f>
        <v>1879387</v>
      </c>
      <c r="E7" s="16"/>
      <c r="F7" s="17"/>
      <c r="I7">
        <v>9</v>
      </c>
      <c r="J7" s="27">
        <v>2022</v>
      </c>
      <c r="K7" s="13" t="s">
        <v>67</v>
      </c>
      <c r="L7" s="14">
        <f>+SUMIFS('Báo cáo'!K$24:K$37,'Báo cáo'!A$24:A$37,'Công nợ'!I7)</f>
        <v>2229341</v>
      </c>
      <c r="M7" s="16"/>
      <c r="N7" s="17"/>
    </row>
    <row r="8" spans="1:14" ht="15.75" x14ac:dyDescent="0.25">
      <c r="A8">
        <v>10</v>
      </c>
      <c r="B8" s="27">
        <v>2022</v>
      </c>
      <c r="C8" s="13" t="s">
        <v>68</v>
      </c>
      <c r="D8" s="14">
        <f>+SUMIFS('Báo cáo'!K$5:K$17,'Báo cáo'!A$5:A$17,'Công nợ'!A8)</f>
        <v>5328114</v>
      </c>
      <c r="E8" s="16"/>
      <c r="F8" s="17"/>
      <c r="I8">
        <v>10</v>
      </c>
      <c r="J8" s="27">
        <v>2022</v>
      </c>
      <c r="K8" s="13" t="s">
        <v>68</v>
      </c>
      <c r="L8" s="14">
        <f>+SUMIFS('Báo cáo'!K$24:K$37,'Báo cáo'!A$24:A$37,'Công nợ'!I8)</f>
        <v>4250998</v>
      </c>
      <c r="M8" s="16"/>
      <c r="N8" s="17"/>
    </row>
    <row r="9" spans="1:14" ht="15.75" x14ac:dyDescent="0.25">
      <c r="A9">
        <v>11</v>
      </c>
      <c r="B9" s="27">
        <v>2022</v>
      </c>
      <c r="C9" s="13" t="s">
        <v>69</v>
      </c>
      <c r="D9" s="14">
        <f>+SUMIFS('Báo cáo'!K$5:K$17,'Báo cáo'!A$5:A$17,'Công nợ'!A9)</f>
        <v>1912783</v>
      </c>
      <c r="E9" s="16"/>
      <c r="F9" s="17"/>
      <c r="I9">
        <v>11</v>
      </c>
      <c r="J9" s="27">
        <v>2022</v>
      </c>
      <c r="K9" s="13" t="s">
        <v>69</v>
      </c>
      <c r="L9" s="14">
        <f>+SUMIFS('Báo cáo'!K$24:K$37,'Báo cáo'!A$24:A$37,'Công nợ'!I9)</f>
        <v>4525021</v>
      </c>
      <c r="M9" s="16"/>
      <c r="N9" s="17"/>
    </row>
    <row r="10" spans="1:14" ht="15.75" x14ac:dyDescent="0.25">
      <c r="A10">
        <v>12</v>
      </c>
      <c r="B10" s="27">
        <v>2022</v>
      </c>
      <c r="C10" s="13" t="s">
        <v>70</v>
      </c>
      <c r="D10" s="14">
        <f>+SUMIFS('Báo cáo'!K$5:K$17,'Báo cáo'!A$5:A$17,'Công nợ'!A10)</f>
        <v>5471419</v>
      </c>
      <c r="E10" s="16"/>
      <c r="F10" s="17"/>
      <c r="I10">
        <v>12</v>
      </c>
      <c r="J10" s="27">
        <v>2022</v>
      </c>
      <c r="K10" s="13" t="s">
        <v>70</v>
      </c>
      <c r="L10" s="14">
        <f>+SUMIFS('Báo cáo'!K$24:K$37,'Báo cáo'!A$24:A$37,'Công nợ'!I10)</f>
        <v>2219451</v>
      </c>
      <c r="M10" s="16"/>
      <c r="N10" s="17"/>
    </row>
    <row r="11" spans="1:14" ht="15.75" x14ac:dyDescent="0.25">
      <c r="B11" s="43" t="s">
        <v>60</v>
      </c>
      <c r="C11" s="44"/>
      <c r="D11" s="20">
        <f>+SUM(D4:D10)</f>
        <v>32444208</v>
      </c>
      <c r="E11" s="21">
        <v>0</v>
      </c>
      <c r="F11" s="22"/>
      <c r="J11" s="43" t="s">
        <v>60</v>
      </c>
      <c r="K11" s="44"/>
      <c r="L11" s="20">
        <f>+SUM(L4:L10)</f>
        <v>28927440</v>
      </c>
      <c r="M11" s="21">
        <v>0</v>
      </c>
      <c r="N11" s="22"/>
    </row>
    <row r="12" spans="1:14" ht="15.75" x14ac:dyDescent="0.25">
      <c r="A12">
        <v>7</v>
      </c>
      <c r="B12" s="27"/>
      <c r="C12" s="19" t="s">
        <v>74</v>
      </c>
      <c r="D12" s="18">
        <v>-1431087</v>
      </c>
      <c r="E12" s="15"/>
      <c r="F12" s="17"/>
      <c r="I12">
        <v>7</v>
      </c>
      <c r="J12" s="27"/>
      <c r="K12" s="19" t="s">
        <v>74</v>
      </c>
      <c r="L12" s="18">
        <f>+SUMIFS('Báo cáo'!K$38:K$42,'Báo cáo'!A$38:A$42,'Công nợ'!I12)</f>
        <v>-396107.28</v>
      </c>
      <c r="M12" s="15"/>
      <c r="N12" s="17"/>
    </row>
    <row r="13" spans="1:14" ht="15.75" x14ac:dyDescent="0.25">
      <c r="B13" s="27"/>
      <c r="C13" s="19"/>
      <c r="D13" s="18"/>
      <c r="E13" s="16"/>
      <c r="F13" s="17"/>
      <c r="I13">
        <v>9</v>
      </c>
      <c r="J13" s="27"/>
      <c r="K13" s="19" t="s">
        <v>77</v>
      </c>
      <c r="L13" s="18">
        <f>+SUMIFS('Báo cáo'!K$38:K$42,'Báo cáo'!A$38:A$42,'Công nợ'!I13)</f>
        <v>-499463.28</v>
      </c>
      <c r="M13" s="16"/>
      <c r="N13" s="17"/>
    </row>
    <row r="14" spans="1:14" ht="15.75" x14ac:dyDescent="0.25">
      <c r="B14" s="27"/>
      <c r="C14" s="19"/>
      <c r="D14" s="18"/>
      <c r="E14" s="16"/>
      <c r="F14" s="17"/>
      <c r="I14">
        <v>12</v>
      </c>
      <c r="J14" s="27"/>
      <c r="K14" s="19" t="s">
        <v>78</v>
      </c>
      <c r="L14" s="18">
        <f>+SUMIFS('Báo cáo'!K$38:K$42,'Báo cáo'!A$38:A$42,'Công nợ'!I14)</f>
        <v>-845913.24</v>
      </c>
      <c r="M14" s="16"/>
      <c r="N14" s="17"/>
    </row>
    <row r="15" spans="1:14" ht="15.75" x14ac:dyDescent="0.25">
      <c r="B15" s="43" t="s">
        <v>61</v>
      </c>
      <c r="C15" s="44"/>
      <c r="D15" s="20">
        <f>+D12</f>
        <v>-1431087</v>
      </c>
      <c r="E15" s="23"/>
      <c r="F15" s="22"/>
      <c r="J15" s="43" t="s">
        <v>61</v>
      </c>
      <c r="K15" s="44"/>
      <c r="L15" s="20">
        <f>+SUM(L12:M14)</f>
        <v>-1741483.8</v>
      </c>
      <c r="M15" s="23"/>
      <c r="N15" s="22"/>
    </row>
    <row r="16" spans="1:14" ht="15.75" x14ac:dyDescent="0.25">
      <c r="B16" s="27"/>
      <c r="C16" s="13" t="s">
        <v>75</v>
      </c>
      <c r="D16" s="18"/>
      <c r="E16" s="15"/>
      <c r="F16" s="16">
        <v>0</v>
      </c>
      <c r="J16" s="27"/>
      <c r="K16" s="13" t="s">
        <v>75</v>
      </c>
      <c r="L16" s="18"/>
      <c r="M16" s="15"/>
      <c r="N16" s="16">
        <v>0</v>
      </c>
    </row>
    <row r="17" spans="2:14" ht="15.75" x14ac:dyDescent="0.25">
      <c r="B17" s="27"/>
      <c r="C17" s="13"/>
      <c r="D17" s="18"/>
      <c r="E17" s="15"/>
      <c r="F17" s="16"/>
      <c r="J17" s="27"/>
      <c r="K17" s="13"/>
      <c r="L17" s="18"/>
      <c r="M17" s="15"/>
      <c r="N17" s="16"/>
    </row>
    <row r="18" spans="2:14" ht="15.75" x14ac:dyDescent="0.25">
      <c r="B18" s="43" t="s">
        <v>62</v>
      </c>
      <c r="C18" s="44"/>
      <c r="D18" s="24"/>
      <c r="E18" s="25"/>
      <c r="F18" s="25">
        <v>0</v>
      </c>
      <c r="J18" s="43" t="s">
        <v>62</v>
      </c>
      <c r="K18" s="44"/>
      <c r="L18" s="24"/>
      <c r="M18" s="25"/>
      <c r="N18" s="25">
        <v>0</v>
      </c>
    </row>
    <row r="19" spans="2:14" ht="15.75" x14ac:dyDescent="0.25">
      <c r="B19" s="45" t="s">
        <v>63</v>
      </c>
      <c r="C19" s="46"/>
      <c r="D19" s="46"/>
      <c r="E19" s="47"/>
      <c r="F19" s="26">
        <f>+D11+D15</f>
        <v>31013121</v>
      </c>
      <c r="J19" s="45" t="s">
        <v>63</v>
      </c>
      <c r="K19" s="46"/>
      <c r="L19" s="46"/>
      <c r="M19" s="47"/>
      <c r="N19" s="26">
        <f>+L11+L15</f>
        <v>27185956.199999999</v>
      </c>
    </row>
  </sheetData>
  <mergeCells count="10">
    <mergeCell ref="B1:F1"/>
    <mergeCell ref="B11:C11"/>
    <mergeCell ref="B15:C15"/>
    <mergeCell ref="B18:C18"/>
    <mergeCell ref="B19:E19"/>
    <mergeCell ref="J1:N1"/>
    <mergeCell ref="J11:K11"/>
    <mergeCell ref="J15:K15"/>
    <mergeCell ref="J18:K18"/>
    <mergeCell ref="J19:M19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2023-06-10T06:21:59Z</dcterms:created>
  <dcterms:modified xsi:type="dcterms:W3CDTF">2023-06-12T06:39:03Z</dcterms:modified>
</cp:coreProperties>
</file>