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LEVERFOOD\"/>
    </mc:Choice>
  </mc:AlternateContent>
  <bookViews>
    <workbookView xWindow="-120" yWindow="-120" windowWidth="24270" windowHeight="13020" activeTab="8"/>
  </bookViews>
  <sheets>
    <sheet name="Sheet1" sheetId="1" r:id="rId1"/>
    <sheet name="T1-5" sheetId="2" r:id="rId2"/>
    <sheet name="T6" sheetId="4" r:id="rId3"/>
    <sheet name="T7" sheetId="5" r:id="rId4"/>
    <sheet name="T8" sheetId="6" r:id="rId5"/>
    <sheet name="T9" sheetId="7" r:id="rId6"/>
    <sheet name="T10" sheetId="8" r:id="rId7"/>
    <sheet name="T11" sheetId="9" r:id="rId8"/>
    <sheet name="T12" sheetId="10" r:id="rId9"/>
  </sheets>
  <externalReferences>
    <externalReference r:id="rId10"/>
  </externalReferences>
  <definedNames>
    <definedName name="_xlnm._FilterDatabase" localSheetId="1" hidden="1">'T1-5'!$A$4:$K$38</definedName>
    <definedName name="_xlnm._FilterDatabase" localSheetId="3" hidden="1">'T7'!$A$4:$L$17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H16" i="10"/>
  <c r="I16" i="10"/>
  <c r="F16" i="10"/>
  <c r="I15" i="10"/>
  <c r="F21" i="10" l="1"/>
  <c r="F22" i="10" s="1"/>
  <c r="F20" i="10"/>
  <c r="G46" i="1"/>
  <c r="E34" i="1"/>
  <c r="E25" i="9"/>
  <c r="E27" i="8"/>
  <c r="G15" i="7" l="1"/>
  <c r="G16" i="7"/>
  <c r="G17" i="7"/>
  <c r="H17" i="7" s="1"/>
  <c r="G18" i="7"/>
  <c r="H18" i="7" s="1"/>
  <c r="G19" i="7"/>
  <c r="H10" i="7"/>
  <c r="E23" i="7" s="1"/>
  <c r="K3" i="5"/>
  <c r="H20" i="7" l="1"/>
  <c r="E24" i="7" s="1"/>
  <c r="E25" i="7" s="1"/>
  <c r="H3" i="5"/>
  <c r="I3" i="5"/>
  <c r="J3" i="5"/>
  <c r="J19" i="4" l="1"/>
  <c r="J3" i="4"/>
  <c r="K3" i="2"/>
  <c r="H3" i="2" l="1"/>
  <c r="I3" i="2"/>
  <c r="J3" i="2"/>
  <c r="D4" i="1"/>
  <c r="D6" i="1"/>
  <c r="D8" i="1"/>
  <c r="D15" i="1" l="1"/>
  <c r="G47" i="1" s="1"/>
</calcChain>
</file>

<file path=xl/sharedStrings.xml><?xml version="1.0" encoding="utf-8"?>
<sst xmlns="http://schemas.openxmlformats.org/spreadsheetml/2006/main" count="670" uniqueCount="249">
  <si>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</si>
  <si>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</si>
  <si>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</si>
  <si>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</si>
  <si>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</si>
  <si>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</si>
  <si>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1.2023</t>
  </si>
  <si>
    <t>Bảng kê hóa đơn tháng 2.2023</t>
  </si>
  <si>
    <t>Bảng kê hóa đơn tháng 3.2023</t>
  </si>
  <si>
    <t>Bảng kê hóa đơn tháng 4.2023</t>
  </si>
  <si>
    <t>Bảng kê hóa đơn tháng 5.2023</t>
  </si>
  <si>
    <t>Tổng bán hàng</t>
  </si>
  <si>
    <t>Hàng trả</t>
  </si>
  <si>
    <t>30/1/2023</t>
  </si>
  <si>
    <t>Tổng hàng trả</t>
  </si>
  <si>
    <t>28/3/2023</t>
  </si>
  <si>
    <t>Thanh toán CN T1.2023</t>
  </si>
  <si>
    <t>25/4/2023</t>
  </si>
  <si>
    <t>Thanh toán CN T2.2023</t>
  </si>
  <si>
    <t>Thanh toán CN T3.2023</t>
  </si>
  <si>
    <t>29/5/2023</t>
  </si>
  <si>
    <t>Thanh toán CN T4.2023</t>
  </si>
  <si>
    <t>Tổng đã thanh toán</t>
  </si>
  <si>
    <t>Dư nợ phải thu CLEVERFOOD</t>
  </si>
  <si>
    <t>Số dư đầu kỳ</t>
  </si>
  <si>
    <t>23/2/2023</t>
  </si>
  <si>
    <t>Thanh toán CN  T11/2022</t>
  </si>
  <si>
    <t>Thanh toán CN T12/2022</t>
  </si>
  <si>
    <t>Bảng kê hóa đơn tháng 6.2023</t>
  </si>
  <si>
    <t>Ngày chứng từ</t>
  </si>
  <si>
    <t>Số hóa đơn</t>
  </si>
  <si>
    <t>Mã khách hàng</t>
  </si>
  <si>
    <t>Khách hàng</t>
  </si>
  <si>
    <t>Địa chỉ</t>
  </si>
  <si>
    <t>Diễn giải</t>
  </si>
  <si>
    <t>Tổng tiền hàng</t>
  </si>
  <si>
    <t>Tiền chiết khấu</t>
  </si>
  <si>
    <t>Tiền thuế GTGT</t>
  </si>
  <si>
    <t>Tổng tiền thanh toán</t>
  </si>
  <si>
    <t>00000222</t>
  </si>
  <si>
    <t>CLEVERFOOD</t>
  </si>
  <si>
    <t>CÔNG TY CỔ PHẦN THỰC PHẨM SẠCH CLEVERFOOD</t>
  </si>
  <si>
    <t>Thôn Sen Hồ, Xã Lệ Chi, Huyện Gia Lâm, Thành phố Hà Nội, Việt Nam</t>
  </si>
  <si>
    <t>Bán hàng CÔNG TY CỔ PHẦN THỰC PHẨM SẠCH CLEVERFOOD theo hóa đơn 00000222</t>
  </si>
  <si>
    <t>00000906</t>
  </si>
  <si>
    <t>Bán hàng cleverfood Lữ Đoàn Nghĩa Đô, CHIẾT KHẤU CỐ ĐỊNH 4%</t>
  </si>
  <si>
    <t>00001085</t>
  </si>
  <si>
    <t>ck cố định 4 %</t>
  </si>
  <si>
    <t>00002874</t>
  </si>
  <si>
    <t>CK CỐ ĐỊNH 4%</t>
  </si>
  <si>
    <t>00004057</t>
  </si>
  <si>
    <t>00004097</t>
  </si>
  <si>
    <t>CK CỐ ĐỊNH 4% - cleverfood Lữ Đoàn Mỹ Đình</t>
  </si>
  <si>
    <t>00009047</t>
  </si>
  <si>
    <t>CK CỐ ĐỊNH 4% - cleverfood Lữ Đoàn 136 Hồ Tùng Mậu</t>
  </si>
  <si>
    <t>00011366</t>
  </si>
  <si>
    <t>cleverfood Lữ Đoàn 136 Hồ Tùng Mậu</t>
  </si>
  <si>
    <t>00011367</t>
  </si>
  <si>
    <t>cleverfood Lữ Đoàn Hoàng Đạo Thúy</t>
  </si>
  <si>
    <t>00012339</t>
  </si>
  <si>
    <t>CHIẾT KHẤU CỐ ĐỊNH 4% - cleverfood Lữ Đoàn 21 Lê Đức Thọ</t>
  </si>
  <si>
    <t>00013284</t>
  </si>
  <si>
    <t>00013732</t>
  </si>
  <si>
    <t>00015582</t>
  </si>
  <si>
    <t>00015701</t>
  </si>
  <si>
    <t>ck cố định 4% - cleverfood Lữ Đoàn 460 Khương Đình</t>
  </si>
  <si>
    <t>00017687</t>
  </si>
  <si>
    <t>ck cố định 4% - cleverfood Lữ Đoàn 136 Hồ Tùng Mậu</t>
  </si>
  <si>
    <t>00017686</t>
  </si>
  <si>
    <t>00019326</t>
  </si>
  <si>
    <t>cleverfood Lữ Đoàn 136 Hồ Tùng Mậu, CK CỐ ĐỊNH 4%, HỦY HĐ 19229 XUẤT LẠI HĐ 19326</t>
  </si>
  <si>
    <t>00020513</t>
  </si>
  <si>
    <t>cleverfood Lữ Đoàn Mỹ Đình - CK CỐ ĐỊNH 4%</t>
  </si>
  <si>
    <t>00021833</t>
  </si>
  <si>
    <t>cleverfood Lữ Đoàn Nghĩa Đô, CK CỐ ĐỊNH 4%,</t>
  </si>
  <si>
    <t>00021818</t>
  </si>
  <si>
    <t>cleverfood Lữ Đoàn 136 Hồ Tùng Mậu, CK CỐ ĐỊNH 4%,</t>
  </si>
  <si>
    <t>00022211</t>
  </si>
  <si>
    <t>cleverfood Lữ Đoàn 21 Lê Đức Thọ, CK CỐ ĐỊNH 4%</t>
  </si>
  <si>
    <t>00022200</t>
  </si>
  <si>
    <t>Bán hàng cleverfood Lữ Đoàn Hoàng Đạo Thúy, CK CỐ ĐỊNH 4%</t>
  </si>
  <si>
    <t>00023557</t>
  </si>
  <si>
    <t>Bán hàng cleverfood Lữ Đoàn 460 Khương Đình, CK CỐ ĐỊNH 4%</t>
  </si>
  <si>
    <t>00023741</t>
  </si>
  <si>
    <t>Bán hàng cleverfood Lữ Đoàn 136 Hồ Tùng Mậu, CK CỐ ĐỊNH 4%, KM GÀ MUỐI 500G X 20% TỪ NGÀY 25-4 ĐẾN 15-05 - cleverfood Lữ Đoàn 136 Hồ Tùng Mậu</t>
  </si>
  <si>
    <t>00025012</t>
  </si>
  <si>
    <t>Bán hàng cleverfood Lữ Đoàn Nghĩa Đô, CK CỐ ĐỊNH 4%, KM GÀ MUỐI 500G X 20% TỪ NGÀY 25-4 ĐẾN 15-05 - cleverfood Lữ Đoàn Nghĩa Đô</t>
  </si>
  <si>
    <t>00025310</t>
  </si>
  <si>
    <t>Bán hàng cleverfood Lữ Đoàn 136 Hồ Tùng Mậu, CK CỐ ĐỊNH 4%, KM GÀ MUỐI 500G X 20% TỪ NGÀY 25-4 ĐẾN 15-05</t>
  </si>
  <si>
    <t>00025450</t>
  </si>
  <si>
    <t>Bán hàng cleverfood Lữ Đoàn Hoàng Đạo Thúy, CK CỐ ĐỊNH 4%, KM GÀ MUỐI 500G X 20% TỪ NGÀY 25-4 ĐẾN 15-05-2023</t>
  </si>
  <si>
    <t>00028160</t>
  </si>
  <si>
    <t>Bán hàng cleverfood Lữ Đoàn Mỹ Đình, CK CỐ ĐỊNH 4%, KM GÀ MUỐI 500G X 20% TỪ NGÀY 25-4 ĐẾN 15-05-2023</t>
  </si>
  <si>
    <t>00028302</t>
  </si>
  <si>
    <t>00028303</t>
  </si>
  <si>
    <t>00029699</t>
  </si>
  <si>
    <t>Bán hàng cleverfood Lữ Đoàn 21 Lê Đức Thọ, CK 4%</t>
  </si>
  <si>
    <t>00029846</t>
  </si>
  <si>
    <t>Bán hàng cleverfood Lữ Đoàn 136 Hồ Tùng Mậu, CK CỐ ĐỊNH 4%</t>
  </si>
  <si>
    <t>00030080</t>
  </si>
  <si>
    <t>00020488</t>
  </si>
  <si>
    <t xml:space="preserve">Dđiều chỉnh giảm hóa đơn 4097 </t>
  </si>
  <si>
    <t>00032746</t>
  </si>
  <si>
    <t>00033230</t>
  </si>
  <si>
    <t>Bán hàng cleverfood Lữ Đoàn 460 Khương Đình , CK 4%</t>
  </si>
  <si>
    <t>00033291</t>
  </si>
  <si>
    <t>cleverfood Lữ Đoàn 136 Hồ Tùng Mậu, ck cố định 4%</t>
  </si>
  <si>
    <t>00033552</t>
  </si>
  <si>
    <t>Bán hàng cleverfood Lữ Đoàn Nghĩa Đô, ck cố định 4%</t>
  </si>
  <si>
    <t>00034711</t>
  </si>
  <si>
    <t>Bán hàng cleverfood Lữ Đoàn 136 Hồ Tùng Mậu , CK 4% CỐ ĐỊNH</t>
  </si>
  <si>
    <t>00035168</t>
  </si>
  <si>
    <t>Bán hàng cleverfood Lữ Đoàn 460 Khương Đình , CK 4% CỐ ĐỊNH</t>
  </si>
  <si>
    <t>00035167</t>
  </si>
  <si>
    <t>Bán hàng cleverfood Lữ Đoàn Hoàng Đạo Thúy, CK 4% CỐ ĐỊNH</t>
  </si>
  <si>
    <t>00035995</t>
  </si>
  <si>
    <t>Bán hàng cleverfood Lữ Đoàn Mỹ Đình, CK 4% CỐ ĐỊNH</t>
  </si>
  <si>
    <t>00037176</t>
  </si>
  <si>
    <t>Bán hàng cleverfood Lữ Đoàn 136 Hồ Tùng Mậu , CK 4%</t>
  </si>
  <si>
    <t>00037559</t>
  </si>
  <si>
    <t>Bán hàng cleverfood Lữ Đoàn Ba Đình theo hóa đơn 00037559 , CK 4%</t>
  </si>
  <si>
    <t>00037668</t>
  </si>
  <si>
    <t>DANH SÁCH TRẢ LẠI HÀNG BÁN</t>
  </si>
  <si>
    <t>Mã số thuế</t>
  </si>
  <si>
    <t>0107392399</t>
  </si>
  <si>
    <t>Hàng trả - cleverfood Lữ Đoàn Mỹ Đình</t>
  </si>
  <si>
    <t>Hàng trả - 21 Lê Đức Thọ - phiếu PXTH200000939</t>
  </si>
  <si>
    <t>BẢNG KÊ BÁN HÀNG</t>
  </si>
  <si>
    <t>Tháng 1+2+3+4+5</t>
  </si>
  <si>
    <t>Tháng 6</t>
  </si>
  <si>
    <t>Hàng trả -  Lữ Đoàn Mỹ Đình</t>
  </si>
  <si>
    <t>Hàng trả - PXTH150001694</t>
  </si>
  <si>
    <t>THEO DÕI CÔNG NỢ/ CTY CLEVERFOOD 2023</t>
  </si>
  <si>
    <t>0107392400</t>
  </si>
  <si>
    <t>BẢNG KÊ HÓA ĐƠN, CHỨNG TỪ HÀNG HÓA, DỊCH VỤ BÁN RA (MẪU QUẢN TRỊ)</t>
  </si>
  <si>
    <t>Tháng 7 năm 2023</t>
  </si>
  <si>
    <t>Ngày hóa đơn</t>
  </si>
  <si>
    <t>Ký hiệu HĐ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</si>
  <si>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</si>
  <si>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</si>
  <si>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</si>
  <si>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</si>
  <si>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</si>
  <si>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</si>
  <si>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00039285</t>
  </si>
  <si>
    <t>1C23TNN</t>
  </si>
  <si>
    <t>Bán hàng cleverfood Lữ Đoàn 136 Hồ Tùng Mậu, CK 4%</t>
  </si>
  <si>
    <t>8%</t>
  </si>
  <si>
    <t>00039324</t>
  </si>
  <si>
    <t>Bán hàng cleverfood Lữ Đoàn Mỹ Đình, CK 4%</t>
  </si>
  <si>
    <t>00039325</t>
  </si>
  <si>
    <t>Bán hàng cleverfood Lữ Đoàn 21 Lê Đức Thọ, ck 4%</t>
  </si>
  <si>
    <t/>
  </si>
  <si>
    <t>Hàng trả - cleverfood Lữ Đoàn 460 Khương Đình - cleverfood0005</t>
  </si>
  <si>
    <t>00040623</t>
  </si>
  <si>
    <t>Bán hàng cleverfood Lữ Đoàn Nghĩa Đô , CK 4%</t>
  </si>
  <si>
    <t>00040694</t>
  </si>
  <si>
    <t>Bán Hàng Clever food điểm mới , ck 4%</t>
  </si>
  <si>
    <t>00040959</t>
  </si>
  <si>
    <t>Bán hàng cleverfood Lữ Đoàn Hoàng Đạo Thúy , CK 4%</t>
  </si>
  <si>
    <t>00041576</t>
  </si>
  <si>
    <t>cleverfood Lữ Đoàn 136 Hồ Tùng Mậu , CK 4%</t>
  </si>
  <si>
    <t>00042120</t>
  </si>
  <si>
    <t>Hàng trả - cleverfood Lữ Đoàn 136 Hồ Tùng Mậu - cleverfood0003</t>
  </si>
  <si>
    <t>00043969</t>
  </si>
  <si>
    <t>Bán hàng cleverfood Lữ Đoàn 136 Hồ Tùng Mậu , ck cố định 4%</t>
  </si>
  <si>
    <t>Hàng trả - cleverfood Lữ Đoàn Hoàng Đạo Thúy - cleverfood0002</t>
  </si>
  <si>
    <t>Bảng kê hóa đơn tháng 7.2023</t>
  </si>
  <si>
    <t>Thanh toán CN T5.2023</t>
  </si>
  <si>
    <t>Bảng kê hóa đơn tháng 8.2023</t>
  </si>
  <si>
    <t>DANH SÁCH BÁN HÀNG</t>
  </si>
  <si>
    <t>Ngày hạch toán</t>
  </si>
  <si>
    <t>00045444</t>
  </si>
  <si>
    <t>cleverfood Lữ Đoàn 136 Hồ Tùng Mậu, ck 4%</t>
  </si>
  <si>
    <t>00046667</t>
  </si>
  <si>
    <t>cleverfood Lữ Đoàn Mỹ Đình , ck 4%</t>
  </si>
  <si>
    <t>00046666</t>
  </si>
  <si>
    <t>cleverfood Lữ Đoàn 21 Lê Đức Thọ , ck 4%</t>
  </si>
  <si>
    <t>00046665</t>
  </si>
  <si>
    <t>cleverfood Lữ Đoàn 136 Hồ Tùng Mậu , ck 4%</t>
  </si>
  <si>
    <t>00046785</t>
  </si>
  <si>
    <t>cleverfood Lữ Đoàn 136 Hồ Tùng Mậu, CK 4%</t>
  </si>
  <si>
    <t>00047784</t>
  </si>
  <si>
    <t>00049282</t>
  </si>
  <si>
    <t>00051173</t>
  </si>
  <si>
    <t>Số dòng = 8</t>
  </si>
  <si>
    <t>Hàng trả - cleverfood Lữ Đoàn 21 Lê Đức Thọ - cleverfood0006</t>
  </si>
  <si>
    <t>Hàng trả - Clever food Đội Cấn - cleverfood0011</t>
  </si>
  <si>
    <t>Hàng trả - cleverfood Lữ Đoàn Ba Đình - cleverfood0010</t>
  </si>
  <si>
    <t>00045095</t>
  </si>
  <si>
    <t>Bán hàng cleverfood Lữ Đoàn Hoàng Đạo Thúy , ck 4% cố định</t>
  </si>
  <si>
    <t>Số dòng = 7</t>
  </si>
  <si>
    <t>00053252</t>
  </si>
  <si>
    <t>cleverfood Lữ Đoàn Hoàng Đạo Thúy , ck 4% cố định ( KHÔNG XUẤT HĐ )</t>
  </si>
  <si>
    <t>cleverfood Lữ Đoàn 21 Lê Đức Thọ, CK 4%</t>
  </si>
  <si>
    <t>cleverfood Lữ Đoàn Mỹ Đình , CK 4% CỐ ĐỊNH</t>
  </si>
  <si>
    <t>Hàng trả - cleverfood Lữ Đoàn Hoàng Đạo Thúy - phiếu PXTH100002567 - cleverfood0002</t>
  </si>
  <si>
    <t>Bảng kê hóa đơn tháng 9.2023</t>
  </si>
  <si>
    <t xml:space="preserve">Hàng bán </t>
  </si>
  <si>
    <t>Công nợ tháng 9</t>
  </si>
  <si>
    <t xml:space="preserve">Số Hóa đơn </t>
  </si>
  <si>
    <t>Thanh toán CN T6.2023</t>
  </si>
  <si>
    <t>Hàng trả - Clever food điểm mới Đội Cấn</t>
  </si>
  <si>
    <t>Hàng trả - cleverfood Lữ Đoàn Ba Đình</t>
  </si>
  <si>
    <t>Hàng trả - cleverfood Lữ Đoàn Hoàng Đạo Thúy</t>
  </si>
  <si>
    <t>Hàng trả - cleverfood Lữ Đoàn 21 Lê Đức Thọ</t>
  </si>
  <si>
    <t>Bán hàng Clever food điểm mới , ck 4%</t>
  </si>
  <si>
    <t>Bán hàng cleverfood Lữ Đoàn Ba Đình , ck 4%</t>
  </si>
  <si>
    <t>00065230</t>
  </si>
  <si>
    <t>00065231</t>
  </si>
  <si>
    <t>00065232</t>
  </si>
  <si>
    <t>cleverfood Lữ Đoàn Mỹ Đình</t>
  </si>
  <si>
    <t>Số dòng = 9</t>
  </si>
  <si>
    <t>Hàng trả - Clever food điểm mới</t>
  </si>
  <si>
    <t>Số dòng = 6</t>
  </si>
  <si>
    <t xml:space="preserve">Hàng trả - cleverfood Lữ Đoàn Hoàng Đạo Thúy </t>
  </si>
  <si>
    <t xml:space="preserve">Hàng trả - cleverfood Lữ Đoàn Mỹ Đình </t>
  </si>
  <si>
    <t xml:space="preserve">Hàng trả - cleverfood Lữ Đoàn 136 Hồ Tùng Mậu </t>
  </si>
  <si>
    <t>Công nợ tháng 10</t>
  </si>
  <si>
    <t>Bảng kê hóa đơn tháng 10.2023</t>
  </si>
  <si>
    <t>Thanh toán CN T8.2023</t>
  </si>
  <si>
    <t>Thanh toán CN T7.2023</t>
  </si>
  <si>
    <t>Bán hàng cleverfood Lữ Đoàn 136 Hồ Tùng Mậu , ck 4%</t>
  </si>
  <si>
    <t>Bán hàng cleverfood Lữ Đoàn Ba Đình , CK 4%</t>
  </si>
  <si>
    <t>Bán hàng cleverfood Lữ Đoàn Mỹ Đình</t>
  </si>
  <si>
    <t>Hàng trả - cleverfood Lữ Đoàn Mỹ Đình - cleverfood0001</t>
  </si>
  <si>
    <t>Số dòng = 4</t>
  </si>
  <si>
    <t>Công nợ tháng 11</t>
  </si>
  <si>
    <t>00072430</t>
  </si>
  <si>
    <t>00072431</t>
  </si>
  <si>
    <t>00072432</t>
  </si>
  <si>
    <t>Bảng kê hóa đơn tháng 11.2023</t>
  </si>
  <si>
    <t>Số chứng từ</t>
  </si>
  <si>
    <t>BH2310200</t>
  </si>
  <si>
    <t>Bán hàng cleverfood Lữ Đoàn 136 Hồ Tùng Mậu, ck 4% cố định +  km gà muối 500g x 15% + giò tai lưỡi xào 250g x 15% từ ngày 10-12-2023 đến 31-12-2023</t>
  </si>
  <si>
    <t>BH2310028</t>
  </si>
  <si>
    <t>BH2310102</t>
  </si>
  <si>
    <t>Bán hàng cleverfood Lữ Đoàn Hoàng Đạo Thúy , km gà muối 500g x 15% + giò tai lưỡi xào 250g x 15% từ ngày 10-12-2023 đến 31-12-2023</t>
  </si>
  <si>
    <t>BH2310449</t>
  </si>
  <si>
    <t>Bán hàng cleverfood Lữ Đoàn Ba Đình, ck 4% cố định +  km gà muối 500g x 15% + giò tai lưỡi xào 250g x 15% từ ngày 10-12-2023 đến 31-12-2023</t>
  </si>
  <si>
    <t>BH2310440</t>
  </si>
  <si>
    <t>Bán hàng cleverfood Lữ Đoàn Nghĩa Đô</t>
  </si>
  <si>
    <t>Số dòng = 5</t>
  </si>
  <si>
    <t>HBTL2311/332</t>
  </si>
  <si>
    <t>HBTL2311/304</t>
  </si>
  <si>
    <t>Hàng trả - cleverfood Lữ Đoàn Nghĩa Đô - cleverfood0004</t>
  </si>
  <si>
    <t>Số dòng = 2</t>
  </si>
  <si>
    <t>Công nợ tháng 12</t>
  </si>
  <si>
    <t>Hàng trả - Cleverfood Lữ đoàn Mỹ Đình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</si>
</sst>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#,##0_ ;[Red]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C00000"/>
      <name val="Microsoft Sans Serif"/>
      <family val="2"/>
    </font>
    <font>
      <sz val="8"/>
      <color theme="1"/>
      <name val="Microsoft Sans Serif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3"/>
      <scheme val="minor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left" vertic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4" fontId="4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0" borderId="1" xfId="0" applyFont="1" applyBorder="1"/>
    <xf numFmtId="165" fontId="6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14" fontId="10" fillId="5" borderId="5" xfId="2" applyNumberFormat="1" applyFont="1" applyFill="1" applyBorder="1" applyAlignment="1">
      <alignment horizontal="center" vertical="center" wrapText="1"/>
    </xf>
    <xf numFmtId="38" fontId="10" fillId="0" borderId="6" xfId="2" applyNumberFormat="1" applyFont="1" applyBorder="1" applyAlignment="1">
      <alignment horizontal="right" vertical="center"/>
    </xf>
    <xf numFmtId="0" fontId="10" fillId="0" borderId="6" xfId="2" applyFont="1" applyBorder="1" applyAlignment="1">
      <alignment horizontal="left" vertical="center"/>
    </xf>
    <xf numFmtId="14" fontId="10" fillId="0" borderId="6" xfId="2" applyNumberFormat="1" applyFont="1" applyBorder="1" applyAlignment="1">
      <alignment horizontal="center" vertical="center"/>
    </xf>
    <xf numFmtId="38" fontId="10" fillId="5" borderId="5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10" fillId="0" borderId="6" xfId="2" quotePrefix="1" applyFont="1" applyBorder="1" applyAlignment="1">
      <alignment horizontal="left" vertical="center"/>
    </xf>
    <xf numFmtId="0" fontId="11" fillId="0" borderId="0" xfId="2" applyFont="1" applyAlignment="1">
      <alignment horizontal="center"/>
    </xf>
    <xf numFmtId="166" fontId="0" fillId="0" borderId="0" xfId="1" applyNumberFormat="1" applyFont="1"/>
    <xf numFmtId="38" fontId="0" fillId="0" borderId="0" xfId="0" applyNumberFormat="1"/>
    <xf numFmtId="1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0" fillId="0" borderId="0" xfId="0" applyNumberFormat="1"/>
    <xf numFmtId="0" fontId="12" fillId="0" borderId="0" xfId="0" applyFont="1" applyAlignment="1">
      <alignment horizontal="center"/>
    </xf>
    <xf numFmtId="14" fontId="10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38" fontId="10" fillId="5" borderId="5" xfId="0" applyNumberFormat="1" applyFont="1" applyFill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38" fontId="13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6" xfId="0" quotePrefix="1" applyFont="1" applyBorder="1" applyAlignment="1">
      <alignment horizontal="left" vertical="center"/>
    </xf>
    <xf numFmtId="167" fontId="13" fillId="0" borderId="6" xfId="1" applyNumberFormat="1" applyFont="1" applyBorder="1" applyAlignment="1">
      <alignment horizontal="right" vertical="center"/>
    </xf>
    <xf numFmtId="0" fontId="15" fillId="0" borderId="0" xfId="0" applyFont="1"/>
    <xf numFmtId="167" fontId="14" fillId="0" borderId="0" xfId="1" applyNumberFormat="1" applyFont="1"/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8" fontId="13" fillId="0" borderId="0" xfId="0" applyNumberFormat="1" applyFont="1" applyAlignment="1">
      <alignment horizontal="right" vertical="center"/>
    </xf>
    <xf numFmtId="14" fontId="13" fillId="0" borderId="6" xfId="0" applyNumberFormat="1" applyFont="1" applyBorder="1" applyAlignment="1">
      <alignment vertical="center"/>
    </xf>
    <xf numFmtId="14" fontId="13" fillId="0" borderId="0" xfId="0" applyNumberFormat="1" applyFont="1" applyAlignment="1">
      <alignment vertical="center"/>
    </xf>
    <xf numFmtId="14" fontId="15" fillId="0" borderId="0" xfId="0" applyNumberFormat="1" applyFont="1"/>
    <xf numFmtId="166" fontId="12" fillId="0" borderId="0" xfId="1" applyNumberFormat="1" applyFont="1" applyAlignment="1">
      <alignment horizontal="center"/>
    </xf>
    <xf numFmtId="0" fontId="5" fillId="0" borderId="0" xfId="2"/>
    <xf numFmtId="38" fontId="13" fillId="6" borderId="6" xfId="2" applyNumberFormat="1" applyFont="1" applyFill="1" applyBorder="1" applyAlignment="1">
      <alignment horizontal="right" vertical="center"/>
    </xf>
    <xf numFmtId="14" fontId="13" fillId="6" borderId="6" xfId="2" applyNumberFormat="1" applyFont="1" applyFill="1" applyBorder="1" applyAlignment="1">
      <alignment horizontal="left" vertical="center"/>
    </xf>
    <xf numFmtId="14" fontId="13" fillId="6" borderId="0" xfId="2" applyNumberFormat="1" applyFont="1" applyFill="1" applyAlignment="1">
      <alignment horizontal="left" vertical="center"/>
    </xf>
    <xf numFmtId="0" fontId="11" fillId="0" borderId="0" xfId="2" applyFont="1"/>
    <xf numFmtId="38" fontId="0" fillId="4" borderId="0" xfId="0" applyNumberFormat="1" applyFill="1"/>
    <xf numFmtId="38" fontId="16" fillId="4" borderId="0" xfId="0" applyNumberFormat="1" applyFont="1" applyFill="1"/>
    <xf numFmtId="14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38" fontId="10" fillId="0" borderId="0" xfId="2" applyNumberFormat="1" applyFont="1" applyAlignment="1">
      <alignment horizontal="right" vertical="center"/>
    </xf>
    <xf numFmtId="38" fontId="17" fillId="4" borderId="0" xfId="0" applyNumberFormat="1" applyFont="1" applyFill="1"/>
    <xf numFmtId="14" fontId="13" fillId="0" borderId="6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left" vertical="center"/>
    </xf>
    <xf numFmtId="38" fontId="13" fillId="0" borderId="6" xfId="2" applyNumberFormat="1" applyFont="1" applyBorder="1" applyAlignment="1">
      <alignment horizontal="right" vertical="center"/>
    </xf>
    <xf numFmtId="38" fontId="18" fillId="4" borderId="6" xfId="2" applyNumberFormat="1" applyFont="1" applyFill="1" applyBorder="1" applyAlignment="1">
      <alignment horizontal="right" vertical="center"/>
    </xf>
    <xf numFmtId="166" fontId="0" fillId="0" borderId="0" xfId="0" applyNumberFormat="1"/>
    <xf numFmtId="38" fontId="19" fillId="6" borderId="6" xfId="2" applyNumberFormat="1" applyFont="1" applyFill="1" applyBorder="1" applyAlignment="1">
      <alignment horizontal="right" vertical="center"/>
    </xf>
    <xf numFmtId="166" fontId="20" fillId="4" borderId="0" xfId="1" applyNumberFormat="1" applyFont="1" applyFill="1"/>
    <xf numFmtId="166" fontId="16" fillId="4" borderId="0" xfId="1" applyNumberFormat="1" applyFont="1" applyFill="1"/>
    <xf numFmtId="0" fontId="4" fillId="0" borderId="3" xfId="0" applyFont="1" applyBorder="1" applyAlignment="1">
      <alignment horizontal="left"/>
    </xf>
    <xf numFmtId="14" fontId="10" fillId="3" borderId="6" xfId="2" applyNumberFormat="1" applyFont="1" applyFill="1" applyBorder="1" applyAlignment="1">
      <alignment horizontal="center" vertical="center"/>
    </xf>
    <xf numFmtId="0" fontId="10" fillId="3" borderId="6" xfId="2" quotePrefix="1" applyFont="1" applyFill="1" applyBorder="1" applyAlignment="1">
      <alignment horizontal="left" vertical="center"/>
    </xf>
    <xf numFmtId="0" fontId="10" fillId="3" borderId="6" xfId="2" applyFont="1" applyFill="1" applyBorder="1" applyAlignment="1">
      <alignment horizontal="left" vertical="center"/>
    </xf>
    <xf numFmtId="38" fontId="10" fillId="3" borderId="6" xfId="2" applyNumberFormat="1" applyFont="1" applyFill="1" applyBorder="1" applyAlignment="1">
      <alignment horizontal="right" vertical="center"/>
    </xf>
    <xf numFmtId="14" fontId="13" fillId="3" borderId="6" xfId="2" applyNumberFormat="1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left" vertical="center"/>
    </xf>
    <xf numFmtId="38" fontId="13" fillId="3" borderId="6" xfId="2" applyNumberFormat="1" applyFont="1" applyFill="1" applyBorder="1" applyAlignment="1">
      <alignment horizontal="right" vertical="center"/>
    </xf>
    <xf numFmtId="0" fontId="5" fillId="0" borderId="0" xfId="2"/>
    <xf numFmtId="0" fontId="10" fillId="5" borderId="5" xfId="2" applyFont="1" applyFill="1" applyBorder="1" applyAlignment="1">
      <alignment horizontal="center" vertical="center" wrapText="1"/>
    </xf>
    <xf numFmtId="14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38" fontId="10" fillId="5" borderId="5" xfId="2" applyNumberFormat="1" applyFont="1" applyFill="1" applyBorder="1" applyAlignment="1">
      <alignment horizontal="center" vertical="center" wrapText="1"/>
    </xf>
    <xf numFmtId="38" fontId="10" fillId="0" borderId="6" xfId="2" applyNumberFormat="1" applyFont="1" applyBorder="1" applyAlignment="1">
      <alignment horizontal="right" vertical="center"/>
    </xf>
    <xf numFmtId="38" fontId="13" fillId="6" borderId="6" xfId="2" applyNumberFormat="1" applyFont="1" applyFill="1" applyBorder="1" applyAlignment="1">
      <alignment horizontal="right" vertical="center"/>
    </xf>
    <xf numFmtId="14" fontId="10" fillId="5" borderId="5" xfId="2" applyNumberFormat="1" applyFont="1" applyFill="1" applyBorder="1" applyAlignment="1">
      <alignment horizontal="center" vertical="center" wrapText="1"/>
    </xf>
    <xf numFmtId="14" fontId="13" fillId="6" borderId="6" xfId="2" applyNumberFormat="1" applyFont="1" applyFill="1" applyBorder="1" applyAlignment="1">
      <alignment horizontal="left" vertical="center"/>
    </xf>
    <xf numFmtId="38" fontId="20" fillId="4" borderId="0" xfId="0" applyNumberFormat="1" applyFont="1" applyFill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 vertical="center"/>
    </xf>
    <xf numFmtId="14" fontId="8" fillId="4" borderId="4" xfId="0" quotePrefix="1" applyNumberFormat="1" applyFont="1" applyFill="1" applyBorder="1" applyAlignment="1">
      <alignment horizontal="center" vertical="center"/>
    </xf>
    <xf numFmtId="14" fontId="8" fillId="4" borderId="3" xfId="0" quotePrefix="1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9" xfId="2" applyFont="1" applyBorder="1" applyAlignment="1">
      <alignment horizontal="center"/>
    </xf>
    <xf numFmtId="0" fontId="10" fillId="0" borderId="0" xfId="2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CH%20HANG/CLEVER%20FOOD/C&#244;ng%20n&#7907;%20CLEVERFOOD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nợ 2023"/>
      <sheetName val="tháng 1"/>
      <sheetName val="tháng 2"/>
      <sheetName val="tháng 3"/>
      <sheetName val="tháng 4"/>
      <sheetName val="tháng 5"/>
    </sheetNames>
    <sheetDataSet>
      <sheetData sheetId="0"/>
      <sheetData sheetId="1">
        <row r="6">
          <cell r="G6">
            <v>8855585</v>
          </cell>
        </row>
      </sheetData>
      <sheetData sheetId="2"/>
      <sheetData sheetId="3">
        <row r="12">
          <cell r="H12">
            <v>14227173</v>
          </cell>
        </row>
      </sheetData>
      <sheetData sheetId="4"/>
      <sheetData sheetId="5">
        <row r="11">
          <cell r="G11">
            <v>11704508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topLeftCell="A25" workbookViewId="0">
      <selection activeCell="G46" sqref="G46"/>
    </sheetView>
  </sheetViews>
  <sheetFormatPr defaultRowHeight="15" x14ac:dyDescent="0.25"/>
  <cols>
    <col min="2" max="2" width="19" customWidth="1"/>
    <col min="3" max="3" width="30.7109375" customWidth="1"/>
    <col min="4" max="4" width="21.28515625" customWidth="1"/>
    <col min="5" max="5" width="18.140625" customWidth="1"/>
    <col min="6" max="6" width="16.42578125" customWidth="1"/>
    <col min="7" max="7" width="18.5703125" customWidth="1"/>
    <col min="8" max="8" width="13.28515625" bestFit="1" customWidth="1"/>
    <col min="9" max="9" width="12.42578125" bestFit="1" customWidth="1"/>
    <col min="10" max="10" width="11.5703125" bestFit="1" customWidth="1"/>
    <col min="12" max="12" width="11.5703125" bestFit="1" customWidth="1"/>
  </cols>
  <sheetData>
    <row r="1" spans="2:9" ht="19.5" x14ac:dyDescent="0.3">
      <c r="B1" s="97" t="s">
        <v>132</v>
      </c>
      <c r="C1" s="97"/>
      <c r="D1" s="97"/>
      <c r="E1" s="97"/>
      <c r="F1" s="97"/>
      <c r="G1" s="97"/>
    </row>
    <row r="2" spans="2:9" ht="31.5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9" ht="15.75" x14ac:dyDescent="0.25">
      <c r="B3" s="22"/>
      <c r="C3" s="23" t="s">
        <v>24</v>
      </c>
      <c r="D3" s="24">
        <v>25339164</v>
      </c>
      <c r="E3" s="23"/>
      <c r="F3" s="23"/>
      <c r="G3" s="23"/>
    </row>
    <row r="4" spans="2:9" ht="15.75" x14ac:dyDescent="0.25">
      <c r="B4" s="3"/>
      <c r="C4" s="4" t="s">
        <v>6</v>
      </c>
      <c r="D4" s="5">
        <f>'[1]tháng 1'!G6</f>
        <v>8855585</v>
      </c>
      <c r="E4" s="5"/>
      <c r="F4" s="6"/>
      <c r="G4" s="6"/>
    </row>
    <row r="5" spans="2:9" ht="15.75" x14ac:dyDescent="0.25">
      <c r="B5" s="3"/>
      <c r="C5" s="4" t="s">
        <v>7</v>
      </c>
      <c r="D5" s="5">
        <v>8015657</v>
      </c>
      <c r="E5" s="5"/>
      <c r="F5" s="6"/>
      <c r="G5" s="6"/>
    </row>
    <row r="6" spans="2:9" ht="15.75" x14ac:dyDescent="0.25">
      <c r="B6" s="3"/>
      <c r="C6" s="4" t="s">
        <v>8</v>
      </c>
      <c r="D6" s="5">
        <f>'[1]tháng 3'!H12</f>
        <v>14227173</v>
      </c>
      <c r="E6" s="5"/>
      <c r="F6" s="6"/>
      <c r="G6" s="6"/>
    </row>
    <row r="7" spans="2:9" ht="15.75" x14ac:dyDescent="0.25">
      <c r="B7" s="7"/>
      <c r="C7" s="4" t="s">
        <v>9</v>
      </c>
      <c r="D7" s="5">
        <v>15739932</v>
      </c>
      <c r="E7" s="5"/>
      <c r="F7" s="6"/>
      <c r="G7" s="6"/>
      <c r="I7" s="39"/>
    </row>
    <row r="8" spans="2:9" ht="15.75" x14ac:dyDescent="0.25">
      <c r="B8" s="7"/>
      <c r="C8" s="4" t="s">
        <v>10</v>
      </c>
      <c r="D8" s="5">
        <f>'[1]tháng 5'!G11</f>
        <v>11704508</v>
      </c>
      <c r="E8" s="5"/>
      <c r="F8" s="6"/>
      <c r="G8" s="6"/>
    </row>
    <row r="9" spans="2:9" ht="15.75" x14ac:dyDescent="0.25">
      <c r="B9" s="7"/>
      <c r="C9" s="4" t="s">
        <v>28</v>
      </c>
      <c r="D9" s="5">
        <v>13845266</v>
      </c>
      <c r="E9" s="5"/>
      <c r="F9" s="6"/>
      <c r="G9" s="6"/>
    </row>
    <row r="10" spans="2:9" ht="15.75" x14ac:dyDescent="0.25">
      <c r="B10" s="7"/>
      <c r="C10" s="4" t="s">
        <v>167</v>
      </c>
      <c r="D10" s="5">
        <v>13749092</v>
      </c>
      <c r="E10" s="5"/>
      <c r="F10" s="6"/>
      <c r="G10" s="6"/>
    </row>
    <row r="11" spans="2:9" ht="15.75" x14ac:dyDescent="0.25">
      <c r="B11" s="7"/>
      <c r="C11" s="4" t="s">
        <v>169</v>
      </c>
      <c r="D11" s="5">
        <v>10160653</v>
      </c>
      <c r="E11" s="5"/>
      <c r="F11" s="6"/>
      <c r="G11" s="6"/>
    </row>
    <row r="12" spans="2:9" ht="15.75" x14ac:dyDescent="0.25">
      <c r="B12" s="7"/>
      <c r="C12" s="4" t="s">
        <v>197</v>
      </c>
      <c r="D12" s="5">
        <v>9223941</v>
      </c>
      <c r="E12" s="5"/>
      <c r="F12" s="6"/>
      <c r="G12" s="6"/>
    </row>
    <row r="13" spans="2:9" ht="15.75" x14ac:dyDescent="0.25">
      <c r="B13" s="7"/>
      <c r="C13" s="4" t="s">
        <v>219</v>
      </c>
      <c r="D13" s="5">
        <v>11441032</v>
      </c>
      <c r="E13" s="5"/>
      <c r="F13" s="6"/>
      <c r="G13" s="6"/>
    </row>
    <row r="14" spans="2:9" ht="15.75" x14ac:dyDescent="0.25">
      <c r="B14" s="7"/>
      <c r="C14" s="79" t="s">
        <v>231</v>
      </c>
      <c r="D14" s="5">
        <v>8597071</v>
      </c>
      <c r="E14" s="5"/>
      <c r="F14" s="6"/>
      <c r="G14" s="6"/>
    </row>
    <row r="15" spans="2:9" ht="15.75" x14ac:dyDescent="0.25">
      <c r="B15" s="98" t="s">
        <v>11</v>
      </c>
      <c r="C15" s="99"/>
      <c r="D15" s="8">
        <f>SUM(D4:D14)</f>
        <v>125559910</v>
      </c>
      <c r="E15" s="9"/>
      <c r="F15" s="10"/>
      <c r="G15" s="11"/>
    </row>
    <row r="16" spans="2:9" ht="15.75" x14ac:dyDescent="0.25">
      <c r="B16" s="12">
        <v>45017</v>
      </c>
      <c r="C16" s="38" t="s">
        <v>12</v>
      </c>
      <c r="D16" s="13"/>
      <c r="E16" s="14">
        <v>117278</v>
      </c>
      <c r="F16" s="15"/>
      <c r="G16" s="16"/>
      <c r="H16" s="35"/>
    </row>
    <row r="17" spans="2:12" ht="15.75" x14ac:dyDescent="0.25">
      <c r="B17" s="12">
        <v>44940</v>
      </c>
      <c r="C17" s="38" t="s">
        <v>12</v>
      </c>
      <c r="D17" s="13"/>
      <c r="E17" s="14">
        <v>1524604</v>
      </c>
      <c r="F17" s="15"/>
      <c r="G17" s="16"/>
      <c r="H17" s="35"/>
    </row>
    <row r="18" spans="2:12" ht="15.75" x14ac:dyDescent="0.25">
      <c r="B18" s="3" t="s">
        <v>13</v>
      </c>
      <c r="C18" s="38" t="s">
        <v>12</v>
      </c>
      <c r="D18" s="5"/>
      <c r="E18" s="17">
        <v>370812</v>
      </c>
      <c r="F18" s="15"/>
      <c r="G18" s="16"/>
      <c r="H18" s="35"/>
    </row>
    <row r="19" spans="2:12" ht="15.75" x14ac:dyDescent="0.25">
      <c r="B19" s="3">
        <v>44963</v>
      </c>
      <c r="C19" s="38" t="s">
        <v>12</v>
      </c>
      <c r="D19" s="18"/>
      <c r="E19" s="6">
        <v>977364</v>
      </c>
      <c r="F19" s="15"/>
      <c r="G19" s="16"/>
      <c r="H19" s="35"/>
      <c r="I19" s="39"/>
      <c r="J19" s="39"/>
    </row>
    <row r="20" spans="2:12" ht="15.75" x14ac:dyDescent="0.25">
      <c r="B20" s="3">
        <v>44971</v>
      </c>
      <c r="C20" s="38" t="s">
        <v>12</v>
      </c>
      <c r="D20" s="18"/>
      <c r="E20" s="6">
        <v>263114</v>
      </c>
      <c r="F20" s="6"/>
      <c r="G20" s="18"/>
      <c r="H20" s="35"/>
    </row>
    <row r="21" spans="2:12" ht="15.75" x14ac:dyDescent="0.25">
      <c r="B21" s="3">
        <v>44993</v>
      </c>
      <c r="C21" s="38" t="s">
        <v>12</v>
      </c>
      <c r="D21" s="18"/>
      <c r="E21" s="6">
        <v>128938</v>
      </c>
      <c r="F21" s="6"/>
      <c r="G21" s="18"/>
      <c r="H21" s="35"/>
      <c r="I21" s="39"/>
    </row>
    <row r="22" spans="2:12" ht="15.75" x14ac:dyDescent="0.25">
      <c r="B22" s="3">
        <v>44993</v>
      </c>
      <c r="C22" s="38" t="s">
        <v>12</v>
      </c>
      <c r="D22" s="18"/>
      <c r="E22" s="6">
        <v>395526</v>
      </c>
      <c r="F22" s="6"/>
      <c r="G22" s="18"/>
    </row>
    <row r="23" spans="2:12" ht="15.75" x14ac:dyDescent="0.25">
      <c r="B23" s="3">
        <v>44999</v>
      </c>
      <c r="C23" s="38" t="s">
        <v>12</v>
      </c>
      <c r="D23" s="18"/>
      <c r="E23" s="6">
        <v>95832</v>
      </c>
      <c r="F23" s="6"/>
      <c r="G23" s="18"/>
      <c r="I23" s="75"/>
      <c r="L23" s="39"/>
    </row>
    <row r="24" spans="2:12" ht="15.75" x14ac:dyDescent="0.25">
      <c r="B24" s="3">
        <v>45003</v>
      </c>
      <c r="C24" s="38" t="s">
        <v>12</v>
      </c>
      <c r="D24" s="18"/>
      <c r="E24" s="6">
        <v>158980</v>
      </c>
      <c r="F24" s="6"/>
      <c r="G24" s="18"/>
      <c r="I24" s="39"/>
    </row>
    <row r="25" spans="2:12" ht="15.75" x14ac:dyDescent="0.25">
      <c r="B25" s="3">
        <v>45028</v>
      </c>
      <c r="C25" s="38" t="s">
        <v>12</v>
      </c>
      <c r="D25" s="18"/>
      <c r="E25" s="6">
        <v>64469</v>
      </c>
      <c r="F25" s="6"/>
      <c r="G25" s="18"/>
      <c r="I25" s="39"/>
    </row>
    <row r="26" spans="2:12" ht="15.75" x14ac:dyDescent="0.25">
      <c r="B26" s="3">
        <v>45036</v>
      </c>
      <c r="C26" s="38" t="s">
        <v>12</v>
      </c>
      <c r="D26" s="18"/>
      <c r="E26" s="6">
        <v>64469</v>
      </c>
      <c r="F26" s="6"/>
      <c r="G26" s="18"/>
    </row>
    <row r="27" spans="2:12" ht="15.75" x14ac:dyDescent="0.25">
      <c r="B27" s="7">
        <v>45047</v>
      </c>
      <c r="C27" s="38" t="s">
        <v>12</v>
      </c>
      <c r="D27" s="18"/>
      <c r="E27" s="6">
        <v>887819</v>
      </c>
      <c r="F27" s="6"/>
      <c r="G27" s="18"/>
    </row>
    <row r="28" spans="2:12" ht="15.75" x14ac:dyDescent="0.25">
      <c r="B28" s="37">
        <v>45078</v>
      </c>
      <c r="C28" s="38" t="s">
        <v>12</v>
      </c>
      <c r="D28" s="18"/>
      <c r="E28" s="6">
        <v>647657</v>
      </c>
      <c r="F28" s="6"/>
      <c r="G28" s="18"/>
    </row>
    <row r="29" spans="2:12" ht="15.75" x14ac:dyDescent="0.25">
      <c r="B29" s="37">
        <v>45108</v>
      </c>
      <c r="C29" s="38" t="s">
        <v>12</v>
      </c>
      <c r="D29" s="18"/>
      <c r="E29" s="6">
        <v>637612</v>
      </c>
      <c r="F29" s="6"/>
      <c r="G29" s="18"/>
    </row>
    <row r="30" spans="2:12" ht="15.75" x14ac:dyDescent="0.25">
      <c r="B30" s="37">
        <v>45139</v>
      </c>
      <c r="C30" s="38" t="s">
        <v>12</v>
      </c>
      <c r="D30" s="18"/>
      <c r="E30" s="6">
        <v>873180</v>
      </c>
      <c r="F30" s="6"/>
      <c r="G30" s="18"/>
    </row>
    <row r="31" spans="2:12" ht="15.75" x14ac:dyDescent="0.25">
      <c r="B31" s="37">
        <v>45170</v>
      </c>
      <c r="C31" s="38" t="s">
        <v>12</v>
      </c>
      <c r="D31" s="18"/>
      <c r="E31" s="6">
        <v>1251918.8</v>
      </c>
      <c r="F31" s="6"/>
      <c r="G31" s="18"/>
    </row>
    <row r="32" spans="2:12" ht="15.75" x14ac:dyDescent="0.25">
      <c r="B32" s="37">
        <v>45200</v>
      </c>
      <c r="C32" s="38" t="s">
        <v>12</v>
      </c>
      <c r="D32" s="18"/>
      <c r="E32" s="6">
        <v>1699696</v>
      </c>
      <c r="F32" s="6"/>
      <c r="G32" s="18"/>
    </row>
    <row r="33" spans="2:7" ht="15.75" x14ac:dyDescent="0.25">
      <c r="B33" s="37">
        <v>45231</v>
      </c>
      <c r="C33" s="38" t="s">
        <v>12</v>
      </c>
      <c r="D33" s="18"/>
      <c r="E33" s="6">
        <v>524013</v>
      </c>
      <c r="F33" s="6"/>
      <c r="G33" s="18"/>
    </row>
    <row r="34" spans="2:7" ht="15.75" x14ac:dyDescent="0.25">
      <c r="B34" s="98" t="s">
        <v>14</v>
      </c>
      <c r="C34" s="99"/>
      <c r="D34" s="8"/>
      <c r="E34" s="8">
        <f>SUM(E16:E33)</f>
        <v>10683281.800000001</v>
      </c>
      <c r="F34" s="10"/>
      <c r="G34" s="11"/>
    </row>
    <row r="35" spans="2:7" ht="15.75" x14ac:dyDescent="0.25">
      <c r="B35" s="3">
        <v>44963</v>
      </c>
      <c r="C35" s="4" t="s">
        <v>26</v>
      </c>
      <c r="D35" s="13"/>
      <c r="E35" s="13"/>
      <c r="F35" s="15"/>
      <c r="G35" s="6">
        <v>11677371</v>
      </c>
    </row>
    <row r="36" spans="2:7" ht="15.75" x14ac:dyDescent="0.25">
      <c r="B36" s="3" t="s">
        <v>25</v>
      </c>
      <c r="C36" s="4" t="s">
        <v>27</v>
      </c>
      <c r="D36" s="5"/>
      <c r="E36" s="5"/>
      <c r="F36" s="6"/>
      <c r="G36" s="6">
        <v>13661646</v>
      </c>
    </row>
    <row r="37" spans="2:7" ht="15.75" x14ac:dyDescent="0.25">
      <c r="B37" s="3" t="s">
        <v>15</v>
      </c>
      <c r="C37" s="4" t="s">
        <v>16</v>
      </c>
      <c r="D37" s="5"/>
      <c r="E37" s="5"/>
      <c r="F37" s="6"/>
      <c r="G37" s="6">
        <v>6842896</v>
      </c>
    </row>
    <row r="38" spans="2:7" ht="15.75" x14ac:dyDescent="0.25">
      <c r="B38" s="3" t="s">
        <v>17</v>
      </c>
      <c r="C38" s="4" t="s">
        <v>18</v>
      </c>
      <c r="D38" s="5"/>
      <c r="E38" s="5"/>
      <c r="F38" s="6"/>
      <c r="G38" s="6">
        <v>6629456</v>
      </c>
    </row>
    <row r="39" spans="2:7" ht="15.75" x14ac:dyDescent="0.25">
      <c r="B39" s="3">
        <v>45050</v>
      </c>
      <c r="C39" s="4" t="s">
        <v>19</v>
      </c>
      <c r="D39" s="5"/>
      <c r="E39" s="5"/>
      <c r="F39" s="6"/>
      <c r="G39" s="6">
        <v>13447914</v>
      </c>
    </row>
    <row r="40" spans="2:7" ht="15.75" x14ac:dyDescent="0.25">
      <c r="B40" s="3" t="s">
        <v>20</v>
      </c>
      <c r="C40" s="4" t="s">
        <v>21</v>
      </c>
      <c r="D40" s="5"/>
      <c r="E40" s="5"/>
      <c r="F40" s="6"/>
      <c r="G40" s="6">
        <v>15756722</v>
      </c>
    </row>
    <row r="41" spans="2:7" ht="15.75" x14ac:dyDescent="0.25">
      <c r="B41" s="7">
        <v>45139</v>
      </c>
      <c r="C41" s="4" t="s">
        <v>168</v>
      </c>
      <c r="D41" s="5"/>
      <c r="E41" s="5"/>
      <c r="F41" s="6"/>
      <c r="G41" s="6">
        <v>10816689</v>
      </c>
    </row>
    <row r="42" spans="2:7" ht="15.75" x14ac:dyDescent="0.25">
      <c r="B42" s="7">
        <v>45190</v>
      </c>
      <c r="C42" s="4" t="s">
        <v>201</v>
      </c>
      <c r="D42" s="5"/>
      <c r="E42" s="5"/>
      <c r="F42" s="6"/>
      <c r="G42" s="6">
        <v>13197606</v>
      </c>
    </row>
    <row r="43" spans="2:7" ht="15.75" x14ac:dyDescent="0.25">
      <c r="B43" s="7">
        <v>45201</v>
      </c>
      <c r="C43" s="4" t="s">
        <v>221</v>
      </c>
      <c r="D43" s="5"/>
      <c r="E43" s="5"/>
      <c r="F43" s="6"/>
      <c r="G43" s="6">
        <v>13111480</v>
      </c>
    </row>
    <row r="44" spans="2:7" ht="15.75" x14ac:dyDescent="0.25">
      <c r="B44" s="7">
        <v>45217</v>
      </c>
      <c r="C44" s="4" t="s">
        <v>220</v>
      </c>
      <c r="D44" s="5"/>
      <c r="E44" s="5"/>
      <c r="F44" s="6"/>
      <c r="G44" s="6">
        <v>9287545</v>
      </c>
    </row>
    <row r="45" spans="2:7" ht="15.75" x14ac:dyDescent="0.25">
      <c r="B45" s="7"/>
      <c r="C45" s="79"/>
      <c r="D45" s="5"/>
      <c r="E45" s="5"/>
      <c r="F45" s="6"/>
      <c r="G45" s="6">
        <v>7972001</v>
      </c>
    </row>
    <row r="46" spans="2:7" ht="15.75" x14ac:dyDescent="0.25">
      <c r="B46" s="98" t="s">
        <v>22</v>
      </c>
      <c r="C46" s="99"/>
      <c r="D46" s="19"/>
      <c r="E46" s="9"/>
      <c r="F46" s="11"/>
      <c r="G46" s="20">
        <f>SUM(G35:G45)</f>
        <v>122401326</v>
      </c>
    </row>
    <row r="47" spans="2:7" ht="15.75" x14ac:dyDescent="0.25">
      <c r="B47" s="100" t="s">
        <v>23</v>
      </c>
      <c r="C47" s="101"/>
      <c r="D47" s="101"/>
      <c r="E47" s="101"/>
      <c r="F47" s="102"/>
      <c r="G47" s="21">
        <f>D3+D15-E34-G46</f>
        <v>17814466.199999988</v>
      </c>
    </row>
  </sheetData>
  <mergeCells count="5">
    <mergeCell ref="B1:G1"/>
    <mergeCell ref="B15:C15"/>
    <mergeCell ref="B34:C34"/>
    <mergeCell ref="B46:C46"/>
    <mergeCell ref="B47:F47"/>
  </mergeCells>
  <phoneticPr fontId="9" type="noConversion"/>
  <conditionalFormatting sqref="B4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workbookViewId="0">
      <selection activeCell="B1" sqref="B1:K2"/>
    </sheetView>
  </sheetViews>
  <sheetFormatPr defaultRowHeight="15" x14ac:dyDescent="0.25"/>
  <cols>
    <col min="1" max="1" width="5.5703125" customWidth="1"/>
    <col min="2" max="2" width="12.7109375" customWidth="1"/>
    <col min="3" max="3" width="13.140625" customWidth="1"/>
    <col min="4" max="4" width="13.28515625" customWidth="1"/>
    <col min="5" max="5" width="41.85546875" customWidth="1"/>
    <col min="6" max="6" width="29" customWidth="1"/>
    <col min="7" max="7" width="38.28515625" customWidth="1"/>
    <col min="8" max="11" width="13.140625" customWidth="1"/>
  </cols>
  <sheetData>
    <row r="1" spans="2:11" ht="18.75" x14ac:dyDescent="0.25">
      <c r="B1" s="103" t="s">
        <v>127</v>
      </c>
      <c r="C1" s="103"/>
      <c r="D1" s="103"/>
      <c r="E1" s="103"/>
      <c r="F1" s="103"/>
      <c r="G1" s="103"/>
      <c r="H1" s="103"/>
      <c r="I1" s="103"/>
      <c r="J1" s="103"/>
      <c r="K1" s="103"/>
    </row>
    <row r="2" spans="2:11" ht="18.75" x14ac:dyDescent="0.25">
      <c r="B2" s="103" t="s">
        <v>128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2:11" ht="18.75" x14ac:dyDescent="0.25">
      <c r="B3" s="31"/>
      <c r="C3" s="31"/>
      <c r="D3" s="31"/>
      <c r="E3" s="31"/>
      <c r="F3" s="31"/>
      <c r="G3" s="31"/>
      <c r="H3" s="32">
        <f>+SUBTOTAL(9,H5:H38)</f>
        <v>54393220</v>
      </c>
      <c r="I3" s="32">
        <f>+SUBTOTAL(9,I5:I38)</f>
        <v>1172446</v>
      </c>
      <c r="J3" s="32">
        <f>+SUBTOTAL(9,J5:J38)</f>
        <v>5322081</v>
      </c>
      <c r="K3" s="32">
        <f>+SUBTOTAL(9,K5:K38)</f>
        <v>58542855</v>
      </c>
    </row>
    <row r="4" spans="2:11" ht="21" x14ac:dyDescent="0.25">
      <c r="B4" s="26" t="s">
        <v>29</v>
      </c>
      <c r="C4" s="25" t="s">
        <v>30</v>
      </c>
      <c r="D4" s="25" t="s">
        <v>31</v>
      </c>
      <c r="E4" s="25" t="s">
        <v>32</v>
      </c>
      <c r="F4" s="25" t="s">
        <v>33</v>
      </c>
      <c r="G4" s="25" t="s">
        <v>34</v>
      </c>
      <c r="H4" s="30" t="s">
        <v>35</v>
      </c>
      <c r="I4" s="30" t="s">
        <v>36</v>
      </c>
      <c r="J4" s="30" t="s">
        <v>37</v>
      </c>
      <c r="K4" s="30" t="s">
        <v>38</v>
      </c>
    </row>
    <row r="5" spans="2:11" x14ac:dyDescent="0.25">
      <c r="B5" s="29">
        <v>44930</v>
      </c>
      <c r="C5" s="28" t="s">
        <v>39</v>
      </c>
      <c r="D5" s="28" t="s">
        <v>40</v>
      </c>
      <c r="E5" s="28" t="s">
        <v>41</v>
      </c>
      <c r="F5" s="28" t="s">
        <v>42</v>
      </c>
      <c r="G5" s="28" t="s">
        <v>43</v>
      </c>
      <c r="H5" s="27">
        <v>3045310</v>
      </c>
      <c r="I5" s="27">
        <v>121813</v>
      </c>
      <c r="J5" s="27">
        <v>292350</v>
      </c>
      <c r="K5" s="27">
        <v>3215847</v>
      </c>
    </row>
    <row r="6" spans="2:11" x14ac:dyDescent="0.25">
      <c r="B6" s="29">
        <v>44935</v>
      </c>
      <c r="C6" s="28" t="s">
        <v>44</v>
      </c>
      <c r="D6" s="28" t="s">
        <v>40</v>
      </c>
      <c r="E6" s="28" t="s">
        <v>41</v>
      </c>
      <c r="F6" s="28" t="s">
        <v>42</v>
      </c>
      <c r="G6" s="28" t="s">
        <v>45</v>
      </c>
      <c r="H6" s="27">
        <v>734310</v>
      </c>
      <c r="I6" s="27">
        <v>29372</v>
      </c>
      <c r="J6" s="27">
        <v>70494</v>
      </c>
      <c r="K6" s="27">
        <v>775432</v>
      </c>
    </row>
    <row r="7" spans="2:11" x14ac:dyDescent="0.25">
      <c r="B7" s="29">
        <v>44937</v>
      </c>
      <c r="C7" s="28" t="s">
        <v>46</v>
      </c>
      <c r="D7" s="28" t="s">
        <v>40</v>
      </c>
      <c r="E7" s="28" t="s">
        <v>41</v>
      </c>
      <c r="F7" s="28" t="s">
        <v>42</v>
      </c>
      <c r="G7" s="28" t="s">
        <v>47</v>
      </c>
      <c r="H7" s="27">
        <v>4606350</v>
      </c>
      <c r="I7" s="27">
        <v>184254</v>
      </c>
      <c r="J7" s="27">
        <v>442210</v>
      </c>
      <c r="K7" s="27">
        <v>4864306</v>
      </c>
    </row>
    <row r="8" spans="2:11" x14ac:dyDescent="0.25">
      <c r="B8" s="29">
        <v>44958</v>
      </c>
      <c r="C8" s="28" t="s">
        <v>48</v>
      </c>
      <c r="D8" s="28" t="s">
        <v>40</v>
      </c>
      <c r="E8" s="28" t="s">
        <v>41</v>
      </c>
      <c r="F8" s="28" t="s">
        <v>42</v>
      </c>
      <c r="G8" s="28" t="s">
        <v>49</v>
      </c>
      <c r="H8" s="27">
        <v>3496806</v>
      </c>
      <c r="I8" s="27">
        <v>139871</v>
      </c>
      <c r="J8" s="27">
        <v>335694</v>
      </c>
      <c r="K8" s="27">
        <v>3692629</v>
      </c>
    </row>
    <row r="9" spans="2:11" x14ac:dyDescent="0.25">
      <c r="B9" s="29">
        <v>44970</v>
      </c>
      <c r="C9" s="28" t="s">
        <v>50</v>
      </c>
      <c r="D9" s="28" t="s">
        <v>40</v>
      </c>
      <c r="E9" s="28" t="s">
        <v>41</v>
      </c>
      <c r="F9" s="28" t="s">
        <v>42</v>
      </c>
      <c r="G9" s="28" t="s">
        <v>49</v>
      </c>
      <c r="H9" s="27">
        <v>734310</v>
      </c>
      <c r="I9" s="27">
        <v>29372</v>
      </c>
      <c r="J9" s="27">
        <v>70494</v>
      </c>
      <c r="K9" s="27">
        <v>775432</v>
      </c>
    </row>
    <row r="10" spans="2:11" x14ac:dyDescent="0.25">
      <c r="B10" s="29">
        <v>44971</v>
      </c>
      <c r="C10" s="28" t="s">
        <v>51</v>
      </c>
      <c r="D10" s="28" t="s">
        <v>40</v>
      </c>
      <c r="E10" s="28" t="s">
        <v>41</v>
      </c>
      <c r="F10" s="28" t="s">
        <v>42</v>
      </c>
      <c r="G10" s="28" t="s">
        <v>52</v>
      </c>
      <c r="H10" s="27">
        <v>1744931</v>
      </c>
      <c r="I10" s="27">
        <v>69797</v>
      </c>
      <c r="J10" s="27">
        <v>167513</v>
      </c>
      <c r="K10" s="27">
        <v>1842647</v>
      </c>
    </row>
    <row r="11" spans="2:11" x14ac:dyDescent="0.25">
      <c r="B11" s="29">
        <v>44984</v>
      </c>
      <c r="C11" s="28" t="s">
        <v>53</v>
      </c>
      <c r="D11" s="28" t="s">
        <v>40</v>
      </c>
      <c r="E11" s="28" t="s">
        <v>41</v>
      </c>
      <c r="F11" s="28" t="s">
        <v>42</v>
      </c>
      <c r="G11" s="28" t="s">
        <v>54</v>
      </c>
      <c r="H11" s="27">
        <v>1614535</v>
      </c>
      <c r="I11" s="27">
        <v>64581</v>
      </c>
      <c r="J11" s="27">
        <v>154995</v>
      </c>
      <c r="K11" s="27">
        <v>1704949</v>
      </c>
    </row>
    <row r="12" spans="2:11" x14ac:dyDescent="0.25">
      <c r="B12" s="29">
        <v>44991</v>
      </c>
      <c r="C12" s="28" t="s">
        <v>55</v>
      </c>
      <c r="D12" s="28" t="s">
        <v>40</v>
      </c>
      <c r="E12" s="28" t="s">
        <v>41</v>
      </c>
      <c r="F12" s="28" t="s">
        <v>42</v>
      </c>
      <c r="G12" s="28" t="s">
        <v>56</v>
      </c>
      <c r="H12" s="27">
        <v>1660805</v>
      </c>
      <c r="I12" s="27">
        <v>66432</v>
      </c>
      <c r="J12" s="27">
        <v>159437</v>
      </c>
      <c r="K12" s="27">
        <v>1753810</v>
      </c>
    </row>
    <row r="13" spans="2:11" x14ac:dyDescent="0.25">
      <c r="B13" s="29">
        <v>44991</v>
      </c>
      <c r="C13" s="28" t="s">
        <v>57</v>
      </c>
      <c r="D13" s="28" t="s">
        <v>40</v>
      </c>
      <c r="E13" s="28" t="s">
        <v>41</v>
      </c>
      <c r="F13" s="28" t="s">
        <v>42</v>
      </c>
      <c r="G13" s="28" t="s">
        <v>58</v>
      </c>
      <c r="H13" s="27">
        <v>2008767</v>
      </c>
      <c r="I13" s="27">
        <v>80349</v>
      </c>
      <c r="J13" s="27">
        <v>192842</v>
      </c>
      <c r="K13" s="27">
        <v>2121260</v>
      </c>
    </row>
    <row r="14" spans="2:11" x14ac:dyDescent="0.25">
      <c r="B14" s="29">
        <v>44993</v>
      </c>
      <c r="C14" s="28" t="s">
        <v>59</v>
      </c>
      <c r="D14" s="28" t="s">
        <v>40</v>
      </c>
      <c r="E14" s="28" t="s">
        <v>41</v>
      </c>
      <c r="F14" s="28" t="s">
        <v>42</v>
      </c>
      <c r="G14" s="28" t="s">
        <v>60</v>
      </c>
      <c r="H14" s="27">
        <v>1317309</v>
      </c>
      <c r="I14" s="27">
        <v>52692</v>
      </c>
      <c r="J14" s="27">
        <v>126462</v>
      </c>
      <c r="K14" s="27">
        <v>1391079</v>
      </c>
    </row>
    <row r="15" spans="2:11" x14ac:dyDescent="0.25">
      <c r="B15" s="29">
        <v>44995</v>
      </c>
      <c r="C15" s="28" t="s">
        <v>61</v>
      </c>
      <c r="D15" s="28" t="s">
        <v>40</v>
      </c>
      <c r="E15" s="28" t="s">
        <v>41</v>
      </c>
      <c r="F15" s="28" t="s">
        <v>42</v>
      </c>
      <c r="G15" s="28" t="s">
        <v>60</v>
      </c>
      <c r="H15" s="27">
        <v>922445</v>
      </c>
      <c r="I15" s="27">
        <v>36898</v>
      </c>
      <c r="J15" s="27">
        <v>88555</v>
      </c>
      <c r="K15" s="27">
        <v>974102</v>
      </c>
    </row>
    <row r="16" spans="2:11" x14ac:dyDescent="0.25">
      <c r="B16" s="29">
        <v>45000</v>
      </c>
      <c r="C16" s="28" t="s">
        <v>62</v>
      </c>
      <c r="D16" s="28" t="s">
        <v>40</v>
      </c>
      <c r="E16" s="28" t="s">
        <v>41</v>
      </c>
      <c r="F16" s="28" t="s">
        <v>42</v>
      </c>
      <c r="G16" s="28" t="s">
        <v>52</v>
      </c>
      <c r="H16" s="27">
        <v>1390944</v>
      </c>
      <c r="I16" s="27">
        <v>55638</v>
      </c>
      <c r="J16" s="27">
        <v>133531</v>
      </c>
      <c r="K16" s="27">
        <v>1468837</v>
      </c>
    </row>
    <row r="17" spans="2:11" x14ac:dyDescent="0.25">
      <c r="B17" s="29">
        <v>45002</v>
      </c>
      <c r="C17" s="28" t="s">
        <v>63</v>
      </c>
      <c r="D17" s="28" t="s">
        <v>40</v>
      </c>
      <c r="E17" s="28" t="s">
        <v>41</v>
      </c>
      <c r="F17" s="28" t="s">
        <v>42</v>
      </c>
      <c r="G17" s="28" t="s">
        <v>54</v>
      </c>
      <c r="H17" s="27">
        <v>2023090</v>
      </c>
      <c r="I17" s="27">
        <v>80923</v>
      </c>
      <c r="J17" s="27">
        <v>194217</v>
      </c>
      <c r="K17" s="27">
        <v>2136384</v>
      </c>
    </row>
    <row r="18" spans="2:11" x14ac:dyDescent="0.25">
      <c r="B18" s="29">
        <v>45003</v>
      </c>
      <c r="C18" s="28" t="s">
        <v>64</v>
      </c>
      <c r="D18" s="28" t="s">
        <v>40</v>
      </c>
      <c r="E18" s="28" t="s">
        <v>41</v>
      </c>
      <c r="F18" s="28" t="s">
        <v>42</v>
      </c>
      <c r="G18" s="28" t="s">
        <v>65</v>
      </c>
      <c r="H18" s="27">
        <v>700329</v>
      </c>
      <c r="I18" s="27">
        <v>28013</v>
      </c>
      <c r="J18" s="27">
        <v>67232</v>
      </c>
      <c r="K18" s="27">
        <v>739548</v>
      </c>
    </row>
    <row r="19" spans="2:11" x14ac:dyDescent="0.25">
      <c r="B19" s="29">
        <v>45013</v>
      </c>
      <c r="C19" s="28" t="s">
        <v>66</v>
      </c>
      <c r="D19" s="28" t="s">
        <v>40</v>
      </c>
      <c r="E19" s="28" t="s">
        <v>41</v>
      </c>
      <c r="F19" s="28" t="s">
        <v>42</v>
      </c>
      <c r="G19" s="28" t="s">
        <v>67</v>
      </c>
      <c r="H19" s="27">
        <v>2663381</v>
      </c>
      <c r="I19" s="27">
        <v>106535</v>
      </c>
      <c r="J19" s="27">
        <v>255685</v>
      </c>
      <c r="K19" s="27">
        <v>2812531</v>
      </c>
    </row>
    <row r="20" spans="2:11" x14ac:dyDescent="0.25">
      <c r="B20" s="29">
        <v>45013</v>
      </c>
      <c r="C20" s="28" t="s">
        <v>68</v>
      </c>
      <c r="D20" s="28" t="s">
        <v>40</v>
      </c>
      <c r="E20" s="28" t="s">
        <v>41</v>
      </c>
      <c r="F20" s="28" t="s">
        <v>42</v>
      </c>
      <c r="G20" s="28" t="s">
        <v>65</v>
      </c>
      <c r="H20" s="27">
        <v>785628</v>
      </c>
      <c r="I20" s="27">
        <v>31426</v>
      </c>
      <c r="J20" s="27">
        <v>75420</v>
      </c>
      <c r="K20" s="27">
        <v>829622</v>
      </c>
    </row>
    <row r="21" spans="2:11" x14ac:dyDescent="0.25">
      <c r="B21" s="29">
        <v>45021</v>
      </c>
      <c r="C21" s="28" t="s">
        <v>69</v>
      </c>
      <c r="D21" s="28" t="s">
        <v>40</v>
      </c>
      <c r="E21" s="28" t="s">
        <v>41</v>
      </c>
      <c r="F21" s="28" t="s">
        <v>42</v>
      </c>
      <c r="G21" s="28" t="s">
        <v>70</v>
      </c>
      <c r="H21" s="27">
        <v>2425990</v>
      </c>
      <c r="I21" s="27">
        <v>0</v>
      </c>
      <c r="J21" s="27">
        <v>242599</v>
      </c>
      <c r="K21" s="27">
        <v>2668589</v>
      </c>
    </row>
    <row r="22" spans="2:11" x14ac:dyDescent="0.25">
      <c r="B22" s="29">
        <v>45024</v>
      </c>
      <c r="C22" s="33" t="s">
        <v>100</v>
      </c>
      <c r="D22" s="28" t="s">
        <v>40</v>
      </c>
      <c r="E22" s="28" t="s">
        <v>41</v>
      </c>
      <c r="F22" s="28" t="s">
        <v>42</v>
      </c>
      <c r="G22" s="28" t="s">
        <v>101</v>
      </c>
      <c r="H22" s="27">
        <v>-138000</v>
      </c>
      <c r="I22" s="27">
        <v>-5520</v>
      </c>
      <c r="J22" s="27">
        <v>-13248</v>
      </c>
      <c r="K22" s="27">
        <v>-145728</v>
      </c>
    </row>
    <row r="23" spans="2:11" x14ac:dyDescent="0.25">
      <c r="B23" s="29">
        <v>45026</v>
      </c>
      <c r="C23" s="28" t="s">
        <v>71</v>
      </c>
      <c r="D23" s="28" t="s">
        <v>40</v>
      </c>
      <c r="E23" s="28" t="s">
        <v>41</v>
      </c>
      <c r="F23" s="28" t="s">
        <v>42</v>
      </c>
      <c r="G23" s="28" t="s">
        <v>72</v>
      </c>
      <c r="H23" s="27">
        <v>1126425</v>
      </c>
      <c r="I23" s="27">
        <v>0</v>
      </c>
      <c r="J23" s="27">
        <v>112643</v>
      </c>
      <c r="K23" s="27">
        <v>1239068</v>
      </c>
    </row>
    <row r="24" spans="2:11" x14ac:dyDescent="0.25">
      <c r="B24" s="29">
        <v>45029</v>
      </c>
      <c r="C24" s="28" t="s">
        <v>73</v>
      </c>
      <c r="D24" s="28" t="s">
        <v>40</v>
      </c>
      <c r="E24" s="28" t="s">
        <v>41</v>
      </c>
      <c r="F24" s="28" t="s">
        <v>42</v>
      </c>
      <c r="G24" s="28" t="s">
        <v>74</v>
      </c>
      <c r="H24" s="27">
        <v>704940</v>
      </c>
      <c r="I24" s="27">
        <v>0</v>
      </c>
      <c r="J24" s="27">
        <v>70494</v>
      </c>
      <c r="K24" s="27">
        <v>775434</v>
      </c>
    </row>
    <row r="25" spans="2:11" x14ac:dyDescent="0.25">
      <c r="B25" s="29">
        <v>45029</v>
      </c>
      <c r="C25" s="28" t="s">
        <v>75</v>
      </c>
      <c r="D25" s="28" t="s">
        <v>40</v>
      </c>
      <c r="E25" s="28" t="s">
        <v>41</v>
      </c>
      <c r="F25" s="28" t="s">
        <v>42</v>
      </c>
      <c r="G25" s="28" t="s">
        <v>76</v>
      </c>
      <c r="H25" s="27">
        <v>4608360</v>
      </c>
      <c r="I25" s="27">
        <v>0</v>
      </c>
      <c r="J25" s="27">
        <v>460836</v>
      </c>
      <c r="K25" s="27">
        <v>5069196</v>
      </c>
    </row>
    <row r="26" spans="2:11" x14ac:dyDescent="0.25">
      <c r="B26" s="29">
        <v>45031</v>
      </c>
      <c r="C26" s="28" t="s">
        <v>77</v>
      </c>
      <c r="D26" s="28" t="s">
        <v>40</v>
      </c>
      <c r="E26" s="28" t="s">
        <v>41</v>
      </c>
      <c r="F26" s="28" t="s">
        <v>42</v>
      </c>
      <c r="G26" s="28" t="s">
        <v>78</v>
      </c>
      <c r="H26" s="27">
        <v>727602</v>
      </c>
      <c r="I26" s="27">
        <v>0</v>
      </c>
      <c r="J26" s="27">
        <v>72760</v>
      </c>
      <c r="K26" s="27">
        <v>800362</v>
      </c>
    </row>
    <row r="27" spans="2:11" x14ac:dyDescent="0.25">
      <c r="B27" s="29">
        <v>45031</v>
      </c>
      <c r="C27" s="28" t="s">
        <v>79</v>
      </c>
      <c r="D27" s="28" t="s">
        <v>40</v>
      </c>
      <c r="E27" s="28" t="s">
        <v>41</v>
      </c>
      <c r="F27" s="28" t="s">
        <v>42</v>
      </c>
      <c r="G27" s="28" t="s">
        <v>80</v>
      </c>
      <c r="H27" s="27">
        <v>1282903</v>
      </c>
      <c r="I27" s="27">
        <v>0</v>
      </c>
      <c r="J27" s="27">
        <v>128290</v>
      </c>
      <c r="K27" s="27">
        <v>1411193</v>
      </c>
    </row>
    <row r="28" spans="2:11" x14ac:dyDescent="0.25">
      <c r="B28" s="29">
        <v>45038</v>
      </c>
      <c r="C28" s="28" t="s">
        <v>81</v>
      </c>
      <c r="D28" s="28" t="s">
        <v>40</v>
      </c>
      <c r="E28" s="28" t="s">
        <v>41</v>
      </c>
      <c r="F28" s="28" t="s">
        <v>42</v>
      </c>
      <c r="G28" s="28" t="s">
        <v>82</v>
      </c>
      <c r="H28" s="27">
        <v>754204</v>
      </c>
      <c r="I28" s="27">
        <v>0</v>
      </c>
      <c r="J28" s="27">
        <v>75420</v>
      </c>
      <c r="K28" s="27">
        <v>829624</v>
      </c>
    </row>
    <row r="29" spans="2:11" x14ac:dyDescent="0.25">
      <c r="B29" s="29">
        <v>45041</v>
      </c>
      <c r="C29" s="28" t="s">
        <v>83</v>
      </c>
      <c r="D29" s="28" t="s">
        <v>40</v>
      </c>
      <c r="E29" s="28" t="s">
        <v>41</v>
      </c>
      <c r="F29" s="28" t="s">
        <v>42</v>
      </c>
      <c r="G29" s="28" t="s">
        <v>84</v>
      </c>
      <c r="H29" s="27">
        <v>2106145</v>
      </c>
      <c r="I29" s="27">
        <v>0</v>
      </c>
      <c r="J29" s="27">
        <v>210615</v>
      </c>
      <c r="K29" s="27">
        <v>2316760</v>
      </c>
    </row>
    <row r="30" spans="2:11" x14ac:dyDescent="0.25">
      <c r="B30" s="29">
        <v>45043</v>
      </c>
      <c r="C30" s="28" t="s">
        <v>85</v>
      </c>
      <c r="D30" s="28" t="s">
        <v>40</v>
      </c>
      <c r="E30" s="28" t="s">
        <v>41</v>
      </c>
      <c r="F30" s="28" t="s">
        <v>42</v>
      </c>
      <c r="G30" s="28" t="s">
        <v>86</v>
      </c>
      <c r="H30" s="27">
        <v>704940</v>
      </c>
      <c r="I30" s="27">
        <v>0</v>
      </c>
      <c r="J30" s="27">
        <v>70494</v>
      </c>
      <c r="K30" s="27">
        <v>775434</v>
      </c>
    </row>
    <row r="31" spans="2:11" x14ac:dyDescent="0.25">
      <c r="B31" s="29">
        <v>45049</v>
      </c>
      <c r="C31" s="28" t="s">
        <v>87</v>
      </c>
      <c r="D31" s="28" t="s">
        <v>40</v>
      </c>
      <c r="E31" s="28" t="s">
        <v>41</v>
      </c>
      <c r="F31" s="28" t="s">
        <v>42</v>
      </c>
      <c r="G31" s="28" t="s">
        <v>88</v>
      </c>
      <c r="H31" s="27">
        <v>2053245</v>
      </c>
      <c r="I31" s="27">
        <v>0</v>
      </c>
      <c r="J31" s="27">
        <v>205325</v>
      </c>
      <c r="K31" s="27">
        <v>2258570</v>
      </c>
    </row>
    <row r="32" spans="2:11" x14ac:dyDescent="0.25">
      <c r="B32" s="29">
        <v>45051</v>
      </c>
      <c r="C32" s="28" t="s">
        <v>89</v>
      </c>
      <c r="D32" s="28" t="s">
        <v>40</v>
      </c>
      <c r="E32" s="28" t="s">
        <v>41</v>
      </c>
      <c r="F32" s="28" t="s">
        <v>42</v>
      </c>
      <c r="G32" s="28" t="s">
        <v>90</v>
      </c>
      <c r="H32" s="27">
        <v>1083573</v>
      </c>
      <c r="I32" s="27">
        <v>0</v>
      </c>
      <c r="J32" s="27">
        <v>108357</v>
      </c>
      <c r="K32" s="27">
        <v>1191930</v>
      </c>
    </row>
    <row r="33" spans="2:11" x14ac:dyDescent="0.25">
      <c r="B33" s="29">
        <v>45058</v>
      </c>
      <c r="C33" s="28" t="s">
        <v>91</v>
      </c>
      <c r="D33" s="28" t="s">
        <v>40</v>
      </c>
      <c r="E33" s="28" t="s">
        <v>41</v>
      </c>
      <c r="F33" s="28" t="s">
        <v>42</v>
      </c>
      <c r="G33" s="28" t="s">
        <v>92</v>
      </c>
      <c r="H33" s="27">
        <v>852930</v>
      </c>
      <c r="I33" s="27">
        <v>0</v>
      </c>
      <c r="J33" s="27">
        <v>85293</v>
      </c>
      <c r="K33" s="27">
        <v>938223</v>
      </c>
    </row>
    <row r="34" spans="2:11" x14ac:dyDescent="0.25">
      <c r="B34" s="29">
        <v>45061</v>
      </c>
      <c r="C34" s="28" t="s">
        <v>93</v>
      </c>
      <c r="D34" s="28" t="s">
        <v>40</v>
      </c>
      <c r="E34" s="28" t="s">
        <v>41</v>
      </c>
      <c r="F34" s="28" t="s">
        <v>42</v>
      </c>
      <c r="G34" s="28" t="s">
        <v>90</v>
      </c>
      <c r="H34" s="27">
        <v>1333745</v>
      </c>
      <c r="I34" s="27">
        <v>0</v>
      </c>
      <c r="J34" s="27">
        <v>133375</v>
      </c>
      <c r="K34" s="27">
        <v>1467120</v>
      </c>
    </row>
    <row r="35" spans="2:11" x14ac:dyDescent="0.25">
      <c r="B35" s="29">
        <v>45061</v>
      </c>
      <c r="C35" s="28" t="s">
        <v>94</v>
      </c>
      <c r="D35" s="28" t="s">
        <v>40</v>
      </c>
      <c r="E35" s="28" t="s">
        <v>41</v>
      </c>
      <c r="F35" s="28" t="s">
        <v>42</v>
      </c>
      <c r="G35" s="28" t="s">
        <v>88</v>
      </c>
      <c r="H35" s="27">
        <v>1205400</v>
      </c>
      <c r="I35" s="27">
        <v>0</v>
      </c>
      <c r="J35" s="27">
        <v>120540</v>
      </c>
      <c r="K35" s="27">
        <v>1325940</v>
      </c>
    </row>
    <row r="36" spans="2:11" x14ac:dyDescent="0.25">
      <c r="B36" s="29">
        <v>45064</v>
      </c>
      <c r="C36" s="28" t="s">
        <v>95</v>
      </c>
      <c r="D36" s="28" t="s">
        <v>40</v>
      </c>
      <c r="E36" s="28" t="s">
        <v>41</v>
      </c>
      <c r="F36" s="28" t="s">
        <v>42</v>
      </c>
      <c r="G36" s="28" t="s">
        <v>96</v>
      </c>
      <c r="H36" s="27">
        <v>319848</v>
      </c>
      <c r="I36" s="27">
        <v>0</v>
      </c>
      <c r="J36" s="27">
        <v>31985</v>
      </c>
      <c r="K36" s="27">
        <v>351833</v>
      </c>
    </row>
    <row r="37" spans="2:11" x14ac:dyDescent="0.25">
      <c r="B37" s="29">
        <v>45068</v>
      </c>
      <c r="C37" s="28" t="s">
        <v>97</v>
      </c>
      <c r="D37" s="28" t="s">
        <v>40</v>
      </c>
      <c r="E37" s="28" t="s">
        <v>41</v>
      </c>
      <c r="F37" s="28" t="s">
        <v>42</v>
      </c>
      <c r="G37" s="28" t="s">
        <v>98</v>
      </c>
      <c r="H37" s="27">
        <v>1418630</v>
      </c>
      <c r="I37" s="27">
        <v>0</v>
      </c>
      <c r="J37" s="27">
        <v>141863</v>
      </c>
      <c r="K37" s="27">
        <v>1560493</v>
      </c>
    </row>
    <row r="38" spans="2:11" x14ac:dyDescent="0.25">
      <c r="B38" s="29">
        <v>45070</v>
      </c>
      <c r="C38" s="28" t="s">
        <v>99</v>
      </c>
      <c r="D38" s="28" t="s">
        <v>40</v>
      </c>
      <c r="E38" s="28" t="s">
        <v>41</v>
      </c>
      <c r="F38" s="28" t="s">
        <v>42</v>
      </c>
      <c r="G38" s="28" t="s">
        <v>98</v>
      </c>
      <c r="H38" s="27">
        <v>2373090</v>
      </c>
      <c r="I38" s="27">
        <v>0</v>
      </c>
      <c r="J38" s="27">
        <v>237309</v>
      </c>
      <c r="K38" s="27">
        <v>2610399</v>
      </c>
    </row>
  </sheetData>
  <autoFilter ref="A4:K38"/>
  <mergeCells count="2">
    <mergeCell ref="B1:K1"/>
    <mergeCell ref="B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23" sqref="A23:A25"/>
    </sheetView>
  </sheetViews>
  <sheetFormatPr defaultRowHeight="15" x14ac:dyDescent="0.25"/>
  <cols>
    <col min="1" max="1" width="15.28515625" customWidth="1"/>
    <col min="2" max="2" width="14.140625" customWidth="1"/>
    <col min="3" max="3" width="21.28515625" customWidth="1"/>
    <col min="4" max="4" width="10.140625" customWidth="1"/>
    <col min="5" max="5" width="29" customWidth="1"/>
    <col min="6" max="6" width="51.140625" customWidth="1"/>
    <col min="7" max="10" width="13" customWidth="1"/>
    <col min="13" max="13" width="10.140625" bestFit="1" customWidth="1"/>
  </cols>
  <sheetData>
    <row r="1" spans="1:13" ht="18.75" x14ac:dyDescent="0.25">
      <c r="A1" s="103" t="s">
        <v>127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3" ht="18.75" x14ac:dyDescent="0.25">
      <c r="A2" s="103" t="s">
        <v>129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3" x14ac:dyDescent="0.25">
      <c r="J3" s="35">
        <f>+SUBTOTAL(9,J5:J15)</f>
        <v>13845266</v>
      </c>
    </row>
    <row r="4" spans="1:13" ht="36.75" customHeight="1" x14ac:dyDescent="0.25">
      <c r="A4" s="26" t="s">
        <v>29</v>
      </c>
      <c r="B4" s="25" t="s">
        <v>30</v>
      </c>
      <c r="C4" s="25" t="s">
        <v>31</v>
      </c>
      <c r="D4" s="25" t="s">
        <v>32</v>
      </c>
      <c r="E4" s="25" t="s">
        <v>33</v>
      </c>
      <c r="F4" s="25" t="s">
        <v>34</v>
      </c>
      <c r="G4" s="30" t="s">
        <v>35</v>
      </c>
      <c r="H4" s="30" t="s">
        <v>36</v>
      </c>
      <c r="I4" s="30" t="s">
        <v>37</v>
      </c>
      <c r="J4" s="30" t="s">
        <v>38</v>
      </c>
    </row>
    <row r="5" spans="1:13" x14ac:dyDescent="0.25">
      <c r="A5" s="29">
        <v>45078</v>
      </c>
      <c r="B5" s="28" t="s">
        <v>102</v>
      </c>
      <c r="C5" s="28" t="s">
        <v>40</v>
      </c>
      <c r="D5" s="28" t="s">
        <v>41</v>
      </c>
      <c r="E5" s="28" t="s">
        <v>42</v>
      </c>
      <c r="F5" s="28" t="s">
        <v>80</v>
      </c>
      <c r="G5" s="27">
        <v>1092975</v>
      </c>
      <c r="H5" s="27">
        <v>0</v>
      </c>
      <c r="I5" s="27">
        <v>109298</v>
      </c>
      <c r="J5" s="27">
        <v>1202273</v>
      </c>
    </row>
    <row r="6" spans="1:13" x14ac:dyDescent="0.25">
      <c r="A6" s="29">
        <v>45083</v>
      </c>
      <c r="B6" s="28" t="s">
        <v>103</v>
      </c>
      <c r="C6" s="28" t="s">
        <v>40</v>
      </c>
      <c r="D6" s="28" t="s">
        <v>41</v>
      </c>
      <c r="E6" s="28" t="s">
        <v>42</v>
      </c>
      <c r="F6" s="28" t="s">
        <v>104</v>
      </c>
      <c r="G6" s="27">
        <v>496995</v>
      </c>
      <c r="H6" s="27">
        <v>0</v>
      </c>
      <c r="I6" s="27">
        <v>49700</v>
      </c>
      <c r="J6" s="27">
        <v>546695</v>
      </c>
    </row>
    <row r="7" spans="1:13" x14ac:dyDescent="0.25">
      <c r="A7" s="29">
        <v>45084</v>
      </c>
      <c r="B7" s="28" t="s">
        <v>105</v>
      </c>
      <c r="C7" s="28" t="s">
        <v>40</v>
      </c>
      <c r="D7" s="28" t="s">
        <v>41</v>
      </c>
      <c r="E7" s="28" t="s">
        <v>42</v>
      </c>
      <c r="F7" s="28" t="s">
        <v>106</v>
      </c>
      <c r="G7" s="27">
        <v>1771100</v>
      </c>
      <c r="H7" s="27">
        <v>0</v>
      </c>
      <c r="I7" s="27">
        <v>177110</v>
      </c>
      <c r="J7" s="27">
        <v>1948210</v>
      </c>
    </row>
    <row r="8" spans="1:13" x14ac:dyDescent="0.25">
      <c r="A8" s="29">
        <v>45085</v>
      </c>
      <c r="B8" s="28" t="s">
        <v>107</v>
      </c>
      <c r="C8" s="28" t="s">
        <v>40</v>
      </c>
      <c r="D8" s="28" t="s">
        <v>41</v>
      </c>
      <c r="E8" s="28" t="s">
        <v>42</v>
      </c>
      <c r="F8" s="28" t="s">
        <v>108</v>
      </c>
      <c r="G8" s="27">
        <v>704940</v>
      </c>
      <c r="H8" s="27">
        <v>0</v>
      </c>
      <c r="I8" s="27">
        <v>70494</v>
      </c>
      <c r="J8" s="27">
        <v>775434</v>
      </c>
      <c r="M8" s="36"/>
    </row>
    <row r="9" spans="1:13" x14ac:dyDescent="0.25">
      <c r="A9" s="29">
        <v>45090</v>
      </c>
      <c r="B9" s="28" t="s">
        <v>109</v>
      </c>
      <c r="C9" s="28" t="s">
        <v>40</v>
      </c>
      <c r="D9" s="28" t="s">
        <v>41</v>
      </c>
      <c r="E9" s="28" t="s">
        <v>42</v>
      </c>
      <c r="F9" s="28" t="s">
        <v>110</v>
      </c>
      <c r="G9" s="27">
        <v>1066160</v>
      </c>
      <c r="H9" s="27">
        <v>0</v>
      </c>
      <c r="I9" s="27">
        <v>106616</v>
      </c>
      <c r="J9" s="27">
        <v>1172776</v>
      </c>
    </row>
    <row r="10" spans="1:13" x14ac:dyDescent="0.25">
      <c r="A10" s="29">
        <v>45092</v>
      </c>
      <c r="B10" s="28" t="s">
        <v>111</v>
      </c>
      <c r="C10" s="28" t="s">
        <v>40</v>
      </c>
      <c r="D10" s="28" t="s">
        <v>41</v>
      </c>
      <c r="E10" s="28" t="s">
        <v>42</v>
      </c>
      <c r="F10" s="28" t="s">
        <v>112</v>
      </c>
      <c r="G10" s="27">
        <v>965686</v>
      </c>
      <c r="H10" s="27">
        <v>0</v>
      </c>
      <c r="I10" s="27">
        <v>96569</v>
      </c>
      <c r="J10" s="27">
        <v>1062255</v>
      </c>
    </row>
    <row r="11" spans="1:13" x14ac:dyDescent="0.25">
      <c r="A11" s="29">
        <v>45092</v>
      </c>
      <c r="B11" s="28" t="s">
        <v>113</v>
      </c>
      <c r="C11" s="28" t="s">
        <v>40</v>
      </c>
      <c r="D11" s="28" t="s">
        <v>41</v>
      </c>
      <c r="E11" s="28" t="s">
        <v>42</v>
      </c>
      <c r="F11" s="28" t="s">
        <v>114</v>
      </c>
      <c r="G11" s="27">
        <v>1126425</v>
      </c>
      <c r="H11" s="27">
        <v>0</v>
      </c>
      <c r="I11" s="27">
        <v>112643</v>
      </c>
      <c r="J11" s="27">
        <v>1239068</v>
      </c>
    </row>
    <row r="12" spans="1:13" x14ac:dyDescent="0.25">
      <c r="A12" s="29">
        <v>45093</v>
      </c>
      <c r="B12" s="28" t="s">
        <v>115</v>
      </c>
      <c r="C12" s="28" t="s">
        <v>40</v>
      </c>
      <c r="D12" s="28" t="s">
        <v>41</v>
      </c>
      <c r="E12" s="28" t="s">
        <v>42</v>
      </c>
      <c r="F12" s="28" t="s">
        <v>116</v>
      </c>
      <c r="G12" s="27">
        <v>992166</v>
      </c>
      <c r="H12" s="27">
        <v>0</v>
      </c>
      <c r="I12" s="27">
        <v>99217</v>
      </c>
      <c r="J12" s="27">
        <v>1091383</v>
      </c>
    </row>
    <row r="13" spans="1:13" x14ac:dyDescent="0.25">
      <c r="A13" s="29">
        <v>45099</v>
      </c>
      <c r="B13" s="28" t="s">
        <v>117</v>
      </c>
      <c r="C13" s="28" t="s">
        <v>40</v>
      </c>
      <c r="D13" s="28" t="s">
        <v>41</v>
      </c>
      <c r="E13" s="28" t="s">
        <v>42</v>
      </c>
      <c r="F13" s="28" t="s">
        <v>118</v>
      </c>
      <c r="G13" s="27">
        <v>1025166</v>
      </c>
      <c r="H13" s="27">
        <v>0</v>
      </c>
      <c r="I13" s="27">
        <v>102517</v>
      </c>
      <c r="J13" s="27">
        <v>1127683</v>
      </c>
    </row>
    <row r="14" spans="1:13" x14ac:dyDescent="0.25">
      <c r="A14" s="29">
        <v>45100</v>
      </c>
      <c r="B14" s="28" t="s">
        <v>119</v>
      </c>
      <c r="C14" s="28" t="s">
        <v>40</v>
      </c>
      <c r="D14" s="28" t="s">
        <v>41</v>
      </c>
      <c r="E14" s="28" t="s">
        <v>42</v>
      </c>
      <c r="F14" s="28" t="s">
        <v>120</v>
      </c>
      <c r="G14" s="27">
        <v>2278830</v>
      </c>
      <c r="H14" s="27">
        <v>0</v>
      </c>
      <c r="I14" s="27">
        <v>227883</v>
      </c>
      <c r="J14" s="27">
        <v>2506713</v>
      </c>
    </row>
    <row r="15" spans="1:13" x14ac:dyDescent="0.25">
      <c r="A15" s="29">
        <v>45103</v>
      </c>
      <c r="B15" s="28" t="s">
        <v>121</v>
      </c>
      <c r="C15" s="28" t="s">
        <v>40</v>
      </c>
      <c r="D15" s="28" t="s">
        <v>41</v>
      </c>
      <c r="E15" s="28" t="s">
        <v>42</v>
      </c>
      <c r="F15" s="28" t="s">
        <v>118</v>
      </c>
      <c r="G15" s="27">
        <v>1066160</v>
      </c>
      <c r="H15" s="27">
        <v>0</v>
      </c>
      <c r="I15" s="27">
        <v>106616</v>
      </c>
      <c r="J15" s="27">
        <v>1172776</v>
      </c>
    </row>
    <row r="18" spans="1:10" ht="18.75" x14ac:dyDescent="0.3">
      <c r="A18" s="104" t="s">
        <v>122</v>
      </c>
      <c r="B18" s="104"/>
      <c r="C18" s="104"/>
      <c r="D18" s="104"/>
      <c r="E18" s="104"/>
      <c r="F18" s="104"/>
      <c r="G18" s="104"/>
      <c r="H18" s="104"/>
      <c r="I18" s="104"/>
    </row>
    <row r="19" spans="1:10" ht="18.75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6">
        <f>+SUM(J21:J25)</f>
        <v>647657</v>
      </c>
    </row>
    <row r="20" spans="1:10" ht="21" x14ac:dyDescent="0.25">
      <c r="A20" s="26" t="s">
        <v>29</v>
      </c>
      <c r="B20" s="25" t="s">
        <v>30</v>
      </c>
      <c r="C20" s="25" t="s">
        <v>31</v>
      </c>
      <c r="D20" s="25" t="s">
        <v>32</v>
      </c>
      <c r="E20" s="25" t="s">
        <v>123</v>
      </c>
      <c r="F20" s="25" t="s">
        <v>34</v>
      </c>
      <c r="G20" s="30" t="s">
        <v>35</v>
      </c>
      <c r="H20" s="30" t="s">
        <v>36</v>
      </c>
      <c r="I20" s="30" t="s">
        <v>37</v>
      </c>
      <c r="J20" s="30" t="s">
        <v>38</v>
      </c>
    </row>
    <row r="21" spans="1:10" x14ac:dyDescent="0.25">
      <c r="A21" s="29">
        <v>45082</v>
      </c>
      <c r="C21" s="28" t="s">
        <v>40</v>
      </c>
      <c r="D21" s="28" t="s">
        <v>41</v>
      </c>
      <c r="E21" s="28" t="s">
        <v>124</v>
      </c>
      <c r="F21" s="28" t="s">
        <v>131</v>
      </c>
      <c r="G21" s="27">
        <v>57024</v>
      </c>
      <c r="H21" s="27">
        <v>0</v>
      </c>
      <c r="I21" s="27">
        <v>5702</v>
      </c>
      <c r="J21" s="27">
        <v>62726</v>
      </c>
    </row>
    <row r="22" spans="1:10" x14ac:dyDescent="0.25">
      <c r="A22" s="29">
        <v>45085</v>
      </c>
      <c r="C22" s="28" t="s">
        <v>40</v>
      </c>
      <c r="D22" s="28" t="s">
        <v>41</v>
      </c>
      <c r="E22" s="28" t="s">
        <v>124</v>
      </c>
      <c r="F22" s="28" t="s">
        <v>125</v>
      </c>
      <c r="G22" s="27">
        <v>203092</v>
      </c>
      <c r="H22" s="27">
        <v>0</v>
      </c>
      <c r="I22" s="27">
        <v>20309</v>
      </c>
      <c r="J22" s="27">
        <v>223401</v>
      </c>
    </row>
    <row r="23" spans="1:10" x14ac:dyDescent="0.25">
      <c r="A23" s="29">
        <v>45092</v>
      </c>
      <c r="C23" s="28" t="s">
        <v>40</v>
      </c>
      <c r="D23" s="28" t="s">
        <v>41</v>
      </c>
      <c r="E23" s="28" t="s">
        <v>133</v>
      </c>
      <c r="F23" s="28" t="s">
        <v>130</v>
      </c>
      <c r="G23" s="27">
        <v>53371</v>
      </c>
      <c r="H23" s="27">
        <v>0</v>
      </c>
      <c r="I23" s="27">
        <v>5337</v>
      </c>
      <c r="J23" s="27">
        <v>58708</v>
      </c>
    </row>
    <row r="24" spans="1:10" x14ac:dyDescent="0.25">
      <c r="A24" s="29">
        <v>45098</v>
      </c>
      <c r="C24" s="28" t="s">
        <v>40</v>
      </c>
      <c r="D24" s="28" t="s">
        <v>41</v>
      </c>
      <c r="E24" s="28" t="s">
        <v>124</v>
      </c>
      <c r="F24" s="28" t="s">
        <v>126</v>
      </c>
      <c r="G24" s="27">
        <v>168550</v>
      </c>
      <c r="H24" s="27">
        <v>0</v>
      </c>
      <c r="I24" s="27">
        <v>16856</v>
      </c>
      <c r="J24" s="27">
        <v>185406</v>
      </c>
    </row>
    <row r="25" spans="1:10" x14ac:dyDescent="0.25">
      <c r="A25" s="29">
        <v>45098</v>
      </c>
      <c r="C25" s="28" t="s">
        <v>40</v>
      </c>
      <c r="D25" s="28" t="s">
        <v>41</v>
      </c>
      <c r="E25" s="28" t="s">
        <v>124</v>
      </c>
      <c r="F25" s="28" t="s">
        <v>130</v>
      </c>
      <c r="G25" s="27">
        <v>106742</v>
      </c>
      <c r="H25" s="27">
        <v>0</v>
      </c>
      <c r="I25" s="27">
        <v>10674</v>
      </c>
      <c r="J25" s="27">
        <v>117416</v>
      </c>
    </row>
    <row r="29" spans="1:10" x14ac:dyDescent="0.25">
      <c r="G29" s="36"/>
    </row>
    <row r="31" spans="1:10" x14ac:dyDescent="0.25">
      <c r="G31" s="36"/>
    </row>
  </sheetData>
  <mergeCells count="3">
    <mergeCell ref="A1:J1"/>
    <mergeCell ref="A2:J2"/>
    <mergeCell ref="A18:I18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F27" sqref="F27"/>
    </sheetView>
  </sheetViews>
  <sheetFormatPr defaultRowHeight="15" x14ac:dyDescent="0.25"/>
  <cols>
    <col min="1" max="1" width="6.85546875" customWidth="1"/>
    <col min="2" max="2" width="11.7109375" customWidth="1"/>
    <col min="3" max="3" width="13.85546875" customWidth="1"/>
    <col min="4" max="4" width="11.140625" customWidth="1"/>
    <col min="5" max="5" width="47.85546875" customWidth="1"/>
    <col min="6" max="6" width="44.7109375" customWidth="1"/>
    <col min="7" max="7" width="13.42578125" customWidth="1"/>
    <col min="8" max="8" width="15" customWidth="1"/>
    <col min="9" max="9" width="10.42578125" customWidth="1"/>
    <col min="10" max="10" width="13.5703125" customWidth="1"/>
    <col min="11" max="11" width="13.7109375" customWidth="1"/>
  </cols>
  <sheetData>
    <row r="1" spans="1:12" ht="18.75" x14ac:dyDescent="0.3">
      <c r="A1" s="105" t="s">
        <v>134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x14ac:dyDescent="0.25">
      <c r="A2" s="106" t="s">
        <v>135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5">
      <c r="A3" s="40"/>
      <c r="B3" s="40"/>
      <c r="C3" s="40"/>
      <c r="D3" s="40"/>
      <c r="E3" s="40"/>
      <c r="F3" s="40"/>
      <c r="G3" s="40"/>
      <c r="H3" s="59">
        <f t="shared" ref="H3:J3" si="0">+SUBTOTAL(9,H5:H17)</f>
        <v>12140262</v>
      </c>
      <c r="I3" s="59">
        <f t="shared" si="0"/>
        <v>0</v>
      </c>
      <c r="J3" s="59">
        <f t="shared" si="0"/>
        <v>971218</v>
      </c>
      <c r="K3" s="59">
        <f>+SUBTOTAL(9,K5:K17)</f>
        <v>13111480</v>
      </c>
      <c r="L3" s="40"/>
    </row>
    <row r="4" spans="1:12" ht="21" x14ac:dyDescent="0.25">
      <c r="B4" s="41" t="s">
        <v>136</v>
      </c>
      <c r="C4" s="42" t="s">
        <v>30</v>
      </c>
      <c r="D4" s="42" t="s">
        <v>137</v>
      </c>
      <c r="E4" s="43" t="s">
        <v>34</v>
      </c>
      <c r="F4" s="42" t="s">
        <v>138</v>
      </c>
      <c r="G4" s="42" t="s">
        <v>139</v>
      </c>
      <c r="H4" s="44" t="s">
        <v>140</v>
      </c>
      <c r="I4" s="42" t="s">
        <v>141</v>
      </c>
      <c r="J4" s="44" t="s">
        <v>142</v>
      </c>
      <c r="K4" s="44" t="s">
        <v>143</v>
      </c>
    </row>
    <row r="5" spans="1:12" x14ac:dyDescent="0.25">
      <c r="B5" s="45">
        <v>45110</v>
      </c>
      <c r="C5" s="46" t="s">
        <v>144</v>
      </c>
      <c r="D5" s="46" t="s">
        <v>145</v>
      </c>
      <c r="E5" s="46" t="s">
        <v>146</v>
      </c>
      <c r="F5" s="46" t="s">
        <v>41</v>
      </c>
      <c r="G5" s="46" t="s">
        <v>124</v>
      </c>
      <c r="H5" s="47">
        <v>1333015</v>
      </c>
      <c r="I5" s="48" t="s">
        <v>147</v>
      </c>
      <c r="J5" s="47">
        <v>106641</v>
      </c>
      <c r="K5" s="47">
        <v>1439656</v>
      </c>
    </row>
    <row r="6" spans="1:12" x14ac:dyDescent="0.25">
      <c r="B6" s="45">
        <v>45110</v>
      </c>
      <c r="C6" s="46" t="s">
        <v>148</v>
      </c>
      <c r="D6" s="46" t="s">
        <v>145</v>
      </c>
      <c r="E6" s="46" t="s">
        <v>149</v>
      </c>
      <c r="F6" s="46" t="s">
        <v>41</v>
      </c>
      <c r="G6" s="46" t="s">
        <v>124</v>
      </c>
      <c r="H6" s="47">
        <v>1083572</v>
      </c>
      <c r="I6" s="48" t="s">
        <v>147</v>
      </c>
      <c r="J6" s="47">
        <v>86686</v>
      </c>
      <c r="K6" s="47">
        <v>1170258</v>
      </c>
    </row>
    <row r="7" spans="1:12" x14ac:dyDescent="0.25">
      <c r="B7" s="45">
        <v>45110</v>
      </c>
      <c r="C7" s="46" t="s">
        <v>150</v>
      </c>
      <c r="D7" s="46" t="s">
        <v>145</v>
      </c>
      <c r="E7" s="46" t="s">
        <v>151</v>
      </c>
      <c r="F7" s="46" t="s">
        <v>41</v>
      </c>
      <c r="G7" s="46" t="s">
        <v>124</v>
      </c>
      <c r="H7" s="47">
        <v>675855</v>
      </c>
      <c r="I7" s="48" t="s">
        <v>147</v>
      </c>
      <c r="J7" s="47">
        <v>54068</v>
      </c>
      <c r="K7" s="47">
        <v>729923</v>
      </c>
    </row>
    <row r="8" spans="1:12" x14ac:dyDescent="0.25">
      <c r="B8" s="45">
        <v>45113</v>
      </c>
      <c r="C8" s="46" t="s">
        <v>154</v>
      </c>
      <c r="D8" s="46" t="s">
        <v>145</v>
      </c>
      <c r="E8" s="46" t="s">
        <v>155</v>
      </c>
      <c r="F8" s="46" t="s">
        <v>41</v>
      </c>
      <c r="G8" s="46" t="s">
        <v>124</v>
      </c>
      <c r="H8" s="47">
        <v>704940</v>
      </c>
      <c r="I8" s="48" t="s">
        <v>147</v>
      </c>
      <c r="J8" s="47">
        <v>56395</v>
      </c>
      <c r="K8" s="47">
        <v>761335</v>
      </c>
    </row>
    <row r="9" spans="1:12" x14ac:dyDescent="0.25">
      <c r="B9" s="45">
        <v>45114</v>
      </c>
      <c r="C9" s="46" t="s">
        <v>156</v>
      </c>
      <c r="D9" s="46" t="s">
        <v>145</v>
      </c>
      <c r="E9" s="46" t="s">
        <v>157</v>
      </c>
      <c r="F9" s="46" t="s">
        <v>41</v>
      </c>
      <c r="G9" s="46" t="s">
        <v>124</v>
      </c>
      <c r="H9" s="47">
        <v>1938287</v>
      </c>
      <c r="I9" s="48" t="s">
        <v>147</v>
      </c>
      <c r="J9" s="47">
        <v>155063</v>
      </c>
      <c r="K9" s="47">
        <v>2093350</v>
      </c>
    </row>
    <row r="10" spans="1:12" x14ac:dyDescent="0.25">
      <c r="B10" s="45">
        <v>45117</v>
      </c>
      <c r="C10" s="46" t="s">
        <v>158</v>
      </c>
      <c r="D10" s="46" t="s">
        <v>145</v>
      </c>
      <c r="E10" s="46" t="s">
        <v>159</v>
      </c>
      <c r="F10" s="46" t="s">
        <v>41</v>
      </c>
      <c r="G10" s="46" t="s">
        <v>124</v>
      </c>
      <c r="H10" s="47">
        <v>1126425</v>
      </c>
      <c r="I10" s="48" t="s">
        <v>147</v>
      </c>
      <c r="J10" s="47">
        <v>90114</v>
      </c>
      <c r="K10" s="47">
        <v>1216539</v>
      </c>
    </row>
    <row r="11" spans="1:12" x14ac:dyDescent="0.25">
      <c r="B11" s="45">
        <v>45120</v>
      </c>
      <c r="C11" s="46" t="s">
        <v>160</v>
      </c>
      <c r="D11" s="46" t="s">
        <v>145</v>
      </c>
      <c r="E11" s="46" t="s">
        <v>161</v>
      </c>
      <c r="F11" s="46" t="s">
        <v>41</v>
      </c>
      <c r="G11" s="46" t="s">
        <v>124</v>
      </c>
      <c r="H11" s="47">
        <v>1066160</v>
      </c>
      <c r="I11" s="48" t="s">
        <v>147</v>
      </c>
      <c r="J11" s="47">
        <v>85293</v>
      </c>
      <c r="K11" s="47">
        <v>1151453</v>
      </c>
    </row>
    <row r="12" spans="1:12" x14ac:dyDescent="0.25">
      <c r="B12" s="45">
        <v>45121</v>
      </c>
      <c r="C12" s="46" t="s">
        <v>162</v>
      </c>
      <c r="D12" s="46" t="s">
        <v>145</v>
      </c>
      <c r="E12" s="46" t="s">
        <v>118</v>
      </c>
      <c r="F12" s="46" t="s">
        <v>41</v>
      </c>
      <c r="G12" s="46" t="s">
        <v>124</v>
      </c>
      <c r="H12" s="47">
        <v>2037955</v>
      </c>
      <c r="I12" s="48" t="s">
        <v>147</v>
      </c>
      <c r="J12" s="47">
        <v>163036</v>
      </c>
      <c r="K12" s="47">
        <v>2200991</v>
      </c>
    </row>
    <row r="13" spans="1:12" x14ac:dyDescent="0.25">
      <c r="B13" s="45">
        <v>45132</v>
      </c>
      <c r="C13" s="46" t="s">
        <v>164</v>
      </c>
      <c r="D13" s="46" t="s">
        <v>145</v>
      </c>
      <c r="E13" s="46" t="s">
        <v>165</v>
      </c>
      <c r="F13" s="46" t="s">
        <v>41</v>
      </c>
      <c r="G13" s="46" t="s">
        <v>124</v>
      </c>
      <c r="H13" s="47">
        <v>1585843</v>
      </c>
      <c r="I13" s="48" t="s">
        <v>147</v>
      </c>
      <c r="J13" s="47">
        <v>126867</v>
      </c>
      <c r="K13" s="47">
        <v>1712710</v>
      </c>
    </row>
    <row r="14" spans="1:12" x14ac:dyDescent="0.25">
      <c r="B14" s="45">
        <v>45135</v>
      </c>
      <c r="C14" s="49" t="s">
        <v>189</v>
      </c>
      <c r="D14" s="46" t="s">
        <v>145</v>
      </c>
      <c r="E14" s="46" t="s">
        <v>190</v>
      </c>
      <c r="F14" s="46" t="s">
        <v>41</v>
      </c>
      <c r="G14" s="46" t="s">
        <v>124</v>
      </c>
      <c r="H14" s="47">
        <v>1178590</v>
      </c>
      <c r="I14" s="48" t="s">
        <v>147</v>
      </c>
      <c r="J14" s="47">
        <v>94287</v>
      </c>
      <c r="K14" s="47">
        <v>1272877</v>
      </c>
    </row>
    <row r="15" spans="1:12" x14ac:dyDescent="0.25">
      <c r="B15" s="56">
        <v>45111</v>
      </c>
      <c r="C15" s="46" t="s">
        <v>152</v>
      </c>
      <c r="D15" s="46" t="s">
        <v>152</v>
      </c>
      <c r="E15" s="46" t="s">
        <v>153</v>
      </c>
      <c r="F15" s="46" t="s">
        <v>41</v>
      </c>
      <c r="G15" s="46" t="s">
        <v>124</v>
      </c>
      <c r="H15" s="47">
        <v>-115632</v>
      </c>
      <c r="I15" s="48" t="s">
        <v>147</v>
      </c>
      <c r="J15" s="47">
        <v>-9251</v>
      </c>
      <c r="K15" s="47">
        <v>-124883</v>
      </c>
    </row>
    <row r="16" spans="1:12" x14ac:dyDescent="0.25">
      <c r="B16" s="57">
        <v>45124</v>
      </c>
      <c r="C16" s="53" t="s">
        <v>152</v>
      </c>
      <c r="D16" s="53" t="s">
        <v>152</v>
      </c>
      <c r="E16" s="54" t="s">
        <v>163</v>
      </c>
      <c r="F16" s="46" t="s">
        <v>41</v>
      </c>
      <c r="G16" s="46" t="s">
        <v>124</v>
      </c>
      <c r="H16" s="55">
        <v>-168552</v>
      </c>
      <c r="I16" s="48" t="s">
        <v>147</v>
      </c>
      <c r="J16" s="55">
        <v>-13483</v>
      </c>
      <c r="K16" s="55">
        <v>-182035</v>
      </c>
    </row>
    <row r="17" spans="2:11" x14ac:dyDescent="0.25">
      <c r="B17" s="58">
        <v>45131</v>
      </c>
      <c r="C17" s="51"/>
      <c r="D17" s="51"/>
      <c r="E17" s="51" t="s">
        <v>166</v>
      </c>
      <c r="F17" s="46" t="s">
        <v>41</v>
      </c>
      <c r="G17" s="49" t="s">
        <v>124</v>
      </c>
      <c r="H17" s="52">
        <v>-306196</v>
      </c>
      <c r="I17" s="50" t="s">
        <v>147</v>
      </c>
      <c r="J17" s="52">
        <v>-24498</v>
      </c>
      <c r="K17" s="52">
        <v>-330694</v>
      </c>
    </row>
  </sheetData>
  <autoFilter ref="A4:L17"/>
  <mergeCells count="2">
    <mergeCell ref="A1:L1"/>
    <mergeCell ref="A2:L2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31" sqref="D31"/>
    </sheetView>
  </sheetViews>
  <sheetFormatPr defaultRowHeight="15" x14ac:dyDescent="0.25"/>
  <cols>
    <col min="1" max="1" width="14.140625" customWidth="1"/>
    <col min="2" max="2" width="14" customWidth="1"/>
    <col min="3" max="3" width="41.7109375" customWidth="1"/>
    <col min="4" max="4" width="51.85546875" customWidth="1"/>
    <col min="5" max="8" width="17.140625" customWidth="1"/>
    <col min="9" max="9" width="12.85546875" customWidth="1"/>
  </cols>
  <sheetData>
    <row r="1" spans="1:10" ht="18.75" x14ac:dyDescent="0.3">
      <c r="A1" s="104" t="s">
        <v>170</v>
      </c>
      <c r="B1" s="104"/>
      <c r="C1" s="104"/>
      <c r="D1" s="104"/>
      <c r="E1" s="104"/>
      <c r="F1" s="104"/>
      <c r="G1" s="104"/>
      <c r="H1" s="104"/>
    </row>
    <row r="2" spans="1:10" x14ac:dyDescent="0.25">
      <c r="A2" s="26" t="s">
        <v>171</v>
      </c>
      <c r="B2" s="25" t="s">
        <v>30</v>
      </c>
      <c r="C2" s="25" t="s">
        <v>32</v>
      </c>
      <c r="D2" s="25" t="s">
        <v>34</v>
      </c>
      <c r="E2" s="30" t="s">
        <v>35</v>
      </c>
      <c r="F2" s="30" t="s">
        <v>36</v>
      </c>
      <c r="G2" s="30" t="s">
        <v>37</v>
      </c>
      <c r="H2" s="30" t="s">
        <v>38</v>
      </c>
    </row>
    <row r="3" spans="1:10" x14ac:dyDescent="0.25">
      <c r="A3" s="29">
        <v>45139</v>
      </c>
      <c r="B3" s="28" t="s">
        <v>172</v>
      </c>
      <c r="C3" s="28" t="s">
        <v>41</v>
      </c>
      <c r="D3" s="28" t="s">
        <v>173</v>
      </c>
      <c r="E3" s="27">
        <v>1599240</v>
      </c>
      <c r="F3" s="27">
        <v>0</v>
      </c>
      <c r="G3" s="27">
        <v>127939</v>
      </c>
      <c r="H3" s="27">
        <v>1727179</v>
      </c>
    </row>
    <row r="4" spans="1:10" x14ac:dyDescent="0.25">
      <c r="A4" s="29">
        <v>45142</v>
      </c>
      <c r="B4" s="28" t="s">
        <v>174</v>
      </c>
      <c r="C4" s="28" t="s">
        <v>41</v>
      </c>
      <c r="D4" s="28" t="s">
        <v>175</v>
      </c>
      <c r="E4" s="27">
        <v>304638</v>
      </c>
      <c r="F4" s="27">
        <v>0</v>
      </c>
      <c r="G4" s="27">
        <v>24371</v>
      </c>
      <c r="H4" s="27">
        <v>329009</v>
      </c>
    </row>
    <row r="5" spans="1:10" x14ac:dyDescent="0.25">
      <c r="A5" s="29">
        <v>45142</v>
      </c>
      <c r="B5" s="28" t="s">
        <v>176</v>
      </c>
      <c r="C5" s="28" t="s">
        <v>41</v>
      </c>
      <c r="D5" s="28" t="s">
        <v>177</v>
      </c>
      <c r="E5" s="27">
        <v>531330</v>
      </c>
      <c r="F5" s="27">
        <v>0</v>
      </c>
      <c r="G5" s="27">
        <v>42506</v>
      </c>
      <c r="H5" s="27">
        <v>573836</v>
      </c>
    </row>
    <row r="6" spans="1:10" x14ac:dyDescent="0.25">
      <c r="A6" s="29">
        <v>45142</v>
      </c>
      <c r="B6" s="28" t="s">
        <v>178</v>
      </c>
      <c r="C6" s="28" t="s">
        <v>41</v>
      </c>
      <c r="D6" s="28" t="s">
        <v>179</v>
      </c>
      <c r="E6" s="27">
        <v>704940</v>
      </c>
      <c r="F6" s="27">
        <v>0</v>
      </c>
      <c r="G6" s="27">
        <v>56395</v>
      </c>
      <c r="H6" s="27">
        <v>761335</v>
      </c>
    </row>
    <row r="7" spans="1:10" x14ac:dyDescent="0.25">
      <c r="A7" s="29">
        <v>45143</v>
      </c>
      <c r="B7" s="28" t="s">
        <v>180</v>
      </c>
      <c r="C7" s="28" t="s">
        <v>41</v>
      </c>
      <c r="D7" s="28" t="s">
        <v>181</v>
      </c>
      <c r="E7" s="27">
        <v>1066160</v>
      </c>
      <c r="F7" s="27">
        <v>0</v>
      </c>
      <c r="G7" s="27">
        <v>85293</v>
      </c>
      <c r="H7" s="27">
        <v>1151453</v>
      </c>
    </row>
    <row r="8" spans="1:10" x14ac:dyDescent="0.25">
      <c r="A8" s="29">
        <v>45148</v>
      </c>
      <c r="B8" s="28" t="s">
        <v>182</v>
      </c>
      <c r="C8" s="28" t="s">
        <v>41</v>
      </c>
      <c r="D8" s="28" t="s">
        <v>161</v>
      </c>
      <c r="E8" s="27">
        <v>1771100</v>
      </c>
      <c r="F8" s="27">
        <v>0</v>
      </c>
      <c r="G8" s="27">
        <v>141688</v>
      </c>
      <c r="H8" s="27">
        <v>1912788</v>
      </c>
    </row>
    <row r="9" spans="1:10" x14ac:dyDescent="0.25">
      <c r="A9" s="29">
        <v>45155</v>
      </c>
      <c r="B9" s="28" t="s">
        <v>183</v>
      </c>
      <c r="C9" s="28" t="s">
        <v>41</v>
      </c>
      <c r="D9" s="28" t="s">
        <v>146</v>
      </c>
      <c r="E9" s="27">
        <v>1418630</v>
      </c>
      <c r="F9" s="27">
        <v>0</v>
      </c>
      <c r="G9" s="27">
        <v>113490</v>
      </c>
      <c r="H9" s="27">
        <v>1532120</v>
      </c>
    </row>
    <row r="10" spans="1:10" x14ac:dyDescent="0.25">
      <c r="A10" s="29">
        <v>45162</v>
      </c>
      <c r="B10" s="28" t="s">
        <v>184</v>
      </c>
      <c r="C10" s="28" t="s">
        <v>41</v>
      </c>
      <c r="D10" s="28" t="s">
        <v>118</v>
      </c>
      <c r="E10" s="27">
        <v>2011975</v>
      </c>
      <c r="F10" s="27">
        <v>0</v>
      </c>
      <c r="G10" s="27">
        <v>160958</v>
      </c>
      <c r="H10" s="27">
        <v>2172933</v>
      </c>
    </row>
    <row r="11" spans="1:10" x14ac:dyDescent="0.25">
      <c r="A11" s="62" t="s">
        <v>185</v>
      </c>
      <c r="B11" s="63"/>
      <c r="C11" s="60"/>
      <c r="D11" s="60"/>
      <c r="E11" s="61">
        <v>9408013</v>
      </c>
      <c r="F11" s="61">
        <v>0</v>
      </c>
      <c r="G11" s="61">
        <v>752640</v>
      </c>
      <c r="H11" s="61">
        <v>10160653</v>
      </c>
    </row>
    <row r="14" spans="1:10" ht="18.75" x14ac:dyDescent="0.3">
      <c r="A14" s="107" t="s">
        <v>122</v>
      </c>
      <c r="B14" s="107"/>
      <c r="C14" s="107"/>
      <c r="D14" s="107"/>
      <c r="E14" s="107"/>
      <c r="F14" s="107"/>
      <c r="G14" s="107"/>
      <c r="H14" s="107"/>
      <c r="I14" s="107"/>
      <c r="J14" s="64"/>
    </row>
    <row r="15" spans="1:10" x14ac:dyDescent="0.25">
      <c r="A15" s="26" t="s">
        <v>171</v>
      </c>
      <c r="B15" s="25" t="s">
        <v>30</v>
      </c>
      <c r="C15" s="25" t="s">
        <v>32</v>
      </c>
      <c r="D15" s="25" t="s">
        <v>34</v>
      </c>
      <c r="E15" s="30" t="s">
        <v>35</v>
      </c>
      <c r="F15" s="30" t="s">
        <v>36</v>
      </c>
      <c r="G15" s="30" t="s">
        <v>37</v>
      </c>
      <c r="H15" s="30" t="s">
        <v>38</v>
      </c>
    </row>
    <row r="16" spans="1:10" x14ac:dyDescent="0.25">
      <c r="A16" s="29">
        <v>45141</v>
      </c>
      <c r="B16" s="28"/>
      <c r="C16" s="28" t="s">
        <v>41</v>
      </c>
      <c r="D16" s="28" t="s">
        <v>186</v>
      </c>
      <c r="E16" s="27">
        <v>106742</v>
      </c>
      <c r="F16" s="27">
        <v>0</v>
      </c>
      <c r="G16" s="27">
        <v>8539</v>
      </c>
      <c r="H16" s="27">
        <v>115281</v>
      </c>
    </row>
    <row r="17" spans="1:8" x14ac:dyDescent="0.25">
      <c r="A17" s="29">
        <v>45141</v>
      </c>
      <c r="B17" s="28"/>
      <c r="C17" s="28" t="s">
        <v>41</v>
      </c>
      <c r="D17" s="28" t="s">
        <v>163</v>
      </c>
      <c r="E17" s="27">
        <v>111058</v>
      </c>
      <c r="F17" s="27">
        <v>0</v>
      </c>
      <c r="G17" s="27">
        <v>8885</v>
      </c>
      <c r="H17" s="27">
        <v>119943</v>
      </c>
    </row>
    <row r="18" spans="1:8" x14ac:dyDescent="0.25">
      <c r="A18" s="29">
        <v>45144</v>
      </c>
      <c r="B18" s="28"/>
      <c r="C18" s="28" t="s">
        <v>41</v>
      </c>
      <c r="D18" s="28" t="s">
        <v>163</v>
      </c>
      <c r="E18" s="27">
        <v>140988</v>
      </c>
      <c r="F18" s="27">
        <v>0</v>
      </c>
      <c r="G18" s="27">
        <v>11279</v>
      </c>
      <c r="H18" s="27">
        <v>152267</v>
      </c>
    </row>
    <row r="19" spans="1:8" x14ac:dyDescent="0.25">
      <c r="A19" s="29">
        <v>45146</v>
      </c>
      <c r="B19" s="28"/>
      <c r="C19" s="28" t="s">
        <v>41</v>
      </c>
      <c r="D19" s="28" t="s">
        <v>163</v>
      </c>
      <c r="E19" s="27">
        <v>84276</v>
      </c>
      <c r="F19" s="27">
        <v>0</v>
      </c>
      <c r="G19" s="27">
        <v>6742</v>
      </c>
      <c r="H19" s="27">
        <v>91018</v>
      </c>
    </row>
    <row r="20" spans="1:8" x14ac:dyDescent="0.25">
      <c r="A20" s="29">
        <v>45152</v>
      </c>
      <c r="B20" s="28"/>
      <c r="C20" s="28" t="s">
        <v>41</v>
      </c>
      <c r="D20" s="28" t="s">
        <v>163</v>
      </c>
      <c r="E20" s="27">
        <v>177110</v>
      </c>
      <c r="F20" s="27">
        <v>0</v>
      </c>
      <c r="G20" s="27">
        <v>14169</v>
      </c>
      <c r="H20" s="27">
        <v>191279</v>
      </c>
    </row>
    <row r="21" spans="1:8" x14ac:dyDescent="0.25">
      <c r="A21" s="29">
        <v>45155</v>
      </c>
      <c r="B21" s="28"/>
      <c r="C21" s="28" t="s">
        <v>41</v>
      </c>
      <c r="D21" s="28" t="s">
        <v>187</v>
      </c>
      <c r="E21" s="27">
        <v>96352</v>
      </c>
      <c r="F21" s="27">
        <v>0</v>
      </c>
      <c r="G21" s="27">
        <v>7707</v>
      </c>
      <c r="H21" s="27">
        <v>104059</v>
      </c>
    </row>
    <row r="22" spans="1:8" x14ac:dyDescent="0.25">
      <c r="A22" s="29">
        <v>45155</v>
      </c>
      <c r="B22" s="28"/>
      <c r="C22" s="28" t="s">
        <v>41</v>
      </c>
      <c r="D22" s="28" t="s">
        <v>188</v>
      </c>
      <c r="E22" s="27">
        <v>96352</v>
      </c>
      <c r="F22" s="27">
        <v>0</v>
      </c>
      <c r="G22" s="27">
        <v>7707</v>
      </c>
      <c r="H22" s="27">
        <v>104059</v>
      </c>
    </row>
    <row r="23" spans="1:8" x14ac:dyDescent="0.25">
      <c r="A23" s="62" t="s">
        <v>191</v>
      </c>
      <c r="B23" s="60"/>
      <c r="C23" s="60"/>
      <c r="D23" s="60"/>
      <c r="E23" s="61">
        <v>812878</v>
      </c>
      <c r="F23" s="61">
        <v>0</v>
      </c>
      <c r="G23" s="61">
        <v>65028</v>
      </c>
      <c r="H23" s="61">
        <v>877906</v>
      </c>
    </row>
  </sheetData>
  <mergeCells count="2">
    <mergeCell ref="A1:H1"/>
    <mergeCell ref="A14:I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7" workbookViewId="0">
      <selection activeCell="D30" sqref="D30"/>
    </sheetView>
  </sheetViews>
  <sheetFormatPr defaultRowHeight="15" x14ac:dyDescent="0.25"/>
  <cols>
    <col min="1" max="2" width="14.5703125" customWidth="1"/>
    <col min="3" max="3" width="42.7109375" customWidth="1"/>
    <col min="4" max="4" width="64.7109375" customWidth="1"/>
    <col min="5" max="8" width="13.7109375" customWidth="1"/>
  </cols>
  <sheetData>
    <row r="1" spans="1:9" ht="18.75" x14ac:dyDescent="0.3">
      <c r="A1" s="104" t="s">
        <v>170</v>
      </c>
      <c r="B1" s="104"/>
      <c r="C1" s="104"/>
      <c r="D1" s="104"/>
      <c r="E1" s="104"/>
      <c r="F1" s="104"/>
      <c r="G1" s="104"/>
      <c r="H1" s="104"/>
      <c r="I1" s="104"/>
    </row>
    <row r="2" spans="1:9" ht="26.25" customHeight="1" x14ac:dyDescent="0.25">
      <c r="A2" s="26" t="s">
        <v>171</v>
      </c>
      <c r="B2" s="26" t="s">
        <v>200</v>
      </c>
      <c r="C2" s="25" t="s">
        <v>32</v>
      </c>
      <c r="D2" s="25" t="s">
        <v>34</v>
      </c>
      <c r="E2" s="30" t="s">
        <v>35</v>
      </c>
      <c r="F2" s="30" t="s">
        <v>36</v>
      </c>
      <c r="G2" s="30" t="s">
        <v>37</v>
      </c>
      <c r="H2" s="30" t="s">
        <v>38</v>
      </c>
    </row>
    <row r="3" spans="1:9" x14ac:dyDescent="0.25">
      <c r="A3" s="29">
        <v>45173</v>
      </c>
      <c r="B3" s="28" t="s">
        <v>192</v>
      </c>
      <c r="C3" s="28" t="s">
        <v>41</v>
      </c>
      <c r="D3" s="28" t="s">
        <v>181</v>
      </c>
      <c r="E3" s="27">
        <v>2123570</v>
      </c>
      <c r="F3" s="27">
        <v>0</v>
      </c>
      <c r="G3" s="27">
        <v>169886</v>
      </c>
      <c r="H3" s="27">
        <v>2293456</v>
      </c>
    </row>
    <row r="4" spans="1:9" x14ac:dyDescent="0.25">
      <c r="A4" s="29">
        <v>45178</v>
      </c>
      <c r="B4" s="29"/>
      <c r="C4" s="28" t="s">
        <v>41</v>
      </c>
      <c r="D4" s="28" t="s">
        <v>193</v>
      </c>
      <c r="E4" s="27">
        <v>1431592</v>
      </c>
      <c r="F4" s="27">
        <v>0</v>
      </c>
      <c r="G4" s="27">
        <v>114528</v>
      </c>
      <c r="H4" s="27">
        <v>1546120</v>
      </c>
    </row>
    <row r="5" spans="1:9" x14ac:dyDescent="0.25">
      <c r="A5" s="29">
        <v>45183</v>
      </c>
      <c r="B5" s="29"/>
      <c r="C5" s="28" t="s">
        <v>41</v>
      </c>
      <c r="D5" s="28" t="s">
        <v>194</v>
      </c>
      <c r="E5" s="27">
        <v>976956</v>
      </c>
      <c r="F5" s="27">
        <v>0</v>
      </c>
      <c r="G5" s="27">
        <v>78156</v>
      </c>
      <c r="H5" s="27">
        <v>1055112</v>
      </c>
    </row>
    <row r="6" spans="1:9" x14ac:dyDescent="0.25">
      <c r="A6" s="29">
        <v>45183</v>
      </c>
      <c r="B6" s="29"/>
      <c r="C6" s="28" t="s">
        <v>41</v>
      </c>
      <c r="D6" s="28" t="s">
        <v>195</v>
      </c>
      <c r="E6" s="27">
        <v>677605</v>
      </c>
      <c r="F6" s="27">
        <v>0</v>
      </c>
      <c r="G6" s="27">
        <v>54208</v>
      </c>
      <c r="H6" s="27">
        <v>731813</v>
      </c>
    </row>
    <row r="7" spans="1:9" x14ac:dyDescent="0.25">
      <c r="A7" s="29">
        <v>45183</v>
      </c>
      <c r="B7" s="29"/>
      <c r="C7" s="28" t="s">
        <v>41</v>
      </c>
      <c r="D7" s="28" t="s">
        <v>118</v>
      </c>
      <c r="E7" s="27">
        <v>1771100</v>
      </c>
      <c r="F7" s="27">
        <v>0</v>
      </c>
      <c r="G7" s="27">
        <v>141688</v>
      </c>
      <c r="H7" s="27">
        <v>1912788</v>
      </c>
    </row>
    <row r="8" spans="1:9" x14ac:dyDescent="0.25">
      <c r="A8" s="29">
        <v>45183</v>
      </c>
      <c r="B8" s="29"/>
      <c r="C8" s="28" t="s">
        <v>41</v>
      </c>
      <c r="D8" s="28" t="s">
        <v>161</v>
      </c>
      <c r="E8" s="27">
        <v>493703</v>
      </c>
      <c r="F8" s="27">
        <v>0</v>
      </c>
      <c r="G8" s="27">
        <v>39496</v>
      </c>
      <c r="H8" s="27">
        <v>533199</v>
      </c>
    </row>
    <row r="9" spans="1:9" x14ac:dyDescent="0.25">
      <c r="A9" s="29">
        <v>45190</v>
      </c>
      <c r="B9" s="29"/>
      <c r="C9" s="28" t="s">
        <v>41</v>
      </c>
      <c r="D9" s="28" t="s">
        <v>118</v>
      </c>
      <c r="E9" s="27">
        <v>1066160</v>
      </c>
      <c r="F9" s="27">
        <v>0</v>
      </c>
      <c r="G9" s="27">
        <v>85293</v>
      </c>
      <c r="H9" s="27">
        <v>1151453</v>
      </c>
    </row>
    <row r="10" spans="1:9" x14ac:dyDescent="0.25">
      <c r="H10" s="65">
        <f>+SUM(H3:H9)</f>
        <v>9223941</v>
      </c>
    </row>
    <row r="12" spans="1:9" ht="18.75" x14ac:dyDescent="0.3">
      <c r="A12" s="104" t="s">
        <v>122</v>
      </c>
      <c r="B12" s="104"/>
      <c r="C12" s="104"/>
      <c r="D12" s="104"/>
      <c r="E12" s="104"/>
      <c r="F12" s="104"/>
      <c r="G12" s="104"/>
      <c r="H12" s="104"/>
    </row>
    <row r="13" spans="1:9" ht="27.75" customHeight="1" x14ac:dyDescent="0.25">
      <c r="A13" s="26" t="s">
        <v>171</v>
      </c>
      <c r="B13" s="26" t="s">
        <v>200</v>
      </c>
      <c r="C13" s="25" t="s">
        <v>32</v>
      </c>
      <c r="D13" s="25" t="s">
        <v>34</v>
      </c>
      <c r="E13" s="30" t="s">
        <v>35</v>
      </c>
      <c r="F13" s="30" t="s">
        <v>36</v>
      </c>
      <c r="G13" s="30" t="s">
        <v>37</v>
      </c>
      <c r="H13" s="30" t="s">
        <v>38</v>
      </c>
    </row>
    <row r="14" spans="1:9" x14ac:dyDescent="0.25">
      <c r="A14" s="29">
        <v>45177</v>
      </c>
      <c r="B14" s="29"/>
      <c r="C14" s="28" t="s">
        <v>41</v>
      </c>
      <c r="D14" s="28" t="s">
        <v>196</v>
      </c>
      <c r="E14" s="27">
        <v>328539</v>
      </c>
      <c r="F14" s="27">
        <v>0</v>
      </c>
      <c r="G14" s="27">
        <v>26282</v>
      </c>
      <c r="H14" s="27">
        <v>354821</v>
      </c>
    </row>
    <row r="15" spans="1:9" x14ac:dyDescent="0.25">
      <c r="A15" s="67">
        <v>45178</v>
      </c>
      <c r="B15" s="67"/>
      <c r="C15" s="28" t="s">
        <v>41</v>
      </c>
      <c r="D15" s="68" t="s">
        <v>203</v>
      </c>
      <c r="E15" s="69">
        <v>227292</v>
      </c>
      <c r="F15" s="27">
        <v>0</v>
      </c>
      <c r="G15" s="69">
        <f>+E15*0.08</f>
        <v>18183.36</v>
      </c>
      <c r="H15" s="69">
        <v>243309</v>
      </c>
    </row>
    <row r="16" spans="1:9" x14ac:dyDescent="0.25">
      <c r="A16" s="67">
        <v>45178</v>
      </c>
      <c r="B16" s="67"/>
      <c r="C16" s="28" t="s">
        <v>41</v>
      </c>
      <c r="D16" s="68" t="s">
        <v>202</v>
      </c>
      <c r="E16" s="69">
        <v>100364</v>
      </c>
      <c r="F16" s="27">
        <v>0</v>
      </c>
      <c r="G16" s="69">
        <f t="shared" ref="G16:G19" si="0">+E16*0.08</f>
        <v>8029.12</v>
      </c>
      <c r="H16" s="69">
        <v>104058</v>
      </c>
    </row>
    <row r="17" spans="1:8" x14ac:dyDescent="0.25">
      <c r="A17" s="67">
        <v>45182</v>
      </c>
      <c r="B17" s="67"/>
      <c r="C17" s="28" t="s">
        <v>41</v>
      </c>
      <c r="D17" s="68" t="s">
        <v>125</v>
      </c>
      <c r="E17" s="69">
        <v>354219</v>
      </c>
      <c r="F17" s="27">
        <v>0</v>
      </c>
      <c r="G17" s="69">
        <f t="shared" si="0"/>
        <v>28337.52</v>
      </c>
      <c r="H17" s="69">
        <f t="shared" ref="H17:H18" si="1">+G17+E17</f>
        <v>382556.52</v>
      </c>
    </row>
    <row r="18" spans="1:8" x14ac:dyDescent="0.25">
      <c r="A18" s="67">
        <v>45182</v>
      </c>
      <c r="B18" s="67"/>
      <c r="C18" s="28" t="s">
        <v>41</v>
      </c>
      <c r="D18" s="68" t="s">
        <v>204</v>
      </c>
      <c r="E18" s="69">
        <v>106616</v>
      </c>
      <c r="F18" s="27">
        <v>0</v>
      </c>
      <c r="G18" s="69">
        <f t="shared" si="0"/>
        <v>8529.2800000000007</v>
      </c>
      <c r="H18" s="69">
        <f t="shared" si="1"/>
        <v>115145.28</v>
      </c>
    </row>
    <row r="19" spans="1:8" x14ac:dyDescent="0.25">
      <c r="A19" s="67">
        <v>45182</v>
      </c>
      <c r="C19" s="28" t="s">
        <v>41</v>
      </c>
      <c r="D19" t="s">
        <v>205</v>
      </c>
      <c r="E19" s="69">
        <v>50182</v>
      </c>
      <c r="F19" s="27">
        <v>0</v>
      </c>
      <c r="G19" s="69">
        <f t="shared" si="0"/>
        <v>4014.56</v>
      </c>
      <c r="H19" s="69">
        <v>52029</v>
      </c>
    </row>
    <row r="20" spans="1:8" x14ac:dyDescent="0.25">
      <c r="H20" s="70">
        <f>+SUM(H14:H19)</f>
        <v>1251918.8</v>
      </c>
    </row>
    <row r="23" spans="1:8" x14ac:dyDescent="0.25">
      <c r="D23" t="s">
        <v>198</v>
      </c>
      <c r="E23" s="36">
        <f>+H10</f>
        <v>9223941</v>
      </c>
    </row>
    <row r="24" spans="1:8" x14ac:dyDescent="0.25">
      <c r="D24" t="s">
        <v>12</v>
      </c>
      <c r="E24" s="36">
        <f>+H20</f>
        <v>1251918.8</v>
      </c>
    </row>
    <row r="25" spans="1:8" x14ac:dyDescent="0.25">
      <c r="D25" t="s">
        <v>199</v>
      </c>
      <c r="E25" s="66">
        <f>+E23-E24</f>
        <v>7972022.2000000002</v>
      </c>
    </row>
  </sheetData>
  <mergeCells count="2">
    <mergeCell ref="A1:I1"/>
    <mergeCell ref="A12:H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25" sqref="D25:D27"/>
    </sheetView>
  </sheetViews>
  <sheetFormatPr defaultRowHeight="15" x14ac:dyDescent="0.25"/>
  <cols>
    <col min="3" max="3" width="39" customWidth="1"/>
    <col min="4" max="4" width="52.28515625" customWidth="1"/>
    <col min="5" max="7" width="9.42578125" customWidth="1"/>
    <col min="8" max="8" width="10.28515625" customWidth="1"/>
  </cols>
  <sheetData>
    <row r="1" spans="1:8" ht="18.75" x14ac:dyDescent="0.3">
      <c r="A1" s="104" t="s">
        <v>170</v>
      </c>
      <c r="B1" s="104"/>
      <c r="C1" s="104"/>
      <c r="D1" s="104"/>
      <c r="E1" s="104"/>
      <c r="F1" s="104"/>
      <c r="G1" s="104"/>
      <c r="H1" s="104"/>
    </row>
    <row r="2" spans="1:8" ht="23.85" customHeight="1" x14ac:dyDescent="0.25">
      <c r="A2" s="26" t="s">
        <v>171</v>
      </c>
      <c r="B2" s="25" t="s">
        <v>30</v>
      </c>
      <c r="C2" s="25" t="s">
        <v>32</v>
      </c>
      <c r="D2" s="25" t="s">
        <v>34</v>
      </c>
      <c r="E2" s="30" t="s">
        <v>35</v>
      </c>
      <c r="F2" s="30" t="s">
        <v>36</v>
      </c>
      <c r="G2" s="30" t="s">
        <v>37</v>
      </c>
      <c r="H2" s="30" t="s">
        <v>38</v>
      </c>
    </row>
    <row r="3" spans="1:8" x14ac:dyDescent="0.25">
      <c r="A3" s="29">
        <v>45201</v>
      </c>
      <c r="B3" s="28"/>
      <c r="C3" s="28" t="s">
        <v>41</v>
      </c>
      <c r="D3" s="28" t="s">
        <v>206</v>
      </c>
      <c r="E3" s="27">
        <v>885550</v>
      </c>
      <c r="F3" s="27">
        <v>0</v>
      </c>
      <c r="G3" s="27">
        <v>70844</v>
      </c>
      <c r="H3" s="27">
        <v>956394</v>
      </c>
    </row>
    <row r="4" spans="1:8" x14ac:dyDescent="0.25">
      <c r="A4" s="29">
        <v>45201</v>
      </c>
      <c r="B4" s="28"/>
      <c r="C4" s="28" t="s">
        <v>41</v>
      </c>
      <c r="D4" s="28" t="s">
        <v>207</v>
      </c>
      <c r="E4" s="27">
        <v>885550</v>
      </c>
      <c r="F4" s="27">
        <v>0</v>
      </c>
      <c r="G4" s="27">
        <v>70844</v>
      </c>
      <c r="H4" s="27">
        <v>956394</v>
      </c>
    </row>
    <row r="5" spans="1:8" x14ac:dyDescent="0.25">
      <c r="A5" s="29">
        <v>45201</v>
      </c>
      <c r="B5" s="28"/>
      <c r="C5" s="28" t="s">
        <v>41</v>
      </c>
      <c r="D5" s="28" t="s">
        <v>155</v>
      </c>
      <c r="E5" s="27">
        <v>704940</v>
      </c>
      <c r="F5" s="27">
        <v>0</v>
      </c>
      <c r="G5" s="27">
        <v>56395</v>
      </c>
      <c r="H5" s="27">
        <v>761335</v>
      </c>
    </row>
    <row r="6" spans="1:8" x14ac:dyDescent="0.25">
      <c r="A6" s="29">
        <v>45203</v>
      </c>
      <c r="B6" s="28" t="s">
        <v>208</v>
      </c>
      <c r="C6" s="28" t="s">
        <v>41</v>
      </c>
      <c r="D6" s="28" t="s">
        <v>56</v>
      </c>
      <c r="E6" s="27">
        <v>1066160</v>
      </c>
      <c r="F6" s="27">
        <v>0</v>
      </c>
      <c r="G6" s="27">
        <v>85293</v>
      </c>
      <c r="H6" s="27">
        <v>1151453</v>
      </c>
    </row>
    <row r="7" spans="1:8" x14ac:dyDescent="0.25">
      <c r="A7" s="29">
        <v>45204</v>
      </c>
      <c r="B7" s="28" t="s">
        <v>209</v>
      </c>
      <c r="C7" s="28" t="s">
        <v>41</v>
      </c>
      <c r="D7" s="28" t="s">
        <v>118</v>
      </c>
      <c r="E7" s="27">
        <v>1198643</v>
      </c>
      <c r="F7" s="27">
        <v>0</v>
      </c>
      <c r="G7" s="27">
        <v>95891</v>
      </c>
      <c r="H7" s="27">
        <v>1294534</v>
      </c>
    </row>
    <row r="8" spans="1:8" x14ac:dyDescent="0.25">
      <c r="A8" s="29">
        <v>45205</v>
      </c>
      <c r="B8" s="28"/>
      <c r="C8" s="28" t="s">
        <v>41</v>
      </c>
      <c r="D8" s="28" t="s">
        <v>58</v>
      </c>
      <c r="E8" s="27">
        <v>1488375</v>
      </c>
      <c r="F8" s="27">
        <v>0</v>
      </c>
      <c r="G8" s="27">
        <v>119070</v>
      </c>
      <c r="H8" s="27">
        <v>1607445</v>
      </c>
    </row>
    <row r="9" spans="1:8" x14ac:dyDescent="0.25">
      <c r="A9" s="29">
        <v>45210</v>
      </c>
      <c r="B9" s="28" t="s">
        <v>210</v>
      </c>
      <c r="C9" s="28" t="s">
        <v>41</v>
      </c>
      <c r="D9" s="28" t="s">
        <v>161</v>
      </c>
      <c r="E9" s="27">
        <v>2268095</v>
      </c>
      <c r="F9" s="27">
        <v>0</v>
      </c>
      <c r="G9" s="27">
        <v>181448</v>
      </c>
      <c r="H9" s="27">
        <v>2449543</v>
      </c>
    </row>
    <row r="10" spans="1:8" x14ac:dyDescent="0.25">
      <c r="A10" s="29">
        <v>45216</v>
      </c>
      <c r="B10" s="28"/>
      <c r="C10" s="28" t="s">
        <v>41</v>
      </c>
      <c r="D10" s="28" t="s">
        <v>211</v>
      </c>
      <c r="E10" s="27">
        <v>1030075</v>
      </c>
      <c r="F10" s="27">
        <v>0</v>
      </c>
      <c r="G10" s="27">
        <v>82406</v>
      </c>
      <c r="H10" s="27">
        <v>1112481</v>
      </c>
    </row>
    <row r="11" spans="1:8" x14ac:dyDescent="0.25">
      <c r="A11" s="71">
        <v>45229</v>
      </c>
      <c r="B11" s="72"/>
      <c r="C11" s="72" t="s">
        <v>41</v>
      </c>
      <c r="D11" s="72" t="s">
        <v>56</v>
      </c>
      <c r="E11" s="73">
        <v>1066160</v>
      </c>
      <c r="F11" s="73">
        <v>0</v>
      </c>
      <c r="G11" s="73">
        <v>85293</v>
      </c>
      <c r="H11" s="73">
        <v>1151453</v>
      </c>
    </row>
    <row r="12" spans="1:8" x14ac:dyDescent="0.25">
      <c r="A12" s="62" t="s">
        <v>212</v>
      </c>
      <c r="B12" s="60"/>
      <c r="C12" s="60"/>
      <c r="D12" s="60"/>
      <c r="E12" s="61">
        <v>10593548</v>
      </c>
      <c r="F12" s="61">
        <v>0</v>
      </c>
      <c r="G12" s="61">
        <v>847484</v>
      </c>
      <c r="H12" s="74">
        <v>11441032</v>
      </c>
    </row>
    <row r="14" spans="1:8" ht="18.75" x14ac:dyDescent="0.3">
      <c r="A14" s="104" t="s">
        <v>122</v>
      </c>
      <c r="B14" s="104"/>
      <c r="C14" s="104"/>
      <c r="D14" s="104"/>
      <c r="E14" s="104"/>
      <c r="F14" s="104"/>
    </row>
    <row r="15" spans="1:8" ht="23.85" customHeight="1" x14ac:dyDescent="0.25">
      <c r="A15" s="26" t="s">
        <v>171</v>
      </c>
      <c r="B15" s="25" t="s">
        <v>30</v>
      </c>
      <c r="C15" s="25" t="s">
        <v>32</v>
      </c>
      <c r="D15" s="25" t="s">
        <v>34</v>
      </c>
      <c r="E15" s="30" t="s">
        <v>35</v>
      </c>
      <c r="F15" s="30" t="s">
        <v>36</v>
      </c>
      <c r="G15" s="30" t="s">
        <v>37</v>
      </c>
      <c r="H15" s="30" t="s">
        <v>38</v>
      </c>
    </row>
    <row r="16" spans="1:8" x14ac:dyDescent="0.25">
      <c r="A16" s="29">
        <v>45201</v>
      </c>
      <c r="B16" s="28"/>
      <c r="C16" s="28" t="s">
        <v>41</v>
      </c>
      <c r="D16" s="28" t="s">
        <v>213</v>
      </c>
      <c r="E16" s="27">
        <v>390468</v>
      </c>
      <c r="F16" s="27">
        <v>0</v>
      </c>
      <c r="G16" s="27">
        <v>31238</v>
      </c>
      <c r="H16" s="27">
        <v>421706</v>
      </c>
    </row>
    <row r="17" spans="1:8" x14ac:dyDescent="0.25">
      <c r="A17" s="29">
        <v>45201</v>
      </c>
      <c r="B17" s="28"/>
      <c r="C17" s="28" t="s">
        <v>41</v>
      </c>
      <c r="D17" s="28" t="s">
        <v>203</v>
      </c>
      <c r="E17" s="27">
        <v>194360</v>
      </c>
      <c r="F17" s="27">
        <v>0</v>
      </c>
      <c r="G17" s="27">
        <v>15549</v>
      </c>
      <c r="H17" s="27">
        <v>209909</v>
      </c>
    </row>
    <row r="18" spans="1:8" x14ac:dyDescent="0.25">
      <c r="A18" s="29">
        <v>45222</v>
      </c>
      <c r="B18" s="28"/>
      <c r="C18" s="28" t="s">
        <v>41</v>
      </c>
      <c r="D18" s="28" t="s">
        <v>215</v>
      </c>
      <c r="E18" s="27">
        <v>395704</v>
      </c>
      <c r="F18" s="27">
        <v>0</v>
      </c>
      <c r="G18" s="27">
        <v>31657</v>
      </c>
      <c r="H18" s="27">
        <v>427361</v>
      </c>
    </row>
    <row r="19" spans="1:8" x14ac:dyDescent="0.25">
      <c r="A19" s="29">
        <v>45215</v>
      </c>
      <c r="B19" s="28"/>
      <c r="C19" s="28" t="s">
        <v>41</v>
      </c>
      <c r="D19" s="28" t="s">
        <v>216</v>
      </c>
      <c r="E19" s="27">
        <v>118670</v>
      </c>
      <c r="F19" s="27">
        <v>0</v>
      </c>
      <c r="G19" s="27">
        <v>9493</v>
      </c>
      <c r="H19" s="27">
        <v>128163</v>
      </c>
    </row>
    <row r="20" spans="1:8" x14ac:dyDescent="0.25">
      <c r="A20" s="29">
        <v>45210</v>
      </c>
      <c r="B20" s="28"/>
      <c r="C20" s="28" t="s">
        <v>41</v>
      </c>
      <c r="D20" s="28" t="s">
        <v>213</v>
      </c>
      <c r="E20" s="27">
        <v>213230</v>
      </c>
      <c r="F20" s="27">
        <v>0</v>
      </c>
      <c r="G20" s="27">
        <v>17058</v>
      </c>
      <c r="H20" s="27">
        <v>230288</v>
      </c>
    </row>
    <row r="21" spans="1:8" x14ac:dyDescent="0.25">
      <c r="A21" s="29">
        <v>45208</v>
      </c>
      <c r="B21" s="28"/>
      <c r="C21" s="28" t="s">
        <v>41</v>
      </c>
      <c r="D21" s="28" t="s">
        <v>217</v>
      </c>
      <c r="E21" s="27">
        <v>261360</v>
      </c>
      <c r="F21" s="27">
        <v>0</v>
      </c>
      <c r="G21" s="27">
        <v>20909</v>
      </c>
      <c r="H21" s="27">
        <v>282269</v>
      </c>
    </row>
    <row r="22" spans="1:8" x14ac:dyDescent="0.25">
      <c r="A22" s="62" t="s">
        <v>214</v>
      </c>
      <c r="B22" s="60"/>
      <c r="C22" s="60"/>
      <c r="D22" s="60"/>
      <c r="E22" s="61">
        <v>1573792</v>
      </c>
      <c r="F22" s="61">
        <v>0</v>
      </c>
      <c r="G22" s="61">
        <v>125904</v>
      </c>
      <c r="H22" s="74">
        <v>1699696</v>
      </c>
    </row>
    <row r="25" spans="1:8" x14ac:dyDescent="0.25">
      <c r="D25" t="s">
        <v>198</v>
      </c>
      <c r="E25" s="74">
        <v>11441032</v>
      </c>
    </row>
    <row r="26" spans="1:8" x14ac:dyDescent="0.25">
      <c r="D26" t="s">
        <v>12</v>
      </c>
      <c r="E26" s="74">
        <v>1699696</v>
      </c>
    </row>
    <row r="27" spans="1:8" x14ac:dyDescent="0.25">
      <c r="D27" t="s">
        <v>218</v>
      </c>
      <c r="E27" s="66">
        <f>+E25-E26</f>
        <v>9741336</v>
      </c>
    </row>
  </sheetData>
  <mergeCells count="2">
    <mergeCell ref="A1:H1"/>
    <mergeCell ref="A14:F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23" sqref="D23:D25"/>
    </sheetView>
  </sheetViews>
  <sheetFormatPr defaultRowHeight="15" x14ac:dyDescent="0.25"/>
  <cols>
    <col min="2" max="2" width="9.28515625" customWidth="1"/>
    <col min="3" max="3" width="9.7109375" customWidth="1"/>
    <col min="4" max="4" width="45.28515625" customWidth="1"/>
    <col min="5" max="8" width="15" customWidth="1"/>
  </cols>
  <sheetData>
    <row r="1" spans="1:8" ht="18.75" x14ac:dyDescent="0.3">
      <c r="A1" s="104" t="s">
        <v>170</v>
      </c>
      <c r="B1" s="104"/>
      <c r="C1" s="104"/>
      <c r="D1" s="104"/>
      <c r="E1" s="104"/>
      <c r="F1" s="104"/>
      <c r="G1" s="104"/>
      <c r="H1" s="104"/>
    </row>
    <row r="2" spans="1:8" ht="21" x14ac:dyDescent="0.25">
      <c r="A2" s="26" t="s">
        <v>171</v>
      </c>
      <c r="B2" s="26" t="s">
        <v>29</v>
      </c>
      <c r="C2" s="25" t="s">
        <v>30</v>
      </c>
      <c r="D2" s="25" t="s">
        <v>34</v>
      </c>
      <c r="E2" s="30" t="s">
        <v>35</v>
      </c>
      <c r="F2" s="30" t="s">
        <v>36</v>
      </c>
      <c r="G2" s="30" t="s">
        <v>37</v>
      </c>
      <c r="H2" s="30" t="s">
        <v>38</v>
      </c>
    </row>
    <row r="3" spans="1:8" x14ac:dyDescent="0.25">
      <c r="A3" s="29">
        <v>45233</v>
      </c>
      <c r="B3" s="29">
        <v>45233</v>
      </c>
      <c r="C3" s="28"/>
      <c r="D3" s="28" t="s">
        <v>222</v>
      </c>
      <c r="E3" s="27">
        <v>1258860</v>
      </c>
      <c r="F3" s="27">
        <v>0</v>
      </c>
      <c r="G3" s="27">
        <v>100709</v>
      </c>
      <c r="H3" s="27">
        <v>1359569</v>
      </c>
    </row>
    <row r="4" spans="1:8" x14ac:dyDescent="0.25">
      <c r="A4" s="29">
        <v>45236</v>
      </c>
      <c r="B4" s="29">
        <v>45236</v>
      </c>
      <c r="C4" s="28"/>
      <c r="D4" s="28" t="s">
        <v>223</v>
      </c>
      <c r="E4" s="27">
        <v>352470</v>
      </c>
      <c r="F4" s="27">
        <v>0</v>
      </c>
      <c r="G4" s="27">
        <v>28198</v>
      </c>
      <c r="H4" s="27">
        <v>380668</v>
      </c>
    </row>
    <row r="5" spans="1:8" x14ac:dyDescent="0.25">
      <c r="A5" s="80">
        <v>45239</v>
      </c>
      <c r="B5" s="80">
        <v>45239</v>
      </c>
      <c r="C5" s="81" t="s">
        <v>228</v>
      </c>
      <c r="D5" s="82" t="s">
        <v>118</v>
      </c>
      <c r="E5" s="83">
        <v>1126425</v>
      </c>
      <c r="F5" s="83">
        <v>0</v>
      </c>
      <c r="G5" s="83">
        <v>90114</v>
      </c>
      <c r="H5" s="83">
        <v>1216539</v>
      </c>
    </row>
    <row r="6" spans="1:8" x14ac:dyDescent="0.25">
      <c r="A6" s="80">
        <v>45244</v>
      </c>
      <c r="B6" s="80">
        <v>45244</v>
      </c>
      <c r="C6" s="81" t="s">
        <v>229</v>
      </c>
      <c r="D6" s="82" t="s">
        <v>159</v>
      </c>
      <c r="E6" s="83">
        <v>1955260</v>
      </c>
      <c r="F6" s="83">
        <v>0</v>
      </c>
      <c r="G6" s="83">
        <v>156421</v>
      </c>
      <c r="H6" s="83">
        <v>2111681</v>
      </c>
    </row>
    <row r="7" spans="1:8" x14ac:dyDescent="0.25">
      <c r="A7" s="84">
        <v>45246</v>
      </c>
      <c r="B7" s="84">
        <v>45246</v>
      </c>
      <c r="C7" s="81" t="s">
        <v>230</v>
      </c>
      <c r="D7" s="85" t="s">
        <v>224</v>
      </c>
      <c r="E7" s="86">
        <v>710227</v>
      </c>
      <c r="F7" s="86">
        <v>0</v>
      </c>
      <c r="G7" s="86">
        <v>56818</v>
      </c>
      <c r="H7" s="86">
        <v>767045</v>
      </c>
    </row>
    <row r="8" spans="1:8" x14ac:dyDescent="0.25">
      <c r="A8" s="71">
        <v>45253</v>
      </c>
      <c r="B8" s="71">
        <v>45253</v>
      </c>
      <c r="C8" s="72"/>
      <c r="D8" s="72" t="s">
        <v>118</v>
      </c>
      <c r="E8" s="73">
        <v>1671458</v>
      </c>
      <c r="F8" s="73">
        <v>0</v>
      </c>
      <c r="G8" s="73">
        <v>133717</v>
      </c>
      <c r="H8" s="73">
        <v>1805175</v>
      </c>
    </row>
    <row r="9" spans="1:8" x14ac:dyDescent="0.25">
      <c r="A9" s="71">
        <v>45259</v>
      </c>
      <c r="B9" s="71">
        <v>45259</v>
      </c>
      <c r="C9" s="72"/>
      <c r="D9" s="72" t="s">
        <v>223</v>
      </c>
      <c r="E9" s="73">
        <v>885550</v>
      </c>
      <c r="F9" s="73">
        <v>0</v>
      </c>
      <c r="G9" s="73">
        <v>70844</v>
      </c>
      <c r="H9" s="73">
        <v>956394</v>
      </c>
    </row>
    <row r="10" spans="1:8" x14ac:dyDescent="0.25">
      <c r="A10" s="62" t="s">
        <v>191</v>
      </c>
      <c r="B10" s="60"/>
      <c r="C10" s="60"/>
      <c r="D10" s="60"/>
      <c r="E10" s="61">
        <v>7960250</v>
      </c>
      <c r="F10" s="61">
        <v>0</v>
      </c>
      <c r="G10" s="61">
        <v>636821</v>
      </c>
      <c r="H10" s="76">
        <v>8597071</v>
      </c>
    </row>
    <row r="13" spans="1:8" ht="18.75" x14ac:dyDescent="0.3">
      <c r="A13" s="104" t="s">
        <v>122</v>
      </c>
      <c r="B13" s="104"/>
      <c r="C13" s="104"/>
      <c r="D13" s="104"/>
      <c r="E13" s="104"/>
      <c r="F13" s="104"/>
      <c r="G13" s="104"/>
      <c r="H13" s="104"/>
    </row>
    <row r="14" spans="1:8" ht="21" x14ac:dyDescent="0.25">
      <c r="A14" s="26" t="s">
        <v>171</v>
      </c>
      <c r="B14" s="26" t="s">
        <v>29</v>
      </c>
      <c r="C14" s="25" t="s">
        <v>30</v>
      </c>
      <c r="D14" s="25" t="s">
        <v>34</v>
      </c>
      <c r="E14" s="30" t="s">
        <v>35</v>
      </c>
      <c r="F14" s="30" t="s">
        <v>36</v>
      </c>
      <c r="G14" s="30" t="s">
        <v>37</v>
      </c>
      <c r="H14" s="30" t="s">
        <v>38</v>
      </c>
    </row>
    <row r="15" spans="1:8" x14ac:dyDescent="0.25">
      <c r="A15" s="29">
        <v>45247</v>
      </c>
      <c r="B15" s="29">
        <v>45247</v>
      </c>
      <c r="C15" s="28"/>
      <c r="D15" s="28" t="s">
        <v>166</v>
      </c>
      <c r="E15" s="27">
        <v>165224</v>
      </c>
      <c r="F15" s="27">
        <v>0</v>
      </c>
      <c r="G15" s="27">
        <v>13218</v>
      </c>
      <c r="H15" s="27">
        <v>178442</v>
      </c>
    </row>
    <row r="16" spans="1:8" x14ac:dyDescent="0.25">
      <c r="A16" s="29">
        <v>45231</v>
      </c>
      <c r="B16" s="29">
        <v>45231</v>
      </c>
      <c r="C16" s="28"/>
      <c r="D16" s="28" t="s">
        <v>166</v>
      </c>
      <c r="E16" s="27">
        <v>106616</v>
      </c>
      <c r="F16" s="27">
        <v>0</v>
      </c>
      <c r="G16" s="27">
        <v>8529</v>
      </c>
      <c r="H16" s="27">
        <v>115145</v>
      </c>
    </row>
    <row r="17" spans="1:8" x14ac:dyDescent="0.25">
      <c r="A17" s="29">
        <v>45236</v>
      </c>
      <c r="B17" s="29">
        <v>45236</v>
      </c>
      <c r="C17" s="28"/>
      <c r="D17" s="28" t="s">
        <v>225</v>
      </c>
      <c r="E17" s="27">
        <v>106742</v>
      </c>
      <c r="F17" s="27">
        <v>0</v>
      </c>
      <c r="G17" s="27">
        <v>8539</v>
      </c>
      <c r="H17" s="27">
        <v>115281</v>
      </c>
    </row>
    <row r="18" spans="1:8" x14ac:dyDescent="0.25">
      <c r="A18" s="29">
        <v>45245</v>
      </c>
      <c r="B18" s="29">
        <v>45245</v>
      </c>
      <c r="C18" s="28"/>
      <c r="D18" s="28" t="s">
        <v>225</v>
      </c>
      <c r="E18" s="27">
        <v>106616</v>
      </c>
      <c r="F18" s="27">
        <v>0</v>
      </c>
      <c r="G18" s="27">
        <v>8529</v>
      </c>
      <c r="H18" s="27">
        <v>115145</v>
      </c>
    </row>
    <row r="19" spans="1:8" x14ac:dyDescent="0.25">
      <c r="A19" s="62" t="s">
        <v>226</v>
      </c>
      <c r="B19" s="60"/>
      <c r="C19" s="60"/>
      <c r="D19" s="60"/>
      <c r="E19" s="61">
        <v>485198</v>
      </c>
      <c r="F19" s="61">
        <v>0</v>
      </c>
      <c r="G19" s="61">
        <v>38815</v>
      </c>
      <c r="H19" s="76">
        <v>524013</v>
      </c>
    </row>
    <row r="23" spans="1:8" x14ac:dyDescent="0.25">
      <c r="D23" t="s">
        <v>198</v>
      </c>
      <c r="E23" s="77">
        <v>8597071</v>
      </c>
    </row>
    <row r="24" spans="1:8" x14ac:dyDescent="0.25">
      <c r="D24" t="s">
        <v>12</v>
      </c>
      <c r="E24" s="77">
        <v>524013</v>
      </c>
    </row>
    <row r="25" spans="1:8" x14ac:dyDescent="0.25">
      <c r="D25" t="s">
        <v>227</v>
      </c>
      <c r="E25" s="78">
        <f>+E23-E24</f>
        <v>8073058</v>
      </c>
    </row>
  </sheetData>
  <mergeCells count="2">
    <mergeCell ref="A1:H1"/>
    <mergeCell ref="A13:H13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XFD1048576"/>
    </sheetView>
  </sheetViews>
  <sheetFormatPr defaultRowHeight="15" x14ac:dyDescent="0.25"/>
  <cols>
    <col min="5" max="5" width="42" customWidth="1"/>
    <col min="6" max="9" width="12.7109375" customWidth="1"/>
  </cols>
  <sheetData>
    <row r="1" spans="1:10" ht="18.75" x14ac:dyDescent="0.3">
      <c r="A1" s="104" t="s">
        <v>170</v>
      </c>
      <c r="B1" s="104"/>
      <c r="C1" s="104"/>
      <c r="D1" s="104"/>
      <c r="E1" s="104"/>
      <c r="F1" s="104"/>
      <c r="G1" s="104"/>
      <c r="H1" s="104"/>
      <c r="I1" s="104"/>
      <c r="J1" s="87"/>
    </row>
    <row r="2" spans="1:10" ht="21" x14ac:dyDescent="0.25">
      <c r="A2" s="94" t="s">
        <v>171</v>
      </c>
      <c r="B2" s="94" t="s">
        <v>29</v>
      </c>
      <c r="C2" s="88" t="s">
        <v>232</v>
      </c>
      <c r="D2" s="88" t="s">
        <v>32</v>
      </c>
      <c r="E2" s="88" t="s">
        <v>34</v>
      </c>
      <c r="F2" s="91" t="s">
        <v>35</v>
      </c>
      <c r="G2" s="91" t="s">
        <v>36</v>
      </c>
      <c r="H2" s="91" t="s">
        <v>37</v>
      </c>
      <c r="I2" s="91" t="s">
        <v>38</v>
      </c>
      <c r="J2" s="87"/>
    </row>
    <row r="3" spans="1:10" x14ac:dyDescent="0.25">
      <c r="A3" s="89">
        <v>45273</v>
      </c>
      <c r="B3" s="89">
        <v>45273</v>
      </c>
      <c r="C3" s="90" t="s">
        <v>233</v>
      </c>
      <c r="D3" s="90" t="s">
        <v>41</v>
      </c>
      <c r="E3" s="90" t="s">
        <v>234</v>
      </c>
      <c r="F3" s="92">
        <v>657865</v>
      </c>
      <c r="G3" s="92">
        <v>0</v>
      </c>
      <c r="H3" s="92">
        <v>52629</v>
      </c>
      <c r="I3" s="92">
        <v>710494</v>
      </c>
      <c r="J3" s="87"/>
    </row>
    <row r="4" spans="1:10" x14ac:dyDescent="0.25">
      <c r="A4" s="89">
        <v>45266</v>
      </c>
      <c r="B4" s="89">
        <v>45266</v>
      </c>
      <c r="C4" s="90" t="s">
        <v>235</v>
      </c>
      <c r="D4" s="90" t="s">
        <v>41</v>
      </c>
      <c r="E4" s="90" t="s">
        <v>159</v>
      </c>
      <c r="F4" s="92">
        <v>533080</v>
      </c>
      <c r="G4" s="92">
        <v>0</v>
      </c>
      <c r="H4" s="92">
        <v>42646</v>
      </c>
      <c r="I4" s="92">
        <v>575726</v>
      </c>
      <c r="J4" s="87"/>
    </row>
    <row r="5" spans="1:10" x14ac:dyDescent="0.25">
      <c r="A5" s="89">
        <v>45271</v>
      </c>
      <c r="B5" s="89">
        <v>45271</v>
      </c>
      <c r="C5" s="90" t="s">
        <v>236</v>
      </c>
      <c r="D5" s="90" t="s">
        <v>41</v>
      </c>
      <c r="E5" s="90" t="s">
        <v>237</v>
      </c>
      <c r="F5" s="92">
        <v>988906</v>
      </c>
      <c r="G5" s="92">
        <v>0</v>
      </c>
      <c r="H5" s="92">
        <v>79112</v>
      </c>
      <c r="I5" s="92">
        <v>1068018</v>
      </c>
      <c r="J5" s="87"/>
    </row>
    <row r="6" spans="1:10" x14ac:dyDescent="0.25">
      <c r="A6" s="89">
        <v>45281</v>
      </c>
      <c r="B6" s="89">
        <v>45281</v>
      </c>
      <c r="C6" s="90" t="s">
        <v>238</v>
      </c>
      <c r="D6" s="90" t="s">
        <v>41</v>
      </c>
      <c r="E6" s="90" t="s">
        <v>239</v>
      </c>
      <c r="F6" s="92">
        <v>613228</v>
      </c>
      <c r="G6" s="92">
        <v>0</v>
      </c>
      <c r="H6" s="92">
        <v>49058</v>
      </c>
      <c r="I6" s="92">
        <v>662286</v>
      </c>
      <c r="J6" s="87"/>
    </row>
    <row r="7" spans="1:10" x14ac:dyDescent="0.25">
      <c r="A7" s="89">
        <v>45280</v>
      </c>
      <c r="B7" s="89">
        <v>45280</v>
      </c>
      <c r="C7" s="90" t="s">
        <v>240</v>
      </c>
      <c r="D7" s="90" t="s">
        <v>41</v>
      </c>
      <c r="E7" s="90" t="s">
        <v>241</v>
      </c>
      <c r="F7" s="92">
        <v>704940</v>
      </c>
      <c r="G7" s="92">
        <v>0</v>
      </c>
      <c r="H7" s="92">
        <v>56395</v>
      </c>
      <c r="I7" s="92">
        <v>761335</v>
      </c>
      <c r="J7" s="87"/>
    </row>
    <row r="8" spans="1:10" x14ac:dyDescent="0.25">
      <c r="A8" s="95" t="s">
        <v>242</v>
      </c>
      <c r="B8" s="87"/>
      <c r="C8" s="87"/>
      <c r="D8" s="87"/>
      <c r="E8" s="87"/>
      <c r="F8" s="93">
        <v>3498019</v>
      </c>
      <c r="G8" s="93">
        <v>0</v>
      </c>
      <c r="H8" s="93">
        <v>279840</v>
      </c>
      <c r="I8" s="76">
        <v>3777859</v>
      </c>
      <c r="J8" s="87"/>
    </row>
    <row r="11" spans="1:10" ht="18.75" x14ac:dyDescent="0.3">
      <c r="A11" s="104" t="s">
        <v>122</v>
      </c>
      <c r="B11" s="104"/>
      <c r="C11" s="104"/>
      <c r="D11" s="104"/>
      <c r="E11" s="104"/>
      <c r="F11" s="104"/>
      <c r="G11" s="104"/>
      <c r="H11" s="104"/>
      <c r="I11" s="104"/>
      <c r="J11" s="104"/>
    </row>
    <row r="12" spans="1:10" ht="21" x14ac:dyDescent="0.25">
      <c r="A12" s="94" t="s">
        <v>171</v>
      </c>
      <c r="B12" s="94" t="s">
        <v>29</v>
      </c>
      <c r="C12" s="88" t="s">
        <v>232</v>
      </c>
      <c r="D12" s="88" t="s">
        <v>32</v>
      </c>
      <c r="E12" s="88" t="s">
        <v>34</v>
      </c>
      <c r="F12" s="91" t="s">
        <v>35</v>
      </c>
      <c r="G12" s="91" t="s">
        <v>36</v>
      </c>
      <c r="H12" s="91" t="s">
        <v>37</v>
      </c>
      <c r="I12" s="91" t="s">
        <v>38</v>
      </c>
      <c r="J12" s="87"/>
    </row>
    <row r="13" spans="1:10" x14ac:dyDescent="0.25">
      <c r="A13" s="89">
        <v>45288</v>
      </c>
      <c r="B13" s="89">
        <v>45288</v>
      </c>
      <c r="C13" s="90" t="s">
        <v>243</v>
      </c>
      <c r="D13" s="90" t="s">
        <v>41</v>
      </c>
      <c r="E13" s="90" t="s">
        <v>163</v>
      </c>
      <c r="F13" s="92">
        <v>154770</v>
      </c>
      <c r="G13" s="92">
        <v>0</v>
      </c>
      <c r="H13" s="92">
        <v>12382</v>
      </c>
      <c r="I13" s="92">
        <v>167152</v>
      </c>
      <c r="J13" s="87"/>
    </row>
    <row r="14" spans="1:10" x14ac:dyDescent="0.25">
      <c r="A14" s="89">
        <v>45283</v>
      </c>
      <c r="B14" s="89">
        <v>45283</v>
      </c>
      <c r="C14" s="90" t="s">
        <v>244</v>
      </c>
      <c r="D14" s="90" t="s">
        <v>41</v>
      </c>
      <c r="E14" s="90" t="s">
        <v>245</v>
      </c>
      <c r="F14" s="92">
        <v>211479</v>
      </c>
      <c r="G14" s="92">
        <v>0</v>
      </c>
      <c r="H14" s="92">
        <v>16920</v>
      </c>
      <c r="I14" s="92">
        <v>228399</v>
      </c>
      <c r="J14" s="87"/>
    </row>
    <row r="15" spans="1:10" x14ac:dyDescent="0.25">
      <c r="A15" s="89">
        <v>45281</v>
      </c>
      <c r="B15" s="89">
        <v>45281</v>
      </c>
      <c r="C15" s="108"/>
      <c r="D15" s="108"/>
      <c r="E15" s="108" t="s">
        <v>248</v>
      </c>
      <c r="F15" s="92">
        <v>90623</v>
      </c>
      <c r="G15" s="92">
        <v>0</v>
      </c>
      <c r="H15" s="92">
        <v>7250</v>
      </c>
      <c r="I15" s="92">
        <f>F15+H15</f>
        <v>97873</v>
      </c>
      <c r="J15" s="87"/>
    </row>
    <row r="16" spans="1:10" x14ac:dyDescent="0.25">
      <c r="A16" s="95" t="s">
        <v>246</v>
      </c>
      <c r="B16" s="87"/>
      <c r="C16" s="87"/>
      <c r="D16" s="87"/>
      <c r="E16" s="87"/>
      <c r="F16" s="93">
        <f>SUM(F13:F15)</f>
        <v>456872</v>
      </c>
      <c r="G16" s="93">
        <f t="shared" ref="G16:I16" si="0">SUM(G13:G15)</f>
        <v>0</v>
      </c>
      <c r="H16" s="93">
        <f t="shared" si="0"/>
        <v>36552</v>
      </c>
      <c r="I16" s="93">
        <f t="shared" si="0"/>
        <v>493424</v>
      </c>
      <c r="J16" s="87"/>
    </row>
    <row r="20" spans="5:6" x14ac:dyDescent="0.25">
      <c r="E20" t="s">
        <v>198</v>
      </c>
      <c r="F20" s="96">
        <f>+I8</f>
        <v>3777859</v>
      </c>
    </row>
    <row r="21" spans="5:6" x14ac:dyDescent="0.25">
      <c r="E21" t="s">
        <v>12</v>
      </c>
      <c r="F21" s="96">
        <f>+I16</f>
        <v>493424</v>
      </c>
    </row>
    <row r="22" spans="5:6" x14ac:dyDescent="0.25">
      <c r="E22" t="s">
        <v>247</v>
      </c>
      <c r="F22" s="66">
        <f>+F20-F21</f>
        <v>3284435</v>
      </c>
    </row>
  </sheetData>
  <mergeCells count="2">
    <mergeCell ref="A1:I1"/>
    <mergeCell ref="A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T1-5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2023-07-08T01:57:12Z</dcterms:created>
  <dcterms:modified xsi:type="dcterms:W3CDTF">2024-03-09T07:28:03Z</dcterms:modified>
</cp:coreProperties>
</file>