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BRG\T5\"/>
    </mc:Choice>
  </mc:AlternateContent>
  <xr:revisionPtr revIDLastSave="0" documentId="13_ncr:1_{44BBFD88-7BAA-46AE-B1D0-3DC4E8B8EF8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ông nợ" sheetId="2" r:id="rId1"/>
    <sheet name="Báo cáo" sheetId="1" r:id="rId2"/>
    <sheet name="Chi tiết thanh toán 17,6" sheetId="3" r:id="rId3"/>
  </sheets>
  <calcPr calcId="181029"/>
</workbook>
</file>

<file path=xl/calcChain.xml><?xml version="1.0" encoding="utf-8"?>
<calcChain xmlns="http://schemas.openxmlformats.org/spreadsheetml/2006/main">
  <c r="N65" i="1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5" i="1"/>
  <c r="M15" i="1"/>
  <c r="M17" i="1"/>
  <c r="M27" i="1"/>
  <c r="M29" i="1"/>
  <c r="M39" i="1"/>
  <c r="M41" i="1"/>
  <c r="M51" i="1"/>
  <c r="M53" i="1"/>
  <c r="M63" i="1"/>
  <c r="M65" i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8" i="3"/>
  <c r="D6" i="1"/>
  <c r="M6" i="1" s="1"/>
  <c r="D7" i="1"/>
  <c r="M7" i="1" s="1"/>
  <c r="D8" i="1"/>
  <c r="M8" i="1" s="1"/>
  <c r="D9" i="1"/>
  <c r="M9" i="1" s="1"/>
  <c r="D10" i="1"/>
  <c r="M10" i="1" s="1"/>
  <c r="D11" i="1"/>
  <c r="M11" i="1" s="1"/>
  <c r="D12" i="1"/>
  <c r="M12" i="1" s="1"/>
  <c r="D13" i="1"/>
  <c r="M13" i="1" s="1"/>
  <c r="D14" i="1"/>
  <c r="M14" i="1" s="1"/>
  <c r="D15" i="1"/>
  <c r="D16" i="1"/>
  <c r="M16" i="1" s="1"/>
  <c r="D17" i="1"/>
  <c r="D18" i="1"/>
  <c r="M18" i="1" s="1"/>
  <c r="D19" i="1"/>
  <c r="M19" i="1" s="1"/>
  <c r="D20" i="1"/>
  <c r="M20" i="1" s="1"/>
  <c r="D21" i="1"/>
  <c r="M21" i="1" s="1"/>
  <c r="D22" i="1"/>
  <c r="M22" i="1" s="1"/>
  <c r="D23" i="1"/>
  <c r="M23" i="1" s="1"/>
  <c r="D24" i="1"/>
  <c r="M24" i="1" s="1"/>
  <c r="D25" i="1"/>
  <c r="M25" i="1" s="1"/>
  <c r="D26" i="1"/>
  <c r="M26" i="1" s="1"/>
  <c r="D27" i="1"/>
  <c r="D28" i="1"/>
  <c r="M28" i="1" s="1"/>
  <c r="D29" i="1"/>
  <c r="D30" i="1"/>
  <c r="M30" i="1" s="1"/>
  <c r="D31" i="1"/>
  <c r="M31" i="1" s="1"/>
  <c r="D32" i="1"/>
  <c r="M32" i="1" s="1"/>
  <c r="D33" i="1"/>
  <c r="M33" i="1" s="1"/>
  <c r="D34" i="1"/>
  <c r="M34" i="1" s="1"/>
  <c r="D35" i="1"/>
  <c r="M35" i="1" s="1"/>
  <c r="D36" i="1"/>
  <c r="M36" i="1" s="1"/>
  <c r="D37" i="1"/>
  <c r="M37" i="1" s="1"/>
  <c r="D38" i="1"/>
  <c r="M38" i="1" s="1"/>
  <c r="D39" i="1"/>
  <c r="D40" i="1"/>
  <c r="M40" i="1" s="1"/>
  <c r="D41" i="1"/>
  <c r="D42" i="1"/>
  <c r="M42" i="1" s="1"/>
  <c r="D43" i="1"/>
  <c r="M43" i="1" s="1"/>
  <c r="D44" i="1"/>
  <c r="M44" i="1" s="1"/>
  <c r="D45" i="1"/>
  <c r="M45" i="1" s="1"/>
  <c r="D46" i="1"/>
  <c r="M46" i="1" s="1"/>
  <c r="D47" i="1"/>
  <c r="M47" i="1" s="1"/>
  <c r="D48" i="1"/>
  <c r="M48" i="1" s="1"/>
  <c r="D49" i="1"/>
  <c r="M49" i="1" s="1"/>
  <c r="D50" i="1"/>
  <c r="M50" i="1" s="1"/>
  <c r="D51" i="1"/>
  <c r="D52" i="1"/>
  <c r="M52" i="1" s="1"/>
  <c r="D53" i="1"/>
  <c r="D54" i="1"/>
  <c r="M54" i="1" s="1"/>
  <c r="D55" i="1"/>
  <c r="M55" i="1" s="1"/>
  <c r="D56" i="1"/>
  <c r="M56" i="1" s="1"/>
  <c r="D57" i="1"/>
  <c r="M57" i="1" s="1"/>
  <c r="D58" i="1"/>
  <c r="M58" i="1" s="1"/>
  <c r="D59" i="1"/>
  <c r="M59" i="1" s="1"/>
  <c r="D60" i="1"/>
  <c r="M60" i="1" s="1"/>
  <c r="D61" i="1"/>
  <c r="M61" i="1" s="1"/>
  <c r="D62" i="1"/>
  <c r="M62" i="1" s="1"/>
  <c r="D63" i="1"/>
  <c r="D64" i="1"/>
  <c r="M64" i="1" s="1"/>
  <c r="D65" i="1"/>
  <c r="D5" i="1"/>
  <c r="M5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5" i="1"/>
  <c r="F30" i="2"/>
  <c r="F38" i="2" s="1"/>
  <c r="E29" i="2"/>
  <c r="D29" i="2"/>
  <c r="E16" i="2"/>
  <c r="D16" i="2"/>
  <c r="F39" i="2" l="1"/>
</calcChain>
</file>

<file path=xl/sharedStrings.xml><?xml version="1.0" encoding="utf-8"?>
<sst xmlns="http://schemas.openxmlformats.org/spreadsheetml/2006/main" count="499" uniqueCount="193">
  <si>
    <t>Số hóa đơn</t>
  </si>
  <si>
    <t>Hàng trả T05.2023</t>
  </si>
  <si>
    <t>00001944</t>
  </si>
  <si>
    <t>10%</t>
  </si>
  <si>
    <t>00027467</t>
  </si>
  <si>
    <t>00028402</t>
  </si>
  <si>
    <t>BRGMART Hải Phòng</t>
  </si>
  <si>
    <t>Thuế suất</t>
  </si>
  <si>
    <t>00030038</t>
  </si>
  <si>
    <t>00029877</t>
  </si>
  <si>
    <t>10021. Siêu thị BRGMart Nguyễn Văn Cừ</t>
  </si>
  <si>
    <t>0108609950</t>
  </si>
  <si>
    <t>00025292</t>
  </si>
  <si>
    <t>00029311</t>
  </si>
  <si>
    <t>00025685</t>
  </si>
  <si>
    <t>BRGMART 275 Nguyễn Trãi, Hà Nội</t>
  </si>
  <si>
    <t>00028315</t>
  </si>
  <si>
    <t>12411. Cửa hàng HaproFood 63 Cầu Gỗ</t>
  </si>
  <si>
    <t>CÔNG TY TNHH XUẤT - NHẬP KHẨU VÀ BÁN LẺ HÀNG TIÊU DÙNG HÀ NỘI</t>
  </si>
  <si>
    <t>Ngày hóa đơn</t>
  </si>
  <si>
    <t>BRG 1 Lý Nam Đế, Hoàn Kiếm, Hà Nội</t>
  </si>
  <si>
    <t>00029828</t>
  </si>
  <si>
    <t>BRGMART 15-17 Ngọc Khánh, Hà Nội</t>
  </si>
  <si>
    <t>Bán hàng Siêu thị Fujimart Huỳnh Thúc Kháng, ĐƠN HÀNG KHAI TRƯƠNG CK 10% + 5% CK CỐ ĐỊNH</t>
  </si>
  <si>
    <t>00025307</t>
  </si>
  <si>
    <t>00028298</t>
  </si>
  <si>
    <t>00031524</t>
  </si>
  <si>
    <t>BRGMART 83 Nguyễn An Ninh, Hà Nội</t>
  </si>
  <si>
    <t>00028341</t>
  </si>
  <si>
    <t>00025942</t>
  </si>
  <si>
    <t>Nhóm HHDV : 4. Hàng hóa, dịch vụ chịu thuế suất thuế GTGT 10% (61 )</t>
  </si>
  <si>
    <t>00025452</t>
  </si>
  <si>
    <t>00025293</t>
  </si>
  <si>
    <t>Mã số thuế người mua</t>
  </si>
  <si>
    <t>00028451</t>
  </si>
  <si>
    <t>00030112</t>
  </si>
  <si>
    <t>BRGMART 36 Hoàng Cầu</t>
  </si>
  <si>
    <t>BRG10141 Siêu thị Intimemex Như Quỳnh, Hưng Yên</t>
  </si>
  <si>
    <t>00025944</t>
  </si>
  <si>
    <t>BRGMART Thanh Xuân, Hà Nội</t>
  </si>
  <si>
    <t>Doanh số bán chưa có thuế GTGT</t>
  </si>
  <si>
    <t>00025568</t>
  </si>
  <si>
    <t>BRGMART 53D Hàng Bài, Hoàn Kiếm, Hà Nội</t>
  </si>
  <si>
    <t>00025501</t>
  </si>
  <si>
    <t>BRGMART 135 Lương Định Của, Hà Nội</t>
  </si>
  <si>
    <t>00028427</t>
  </si>
  <si>
    <t>BRG 51 Lê Đại Hành</t>
  </si>
  <si>
    <t>BRGMart Mao Khê</t>
  </si>
  <si>
    <t>1C23TNN</t>
  </si>
  <si>
    <t>00029826</t>
  </si>
  <si>
    <t>Tháng 5 năm 2023</t>
  </si>
  <si>
    <t>00029762</t>
  </si>
  <si>
    <t>00031512</t>
  </si>
  <si>
    <t>00025318</t>
  </si>
  <si>
    <t>00028300</t>
  </si>
  <si>
    <t>00026046</t>
  </si>
  <si>
    <t>00025306</t>
  </si>
  <si>
    <t>BRGMART 174 Lạc Long Quân, Tây Hồ</t>
  </si>
  <si>
    <t>Tên người mua</t>
  </si>
  <si>
    <t>00029827</t>
  </si>
  <si>
    <t>BRG Lộc Ninh Singashine - Thị trấn Chúc Sơn</t>
  </si>
  <si>
    <t>00028452</t>
  </si>
  <si>
    <t>00025569</t>
  </si>
  <si>
    <t>Siêu thị BRGMart Hàng Trống</t>
  </si>
  <si>
    <t>00030113</t>
  </si>
  <si>
    <t>00027426</t>
  </si>
  <si>
    <t>BRGMart Intracom Vĩnh Ngọc</t>
  </si>
  <si>
    <t>BRG 142 Lê Duẩn, Đống Đa</t>
  </si>
  <si>
    <t>00028407</t>
  </si>
  <si>
    <t>00026047</t>
  </si>
  <si>
    <t>00028159</t>
  </si>
  <si>
    <t>BRGMART 13 Thành Công, Hà Nội</t>
  </si>
  <si>
    <t>BRGMART 5 Hàm Tử Quan, Hoàn Kiếm, Hà Nội</t>
  </si>
  <si>
    <t>00031500</t>
  </si>
  <si>
    <t>00028180</t>
  </si>
  <si>
    <t>Diễn giải</t>
  </si>
  <si>
    <t>00031486</t>
  </si>
  <si>
    <t>BRGMART 9-11 Thổ Quan, Đống Đa, HN</t>
  </si>
  <si>
    <t>00025305</t>
  </si>
  <si>
    <t>00025692</t>
  </si>
  <si>
    <t>Thuế GTGT</t>
  </si>
  <si>
    <t>00025570</t>
  </si>
  <si>
    <t>BRGMART The light, Hà Nội</t>
  </si>
  <si>
    <t>BRGMART 98 Tô Ngọc Vân, Hà Nội</t>
  </si>
  <si>
    <t>1K23TAK</t>
  </si>
  <si>
    <t>BRGMART MD Complex Hàm Nghi, Hà Nội</t>
  </si>
  <si>
    <t>BRGMART Vĩnh Phúc, HN</t>
  </si>
  <si>
    <t>00030854</t>
  </si>
  <si>
    <t>BẢNG KÊ HÓA ĐƠN, CHỨNG TỪ HÀNG HÓA, DỊCH VỤ BÁN RA (MẪU QUẢN TRỊ)</t>
  </si>
  <si>
    <t>BRGMART Ecohome3, Hà Nội</t>
  </si>
  <si>
    <t>00025328</t>
  </si>
  <si>
    <t>00030055</t>
  </si>
  <si>
    <t>00030037</t>
  </si>
  <si>
    <t>BRG 362 Ngọc Lâm, Hà Nội</t>
  </si>
  <si>
    <t>00028375</t>
  </si>
  <si>
    <t>00031526</t>
  </si>
  <si>
    <t>Ký hiệu HĐ</t>
  </si>
  <si>
    <t>00028299</t>
  </si>
  <si>
    <t>BRGMART 324 Tây Sơn</t>
  </si>
  <si>
    <t>00028304</t>
  </si>
  <si>
    <t>00025469</t>
  </si>
  <si>
    <t>BRGMAR 160 ngõ Thái Thịnh 1, Hà Nội</t>
  </si>
  <si>
    <t>00030142</t>
  </si>
  <si>
    <t>00031258</t>
  </si>
  <si>
    <t>BRG D2 Giảng Võ, Hà Nội</t>
  </si>
  <si>
    <t>00031554</t>
  </si>
  <si>
    <t>BRGMART Hải Dương</t>
  </si>
  <si>
    <t>00031385</t>
  </si>
  <si>
    <t>BRG 8 Phạm Ngọc Thạch, Đống Đa, HN</t>
  </si>
  <si>
    <t>00031257</t>
  </si>
  <si>
    <t>BRG N16 Sài Đồng, Hà Nội</t>
  </si>
  <si>
    <t>00025941</t>
  </si>
  <si>
    <t>00028342</t>
  </si>
  <si>
    <t>BRGMART 41 Đông tác, Hà Nội</t>
  </si>
  <si>
    <t>00031499</t>
  </si>
  <si>
    <t>THEO DÕI CÔNG NỢ / BRG 2023</t>
  </si>
  <si>
    <t>Tháng</t>
  </si>
  <si>
    <t>Nội dung</t>
  </si>
  <si>
    <t>Số tiền bán hàng (+V)</t>
  </si>
  <si>
    <t>Giảm trừ</t>
  </si>
  <si>
    <t>Sô tiền khách đã thanh toán</t>
  </si>
  <si>
    <t>Số đầu kỳ</t>
  </si>
  <si>
    <t>CK tháng 10/2022</t>
  </si>
  <si>
    <t>CK tháng 11/2022</t>
  </si>
  <si>
    <t>CK tháng 12/2022</t>
  </si>
  <si>
    <t>Bảng kê hóa đơn tháng 1</t>
  </si>
  <si>
    <t>Bảng kê hóa đơn tháng 2</t>
  </si>
  <si>
    <t>CK tháng 1+2/2023</t>
  </si>
  <si>
    <t>Bảng kê hóa đơn tháng 3</t>
  </si>
  <si>
    <t>Bảng kê hóa đơn tháng 4</t>
  </si>
  <si>
    <t>CK tháng 03+04/2023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</si>
  <si>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</si>
  <si>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</si>
  <si>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</si>
  <si>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</si>
  <si>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</si>
  <si>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</si>
  <si>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</si>
  <si>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</si>
  <si>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</si>
  <si>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</si>
  <si>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</si>
  <si>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</si>
  <si>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</si>
  <si>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</si>
  <si>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</si>
  <si>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</si>
  <si>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</si>
  <si>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</si>
  <si>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</si>
  <si>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</si>
  <si>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Tổng đã thanh toán</t>
  </si>
  <si>
    <t xml:space="preserve">Dư nợ phải thu </t>
  </si>
  <si>
    <t>Bảng kê hóa đơn tháng 5</t>
  </si>
  <si>
    <t>Tổng cộng</t>
  </si>
  <si>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CỘNG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NHẬP</t>
    </r>
  </si>
  <si>
    <t>Stt</t>
  </si>
  <si>
    <t>Ngày</t>
  </si>
  <si>
    <t>Số</t>
  </si>
  <si>
    <r>
      <rPr>
        <b/>
        <sz val="11"/>
        <rFont val="Times New Roman"/>
        <family val="1"/>
      </rPr>
      <t>Tên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chung
</t>
    </r>
    <r>
      <rPr>
        <sz val="11"/>
        <rFont val="Times New Roman"/>
        <family val="1"/>
      </rPr>
      <t>CÔNG TY TNHH XUẤT - NHẬP KHẨU VÀ BÁN LẺ HÀNG TIÊU DÙNG HÀ NỘI
Số 51 phố Lê Đại Hành, P.Lê Đại Hành, Q.Hai Bà Trưng, TP Hà Nội</t>
    </r>
  </si>
  <si>
    <r>
      <rPr>
        <b/>
        <sz val="11"/>
        <rFont val="Times New Roman"/>
        <family val="1"/>
      </rPr>
      <t>BẢNG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KÊ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THANH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TOÁN
</t>
    </r>
    <r>
      <rPr>
        <sz val="11"/>
        <rFont val="Times New Roman"/>
        <family val="1"/>
      </rPr>
      <t>Ngày 17 tháng 06 năm 2023</t>
    </r>
  </si>
  <si>
    <r>
      <rPr>
        <b/>
        <vertAlign val="superscript"/>
        <sz val="11"/>
        <rFont val="Times New Roman"/>
        <family val="1"/>
      </rPr>
      <t>TÊN</t>
    </r>
    <r>
      <rPr>
        <vertAlign val="superscript"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ĐƠN</t>
    </r>
    <r>
      <rPr>
        <vertAlign val="superscript"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VỊ</t>
    </r>
    <r>
      <rPr>
        <vertAlign val="superscript"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THANH</t>
    </r>
    <r>
      <rPr>
        <vertAlign val="superscript"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TOÁN</t>
    </r>
    <r>
      <rPr>
        <vertAlign val="superscript"/>
        <sz val="11"/>
        <rFont val="Times New Roman"/>
        <family val="1"/>
      </rPr>
      <t xml:space="preserve">                                            </t>
    </r>
    <r>
      <rPr>
        <sz val="11"/>
        <rFont val="Times New Roman"/>
        <family val="1"/>
      </rPr>
      <t>254000000439 - CÔNG TY TNHH MỘT THÀNH VIÊN THƯƠNG MẠI VÀ DỊCH VỤ
NGỌC THƠM</t>
    </r>
  </si>
  <si>
    <r>
      <rPr>
        <b/>
        <sz val="11"/>
        <rFont val="Times New Roman"/>
        <family val="1"/>
      </rPr>
      <t>THỜI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HỢP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ĐỒNG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PHƯƠNG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THỨC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THANH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TOÁN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NGÀY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ĐẾN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CHUYỂN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CÔNG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NỢ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CỐ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ĐỊNH
TRỊ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GIÁ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BÁN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HÀNG
TRỊ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GIÁ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TỒN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TẠI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NGÀY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17/06/2023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SỐ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CHƯA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THANH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TOÁN</t>
    </r>
  </si>
  <si>
    <r>
      <rPr>
        <b/>
        <sz val="11"/>
        <rFont val="Times New Roman"/>
        <family val="1"/>
      </rPr>
      <t>CÔNG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NỢ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TẠI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NGÀY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17/06/2023</t>
    </r>
    <r>
      <rPr>
        <sz val="11"/>
        <rFont val="Times New Roman"/>
        <family val="1"/>
      </rPr>
      <t xml:space="preserve">                                     </t>
    </r>
    <r>
      <rPr>
        <vertAlign val="superscript"/>
        <sz val="11"/>
        <rFont val="Times New Roman"/>
        <family val="1"/>
      </rPr>
      <t xml:space="preserve">71.816.118
</t>
    </r>
    <r>
      <rPr>
        <b/>
        <sz val="11"/>
        <rFont val="Times New Roman"/>
        <family val="1"/>
      </rPr>
      <t>ĐỊNH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MỨC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TỒN</t>
    </r>
    <r>
      <rPr>
        <sz val="11"/>
        <rFont val="Times New Roman"/>
        <family val="1"/>
      </rPr>
      <t xml:space="preserve">                                                                          </t>
    </r>
    <r>
      <rPr>
        <vertAlign val="superscript"/>
        <sz val="11"/>
        <rFont val="Times New Roman"/>
        <family val="1"/>
      </rPr>
      <t>0</t>
    </r>
  </si>
  <si>
    <r>
      <rPr>
        <b/>
        <sz val="11"/>
        <rFont val="Times New Roman"/>
        <family val="1"/>
      </rPr>
      <t>Theo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HĐTC</t>
    </r>
  </si>
  <si>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hàng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HĐTC</t>
    </r>
  </si>
  <si>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thuế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HĐTC</t>
    </r>
  </si>
  <si>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thanh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toán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HĐTC</t>
    </r>
  </si>
  <si>
    <r>
      <rPr>
        <b/>
        <sz val="11"/>
        <rFont val="Times New Roman"/>
        <family val="1"/>
      </rPr>
      <t>Theo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PNK/XK</t>
    </r>
  </si>
  <si>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hàng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PNK/XK</t>
    </r>
  </si>
  <si>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thuế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PNK/XK</t>
    </r>
  </si>
  <si>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thanh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toán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PNK/XK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</si>
  <si>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CỘNG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XUẤT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TRẢ</t>
    </r>
  </si>
  <si>
    <r>
      <rPr>
        <b/>
        <sz val="11"/>
        <rFont val="Times New Roman"/>
        <family val="1"/>
      </rPr>
      <t>III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CỘNG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THANH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TOÁN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(III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=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II)</t>
    </r>
  </si>
  <si>
    <t>23-23.Thưởng doanh số không điều kiện (FUJI) Thưởng doanh số không điều kiện (FUJI) T5</t>
  </si>
  <si>
    <t>23-3.Thưởng thanh toán đúng hạn (FUJI)</t>
  </si>
  <si>
    <t>Thưởng thanh toán đúng hạn (FUJI T5</t>
  </si>
  <si>
    <t>23-23.Thưởng doanh số không điều kiện</t>
  </si>
  <si>
    <t>Thưởng doanh số không điều kiện T5</t>
  </si>
  <si>
    <t>23-3.Thưởng thanh toán đúng hạn</t>
  </si>
  <si>
    <t>Thưởng thanh toán đúng hạn T5</t>
  </si>
  <si>
    <t xml:space="preserve">621.516
</t>
  </si>
  <si>
    <t>23-18.Hỗ trợ trưng bày (FUJI)</t>
  </si>
  <si>
    <t xml:space="preserve">262.383
</t>
  </si>
  <si>
    <t>23-11.Hỗ trợ thẻ khách hàng thân thiết (FUJI)</t>
  </si>
  <si>
    <t>23-18.Hỗ trợ trưng bày</t>
  </si>
  <si>
    <t xml:space="preserve">455.779
</t>
  </si>
  <si>
    <t>23-11.Hỗ trợ thẻ khách hàng thân thiết</t>
  </si>
  <si>
    <t>23-12.Hỗ trợ tạo mã hàng mới/phí listing</t>
  </si>
  <si>
    <r>
      <rPr>
        <b/>
        <sz val="11"/>
        <rFont val="Times New Roman"/>
        <family val="1"/>
      </rPr>
      <t>IV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CÁC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KHOẢN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GIẢM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TRỪ</t>
    </r>
  </si>
  <si>
    <r>
      <rPr>
        <b/>
        <sz val="11"/>
        <rFont val="Times New Roman"/>
        <family val="1"/>
      </rPr>
      <t>V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TỔNG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CỘNG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TIỀN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THANH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TOÁN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(V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=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III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IV)</t>
    </r>
  </si>
  <si>
    <r>
      <rPr>
        <i/>
        <sz val="11"/>
        <rFont val="Times New Roman"/>
        <family val="1"/>
      </rPr>
      <t>Bằng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chữ: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Hai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mươi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ba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triệu,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bốn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trăm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bốn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mươi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mốt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nghìn,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tám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trăm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năm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mươi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tám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đồng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chẵn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</si>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</sst>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dd/mm/yyyy;@"/>
    <numFmt numFmtId="167" formatCode="00000000"/>
    <numFmt numFmtId="168" formatCode="000000000000000000"/>
    <numFmt numFmtId="17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8.5"/>
      <color rgb="FF000000"/>
      <name val="Times New Roman"/>
      <family val="2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F5FF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4" xfId="2" applyNumberFormat="1" applyFont="1" applyBorder="1" applyAlignment="1">
      <alignment horizontal="center"/>
    </xf>
    <xf numFmtId="0" fontId="9" fillId="4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164" fontId="10" fillId="0" borderId="5" xfId="3" applyNumberFormat="1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164" fontId="11" fillId="0" borderId="5" xfId="3" applyNumberFormat="1" applyFont="1" applyBorder="1" applyAlignment="1">
      <alignment horizontal="center"/>
    </xf>
    <xf numFmtId="164" fontId="11" fillId="0" borderId="5" xfId="3" applyNumberFormat="1" applyFont="1" applyBorder="1"/>
    <xf numFmtId="0" fontId="11" fillId="0" borderId="5" xfId="2" applyFont="1" applyBorder="1"/>
    <xf numFmtId="14" fontId="9" fillId="4" borderId="6" xfId="2" applyNumberFormat="1" applyFont="1" applyFill="1" applyBorder="1" applyAlignment="1">
      <alignment horizontal="center"/>
    </xf>
    <xf numFmtId="14" fontId="9" fillId="4" borderId="7" xfId="2" applyNumberFormat="1" applyFont="1" applyFill="1" applyBorder="1" applyAlignment="1">
      <alignment horizontal="center"/>
    </xf>
    <xf numFmtId="164" fontId="9" fillId="4" borderId="5" xfId="3" applyNumberFormat="1" applyFont="1" applyFill="1" applyBorder="1" applyAlignment="1">
      <alignment horizontal="center"/>
    </xf>
    <xf numFmtId="0" fontId="9" fillId="4" borderId="5" xfId="2" applyFont="1" applyFill="1" applyBorder="1"/>
    <xf numFmtId="0" fontId="11" fillId="0" borderId="7" xfId="2" applyFont="1" applyBorder="1" applyAlignment="1">
      <alignment horizontal="left"/>
    </xf>
    <xf numFmtId="0" fontId="11" fillId="5" borderId="5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left"/>
    </xf>
    <xf numFmtId="165" fontId="12" fillId="5" borderId="5" xfId="3" applyNumberFormat="1" applyFont="1" applyFill="1" applyBorder="1"/>
    <xf numFmtId="164" fontId="11" fillId="5" borderId="5" xfId="3" applyNumberFormat="1" applyFont="1" applyFill="1" applyBorder="1" applyAlignment="1">
      <alignment horizontal="center"/>
    </xf>
    <xf numFmtId="0" fontId="11" fillId="5" borderId="5" xfId="2" applyFont="1" applyFill="1" applyBorder="1"/>
    <xf numFmtId="164" fontId="12" fillId="0" borderId="5" xfId="3" applyNumberFormat="1" applyFont="1" applyBorder="1" applyAlignment="1">
      <alignment horizontal="center"/>
    </xf>
    <xf numFmtId="164" fontId="12" fillId="5" borderId="5" xfId="3" applyNumberFormat="1" applyFont="1" applyFill="1" applyBorder="1" applyAlignment="1">
      <alignment horizontal="center"/>
    </xf>
    <xf numFmtId="164" fontId="9" fillId="4" borderId="5" xfId="3" applyNumberFormat="1" applyFont="1" applyFill="1" applyBorder="1"/>
    <xf numFmtId="14" fontId="11" fillId="0" borderId="5" xfId="2" applyNumberFormat="1" applyFont="1" applyBorder="1" applyAlignment="1">
      <alignment horizontal="center"/>
    </xf>
    <xf numFmtId="164" fontId="13" fillId="4" borderId="5" xfId="3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/>
    <xf numFmtId="14" fontId="10" fillId="6" borderId="6" xfId="2" quotePrefix="1" applyNumberFormat="1" applyFont="1" applyFill="1" applyBorder="1" applyAlignment="1">
      <alignment horizontal="center" vertical="center"/>
    </xf>
    <xf numFmtId="14" fontId="10" fillId="6" borderId="8" xfId="2" quotePrefix="1" applyNumberFormat="1" applyFont="1" applyFill="1" applyBorder="1" applyAlignment="1">
      <alignment horizontal="center" vertical="center"/>
    </xf>
    <xf numFmtId="14" fontId="10" fillId="6" borderId="7" xfId="2" quotePrefix="1" applyNumberFormat="1" applyFont="1" applyFill="1" applyBorder="1" applyAlignment="1">
      <alignment horizontal="center" vertical="center"/>
    </xf>
    <xf numFmtId="164" fontId="10" fillId="6" borderId="5" xfId="2" applyNumberFormat="1" applyFont="1" applyFill="1" applyBorder="1"/>
    <xf numFmtId="38" fontId="3" fillId="2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14" fillId="0" borderId="16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 indent="2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 indent="7"/>
    </xf>
    <xf numFmtId="0" fontId="14" fillId="0" borderId="0" xfId="0" applyFont="1" applyAlignment="1">
      <alignment horizontal="left" vertical="top" wrapText="1" indent="4"/>
    </xf>
    <xf numFmtId="0" fontId="16" fillId="0" borderId="0" xfId="0" applyFont="1" applyAlignment="1">
      <alignment horizontal="left" vertical="top" wrapText="1" indent="2"/>
    </xf>
    <xf numFmtId="0" fontId="15" fillId="7" borderId="9" xfId="0" applyFont="1" applyFill="1" applyBorder="1" applyAlignment="1">
      <alignment horizontal="left" vertical="center" wrapText="1"/>
    </xf>
    <xf numFmtId="0" fontId="14" fillId="7" borderId="10" xfId="0" applyFont="1" applyFill="1" applyBorder="1" applyAlignment="1">
      <alignment horizontal="left" vertical="top" wrapText="1" indent="3"/>
    </xf>
    <xf numFmtId="0" fontId="14" fillId="7" borderId="11" xfId="0" applyFont="1" applyFill="1" applyBorder="1" applyAlignment="1">
      <alignment horizontal="left" vertical="top" wrapText="1" indent="3"/>
    </xf>
    <xf numFmtId="0" fontId="14" fillId="7" borderId="9" xfId="0" applyFont="1" applyFill="1" applyBorder="1" applyAlignment="1">
      <alignment horizontal="left" vertical="top" wrapText="1" indent="1"/>
    </xf>
    <xf numFmtId="0" fontId="14" fillId="7" borderId="12" xfId="0" applyFont="1" applyFill="1" applyBorder="1" applyAlignment="1">
      <alignment horizontal="left" vertical="top" wrapText="1" indent="1"/>
    </xf>
    <xf numFmtId="0" fontId="14" fillId="7" borderId="10" xfId="0" applyFont="1" applyFill="1" applyBorder="1" applyAlignment="1">
      <alignment horizontal="left" vertical="top" wrapText="1" indent="5"/>
    </xf>
    <xf numFmtId="0" fontId="14" fillId="7" borderId="11" xfId="0" applyFont="1" applyFill="1" applyBorder="1" applyAlignment="1">
      <alignment horizontal="left" vertical="top" wrapText="1" indent="5"/>
    </xf>
    <xf numFmtId="0" fontId="14" fillId="7" borderId="9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center" vertical="top" wrapText="1"/>
    </xf>
    <xf numFmtId="0" fontId="14" fillId="7" borderId="13" xfId="0" applyFont="1" applyFill="1" applyBorder="1" applyAlignment="1">
      <alignment horizontal="left" vertical="top" wrapText="1" indent="1"/>
    </xf>
    <xf numFmtId="0" fontId="14" fillId="7" borderId="15" xfId="0" applyFont="1" applyFill="1" applyBorder="1" applyAlignment="1">
      <alignment horizontal="left" vertical="top" wrapText="1" indent="1"/>
    </xf>
    <xf numFmtId="0" fontId="14" fillId="7" borderId="13" xfId="0" applyFont="1" applyFill="1" applyBorder="1" applyAlignment="1">
      <alignment horizontal="left" vertical="top" wrapText="1"/>
    </xf>
    <xf numFmtId="1" fontId="14" fillId="0" borderId="14" xfId="0" applyNumberFormat="1" applyFont="1" applyBorder="1" applyAlignment="1">
      <alignment horizontal="right" vertical="top" shrinkToFit="1"/>
    </xf>
    <xf numFmtId="166" fontId="14" fillId="0" borderId="14" xfId="0" applyNumberFormat="1" applyFont="1" applyBorder="1" applyAlignment="1">
      <alignment horizontal="center" vertical="top" shrinkToFit="1"/>
    </xf>
    <xf numFmtId="167" fontId="14" fillId="0" borderId="14" xfId="0" applyNumberFormat="1" applyFont="1" applyBorder="1" applyAlignment="1">
      <alignment horizontal="center" vertical="top" shrinkToFit="1"/>
    </xf>
    <xf numFmtId="3" fontId="14" fillId="0" borderId="14" xfId="0" applyNumberFormat="1" applyFont="1" applyBorder="1" applyAlignment="1">
      <alignment horizontal="right" vertical="top" shrinkToFit="1"/>
    </xf>
    <xf numFmtId="3" fontId="14" fillId="0" borderId="10" xfId="0" applyNumberFormat="1" applyFont="1" applyBorder="1" applyAlignment="1">
      <alignment horizontal="right" vertical="top" shrinkToFit="1"/>
    </xf>
    <xf numFmtId="1" fontId="14" fillId="0" borderId="14" xfId="0" applyNumberFormat="1" applyFont="1" applyBorder="1" applyAlignment="1">
      <alignment horizontal="center" vertical="top" shrinkToFit="1"/>
    </xf>
    <xf numFmtId="168" fontId="14" fillId="0" borderId="14" xfId="0" applyNumberFormat="1" applyFont="1" applyBorder="1" applyAlignment="1">
      <alignment horizontal="center" vertical="top" shrinkToFit="1"/>
    </xf>
    <xf numFmtId="3" fontId="17" fillId="0" borderId="0" xfId="0" applyNumberFormat="1" applyFont="1" applyAlignment="1">
      <alignment horizontal="right" vertical="top" shrinkToFit="1"/>
    </xf>
    <xf numFmtId="3" fontId="17" fillId="0" borderId="0" xfId="0" applyNumberFormat="1" applyFont="1" applyAlignment="1">
      <alignment horizontal="right" vertical="top" indent="1" shrinkToFit="1"/>
    </xf>
    <xf numFmtId="1" fontId="14" fillId="0" borderId="0" xfId="0" applyNumberFormat="1" applyFont="1" applyAlignment="1">
      <alignment horizontal="left" vertical="top" indent="2" shrinkToFit="1"/>
    </xf>
    <xf numFmtId="166" fontId="14" fillId="0" borderId="0" xfId="0" applyNumberFormat="1" applyFont="1" applyAlignment="1">
      <alignment horizontal="right" vertical="top" shrinkToFit="1"/>
    </xf>
    <xf numFmtId="1" fontId="14" fillId="0" borderId="0" xfId="0" applyNumberFormat="1" applyFont="1" applyAlignment="1">
      <alignment horizontal="center" vertical="top" shrinkToFit="1"/>
    </xf>
    <xf numFmtId="3" fontId="14" fillId="0" borderId="0" xfId="0" applyNumberFormat="1" applyFont="1" applyAlignment="1">
      <alignment horizontal="right" vertical="top" indent="1" shrinkToFit="1"/>
    </xf>
    <xf numFmtId="3" fontId="14" fillId="0" borderId="0" xfId="0" applyNumberFormat="1" applyFont="1" applyAlignment="1">
      <alignment horizontal="right" vertical="top" shrinkToFit="1"/>
    </xf>
    <xf numFmtId="168" fontId="14" fillId="0" borderId="0" xfId="0" applyNumberFormat="1" applyFont="1" applyAlignment="1">
      <alignment horizontal="center" vertical="top" shrinkToFit="1"/>
    </xf>
    <xf numFmtId="1" fontId="14" fillId="0" borderId="0" xfId="0" applyNumberFormat="1" applyFont="1" applyAlignment="1">
      <alignment horizontal="left" vertical="top" indent="1" shrinkToFit="1"/>
    </xf>
    <xf numFmtId="3" fontId="18" fillId="0" borderId="0" xfId="0" applyNumberFormat="1" applyFont="1" applyAlignment="1">
      <alignment horizontal="left" vertical="top" shrinkToFit="1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shrinkToFi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2" fontId="14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indent="2"/>
    </xf>
    <xf numFmtId="0" fontId="16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vertical="top" wrapText="1"/>
    </xf>
    <xf numFmtId="3" fontId="14" fillId="0" borderId="0" xfId="0" applyNumberFormat="1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6" borderId="0" xfId="0" applyFont="1" applyFill="1" applyAlignment="1">
      <alignment horizontal="left" vertical="top"/>
    </xf>
    <xf numFmtId="0" fontId="14" fillId="6" borderId="0" xfId="0" applyFont="1" applyFill="1" applyAlignment="1">
      <alignment horizontal="left" vertical="top" wrapText="1"/>
    </xf>
    <xf numFmtId="3" fontId="14" fillId="6" borderId="0" xfId="0" applyNumberFormat="1" applyFont="1" applyFill="1" applyAlignment="1">
      <alignment horizontal="right" vertical="top" shrinkToFit="1"/>
    </xf>
    <xf numFmtId="3" fontId="14" fillId="0" borderId="0" xfId="0" applyNumberFormat="1" applyFont="1" applyAlignment="1">
      <alignment horizontal="right" vertical="top"/>
    </xf>
    <xf numFmtId="165" fontId="0" fillId="0" borderId="0" xfId="1" applyNumberFormat="1" applyFont="1"/>
    <xf numFmtId="166" fontId="14" fillId="8" borderId="0" xfId="0" applyNumberFormat="1" applyFont="1" applyFill="1" applyAlignment="1">
      <alignment horizontal="right" vertical="top" shrinkToFit="1"/>
    </xf>
    <xf numFmtId="0" fontId="0" fillId="0" borderId="0" xfId="0"/>
    <xf numFmtId="14" fontId="5" fillId="0" borderId="1" xfId="0" applyNumberFormat="1" applyFont="1" applyBorder="1" applyAlignment="1">
      <alignment horizontal="center" vertical="center"/>
    </xf>
    <xf numFmtId="166" fontId="14" fillId="6" borderId="0" xfId="0" applyNumberFormat="1" applyFont="1" applyFill="1" applyAlignment="1">
      <alignment horizontal="right" vertical="top" shrinkToFit="1"/>
    </xf>
    <xf numFmtId="166" fontId="14" fillId="0" borderId="0" xfId="0" applyNumberFormat="1" applyFont="1" applyAlignment="1">
      <alignment horizontal="right" vertical="top" shrinkToFit="1"/>
    </xf>
  </cellXfs>
  <cellStyles count="6">
    <cellStyle name="Comma" xfId="1" builtinId="3"/>
    <cellStyle name="Comma 2" xfId="3" xr:uid="{C256B0AF-8134-4E0E-9853-005AEE371EA4}"/>
    <cellStyle name="Comma 2 2" xfId="5" xr:uid="{5C69444E-F863-44FE-98F2-A55EB4150FFF}"/>
    <cellStyle name="Comma 3" xfId="4" xr:uid="{27118155-4DC0-4349-A4E5-588CD2F00044}"/>
    <cellStyle name="Normal" xfId="0" builtinId="0"/>
    <cellStyle name="Normal 2" xfId="2" xr:uid="{87BCA853-F742-4713-80AE-E6A2CE2E9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3046-BE10-417A-A647-1E1DD3C14A5C}">
  <dimension ref="B1:F39"/>
  <sheetViews>
    <sheetView workbookViewId="0">
      <selection activeCell="D13" sqref="D13"/>
    </sheetView>
  </sheetViews>
  <sheetFormatPr defaultRowHeight="15" x14ac:dyDescent="0.25"/>
  <cols>
    <col min="2" max="2" width="14.85546875" customWidth="1"/>
    <col min="3" max="3" width="28.42578125" customWidth="1"/>
    <col min="4" max="4" width="18.5703125" customWidth="1"/>
    <col min="5" max="5" width="19.5703125" customWidth="1"/>
    <col min="6" max="6" width="14.85546875" customWidth="1"/>
  </cols>
  <sheetData>
    <row r="1" spans="2:6" ht="19.5" x14ac:dyDescent="0.3">
      <c r="B1" s="14" t="s">
        <v>115</v>
      </c>
      <c r="C1" s="14"/>
      <c r="D1" s="14"/>
      <c r="E1" s="14"/>
      <c r="F1" s="14"/>
    </row>
    <row r="2" spans="2:6" ht="15.75" x14ac:dyDescent="0.25">
      <c r="B2" s="15" t="s">
        <v>116</v>
      </c>
      <c r="C2" s="15" t="s">
        <v>117</v>
      </c>
      <c r="D2" s="15" t="s">
        <v>118</v>
      </c>
      <c r="E2" s="15" t="s">
        <v>119</v>
      </c>
      <c r="F2" s="15" t="s">
        <v>120</v>
      </c>
    </row>
    <row r="3" spans="2:6" ht="15.75" x14ac:dyDescent="0.25">
      <c r="B3" s="16"/>
      <c r="C3" s="16" t="s">
        <v>121</v>
      </c>
      <c r="D3" s="17">
        <v>274512180</v>
      </c>
      <c r="E3" s="16"/>
      <c r="F3" s="16"/>
    </row>
    <row r="4" spans="2:6" ht="15.75" x14ac:dyDescent="0.25">
      <c r="B4" s="18"/>
      <c r="C4" s="19" t="s">
        <v>122</v>
      </c>
      <c r="D4" s="20"/>
      <c r="E4" s="20">
        <v>12607246</v>
      </c>
      <c r="F4" s="21"/>
    </row>
    <row r="5" spans="2:6" ht="15.75" x14ac:dyDescent="0.25">
      <c r="B5" s="18"/>
      <c r="C5" s="19" t="s">
        <v>123</v>
      </c>
      <c r="E5" s="20">
        <v>5229362</v>
      </c>
      <c r="F5" s="21"/>
    </row>
    <row r="6" spans="2:6" ht="15.75" x14ac:dyDescent="0.25">
      <c r="B6" s="18"/>
      <c r="C6" s="19" t="s">
        <v>124</v>
      </c>
      <c r="D6" s="20"/>
      <c r="E6" s="20">
        <v>15417876</v>
      </c>
      <c r="F6" s="21"/>
    </row>
    <row r="7" spans="2:6" ht="15.75" x14ac:dyDescent="0.25">
      <c r="B7" s="18">
        <v>1</v>
      </c>
      <c r="C7" s="19" t="s">
        <v>125</v>
      </c>
      <c r="D7" s="20">
        <v>222723254</v>
      </c>
      <c r="E7" s="20"/>
      <c r="F7" s="22"/>
    </row>
    <row r="8" spans="2:6" ht="15.75" x14ac:dyDescent="0.25">
      <c r="B8" s="18">
        <v>2</v>
      </c>
      <c r="C8" s="19" t="s">
        <v>126</v>
      </c>
      <c r="D8" s="20">
        <v>108288273</v>
      </c>
      <c r="E8" s="20"/>
      <c r="F8" s="22"/>
    </row>
    <row r="9" spans="2:6" ht="15.75" x14ac:dyDescent="0.25">
      <c r="B9" s="18"/>
      <c r="C9" s="19" t="s">
        <v>127</v>
      </c>
      <c r="D9" s="20"/>
      <c r="E9" s="20">
        <v>17840995</v>
      </c>
      <c r="F9" s="22"/>
    </row>
    <row r="10" spans="2:6" ht="15.75" x14ac:dyDescent="0.25">
      <c r="B10" s="18">
        <v>3</v>
      </c>
      <c r="C10" s="19" t="s">
        <v>128</v>
      </c>
      <c r="D10" s="20">
        <v>77197541</v>
      </c>
      <c r="E10" s="20"/>
      <c r="F10" s="22"/>
    </row>
    <row r="11" spans="2:6" ht="15.75" x14ac:dyDescent="0.25">
      <c r="B11" s="18">
        <v>4</v>
      </c>
      <c r="C11" s="19" t="s">
        <v>129</v>
      </c>
      <c r="D11" s="20">
        <v>76504023</v>
      </c>
      <c r="E11" s="20"/>
      <c r="F11" s="22"/>
    </row>
    <row r="12" spans="2:6" ht="15.75" x14ac:dyDescent="0.25">
      <c r="B12" s="18"/>
      <c r="C12" s="19" t="s">
        <v>130</v>
      </c>
      <c r="D12" s="20"/>
      <c r="E12" s="20">
        <v>7552860</v>
      </c>
      <c r="F12" s="22"/>
    </row>
    <row r="13" spans="2:6" ht="15.75" x14ac:dyDescent="0.25">
      <c r="B13" s="18">
        <v>5</v>
      </c>
      <c r="C13" s="19" t="s">
        <v>153</v>
      </c>
      <c r="D13" s="20"/>
      <c r="E13" s="20"/>
      <c r="F13" s="22"/>
    </row>
    <row r="14" spans="2:6" ht="15.75" x14ac:dyDescent="0.25">
      <c r="B14" s="18"/>
      <c r="C14" s="19"/>
      <c r="D14" s="20"/>
      <c r="E14" s="20"/>
      <c r="F14" s="22"/>
    </row>
    <row r="15" spans="2:6" ht="15.75" x14ac:dyDescent="0.25">
      <c r="B15" s="18"/>
      <c r="C15" s="19"/>
      <c r="D15" s="20"/>
      <c r="E15" s="20"/>
      <c r="F15" s="22"/>
    </row>
    <row r="16" spans="2:6" ht="15.75" x14ac:dyDescent="0.25">
      <c r="B16" s="23" t="s">
        <v>131</v>
      </c>
      <c r="C16" s="24"/>
      <c r="D16" s="25">
        <f>+SUM(D4:D15)</f>
        <v>484713091</v>
      </c>
      <c r="E16" s="25">
        <f>+SUM(E4:E15)</f>
        <v>58648339</v>
      </c>
      <c r="F16" s="26"/>
    </row>
    <row r="17" spans="2:6" ht="15.75" x14ac:dyDescent="0.25">
      <c r="B17" s="18">
        <v>1</v>
      </c>
      <c r="C17" s="27" t="s">
        <v>132</v>
      </c>
      <c r="D17" s="20">
        <v>-15394907</v>
      </c>
      <c r="E17" s="20"/>
      <c r="F17" s="22"/>
    </row>
    <row r="18" spans="2:6" ht="15.75" x14ac:dyDescent="0.25">
      <c r="B18" s="18">
        <v>2</v>
      </c>
      <c r="C18" s="27" t="s">
        <v>133</v>
      </c>
      <c r="D18" s="20">
        <v>-21810735</v>
      </c>
      <c r="E18" s="20"/>
      <c r="F18" s="22"/>
    </row>
    <row r="19" spans="2:6" ht="15.75" x14ac:dyDescent="0.25">
      <c r="B19" s="18">
        <v>3</v>
      </c>
      <c r="C19" s="27" t="s">
        <v>134</v>
      </c>
      <c r="D19" s="20">
        <v>-14158694</v>
      </c>
      <c r="E19" s="20"/>
      <c r="F19" s="22"/>
    </row>
    <row r="20" spans="2:6" ht="15.75" x14ac:dyDescent="0.25">
      <c r="B20" s="18">
        <v>4</v>
      </c>
      <c r="C20" s="27" t="s">
        <v>135</v>
      </c>
      <c r="D20" s="20">
        <v>-15541361</v>
      </c>
      <c r="E20" s="20"/>
      <c r="F20" s="22"/>
    </row>
    <row r="21" spans="2:6" ht="15.75" x14ac:dyDescent="0.25">
      <c r="B21" s="18">
        <v>5</v>
      </c>
      <c r="C21" s="27" t="s">
        <v>136</v>
      </c>
      <c r="D21" s="20"/>
      <c r="E21" s="20"/>
      <c r="F21" s="22"/>
    </row>
    <row r="22" spans="2:6" ht="15.75" x14ac:dyDescent="0.25">
      <c r="B22" s="28">
        <v>6</v>
      </c>
      <c r="C22" s="29" t="s">
        <v>137</v>
      </c>
      <c r="D22" s="30"/>
      <c r="E22" s="31"/>
      <c r="F22" s="32"/>
    </row>
    <row r="23" spans="2:6" ht="15.75" x14ac:dyDescent="0.25">
      <c r="B23" s="18">
        <v>7</v>
      </c>
      <c r="C23" s="27" t="s">
        <v>138</v>
      </c>
      <c r="D23" s="33"/>
      <c r="E23" s="20"/>
      <c r="F23" s="22"/>
    </row>
    <row r="24" spans="2:6" ht="15.75" x14ac:dyDescent="0.25">
      <c r="B24" s="28">
        <v>8</v>
      </c>
      <c r="C24" s="29" t="s">
        <v>139</v>
      </c>
      <c r="D24" s="34"/>
      <c r="E24" s="31"/>
      <c r="F24" s="32"/>
    </row>
    <row r="25" spans="2:6" ht="15.75" x14ac:dyDescent="0.25">
      <c r="B25" s="18">
        <v>9</v>
      </c>
      <c r="C25" s="27" t="s">
        <v>140</v>
      </c>
      <c r="D25" s="33"/>
      <c r="E25" s="20"/>
      <c r="F25" s="22"/>
    </row>
    <row r="26" spans="2:6" ht="15.75" x14ac:dyDescent="0.25">
      <c r="B26" s="28">
        <v>10</v>
      </c>
      <c r="C26" s="29" t="s">
        <v>141</v>
      </c>
      <c r="D26" s="30"/>
      <c r="E26" s="31"/>
      <c r="F26" s="32"/>
    </row>
    <row r="27" spans="2:6" ht="15.75" x14ac:dyDescent="0.25">
      <c r="B27" s="18">
        <v>11</v>
      </c>
      <c r="C27" s="27" t="s">
        <v>142</v>
      </c>
      <c r="D27" s="20"/>
      <c r="E27" s="20"/>
      <c r="F27" s="22"/>
    </row>
    <row r="28" spans="2:6" ht="15.75" x14ac:dyDescent="0.25">
      <c r="B28" s="28">
        <v>12</v>
      </c>
      <c r="C28" s="29" t="s">
        <v>143</v>
      </c>
      <c r="D28" s="31"/>
      <c r="E28" s="31"/>
      <c r="F28" s="32"/>
    </row>
    <row r="29" spans="2:6" ht="15.75" x14ac:dyDescent="0.25">
      <c r="B29" s="23" t="s">
        <v>144</v>
      </c>
      <c r="C29" s="24"/>
      <c r="D29" s="25">
        <f>+SUM(D17:D28)</f>
        <v>-66905697</v>
      </c>
      <c r="E29" s="35">
        <f>+SUM(E17:E28)</f>
        <v>0</v>
      </c>
      <c r="F29" s="26"/>
    </row>
    <row r="30" spans="2:6" ht="15.75" x14ac:dyDescent="0.25">
      <c r="B30" s="18">
        <v>1</v>
      </c>
      <c r="C30" s="19" t="s">
        <v>145</v>
      </c>
      <c r="D30" s="20"/>
      <c r="E30" s="20"/>
      <c r="F30" s="21">
        <f>79571113+90646097</f>
        <v>170217210</v>
      </c>
    </row>
    <row r="31" spans="2:6" ht="15.75" x14ac:dyDescent="0.25">
      <c r="B31" s="18">
        <v>2</v>
      </c>
      <c r="C31" s="19" t="s">
        <v>146</v>
      </c>
      <c r="D31" s="20"/>
      <c r="E31" s="20"/>
      <c r="F31" s="21">
        <v>0</v>
      </c>
    </row>
    <row r="32" spans="2:6" ht="15.75" x14ac:dyDescent="0.25">
      <c r="B32" s="18">
        <v>3</v>
      </c>
      <c r="C32" s="19" t="s">
        <v>147</v>
      </c>
      <c r="D32" s="20"/>
      <c r="E32" s="20"/>
      <c r="F32" s="21">
        <v>0</v>
      </c>
    </row>
    <row r="33" spans="2:6" ht="15.75" x14ac:dyDescent="0.25">
      <c r="B33" s="18">
        <v>4</v>
      </c>
      <c r="C33" s="19" t="s">
        <v>148</v>
      </c>
      <c r="D33" s="20"/>
      <c r="E33" s="20"/>
      <c r="F33" s="21">
        <v>0</v>
      </c>
    </row>
    <row r="34" spans="2:6" ht="15.75" x14ac:dyDescent="0.25">
      <c r="B34" s="18">
        <v>5</v>
      </c>
      <c r="C34" s="19" t="s">
        <v>149</v>
      </c>
      <c r="D34" s="20"/>
      <c r="E34" s="20"/>
      <c r="F34" s="21">
        <v>0</v>
      </c>
    </row>
    <row r="35" spans="2:6" ht="15.75" x14ac:dyDescent="0.25">
      <c r="B35" s="36">
        <v>45086</v>
      </c>
      <c r="C35" s="19" t="s">
        <v>150</v>
      </c>
      <c r="D35" s="20"/>
      <c r="E35" s="20"/>
      <c r="F35" s="21">
        <v>71915052</v>
      </c>
    </row>
    <row r="36" spans="2:6" ht="15.75" x14ac:dyDescent="0.25">
      <c r="B36" s="36">
        <v>45086</v>
      </c>
      <c r="C36" s="19" t="s">
        <v>150</v>
      </c>
      <c r="D36" s="20"/>
      <c r="E36" s="20"/>
      <c r="F36" s="21">
        <v>275070846</v>
      </c>
    </row>
    <row r="37" spans="2:6" ht="15.75" x14ac:dyDescent="0.25">
      <c r="B37" s="36">
        <v>45086</v>
      </c>
      <c r="C37" s="19" t="s">
        <v>150</v>
      </c>
      <c r="D37" s="20"/>
      <c r="E37" s="20"/>
      <c r="F37" s="21">
        <v>116449294</v>
      </c>
    </row>
    <row r="38" spans="2:6" ht="15.75" x14ac:dyDescent="0.25">
      <c r="B38" s="23" t="s">
        <v>151</v>
      </c>
      <c r="C38" s="24"/>
      <c r="D38" s="37"/>
      <c r="E38" s="38"/>
      <c r="F38" s="38">
        <f>+SUM(F30:F37)</f>
        <v>633652402</v>
      </c>
    </row>
    <row r="39" spans="2:6" ht="15.75" x14ac:dyDescent="0.25">
      <c r="B39" s="39" t="s">
        <v>152</v>
      </c>
      <c r="C39" s="40"/>
      <c r="D39" s="40"/>
      <c r="E39" s="41"/>
      <c r="F39" s="42">
        <f>D3+D16-E16+D29-F38</f>
        <v>18833</v>
      </c>
    </row>
  </sheetData>
  <mergeCells count="5">
    <mergeCell ref="B1:F1"/>
    <mergeCell ref="B16:C16"/>
    <mergeCell ref="B29:C29"/>
    <mergeCell ref="B38:C38"/>
    <mergeCell ref="B39:E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65"/>
  <sheetViews>
    <sheetView topLeftCell="B7" zoomScaleNormal="100" workbookViewId="0">
      <selection activeCell="N65" sqref="N65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5" width="11.42578125" customWidth="1"/>
    <col min="6" max="6" width="38.42578125" customWidth="1"/>
    <col min="7" max="8" width="17.5703125" customWidth="1"/>
    <col min="9" max="9" width="17.140625" style="11" customWidth="1"/>
    <col min="10" max="10" width="11.42578125" customWidth="1"/>
    <col min="11" max="12" width="15.7109375" style="11" customWidth="1"/>
    <col min="13" max="13" width="12.42578125" customWidth="1"/>
  </cols>
  <sheetData>
    <row r="1" spans="1:14" ht="18.75" x14ac:dyDescent="0.3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24.75" customHeight="1" x14ac:dyDescent="0.25">
      <c r="B3" s="6" t="s">
        <v>19</v>
      </c>
      <c r="C3" s="5" t="s">
        <v>0</v>
      </c>
      <c r="D3" s="5"/>
      <c r="E3" s="5" t="s">
        <v>96</v>
      </c>
      <c r="F3" s="5" t="s">
        <v>75</v>
      </c>
      <c r="G3" s="5" t="s">
        <v>58</v>
      </c>
      <c r="H3" s="5" t="s">
        <v>33</v>
      </c>
      <c r="I3" s="8" t="s">
        <v>40</v>
      </c>
      <c r="J3" s="5" t="s">
        <v>7</v>
      </c>
      <c r="K3" s="8" t="s">
        <v>80</v>
      </c>
      <c r="L3" s="8" t="s">
        <v>154</v>
      </c>
    </row>
    <row r="4" spans="1:14" x14ac:dyDescent="0.25">
      <c r="A4" s="7" t="s">
        <v>30</v>
      </c>
      <c r="I4" s="9">
        <v>65287385</v>
      </c>
      <c r="K4" s="9">
        <v>6528742</v>
      </c>
      <c r="L4" s="43"/>
    </row>
    <row r="5" spans="1:14" outlineLevel="1" x14ac:dyDescent="0.25">
      <c r="B5" s="3">
        <v>45049</v>
      </c>
      <c r="C5" s="2" t="s">
        <v>12</v>
      </c>
      <c r="D5" s="2">
        <f>+C5*1</f>
        <v>25292</v>
      </c>
      <c r="E5" s="2" t="s">
        <v>48</v>
      </c>
      <c r="F5" s="2" t="s">
        <v>104</v>
      </c>
      <c r="G5" s="2" t="s">
        <v>18</v>
      </c>
      <c r="H5" s="2" t="s">
        <v>11</v>
      </c>
      <c r="I5" s="4">
        <v>1436125</v>
      </c>
      <c r="J5" s="10" t="s">
        <v>3</v>
      </c>
      <c r="K5" s="4">
        <v>143613</v>
      </c>
      <c r="L5" s="4">
        <f>+K5+I5</f>
        <v>1579738</v>
      </c>
      <c r="M5" s="99">
        <f>+VLOOKUP(D5,'Chi tiết thanh toán 17,6'!M$8:N$67,2,0)</f>
        <v>1579738</v>
      </c>
      <c r="N5" s="11">
        <f>+M5-L5</f>
        <v>0</v>
      </c>
    </row>
    <row r="6" spans="1:14" outlineLevel="1" x14ac:dyDescent="0.25">
      <c r="B6" s="3">
        <v>45049</v>
      </c>
      <c r="C6" s="2" t="s">
        <v>32</v>
      </c>
      <c r="D6" s="2">
        <f t="shared" ref="D6:D65" si="0">+C6*1</f>
        <v>25293</v>
      </c>
      <c r="E6" s="2" t="s">
        <v>48</v>
      </c>
      <c r="F6" s="2" t="s">
        <v>39</v>
      </c>
      <c r="G6" s="2" t="s">
        <v>18</v>
      </c>
      <c r="H6" s="2" t="s">
        <v>11</v>
      </c>
      <c r="I6" s="4">
        <v>805660</v>
      </c>
      <c r="J6" s="10" t="s">
        <v>3</v>
      </c>
      <c r="K6" s="4">
        <v>80566</v>
      </c>
      <c r="L6" s="4">
        <f t="shared" ref="L6:L65" si="1">+K6+I6</f>
        <v>886226</v>
      </c>
      <c r="M6" s="99">
        <f>+VLOOKUP(D6,'Chi tiết thanh toán 17,6'!M$8:N$67,2,0)</f>
        <v>886226</v>
      </c>
      <c r="N6" s="11">
        <f t="shared" ref="N6:N65" si="2">+M6-L6</f>
        <v>0</v>
      </c>
    </row>
    <row r="7" spans="1:14" outlineLevel="1" x14ac:dyDescent="0.25">
      <c r="B7" s="3">
        <v>45049</v>
      </c>
      <c r="C7" s="2" t="s">
        <v>78</v>
      </c>
      <c r="D7" s="2">
        <f t="shared" si="0"/>
        <v>25305</v>
      </c>
      <c r="E7" s="2" t="s">
        <v>48</v>
      </c>
      <c r="F7" s="2" t="s">
        <v>37</v>
      </c>
      <c r="G7" s="2" t="s">
        <v>18</v>
      </c>
      <c r="H7" s="2" t="s">
        <v>11</v>
      </c>
      <c r="I7" s="4">
        <v>1853220</v>
      </c>
      <c r="J7" s="10" t="s">
        <v>3</v>
      </c>
      <c r="K7" s="4">
        <v>185322</v>
      </c>
      <c r="L7" s="4">
        <f t="shared" si="1"/>
        <v>2038542</v>
      </c>
      <c r="M7" s="99">
        <f>+VLOOKUP(D7,'Chi tiết thanh toán 17,6'!M$8:N$67,2,0)</f>
        <v>2038542</v>
      </c>
      <c r="N7" s="11">
        <f t="shared" si="2"/>
        <v>0</v>
      </c>
    </row>
    <row r="8" spans="1:14" outlineLevel="1" x14ac:dyDescent="0.25">
      <c r="B8" s="3">
        <v>45049</v>
      </c>
      <c r="C8" s="2" t="s">
        <v>56</v>
      </c>
      <c r="D8" s="2">
        <f t="shared" si="0"/>
        <v>25306</v>
      </c>
      <c r="E8" s="2" t="s">
        <v>48</v>
      </c>
      <c r="F8" s="2" t="s">
        <v>36</v>
      </c>
      <c r="G8" s="2" t="s">
        <v>18</v>
      </c>
      <c r="H8" s="2" t="s">
        <v>11</v>
      </c>
      <c r="I8" s="4">
        <v>1660385</v>
      </c>
      <c r="J8" s="10" t="s">
        <v>3</v>
      </c>
      <c r="K8" s="4">
        <v>166039</v>
      </c>
      <c r="L8" s="4">
        <f t="shared" si="1"/>
        <v>1826424</v>
      </c>
      <c r="M8" s="99">
        <f>+VLOOKUP(D8,'Chi tiết thanh toán 17,6'!M$8:N$67,2,0)</f>
        <v>1826424</v>
      </c>
      <c r="N8" s="11">
        <f t="shared" si="2"/>
        <v>0</v>
      </c>
    </row>
    <row r="9" spans="1:14" outlineLevel="1" x14ac:dyDescent="0.25">
      <c r="B9" s="3">
        <v>45049</v>
      </c>
      <c r="C9" s="2" t="s">
        <v>24</v>
      </c>
      <c r="D9" s="2">
        <f t="shared" si="0"/>
        <v>25307</v>
      </c>
      <c r="E9" s="2" t="s">
        <v>48</v>
      </c>
      <c r="F9" s="2" t="s">
        <v>6</v>
      </c>
      <c r="G9" s="2" t="s">
        <v>18</v>
      </c>
      <c r="H9" s="2" t="s">
        <v>11</v>
      </c>
      <c r="I9" s="4">
        <v>4553015</v>
      </c>
      <c r="J9" s="10" t="s">
        <v>3</v>
      </c>
      <c r="K9" s="4">
        <v>455302</v>
      </c>
      <c r="L9" s="4">
        <f t="shared" si="1"/>
        <v>5008317</v>
      </c>
      <c r="M9" s="99">
        <f>+VLOOKUP(D9,'Chi tiết thanh toán 17,6'!M$8:N$67,2,0)</f>
        <v>5008317</v>
      </c>
      <c r="N9" s="11">
        <f t="shared" si="2"/>
        <v>0</v>
      </c>
    </row>
    <row r="10" spans="1:14" outlineLevel="1" x14ac:dyDescent="0.25">
      <c r="B10" s="3">
        <v>45049</v>
      </c>
      <c r="C10" s="2" t="s">
        <v>53</v>
      </c>
      <c r="D10" s="2">
        <f t="shared" si="0"/>
        <v>25318</v>
      </c>
      <c r="E10" s="2" t="s">
        <v>48</v>
      </c>
      <c r="F10" s="2" t="s">
        <v>82</v>
      </c>
      <c r="G10" s="2" t="s">
        <v>18</v>
      </c>
      <c r="H10" s="2" t="s">
        <v>11</v>
      </c>
      <c r="I10" s="4">
        <v>2179671</v>
      </c>
      <c r="J10" s="10" t="s">
        <v>3</v>
      </c>
      <c r="K10" s="4">
        <v>217967</v>
      </c>
      <c r="L10" s="4">
        <f t="shared" si="1"/>
        <v>2397638</v>
      </c>
      <c r="M10" s="99">
        <f>+VLOOKUP(D10,'Chi tiết thanh toán 17,6'!M$8:N$67,2,0)</f>
        <v>2397638</v>
      </c>
      <c r="N10" s="11">
        <f t="shared" si="2"/>
        <v>0</v>
      </c>
    </row>
    <row r="11" spans="1:14" outlineLevel="1" x14ac:dyDescent="0.25">
      <c r="B11" s="3">
        <v>45049</v>
      </c>
      <c r="C11" s="2" t="s">
        <v>90</v>
      </c>
      <c r="D11" s="2">
        <f t="shared" si="0"/>
        <v>25328</v>
      </c>
      <c r="E11" s="2" t="s">
        <v>48</v>
      </c>
      <c r="F11" s="2" t="s">
        <v>57</v>
      </c>
      <c r="G11" s="2" t="s">
        <v>18</v>
      </c>
      <c r="H11" s="2" t="s">
        <v>11</v>
      </c>
      <c r="I11" s="4">
        <v>1065481</v>
      </c>
      <c r="J11" s="10" t="s">
        <v>3</v>
      </c>
      <c r="K11" s="4">
        <v>106548</v>
      </c>
      <c r="L11" s="4">
        <f t="shared" si="1"/>
        <v>1172029</v>
      </c>
      <c r="M11" s="99">
        <f>+VLOOKUP(D11,'Chi tiết thanh toán 17,6'!M$8:N$67,2,0)</f>
        <v>1172029</v>
      </c>
      <c r="N11" s="11">
        <f t="shared" si="2"/>
        <v>0</v>
      </c>
    </row>
    <row r="12" spans="1:14" outlineLevel="1" x14ac:dyDescent="0.25">
      <c r="B12" s="3">
        <v>45051</v>
      </c>
      <c r="C12" s="2" t="s">
        <v>31</v>
      </c>
      <c r="D12" s="2">
        <f t="shared" si="0"/>
        <v>25452</v>
      </c>
      <c r="E12" s="2" t="s">
        <v>48</v>
      </c>
      <c r="F12" s="2" t="s">
        <v>36</v>
      </c>
      <c r="G12" s="2" t="s">
        <v>18</v>
      </c>
      <c r="H12" s="2" t="s">
        <v>11</v>
      </c>
      <c r="I12" s="4">
        <v>1251572</v>
      </c>
      <c r="J12" s="10" t="s">
        <v>3</v>
      </c>
      <c r="K12" s="4">
        <v>125157</v>
      </c>
      <c r="L12" s="4">
        <f t="shared" si="1"/>
        <v>1376729</v>
      </c>
      <c r="M12" s="99">
        <f>+VLOOKUP(D12,'Chi tiết thanh toán 17,6'!M$8:N$67,2,0)</f>
        <v>1376729</v>
      </c>
      <c r="N12" s="11">
        <f t="shared" si="2"/>
        <v>0</v>
      </c>
    </row>
    <row r="13" spans="1:14" outlineLevel="1" x14ac:dyDescent="0.25">
      <c r="B13" s="3">
        <v>45051</v>
      </c>
      <c r="C13" s="2" t="s">
        <v>100</v>
      </c>
      <c r="D13" s="2">
        <f t="shared" si="0"/>
        <v>25469</v>
      </c>
      <c r="E13" s="2" t="s">
        <v>48</v>
      </c>
      <c r="F13" s="2" t="s">
        <v>15</v>
      </c>
      <c r="G13" s="2" t="s">
        <v>18</v>
      </c>
      <c r="H13" s="2" t="s">
        <v>11</v>
      </c>
      <c r="I13" s="4">
        <v>1074074</v>
      </c>
      <c r="J13" s="10" t="s">
        <v>3</v>
      </c>
      <c r="K13" s="4">
        <v>107407</v>
      </c>
      <c r="L13" s="4">
        <f t="shared" si="1"/>
        <v>1181481</v>
      </c>
      <c r="M13" s="99">
        <f>+VLOOKUP(D13,'Chi tiết thanh toán 17,6'!M$8:N$67,2,0)</f>
        <v>1181481</v>
      </c>
      <c r="N13" s="11">
        <f t="shared" si="2"/>
        <v>0</v>
      </c>
    </row>
    <row r="14" spans="1:14" outlineLevel="1" x14ac:dyDescent="0.25">
      <c r="B14" s="3">
        <v>45052</v>
      </c>
      <c r="C14" s="2" t="s">
        <v>43</v>
      </c>
      <c r="D14" s="2">
        <f t="shared" si="0"/>
        <v>25501</v>
      </c>
      <c r="E14" s="2" t="s">
        <v>48</v>
      </c>
      <c r="F14" s="2" t="s">
        <v>6</v>
      </c>
      <c r="G14" s="2" t="s">
        <v>18</v>
      </c>
      <c r="H14" s="2" t="s">
        <v>11</v>
      </c>
      <c r="I14" s="4">
        <v>1361505</v>
      </c>
      <c r="J14" s="10" t="s">
        <v>3</v>
      </c>
      <c r="K14" s="4">
        <v>136151</v>
      </c>
      <c r="L14" s="4">
        <f t="shared" si="1"/>
        <v>1497656</v>
      </c>
      <c r="M14" s="99">
        <f>+VLOOKUP(D14,'Chi tiết thanh toán 17,6'!M$8:N$67,2,0)</f>
        <v>1497656</v>
      </c>
      <c r="N14" s="11">
        <f t="shared" si="2"/>
        <v>0</v>
      </c>
    </row>
    <row r="15" spans="1:14" outlineLevel="1" x14ac:dyDescent="0.25">
      <c r="B15" s="3">
        <v>45054</v>
      </c>
      <c r="C15" s="2" t="s">
        <v>41</v>
      </c>
      <c r="D15" s="2">
        <f t="shared" si="0"/>
        <v>25568</v>
      </c>
      <c r="E15" s="2" t="s">
        <v>48</v>
      </c>
      <c r="F15" s="2" t="s">
        <v>106</v>
      </c>
      <c r="G15" s="2" t="s">
        <v>18</v>
      </c>
      <c r="H15" s="2" t="s">
        <v>11</v>
      </c>
      <c r="I15" s="4">
        <v>2139475</v>
      </c>
      <c r="J15" s="10" t="s">
        <v>3</v>
      </c>
      <c r="K15" s="4">
        <v>213948</v>
      </c>
      <c r="L15" s="4">
        <f t="shared" si="1"/>
        <v>2353423</v>
      </c>
      <c r="M15" s="99">
        <f>+VLOOKUP(D15,'Chi tiết thanh toán 17,6'!M$8:N$67,2,0)</f>
        <v>2353423</v>
      </c>
      <c r="N15" s="11">
        <f t="shared" si="2"/>
        <v>0</v>
      </c>
    </row>
    <row r="16" spans="1:14" outlineLevel="1" x14ac:dyDescent="0.25">
      <c r="B16" s="3">
        <v>45054</v>
      </c>
      <c r="C16" s="2" t="s">
        <v>62</v>
      </c>
      <c r="D16" s="2">
        <f t="shared" si="0"/>
        <v>25569</v>
      </c>
      <c r="E16" s="2" t="s">
        <v>48</v>
      </c>
      <c r="F16" s="2" t="s">
        <v>66</v>
      </c>
      <c r="G16" s="2" t="s">
        <v>18</v>
      </c>
      <c r="H16" s="2" t="s">
        <v>11</v>
      </c>
      <c r="I16" s="4">
        <v>1038266</v>
      </c>
      <c r="J16" s="10" t="s">
        <v>3</v>
      </c>
      <c r="K16" s="4">
        <v>103827</v>
      </c>
      <c r="L16" s="4">
        <f t="shared" si="1"/>
        <v>1142093</v>
      </c>
      <c r="M16" s="99">
        <f>+VLOOKUP(D16,'Chi tiết thanh toán 17,6'!M$8:N$67,2,0)</f>
        <v>1142093</v>
      </c>
      <c r="N16" s="11">
        <f t="shared" si="2"/>
        <v>0</v>
      </c>
    </row>
    <row r="17" spans="2:14" outlineLevel="1" x14ac:dyDescent="0.25">
      <c r="B17" s="3">
        <v>45054</v>
      </c>
      <c r="C17" s="2" t="s">
        <v>81</v>
      </c>
      <c r="D17" s="2">
        <f t="shared" si="0"/>
        <v>25570</v>
      </c>
      <c r="E17" s="2" t="s">
        <v>48</v>
      </c>
      <c r="F17" s="2" t="s">
        <v>110</v>
      </c>
      <c r="G17" s="2" t="s">
        <v>18</v>
      </c>
      <c r="H17" s="2" t="s">
        <v>11</v>
      </c>
      <c r="I17" s="4">
        <v>867902</v>
      </c>
      <c r="J17" s="10" t="s">
        <v>3</v>
      </c>
      <c r="K17" s="4">
        <v>86790</v>
      </c>
      <c r="L17" s="4">
        <f t="shared" si="1"/>
        <v>954692</v>
      </c>
      <c r="M17" s="99">
        <f>+VLOOKUP(D17,'Chi tiết thanh toán 17,6'!M$8:N$67,2,0)</f>
        <v>954692</v>
      </c>
      <c r="N17" s="11">
        <f t="shared" si="2"/>
        <v>0</v>
      </c>
    </row>
    <row r="18" spans="2:14" outlineLevel="1" x14ac:dyDescent="0.25">
      <c r="B18" s="3">
        <v>45054</v>
      </c>
      <c r="C18" s="2" t="s">
        <v>14</v>
      </c>
      <c r="D18" s="2">
        <f t="shared" si="0"/>
        <v>25685</v>
      </c>
      <c r="E18" s="2" t="s">
        <v>48</v>
      </c>
      <c r="F18" s="2" t="s">
        <v>44</v>
      </c>
      <c r="G18" s="2" t="s">
        <v>18</v>
      </c>
      <c r="H18" s="2" t="s">
        <v>11</v>
      </c>
      <c r="I18" s="4">
        <v>1647208</v>
      </c>
      <c r="J18" s="10" t="s">
        <v>3</v>
      </c>
      <c r="K18" s="4">
        <v>164721</v>
      </c>
      <c r="L18" s="4">
        <f t="shared" si="1"/>
        <v>1811929</v>
      </c>
      <c r="M18" s="99">
        <f>+VLOOKUP(D18,'Chi tiết thanh toán 17,6'!M$8:N$67,2,0)</f>
        <v>1811929</v>
      </c>
      <c r="N18" s="11">
        <f t="shared" si="2"/>
        <v>0</v>
      </c>
    </row>
    <row r="19" spans="2:14" outlineLevel="1" x14ac:dyDescent="0.25">
      <c r="B19" s="3">
        <v>45054</v>
      </c>
      <c r="C19" s="2" t="s">
        <v>79</v>
      </c>
      <c r="D19" s="2">
        <f t="shared" si="0"/>
        <v>25692</v>
      </c>
      <c r="E19" s="2" t="s">
        <v>48</v>
      </c>
      <c r="F19" s="2" t="s">
        <v>98</v>
      </c>
      <c r="G19" s="2" t="s">
        <v>18</v>
      </c>
      <c r="H19" s="2" t="s">
        <v>11</v>
      </c>
      <c r="I19" s="4">
        <v>2900245</v>
      </c>
      <c r="J19" s="10" t="s">
        <v>3</v>
      </c>
      <c r="K19" s="4">
        <v>290025</v>
      </c>
      <c r="L19" s="4">
        <f t="shared" si="1"/>
        <v>3190270</v>
      </c>
      <c r="M19" s="99">
        <f>+VLOOKUP(D19,'Chi tiết thanh toán 17,6'!M$8:N$67,2,0)</f>
        <v>3190270</v>
      </c>
      <c r="N19" s="11">
        <f t="shared" si="2"/>
        <v>0</v>
      </c>
    </row>
    <row r="20" spans="2:14" outlineLevel="1" x14ac:dyDescent="0.25">
      <c r="B20" s="3">
        <v>45055</v>
      </c>
      <c r="C20" s="2" t="s">
        <v>111</v>
      </c>
      <c r="D20" s="2">
        <f t="shared" si="0"/>
        <v>25941</v>
      </c>
      <c r="E20" s="2" t="s">
        <v>48</v>
      </c>
      <c r="F20" s="2" t="s">
        <v>60</v>
      </c>
      <c r="G20" s="2" t="s">
        <v>18</v>
      </c>
      <c r="H20" s="2" t="s">
        <v>11</v>
      </c>
      <c r="I20" s="4">
        <v>1187805</v>
      </c>
      <c r="J20" s="10" t="s">
        <v>3</v>
      </c>
      <c r="K20" s="4">
        <v>118781</v>
      </c>
      <c r="L20" s="4">
        <f t="shared" si="1"/>
        <v>1306586</v>
      </c>
      <c r="M20" s="99">
        <f>+VLOOKUP(D20,'Chi tiết thanh toán 17,6'!M$8:N$67,2,0)</f>
        <v>1306586</v>
      </c>
      <c r="N20" s="11">
        <f t="shared" si="2"/>
        <v>0</v>
      </c>
    </row>
    <row r="21" spans="2:14" outlineLevel="1" x14ac:dyDescent="0.25">
      <c r="B21" s="3">
        <v>45055</v>
      </c>
      <c r="C21" s="2" t="s">
        <v>29</v>
      </c>
      <c r="D21" s="2">
        <f t="shared" si="0"/>
        <v>25942</v>
      </c>
      <c r="E21" s="2" t="s">
        <v>48</v>
      </c>
      <c r="F21" s="2" t="s">
        <v>42</v>
      </c>
      <c r="G21" s="2" t="s">
        <v>18</v>
      </c>
      <c r="H21" s="2" t="s">
        <v>11</v>
      </c>
      <c r="I21" s="4">
        <v>745605</v>
      </c>
      <c r="J21" s="10" t="s">
        <v>3</v>
      </c>
      <c r="K21" s="4">
        <v>74561</v>
      </c>
      <c r="L21" s="4">
        <f t="shared" si="1"/>
        <v>820166</v>
      </c>
      <c r="M21" s="99">
        <f>+VLOOKUP(D21,'Chi tiết thanh toán 17,6'!M$8:N$67,2,0)</f>
        <v>820166</v>
      </c>
      <c r="N21" s="11">
        <f t="shared" si="2"/>
        <v>0</v>
      </c>
    </row>
    <row r="22" spans="2:14" outlineLevel="1" x14ac:dyDescent="0.25">
      <c r="B22" s="3">
        <v>45055</v>
      </c>
      <c r="C22" s="2" t="s">
        <v>38</v>
      </c>
      <c r="D22" s="2">
        <f t="shared" si="0"/>
        <v>25944</v>
      </c>
      <c r="E22" s="2" t="s">
        <v>48</v>
      </c>
      <c r="F22" s="2" t="s">
        <v>86</v>
      </c>
      <c r="G22" s="2" t="s">
        <v>18</v>
      </c>
      <c r="H22" s="2" t="s">
        <v>11</v>
      </c>
      <c r="I22" s="4">
        <v>665310</v>
      </c>
      <c r="J22" s="10" t="s">
        <v>3</v>
      </c>
      <c r="K22" s="4">
        <v>66531</v>
      </c>
      <c r="L22" s="4">
        <f t="shared" si="1"/>
        <v>731841</v>
      </c>
      <c r="M22" s="99">
        <f>+VLOOKUP(D22,'Chi tiết thanh toán 17,6'!M$8:N$67,2,0)</f>
        <v>731841</v>
      </c>
      <c r="N22" s="11">
        <f t="shared" si="2"/>
        <v>0</v>
      </c>
    </row>
    <row r="23" spans="2:14" outlineLevel="1" x14ac:dyDescent="0.25">
      <c r="B23" s="3">
        <v>45056</v>
      </c>
      <c r="C23" s="2" t="s">
        <v>55</v>
      </c>
      <c r="D23" s="2">
        <f t="shared" si="0"/>
        <v>26046</v>
      </c>
      <c r="E23" s="2" t="s">
        <v>48</v>
      </c>
      <c r="F23" s="2" t="s">
        <v>89</v>
      </c>
      <c r="G23" s="2" t="s">
        <v>18</v>
      </c>
      <c r="H23" s="2" t="s">
        <v>11</v>
      </c>
      <c r="I23" s="4">
        <v>811654</v>
      </c>
      <c r="J23" s="10" t="s">
        <v>3</v>
      </c>
      <c r="K23" s="4">
        <v>81165</v>
      </c>
      <c r="L23" s="4">
        <f t="shared" si="1"/>
        <v>892819</v>
      </c>
      <c r="M23" s="99">
        <f>+VLOOKUP(D23,'Chi tiết thanh toán 17,6'!M$8:N$67,2,0)</f>
        <v>892819</v>
      </c>
      <c r="N23" s="11">
        <f t="shared" si="2"/>
        <v>0</v>
      </c>
    </row>
    <row r="24" spans="2:14" outlineLevel="1" x14ac:dyDescent="0.25">
      <c r="B24" s="3">
        <v>45056</v>
      </c>
      <c r="C24" s="2" t="s">
        <v>69</v>
      </c>
      <c r="D24" s="2">
        <f t="shared" si="0"/>
        <v>26047</v>
      </c>
      <c r="E24" s="2" t="s">
        <v>48</v>
      </c>
      <c r="F24" s="2" t="s">
        <v>77</v>
      </c>
      <c r="G24" s="2" t="s">
        <v>18</v>
      </c>
      <c r="H24" s="2" t="s">
        <v>11</v>
      </c>
      <c r="I24" s="4">
        <v>735069</v>
      </c>
      <c r="J24" s="10" t="s">
        <v>3</v>
      </c>
      <c r="K24" s="4">
        <v>73507</v>
      </c>
      <c r="L24" s="4">
        <f t="shared" si="1"/>
        <v>808576</v>
      </c>
      <c r="M24" s="99">
        <f>+VLOOKUP(D24,'Chi tiết thanh toán 17,6'!M$8:N$67,2,0)</f>
        <v>808576</v>
      </c>
      <c r="N24" s="11">
        <f t="shared" si="2"/>
        <v>0</v>
      </c>
    </row>
    <row r="25" spans="2:14" outlineLevel="1" x14ac:dyDescent="0.25">
      <c r="B25" s="3">
        <v>45057</v>
      </c>
      <c r="C25" s="2" t="s">
        <v>65</v>
      </c>
      <c r="D25" s="2">
        <f t="shared" si="0"/>
        <v>27426</v>
      </c>
      <c r="E25" s="2" t="s">
        <v>48</v>
      </c>
      <c r="F25" s="2" t="s">
        <v>67</v>
      </c>
      <c r="G25" s="2" t="s">
        <v>18</v>
      </c>
      <c r="H25" s="2" t="s">
        <v>11</v>
      </c>
      <c r="I25" s="4">
        <v>1662083</v>
      </c>
      <c r="J25" s="10" t="s">
        <v>3</v>
      </c>
      <c r="K25" s="4">
        <v>166208</v>
      </c>
      <c r="L25" s="4">
        <f t="shared" si="1"/>
        <v>1828291</v>
      </c>
      <c r="M25" s="99">
        <f>+VLOOKUP(D25,'Chi tiết thanh toán 17,6'!M$8:N$67,2,0)</f>
        <v>1828291</v>
      </c>
      <c r="N25" s="11">
        <f t="shared" si="2"/>
        <v>0</v>
      </c>
    </row>
    <row r="26" spans="2:14" outlineLevel="1" x14ac:dyDescent="0.25">
      <c r="B26" s="3">
        <v>45057</v>
      </c>
      <c r="C26" s="2" t="s">
        <v>4</v>
      </c>
      <c r="D26" s="2">
        <f t="shared" si="0"/>
        <v>27467</v>
      </c>
      <c r="E26" s="2" t="s">
        <v>48</v>
      </c>
      <c r="F26" s="2" t="s">
        <v>93</v>
      </c>
      <c r="G26" s="2" t="s">
        <v>18</v>
      </c>
      <c r="H26" s="2" t="s">
        <v>11</v>
      </c>
      <c r="I26" s="4">
        <v>733590</v>
      </c>
      <c r="J26" s="10" t="s">
        <v>3</v>
      </c>
      <c r="K26" s="4">
        <v>73359</v>
      </c>
      <c r="L26" s="4">
        <f t="shared" si="1"/>
        <v>806949</v>
      </c>
      <c r="M26" s="99">
        <f>+VLOOKUP(D26,'Chi tiết thanh toán 17,6'!M$8:N$67,2,0)</f>
        <v>806949</v>
      </c>
      <c r="N26" s="11">
        <f t="shared" si="2"/>
        <v>0</v>
      </c>
    </row>
    <row r="27" spans="2:14" outlineLevel="1" x14ac:dyDescent="0.25">
      <c r="B27" s="3">
        <v>45058</v>
      </c>
      <c r="C27" s="2" t="s">
        <v>70</v>
      </c>
      <c r="D27" s="2">
        <f t="shared" si="0"/>
        <v>28159</v>
      </c>
      <c r="E27" s="2" t="s">
        <v>48</v>
      </c>
      <c r="F27" s="2" t="s">
        <v>17</v>
      </c>
      <c r="G27" s="2" t="s">
        <v>18</v>
      </c>
      <c r="H27" s="2" t="s">
        <v>11</v>
      </c>
      <c r="I27" s="4">
        <v>1038266</v>
      </c>
      <c r="J27" s="10" t="s">
        <v>3</v>
      </c>
      <c r="K27" s="4">
        <v>103827</v>
      </c>
      <c r="L27" s="4">
        <f t="shared" si="1"/>
        <v>1142093</v>
      </c>
      <c r="M27" s="99">
        <f>+VLOOKUP(D27,'Chi tiết thanh toán 17,6'!M$8:N$67,2,0)</f>
        <v>1142093</v>
      </c>
      <c r="N27" s="11">
        <f t="shared" si="2"/>
        <v>0</v>
      </c>
    </row>
    <row r="28" spans="2:14" outlineLevel="1" x14ac:dyDescent="0.25">
      <c r="B28" s="3">
        <v>45058</v>
      </c>
      <c r="C28" s="2" t="s">
        <v>74</v>
      </c>
      <c r="D28" s="2">
        <f t="shared" si="0"/>
        <v>28180</v>
      </c>
      <c r="E28" s="2" t="s">
        <v>48</v>
      </c>
      <c r="F28" s="2" t="s">
        <v>20</v>
      </c>
      <c r="G28" s="2" t="s">
        <v>18</v>
      </c>
      <c r="H28" s="2" t="s">
        <v>11</v>
      </c>
      <c r="I28" s="4">
        <v>656884</v>
      </c>
      <c r="J28" s="10" t="s">
        <v>3</v>
      </c>
      <c r="K28" s="4">
        <v>65688</v>
      </c>
      <c r="L28" s="4">
        <f t="shared" si="1"/>
        <v>722572</v>
      </c>
      <c r="M28" s="99">
        <f>+VLOOKUP(D28,'Chi tiết thanh toán 17,6'!M$8:N$67,2,0)</f>
        <v>722572</v>
      </c>
      <c r="N28" s="11">
        <f t="shared" si="2"/>
        <v>0</v>
      </c>
    </row>
    <row r="29" spans="2:14" outlineLevel="1" x14ac:dyDescent="0.25">
      <c r="B29" s="3">
        <v>45061</v>
      </c>
      <c r="C29" s="2" t="s">
        <v>25</v>
      </c>
      <c r="D29" s="2">
        <f t="shared" si="0"/>
        <v>28298</v>
      </c>
      <c r="E29" s="2" t="s">
        <v>48</v>
      </c>
      <c r="F29" s="2" t="s">
        <v>98</v>
      </c>
      <c r="G29" s="2" t="s">
        <v>18</v>
      </c>
      <c r="H29" s="2" t="s">
        <v>11</v>
      </c>
      <c r="I29" s="4">
        <v>2019612</v>
      </c>
      <c r="J29" s="10" t="s">
        <v>3</v>
      </c>
      <c r="K29" s="4">
        <v>201961</v>
      </c>
      <c r="L29" s="4">
        <f t="shared" si="1"/>
        <v>2221573</v>
      </c>
      <c r="M29" s="99">
        <f>+VLOOKUP(D29,'Chi tiết thanh toán 17,6'!M$8:N$67,2,0)</f>
        <v>2221573</v>
      </c>
      <c r="N29" s="11">
        <f t="shared" si="2"/>
        <v>0</v>
      </c>
    </row>
    <row r="30" spans="2:14" outlineLevel="1" x14ac:dyDescent="0.25">
      <c r="B30" s="3">
        <v>45061</v>
      </c>
      <c r="C30" s="2" t="s">
        <v>97</v>
      </c>
      <c r="D30" s="2">
        <f t="shared" si="0"/>
        <v>28299</v>
      </c>
      <c r="E30" s="2" t="s">
        <v>48</v>
      </c>
      <c r="F30" s="2" t="s">
        <v>27</v>
      </c>
      <c r="G30" s="2" t="s">
        <v>18</v>
      </c>
      <c r="H30" s="2" t="s">
        <v>11</v>
      </c>
      <c r="I30" s="4">
        <v>799951</v>
      </c>
      <c r="J30" s="10" t="s">
        <v>3</v>
      </c>
      <c r="K30" s="4">
        <v>79995</v>
      </c>
      <c r="L30" s="4">
        <f t="shared" si="1"/>
        <v>879946</v>
      </c>
      <c r="M30" s="99">
        <f>+VLOOKUP(D30,'Chi tiết thanh toán 17,6'!M$8:N$67,2,0)</f>
        <v>879946</v>
      </c>
      <c r="N30" s="11">
        <f t="shared" si="2"/>
        <v>0</v>
      </c>
    </row>
    <row r="31" spans="2:14" outlineLevel="1" x14ac:dyDescent="0.25">
      <c r="B31" s="3">
        <v>45061</v>
      </c>
      <c r="C31" s="2" t="s">
        <v>54</v>
      </c>
      <c r="D31" s="2">
        <f t="shared" si="0"/>
        <v>28300</v>
      </c>
      <c r="E31" s="2" t="s">
        <v>48</v>
      </c>
      <c r="F31" s="2" t="s">
        <v>36</v>
      </c>
      <c r="G31" s="2" t="s">
        <v>18</v>
      </c>
      <c r="H31" s="2" t="s">
        <v>11</v>
      </c>
      <c r="I31" s="4">
        <v>2047220</v>
      </c>
      <c r="J31" s="10" t="s">
        <v>3</v>
      </c>
      <c r="K31" s="4">
        <v>204722</v>
      </c>
      <c r="L31" s="4">
        <f t="shared" si="1"/>
        <v>2251942</v>
      </c>
      <c r="M31" s="99">
        <f>+VLOOKUP(D31,'Chi tiết thanh toán 17,6'!M$8:N$67,2,0)</f>
        <v>2251942</v>
      </c>
      <c r="N31" s="11">
        <f t="shared" si="2"/>
        <v>0</v>
      </c>
    </row>
    <row r="32" spans="2:14" outlineLevel="1" x14ac:dyDescent="0.25">
      <c r="B32" s="3">
        <v>45061</v>
      </c>
      <c r="C32" s="2" t="s">
        <v>99</v>
      </c>
      <c r="D32" s="2">
        <f t="shared" si="0"/>
        <v>28304</v>
      </c>
      <c r="E32" s="2" t="s">
        <v>48</v>
      </c>
      <c r="F32" s="2" t="s">
        <v>98</v>
      </c>
      <c r="G32" s="2" t="s">
        <v>18</v>
      </c>
      <c r="H32" s="2" t="s">
        <v>11</v>
      </c>
      <c r="I32" s="4">
        <v>373128</v>
      </c>
      <c r="J32" s="10" t="s">
        <v>3</v>
      </c>
      <c r="K32" s="4">
        <v>37313</v>
      </c>
      <c r="L32" s="4">
        <f t="shared" si="1"/>
        <v>410441</v>
      </c>
      <c r="M32" s="99">
        <f>+VLOOKUP(D32,'Chi tiết thanh toán 17,6'!M$8:N$67,2,0)</f>
        <v>410441</v>
      </c>
      <c r="N32" s="11">
        <f t="shared" si="2"/>
        <v>0</v>
      </c>
    </row>
    <row r="33" spans="2:14" outlineLevel="1" x14ac:dyDescent="0.25">
      <c r="B33" s="3">
        <v>45061</v>
      </c>
      <c r="C33" s="2" t="s">
        <v>16</v>
      </c>
      <c r="D33" s="2">
        <f t="shared" si="0"/>
        <v>28315</v>
      </c>
      <c r="E33" s="2" t="s">
        <v>48</v>
      </c>
      <c r="F33" s="2" t="s">
        <v>108</v>
      </c>
      <c r="G33" s="2" t="s">
        <v>18</v>
      </c>
      <c r="H33" s="2" t="s">
        <v>11</v>
      </c>
      <c r="I33" s="4">
        <v>1474229</v>
      </c>
      <c r="J33" s="10" t="s">
        <v>3</v>
      </c>
      <c r="K33" s="4">
        <v>147423</v>
      </c>
      <c r="L33" s="4">
        <f t="shared" si="1"/>
        <v>1621652</v>
      </c>
      <c r="M33" s="99">
        <f>+VLOOKUP(D33,'Chi tiết thanh toán 17,6'!M$8:N$67,2,0)</f>
        <v>1621652</v>
      </c>
      <c r="N33" s="11">
        <f t="shared" si="2"/>
        <v>0</v>
      </c>
    </row>
    <row r="34" spans="2:14" outlineLevel="1" x14ac:dyDescent="0.25">
      <c r="B34" s="3">
        <v>45061</v>
      </c>
      <c r="C34" s="2" t="s">
        <v>28</v>
      </c>
      <c r="D34" s="2">
        <f t="shared" si="0"/>
        <v>28341</v>
      </c>
      <c r="E34" s="2" t="s">
        <v>48</v>
      </c>
      <c r="F34" s="2" t="s">
        <v>101</v>
      </c>
      <c r="G34" s="2" t="s">
        <v>18</v>
      </c>
      <c r="H34" s="2" t="s">
        <v>11</v>
      </c>
      <c r="I34" s="4">
        <v>1320224</v>
      </c>
      <c r="J34" s="10" t="s">
        <v>3</v>
      </c>
      <c r="K34" s="4">
        <v>132022</v>
      </c>
      <c r="L34" s="4">
        <f t="shared" si="1"/>
        <v>1452246</v>
      </c>
      <c r="M34" s="99">
        <f>+VLOOKUP(D34,'Chi tiết thanh toán 17,6'!M$8:N$67,2,0)</f>
        <v>1452246</v>
      </c>
      <c r="N34" s="11">
        <f t="shared" si="2"/>
        <v>0</v>
      </c>
    </row>
    <row r="35" spans="2:14" outlineLevel="1" x14ac:dyDescent="0.25">
      <c r="B35" s="3">
        <v>45061</v>
      </c>
      <c r="C35" s="2" t="s">
        <v>112</v>
      </c>
      <c r="D35" s="2">
        <f t="shared" si="0"/>
        <v>28342</v>
      </c>
      <c r="E35" s="2" t="s">
        <v>48</v>
      </c>
      <c r="F35" s="2" t="s">
        <v>15</v>
      </c>
      <c r="G35" s="2" t="s">
        <v>18</v>
      </c>
      <c r="H35" s="2" t="s">
        <v>11</v>
      </c>
      <c r="I35" s="4">
        <v>1051584</v>
      </c>
      <c r="J35" s="10" t="s">
        <v>3</v>
      </c>
      <c r="K35" s="4">
        <v>105158</v>
      </c>
      <c r="L35" s="4">
        <f t="shared" si="1"/>
        <v>1156742</v>
      </c>
      <c r="M35" s="99">
        <f>+VLOOKUP(D35,'Chi tiết thanh toán 17,6'!M$8:N$67,2,0)</f>
        <v>1156742</v>
      </c>
      <c r="N35" s="11">
        <f t="shared" si="2"/>
        <v>0</v>
      </c>
    </row>
    <row r="36" spans="2:14" outlineLevel="1" x14ac:dyDescent="0.25">
      <c r="B36" s="3">
        <v>45061</v>
      </c>
      <c r="C36" s="2" t="s">
        <v>94</v>
      </c>
      <c r="D36" s="2">
        <f t="shared" si="0"/>
        <v>28375</v>
      </c>
      <c r="E36" s="2" t="s">
        <v>48</v>
      </c>
      <c r="F36" s="2" t="s">
        <v>113</v>
      </c>
      <c r="G36" s="2" t="s">
        <v>18</v>
      </c>
      <c r="H36" s="2" t="s">
        <v>11</v>
      </c>
      <c r="I36" s="4">
        <v>1024444</v>
      </c>
      <c r="J36" s="10" t="s">
        <v>3</v>
      </c>
      <c r="K36" s="4">
        <v>102444</v>
      </c>
      <c r="L36" s="4">
        <f t="shared" si="1"/>
        <v>1126888</v>
      </c>
      <c r="M36" s="99">
        <f>+VLOOKUP(D36,'Chi tiết thanh toán 17,6'!M$8:N$67,2,0)</f>
        <v>1126888</v>
      </c>
      <c r="N36" s="11">
        <f t="shared" si="2"/>
        <v>0</v>
      </c>
    </row>
    <row r="37" spans="2:14" outlineLevel="1" x14ac:dyDescent="0.25">
      <c r="B37" s="3">
        <v>45062</v>
      </c>
      <c r="C37" s="2" t="s">
        <v>5</v>
      </c>
      <c r="D37" s="2">
        <f t="shared" si="0"/>
        <v>28402</v>
      </c>
      <c r="E37" s="2" t="s">
        <v>48</v>
      </c>
      <c r="F37" s="2" t="s">
        <v>66</v>
      </c>
      <c r="G37" s="2" t="s">
        <v>18</v>
      </c>
      <c r="H37" s="2" t="s">
        <v>11</v>
      </c>
      <c r="I37" s="4">
        <v>649063</v>
      </c>
      <c r="J37" s="10" t="s">
        <v>3</v>
      </c>
      <c r="K37" s="4">
        <v>64906</v>
      </c>
      <c r="L37" s="4">
        <f t="shared" si="1"/>
        <v>713969</v>
      </c>
      <c r="M37" s="99">
        <f>+VLOOKUP(D37,'Chi tiết thanh toán 17,6'!M$8:N$67,2,0)</f>
        <v>713969</v>
      </c>
      <c r="N37" s="11">
        <f t="shared" si="2"/>
        <v>0</v>
      </c>
    </row>
    <row r="38" spans="2:14" outlineLevel="1" x14ac:dyDescent="0.25">
      <c r="B38" s="3">
        <v>45062</v>
      </c>
      <c r="C38" s="2" t="s">
        <v>68</v>
      </c>
      <c r="D38" s="2">
        <f t="shared" si="0"/>
        <v>28407</v>
      </c>
      <c r="E38" s="2" t="s">
        <v>48</v>
      </c>
      <c r="F38" s="2" t="s">
        <v>57</v>
      </c>
      <c r="G38" s="2" t="s">
        <v>18</v>
      </c>
      <c r="H38" s="2" t="s">
        <v>11</v>
      </c>
      <c r="I38" s="4">
        <v>1027472</v>
      </c>
      <c r="J38" s="10" t="s">
        <v>3</v>
      </c>
      <c r="K38" s="4">
        <v>102747</v>
      </c>
      <c r="L38" s="4">
        <f t="shared" si="1"/>
        <v>1130219</v>
      </c>
      <c r="M38" s="99">
        <f>+VLOOKUP(D38,'Chi tiết thanh toán 17,6'!M$8:N$67,2,0)</f>
        <v>1130219</v>
      </c>
      <c r="N38" s="11">
        <f t="shared" si="2"/>
        <v>0</v>
      </c>
    </row>
    <row r="39" spans="2:14" outlineLevel="1" x14ac:dyDescent="0.25">
      <c r="B39" s="3">
        <v>45062</v>
      </c>
      <c r="C39" s="2" t="s">
        <v>45</v>
      </c>
      <c r="D39" s="2">
        <f t="shared" si="0"/>
        <v>28427</v>
      </c>
      <c r="E39" s="2" t="s">
        <v>48</v>
      </c>
      <c r="F39" s="2" t="s">
        <v>46</v>
      </c>
      <c r="G39" s="2" t="s">
        <v>18</v>
      </c>
      <c r="H39" s="2" t="s">
        <v>11</v>
      </c>
      <c r="I39" s="4">
        <v>1620615</v>
      </c>
      <c r="J39" s="10" t="s">
        <v>3</v>
      </c>
      <c r="K39" s="4">
        <v>162062</v>
      </c>
      <c r="L39" s="4">
        <f t="shared" si="1"/>
        <v>1782677</v>
      </c>
      <c r="M39" s="99">
        <f>+VLOOKUP(D39,'Chi tiết thanh toán 17,6'!M$8:N$67,2,0)</f>
        <v>1782677</v>
      </c>
      <c r="N39" s="11">
        <f t="shared" si="2"/>
        <v>0</v>
      </c>
    </row>
    <row r="40" spans="2:14" outlineLevel="1" x14ac:dyDescent="0.25">
      <c r="B40" s="3">
        <v>45063</v>
      </c>
      <c r="C40" s="2" t="s">
        <v>34</v>
      </c>
      <c r="D40" s="2">
        <f t="shared" si="0"/>
        <v>28451</v>
      </c>
      <c r="E40" s="2" t="s">
        <v>48</v>
      </c>
      <c r="F40" s="2" t="s">
        <v>106</v>
      </c>
      <c r="G40" s="2" t="s">
        <v>18</v>
      </c>
      <c r="H40" s="2" t="s">
        <v>11</v>
      </c>
      <c r="I40" s="4">
        <v>2139475</v>
      </c>
      <c r="J40" s="10" t="s">
        <v>3</v>
      </c>
      <c r="K40" s="4">
        <v>213948</v>
      </c>
      <c r="L40" s="4">
        <f t="shared" si="1"/>
        <v>2353423</v>
      </c>
      <c r="M40" s="99">
        <f>+VLOOKUP(D40,'Chi tiết thanh toán 17,6'!M$8:N$67,2,0)</f>
        <v>2353423</v>
      </c>
      <c r="N40" s="11">
        <f t="shared" si="2"/>
        <v>0</v>
      </c>
    </row>
    <row r="41" spans="2:14" outlineLevel="1" x14ac:dyDescent="0.25">
      <c r="B41" s="3">
        <v>45063</v>
      </c>
      <c r="C41" s="2" t="s">
        <v>61</v>
      </c>
      <c r="D41" s="2">
        <f t="shared" si="0"/>
        <v>28452</v>
      </c>
      <c r="E41" s="2" t="s">
        <v>48</v>
      </c>
      <c r="F41" s="2" t="s">
        <v>67</v>
      </c>
      <c r="G41" s="2" t="s">
        <v>18</v>
      </c>
      <c r="H41" s="2" t="s">
        <v>11</v>
      </c>
      <c r="I41" s="4">
        <v>866544</v>
      </c>
      <c r="J41" s="10" t="s">
        <v>3</v>
      </c>
      <c r="K41" s="4">
        <v>86654</v>
      </c>
      <c r="L41" s="4">
        <f t="shared" si="1"/>
        <v>953198</v>
      </c>
      <c r="M41" s="99">
        <f>+VLOOKUP(D41,'Chi tiết thanh toán 17,6'!M$8:N$67,2,0)</f>
        <v>953198</v>
      </c>
      <c r="N41" s="11">
        <f t="shared" si="2"/>
        <v>0</v>
      </c>
    </row>
    <row r="42" spans="2:14" outlineLevel="1" x14ac:dyDescent="0.25">
      <c r="B42" s="3">
        <v>45063</v>
      </c>
      <c r="C42" s="2" t="s">
        <v>13</v>
      </c>
      <c r="D42" s="2">
        <f t="shared" si="0"/>
        <v>29311</v>
      </c>
      <c r="E42" s="2" t="s">
        <v>48</v>
      </c>
      <c r="F42" s="2" t="s">
        <v>22</v>
      </c>
      <c r="G42" s="2" t="s">
        <v>18</v>
      </c>
      <c r="H42" s="2" t="s">
        <v>11</v>
      </c>
      <c r="I42" s="4">
        <v>1055050</v>
      </c>
      <c r="J42" s="10" t="s">
        <v>3</v>
      </c>
      <c r="K42" s="4">
        <v>105505</v>
      </c>
      <c r="L42" s="4">
        <f t="shared" si="1"/>
        <v>1160555</v>
      </c>
      <c r="M42" s="99">
        <f>+VLOOKUP(D42,'Chi tiết thanh toán 17,6'!M$8:N$67,2,0)</f>
        <v>1160555</v>
      </c>
      <c r="N42" s="11">
        <f t="shared" si="2"/>
        <v>0</v>
      </c>
    </row>
    <row r="43" spans="2:14" outlineLevel="1" x14ac:dyDescent="0.25">
      <c r="B43" s="3">
        <v>45065</v>
      </c>
      <c r="C43" s="2" t="s">
        <v>51</v>
      </c>
      <c r="D43" s="2">
        <f t="shared" si="0"/>
        <v>29762</v>
      </c>
      <c r="E43" s="2" t="s">
        <v>48</v>
      </c>
      <c r="F43" s="2" t="s">
        <v>110</v>
      </c>
      <c r="G43" s="2" t="s">
        <v>18</v>
      </c>
      <c r="H43" s="2" t="s">
        <v>11</v>
      </c>
      <c r="I43" s="4">
        <v>697590</v>
      </c>
      <c r="J43" s="10" t="s">
        <v>3</v>
      </c>
      <c r="K43" s="4">
        <v>69759</v>
      </c>
      <c r="L43" s="4">
        <f t="shared" si="1"/>
        <v>767349</v>
      </c>
      <c r="M43" s="99">
        <f>+VLOOKUP(D43,'Chi tiết thanh toán 17,6'!M$8:N$67,2,0)</f>
        <v>767349</v>
      </c>
      <c r="N43" s="11">
        <f t="shared" si="2"/>
        <v>0</v>
      </c>
    </row>
    <row r="44" spans="2:14" outlineLevel="1" x14ac:dyDescent="0.25">
      <c r="B44" s="3">
        <v>45065</v>
      </c>
      <c r="C44" s="2" t="s">
        <v>49</v>
      </c>
      <c r="D44" s="2">
        <f t="shared" si="0"/>
        <v>29826</v>
      </c>
      <c r="E44" s="2" t="s">
        <v>48</v>
      </c>
      <c r="F44" s="2" t="s">
        <v>36</v>
      </c>
      <c r="G44" s="2" t="s">
        <v>18</v>
      </c>
      <c r="H44" s="2" t="s">
        <v>11</v>
      </c>
      <c r="I44" s="4">
        <v>2070540</v>
      </c>
      <c r="J44" s="10" t="s">
        <v>3</v>
      </c>
      <c r="K44" s="4">
        <v>207054</v>
      </c>
      <c r="L44" s="4">
        <f t="shared" si="1"/>
        <v>2277594</v>
      </c>
      <c r="M44" s="99">
        <f>+VLOOKUP(D44,'Chi tiết thanh toán 17,6'!M$8:N$67,2,0)</f>
        <v>2277594</v>
      </c>
      <c r="N44" s="11">
        <f t="shared" si="2"/>
        <v>0</v>
      </c>
    </row>
    <row r="45" spans="2:14" outlineLevel="1" x14ac:dyDescent="0.25">
      <c r="B45" s="3">
        <v>45068</v>
      </c>
      <c r="C45" s="2" t="s">
        <v>59</v>
      </c>
      <c r="D45" s="2">
        <f t="shared" si="0"/>
        <v>29827</v>
      </c>
      <c r="E45" s="2" t="s">
        <v>48</v>
      </c>
      <c r="F45" s="2" t="s">
        <v>6</v>
      </c>
      <c r="G45" s="2" t="s">
        <v>18</v>
      </c>
      <c r="H45" s="2" t="s">
        <v>11</v>
      </c>
      <c r="I45" s="4">
        <v>1968780</v>
      </c>
      <c r="J45" s="10" t="s">
        <v>3</v>
      </c>
      <c r="K45" s="4">
        <v>196878</v>
      </c>
      <c r="L45" s="4">
        <f t="shared" si="1"/>
        <v>2165658</v>
      </c>
      <c r="M45" s="99">
        <f>+VLOOKUP(D45,'Chi tiết thanh toán 17,6'!M$8:N$67,2,0)</f>
        <v>2165658</v>
      </c>
      <c r="N45" s="11">
        <f t="shared" si="2"/>
        <v>0</v>
      </c>
    </row>
    <row r="46" spans="2:14" outlineLevel="1" x14ac:dyDescent="0.25">
      <c r="B46" s="3">
        <v>45068</v>
      </c>
      <c r="C46" s="2" t="s">
        <v>21</v>
      </c>
      <c r="D46" s="2">
        <f t="shared" si="0"/>
        <v>29828</v>
      </c>
      <c r="E46" s="2" t="s">
        <v>48</v>
      </c>
      <c r="F46" s="2" t="s">
        <v>10</v>
      </c>
      <c r="G46" s="2" t="s">
        <v>18</v>
      </c>
      <c r="H46" s="2" t="s">
        <v>11</v>
      </c>
      <c r="I46" s="4">
        <v>995703</v>
      </c>
      <c r="J46" s="10" t="s">
        <v>3</v>
      </c>
      <c r="K46" s="4">
        <v>99570</v>
      </c>
      <c r="L46" s="4">
        <f t="shared" si="1"/>
        <v>1095273</v>
      </c>
      <c r="M46" s="99">
        <f>+VLOOKUP(D46,'Chi tiết thanh toán 17,6'!M$8:N$67,2,0)</f>
        <v>1095273</v>
      </c>
      <c r="N46" s="11">
        <f t="shared" si="2"/>
        <v>0</v>
      </c>
    </row>
    <row r="47" spans="2:14" outlineLevel="1" x14ac:dyDescent="0.25">
      <c r="B47" s="3">
        <v>45068</v>
      </c>
      <c r="C47" s="2" t="s">
        <v>9</v>
      </c>
      <c r="D47" s="2">
        <f t="shared" si="0"/>
        <v>29877</v>
      </c>
      <c r="E47" s="2" t="s">
        <v>48</v>
      </c>
      <c r="F47" s="2" t="s">
        <v>72</v>
      </c>
      <c r="G47" s="2" t="s">
        <v>18</v>
      </c>
      <c r="H47" s="2" t="s">
        <v>11</v>
      </c>
      <c r="I47" s="4">
        <v>1004084</v>
      </c>
      <c r="J47" s="10" t="s">
        <v>3</v>
      </c>
      <c r="K47" s="4">
        <v>100408</v>
      </c>
      <c r="L47" s="4">
        <f t="shared" si="1"/>
        <v>1104492</v>
      </c>
      <c r="M47" s="99">
        <f>+VLOOKUP(D47,'Chi tiết thanh toán 17,6'!M$8:N$67,2,0)</f>
        <v>1104492</v>
      </c>
      <c r="N47" s="11">
        <f t="shared" si="2"/>
        <v>0</v>
      </c>
    </row>
    <row r="48" spans="2:14" outlineLevel="1" x14ac:dyDescent="0.25">
      <c r="B48" s="3">
        <v>45069</v>
      </c>
      <c r="C48" s="2" t="s">
        <v>92</v>
      </c>
      <c r="D48" s="2">
        <f t="shared" si="0"/>
        <v>30037</v>
      </c>
      <c r="E48" s="2" t="s">
        <v>48</v>
      </c>
      <c r="F48" s="2" t="s">
        <v>57</v>
      </c>
      <c r="G48" s="2" t="s">
        <v>18</v>
      </c>
      <c r="H48" s="2" t="s">
        <v>11</v>
      </c>
      <c r="I48" s="4">
        <v>711271</v>
      </c>
      <c r="J48" s="10" t="s">
        <v>3</v>
      </c>
      <c r="K48" s="4">
        <v>71127</v>
      </c>
      <c r="L48" s="4">
        <f t="shared" si="1"/>
        <v>782398</v>
      </c>
      <c r="M48" s="99">
        <f>+VLOOKUP(D48,'Chi tiết thanh toán 17,6'!M$8:N$67,2,0)</f>
        <v>782398</v>
      </c>
      <c r="N48" s="11">
        <f t="shared" si="2"/>
        <v>0</v>
      </c>
    </row>
    <row r="49" spans="2:14" outlineLevel="1" x14ac:dyDescent="0.25">
      <c r="B49" s="3">
        <v>45069</v>
      </c>
      <c r="C49" s="2" t="s">
        <v>8</v>
      </c>
      <c r="D49" s="2">
        <f t="shared" si="0"/>
        <v>30038</v>
      </c>
      <c r="E49" s="2" t="s">
        <v>48</v>
      </c>
      <c r="F49" s="2" t="s">
        <v>67</v>
      </c>
      <c r="G49" s="2" t="s">
        <v>18</v>
      </c>
      <c r="H49" s="2" t="s">
        <v>11</v>
      </c>
      <c r="I49" s="4">
        <v>1499642</v>
      </c>
      <c r="J49" s="10" t="s">
        <v>3</v>
      </c>
      <c r="K49" s="4">
        <v>149964</v>
      </c>
      <c r="L49" s="4">
        <f t="shared" si="1"/>
        <v>1649606</v>
      </c>
      <c r="M49" s="99">
        <f>+VLOOKUP(D49,'Chi tiết thanh toán 17,6'!M$8:N$67,2,0)</f>
        <v>1649606</v>
      </c>
      <c r="N49" s="11">
        <f t="shared" si="2"/>
        <v>0</v>
      </c>
    </row>
    <row r="50" spans="2:14" outlineLevel="1" x14ac:dyDescent="0.25">
      <c r="B50" s="3">
        <v>45069</v>
      </c>
      <c r="C50" s="2" t="s">
        <v>91</v>
      </c>
      <c r="D50" s="2">
        <f t="shared" si="0"/>
        <v>30055</v>
      </c>
      <c r="E50" s="2" t="s">
        <v>48</v>
      </c>
      <c r="F50" s="2" t="s">
        <v>71</v>
      </c>
      <c r="G50" s="2" t="s">
        <v>18</v>
      </c>
      <c r="H50" s="2" t="s">
        <v>11</v>
      </c>
      <c r="I50" s="4">
        <v>1225115</v>
      </c>
      <c r="J50" s="10" t="s">
        <v>3</v>
      </c>
      <c r="K50" s="4">
        <v>122512</v>
      </c>
      <c r="L50" s="4">
        <f t="shared" si="1"/>
        <v>1347627</v>
      </c>
      <c r="M50" s="99">
        <f>+VLOOKUP(D50,'Chi tiết thanh toán 17,6'!M$8:N$67,2,0)</f>
        <v>1347627</v>
      </c>
      <c r="N50" s="11">
        <f t="shared" si="2"/>
        <v>0</v>
      </c>
    </row>
    <row r="51" spans="2:14" outlineLevel="1" x14ac:dyDescent="0.25">
      <c r="B51" s="3">
        <v>45070</v>
      </c>
      <c r="C51" s="2" t="s">
        <v>35</v>
      </c>
      <c r="D51" s="2">
        <f t="shared" si="0"/>
        <v>30112</v>
      </c>
      <c r="E51" s="2" t="s">
        <v>48</v>
      </c>
      <c r="F51" s="2" t="s">
        <v>106</v>
      </c>
      <c r="G51" s="2" t="s">
        <v>18</v>
      </c>
      <c r="H51" s="2" t="s">
        <v>11</v>
      </c>
      <c r="I51" s="4">
        <v>1225115</v>
      </c>
      <c r="J51" s="10" t="s">
        <v>3</v>
      </c>
      <c r="K51" s="4">
        <v>122512</v>
      </c>
      <c r="L51" s="4">
        <f t="shared" si="1"/>
        <v>1347627</v>
      </c>
      <c r="M51" s="99">
        <f>+VLOOKUP(D51,'Chi tiết thanh toán 17,6'!M$8:N$67,2,0)</f>
        <v>1347627</v>
      </c>
      <c r="N51" s="11">
        <f t="shared" si="2"/>
        <v>0</v>
      </c>
    </row>
    <row r="52" spans="2:14" outlineLevel="1" x14ac:dyDescent="0.25">
      <c r="B52" s="3">
        <v>45070</v>
      </c>
      <c r="C52" s="2" t="s">
        <v>64</v>
      </c>
      <c r="D52" s="2">
        <f t="shared" si="0"/>
        <v>30113</v>
      </c>
      <c r="E52" s="2" t="s">
        <v>48</v>
      </c>
      <c r="F52" s="2" t="s">
        <v>47</v>
      </c>
      <c r="G52" s="2" t="s">
        <v>18</v>
      </c>
      <c r="H52" s="2" t="s">
        <v>11</v>
      </c>
      <c r="I52" s="4">
        <v>1198595</v>
      </c>
      <c r="J52" s="10" t="s">
        <v>3</v>
      </c>
      <c r="K52" s="4">
        <v>119860</v>
      </c>
      <c r="L52" s="4">
        <f t="shared" si="1"/>
        <v>1318455</v>
      </c>
      <c r="M52" s="99">
        <f>+VLOOKUP(D52,'Chi tiết thanh toán 17,6'!M$8:N$67,2,0)</f>
        <v>1318455</v>
      </c>
      <c r="N52" s="11">
        <f t="shared" si="2"/>
        <v>0</v>
      </c>
    </row>
    <row r="53" spans="2:14" outlineLevel="1" x14ac:dyDescent="0.25">
      <c r="B53" s="3">
        <v>45071</v>
      </c>
      <c r="C53" s="2" t="s">
        <v>102</v>
      </c>
      <c r="D53" s="2">
        <f t="shared" si="0"/>
        <v>30142</v>
      </c>
      <c r="E53" s="2" t="s">
        <v>48</v>
      </c>
      <c r="F53" s="2" t="s">
        <v>39</v>
      </c>
      <c r="G53" s="2" t="s">
        <v>18</v>
      </c>
      <c r="H53" s="2" t="s">
        <v>11</v>
      </c>
      <c r="I53" s="4">
        <v>625594</v>
      </c>
      <c r="J53" s="10" t="s">
        <v>3</v>
      </c>
      <c r="K53" s="4">
        <v>62559</v>
      </c>
      <c r="L53" s="4">
        <f t="shared" si="1"/>
        <v>688153</v>
      </c>
      <c r="M53" s="99">
        <f>+VLOOKUP(D53,'Chi tiết thanh toán 17,6'!M$8:N$67,2,0)</f>
        <v>688153</v>
      </c>
      <c r="N53" s="11">
        <f t="shared" si="2"/>
        <v>0</v>
      </c>
    </row>
    <row r="54" spans="2:14" outlineLevel="1" x14ac:dyDescent="0.25">
      <c r="B54" s="3">
        <v>45071</v>
      </c>
      <c r="C54" s="2" t="s">
        <v>87</v>
      </c>
      <c r="D54" s="2">
        <f t="shared" si="0"/>
        <v>30854</v>
      </c>
      <c r="E54" s="2" t="s">
        <v>48</v>
      </c>
      <c r="F54" s="2" t="s">
        <v>63</v>
      </c>
      <c r="G54" s="2" t="s">
        <v>18</v>
      </c>
      <c r="H54" s="2" t="s">
        <v>11</v>
      </c>
      <c r="I54" s="4">
        <v>1055050</v>
      </c>
      <c r="J54" s="10" t="s">
        <v>3</v>
      </c>
      <c r="K54" s="4">
        <v>105505</v>
      </c>
      <c r="L54" s="4">
        <f t="shared" si="1"/>
        <v>1160555</v>
      </c>
      <c r="M54" s="99">
        <f>+VLOOKUP(D54,'Chi tiết thanh toán 17,6'!M$8:N$67,2,0)</f>
        <v>1160555</v>
      </c>
      <c r="N54" s="11">
        <f t="shared" si="2"/>
        <v>0</v>
      </c>
    </row>
    <row r="55" spans="2:14" outlineLevel="1" x14ac:dyDescent="0.25">
      <c r="B55" s="3">
        <v>45072</v>
      </c>
      <c r="C55" s="2" t="s">
        <v>109</v>
      </c>
      <c r="D55" s="2">
        <f t="shared" si="0"/>
        <v>31257</v>
      </c>
      <c r="E55" s="2" t="s">
        <v>48</v>
      </c>
      <c r="F55" s="2" t="s">
        <v>15</v>
      </c>
      <c r="G55" s="2" t="s">
        <v>18</v>
      </c>
      <c r="H55" s="2" t="s">
        <v>11</v>
      </c>
      <c r="I55" s="4">
        <v>1010961</v>
      </c>
      <c r="J55" s="10" t="s">
        <v>3</v>
      </c>
      <c r="K55" s="4">
        <v>101096</v>
      </c>
      <c r="L55" s="4">
        <f t="shared" si="1"/>
        <v>1112057</v>
      </c>
      <c r="M55" s="99">
        <f>+VLOOKUP(D55,'Chi tiết thanh toán 17,6'!M$8:N$67,2,0)</f>
        <v>1112057</v>
      </c>
      <c r="N55" s="11">
        <f t="shared" si="2"/>
        <v>0</v>
      </c>
    </row>
    <row r="56" spans="2:14" outlineLevel="1" x14ac:dyDescent="0.25">
      <c r="B56" s="3">
        <v>45072</v>
      </c>
      <c r="C56" s="2" t="s">
        <v>103</v>
      </c>
      <c r="D56" s="2">
        <f t="shared" si="0"/>
        <v>31258</v>
      </c>
      <c r="E56" s="2" t="s">
        <v>48</v>
      </c>
      <c r="F56" s="2" t="s">
        <v>82</v>
      </c>
      <c r="G56" s="2" t="s">
        <v>18</v>
      </c>
      <c r="H56" s="2" t="s">
        <v>11</v>
      </c>
      <c r="I56" s="4">
        <v>1385095</v>
      </c>
      <c r="J56" s="10" t="s">
        <v>3</v>
      </c>
      <c r="K56" s="4">
        <v>138510</v>
      </c>
      <c r="L56" s="4">
        <f t="shared" si="1"/>
        <v>1523605</v>
      </c>
      <c r="M56" s="99">
        <f>+VLOOKUP(D56,'Chi tiết thanh toán 17,6'!M$8:N$67,2,0)</f>
        <v>1523605</v>
      </c>
      <c r="N56" s="11">
        <f t="shared" si="2"/>
        <v>0</v>
      </c>
    </row>
    <row r="57" spans="2:14" outlineLevel="1" x14ac:dyDescent="0.25">
      <c r="B57" s="3">
        <v>45072</v>
      </c>
      <c r="C57" s="2" t="s">
        <v>107</v>
      </c>
      <c r="D57" s="2">
        <f t="shared" si="0"/>
        <v>31385</v>
      </c>
      <c r="E57" s="2" t="s">
        <v>48</v>
      </c>
      <c r="F57" s="2" t="s">
        <v>104</v>
      </c>
      <c r="G57" s="2" t="s">
        <v>18</v>
      </c>
      <c r="H57" s="2" t="s">
        <v>11</v>
      </c>
      <c r="I57" s="4">
        <v>876320</v>
      </c>
      <c r="J57" s="10" t="s">
        <v>3</v>
      </c>
      <c r="K57" s="4">
        <v>87632</v>
      </c>
      <c r="L57" s="4">
        <f t="shared" si="1"/>
        <v>963952</v>
      </c>
      <c r="M57" s="99">
        <f>+VLOOKUP(D57,'Chi tiết thanh toán 17,6'!M$8:N$67,2,0)</f>
        <v>963952</v>
      </c>
      <c r="N57" s="11">
        <f t="shared" si="2"/>
        <v>0</v>
      </c>
    </row>
    <row r="58" spans="2:14" outlineLevel="1" x14ac:dyDescent="0.25">
      <c r="B58" s="3">
        <v>45075</v>
      </c>
      <c r="C58" s="2" t="s">
        <v>76</v>
      </c>
      <c r="D58" s="2">
        <f t="shared" si="0"/>
        <v>31486</v>
      </c>
      <c r="E58" s="2" t="s">
        <v>48</v>
      </c>
      <c r="F58" s="2" t="s">
        <v>98</v>
      </c>
      <c r="G58" s="2" t="s">
        <v>18</v>
      </c>
      <c r="H58" s="2" t="s">
        <v>11</v>
      </c>
      <c r="I58" s="4">
        <v>2156362</v>
      </c>
      <c r="J58" s="10" t="s">
        <v>3</v>
      </c>
      <c r="K58" s="4">
        <v>215636</v>
      </c>
      <c r="L58" s="4">
        <f t="shared" si="1"/>
        <v>2371998</v>
      </c>
      <c r="M58" s="99">
        <f>+VLOOKUP(D58,'Chi tiết thanh toán 17,6'!M$8:N$67,2,0)</f>
        <v>2371998</v>
      </c>
      <c r="N58" s="11">
        <f t="shared" si="2"/>
        <v>0</v>
      </c>
    </row>
    <row r="59" spans="2:14" outlineLevel="1" x14ac:dyDescent="0.25">
      <c r="B59" s="3">
        <v>45075</v>
      </c>
      <c r="C59" s="2" t="s">
        <v>114</v>
      </c>
      <c r="D59" s="2">
        <f t="shared" si="0"/>
        <v>31499</v>
      </c>
      <c r="E59" s="2" t="s">
        <v>48</v>
      </c>
      <c r="F59" s="2" t="s">
        <v>36</v>
      </c>
      <c r="G59" s="2" t="s">
        <v>18</v>
      </c>
      <c r="H59" s="2" t="s">
        <v>11</v>
      </c>
      <c r="I59" s="4">
        <v>876320</v>
      </c>
      <c r="J59" s="10" t="s">
        <v>3</v>
      </c>
      <c r="K59" s="4">
        <v>87632</v>
      </c>
      <c r="L59" s="4">
        <f t="shared" si="1"/>
        <v>963952</v>
      </c>
      <c r="M59" s="99">
        <f>+VLOOKUP(D59,'Chi tiết thanh toán 17,6'!M$8:N$67,2,0)</f>
        <v>963952</v>
      </c>
      <c r="N59" s="11">
        <f t="shared" si="2"/>
        <v>0</v>
      </c>
    </row>
    <row r="60" spans="2:14" outlineLevel="1" x14ac:dyDescent="0.25">
      <c r="B60" s="3">
        <v>45075</v>
      </c>
      <c r="C60" s="2" t="s">
        <v>73</v>
      </c>
      <c r="D60" s="2">
        <f t="shared" si="0"/>
        <v>31500</v>
      </c>
      <c r="E60" s="2" t="s">
        <v>48</v>
      </c>
      <c r="F60" s="2" t="s">
        <v>37</v>
      </c>
      <c r="G60" s="2" t="s">
        <v>18</v>
      </c>
      <c r="H60" s="2" t="s">
        <v>11</v>
      </c>
      <c r="I60" s="4">
        <v>1752640</v>
      </c>
      <c r="J60" s="10" t="s">
        <v>3</v>
      </c>
      <c r="K60" s="4">
        <v>175264</v>
      </c>
      <c r="L60" s="4">
        <f t="shared" si="1"/>
        <v>1927904</v>
      </c>
      <c r="M60" s="99">
        <f>+VLOOKUP(D60,'Chi tiết thanh toán 17,6'!M$8:N$67,2,0)</f>
        <v>1927904</v>
      </c>
      <c r="N60" s="11">
        <f t="shared" si="2"/>
        <v>0</v>
      </c>
    </row>
    <row r="61" spans="2:14" outlineLevel="1" x14ac:dyDescent="0.25">
      <c r="B61" s="3">
        <v>45075</v>
      </c>
      <c r="C61" s="2" t="s">
        <v>52</v>
      </c>
      <c r="D61" s="2">
        <f t="shared" si="0"/>
        <v>31512</v>
      </c>
      <c r="E61" s="2" t="s">
        <v>48</v>
      </c>
      <c r="F61" s="2" t="s">
        <v>23</v>
      </c>
      <c r="G61" s="2" t="s">
        <v>18</v>
      </c>
      <c r="H61" s="2" t="s">
        <v>11</v>
      </c>
      <c r="I61" s="4">
        <v>4469305</v>
      </c>
      <c r="J61" s="10" t="s">
        <v>3</v>
      </c>
      <c r="K61" s="4">
        <v>446931</v>
      </c>
      <c r="L61" s="4">
        <f t="shared" si="1"/>
        <v>4916236</v>
      </c>
      <c r="M61" s="99">
        <f>+VLOOKUP(D61,'Chi tiết thanh toán 17,6'!M$8:N$67,2,0)</f>
        <v>4916236</v>
      </c>
      <c r="N61" s="11">
        <f t="shared" si="2"/>
        <v>0</v>
      </c>
    </row>
    <row r="62" spans="2:14" outlineLevel="1" x14ac:dyDescent="0.25">
      <c r="B62" s="3">
        <v>45075</v>
      </c>
      <c r="C62" s="2" t="s">
        <v>26</v>
      </c>
      <c r="D62" s="2">
        <f t="shared" si="0"/>
        <v>31524</v>
      </c>
      <c r="E62" s="2" t="s">
        <v>48</v>
      </c>
      <c r="F62" s="2" t="s">
        <v>85</v>
      </c>
      <c r="G62" s="2" t="s">
        <v>18</v>
      </c>
      <c r="H62" s="2" t="s">
        <v>11</v>
      </c>
      <c r="I62" s="4">
        <v>527525</v>
      </c>
      <c r="J62" s="10" t="s">
        <v>3</v>
      </c>
      <c r="K62" s="4">
        <v>52753</v>
      </c>
      <c r="L62" s="4">
        <f t="shared" si="1"/>
        <v>580278</v>
      </c>
      <c r="M62" s="99">
        <f>+VLOOKUP(D62,'Chi tiết thanh toán 17,6'!M$8:N$67,2,0)</f>
        <v>580278</v>
      </c>
      <c r="N62" s="11">
        <f t="shared" si="2"/>
        <v>0</v>
      </c>
    </row>
    <row r="63" spans="2:14" outlineLevel="1" x14ac:dyDescent="0.25">
      <c r="B63" s="3">
        <v>45075</v>
      </c>
      <c r="C63" s="2" t="s">
        <v>95</v>
      </c>
      <c r="D63" s="2">
        <f t="shared" si="0"/>
        <v>31526</v>
      </c>
      <c r="E63" s="2" t="s">
        <v>48</v>
      </c>
      <c r="F63" s="2" t="s">
        <v>83</v>
      </c>
      <c r="G63" s="2" t="s">
        <v>18</v>
      </c>
      <c r="H63" s="2" t="s">
        <v>11</v>
      </c>
      <c r="I63" s="4">
        <v>641958</v>
      </c>
      <c r="J63" s="10" t="s">
        <v>3</v>
      </c>
      <c r="K63" s="4">
        <v>64196</v>
      </c>
      <c r="L63" s="4">
        <f t="shared" si="1"/>
        <v>706154</v>
      </c>
      <c r="M63" s="99">
        <f>+VLOOKUP(D63,'Chi tiết thanh toán 17,6'!M$8:N$67,2,0)</f>
        <v>706154</v>
      </c>
      <c r="N63" s="11">
        <f t="shared" si="2"/>
        <v>0</v>
      </c>
    </row>
    <row r="64" spans="2:14" outlineLevel="1" x14ac:dyDescent="0.25">
      <c r="B64" s="3">
        <v>45075</v>
      </c>
      <c r="C64" s="2" t="s">
        <v>105</v>
      </c>
      <c r="D64" s="2">
        <f t="shared" si="0"/>
        <v>31554</v>
      </c>
      <c r="E64" s="2" t="s">
        <v>48</v>
      </c>
      <c r="F64" s="2" t="s">
        <v>110</v>
      </c>
      <c r="G64" s="2" t="s">
        <v>18</v>
      </c>
      <c r="H64" s="2" t="s">
        <v>11</v>
      </c>
      <c r="I64" s="4">
        <v>761241</v>
      </c>
      <c r="J64" s="10" t="s">
        <v>3</v>
      </c>
      <c r="K64" s="4">
        <v>76124</v>
      </c>
      <c r="L64" s="4">
        <f t="shared" si="1"/>
        <v>837365</v>
      </c>
      <c r="M64" s="99">
        <f>+VLOOKUP(D64,'Chi tiết thanh toán 17,6'!M$8:N$67,2,0)</f>
        <v>837365</v>
      </c>
      <c r="N64" s="11">
        <f t="shared" si="2"/>
        <v>0</v>
      </c>
    </row>
    <row r="65" spans="2:14" outlineLevel="1" x14ac:dyDescent="0.25">
      <c r="B65" s="3">
        <v>45077</v>
      </c>
      <c r="C65" s="2" t="s">
        <v>2</v>
      </c>
      <c r="D65" s="2">
        <f t="shared" si="0"/>
        <v>1944</v>
      </c>
      <c r="E65" s="2" t="s">
        <v>84</v>
      </c>
      <c r="F65" s="2" t="s">
        <v>1</v>
      </c>
      <c r="G65" s="2" t="s">
        <v>18</v>
      </c>
      <c r="H65" s="2" t="s">
        <v>11</v>
      </c>
      <c r="I65" s="4">
        <v>-14986102</v>
      </c>
      <c r="J65" s="10" t="s">
        <v>3</v>
      </c>
      <c r="K65" s="4">
        <v>-1498610</v>
      </c>
      <c r="L65" s="4">
        <f t="shared" si="1"/>
        <v>-16484712</v>
      </c>
      <c r="M65" t="e">
        <f>+VLOOKUP(D65,'Chi tiết thanh toán 17,6'!M$8:N$67,2,0)</f>
        <v>#N/A</v>
      </c>
      <c r="N65" s="11" t="e">
        <f t="shared" si="2"/>
        <v>#N/A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2923-E435-4AC5-B298-0B93002584D4}">
  <dimension ref="A1:N143"/>
  <sheetViews>
    <sheetView tabSelected="1" topLeftCell="A20" workbookViewId="0">
      <selection activeCell="B106" sqref="B106:B108"/>
    </sheetView>
  </sheetViews>
  <sheetFormatPr defaultRowHeight="15" x14ac:dyDescent="0.25"/>
  <cols>
    <col min="1" max="1" width="4" style="46" customWidth="1"/>
    <col min="2" max="2" width="13.85546875" style="46" customWidth="1"/>
    <col min="3" max="3" width="29.28515625" style="46" customWidth="1"/>
    <col min="4" max="4" width="18" style="46" customWidth="1"/>
    <col min="5" max="5" width="20" style="46" customWidth="1"/>
    <col min="6" max="6" width="14" style="46" customWidth="1"/>
    <col min="7" max="7" width="7.7109375" style="46" customWidth="1"/>
    <col min="8" max="8" width="17" style="46" customWidth="1"/>
    <col min="9" max="11" width="15.7109375" style="46" customWidth="1"/>
    <col min="12" max="12" width="4.5703125" style="46" customWidth="1"/>
    <col min="13" max="13" width="9.140625" style="46"/>
    <col min="14" max="14" width="14" style="46" customWidth="1"/>
    <col min="15" max="16384" width="9.140625" style="46"/>
  </cols>
  <sheetData>
    <row r="1" spans="1:14" ht="65.25" customHeight="1" x14ac:dyDescent="0.25">
      <c r="A1" s="47" t="s">
        <v>159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 ht="34.5" customHeight="1" x14ac:dyDescent="0.25">
      <c r="A2" s="48" t="s">
        <v>160</v>
      </c>
      <c r="B2" s="48"/>
      <c r="C2" s="48"/>
      <c r="D2" s="48"/>
      <c r="E2" s="48"/>
      <c r="F2" s="48"/>
      <c r="G2" s="48"/>
      <c r="H2" s="48"/>
      <c r="I2" s="48"/>
      <c r="J2" s="49"/>
      <c r="K2" s="49"/>
      <c r="L2" s="49"/>
    </row>
    <row r="3" spans="1:14" ht="48.75" customHeight="1" x14ac:dyDescent="0.25">
      <c r="A3" s="48" t="s">
        <v>161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102" customHeight="1" x14ac:dyDescent="0.25">
      <c r="A4" s="47" t="s">
        <v>162</v>
      </c>
      <c r="B4" s="47"/>
      <c r="C4" s="47"/>
      <c r="D4" s="47"/>
      <c r="E4" s="47"/>
      <c r="F4" s="50"/>
      <c r="G4" s="50"/>
      <c r="H4" s="50"/>
      <c r="I4" s="50"/>
      <c r="J4" s="50"/>
      <c r="K4" s="50"/>
      <c r="L4" s="50"/>
    </row>
    <row r="5" spans="1:14" ht="71.25" customHeight="1" x14ac:dyDescent="0.25">
      <c r="A5" s="51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4" ht="20.25" customHeight="1" x14ac:dyDescent="0.25">
      <c r="A6" s="52" t="s">
        <v>156</v>
      </c>
      <c r="B6" s="53" t="s">
        <v>164</v>
      </c>
      <c r="C6" s="54"/>
      <c r="D6" s="55" t="s">
        <v>165</v>
      </c>
      <c r="E6" s="56" t="s">
        <v>166</v>
      </c>
      <c r="F6" s="55" t="s">
        <v>167</v>
      </c>
      <c r="G6" s="57" t="s">
        <v>168</v>
      </c>
      <c r="H6" s="58"/>
      <c r="I6" s="56" t="s">
        <v>169</v>
      </c>
      <c r="J6" s="55" t="s">
        <v>170</v>
      </c>
      <c r="K6" s="59" t="s">
        <v>171</v>
      </c>
    </row>
    <row r="7" spans="1:14" ht="20.25" customHeight="1" x14ac:dyDescent="0.25">
      <c r="A7" s="60"/>
      <c r="B7" s="61" t="s">
        <v>157</v>
      </c>
      <c r="C7" s="61" t="s">
        <v>158</v>
      </c>
      <c r="D7" s="62"/>
      <c r="E7" s="63"/>
      <c r="F7" s="62"/>
      <c r="G7" s="61" t="s">
        <v>157</v>
      </c>
      <c r="H7" s="61" t="s">
        <v>158</v>
      </c>
      <c r="I7" s="63"/>
      <c r="J7" s="62"/>
      <c r="K7" s="64"/>
    </row>
    <row r="8" spans="1:14" ht="17.25" customHeight="1" x14ac:dyDescent="0.25">
      <c r="A8" s="65">
        <v>1</v>
      </c>
      <c r="B8" s="66">
        <v>45049</v>
      </c>
      <c r="C8" s="67">
        <v>25306</v>
      </c>
      <c r="D8" s="68">
        <v>1660385</v>
      </c>
      <c r="E8" s="69">
        <v>166039</v>
      </c>
      <c r="F8" s="68">
        <v>1826424</v>
      </c>
      <c r="G8" s="66">
        <v>45050</v>
      </c>
      <c r="H8" s="70">
        <v>4.000011323050016E+17</v>
      </c>
      <c r="I8" s="69">
        <v>1660385</v>
      </c>
      <c r="J8" s="68">
        <v>166040</v>
      </c>
      <c r="K8" s="68">
        <v>1826425</v>
      </c>
      <c r="M8" s="46">
        <f>+C8*1</f>
        <v>25306</v>
      </c>
      <c r="N8" s="98">
        <f>+F8</f>
        <v>1826424</v>
      </c>
    </row>
    <row r="9" spans="1:14" ht="17.100000000000001" customHeight="1" x14ac:dyDescent="0.25">
      <c r="A9" s="65">
        <v>2</v>
      </c>
      <c r="B9" s="66">
        <v>45051</v>
      </c>
      <c r="C9" s="67">
        <v>25452</v>
      </c>
      <c r="D9" s="68">
        <v>1251572</v>
      </c>
      <c r="E9" s="69">
        <v>125157</v>
      </c>
      <c r="F9" s="68">
        <v>1376729</v>
      </c>
      <c r="G9" s="66">
        <v>45054</v>
      </c>
      <c r="H9" s="70">
        <v>4.000011323050016E+17</v>
      </c>
      <c r="I9" s="69">
        <v>1251572</v>
      </c>
      <c r="J9" s="68">
        <v>125158</v>
      </c>
      <c r="K9" s="68">
        <v>1376730</v>
      </c>
      <c r="M9" s="46">
        <f t="shared" ref="M9:M67" si="0">+C9*1</f>
        <v>25452</v>
      </c>
      <c r="N9" s="98">
        <f t="shared" ref="N9:N67" si="1">+F9</f>
        <v>1376729</v>
      </c>
    </row>
    <row r="10" spans="1:14" ht="17.100000000000001" customHeight="1" x14ac:dyDescent="0.25">
      <c r="A10" s="65">
        <v>3</v>
      </c>
      <c r="B10" s="66">
        <v>45054</v>
      </c>
      <c r="C10" s="67">
        <v>25692</v>
      </c>
      <c r="D10" s="68">
        <v>2900245</v>
      </c>
      <c r="E10" s="69">
        <v>290025</v>
      </c>
      <c r="F10" s="68">
        <v>3190270</v>
      </c>
      <c r="G10" s="66">
        <v>45055</v>
      </c>
      <c r="H10" s="70">
        <v>4.000011323050016E+17</v>
      </c>
      <c r="I10" s="69">
        <v>2900545</v>
      </c>
      <c r="J10" s="68">
        <v>290055</v>
      </c>
      <c r="K10" s="68">
        <v>3190600</v>
      </c>
      <c r="M10" s="46">
        <f t="shared" si="0"/>
        <v>25692</v>
      </c>
      <c r="N10" s="98">
        <f t="shared" si="1"/>
        <v>3190270</v>
      </c>
    </row>
    <row r="11" spans="1:14" ht="17.100000000000001" customHeight="1" x14ac:dyDescent="0.25">
      <c r="A11" s="65">
        <v>4</v>
      </c>
      <c r="B11" s="66">
        <v>45057</v>
      </c>
      <c r="C11" s="67">
        <v>27426</v>
      </c>
      <c r="D11" s="68">
        <v>1662083</v>
      </c>
      <c r="E11" s="69">
        <v>166208</v>
      </c>
      <c r="F11" s="68">
        <v>1828291</v>
      </c>
      <c r="G11" s="66">
        <v>45059</v>
      </c>
      <c r="H11" s="70">
        <v>4.000011323050016E+17</v>
      </c>
      <c r="I11" s="69">
        <v>1662083</v>
      </c>
      <c r="J11" s="68">
        <v>166208</v>
      </c>
      <c r="K11" s="68">
        <v>1828291</v>
      </c>
      <c r="M11" s="46">
        <f t="shared" si="0"/>
        <v>27426</v>
      </c>
      <c r="N11" s="98">
        <f t="shared" si="1"/>
        <v>1828291</v>
      </c>
    </row>
    <row r="12" spans="1:14" ht="17.100000000000001" customHeight="1" x14ac:dyDescent="0.25">
      <c r="A12" s="65">
        <v>5</v>
      </c>
      <c r="B12" s="66">
        <v>45061</v>
      </c>
      <c r="C12" s="67">
        <v>28300</v>
      </c>
      <c r="D12" s="68">
        <v>2047220</v>
      </c>
      <c r="E12" s="69">
        <v>204722</v>
      </c>
      <c r="F12" s="68">
        <v>2251942</v>
      </c>
      <c r="G12" s="66">
        <v>45061</v>
      </c>
      <c r="H12" s="70">
        <v>4.000011323050016E+17</v>
      </c>
      <c r="I12" s="69">
        <v>2047220</v>
      </c>
      <c r="J12" s="68">
        <v>204722</v>
      </c>
      <c r="K12" s="68">
        <v>2251942</v>
      </c>
      <c r="M12" s="46">
        <f t="shared" si="0"/>
        <v>28300</v>
      </c>
      <c r="N12" s="98">
        <f t="shared" si="1"/>
        <v>2251942</v>
      </c>
    </row>
    <row r="13" spans="1:14" ht="17.100000000000001" customHeight="1" x14ac:dyDescent="0.25">
      <c r="A13" s="65">
        <v>6</v>
      </c>
      <c r="B13" s="66">
        <v>45061</v>
      </c>
      <c r="C13" s="67">
        <v>28298</v>
      </c>
      <c r="D13" s="68">
        <v>2019612</v>
      </c>
      <c r="E13" s="69">
        <v>201961</v>
      </c>
      <c r="F13" s="68">
        <v>2221573</v>
      </c>
      <c r="G13" s="66">
        <v>45061</v>
      </c>
      <c r="H13" s="70">
        <v>4.000011323050016E+17</v>
      </c>
      <c r="I13" s="69">
        <v>2019912</v>
      </c>
      <c r="J13" s="68">
        <v>201992</v>
      </c>
      <c r="K13" s="68">
        <v>2221904</v>
      </c>
      <c r="M13" s="46">
        <f t="shared" si="0"/>
        <v>28298</v>
      </c>
      <c r="N13" s="98">
        <f t="shared" si="1"/>
        <v>2221573</v>
      </c>
    </row>
    <row r="14" spans="1:14" ht="17.100000000000001" customHeight="1" x14ac:dyDescent="0.25">
      <c r="A14" s="65">
        <v>7</v>
      </c>
      <c r="B14" s="66">
        <v>45061</v>
      </c>
      <c r="C14" s="67">
        <v>28304</v>
      </c>
      <c r="D14" s="68">
        <v>373128</v>
      </c>
      <c r="E14" s="69">
        <v>37313</v>
      </c>
      <c r="F14" s="68">
        <v>410441</v>
      </c>
      <c r="G14" s="66">
        <v>45061</v>
      </c>
      <c r="H14" s="70">
        <v>4.000011323050016E+17</v>
      </c>
      <c r="I14" s="69">
        <v>373128</v>
      </c>
      <c r="J14" s="68">
        <v>37313</v>
      </c>
      <c r="K14" s="68">
        <v>410441</v>
      </c>
      <c r="M14" s="46">
        <f t="shared" si="0"/>
        <v>28304</v>
      </c>
      <c r="N14" s="98">
        <f t="shared" si="1"/>
        <v>410441</v>
      </c>
    </row>
    <row r="15" spans="1:14" ht="17.100000000000001" customHeight="1" x14ac:dyDescent="0.25">
      <c r="A15" s="65">
        <v>8</v>
      </c>
      <c r="B15" s="66">
        <v>45063</v>
      </c>
      <c r="C15" s="67">
        <v>28452</v>
      </c>
      <c r="D15" s="68">
        <v>866544</v>
      </c>
      <c r="E15" s="69">
        <v>86654</v>
      </c>
      <c r="F15" s="68">
        <v>953198</v>
      </c>
      <c r="G15" s="66">
        <v>45065</v>
      </c>
      <c r="H15" s="70">
        <v>4.0000113230500243E+17</v>
      </c>
      <c r="I15" s="69">
        <v>867144</v>
      </c>
      <c r="J15" s="68">
        <v>86714</v>
      </c>
      <c r="K15" s="68">
        <v>953858</v>
      </c>
      <c r="M15" s="46">
        <f t="shared" si="0"/>
        <v>28452</v>
      </c>
      <c r="N15" s="98">
        <f t="shared" si="1"/>
        <v>953198</v>
      </c>
    </row>
    <row r="16" spans="1:14" ht="17.100000000000001" customHeight="1" x14ac:dyDescent="0.25">
      <c r="A16" s="65">
        <v>9</v>
      </c>
      <c r="B16" s="66">
        <v>45065</v>
      </c>
      <c r="C16" s="67">
        <v>29826</v>
      </c>
      <c r="D16" s="68">
        <v>2070540</v>
      </c>
      <c r="E16" s="69">
        <v>207054</v>
      </c>
      <c r="F16" s="68">
        <v>2277594</v>
      </c>
      <c r="G16" s="66">
        <v>45068</v>
      </c>
      <c r="H16" s="70">
        <v>4.0000113230500474E+17</v>
      </c>
      <c r="I16" s="69">
        <v>2070540</v>
      </c>
      <c r="J16" s="68">
        <v>207054</v>
      </c>
      <c r="K16" s="68">
        <v>2277594</v>
      </c>
      <c r="M16" s="46">
        <f t="shared" si="0"/>
        <v>29826</v>
      </c>
      <c r="N16" s="98">
        <f t="shared" si="1"/>
        <v>2277594</v>
      </c>
    </row>
    <row r="17" spans="1:14" ht="17.100000000000001" customHeight="1" x14ac:dyDescent="0.25">
      <c r="A17" s="65">
        <v>10</v>
      </c>
      <c r="B17" s="66">
        <v>45069</v>
      </c>
      <c r="C17" s="67">
        <v>30038</v>
      </c>
      <c r="D17" s="68">
        <v>1499642</v>
      </c>
      <c r="E17" s="69">
        <v>149964</v>
      </c>
      <c r="F17" s="68">
        <v>1649606</v>
      </c>
      <c r="G17" s="66">
        <v>45073</v>
      </c>
      <c r="H17" s="70">
        <v>4.000011323050055E+17</v>
      </c>
      <c r="I17" s="69">
        <v>1499642</v>
      </c>
      <c r="J17" s="68">
        <v>149965</v>
      </c>
      <c r="K17" s="68">
        <v>1649607</v>
      </c>
      <c r="M17" s="46">
        <f t="shared" si="0"/>
        <v>30038</v>
      </c>
      <c r="N17" s="98">
        <f t="shared" si="1"/>
        <v>1649606</v>
      </c>
    </row>
    <row r="18" spans="1:14" ht="17.100000000000001" customHeight="1" x14ac:dyDescent="0.25">
      <c r="A18" s="65">
        <v>11</v>
      </c>
      <c r="B18" s="66">
        <v>45075</v>
      </c>
      <c r="C18" s="67">
        <v>31499</v>
      </c>
      <c r="D18" s="68">
        <v>876320</v>
      </c>
      <c r="E18" s="69">
        <v>87632</v>
      </c>
      <c r="F18" s="68">
        <v>963952</v>
      </c>
      <c r="G18" s="66">
        <v>45076</v>
      </c>
      <c r="H18" s="70">
        <v>4.0000113230500576E+17</v>
      </c>
      <c r="I18" s="69">
        <v>876320</v>
      </c>
      <c r="J18" s="68">
        <v>87633</v>
      </c>
      <c r="K18" s="68">
        <v>963953</v>
      </c>
      <c r="M18" s="46">
        <f t="shared" si="0"/>
        <v>31499</v>
      </c>
      <c r="N18" s="98">
        <f t="shared" si="1"/>
        <v>963952</v>
      </c>
    </row>
    <row r="19" spans="1:14" ht="17.100000000000001" customHeight="1" x14ac:dyDescent="0.25">
      <c r="A19" s="65">
        <v>12</v>
      </c>
      <c r="B19" s="66">
        <v>45075</v>
      </c>
      <c r="C19" s="67">
        <v>31486</v>
      </c>
      <c r="D19" s="68">
        <v>2156362</v>
      </c>
      <c r="E19" s="69">
        <v>215636</v>
      </c>
      <c r="F19" s="68">
        <v>2371998</v>
      </c>
      <c r="G19" s="66">
        <v>45076</v>
      </c>
      <c r="H19" s="70">
        <v>4.0000113230500576E+17</v>
      </c>
      <c r="I19" s="69">
        <v>2156359</v>
      </c>
      <c r="J19" s="68">
        <v>215635</v>
      </c>
      <c r="K19" s="68">
        <v>2371994</v>
      </c>
      <c r="M19" s="46">
        <f t="shared" si="0"/>
        <v>31486</v>
      </c>
      <c r="N19" s="98">
        <f t="shared" si="1"/>
        <v>2371998</v>
      </c>
    </row>
    <row r="20" spans="1:14" ht="17.100000000000001" customHeight="1" x14ac:dyDescent="0.25">
      <c r="A20" s="65">
        <v>13</v>
      </c>
      <c r="B20" s="66">
        <v>45075</v>
      </c>
      <c r="C20" s="67">
        <v>31512</v>
      </c>
      <c r="D20" s="68">
        <v>4469305</v>
      </c>
      <c r="E20" s="69">
        <v>446931</v>
      </c>
      <c r="F20" s="68">
        <v>4916236</v>
      </c>
      <c r="G20" s="66">
        <v>45077</v>
      </c>
      <c r="H20" s="70">
        <v>4.0000113230500589E+17</v>
      </c>
      <c r="I20" s="69">
        <v>4469305</v>
      </c>
      <c r="J20" s="68">
        <v>446931</v>
      </c>
      <c r="K20" s="68">
        <v>4916236</v>
      </c>
      <c r="M20" s="46">
        <f t="shared" si="0"/>
        <v>31512</v>
      </c>
      <c r="N20" s="98">
        <f t="shared" si="1"/>
        <v>4916236</v>
      </c>
    </row>
    <row r="21" spans="1:14" ht="17.100000000000001" customHeight="1" x14ac:dyDescent="0.25">
      <c r="A21" s="65">
        <v>14</v>
      </c>
      <c r="B21" s="66">
        <v>45049</v>
      </c>
      <c r="C21" s="67">
        <v>25305</v>
      </c>
      <c r="D21" s="68">
        <v>1853220</v>
      </c>
      <c r="E21" s="69">
        <v>185322</v>
      </c>
      <c r="F21" s="68">
        <v>2038542</v>
      </c>
      <c r="G21" s="66">
        <v>45050</v>
      </c>
      <c r="H21" s="71">
        <v>1.4001332305000018E+16</v>
      </c>
      <c r="I21" s="69">
        <v>1853220</v>
      </c>
      <c r="J21" s="68">
        <v>185323</v>
      </c>
      <c r="K21" s="68">
        <v>2038543</v>
      </c>
      <c r="M21" s="46">
        <f t="shared" si="0"/>
        <v>25305</v>
      </c>
      <c r="N21" s="98">
        <f t="shared" si="1"/>
        <v>2038542</v>
      </c>
    </row>
    <row r="22" spans="1:14" ht="17.100000000000001" customHeight="1" x14ac:dyDescent="0.25">
      <c r="A22" s="65">
        <v>15</v>
      </c>
      <c r="B22" s="66">
        <v>45049</v>
      </c>
      <c r="C22" s="67">
        <v>25307</v>
      </c>
      <c r="D22" s="68">
        <v>4553015</v>
      </c>
      <c r="E22" s="69">
        <v>455302</v>
      </c>
      <c r="F22" s="68">
        <v>5008317</v>
      </c>
      <c r="G22" s="66">
        <v>45050</v>
      </c>
      <c r="H22" s="71">
        <v>1.0001332305000044E+16</v>
      </c>
      <c r="I22" s="69">
        <v>4553015</v>
      </c>
      <c r="J22" s="68">
        <v>455302</v>
      </c>
      <c r="K22" s="68">
        <v>5008317</v>
      </c>
      <c r="M22" s="46">
        <f t="shared" si="0"/>
        <v>25307</v>
      </c>
      <c r="N22" s="98">
        <f t="shared" si="1"/>
        <v>5008317</v>
      </c>
    </row>
    <row r="23" spans="1:14" ht="17.100000000000001" customHeight="1" x14ac:dyDescent="0.25">
      <c r="A23" s="65">
        <v>16</v>
      </c>
      <c r="B23" s="66">
        <v>45049</v>
      </c>
      <c r="C23" s="67">
        <v>25292</v>
      </c>
      <c r="D23" s="68">
        <v>1436125</v>
      </c>
      <c r="E23" s="69">
        <v>143613</v>
      </c>
      <c r="F23" s="68">
        <v>1579738</v>
      </c>
      <c r="G23" s="66">
        <v>45050</v>
      </c>
      <c r="H23" s="70">
        <v>3.0200133230500013E+17</v>
      </c>
      <c r="I23" s="69">
        <v>1436125</v>
      </c>
      <c r="J23" s="68">
        <v>143613</v>
      </c>
      <c r="K23" s="68">
        <v>1579738</v>
      </c>
      <c r="M23" s="46">
        <f t="shared" si="0"/>
        <v>25292</v>
      </c>
      <c r="N23" s="98">
        <f t="shared" si="1"/>
        <v>1579738</v>
      </c>
    </row>
    <row r="24" spans="1:14" ht="17.100000000000001" customHeight="1" x14ac:dyDescent="0.25">
      <c r="A24" s="65">
        <v>17</v>
      </c>
      <c r="B24" s="66">
        <v>45049</v>
      </c>
      <c r="C24" s="67">
        <v>25328</v>
      </c>
      <c r="D24" s="68">
        <v>1065481</v>
      </c>
      <c r="E24" s="69">
        <v>106548</v>
      </c>
      <c r="F24" s="68">
        <v>1172029</v>
      </c>
      <c r="G24" s="66">
        <v>45051</v>
      </c>
      <c r="H24" s="71">
        <v>5001332305000160</v>
      </c>
      <c r="I24" s="69">
        <v>1065481</v>
      </c>
      <c r="J24" s="68">
        <v>106549</v>
      </c>
      <c r="K24" s="68">
        <v>1172030</v>
      </c>
      <c r="M24" s="46">
        <f t="shared" si="0"/>
        <v>25328</v>
      </c>
      <c r="N24" s="98">
        <f t="shared" si="1"/>
        <v>1172029</v>
      </c>
    </row>
    <row r="25" spans="1:14" ht="17.100000000000001" customHeight="1" x14ac:dyDescent="0.25">
      <c r="A25" s="65">
        <v>18</v>
      </c>
      <c r="B25" s="66">
        <v>45052</v>
      </c>
      <c r="C25" s="67">
        <v>25501</v>
      </c>
      <c r="D25" s="68">
        <v>1361505</v>
      </c>
      <c r="E25" s="69">
        <v>136151</v>
      </c>
      <c r="F25" s="68">
        <v>1497656</v>
      </c>
      <c r="G25" s="66">
        <v>45052</v>
      </c>
      <c r="H25" s="71">
        <v>1.0001332305000094E+16</v>
      </c>
      <c r="I25" s="69">
        <v>1361505</v>
      </c>
      <c r="J25" s="68">
        <v>136151</v>
      </c>
      <c r="K25" s="68">
        <v>1497656</v>
      </c>
      <c r="M25" s="46">
        <f t="shared" si="0"/>
        <v>25501</v>
      </c>
      <c r="N25" s="98">
        <f t="shared" si="1"/>
        <v>1497656</v>
      </c>
    </row>
    <row r="26" spans="1:14" ht="17.100000000000001" customHeight="1" x14ac:dyDescent="0.25">
      <c r="A26" s="65">
        <v>19</v>
      </c>
      <c r="B26" s="66">
        <v>45049</v>
      </c>
      <c r="C26" s="67">
        <v>25318</v>
      </c>
      <c r="D26" s="68">
        <v>2179671</v>
      </c>
      <c r="E26" s="69">
        <v>217967</v>
      </c>
      <c r="F26" s="68">
        <v>2397638</v>
      </c>
      <c r="G26" s="66">
        <v>45052</v>
      </c>
      <c r="H26" s="70">
        <v>2.7700133230500013E+17</v>
      </c>
      <c r="I26" s="69">
        <v>2179671</v>
      </c>
      <c r="J26" s="68">
        <v>217969</v>
      </c>
      <c r="K26" s="68">
        <v>2397640</v>
      </c>
      <c r="M26" s="46">
        <f t="shared" si="0"/>
        <v>25318</v>
      </c>
      <c r="N26" s="98">
        <f t="shared" si="1"/>
        <v>2397638</v>
      </c>
    </row>
    <row r="27" spans="1:14" ht="17.100000000000001" customHeight="1" x14ac:dyDescent="0.25">
      <c r="A27" s="65">
        <v>20</v>
      </c>
      <c r="B27" s="66">
        <v>45051</v>
      </c>
      <c r="C27" s="67">
        <v>25469</v>
      </c>
      <c r="D27" s="68">
        <v>1074074</v>
      </c>
      <c r="E27" s="69">
        <v>107407</v>
      </c>
      <c r="F27" s="68">
        <v>1181481</v>
      </c>
      <c r="G27" s="66">
        <v>45054</v>
      </c>
      <c r="H27" s="70">
        <v>3.0400133230500019E+17</v>
      </c>
      <c r="I27" s="69">
        <v>1074074</v>
      </c>
      <c r="J27" s="68">
        <v>107408</v>
      </c>
      <c r="K27" s="68">
        <v>1181482</v>
      </c>
      <c r="M27" s="46">
        <f t="shared" si="0"/>
        <v>25469</v>
      </c>
      <c r="N27" s="98">
        <f t="shared" si="1"/>
        <v>1181481</v>
      </c>
    </row>
    <row r="28" spans="1:14" ht="17.100000000000001" customHeight="1" x14ac:dyDescent="0.25">
      <c r="A28" s="65">
        <v>21</v>
      </c>
      <c r="B28" s="66">
        <v>45055</v>
      </c>
      <c r="C28" s="67">
        <v>25941</v>
      </c>
      <c r="D28" s="68">
        <v>1187805</v>
      </c>
      <c r="E28" s="69">
        <v>118781</v>
      </c>
      <c r="F28" s="68">
        <v>1306586</v>
      </c>
      <c r="G28" s="66">
        <v>45055</v>
      </c>
      <c r="H28" s="70">
        <v>2.7100133230500006E+17</v>
      </c>
      <c r="I28" s="69">
        <v>1187805</v>
      </c>
      <c r="J28" s="68">
        <v>118781</v>
      </c>
      <c r="K28" s="68">
        <v>1306586</v>
      </c>
      <c r="M28" s="46">
        <f t="shared" si="0"/>
        <v>25941</v>
      </c>
      <c r="N28" s="98">
        <f t="shared" si="1"/>
        <v>1306586</v>
      </c>
    </row>
    <row r="29" spans="1:14" ht="17.100000000000001" customHeight="1" x14ac:dyDescent="0.25">
      <c r="A29" s="65">
        <v>22</v>
      </c>
      <c r="B29" s="66">
        <v>45054</v>
      </c>
      <c r="C29" s="67">
        <v>25568</v>
      </c>
      <c r="D29" s="68">
        <v>2139475</v>
      </c>
      <c r="E29" s="69">
        <v>213948</v>
      </c>
      <c r="F29" s="68">
        <v>2353423</v>
      </c>
      <c r="G29" s="66">
        <v>45055</v>
      </c>
      <c r="H29" s="71">
        <v>4001332305000141</v>
      </c>
      <c r="I29" s="69">
        <v>2139475</v>
      </c>
      <c r="J29" s="68">
        <v>213949</v>
      </c>
      <c r="K29" s="68">
        <v>2353424</v>
      </c>
      <c r="M29" s="46">
        <f t="shared" si="0"/>
        <v>25568</v>
      </c>
      <c r="N29" s="98">
        <f t="shared" si="1"/>
        <v>2353423</v>
      </c>
    </row>
    <row r="30" spans="1:14" ht="17.100000000000001" customHeight="1" x14ac:dyDescent="0.25">
      <c r="A30" s="65">
        <v>23</v>
      </c>
      <c r="B30" s="66">
        <v>45054</v>
      </c>
      <c r="C30" s="67">
        <v>25569</v>
      </c>
      <c r="D30" s="68">
        <v>1038266</v>
      </c>
      <c r="E30" s="69">
        <v>103827</v>
      </c>
      <c r="F30" s="68">
        <v>1142093</v>
      </c>
      <c r="G30" s="66">
        <v>45056</v>
      </c>
      <c r="H30" s="70">
        <v>2.6900133230500013E+17</v>
      </c>
      <c r="I30" s="69">
        <v>1038266</v>
      </c>
      <c r="J30" s="68">
        <v>103828</v>
      </c>
      <c r="K30" s="68">
        <v>1142094</v>
      </c>
      <c r="M30" s="46">
        <f t="shared" si="0"/>
        <v>25569</v>
      </c>
      <c r="N30" s="98">
        <f t="shared" si="1"/>
        <v>1142093</v>
      </c>
    </row>
    <row r="31" spans="1:14" ht="17.100000000000001" customHeight="1" x14ac:dyDescent="0.25">
      <c r="A31" s="65">
        <v>24</v>
      </c>
      <c r="B31" s="66">
        <v>45054</v>
      </c>
      <c r="C31" s="67">
        <v>25570</v>
      </c>
      <c r="D31" s="68">
        <v>867902</v>
      </c>
      <c r="E31" s="69">
        <v>86790</v>
      </c>
      <c r="F31" s="68">
        <v>954692</v>
      </c>
      <c r="G31" s="66">
        <v>45056</v>
      </c>
      <c r="H31" s="70">
        <v>2.6800133230500022E+17</v>
      </c>
      <c r="I31" s="69">
        <v>867902</v>
      </c>
      <c r="J31" s="68">
        <v>86791</v>
      </c>
      <c r="K31" s="68">
        <v>954693</v>
      </c>
      <c r="M31" s="46">
        <f t="shared" si="0"/>
        <v>25570</v>
      </c>
      <c r="N31" s="98">
        <f t="shared" si="1"/>
        <v>954692</v>
      </c>
    </row>
    <row r="32" spans="1:14" ht="17.100000000000001" customHeight="1" x14ac:dyDescent="0.25">
      <c r="A32" s="65">
        <v>25</v>
      </c>
      <c r="B32" s="66">
        <v>45055</v>
      </c>
      <c r="C32" s="67">
        <v>25944</v>
      </c>
      <c r="D32" s="68">
        <v>665310</v>
      </c>
      <c r="E32" s="69">
        <v>66531</v>
      </c>
      <c r="F32" s="68">
        <v>731841</v>
      </c>
      <c r="G32" s="66">
        <v>45057</v>
      </c>
      <c r="H32" s="70">
        <v>2.090013323050001E+17</v>
      </c>
      <c r="I32" s="69">
        <v>665310</v>
      </c>
      <c r="J32" s="68">
        <v>66532</v>
      </c>
      <c r="K32" s="68">
        <v>731842</v>
      </c>
      <c r="M32" s="46">
        <f t="shared" si="0"/>
        <v>25944</v>
      </c>
      <c r="N32" s="98">
        <f t="shared" si="1"/>
        <v>731841</v>
      </c>
    </row>
    <row r="33" spans="1:14" ht="17.100000000000001" customHeight="1" x14ac:dyDescent="0.25">
      <c r="A33" s="65">
        <v>26</v>
      </c>
      <c r="B33" s="66">
        <v>45054</v>
      </c>
      <c r="C33" s="67">
        <v>25685</v>
      </c>
      <c r="D33" s="68">
        <v>1647208</v>
      </c>
      <c r="E33" s="69">
        <v>164721</v>
      </c>
      <c r="F33" s="68">
        <v>1811929</v>
      </c>
      <c r="G33" s="66">
        <v>45057</v>
      </c>
      <c r="H33" s="70">
        <v>2.060013323050001E+17</v>
      </c>
      <c r="I33" s="69">
        <v>1647208</v>
      </c>
      <c r="J33" s="68">
        <v>164721</v>
      </c>
      <c r="K33" s="68">
        <v>1811929</v>
      </c>
      <c r="M33" s="46">
        <f t="shared" si="0"/>
        <v>25685</v>
      </c>
      <c r="N33" s="98">
        <f t="shared" si="1"/>
        <v>1811929</v>
      </c>
    </row>
    <row r="34" spans="1:14" ht="17.100000000000001" customHeight="1" x14ac:dyDescent="0.25">
      <c r="A34" s="65">
        <v>27</v>
      </c>
      <c r="B34" s="66">
        <v>45049</v>
      </c>
      <c r="C34" s="67">
        <v>25293</v>
      </c>
      <c r="D34" s="68">
        <v>805660</v>
      </c>
      <c r="E34" s="69">
        <v>80566</v>
      </c>
      <c r="F34" s="68">
        <v>886226</v>
      </c>
      <c r="G34" s="66">
        <v>45057</v>
      </c>
      <c r="H34" s="70">
        <v>2.0300133230500022E+17</v>
      </c>
      <c r="I34" s="69">
        <v>805660</v>
      </c>
      <c r="J34" s="68">
        <v>80567</v>
      </c>
      <c r="K34" s="68">
        <v>886227</v>
      </c>
      <c r="M34" s="46">
        <f t="shared" si="0"/>
        <v>25293</v>
      </c>
      <c r="N34" s="98">
        <f t="shared" si="1"/>
        <v>886226</v>
      </c>
    </row>
    <row r="35" spans="1:14" ht="17.100000000000001" customHeight="1" x14ac:dyDescent="0.25">
      <c r="A35" s="65">
        <v>28</v>
      </c>
      <c r="B35" s="66">
        <v>45058</v>
      </c>
      <c r="C35" s="67">
        <v>28159</v>
      </c>
      <c r="D35" s="68">
        <v>1038266</v>
      </c>
      <c r="E35" s="69">
        <v>103827</v>
      </c>
      <c r="F35" s="68">
        <v>1142093</v>
      </c>
      <c r="G35" s="66">
        <v>45058</v>
      </c>
      <c r="H35" s="70">
        <v>2.4100133230500006E+17</v>
      </c>
      <c r="I35" s="69">
        <v>1038266</v>
      </c>
      <c r="J35" s="68">
        <v>103828</v>
      </c>
      <c r="K35" s="68">
        <v>1142094</v>
      </c>
      <c r="M35" s="46">
        <f t="shared" si="0"/>
        <v>28159</v>
      </c>
      <c r="N35" s="98">
        <f t="shared" si="1"/>
        <v>1142093</v>
      </c>
    </row>
    <row r="36" spans="1:14" ht="17.100000000000001" customHeight="1" x14ac:dyDescent="0.25">
      <c r="A36" s="65">
        <v>29</v>
      </c>
      <c r="B36" s="66">
        <v>45056</v>
      </c>
      <c r="C36" s="67">
        <v>26046</v>
      </c>
      <c r="D36" s="68">
        <v>811654</v>
      </c>
      <c r="E36" s="69">
        <v>81165</v>
      </c>
      <c r="F36" s="68">
        <v>892819</v>
      </c>
      <c r="G36" s="66">
        <v>45058</v>
      </c>
      <c r="H36" s="70">
        <v>2.670013323050001E+17</v>
      </c>
      <c r="I36" s="69">
        <v>811654</v>
      </c>
      <c r="J36" s="68">
        <v>81165</v>
      </c>
      <c r="K36" s="68">
        <v>892819</v>
      </c>
      <c r="M36" s="46">
        <f t="shared" si="0"/>
        <v>26046</v>
      </c>
      <c r="N36" s="98">
        <f t="shared" si="1"/>
        <v>892819</v>
      </c>
    </row>
    <row r="37" spans="1:14" ht="17.25" customHeight="1" x14ac:dyDescent="0.25">
      <c r="A37" s="65">
        <v>30</v>
      </c>
      <c r="B37" s="66">
        <v>45055</v>
      </c>
      <c r="C37" s="67">
        <v>25942</v>
      </c>
      <c r="D37" s="68">
        <v>745605</v>
      </c>
      <c r="E37" s="69">
        <v>74561</v>
      </c>
      <c r="F37" s="68">
        <v>820166</v>
      </c>
      <c r="G37" s="66">
        <v>45058</v>
      </c>
      <c r="H37" s="70">
        <v>2.2200133230500016E+17</v>
      </c>
      <c r="I37" s="69">
        <v>745605</v>
      </c>
      <c r="J37" s="68">
        <v>74562</v>
      </c>
      <c r="K37" s="68">
        <v>820167</v>
      </c>
      <c r="M37" s="46">
        <f t="shared" si="0"/>
        <v>25942</v>
      </c>
      <c r="N37" s="98">
        <f t="shared" si="1"/>
        <v>820166</v>
      </c>
    </row>
    <row r="38" spans="1:14" ht="17.100000000000001" customHeight="1" x14ac:dyDescent="0.25">
      <c r="A38" s="65">
        <v>31</v>
      </c>
      <c r="B38" s="66">
        <v>45056</v>
      </c>
      <c r="C38" s="67">
        <v>26047</v>
      </c>
      <c r="D38" s="68">
        <v>735069</v>
      </c>
      <c r="E38" s="69">
        <v>73507</v>
      </c>
      <c r="F38" s="68">
        <v>808576</v>
      </c>
      <c r="G38" s="66">
        <v>45058</v>
      </c>
      <c r="H38" s="70">
        <v>2.7300133230500016E+17</v>
      </c>
      <c r="I38" s="69">
        <v>735069</v>
      </c>
      <c r="J38" s="68">
        <v>73507</v>
      </c>
      <c r="K38" s="68">
        <v>808576</v>
      </c>
      <c r="M38" s="46">
        <f t="shared" si="0"/>
        <v>26047</v>
      </c>
      <c r="N38" s="98">
        <f t="shared" si="1"/>
        <v>808576</v>
      </c>
    </row>
    <row r="39" spans="1:14" ht="17.100000000000001" customHeight="1" x14ac:dyDescent="0.25">
      <c r="A39" s="65">
        <v>32</v>
      </c>
      <c r="B39" s="66">
        <v>45058</v>
      </c>
      <c r="C39" s="67">
        <v>28180</v>
      </c>
      <c r="D39" s="68">
        <v>656884</v>
      </c>
      <c r="E39" s="69">
        <v>65688</v>
      </c>
      <c r="F39" s="68">
        <v>722572</v>
      </c>
      <c r="G39" s="66">
        <v>45059</v>
      </c>
      <c r="H39" s="70">
        <v>3.0300133230500038E+17</v>
      </c>
      <c r="I39" s="69">
        <v>656884</v>
      </c>
      <c r="J39" s="68">
        <v>65689</v>
      </c>
      <c r="K39" s="68">
        <v>722573</v>
      </c>
      <c r="M39" s="46">
        <f t="shared" si="0"/>
        <v>28180</v>
      </c>
      <c r="N39" s="98">
        <f t="shared" si="1"/>
        <v>722572</v>
      </c>
    </row>
    <row r="40" spans="1:14" ht="17.100000000000001" customHeight="1" x14ac:dyDescent="0.25">
      <c r="A40" s="65">
        <v>33</v>
      </c>
      <c r="B40" s="66">
        <v>45061</v>
      </c>
      <c r="C40" s="67">
        <v>28299</v>
      </c>
      <c r="D40" s="68">
        <v>799951</v>
      </c>
      <c r="E40" s="69">
        <v>79995</v>
      </c>
      <c r="F40" s="68">
        <v>879946</v>
      </c>
      <c r="G40" s="66">
        <v>45061</v>
      </c>
      <c r="H40" s="70">
        <v>2.350013323050001E+17</v>
      </c>
      <c r="I40" s="69">
        <v>799951</v>
      </c>
      <c r="J40" s="68">
        <v>79996</v>
      </c>
      <c r="K40" s="68">
        <v>879947</v>
      </c>
      <c r="M40" s="46">
        <f t="shared" si="0"/>
        <v>28299</v>
      </c>
      <c r="N40" s="98">
        <f t="shared" si="1"/>
        <v>879946</v>
      </c>
    </row>
    <row r="41" spans="1:14" ht="17.100000000000001" customHeight="1" x14ac:dyDescent="0.25">
      <c r="A41" s="65">
        <v>34</v>
      </c>
      <c r="B41" s="66">
        <v>45057</v>
      </c>
      <c r="C41" s="67">
        <v>27467</v>
      </c>
      <c r="D41" s="68">
        <v>733590</v>
      </c>
      <c r="E41" s="69">
        <v>73359</v>
      </c>
      <c r="F41" s="68">
        <v>806949</v>
      </c>
      <c r="G41" s="66">
        <v>45061</v>
      </c>
      <c r="H41" s="70">
        <v>2.660013323050001E+17</v>
      </c>
      <c r="I41" s="69">
        <v>733590</v>
      </c>
      <c r="J41" s="68">
        <v>73359</v>
      </c>
      <c r="K41" s="68">
        <v>806949</v>
      </c>
      <c r="M41" s="46">
        <f t="shared" si="0"/>
        <v>27467</v>
      </c>
      <c r="N41" s="98">
        <f t="shared" si="1"/>
        <v>806949</v>
      </c>
    </row>
    <row r="42" spans="1:14" ht="17.100000000000001" customHeight="1" x14ac:dyDescent="0.25">
      <c r="A42" s="65">
        <v>35</v>
      </c>
      <c r="B42" s="66">
        <v>45062</v>
      </c>
      <c r="C42" s="67">
        <v>28402</v>
      </c>
      <c r="D42" s="68">
        <v>649063</v>
      </c>
      <c r="E42" s="69">
        <v>64906</v>
      </c>
      <c r="F42" s="68">
        <v>713969</v>
      </c>
      <c r="G42" s="66">
        <v>45062</v>
      </c>
      <c r="H42" s="70">
        <v>2.6900133230500022E+17</v>
      </c>
      <c r="I42" s="69">
        <v>649063</v>
      </c>
      <c r="J42" s="68">
        <v>64907</v>
      </c>
      <c r="K42" s="68">
        <v>713970</v>
      </c>
      <c r="M42" s="46">
        <f t="shared" si="0"/>
        <v>28402</v>
      </c>
      <c r="N42" s="98">
        <f t="shared" si="1"/>
        <v>713969</v>
      </c>
    </row>
    <row r="43" spans="1:14" ht="17.100000000000001" customHeight="1" x14ac:dyDescent="0.25">
      <c r="A43" s="65">
        <v>36</v>
      </c>
      <c r="B43" s="66">
        <v>45061</v>
      </c>
      <c r="C43" s="67">
        <v>28342</v>
      </c>
      <c r="D43" s="68">
        <v>1051584</v>
      </c>
      <c r="E43" s="69">
        <v>105158</v>
      </c>
      <c r="F43" s="68">
        <v>1156742</v>
      </c>
      <c r="G43" s="66">
        <v>45062</v>
      </c>
      <c r="H43" s="70">
        <v>3.0400133230500045E+17</v>
      </c>
      <c r="I43" s="69">
        <v>1051584</v>
      </c>
      <c r="J43" s="68">
        <v>105158</v>
      </c>
      <c r="K43" s="68">
        <v>1156742</v>
      </c>
      <c r="M43" s="46">
        <f t="shared" si="0"/>
        <v>28342</v>
      </c>
      <c r="N43" s="98">
        <f t="shared" si="1"/>
        <v>1156742</v>
      </c>
    </row>
    <row r="44" spans="1:14" ht="17.100000000000001" customHeight="1" x14ac:dyDescent="0.25">
      <c r="A44" s="65">
        <v>37</v>
      </c>
      <c r="B44" s="66">
        <v>45061</v>
      </c>
      <c r="C44" s="67">
        <v>28341</v>
      </c>
      <c r="D44" s="68">
        <v>1320224</v>
      </c>
      <c r="E44" s="69">
        <v>132022</v>
      </c>
      <c r="F44" s="68">
        <v>1452246</v>
      </c>
      <c r="G44" s="66">
        <v>45063</v>
      </c>
      <c r="H44" s="70">
        <v>2.3300133230500019E+17</v>
      </c>
      <c r="I44" s="69">
        <v>1320224</v>
      </c>
      <c r="J44" s="68">
        <v>132022</v>
      </c>
      <c r="K44" s="68">
        <v>1452246</v>
      </c>
      <c r="M44" s="46">
        <f t="shared" si="0"/>
        <v>28341</v>
      </c>
      <c r="N44" s="98">
        <f t="shared" si="1"/>
        <v>1452246</v>
      </c>
    </row>
    <row r="45" spans="1:14" ht="17.100000000000001" customHeight="1" x14ac:dyDescent="0.25">
      <c r="A45" s="65">
        <v>38</v>
      </c>
      <c r="B45" s="66">
        <v>45062</v>
      </c>
      <c r="C45" s="67">
        <v>28427</v>
      </c>
      <c r="D45" s="68">
        <v>1620615</v>
      </c>
      <c r="E45" s="69">
        <v>162062</v>
      </c>
      <c r="F45" s="68">
        <v>1782677</v>
      </c>
      <c r="G45" s="66">
        <v>45063</v>
      </c>
      <c r="H45" s="70">
        <v>2.7600133230500048E+17</v>
      </c>
      <c r="I45" s="69">
        <v>1620615</v>
      </c>
      <c r="J45" s="68">
        <v>162062</v>
      </c>
      <c r="K45" s="68">
        <v>1782677</v>
      </c>
      <c r="M45" s="46">
        <f t="shared" si="0"/>
        <v>28427</v>
      </c>
      <c r="N45" s="98">
        <f t="shared" si="1"/>
        <v>1782677</v>
      </c>
    </row>
    <row r="46" spans="1:14" ht="17.100000000000001" customHeight="1" x14ac:dyDescent="0.25">
      <c r="A46" s="65">
        <v>39</v>
      </c>
      <c r="B46" s="66">
        <v>45061</v>
      </c>
      <c r="C46" s="67">
        <v>28315</v>
      </c>
      <c r="D46" s="68">
        <v>1474229</v>
      </c>
      <c r="E46" s="69">
        <v>147423</v>
      </c>
      <c r="F46" s="68">
        <v>1621652</v>
      </c>
      <c r="G46" s="66">
        <v>45063</v>
      </c>
      <c r="H46" s="70">
        <v>3.0100133230500051E+17</v>
      </c>
      <c r="I46" s="69">
        <v>1474229</v>
      </c>
      <c r="J46" s="68">
        <v>147423</v>
      </c>
      <c r="K46" s="68">
        <v>1621652</v>
      </c>
      <c r="M46" s="46">
        <f t="shared" si="0"/>
        <v>28315</v>
      </c>
      <c r="N46" s="98">
        <f t="shared" si="1"/>
        <v>1621652</v>
      </c>
    </row>
    <row r="47" spans="1:14" ht="17.100000000000001" customHeight="1" x14ac:dyDescent="0.25">
      <c r="A47" s="65">
        <v>40</v>
      </c>
      <c r="B47" s="66">
        <v>45062</v>
      </c>
      <c r="C47" s="67">
        <v>28407</v>
      </c>
      <c r="D47" s="68">
        <v>1027472</v>
      </c>
      <c r="E47" s="69">
        <v>102747</v>
      </c>
      <c r="F47" s="68">
        <v>1130219</v>
      </c>
      <c r="G47" s="66">
        <v>45063</v>
      </c>
      <c r="H47" s="71">
        <v>5001332305000695</v>
      </c>
      <c r="I47" s="69">
        <v>1027472</v>
      </c>
      <c r="J47" s="68">
        <v>102748</v>
      </c>
      <c r="K47" s="68">
        <v>1130220</v>
      </c>
      <c r="M47" s="46">
        <f t="shared" si="0"/>
        <v>28407</v>
      </c>
      <c r="N47" s="98">
        <f t="shared" si="1"/>
        <v>1130219</v>
      </c>
    </row>
    <row r="48" spans="1:14" ht="17.100000000000001" customHeight="1" x14ac:dyDescent="0.25">
      <c r="A48" s="65">
        <v>41</v>
      </c>
      <c r="B48" s="66">
        <v>45061</v>
      </c>
      <c r="C48" s="67">
        <v>28375</v>
      </c>
      <c r="D48" s="68">
        <v>1024444</v>
      </c>
      <c r="E48" s="69">
        <v>102444</v>
      </c>
      <c r="F48" s="68">
        <v>1126888</v>
      </c>
      <c r="G48" s="66">
        <v>45064</v>
      </c>
      <c r="H48" s="70">
        <v>2.2500133230500003E+17</v>
      </c>
      <c r="I48" s="69">
        <v>1024444</v>
      </c>
      <c r="J48" s="68">
        <v>102446</v>
      </c>
      <c r="K48" s="68">
        <v>1126890</v>
      </c>
      <c r="M48" s="46">
        <f t="shared" si="0"/>
        <v>28375</v>
      </c>
      <c r="N48" s="98">
        <f t="shared" si="1"/>
        <v>1126888</v>
      </c>
    </row>
    <row r="49" spans="1:14" ht="17.100000000000001" customHeight="1" x14ac:dyDescent="0.25">
      <c r="A49" s="65">
        <v>42</v>
      </c>
      <c r="B49" s="66">
        <v>45063</v>
      </c>
      <c r="C49" s="67">
        <v>28451</v>
      </c>
      <c r="D49" s="68">
        <v>2139475</v>
      </c>
      <c r="E49" s="69">
        <v>213948</v>
      </c>
      <c r="F49" s="68">
        <v>2353423</v>
      </c>
      <c r="G49" s="66">
        <v>45064</v>
      </c>
      <c r="H49" s="71">
        <v>4001332305000357</v>
      </c>
      <c r="I49" s="69">
        <v>2139475</v>
      </c>
      <c r="J49" s="68">
        <v>213949</v>
      </c>
      <c r="K49" s="68">
        <v>2353424</v>
      </c>
      <c r="M49" s="46">
        <f t="shared" si="0"/>
        <v>28451</v>
      </c>
      <c r="N49" s="98">
        <f t="shared" si="1"/>
        <v>2353423</v>
      </c>
    </row>
    <row r="50" spans="1:14" ht="17.100000000000001" customHeight="1" x14ac:dyDescent="0.25">
      <c r="A50" s="65">
        <v>43</v>
      </c>
      <c r="B50" s="66">
        <v>45063</v>
      </c>
      <c r="C50" s="67">
        <v>29311</v>
      </c>
      <c r="D50" s="68">
        <v>1055050</v>
      </c>
      <c r="E50" s="69">
        <v>105505</v>
      </c>
      <c r="F50" s="68">
        <v>1160555</v>
      </c>
      <c r="G50" s="66">
        <v>45064</v>
      </c>
      <c r="H50" s="71">
        <v>3001332305000887</v>
      </c>
      <c r="I50" s="69">
        <v>1055050</v>
      </c>
      <c r="J50" s="68">
        <v>105505</v>
      </c>
      <c r="K50" s="68">
        <v>1160555</v>
      </c>
      <c r="M50" s="46">
        <f t="shared" si="0"/>
        <v>29311</v>
      </c>
      <c r="N50" s="98">
        <f t="shared" si="1"/>
        <v>1160555</v>
      </c>
    </row>
    <row r="51" spans="1:14" ht="17.100000000000001" customHeight="1" x14ac:dyDescent="0.25">
      <c r="A51" s="65">
        <v>44</v>
      </c>
      <c r="B51" s="66">
        <v>45068</v>
      </c>
      <c r="C51" s="67">
        <v>29827</v>
      </c>
      <c r="D51" s="68">
        <v>1968780</v>
      </c>
      <c r="E51" s="69">
        <v>196878</v>
      </c>
      <c r="F51" s="68">
        <v>2165658</v>
      </c>
      <c r="G51" s="66">
        <v>45068</v>
      </c>
      <c r="H51" s="71">
        <v>1.0001332305000412E+16</v>
      </c>
      <c r="I51" s="69">
        <v>1968780</v>
      </c>
      <c r="J51" s="68">
        <v>196878</v>
      </c>
      <c r="K51" s="68">
        <v>2165658</v>
      </c>
      <c r="M51" s="46">
        <f t="shared" si="0"/>
        <v>29827</v>
      </c>
      <c r="N51" s="98">
        <f t="shared" si="1"/>
        <v>2165658</v>
      </c>
    </row>
    <row r="52" spans="1:14" ht="17.100000000000001" customHeight="1" x14ac:dyDescent="0.25">
      <c r="A52" s="65">
        <v>45</v>
      </c>
      <c r="B52" s="66">
        <v>45065</v>
      </c>
      <c r="C52" s="67">
        <v>29762</v>
      </c>
      <c r="D52" s="68">
        <v>697590</v>
      </c>
      <c r="E52" s="69">
        <v>69759</v>
      </c>
      <c r="F52" s="68">
        <v>767349</v>
      </c>
      <c r="G52" s="66">
        <v>45068</v>
      </c>
      <c r="H52" s="70">
        <v>2.6800133230500054E+17</v>
      </c>
      <c r="I52" s="69">
        <v>697590</v>
      </c>
      <c r="J52" s="68">
        <v>69759</v>
      </c>
      <c r="K52" s="68">
        <v>767349</v>
      </c>
      <c r="M52" s="46">
        <f t="shared" si="0"/>
        <v>29762</v>
      </c>
      <c r="N52" s="98">
        <f t="shared" si="1"/>
        <v>767349</v>
      </c>
    </row>
    <row r="53" spans="1:14" ht="17.100000000000001" customHeight="1" x14ac:dyDescent="0.25">
      <c r="A53" s="65">
        <v>46</v>
      </c>
      <c r="B53" s="66">
        <v>45068</v>
      </c>
      <c r="C53" s="67">
        <v>29828</v>
      </c>
      <c r="D53" s="68">
        <v>995703</v>
      </c>
      <c r="E53" s="69">
        <v>99570</v>
      </c>
      <c r="F53" s="68">
        <v>1095273</v>
      </c>
      <c r="G53" s="66">
        <v>45068</v>
      </c>
      <c r="H53" s="71">
        <v>2001332305000556</v>
      </c>
      <c r="I53" s="69">
        <v>995703</v>
      </c>
      <c r="J53" s="68">
        <v>99571</v>
      </c>
      <c r="K53" s="68">
        <v>1095274</v>
      </c>
      <c r="M53" s="46">
        <f t="shared" si="0"/>
        <v>29828</v>
      </c>
      <c r="N53" s="98">
        <f t="shared" si="1"/>
        <v>1095273</v>
      </c>
    </row>
    <row r="54" spans="1:14" ht="17.100000000000001" customHeight="1" x14ac:dyDescent="0.25">
      <c r="A54" s="65">
        <v>47</v>
      </c>
      <c r="B54" s="66">
        <v>45068</v>
      </c>
      <c r="C54" s="67">
        <v>29877</v>
      </c>
      <c r="D54" s="68">
        <v>1004084</v>
      </c>
      <c r="E54" s="69">
        <v>100408</v>
      </c>
      <c r="F54" s="68">
        <v>1104492</v>
      </c>
      <c r="G54" s="66">
        <v>45069</v>
      </c>
      <c r="H54" s="70">
        <v>2.1700133230500032E+17</v>
      </c>
      <c r="I54" s="69">
        <v>1004084</v>
      </c>
      <c r="J54" s="68">
        <v>100408</v>
      </c>
      <c r="K54" s="68">
        <v>1104492</v>
      </c>
      <c r="M54" s="46">
        <f t="shared" si="0"/>
        <v>29877</v>
      </c>
      <c r="N54" s="98">
        <f t="shared" si="1"/>
        <v>1104492</v>
      </c>
    </row>
    <row r="55" spans="1:14" ht="17.100000000000001" customHeight="1" x14ac:dyDescent="0.25">
      <c r="A55" s="65">
        <v>48</v>
      </c>
      <c r="B55" s="66">
        <v>45069</v>
      </c>
      <c r="C55" s="67">
        <v>30055</v>
      </c>
      <c r="D55" s="68">
        <v>1225115</v>
      </c>
      <c r="E55" s="69">
        <v>122512</v>
      </c>
      <c r="F55" s="68">
        <v>1347627</v>
      </c>
      <c r="G55" s="66">
        <v>45070</v>
      </c>
      <c r="H55" s="70">
        <v>2.0500133230500074E+17</v>
      </c>
      <c r="I55" s="69">
        <v>1225115</v>
      </c>
      <c r="J55" s="68">
        <v>122512</v>
      </c>
      <c r="K55" s="68">
        <v>1347627</v>
      </c>
      <c r="M55" s="46">
        <f t="shared" si="0"/>
        <v>30055</v>
      </c>
      <c r="N55" s="98">
        <f t="shared" si="1"/>
        <v>1347627</v>
      </c>
    </row>
    <row r="56" spans="1:14" ht="17.100000000000001" customHeight="1" x14ac:dyDescent="0.25">
      <c r="A56" s="65">
        <v>49</v>
      </c>
      <c r="B56" s="66">
        <v>45069</v>
      </c>
      <c r="C56" s="67">
        <v>30037</v>
      </c>
      <c r="D56" s="68">
        <v>711271</v>
      </c>
      <c r="E56" s="69">
        <v>71127</v>
      </c>
      <c r="F56" s="68">
        <v>782398</v>
      </c>
      <c r="G56" s="66">
        <v>45070</v>
      </c>
      <c r="H56" s="71">
        <v>5001332305001035</v>
      </c>
      <c r="I56" s="69">
        <v>711271</v>
      </c>
      <c r="J56" s="68">
        <v>71128</v>
      </c>
      <c r="K56" s="68">
        <v>782399</v>
      </c>
      <c r="M56" s="46">
        <f t="shared" si="0"/>
        <v>30037</v>
      </c>
      <c r="N56" s="98">
        <f t="shared" si="1"/>
        <v>782398</v>
      </c>
    </row>
    <row r="57" spans="1:14" ht="17.100000000000001" customHeight="1" x14ac:dyDescent="0.25">
      <c r="A57" s="65">
        <v>50</v>
      </c>
      <c r="B57" s="66">
        <v>45070</v>
      </c>
      <c r="C57" s="67">
        <v>30112</v>
      </c>
      <c r="D57" s="68">
        <v>1225115</v>
      </c>
      <c r="E57" s="69">
        <v>122512</v>
      </c>
      <c r="F57" s="68">
        <v>1347627</v>
      </c>
      <c r="G57" s="66">
        <v>45071</v>
      </c>
      <c r="H57" s="71">
        <v>4001332305000540</v>
      </c>
      <c r="I57" s="69">
        <v>1225115</v>
      </c>
      <c r="J57" s="68">
        <v>122512</v>
      </c>
      <c r="K57" s="68">
        <v>1347627</v>
      </c>
      <c r="M57" s="46">
        <f t="shared" si="0"/>
        <v>30112</v>
      </c>
      <c r="N57" s="98">
        <f t="shared" si="1"/>
        <v>1347627</v>
      </c>
    </row>
    <row r="58" spans="1:14" ht="17.100000000000001" customHeight="1" x14ac:dyDescent="0.25">
      <c r="A58" s="65">
        <v>51</v>
      </c>
      <c r="B58" s="66">
        <v>45071</v>
      </c>
      <c r="C58" s="67">
        <v>30142</v>
      </c>
      <c r="D58" s="68">
        <v>625594</v>
      </c>
      <c r="E58" s="69">
        <v>62559</v>
      </c>
      <c r="F58" s="68">
        <v>688153</v>
      </c>
      <c r="G58" s="66">
        <v>45072</v>
      </c>
      <c r="H58" s="70">
        <v>2.0300133230500058E+17</v>
      </c>
      <c r="I58" s="69">
        <v>625594</v>
      </c>
      <c r="J58" s="68">
        <v>62560</v>
      </c>
      <c r="K58" s="68">
        <v>688154</v>
      </c>
      <c r="M58" s="46">
        <f t="shared" si="0"/>
        <v>30142</v>
      </c>
      <c r="N58" s="98">
        <f t="shared" si="1"/>
        <v>688153</v>
      </c>
    </row>
    <row r="59" spans="1:14" ht="17.100000000000001" customHeight="1" x14ac:dyDescent="0.25">
      <c r="A59" s="65">
        <v>52</v>
      </c>
      <c r="B59" s="66">
        <v>45071</v>
      </c>
      <c r="C59" s="67">
        <v>30854</v>
      </c>
      <c r="D59" s="68">
        <v>1055050</v>
      </c>
      <c r="E59" s="69">
        <v>105505</v>
      </c>
      <c r="F59" s="68">
        <v>1160555</v>
      </c>
      <c r="G59" s="66">
        <v>45072</v>
      </c>
      <c r="H59" s="71">
        <v>1001332305001211</v>
      </c>
      <c r="I59" s="69">
        <v>1055050</v>
      </c>
      <c r="J59" s="68">
        <v>105505</v>
      </c>
      <c r="K59" s="68">
        <v>1160555</v>
      </c>
      <c r="M59" s="46">
        <f t="shared" si="0"/>
        <v>30854</v>
      </c>
      <c r="N59" s="98">
        <f t="shared" si="1"/>
        <v>1160555</v>
      </c>
    </row>
    <row r="60" spans="1:14" ht="17.100000000000001" customHeight="1" x14ac:dyDescent="0.25">
      <c r="A60" s="65">
        <v>53</v>
      </c>
      <c r="B60" s="66">
        <v>45070</v>
      </c>
      <c r="C60" s="67">
        <v>30113</v>
      </c>
      <c r="D60" s="68">
        <v>1198595</v>
      </c>
      <c r="E60" s="69">
        <v>119860</v>
      </c>
      <c r="F60" s="68">
        <v>1318455</v>
      </c>
      <c r="G60" s="66">
        <v>45073</v>
      </c>
      <c r="H60" s="70">
        <v>2.5700133230500029E+17</v>
      </c>
      <c r="I60" s="69">
        <v>1198595</v>
      </c>
      <c r="J60" s="68">
        <v>119860</v>
      </c>
      <c r="K60" s="68">
        <v>1318455</v>
      </c>
      <c r="M60" s="46">
        <f t="shared" si="0"/>
        <v>30113</v>
      </c>
      <c r="N60" s="98">
        <f t="shared" si="1"/>
        <v>1318455</v>
      </c>
    </row>
    <row r="61" spans="1:14" ht="17.100000000000001" customHeight="1" x14ac:dyDescent="0.25">
      <c r="A61" s="65">
        <v>54</v>
      </c>
      <c r="B61" s="66">
        <v>45072</v>
      </c>
      <c r="C61" s="67">
        <v>31258</v>
      </c>
      <c r="D61" s="68">
        <v>1385095</v>
      </c>
      <c r="E61" s="69">
        <v>138510</v>
      </c>
      <c r="F61" s="68">
        <v>1523605</v>
      </c>
      <c r="G61" s="66">
        <v>45073</v>
      </c>
      <c r="H61" s="70">
        <v>2.770013323050007E+17</v>
      </c>
      <c r="I61" s="69">
        <v>1385095</v>
      </c>
      <c r="J61" s="68">
        <v>138511</v>
      </c>
      <c r="K61" s="68">
        <v>1523606</v>
      </c>
      <c r="M61" s="46">
        <f t="shared" si="0"/>
        <v>31258</v>
      </c>
      <c r="N61" s="98">
        <f t="shared" si="1"/>
        <v>1523605</v>
      </c>
    </row>
    <row r="62" spans="1:14" ht="17.100000000000001" customHeight="1" x14ac:dyDescent="0.25">
      <c r="A62" s="65">
        <v>55</v>
      </c>
      <c r="B62" s="66">
        <v>45072</v>
      </c>
      <c r="C62" s="67">
        <v>31385</v>
      </c>
      <c r="D62" s="68">
        <v>876320</v>
      </c>
      <c r="E62" s="69">
        <v>87632</v>
      </c>
      <c r="F62" s="68">
        <v>963952</v>
      </c>
      <c r="G62" s="66">
        <v>45073</v>
      </c>
      <c r="H62" s="70">
        <v>3.0200133230500115E+17</v>
      </c>
      <c r="I62" s="69">
        <v>876320</v>
      </c>
      <c r="J62" s="68">
        <v>87633</v>
      </c>
      <c r="K62" s="68">
        <v>963953</v>
      </c>
      <c r="M62" s="46">
        <f t="shared" si="0"/>
        <v>31385</v>
      </c>
      <c r="N62" s="98">
        <f t="shared" si="1"/>
        <v>963952</v>
      </c>
    </row>
    <row r="63" spans="1:14" ht="17.100000000000001" customHeight="1" x14ac:dyDescent="0.25">
      <c r="A63" s="65">
        <v>56</v>
      </c>
      <c r="B63" s="66">
        <v>45075</v>
      </c>
      <c r="C63" s="67">
        <v>31500</v>
      </c>
      <c r="D63" s="68">
        <v>1752640</v>
      </c>
      <c r="E63" s="69">
        <v>175264</v>
      </c>
      <c r="F63" s="68">
        <v>1927904</v>
      </c>
      <c r="G63" s="66">
        <v>45075</v>
      </c>
      <c r="H63" s="71">
        <v>1.4001332305000174E+16</v>
      </c>
      <c r="I63" s="69">
        <v>1752640</v>
      </c>
      <c r="J63" s="68">
        <v>175264</v>
      </c>
      <c r="K63" s="68">
        <v>1927904</v>
      </c>
      <c r="M63" s="46">
        <f t="shared" si="0"/>
        <v>31500</v>
      </c>
      <c r="N63" s="98">
        <f t="shared" si="1"/>
        <v>1927904</v>
      </c>
    </row>
    <row r="64" spans="1:14" ht="17.100000000000001" customHeight="1" x14ac:dyDescent="0.25">
      <c r="A64" s="65">
        <v>57</v>
      </c>
      <c r="B64" s="66">
        <v>45072</v>
      </c>
      <c r="C64" s="67">
        <v>31257</v>
      </c>
      <c r="D64" s="68">
        <v>1010961</v>
      </c>
      <c r="E64" s="69">
        <v>101096</v>
      </c>
      <c r="F64" s="68">
        <v>1112057</v>
      </c>
      <c r="G64" s="66">
        <v>45075</v>
      </c>
      <c r="H64" s="70">
        <v>3.0400133230500083E+17</v>
      </c>
      <c r="I64" s="69">
        <v>1010961</v>
      </c>
      <c r="J64" s="68">
        <v>101097</v>
      </c>
      <c r="K64" s="68">
        <v>1112058</v>
      </c>
      <c r="M64" s="46">
        <f t="shared" si="0"/>
        <v>31257</v>
      </c>
      <c r="N64" s="98">
        <f t="shared" si="1"/>
        <v>1112057</v>
      </c>
    </row>
    <row r="65" spans="1:14" ht="17.100000000000001" customHeight="1" x14ac:dyDescent="0.25">
      <c r="A65" s="65">
        <v>58</v>
      </c>
      <c r="B65" s="66">
        <v>45075</v>
      </c>
      <c r="C65" s="67">
        <v>31526</v>
      </c>
      <c r="D65" s="68">
        <v>641958</v>
      </c>
      <c r="E65" s="69">
        <v>64196</v>
      </c>
      <c r="F65" s="68">
        <v>706154</v>
      </c>
      <c r="G65" s="66">
        <v>45076</v>
      </c>
      <c r="H65" s="70">
        <v>3.0600133230500026E+17</v>
      </c>
      <c r="I65" s="69">
        <v>641958</v>
      </c>
      <c r="J65" s="68">
        <v>64197</v>
      </c>
      <c r="K65" s="68">
        <v>706155</v>
      </c>
      <c r="M65" s="46">
        <f t="shared" si="0"/>
        <v>31526</v>
      </c>
      <c r="N65" s="98">
        <f t="shared" si="1"/>
        <v>706154</v>
      </c>
    </row>
    <row r="66" spans="1:14" ht="17.100000000000001" customHeight="1" x14ac:dyDescent="0.25">
      <c r="A66" s="65">
        <v>59</v>
      </c>
      <c r="B66" s="66">
        <v>45075</v>
      </c>
      <c r="C66" s="67">
        <v>31554</v>
      </c>
      <c r="D66" s="68">
        <v>761241</v>
      </c>
      <c r="E66" s="69">
        <v>76124</v>
      </c>
      <c r="F66" s="68">
        <v>837365</v>
      </c>
      <c r="G66" s="66">
        <v>45076</v>
      </c>
      <c r="H66" s="70">
        <v>2.6800133230500077E+17</v>
      </c>
      <c r="I66" s="69">
        <v>761241</v>
      </c>
      <c r="J66" s="68">
        <v>76125</v>
      </c>
      <c r="K66" s="68">
        <v>837366</v>
      </c>
      <c r="M66" s="46">
        <f t="shared" si="0"/>
        <v>31554</v>
      </c>
      <c r="N66" s="98">
        <f t="shared" si="1"/>
        <v>837365</v>
      </c>
    </row>
    <row r="67" spans="1:14" ht="17.25" customHeight="1" x14ac:dyDescent="0.25">
      <c r="A67" s="65">
        <v>60</v>
      </c>
      <c r="B67" s="66">
        <v>45075</v>
      </c>
      <c r="C67" s="67">
        <v>31524</v>
      </c>
      <c r="D67" s="68">
        <v>527525</v>
      </c>
      <c r="E67" s="69">
        <v>52753</v>
      </c>
      <c r="F67" s="68">
        <v>580278</v>
      </c>
      <c r="G67" s="66">
        <v>45077</v>
      </c>
      <c r="H67" s="70">
        <v>2.7000133230500064E+17</v>
      </c>
      <c r="I67" s="69">
        <v>527525</v>
      </c>
      <c r="J67" s="68">
        <v>52753</v>
      </c>
      <c r="K67" s="68">
        <v>580278</v>
      </c>
      <c r="M67" s="46">
        <f t="shared" si="0"/>
        <v>31524</v>
      </c>
      <c r="N67" s="98">
        <f t="shared" si="1"/>
        <v>580278</v>
      </c>
    </row>
    <row r="68" spans="1:14" ht="21.75" customHeight="1" x14ac:dyDescent="0.25">
      <c r="B68" s="45" t="s">
        <v>155</v>
      </c>
      <c r="C68" s="45"/>
      <c r="D68" s="72">
        <v>80273487</v>
      </c>
      <c r="E68" s="72">
        <v>8027352</v>
      </c>
      <c r="F68" s="72">
        <v>88300839</v>
      </c>
      <c r="G68" s="73"/>
      <c r="H68" s="72"/>
      <c r="I68" s="72">
        <v>80274684</v>
      </c>
      <c r="J68" s="73">
        <v>8027503</v>
      </c>
      <c r="K68" s="72">
        <v>88302187</v>
      </c>
    </row>
    <row r="69" spans="1:14" x14ac:dyDescent="0.25">
      <c r="A69" s="74">
        <v>1</v>
      </c>
      <c r="B69" s="75">
        <v>45051</v>
      </c>
      <c r="C69" s="76">
        <v>2.56001152305E+17</v>
      </c>
      <c r="D69" s="77">
        <v>542866</v>
      </c>
      <c r="E69" s="77">
        <v>54287</v>
      </c>
      <c r="F69" s="78">
        <v>597153</v>
      </c>
      <c r="G69" s="46" t="s">
        <v>192</v>
      </c>
      <c r="J69" s="102">
        <v>45051</v>
      </c>
      <c r="K69" s="104">
        <v>45051</v>
      </c>
    </row>
    <row r="70" spans="1:14" x14ac:dyDescent="0.25">
      <c r="A70" s="74">
        <v>2</v>
      </c>
      <c r="B70" s="75">
        <v>45051</v>
      </c>
      <c r="C70" s="79">
        <v>4001152305000017</v>
      </c>
      <c r="D70" s="77">
        <v>69759</v>
      </c>
      <c r="E70" s="77">
        <v>6976</v>
      </c>
      <c r="F70" s="78">
        <v>76735</v>
      </c>
      <c r="G70" s="46" t="s">
        <v>192</v>
      </c>
      <c r="J70" s="102">
        <v>45051</v>
      </c>
      <c r="K70" s="104">
        <v>45051</v>
      </c>
    </row>
    <row r="71" spans="1:14" x14ac:dyDescent="0.25">
      <c r="A71" s="74">
        <v>3</v>
      </c>
      <c r="B71" s="100">
        <v>45051</v>
      </c>
      <c r="C71" s="76">
        <v>3.04001152305E+17</v>
      </c>
      <c r="D71" s="77">
        <v>158445</v>
      </c>
      <c r="E71" s="77">
        <v>15845</v>
      </c>
      <c r="F71" s="78">
        <v>174290</v>
      </c>
      <c r="J71" s="102">
        <v>45052</v>
      </c>
      <c r="K71" s="103">
        <v>45051</v>
      </c>
    </row>
    <row r="72" spans="1:14" x14ac:dyDescent="0.25">
      <c r="A72" s="74">
        <v>4</v>
      </c>
      <c r="B72" s="75">
        <v>45052</v>
      </c>
      <c r="C72" s="76">
        <v>2.75001152305E+17</v>
      </c>
      <c r="D72" s="77">
        <v>105505</v>
      </c>
      <c r="E72" s="77">
        <v>10551</v>
      </c>
      <c r="F72" s="78">
        <v>116056</v>
      </c>
      <c r="G72" s="46" t="s">
        <v>192</v>
      </c>
      <c r="J72" s="102">
        <v>45054</v>
      </c>
      <c r="K72" s="104">
        <v>45052</v>
      </c>
    </row>
    <row r="73" spans="1:14" x14ac:dyDescent="0.25">
      <c r="A73" s="74">
        <v>5</v>
      </c>
      <c r="B73" s="75">
        <v>45054</v>
      </c>
      <c r="C73" s="76">
        <v>3.04001152305E+17</v>
      </c>
      <c r="D73" s="77">
        <v>821933</v>
      </c>
      <c r="E73" s="77">
        <v>82194</v>
      </c>
      <c r="F73" s="78">
        <v>904127</v>
      </c>
      <c r="G73" s="46" t="s">
        <v>192</v>
      </c>
      <c r="J73" s="102">
        <v>45055</v>
      </c>
      <c r="K73" s="104">
        <v>45054</v>
      </c>
    </row>
    <row r="74" spans="1:14" x14ac:dyDescent="0.25">
      <c r="A74" s="74">
        <v>6</v>
      </c>
      <c r="B74" s="75">
        <v>45054</v>
      </c>
      <c r="C74" s="76">
        <v>4.0000115230500006E+17</v>
      </c>
      <c r="D74" s="77">
        <v>226221</v>
      </c>
      <c r="E74" s="77">
        <v>22623</v>
      </c>
      <c r="F74" s="78">
        <v>248844</v>
      </c>
      <c r="G74" s="46" t="s">
        <v>192</v>
      </c>
      <c r="J74" s="102">
        <v>45055</v>
      </c>
      <c r="K74" s="103">
        <v>45054</v>
      </c>
    </row>
    <row r="75" spans="1:14" x14ac:dyDescent="0.25">
      <c r="A75" s="74">
        <v>7</v>
      </c>
      <c r="B75" s="75">
        <v>45055</v>
      </c>
      <c r="C75" s="79">
        <v>9001142305000003</v>
      </c>
      <c r="D75" s="77">
        <v>47673</v>
      </c>
      <c r="E75" s="77">
        <v>4767</v>
      </c>
      <c r="F75" s="78">
        <v>52440</v>
      </c>
      <c r="G75" s="46" t="s">
        <v>192</v>
      </c>
      <c r="J75" s="102">
        <v>45055</v>
      </c>
      <c r="K75" s="104">
        <v>45055</v>
      </c>
    </row>
    <row r="76" spans="1:14" x14ac:dyDescent="0.25">
      <c r="A76" s="74">
        <v>8</v>
      </c>
      <c r="B76" s="75">
        <v>45055</v>
      </c>
      <c r="C76" s="79">
        <v>9001142305000004</v>
      </c>
      <c r="D76" s="77">
        <v>105505</v>
      </c>
      <c r="E76" s="77">
        <v>10551</v>
      </c>
      <c r="F76" s="78">
        <v>116056</v>
      </c>
      <c r="G76" s="46" t="s">
        <v>192</v>
      </c>
      <c r="J76" s="102">
        <v>45055</v>
      </c>
      <c r="K76" s="104">
        <v>45055</v>
      </c>
    </row>
    <row r="77" spans="1:14" x14ac:dyDescent="0.25">
      <c r="A77" s="74">
        <v>9</v>
      </c>
      <c r="B77" s="75">
        <v>45055</v>
      </c>
      <c r="C77" s="76">
        <v>2.33001152305E+17</v>
      </c>
      <c r="D77" s="77">
        <v>339339</v>
      </c>
      <c r="E77" s="77">
        <v>33934</v>
      </c>
      <c r="F77" s="78">
        <v>373273</v>
      </c>
      <c r="G77" s="46" t="s">
        <v>192</v>
      </c>
      <c r="J77" s="102">
        <v>45055</v>
      </c>
      <c r="K77" s="104">
        <v>45055</v>
      </c>
    </row>
    <row r="78" spans="1:14" x14ac:dyDescent="0.25">
      <c r="A78" s="80">
        <v>10</v>
      </c>
      <c r="B78" s="75">
        <v>45055</v>
      </c>
      <c r="C78" s="76">
        <v>2.6800115230500003E+17</v>
      </c>
      <c r="D78" s="77">
        <v>105505</v>
      </c>
      <c r="E78" s="77">
        <v>10551</v>
      </c>
      <c r="F78" s="78">
        <v>116056</v>
      </c>
      <c r="G78" s="46" t="s">
        <v>192</v>
      </c>
      <c r="J78" s="102">
        <v>45056</v>
      </c>
      <c r="K78" s="104">
        <v>45055</v>
      </c>
    </row>
    <row r="79" spans="1:14" x14ac:dyDescent="0.25">
      <c r="A79" s="80">
        <v>11</v>
      </c>
      <c r="B79" s="75">
        <v>45055</v>
      </c>
      <c r="C79" s="76">
        <v>3.0100115230500006E+17</v>
      </c>
      <c r="D79" s="77">
        <v>69759</v>
      </c>
      <c r="E79" s="77">
        <v>6976</v>
      </c>
      <c r="F79" s="78">
        <v>76735</v>
      </c>
      <c r="G79" s="46" t="s">
        <v>192</v>
      </c>
      <c r="J79" s="102">
        <v>45056</v>
      </c>
      <c r="K79" s="104">
        <v>45055</v>
      </c>
    </row>
    <row r="80" spans="1:14" x14ac:dyDescent="0.25">
      <c r="A80" s="80">
        <v>12</v>
      </c>
      <c r="B80" s="75">
        <v>45056</v>
      </c>
      <c r="C80" s="76">
        <v>2.41001152305E+17</v>
      </c>
      <c r="D80" s="77">
        <v>655854</v>
      </c>
      <c r="E80" s="77">
        <v>65586</v>
      </c>
      <c r="F80" s="78">
        <v>721440</v>
      </c>
      <c r="G80" s="46" t="s">
        <v>192</v>
      </c>
      <c r="J80" s="102">
        <v>45056</v>
      </c>
      <c r="K80" s="104">
        <v>45056</v>
      </c>
    </row>
    <row r="81" spans="1:11" x14ac:dyDescent="0.25">
      <c r="A81" s="80">
        <v>13</v>
      </c>
      <c r="B81" s="75">
        <v>45056</v>
      </c>
      <c r="C81" s="76">
        <v>2.73001152305E+17</v>
      </c>
      <c r="D81" s="77">
        <v>238642</v>
      </c>
      <c r="E81" s="77">
        <v>23864</v>
      </c>
      <c r="F81" s="78">
        <v>262506</v>
      </c>
      <c r="G81" s="46" t="s">
        <v>192</v>
      </c>
      <c r="J81" s="102">
        <v>45057</v>
      </c>
      <c r="K81" s="104">
        <v>45056</v>
      </c>
    </row>
    <row r="82" spans="1:11" x14ac:dyDescent="0.25">
      <c r="A82" s="80">
        <v>14</v>
      </c>
      <c r="B82" s="75">
        <v>45056</v>
      </c>
      <c r="C82" s="76">
        <v>2.4800115230500003E+17</v>
      </c>
      <c r="D82" s="77">
        <v>113113</v>
      </c>
      <c r="E82" s="77">
        <v>11311</v>
      </c>
      <c r="F82" s="78">
        <v>124424</v>
      </c>
      <c r="G82" s="46" t="s">
        <v>192</v>
      </c>
      <c r="J82" s="102">
        <v>45057</v>
      </c>
      <c r="K82" s="104">
        <v>45056</v>
      </c>
    </row>
    <row r="83" spans="1:11" x14ac:dyDescent="0.25">
      <c r="A83" s="80">
        <v>15</v>
      </c>
      <c r="B83" s="75">
        <v>45056</v>
      </c>
      <c r="C83" s="76">
        <v>4.0000115230500006E+17</v>
      </c>
      <c r="D83" s="77">
        <v>401554</v>
      </c>
      <c r="E83" s="77">
        <v>40156</v>
      </c>
      <c r="F83" s="78">
        <v>441710</v>
      </c>
      <c r="G83" s="46" t="s">
        <v>192</v>
      </c>
      <c r="J83" s="102">
        <v>45057</v>
      </c>
      <c r="K83" s="103">
        <v>45056</v>
      </c>
    </row>
    <row r="84" spans="1:11" x14ac:dyDescent="0.25">
      <c r="A84" s="80">
        <v>16</v>
      </c>
      <c r="B84" s="75">
        <v>45057</v>
      </c>
      <c r="C84" s="76">
        <v>2.66001152305E+17</v>
      </c>
      <c r="D84" s="77">
        <v>250194</v>
      </c>
      <c r="E84" s="77">
        <v>25019</v>
      </c>
      <c r="F84" s="78">
        <v>275213</v>
      </c>
      <c r="G84" s="46" t="s">
        <v>192</v>
      </c>
      <c r="J84" s="102">
        <v>45058</v>
      </c>
      <c r="K84" s="104">
        <v>45057</v>
      </c>
    </row>
    <row r="85" spans="1:11" x14ac:dyDescent="0.25">
      <c r="A85" s="80">
        <v>17</v>
      </c>
      <c r="B85" s="75">
        <v>45057</v>
      </c>
      <c r="C85" s="76">
        <v>2.09001152305E+17</v>
      </c>
      <c r="D85" s="77">
        <v>178773</v>
      </c>
      <c r="E85" s="77">
        <v>17877</v>
      </c>
      <c r="F85" s="78">
        <v>196650</v>
      </c>
      <c r="G85" s="46" t="s">
        <v>192</v>
      </c>
      <c r="J85" s="102">
        <v>45059</v>
      </c>
      <c r="K85" s="104">
        <v>45057</v>
      </c>
    </row>
    <row r="86" spans="1:11" x14ac:dyDescent="0.25">
      <c r="A86" s="80">
        <v>18</v>
      </c>
      <c r="B86" s="75">
        <v>45057</v>
      </c>
      <c r="C86" s="76">
        <v>2.0300115230500003E+17</v>
      </c>
      <c r="D86" s="77">
        <v>409098</v>
      </c>
      <c r="E86" s="77">
        <v>40910</v>
      </c>
      <c r="F86" s="78">
        <v>450008</v>
      </c>
      <c r="G86" s="46" t="s">
        <v>192</v>
      </c>
      <c r="J86" s="102">
        <v>45061</v>
      </c>
      <c r="K86" s="104">
        <v>45057</v>
      </c>
    </row>
    <row r="87" spans="1:11" x14ac:dyDescent="0.25">
      <c r="A87" s="80">
        <v>19</v>
      </c>
      <c r="B87" s="75">
        <v>45058</v>
      </c>
      <c r="C87" s="76">
        <v>2.6700115230500003E+17</v>
      </c>
      <c r="D87" s="77">
        <v>202425</v>
      </c>
      <c r="E87" s="77">
        <v>20242</v>
      </c>
      <c r="F87" s="78">
        <v>222667</v>
      </c>
      <c r="G87" s="46" t="s">
        <v>192</v>
      </c>
      <c r="J87" s="102">
        <v>45061</v>
      </c>
      <c r="K87" s="104">
        <v>45058</v>
      </c>
    </row>
    <row r="88" spans="1:11" x14ac:dyDescent="0.25">
      <c r="A88" s="80">
        <v>20</v>
      </c>
      <c r="B88" s="75">
        <v>45059</v>
      </c>
      <c r="C88" s="76">
        <v>2.22001152305E+17</v>
      </c>
      <c r="D88" s="77">
        <v>165928</v>
      </c>
      <c r="E88" s="77">
        <v>16593</v>
      </c>
      <c r="F88" s="78">
        <v>182521</v>
      </c>
      <c r="G88" s="46" t="s">
        <v>192</v>
      </c>
      <c r="J88" s="102">
        <v>45061</v>
      </c>
      <c r="K88" s="104">
        <v>45059</v>
      </c>
    </row>
    <row r="89" spans="1:11" x14ac:dyDescent="0.25">
      <c r="A89" s="80">
        <v>21</v>
      </c>
      <c r="B89" s="75">
        <v>45061</v>
      </c>
      <c r="C89" s="76">
        <v>2.34001152305E+17</v>
      </c>
      <c r="D89" s="77">
        <v>222937</v>
      </c>
      <c r="E89" s="77">
        <v>22294</v>
      </c>
      <c r="F89" s="78">
        <v>245231</v>
      </c>
      <c r="G89" s="46" t="s">
        <v>192</v>
      </c>
      <c r="J89" s="102">
        <v>45061</v>
      </c>
      <c r="K89" s="104">
        <v>45061</v>
      </c>
    </row>
    <row r="90" spans="1:11" x14ac:dyDescent="0.25">
      <c r="A90" s="80">
        <v>22</v>
      </c>
      <c r="B90" s="75">
        <v>45061</v>
      </c>
      <c r="C90" s="76">
        <v>4.0000115230500006E+17</v>
      </c>
      <c r="D90" s="77">
        <v>614679</v>
      </c>
      <c r="E90" s="77">
        <v>61468</v>
      </c>
      <c r="F90" s="78">
        <v>676147</v>
      </c>
      <c r="G90" s="46" t="s">
        <v>192</v>
      </c>
      <c r="J90" s="102">
        <v>45061</v>
      </c>
      <c r="K90" s="104">
        <v>45061</v>
      </c>
    </row>
    <row r="91" spans="1:11" x14ac:dyDescent="0.25">
      <c r="A91" s="80">
        <v>23</v>
      </c>
      <c r="B91" s="75">
        <v>45061</v>
      </c>
      <c r="C91" s="76">
        <v>2.2500115230500003E+17</v>
      </c>
      <c r="D91" s="77">
        <v>384766</v>
      </c>
      <c r="E91" s="77">
        <v>38478</v>
      </c>
      <c r="F91" s="78">
        <v>423244</v>
      </c>
      <c r="G91" s="46" t="s">
        <v>192</v>
      </c>
      <c r="J91" s="102">
        <v>45061</v>
      </c>
      <c r="K91" s="104">
        <v>45061</v>
      </c>
    </row>
    <row r="92" spans="1:11" x14ac:dyDescent="0.25">
      <c r="A92" s="80">
        <v>24</v>
      </c>
      <c r="B92" s="75">
        <v>45061</v>
      </c>
      <c r="C92" s="76">
        <v>4.0000115230500006E+17</v>
      </c>
      <c r="D92" s="77">
        <v>204893</v>
      </c>
      <c r="E92" s="77">
        <v>20489</v>
      </c>
      <c r="F92" s="78">
        <v>225382</v>
      </c>
      <c r="G92" s="46" t="s">
        <v>192</v>
      </c>
      <c r="J92" s="102">
        <v>45062</v>
      </c>
      <c r="K92" s="104">
        <v>45061</v>
      </c>
    </row>
    <row r="93" spans="1:11" x14ac:dyDescent="0.25">
      <c r="A93" s="80">
        <v>25</v>
      </c>
      <c r="B93" s="75">
        <v>45061</v>
      </c>
      <c r="C93" s="76">
        <v>3.0100115230500006E+17</v>
      </c>
      <c r="D93" s="77">
        <v>69759</v>
      </c>
      <c r="E93" s="77">
        <v>6976</v>
      </c>
      <c r="F93" s="78">
        <v>76735</v>
      </c>
      <c r="G93" s="46" t="s">
        <v>192</v>
      </c>
      <c r="J93" s="102">
        <v>45062</v>
      </c>
      <c r="K93" s="104">
        <v>45061</v>
      </c>
    </row>
    <row r="94" spans="1:11" x14ac:dyDescent="0.25">
      <c r="A94" s="80">
        <v>26</v>
      </c>
      <c r="B94" s="75">
        <v>45061</v>
      </c>
      <c r="C94" s="76">
        <v>3.0100115230500006E+17</v>
      </c>
      <c r="D94" s="77">
        <v>139518</v>
      </c>
      <c r="E94" s="77">
        <v>13952</v>
      </c>
      <c r="F94" s="78">
        <v>153470</v>
      </c>
      <c r="G94" s="46" t="s">
        <v>192</v>
      </c>
      <c r="J94" s="102">
        <v>45062</v>
      </c>
      <c r="K94" s="104">
        <v>45061</v>
      </c>
    </row>
    <row r="95" spans="1:11" x14ac:dyDescent="0.25">
      <c r="A95" s="80">
        <v>27</v>
      </c>
      <c r="B95" s="75">
        <v>45062</v>
      </c>
      <c r="C95" s="76">
        <v>3.06001152305E+17</v>
      </c>
      <c r="D95" s="77">
        <v>153178</v>
      </c>
      <c r="E95" s="77">
        <v>15318</v>
      </c>
      <c r="F95" s="78">
        <v>168496</v>
      </c>
      <c r="G95" s="46" t="s">
        <v>192</v>
      </c>
      <c r="J95" s="102">
        <v>45063</v>
      </c>
      <c r="K95" s="104">
        <v>45062</v>
      </c>
    </row>
    <row r="96" spans="1:11" x14ac:dyDescent="0.25">
      <c r="A96" s="80">
        <v>28</v>
      </c>
      <c r="B96" s="75">
        <v>45062</v>
      </c>
      <c r="C96" s="76">
        <v>2.7700115230500006E+17</v>
      </c>
      <c r="D96" s="77">
        <v>47673</v>
      </c>
      <c r="E96" s="77">
        <v>4767</v>
      </c>
      <c r="F96" s="78">
        <v>52440</v>
      </c>
      <c r="G96" s="46" t="s">
        <v>192</v>
      </c>
      <c r="J96" s="102">
        <v>45064</v>
      </c>
      <c r="K96" s="104">
        <v>45062</v>
      </c>
    </row>
    <row r="97" spans="1:11" x14ac:dyDescent="0.25">
      <c r="A97" s="80">
        <v>29</v>
      </c>
      <c r="B97" s="75">
        <v>45062</v>
      </c>
      <c r="C97" s="76">
        <v>2.7600115230500006E+17</v>
      </c>
      <c r="D97" s="77">
        <v>333711</v>
      </c>
      <c r="E97" s="77">
        <v>33371</v>
      </c>
      <c r="F97" s="78">
        <v>367082</v>
      </c>
      <c r="G97" s="46" t="s">
        <v>192</v>
      </c>
      <c r="J97" s="102">
        <v>45065</v>
      </c>
      <c r="K97" s="104">
        <v>45062</v>
      </c>
    </row>
    <row r="98" spans="1:11" x14ac:dyDescent="0.25">
      <c r="A98" s="80">
        <v>30</v>
      </c>
      <c r="B98" s="75">
        <v>45063</v>
      </c>
      <c r="C98" s="79">
        <v>5001152305000042</v>
      </c>
      <c r="D98" s="77">
        <v>136213</v>
      </c>
      <c r="E98" s="77">
        <v>13622</v>
      </c>
      <c r="F98" s="78">
        <v>149835</v>
      </c>
      <c r="G98" s="46" t="s">
        <v>192</v>
      </c>
      <c r="J98" s="102">
        <v>45068</v>
      </c>
      <c r="K98" s="104">
        <v>45063</v>
      </c>
    </row>
    <row r="99" spans="1:11" x14ac:dyDescent="0.25">
      <c r="A99" s="80">
        <v>31</v>
      </c>
      <c r="B99" s="75">
        <v>45064</v>
      </c>
      <c r="C99" s="79">
        <v>3001152305000074</v>
      </c>
      <c r="D99" s="77">
        <v>105505</v>
      </c>
      <c r="E99" s="77">
        <v>10551</v>
      </c>
      <c r="F99" s="78">
        <v>116056</v>
      </c>
      <c r="G99" s="46" t="s">
        <v>192</v>
      </c>
      <c r="J99" s="102">
        <v>45069</v>
      </c>
      <c r="K99" s="104">
        <v>45064</v>
      </c>
    </row>
    <row r="100" spans="1:11" x14ac:dyDescent="0.25">
      <c r="A100" s="80">
        <v>32</v>
      </c>
      <c r="B100" s="75">
        <v>45065</v>
      </c>
      <c r="C100" s="76">
        <v>2.35001142305E+17</v>
      </c>
      <c r="D100" s="77">
        <v>187191</v>
      </c>
      <c r="E100" s="77">
        <v>18719</v>
      </c>
      <c r="F100" s="78">
        <v>205910</v>
      </c>
      <c r="G100" s="46" t="s">
        <v>192</v>
      </c>
      <c r="J100" s="102">
        <v>45071</v>
      </c>
      <c r="K100" s="104">
        <v>45065</v>
      </c>
    </row>
    <row r="101" spans="1:11" x14ac:dyDescent="0.25">
      <c r="A101" s="80">
        <v>33</v>
      </c>
      <c r="B101" s="75">
        <v>45068</v>
      </c>
      <c r="C101" s="76">
        <v>2.68001142305E+17</v>
      </c>
      <c r="D101" s="77">
        <v>52815</v>
      </c>
      <c r="E101" s="77">
        <v>5282</v>
      </c>
      <c r="F101" s="78">
        <v>58097</v>
      </c>
      <c r="G101" s="46" t="s">
        <v>192</v>
      </c>
      <c r="J101" s="102">
        <v>45072</v>
      </c>
      <c r="K101" s="104">
        <v>45068</v>
      </c>
    </row>
    <row r="102" spans="1:11" x14ac:dyDescent="0.25">
      <c r="A102" s="80">
        <v>34</v>
      </c>
      <c r="B102" s="75">
        <v>45069</v>
      </c>
      <c r="C102" s="76">
        <v>2.0500115230500006E+17</v>
      </c>
      <c r="D102" s="77">
        <v>987710</v>
      </c>
      <c r="E102" s="77">
        <v>98772</v>
      </c>
      <c r="F102" s="78">
        <v>1086482</v>
      </c>
      <c r="J102" s="102">
        <v>45072</v>
      </c>
      <c r="K102" s="104">
        <v>45069</v>
      </c>
    </row>
    <row r="103" spans="1:11" x14ac:dyDescent="0.25">
      <c r="A103" s="80">
        <v>35</v>
      </c>
      <c r="B103" s="75">
        <v>45069</v>
      </c>
      <c r="C103" s="79">
        <v>1.4001152305000076E+16</v>
      </c>
      <c r="D103" s="77">
        <v>105505</v>
      </c>
      <c r="E103" s="77">
        <v>10551</v>
      </c>
      <c r="F103" s="78">
        <v>116056</v>
      </c>
      <c r="G103" s="46" t="s">
        <v>192</v>
      </c>
      <c r="J103" s="102">
        <v>45075</v>
      </c>
      <c r="K103" s="103">
        <v>45069</v>
      </c>
    </row>
    <row r="104" spans="1:11" x14ac:dyDescent="0.25">
      <c r="A104" s="80">
        <v>36</v>
      </c>
      <c r="B104" s="75">
        <v>45069</v>
      </c>
      <c r="C104" s="76">
        <v>4.0000115230500013E+17</v>
      </c>
      <c r="D104" s="77">
        <v>83398</v>
      </c>
      <c r="E104" s="77">
        <v>8340</v>
      </c>
      <c r="F104" s="78">
        <v>91738</v>
      </c>
      <c r="J104" s="102">
        <v>45077</v>
      </c>
      <c r="K104" s="103">
        <v>45069</v>
      </c>
    </row>
    <row r="105" spans="1:11" x14ac:dyDescent="0.25">
      <c r="A105" s="80">
        <v>37</v>
      </c>
      <c r="B105" s="75">
        <v>45071</v>
      </c>
      <c r="C105" s="76">
        <v>2.4800115230500006E+17</v>
      </c>
      <c r="D105" s="77">
        <v>211010</v>
      </c>
      <c r="E105" s="77">
        <v>21101</v>
      </c>
      <c r="F105" s="78">
        <v>232111</v>
      </c>
      <c r="G105" s="46" t="s">
        <v>192</v>
      </c>
      <c r="J105" s="101"/>
      <c r="K105" s="104">
        <v>45071</v>
      </c>
    </row>
    <row r="106" spans="1:11" x14ac:dyDescent="0.25">
      <c r="A106" s="80">
        <v>38</v>
      </c>
      <c r="B106" s="75">
        <v>45072</v>
      </c>
      <c r="C106" s="79">
        <v>1.0001152305000072E+16</v>
      </c>
      <c r="D106" s="77">
        <v>2338339</v>
      </c>
      <c r="E106" s="77">
        <v>233835</v>
      </c>
      <c r="F106" s="78">
        <v>2572174</v>
      </c>
      <c r="J106" s="101"/>
      <c r="K106" s="104">
        <v>45072</v>
      </c>
    </row>
    <row r="107" spans="1:11" x14ac:dyDescent="0.25">
      <c r="A107" s="80">
        <v>39</v>
      </c>
      <c r="B107" s="75">
        <v>45072</v>
      </c>
      <c r="C107" s="76">
        <v>2.0300115230500006E+17</v>
      </c>
      <c r="D107" s="77">
        <v>105505</v>
      </c>
      <c r="E107" s="77">
        <v>10551</v>
      </c>
      <c r="F107" s="78">
        <v>116056</v>
      </c>
      <c r="G107" s="46" t="s">
        <v>192</v>
      </c>
      <c r="J107" s="101"/>
      <c r="K107" s="104">
        <v>45072</v>
      </c>
    </row>
    <row r="108" spans="1:11" x14ac:dyDescent="0.25">
      <c r="A108" s="80">
        <v>40</v>
      </c>
      <c r="B108" s="75">
        <v>45072</v>
      </c>
      <c r="C108" s="76">
        <v>2.720011523050001E+17</v>
      </c>
      <c r="D108" s="77">
        <v>2854778</v>
      </c>
      <c r="E108" s="77">
        <v>285480</v>
      </c>
      <c r="F108" s="78">
        <v>3140258</v>
      </c>
      <c r="G108" s="46" t="s">
        <v>192</v>
      </c>
      <c r="J108" s="101"/>
      <c r="K108" s="103">
        <v>45072</v>
      </c>
    </row>
    <row r="109" spans="1:11" x14ac:dyDescent="0.25">
      <c r="A109" s="80">
        <v>41</v>
      </c>
      <c r="B109" s="75">
        <v>45075</v>
      </c>
      <c r="C109" s="76">
        <v>2.0900115230500003E+17</v>
      </c>
      <c r="D109" s="77">
        <v>105630</v>
      </c>
      <c r="E109" s="77">
        <v>10563</v>
      </c>
      <c r="F109" s="78">
        <v>116193</v>
      </c>
      <c r="G109" s="46" t="s">
        <v>192</v>
      </c>
      <c r="J109" s="101"/>
      <c r="K109" s="104">
        <v>45075</v>
      </c>
    </row>
    <row r="110" spans="1:11" x14ac:dyDescent="0.25">
      <c r="A110" s="80">
        <v>42</v>
      </c>
      <c r="B110" s="75">
        <v>45075</v>
      </c>
      <c r="C110" s="76">
        <v>2.6700115230500006E+17</v>
      </c>
      <c r="D110" s="77">
        <v>193780</v>
      </c>
      <c r="E110" s="77">
        <v>19378</v>
      </c>
      <c r="F110" s="78">
        <v>213158</v>
      </c>
      <c r="J110" s="101"/>
      <c r="K110" s="103">
        <v>45075</v>
      </c>
    </row>
    <row r="111" spans="1:11" x14ac:dyDescent="0.25">
      <c r="A111" s="80">
        <v>43</v>
      </c>
      <c r="B111" s="75">
        <v>45077</v>
      </c>
      <c r="C111" s="76">
        <v>2.11001152305E+17</v>
      </c>
      <c r="D111" s="77">
        <v>139518</v>
      </c>
      <c r="E111" s="77">
        <v>13952</v>
      </c>
      <c r="F111" s="78">
        <v>153470</v>
      </c>
      <c r="G111" s="46" t="s">
        <v>192</v>
      </c>
      <c r="J111" s="101"/>
      <c r="K111" s="104">
        <v>45077</v>
      </c>
    </row>
    <row r="112" spans="1:11" x14ac:dyDescent="0.25">
      <c r="A112" s="44"/>
      <c r="B112" s="81"/>
      <c r="C112" s="46" t="s">
        <v>172</v>
      </c>
      <c r="D112" s="72">
        <v>14986102</v>
      </c>
      <c r="E112" s="72">
        <v>1498623</v>
      </c>
      <c r="F112" s="72">
        <v>16484725</v>
      </c>
    </row>
    <row r="113" spans="1:6" x14ac:dyDescent="0.25">
      <c r="C113" s="46" t="s">
        <v>173</v>
      </c>
      <c r="D113" s="72">
        <v>65287385</v>
      </c>
      <c r="E113" s="72">
        <v>6528729</v>
      </c>
      <c r="F113" s="72">
        <v>71816114</v>
      </c>
    </row>
    <row r="114" spans="1:6" x14ac:dyDescent="0.25">
      <c r="A114" s="82" t="s">
        <v>174</v>
      </c>
      <c r="B114" s="83"/>
      <c r="C114" s="83"/>
      <c r="D114" s="84"/>
      <c r="F114" s="84">
        <v>23852958</v>
      </c>
    </row>
    <row r="115" spans="1:6" ht="14.25" customHeight="1" x14ac:dyDescent="0.25">
      <c r="A115" s="85"/>
      <c r="B115" s="86"/>
      <c r="C115" s="86"/>
      <c r="D115" s="87"/>
      <c r="F115" s="87">
        <v>3</v>
      </c>
    </row>
    <row r="116" spans="1:6" x14ac:dyDescent="0.25">
      <c r="D116" s="78"/>
      <c r="F116" s="78">
        <v>715589</v>
      </c>
    </row>
    <row r="117" spans="1:6" x14ac:dyDescent="0.25">
      <c r="A117" s="88" t="s">
        <v>175</v>
      </c>
      <c r="B117" s="83"/>
      <c r="C117" s="83"/>
      <c r="D117" s="78"/>
      <c r="F117" s="78">
        <v>23852958</v>
      </c>
    </row>
    <row r="118" spans="1:6" x14ac:dyDescent="0.25">
      <c r="A118" s="89" t="s">
        <v>176</v>
      </c>
      <c r="B118" s="86"/>
      <c r="C118" s="86"/>
      <c r="D118" s="87"/>
      <c r="F118" s="87">
        <v>1.5</v>
      </c>
    </row>
    <row r="119" spans="1:6" x14ac:dyDescent="0.25">
      <c r="D119" s="78"/>
      <c r="F119" s="78">
        <v>357794</v>
      </c>
    </row>
    <row r="120" spans="1:6" x14ac:dyDescent="0.25">
      <c r="A120" s="88" t="s">
        <v>177</v>
      </c>
      <c r="B120" s="83"/>
      <c r="C120" s="83"/>
      <c r="D120" s="78"/>
      <c r="F120" s="78">
        <v>41434427</v>
      </c>
    </row>
    <row r="121" spans="1:6" x14ac:dyDescent="0.25">
      <c r="A121" s="89" t="s">
        <v>178</v>
      </c>
      <c r="B121" s="86"/>
      <c r="C121" s="86"/>
      <c r="D121" s="87"/>
      <c r="F121" s="87">
        <v>3</v>
      </c>
    </row>
    <row r="122" spans="1:6" x14ac:dyDescent="0.25">
      <c r="D122" s="78"/>
      <c r="F122" s="78">
        <v>1243033</v>
      </c>
    </row>
    <row r="123" spans="1:6" x14ac:dyDescent="0.25">
      <c r="A123" s="88" t="s">
        <v>179</v>
      </c>
      <c r="B123" s="83"/>
      <c r="C123" s="83"/>
      <c r="D123" s="78"/>
      <c r="F123" s="78">
        <v>41434427</v>
      </c>
    </row>
    <row r="124" spans="1:6" x14ac:dyDescent="0.25">
      <c r="A124" s="89" t="s">
        <v>180</v>
      </c>
      <c r="B124" s="86"/>
      <c r="C124" s="86"/>
      <c r="D124" s="87"/>
      <c r="F124" s="87">
        <v>1.5</v>
      </c>
    </row>
    <row r="125" spans="1:6" ht="15" customHeight="1" x14ac:dyDescent="0.25">
      <c r="B125" s="90"/>
      <c r="C125" s="90"/>
      <c r="D125" s="91"/>
      <c r="F125" s="92" t="s">
        <v>181</v>
      </c>
    </row>
    <row r="126" spans="1:6" x14ac:dyDescent="0.25">
      <c r="A126" s="90" t="s">
        <v>182</v>
      </c>
      <c r="B126" s="90"/>
      <c r="C126" s="90"/>
      <c r="D126" s="91"/>
      <c r="F126" s="93">
        <v>26238254</v>
      </c>
    </row>
    <row r="127" spans="1:6" x14ac:dyDescent="0.25">
      <c r="A127" s="85"/>
      <c r="B127" s="86"/>
      <c r="C127" s="86"/>
      <c r="D127" s="87"/>
      <c r="F127" s="87">
        <v>1</v>
      </c>
    </row>
    <row r="128" spans="1:6" ht="16.5" customHeight="1" x14ac:dyDescent="0.25">
      <c r="B128" s="83"/>
      <c r="C128" s="83"/>
      <c r="D128" s="91"/>
      <c r="F128" s="92" t="s">
        <v>183</v>
      </c>
    </row>
    <row r="129" spans="1:6" x14ac:dyDescent="0.25">
      <c r="A129" s="82" t="s">
        <v>184</v>
      </c>
      <c r="B129" s="83"/>
      <c r="C129" s="83"/>
      <c r="D129" s="91"/>
      <c r="F129" s="93">
        <v>26238254</v>
      </c>
    </row>
    <row r="130" spans="1:6" x14ac:dyDescent="0.25">
      <c r="A130" s="85"/>
      <c r="B130" s="86"/>
      <c r="C130" s="86"/>
      <c r="D130" s="87"/>
      <c r="F130" s="87">
        <v>1</v>
      </c>
    </row>
    <row r="131" spans="1:6" ht="15.75" customHeight="1" x14ac:dyDescent="0.25">
      <c r="B131" s="83"/>
      <c r="C131" s="83"/>
      <c r="D131" s="91"/>
      <c r="F131" s="92" t="s">
        <v>183</v>
      </c>
    </row>
    <row r="132" spans="1:6" x14ac:dyDescent="0.25">
      <c r="A132" s="82" t="s">
        <v>185</v>
      </c>
      <c r="B132" s="83"/>
      <c r="C132" s="83"/>
      <c r="D132" s="91"/>
      <c r="F132" s="94">
        <v>45577870</v>
      </c>
    </row>
    <row r="133" spans="1:6" x14ac:dyDescent="0.25">
      <c r="A133" s="85"/>
      <c r="B133" s="86"/>
      <c r="C133" s="86"/>
      <c r="D133" s="87"/>
      <c r="F133" s="87">
        <v>1</v>
      </c>
    </row>
    <row r="134" spans="1:6" ht="30" x14ac:dyDescent="0.25">
      <c r="A134" s="82"/>
      <c r="B134" s="83"/>
      <c r="C134" s="83"/>
      <c r="D134" s="91"/>
      <c r="F134" s="92" t="s">
        <v>186</v>
      </c>
    </row>
    <row r="135" spans="1:6" x14ac:dyDescent="0.25">
      <c r="A135" s="82" t="s">
        <v>187</v>
      </c>
      <c r="B135" s="83"/>
      <c r="C135" s="83"/>
      <c r="D135" s="91"/>
      <c r="F135" s="93">
        <v>45577870</v>
      </c>
    </row>
    <row r="136" spans="1:6" x14ac:dyDescent="0.25">
      <c r="B136" s="86"/>
      <c r="C136" s="86"/>
      <c r="D136" s="87"/>
      <c r="F136" s="87">
        <v>1</v>
      </c>
    </row>
    <row r="137" spans="1:6" ht="15" customHeight="1" x14ac:dyDescent="0.25">
      <c r="B137" s="83"/>
      <c r="C137" s="83"/>
      <c r="D137" s="91"/>
      <c r="F137" s="92" t="s">
        <v>186</v>
      </c>
    </row>
    <row r="138" spans="1:6" x14ac:dyDescent="0.25">
      <c r="A138" s="95" t="s">
        <v>188</v>
      </c>
      <c r="B138" s="96"/>
      <c r="C138" s="96"/>
      <c r="D138" s="91"/>
      <c r="F138" s="92">
        <v>0</v>
      </c>
    </row>
    <row r="139" spans="1:6" x14ac:dyDescent="0.25">
      <c r="A139" s="85"/>
      <c r="B139" s="86"/>
      <c r="C139" s="86"/>
      <c r="D139" s="87"/>
      <c r="F139" s="87">
        <v>0</v>
      </c>
    </row>
    <row r="140" spans="1:6" x14ac:dyDescent="0.25">
      <c r="B140" s="86"/>
      <c r="C140" s="86"/>
      <c r="D140" s="78"/>
      <c r="F140" s="97">
        <v>44000000</v>
      </c>
    </row>
    <row r="141" spans="1:6" x14ac:dyDescent="0.25">
      <c r="A141" s="46" t="s">
        <v>189</v>
      </c>
      <c r="B141" s="86"/>
      <c r="C141" s="86"/>
      <c r="D141" s="72"/>
      <c r="F141" s="72">
        <v>48374256</v>
      </c>
    </row>
    <row r="142" spans="1:6" x14ac:dyDescent="0.25">
      <c r="A142" s="46" t="s">
        <v>190</v>
      </c>
      <c r="B142" s="86"/>
      <c r="C142" s="86"/>
      <c r="D142" s="72"/>
      <c r="F142" s="72">
        <v>23441858</v>
      </c>
    </row>
    <row r="143" spans="1:6" x14ac:dyDescent="0.25">
      <c r="A143" s="85" t="s">
        <v>191</v>
      </c>
      <c r="B143" s="86"/>
      <c r="C143" s="86"/>
      <c r="D143" s="86"/>
    </row>
  </sheetData>
  <mergeCells count="17">
    <mergeCell ref="B68:C68"/>
    <mergeCell ref="A5:L5"/>
    <mergeCell ref="A6:A7"/>
    <mergeCell ref="B6:C6"/>
    <mergeCell ref="D6:D7"/>
    <mergeCell ref="E6:E7"/>
    <mergeCell ref="F6:F7"/>
    <mergeCell ref="G6:H6"/>
    <mergeCell ref="I6:I7"/>
    <mergeCell ref="J6:J7"/>
    <mergeCell ref="K6:K7"/>
    <mergeCell ref="A1:L1"/>
    <mergeCell ref="A2:I2"/>
    <mergeCell ref="J2:L2"/>
    <mergeCell ref="A3:L3"/>
    <mergeCell ref="A4:E4"/>
    <mergeCell ref="F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Báo cáo</vt:lpstr>
      <vt:lpstr>Chi tiết thanh toán 17,6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2023-06-26T01:41:31Z</dcterms:created>
  <dcterms:modified xsi:type="dcterms:W3CDTF">2023-07-08T09:56:55Z</dcterms:modified>
</cp:coreProperties>
</file>