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BRG\T4\"/>
    </mc:Choice>
  </mc:AlternateContent>
  <xr:revisionPtr revIDLastSave="0" documentId="13_ncr:1_{FDAAE0EA-207C-45DB-82B5-0B63A93E17BE}" xr6:coauthVersionLast="47" xr6:coauthVersionMax="47" xr10:uidLastSave="{00000000-0000-0000-0000-000000000000}"/>
  <bookViews>
    <workbookView xWindow="-120" yWindow="-120" windowWidth="29040" windowHeight="15720" xr2:uid="{00E8148A-BA06-4F13-A0CE-79F5725A84F6}"/>
  </bookViews>
  <sheets>
    <sheet name="Tổng hợp công nợ" sheetId="2" r:id="rId1"/>
    <sheet name="BKHĐ" sheetId="1" r:id="rId2"/>
    <sheet name="Sheet1" sheetId="4" r:id="rId3"/>
    <sheet name="Thanh toán" sheetId="3" r:id="rId4"/>
  </sheets>
  <definedNames>
    <definedName name="_xlnm._FilterDatabase" localSheetId="1" hidden="1">BKHĐ!$A$3:$L$281</definedName>
    <definedName name="_xlnm._FilterDatabase" localSheetId="3" hidden="1">'Thanh toán'!$A$6:$E$439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6" i="1" l="1"/>
  <c r="D30" i="2"/>
  <c r="F40" i="2"/>
  <c r="D17" i="2"/>
  <c r="E17" i="2" l="1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281" i="3"/>
  <c r="D65" i="1"/>
  <c r="K65" i="1" s="1"/>
  <c r="L65" i="1" s="1"/>
  <c r="D66" i="1"/>
  <c r="K66" i="1" s="1"/>
  <c r="D67" i="1"/>
  <c r="K67" i="1" s="1"/>
  <c r="D68" i="1"/>
  <c r="K68" i="1" s="1"/>
  <c r="D69" i="1"/>
  <c r="K69" i="1" s="1"/>
  <c r="D70" i="1"/>
  <c r="K70" i="1" s="1"/>
  <c r="D71" i="1"/>
  <c r="K71" i="1" s="1"/>
  <c r="D72" i="1"/>
  <c r="K72" i="1" s="1"/>
  <c r="D73" i="1"/>
  <c r="K73" i="1" s="1"/>
  <c r="D74" i="1"/>
  <c r="K74" i="1" s="1"/>
  <c r="D75" i="1"/>
  <c r="K75" i="1" s="1"/>
  <c r="D76" i="1"/>
  <c r="K76" i="1" s="1"/>
  <c r="D77" i="1"/>
  <c r="K77" i="1" s="1"/>
  <c r="D78" i="1"/>
  <c r="K78" i="1" s="1"/>
  <c r="D79" i="1"/>
  <c r="K79" i="1" s="1"/>
  <c r="D80" i="1"/>
  <c r="K80" i="1" s="1"/>
  <c r="D81" i="1"/>
  <c r="K81" i="1" s="1"/>
  <c r="D82" i="1"/>
  <c r="K82" i="1" s="1"/>
  <c r="D83" i="1"/>
  <c r="K83" i="1" s="1"/>
  <c r="D84" i="1"/>
  <c r="K84" i="1" s="1"/>
  <c r="D85" i="1"/>
  <c r="K85" i="1" s="1"/>
  <c r="D86" i="1"/>
  <c r="K86" i="1" s="1"/>
  <c r="D87" i="1"/>
  <c r="K87" i="1" s="1"/>
  <c r="D88" i="1"/>
  <c r="K88" i="1" s="1"/>
  <c r="D89" i="1"/>
  <c r="K89" i="1" s="1"/>
  <c r="D90" i="1"/>
  <c r="K90" i="1" s="1"/>
  <c r="D91" i="1"/>
  <c r="K91" i="1" s="1"/>
  <c r="D92" i="1"/>
  <c r="K92" i="1" s="1"/>
  <c r="D93" i="1"/>
  <c r="K93" i="1" s="1"/>
  <c r="D94" i="1"/>
  <c r="K94" i="1" s="1"/>
  <c r="D95" i="1"/>
  <c r="K95" i="1" s="1"/>
  <c r="D96" i="1"/>
  <c r="K96" i="1" s="1"/>
  <c r="D97" i="1"/>
  <c r="K97" i="1" s="1"/>
  <c r="D98" i="1"/>
  <c r="K98" i="1" s="1"/>
  <c r="D99" i="1"/>
  <c r="K99" i="1" s="1"/>
  <c r="D100" i="1"/>
  <c r="K100" i="1" s="1"/>
  <c r="D101" i="1"/>
  <c r="K101" i="1" s="1"/>
  <c r="D102" i="1"/>
  <c r="K102" i="1" s="1"/>
  <c r="D103" i="1"/>
  <c r="K103" i="1" s="1"/>
  <c r="D104" i="1"/>
  <c r="K104" i="1" s="1"/>
  <c r="D105" i="1"/>
  <c r="K105" i="1" s="1"/>
  <c r="D106" i="1"/>
  <c r="K106" i="1" s="1"/>
  <c r="D107" i="1"/>
  <c r="K107" i="1" s="1"/>
  <c r="D108" i="1"/>
  <c r="K108" i="1" s="1"/>
  <c r="D109" i="1"/>
  <c r="K109" i="1" s="1"/>
  <c r="D110" i="1"/>
  <c r="K110" i="1" s="1"/>
  <c r="D111" i="1"/>
  <c r="K111" i="1" s="1"/>
  <c r="D112" i="1"/>
  <c r="K112" i="1" s="1"/>
  <c r="D113" i="1"/>
  <c r="K113" i="1" s="1"/>
  <c r="D114" i="1"/>
  <c r="K114" i="1" s="1"/>
  <c r="D115" i="1"/>
  <c r="K115" i="1" s="1"/>
  <c r="D116" i="1"/>
  <c r="K116" i="1" s="1"/>
  <c r="D117" i="1"/>
  <c r="K117" i="1" s="1"/>
  <c r="D118" i="1"/>
  <c r="K118" i="1" s="1"/>
  <c r="D119" i="1"/>
  <c r="K119" i="1" s="1"/>
  <c r="D120" i="1"/>
  <c r="K120" i="1" s="1"/>
  <c r="D121" i="1"/>
  <c r="K121" i="1" s="1"/>
  <c r="D122" i="1"/>
  <c r="K122" i="1" s="1"/>
  <c r="D123" i="1"/>
  <c r="K123" i="1" s="1"/>
  <c r="D124" i="1"/>
  <c r="K124" i="1" s="1"/>
  <c r="D125" i="1"/>
  <c r="K125" i="1" s="1"/>
  <c r="D126" i="1"/>
  <c r="K126" i="1" s="1"/>
  <c r="D127" i="1"/>
  <c r="K127" i="1" s="1"/>
  <c r="D128" i="1"/>
  <c r="K128" i="1" s="1"/>
  <c r="D129" i="1"/>
  <c r="K129" i="1" s="1"/>
  <c r="D130" i="1"/>
  <c r="K130" i="1" s="1"/>
  <c r="D131" i="1"/>
  <c r="K131" i="1" s="1"/>
  <c r="D132" i="1"/>
  <c r="K132" i="1" s="1"/>
  <c r="D133" i="1"/>
  <c r="K133" i="1" s="1"/>
  <c r="D134" i="1"/>
  <c r="K134" i="1" s="1"/>
  <c r="D135" i="1"/>
  <c r="K135" i="1" s="1"/>
  <c r="D136" i="1"/>
  <c r="K136" i="1" s="1"/>
  <c r="D137" i="1"/>
  <c r="K137" i="1" s="1"/>
  <c r="D138" i="1"/>
  <c r="K138" i="1" s="1"/>
  <c r="D139" i="1"/>
  <c r="K139" i="1" s="1"/>
  <c r="D140" i="1"/>
  <c r="K140" i="1" s="1"/>
  <c r="D141" i="1"/>
  <c r="K141" i="1" s="1"/>
  <c r="D142" i="1"/>
  <c r="K142" i="1" s="1"/>
  <c r="D143" i="1"/>
  <c r="K143" i="1" s="1"/>
  <c r="D144" i="1"/>
  <c r="K144" i="1" s="1"/>
  <c r="D145" i="1"/>
  <c r="K145" i="1" s="1"/>
  <c r="D146" i="1"/>
  <c r="K146" i="1" s="1"/>
  <c r="D147" i="1"/>
  <c r="K147" i="1" s="1"/>
  <c r="D148" i="1"/>
  <c r="K148" i="1" s="1"/>
  <c r="D149" i="1"/>
  <c r="K149" i="1" s="1"/>
  <c r="D150" i="1"/>
  <c r="K150" i="1" s="1"/>
  <c r="D151" i="1"/>
  <c r="K151" i="1" s="1"/>
  <c r="D152" i="1"/>
  <c r="K152" i="1" s="1"/>
  <c r="D153" i="1"/>
  <c r="K153" i="1" s="1"/>
  <c r="D154" i="1"/>
  <c r="K154" i="1" s="1"/>
  <c r="D155" i="1"/>
  <c r="K155" i="1" s="1"/>
  <c r="D156" i="1"/>
  <c r="K156" i="1" s="1"/>
  <c r="D157" i="1"/>
  <c r="K157" i="1" s="1"/>
  <c r="D158" i="1"/>
  <c r="K158" i="1" s="1"/>
  <c r="D159" i="1"/>
  <c r="K159" i="1" s="1"/>
  <c r="D160" i="1"/>
  <c r="K160" i="1" s="1"/>
  <c r="D161" i="1"/>
  <c r="K161" i="1" s="1"/>
  <c r="D162" i="1"/>
  <c r="K162" i="1" s="1"/>
  <c r="D163" i="1"/>
  <c r="K163" i="1" s="1"/>
  <c r="D164" i="1"/>
  <c r="K164" i="1" s="1"/>
  <c r="D165" i="1"/>
  <c r="K165" i="1" s="1"/>
  <c r="D166" i="1"/>
  <c r="K166" i="1" s="1"/>
  <c r="D167" i="1"/>
  <c r="K167" i="1" s="1"/>
  <c r="D168" i="1"/>
  <c r="K168" i="1" s="1"/>
  <c r="D169" i="1"/>
  <c r="K169" i="1" s="1"/>
  <c r="D170" i="1"/>
  <c r="K170" i="1" s="1"/>
  <c r="D171" i="1"/>
  <c r="K171" i="1" s="1"/>
  <c r="D172" i="1"/>
  <c r="K172" i="1" s="1"/>
  <c r="D173" i="1"/>
  <c r="K173" i="1" s="1"/>
  <c r="D174" i="1"/>
  <c r="K174" i="1" s="1"/>
  <c r="D175" i="1"/>
  <c r="K175" i="1" s="1"/>
  <c r="D176" i="1"/>
  <c r="K176" i="1" s="1"/>
  <c r="D177" i="1"/>
  <c r="K177" i="1" s="1"/>
  <c r="D178" i="1"/>
  <c r="K178" i="1" s="1"/>
  <c r="D179" i="1"/>
  <c r="K179" i="1" s="1"/>
  <c r="D180" i="1"/>
  <c r="K180" i="1" s="1"/>
  <c r="D181" i="1"/>
  <c r="K181" i="1" s="1"/>
  <c r="D182" i="1"/>
  <c r="K182" i="1" s="1"/>
  <c r="D183" i="1"/>
  <c r="K183" i="1" s="1"/>
  <c r="D184" i="1"/>
  <c r="K184" i="1" s="1"/>
  <c r="D185" i="1"/>
  <c r="K185" i="1" s="1"/>
  <c r="D186" i="1"/>
  <c r="K186" i="1" s="1"/>
  <c r="D187" i="1"/>
  <c r="K187" i="1" s="1"/>
  <c r="D188" i="1"/>
  <c r="K188" i="1" s="1"/>
  <c r="D189" i="1"/>
  <c r="K189" i="1" s="1"/>
  <c r="D190" i="1"/>
  <c r="K190" i="1" s="1"/>
  <c r="D191" i="1"/>
  <c r="K191" i="1" s="1"/>
  <c r="D192" i="1"/>
  <c r="K192" i="1" s="1"/>
  <c r="D193" i="1"/>
  <c r="K193" i="1" s="1"/>
  <c r="D194" i="1"/>
  <c r="K194" i="1" s="1"/>
  <c r="D195" i="1"/>
  <c r="K195" i="1" s="1"/>
  <c r="D196" i="1"/>
  <c r="K196" i="1" s="1"/>
  <c r="D197" i="1"/>
  <c r="K197" i="1" s="1"/>
  <c r="D198" i="1"/>
  <c r="K198" i="1" s="1"/>
  <c r="D199" i="1"/>
  <c r="K199" i="1" s="1"/>
  <c r="D200" i="1"/>
  <c r="K200" i="1" s="1"/>
  <c r="D201" i="1"/>
  <c r="K201" i="1" s="1"/>
  <c r="D202" i="1"/>
  <c r="K202" i="1" s="1"/>
  <c r="D203" i="1"/>
  <c r="K203" i="1" s="1"/>
  <c r="D204" i="1"/>
  <c r="K204" i="1" s="1"/>
  <c r="D205" i="1"/>
  <c r="K205" i="1" s="1"/>
  <c r="D206" i="1"/>
  <c r="K206" i="1" s="1"/>
  <c r="D207" i="1"/>
  <c r="K207" i="1" s="1"/>
  <c r="D208" i="1"/>
  <c r="K208" i="1" s="1"/>
  <c r="D209" i="1"/>
  <c r="K209" i="1" s="1"/>
  <c r="D210" i="1"/>
  <c r="K210" i="1" s="1"/>
  <c r="D211" i="1"/>
  <c r="K211" i="1" s="1"/>
  <c r="D212" i="1"/>
  <c r="K212" i="1" s="1"/>
  <c r="D213" i="1"/>
  <c r="K213" i="1" s="1"/>
  <c r="D214" i="1"/>
  <c r="K214" i="1" s="1"/>
  <c r="D215" i="1"/>
  <c r="K215" i="1" s="1"/>
  <c r="D216" i="1"/>
  <c r="K216" i="1" s="1"/>
  <c r="D217" i="1"/>
  <c r="K217" i="1" s="1"/>
  <c r="D218" i="1"/>
  <c r="K218" i="1" s="1"/>
  <c r="D219" i="1"/>
  <c r="K219" i="1" s="1"/>
  <c r="D220" i="1"/>
  <c r="K220" i="1" s="1"/>
  <c r="D221" i="1"/>
  <c r="K221" i="1" s="1"/>
  <c r="D222" i="1"/>
  <c r="K222" i="1" s="1"/>
  <c r="D223" i="1"/>
  <c r="K223" i="1" s="1"/>
  <c r="D224" i="1"/>
  <c r="K224" i="1" s="1"/>
  <c r="D225" i="1"/>
  <c r="K225" i="1" s="1"/>
  <c r="D226" i="1"/>
  <c r="K226" i="1" s="1"/>
  <c r="D227" i="1"/>
  <c r="K227" i="1" s="1"/>
  <c r="D228" i="1"/>
  <c r="K228" i="1" s="1"/>
  <c r="D229" i="1"/>
  <c r="K229" i="1" s="1"/>
  <c r="D230" i="1"/>
  <c r="K230" i="1" s="1"/>
  <c r="D231" i="1"/>
  <c r="K231" i="1" s="1"/>
  <c r="D232" i="1"/>
  <c r="K232" i="1" s="1"/>
  <c r="D233" i="1"/>
  <c r="K233" i="1" s="1"/>
  <c r="D234" i="1"/>
  <c r="K234" i="1" s="1"/>
  <c r="D235" i="1"/>
  <c r="K235" i="1" s="1"/>
  <c r="D236" i="1"/>
  <c r="K236" i="1" s="1"/>
  <c r="D237" i="1"/>
  <c r="K237" i="1" s="1"/>
  <c r="D238" i="1"/>
  <c r="K238" i="1" s="1"/>
  <c r="D239" i="1"/>
  <c r="K239" i="1" s="1"/>
  <c r="D240" i="1"/>
  <c r="K240" i="1" s="1"/>
  <c r="D241" i="1"/>
  <c r="K241" i="1" s="1"/>
  <c r="D242" i="1"/>
  <c r="K242" i="1" s="1"/>
  <c r="D243" i="1"/>
  <c r="K243" i="1" s="1"/>
  <c r="D244" i="1"/>
  <c r="K244" i="1" s="1"/>
  <c r="D245" i="1"/>
  <c r="K245" i="1" s="1"/>
  <c r="D246" i="1"/>
  <c r="K246" i="1" s="1"/>
  <c r="D247" i="1"/>
  <c r="K247" i="1" s="1"/>
  <c r="D248" i="1"/>
  <c r="K248" i="1" s="1"/>
  <c r="D249" i="1"/>
  <c r="K249" i="1" s="1"/>
  <c r="D250" i="1"/>
  <c r="K250" i="1" s="1"/>
  <c r="D251" i="1"/>
  <c r="K251" i="1" s="1"/>
  <c r="D252" i="1"/>
  <c r="K252" i="1" s="1"/>
  <c r="D253" i="1"/>
  <c r="K253" i="1" s="1"/>
  <c r="D254" i="1"/>
  <c r="K254" i="1" s="1"/>
  <c r="D255" i="1"/>
  <c r="K255" i="1" s="1"/>
  <c r="D256" i="1"/>
  <c r="K256" i="1" s="1"/>
  <c r="D257" i="1"/>
  <c r="K257" i="1" s="1"/>
  <c r="D258" i="1"/>
  <c r="K258" i="1" s="1"/>
  <c r="D259" i="1"/>
  <c r="K259" i="1" s="1"/>
  <c r="D260" i="1"/>
  <c r="K260" i="1" s="1"/>
  <c r="D261" i="1"/>
  <c r="K261" i="1" s="1"/>
  <c r="D262" i="1"/>
  <c r="K262" i="1" s="1"/>
  <c r="D263" i="1"/>
  <c r="K263" i="1" s="1"/>
  <c r="D264" i="1"/>
  <c r="K264" i="1" s="1"/>
  <c r="D265" i="1"/>
  <c r="K265" i="1" s="1"/>
  <c r="D266" i="1"/>
  <c r="K266" i="1" s="1"/>
  <c r="D267" i="1"/>
  <c r="K267" i="1" s="1"/>
  <c r="D268" i="1"/>
  <c r="K268" i="1" s="1"/>
  <c r="D269" i="1"/>
  <c r="K269" i="1" s="1"/>
  <c r="D270" i="1"/>
  <c r="K270" i="1" s="1"/>
  <c r="D271" i="1"/>
  <c r="K271" i="1" s="1"/>
  <c r="D272" i="1"/>
  <c r="K272" i="1" s="1"/>
  <c r="D273" i="1"/>
  <c r="K273" i="1" s="1"/>
  <c r="D274" i="1"/>
  <c r="K274" i="1" s="1"/>
  <c r="D275" i="1"/>
  <c r="K275" i="1" s="1"/>
  <c r="D276" i="1"/>
  <c r="K276" i="1" s="1"/>
  <c r="D23" i="1"/>
  <c r="K23" i="1" s="1"/>
  <c r="D24" i="1"/>
  <c r="K24" i="1" s="1"/>
  <c r="D25" i="1"/>
  <c r="K25" i="1" s="1"/>
  <c r="D26" i="1"/>
  <c r="K26" i="1" s="1"/>
  <c r="D27" i="1"/>
  <c r="K27" i="1" s="1"/>
  <c r="D28" i="1"/>
  <c r="K28" i="1" s="1"/>
  <c r="D29" i="1"/>
  <c r="K29" i="1" s="1"/>
  <c r="D30" i="1"/>
  <c r="K30" i="1" s="1"/>
  <c r="D31" i="1"/>
  <c r="K31" i="1" s="1"/>
  <c r="D32" i="1"/>
  <c r="K32" i="1" s="1"/>
  <c r="D33" i="1"/>
  <c r="K33" i="1" s="1"/>
  <c r="D34" i="1"/>
  <c r="K34" i="1" s="1"/>
  <c r="D35" i="1"/>
  <c r="K35" i="1" s="1"/>
  <c r="D36" i="1"/>
  <c r="K36" i="1" s="1"/>
  <c r="D37" i="1"/>
  <c r="K37" i="1" s="1"/>
  <c r="D38" i="1"/>
  <c r="K38" i="1" s="1"/>
  <c r="D39" i="1"/>
  <c r="K39" i="1" s="1"/>
  <c r="D40" i="1"/>
  <c r="K40" i="1" s="1"/>
  <c r="D41" i="1"/>
  <c r="K41" i="1" s="1"/>
  <c r="D42" i="1"/>
  <c r="K42" i="1" s="1"/>
  <c r="D43" i="1"/>
  <c r="K43" i="1" s="1"/>
  <c r="D44" i="1"/>
  <c r="K44" i="1" s="1"/>
  <c r="D45" i="1"/>
  <c r="K45" i="1" s="1"/>
  <c r="D46" i="1"/>
  <c r="K46" i="1" s="1"/>
  <c r="D47" i="1"/>
  <c r="K47" i="1" s="1"/>
  <c r="D48" i="1"/>
  <c r="K48" i="1" s="1"/>
  <c r="D49" i="1"/>
  <c r="K49" i="1" s="1"/>
  <c r="D50" i="1"/>
  <c r="K50" i="1" s="1"/>
  <c r="D51" i="1"/>
  <c r="K51" i="1" s="1"/>
  <c r="D52" i="1"/>
  <c r="K52" i="1" s="1"/>
  <c r="D53" i="1"/>
  <c r="K53" i="1" s="1"/>
  <c r="D54" i="1"/>
  <c r="K54" i="1" s="1"/>
  <c r="D55" i="1"/>
  <c r="K55" i="1" s="1"/>
  <c r="D56" i="1"/>
  <c r="K56" i="1" s="1"/>
  <c r="D57" i="1"/>
  <c r="K57" i="1" s="1"/>
  <c r="D58" i="1"/>
  <c r="K58" i="1" s="1"/>
  <c r="D59" i="1"/>
  <c r="K59" i="1" s="1"/>
  <c r="D60" i="1"/>
  <c r="K60" i="1" s="1"/>
  <c r="D61" i="1"/>
  <c r="K61" i="1" s="1"/>
  <c r="D62" i="1"/>
  <c r="K62" i="1" s="1"/>
  <c r="D63" i="1"/>
  <c r="K63" i="1" s="1"/>
  <c r="D64" i="1"/>
  <c r="K64" i="1" s="1"/>
  <c r="D5" i="1"/>
  <c r="K5" i="1" s="1"/>
  <c r="D6" i="1"/>
  <c r="K6" i="1" s="1"/>
  <c r="D7" i="1"/>
  <c r="K7" i="1" s="1"/>
  <c r="D8" i="1"/>
  <c r="K8" i="1" s="1"/>
  <c r="D9" i="1"/>
  <c r="K9" i="1" s="1"/>
  <c r="D10" i="1"/>
  <c r="K10" i="1" s="1"/>
  <c r="D11" i="1"/>
  <c r="K11" i="1" s="1"/>
  <c r="D12" i="1"/>
  <c r="K12" i="1" s="1"/>
  <c r="D13" i="1"/>
  <c r="K13" i="1" s="1"/>
  <c r="D14" i="1"/>
  <c r="K14" i="1" s="1"/>
  <c r="D15" i="1"/>
  <c r="K15" i="1" s="1"/>
  <c r="D16" i="1"/>
  <c r="K16" i="1" s="1"/>
  <c r="D17" i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4" i="1"/>
  <c r="K4" i="1" s="1"/>
  <c r="A65" i="1"/>
  <c r="F31" i="2"/>
  <c r="E30" i="2"/>
  <c r="F41" i="2" l="1"/>
  <c r="J276" i="1" l="1"/>
  <c r="L276" i="1" s="1"/>
  <c r="A276" i="1"/>
  <c r="J275" i="1"/>
  <c r="L275" i="1" s="1"/>
  <c r="A275" i="1"/>
  <c r="J274" i="1"/>
  <c r="L274" i="1" s="1"/>
  <c r="A274" i="1"/>
  <c r="J273" i="1"/>
  <c r="L273" i="1" s="1"/>
  <c r="A273" i="1"/>
  <c r="J272" i="1"/>
  <c r="L272" i="1" s="1"/>
  <c r="A272" i="1"/>
  <c r="J271" i="1"/>
  <c r="L271" i="1" s="1"/>
  <c r="A271" i="1"/>
  <c r="J270" i="1"/>
  <c r="L270" i="1" s="1"/>
  <c r="A270" i="1"/>
  <c r="J269" i="1"/>
  <c r="L269" i="1" s="1"/>
  <c r="A269" i="1"/>
  <c r="J268" i="1"/>
  <c r="L268" i="1" s="1"/>
  <c r="A268" i="1"/>
  <c r="J267" i="1"/>
  <c r="L267" i="1" s="1"/>
  <c r="A267" i="1"/>
  <c r="J266" i="1"/>
  <c r="L266" i="1" s="1"/>
  <c r="A266" i="1"/>
  <c r="J265" i="1"/>
  <c r="L265" i="1" s="1"/>
  <c r="A265" i="1"/>
  <c r="J264" i="1"/>
  <c r="L264" i="1" s="1"/>
  <c r="A264" i="1"/>
  <c r="J263" i="1"/>
  <c r="L263" i="1" s="1"/>
  <c r="A263" i="1"/>
  <c r="J262" i="1"/>
  <c r="L262" i="1" s="1"/>
  <c r="A262" i="1"/>
  <c r="J261" i="1"/>
  <c r="L261" i="1" s="1"/>
  <c r="A261" i="1"/>
  <c r="J260" i="1"/>
  <c r="L260" i="1" s="1"/>
  <c r="A260" i="1"/>
  <c r="J259" i="1"/>
  <c r="L259" i="1" s="1"/>
  <c r="A259" i="1"/>
  <c r="J258" i="1"/>
  <c r="L258" i="1" s="1"/>
  <c r="A258" i="1"/>
  <c r="J257" i="1"/>
  <c r="L257" i="1" s="1"/>
  <c r="A257" i="1"/>
  <c r="J256" i="1"/>
  <c r="L256" i="1" s="1"/>
  <c r="A256" i="1"/>
  <c r="J255" i="1"/>
  <c r="L255" i="1" s="1"/>
  <c r="A255" i="1"/>
  <c r="J254" i="1"/>
  <c r="L254" i="1" s="1"/>
  <c r="A254" i="1"/>
  <c r="J253" i="1"/>
  <c r="L253" i="1" s="1"/>
  <c r="A253" i="1"/>
  <c r="J252" i="1"/>
  <c r="L252" i="1" s="1"/>
  <c r="A252" i="1"/>
  <c r="J251" i="1"/>
  <c r="L251" i="1" s="1"/>
  <c r="A251" i="1"/>
  <c r="J250" i="1"/>
  <c r="L250" i="1" s="1"/>
  <c r="A250" i="1"/>
  <c r="J249" i="1"/>
  <c r="L249" i="1" s="1"/>
  <c r="A249" i="1"/>
  <c r="J248" i="1"/>
  <c r="L248" i="1" s="1"/>
  <c r="A248" i="1"/>
  <c r="J247" i="1"/>
  <c r="L247" i="1" s="1"/>
  <c r="A247" i="1"/>
  <c r="J246" i="1"/>
  <c r="L246" i="1" s="1"/>
  <c r="A246" i="1"/>
  <c r="J245" i="1"/>
  <c r="L245" i="1" s="1"/>
  <c r="A245" i="1"/>
  <c r="J244" i="1"/>
  <c r="L244" i="1" s="1"/>
  <c r="A244" i="1"/>
  <c r="J243" i="1"/>
  <c r="L243" i="1" s="1"/>
  <c r="A243" i="1"/>
  <c r="J242" i="1"/>
  <c r="L242" i="1" s="1"/>
  <c r="A242" i="1"/>
  <c r="J241" i="1"/>
  <c r="L241" i="1" s="1"/>
  <c r="A241" i="1"/>
  <c r="J240" i="1"/>
  <c r="L240" i="1" s="1"/>
  <c r="A240" i="1"/>
  <c r="J239" i="1"/>
  <c r="L239" i="1" s="1"/>
  <c r="A239" i="1"/>
  <c r="J238" i="1"/>
  <c r="L238" i="1" s="1"/>
  <c r="A238" i="1"/>
  <c r="J237" i="1"/>
  <c r="L237" i="1" s="1"/>
  <c r="A237" i="1"/>
  <c r="J236" i="1"/>
  <c r="L236" i="1" s="1"/>
  <c r="A236" i="1"/>
  <c r="J235" i="1"/>
  <c r="L235" i="1" s="1"/>
  <c r="A235" i="1"/>
  <c r="J234" i="1"/>
  <c r="L234" i="1" s="1"/>
  <c r="A234" i="1"/>
  <c r="J233" i="1"/>
  <c r="L233" i="1" s="1"/>
  <c r="A233" i="1"/>
  <c r="J232" i="1"/>
  <c r="L232" i="1" s="1"/>
  <c r="A232" i="1"/>
  <c r="J231" i="1"/>
  <c r="L231" i="1" s="1"/>
  <c r="A231" i="1"/>
  <c r="J230" i="1"/>
  <c r="L230" i="1" s="1"/>
  <c r="A230" i="1"/>
  <c r="J229" i="1"/>
  <c r="L229" i="1" s="1"/>
  <c r="A229" i="1"/>
  <c r="J228" i="1"/>
  <c r="L228" i="1" s="1"/>
  <c r="A228" i="1"/>
  <c r="J227" i="1"/>
  <c r="L227" i="1" s="1"/>
  <c r="A227" i="1"/>
  <c r="J226" i="1"/>
  <c r="L226" i="1" s="1"/>
  <c r="A226" i="1"/>
  <c r="J225" i="1"/>
  <c r="L225" i="1" s="1"/>
  <c r="A225" i="1"/>
  <c r="J224" i="1"/>
  <c r="L224" i="1" s="1"/>
  <c r="A224" i="1"/>
  <c r="J223" i="1"/>
  <c r="L223" i="1" s="1"/>
  <c r="A223" i="1"/>
  <c r="J222" i="1"/>
  <c r="L222" i="1" s="1"/>
  <c r="A222" i="1"/>
  <c r="J221" i="1"/>
  <c r="L221" i="1" s="1"/>
  <c r="A221" i="1"/>
  <c r="J220" i="1"/>
  <c r="L220" i="1" s="1"/>
  <c r="A220" i="1"/>
  <c r="J219" i="1"/>
  <c r="L219" i="1" s="1"/>
  <c r="A219" i="1"/>
  <c r="J218" i="1"/>
  <c r="L218" i="1" s="1"/>
  <c r="A218" i="1"/>
  <c r="J217" i="1"/>
  <c r="L217" i="1" s="1"/>
  <c r="A217" i="1"/>
  <c r="J216" i="1"/>
  <c r="L216" i="1" s="1"/>
  <c r="A216" i="1"/>
  <c r="J215" i="1"/>
  <c r="L215" i="1" s="1"/>
  <c r="A215" i="1"/>
  <c r="J214" i="1"/>
  <c r="L214" i="1" s="1"/>
  <c r="A214" i="1"/>
  <c r="J213" i="1"/>
  <c r="L213" i="1" s="1"/>
  <c r="A213" i="1"/>
  <c r="J212" i="1"/>
  <c r="L212" i="1" s="1"/>
  <c r="A212" i="1"/>
  <c r="J211" i="1"/>
  <c r="L211" i="1" s="1"/>
  <c r="A211" i="1"/>
  <c r="J210" i="1"/>
  <c r="L210" i="1" s="1"/>
  <c r="A210" i="1"/>
  <c r="J209" i="1"/>
  <c r="L209" i="1" s="1"/>
  <c r="A209" i="1"/>
  <c r="J208" i="1"/>
  <c r="L208" i="1" s="1"/>
  <c r="A208" i="1"/>
  <c r="J207" i="1"/>
  <c r="L207" i="1" s="1"/>
  <c r="A207" i="1"/>
  <c r="J206" i="1"/>
  <c r="L206" i="1" s="1"/>
  <c r="A206" i="1"/>
  <c r="J205" i="1"/>
  <c r="L205" i="1" s="1"/>
  <c r="A205" i="1"/>
  <c r="J204" i="1"/>
  <c r="L204" i="1" s="1"/>
  <c r="A204" i="1"/>
  <c r="J203" i="1"/>
  <c r="L203" i="1" s="1"/>
  <c r="A203" i="1"/>
  <c r="J202" i="1"/>
  <c r="L202" i="1" s="1"/>
  <c r="A202" i="1"/>
  <c r="J201" i="1"/>
  <c r="L201" i="1" s="1"/>
  <c r="A201" i="1"/>
  <c r="J200" i="1"/>
  <c r="L200" i="1" s="1"/>
  <c r="A200" i="1"/>
  <c r="J199" i="1"/>
  <c r="L199" i="1" s="1"/>
  <c r="A199" i="1"/>
  <c r="J198" i="1"/>
  <c r="L198" i="1" s="1"/>
  <c r="A198" i="1"/>
  <c r="J197" i="1"/>
  <c r="L197" i="1" s="1"/>
  <c r="A197" i="1"/>
  <c r="J196" i="1"/>
  <c r="L196" i="1" s="1"/>
  <c r="A196" i="1"/>
  <c r="J195" i="1"/>
  <c r="L195" i="1" s="1"/>
  <c r="A195" i="1"/>
  <c r="J194" i="1"/>
  <c r="L194" i="1" s="1"/>
  <c r="A194" i="1"/>
  <c r="J193" i="1"/>
  <c r="L193" i="1" s="1"/>
  <c r="A193" i="1"/>
  <c r="J192" i="1"/>
  <c r="L192" i="1" s="1"/>
  <c r="A192" i="1"/>
  <c r="J191" i="1"/>
  <c r="L191" i="1" s="1"/>
  <c r="A191" i="1"/>
  <c r="J190" i="1"/>
  <c r="L190" i="1" s="1"/>
  <c r="A190" i="1"/>
  <c r="J189" i="1"/>
  <c r="L189" i="1" s="1"/>
  <c r="A189" i="1"/>
  <c r="J188" i="1"/>
  <c r="L188" i="1" s="1"/>
  <c r="A188" i="1"/>
  <c r="J187" i="1"/>
  <c r="L187" i="1" s="1"/>
  <c r="A187" i="1"/>
  <c r="J186" i="1"/>
  <c r="L186" i="1" s="1"/>
  <c r="A186" i="1"/>
  <c r="J185" i="1"/>
  <c r="L185" i="1" s="1"/>
  <c r="A185" i="1"/>
  <c r="J184" i="1"/>
  <c r="L184" i="1" s="1"/>
  <c r="A184" i="1"/>
  <c r="J183" i="1"/>
  <c r="L183" i="1" s="1"/>
  <c r="A183" i="1"/>
  <c r="J182" i="1"/>
  <c r="L182" i="1" s="1"/>
  <c r="A182" i="1"/>
  <c r="J181" i="1"/>
  <c r="L181" i="1" s="1"/>
  <c r="A181" i="1"/>
  <c r="J180" i="1"/>
  <c r="L180" i="1" s="1"/>
  <c r="A180" i="1"/>
  <c r="J179" i="1"/>
  <c r="L179" i="1" s="1"/>
  <c r="A179" i="1"/>
  <c r="J178" i="1"/>
  <c r="L178" i="1" s="1"/>
  <c r="A178" i="1"/>
  <c r="J177" i="1"/>
  <c r="L177" i="1" s="1"/>
  <c r="A177" i="1"/>
  <c r="J176" i="1"/>
  <c r="L176" i="1" s="1"/>
  <c r="A176" i="1"/>
  <c r="J175" i="1"/>
  <c r="L175" i="1" s="1"/>
  <c r="A175" i="1"/>
  <c r="J174" i="1"/>
  <c r="L174" i="1" s="1"/>
  <c r="A174" i="1"/>
  <c r="J173" i="1"/>
  <c r="L173" i="1" s="1"/>
  <c r="A173" i="1"/>
  <c r="J172" i="1"/>
  <c r="L172" i="1" s="1"/>
  <c r="A172" i="1"/>
  <c r="J171" i="1"/>
  <c r="L171" i="1" s="1"/>
  <c r="A171" i="1"/>
  <c r="J170" i="1"/>
  <c r="L170" i="1" s="1"/>
  <c r="A170" i="1"/>
  <c r="J169" i="1"/>
  <c r="L169" i="1" s="1"/>
  <c r="A169" i="1"/>
  <c r="J168" i="1"/>
  <c r="L168" i="1" s="1"/>
  <c r="A168" i="1"/>
  <c r="J167" i="1"/>
  <c r="L167" i="1" s="1"/>
  <c r="A167" i="1"/>
  <c r="J166" i="1"/>
  <c r="L166" i="1" s="1"/>
  <c r="A166" i="1"/>
  <c r="J165" i="1"/>
  <c r="L165" i="1" s="1"/>
  <c r="A165" i="1"/>
  <c r="J164" i="1"/>
  <c r="L164" i="1" s="1"/>
  <c r="A164" i="1"/>
  <c r="J163" i="1"/>
  <c r="L163" i="1" s="1"/>
  <c r="A163" i="1"/>
  <c r="J162" i="1"/>
  <c r="L162" i="1" s="1"/>
  <c r="A162" i="1"/>
  <c r="J161" i="1"/>
  <c r="L161" i="1" s="1"/>
  <c r="A161" i="1"/>
  <c r="J160" i="1"/>
  <c r="L160" i="1" s="1"/>
  <c r="A160" i="1"/>
  <c r="J159" i="1"/>
  <c r="L159" i="1" s="1"/>
  <c r="A159" i="1"/>
  <c r="J158" i="1"/>
  <c r="L158" i="1" s="1"/>
  <c r="A158" i="1"/>
  <c r="J157" i="1"/>
  <c r="L157" i="1" s="1"/>
  <c r="A157" i="1"/>
  <c r="J156" i="1"/>
  <c r="L156" i="1" s="1"/>
  <c r="A156" i="1"/>
  <c r="J155" i="1"/>
  <c r="L155" i="1" s="1"/>
  <c r="A155" i="1"/>
  <c r="J154" i="1"/>
  <c r="L154" i="1" s="1"/>
  <c r="A154" i="1"/>
  <c r="J153" i="1"/>
  <c r="L153" i="1" s="1"/>
  <c r="A153" i="1"/>
  <c r="J152" i="1"/>
  <c r="L152" i="1" s="1"/>
  <c r="A152" i="1"/>
  <c r="J151" i="1"/>
  <c r="L151" i="1" s="1"/>
  <c r="A151" i="1"/>
  <c r="J150" i="1"/>
  <c r="L150" i="1" s="1"/>
  <c r="A150" i="1"/>
  <c r="J149" i="1"/>
  <c r="L149" i="1" s="1"/>
  <c r="A149" i="1"/>
  <c r="J148" i="1"/>
  <c r="L148" i="1" s="1"/>
  <c r="A148" i="1"/>
  <c r="J147" i="1"/>
  <c r="L147" i="1" s="1"/>
  <c r="A147" i="1"/>
  <c r="J146" i="1"/>
  <c r="L146" i="1" s="1"/>
  <c r="A146" i="1"/>
  <c r="J145" i="1"/>
  <c r="L145" i="1" s="1"/>
  <c r="A145" i="1"/>
  <c r="J144" i="1"/>
  <c r="L144" i="1" s="1"/>
  <c r="A144" i="1"/>
  <c r="J143" i="1"/>
  <c r="L143" i="1" s="1"/>
  <c r="A143" i="1"/>
  <c r="J142" i="1"/>
  <c r="L142" i="1" s="1"/>
  <c r="A142" i="1"/>
  <c r="J141" i="1"/>
  <c r="L141" i="1" s="1"/>
  <c r="A141" i="1"/>
  <c r="J140" i="1"/>
  <c r="L140" i="1" s="1"/>
  <c r="A140" i="1"/>
  <c r="J139" i="1"/>
  <c r="L139" i="1" s="1"/>
  <c r="A139" i="1"/>
  <c r="J138" i="1"/>
  <c r="L138" i="1" s="1"/>
  <c r="A138" i="1"/>
  <c r="J137" i="1"/>
  <c r="L137" i="1" s="1"/>
  <c r="A137" i="1"/>
  <c r="J136" i="1"/>
  <c r="L136" i="1" s="1"/>
  <c r="A136" i="1"/>
  <c r="J135" i="1"/>
  <c r="L135" i="1" s="1"/>
  <c r="A135" i="1"/>
  <c r="J134" i="1"/>
  <c r="L134" i="1" s="1"/>
  <c r="A134" i="1"/>
  <c r="J133" i="1"/>
  <c r="L133" i="1" s="1"/>
  <c r="A133" i="1"/>
  <c r="J132" i="1"/>
  <c r="L132" i="1" s="1"/>
  <c r="A132" i="1"/>
  <c r="J131" i="1"/>
  <c r="L131" i="1" s="1"/>
  <c r="A131" i="1"/>
  <c r="J130" i="1"/>
  <c r="L130" i="1" s="1"/>
  <c r="A130" i="1"/>
  <c r="J129" i="1"/>
  <c r="L129" i="1" s="1"/>
  <c r="A129" i="1"/>
  <c r="J128" i="1"/>
  <c r="L128" i="1" s="1"/>
  <c r="A128" i="1"/>
  <c r="J127" i="1"/>
  <c r="L127" i="1" s="1"/>
  <c r="A127" i="1"/>
  <c r="J126" i="1"/>
  <c r="L126" i="1" s="1"/>
  <c r="A126" i="1"/>
  <c r="J125" i="1"/>
  <c r="L125" i="1" s="1"/>
  <c r="A125" i="1"/>
  <c r="J124" i="1"/>
  <c r="L124" i="1" s="1"/>
  <c r="A124" i="1"/>
  <c r="J123" i="1"/>
  <c r="L123" i="1" s="1"/>
  <c r="A123" i="1"/>
  <c r="J122" i="1"/>
  <c r="L122" i="1" s="1"/>
  <c r="A122" i="1"/>
  <c r="J121" i="1"/>
  <c r="L121" i="1" s="1"/>
  <c r="A121" i="1"/>
  <c r="J120" i="1"/>
  <c r="L120" i="1" s="1"/>
  <c r="A120" i="1"/>
  <c r="J119" i="1"/>
  <c r="L119" i="1" s="1"/>
  <c r="A119" i="1"/>
  <c r="J118" i="1"/>
  <c r="L118" i="1" s="1"/>
  <c r="A118" i="1"/>
  <c r="J117" i="1"/>
  <c r="L117" i="1" s="1"/>
  <c r="A117" i="1"/>
  <c r="J116" i="1"/>
  <c r="L116" i="1" s="1"/>
  <c r="A116" i="1"/>
  <c r="J115" i="1"/>
  <c r="L115" i="1" s="1"/>
  <c r="A115" i="1"/>
  <c r="J114" i="1"/>
  <c r="L114" i="1" s="1"/>
  <c r="A114" i="1"/>
  <c r="J113" i="1"/>
  <c r="L113" i="1" s="1"/>
  <c r="A113" i="1"/>
  <c r="J112" i="1"/>
  <c r="L112" i="1" s="1"/>
  <c r="A112" i="1"/>
  <c r="J111" i="1"/>
  <c r="L111" i="1" s="1"/>
  <c r="A111" i="1"/>
  <c r="J110" i="1"/>
  <c r="L110" i="1" s="1"/>
  <c r="A110" i="1"/>
  <c r="J109" i="1"/>
  <c r="L109" i="1" s="1"/>
  <c r="A109" i="1"/>
  <c r="J108" i="1"/>
  <c r="L108" i="1" s="1"/>
  <c r="A108" i="1"/>
  <c r="J107" i="1"/>
  <c r="L107" i="1" s="1"/>
  <c r="A107" i="1"/>
  <c r="J106" i="1"/>
  <c r="L106" i="1" s="1"/>
  <c r="A106" i="1"/>
  <c r="J105" i="1"/>
  <c r="L105" i="1" s="1"/>
  <c r="A105" i="1"/>
  <c r="J104" i="1"/>
  <c r="L104" i="1" s="1"/>
  <c r="A104" i="1"/>
  <c r="J103" i="1"/>
  <c r="L103" i="1" s="1"/>
  <c r="A103" i="1"/>
  <c r="J102" i="1"/>
  <c r="L102" i="1" s="1"/>
  <c r="A102" i="1"/>
  <c r="J101" i="1"/>
  <c r="L101" i="1" s="1"/>
  <c r="A101" i="1"/>
  <c r="J100" i="1"/>
  <c r="L100" i="1" s="1"/>
  <c r="A100" i="1"/>
  <c r="J99" i="1"/>
  <c r="L99" i="1" s="1"/>
  <c r="A99" i="1"/>
  <c r="J98" i="1"/>
  <c r="L98" i="1" s="1"/>
  <c r="A98" i="1"/>
  <c r="J97" i="1"/>
  <c r="L97" i="1" s="1"/>
  <c r="A97" i="1"/>
  <c r="J96" i="1"/>
  <c r="L96" i="1" s="1"/>
  <c r="A96" i="1"/>
  <c r="J95" i="1"/>
  <c r="L95" i="1" s="1"/>
  <c r="A95" i="1"/>
  <c r="J94" i="1"/>
  <c r="L94" i="1" s="1"/>
  <c r="A94" i="1"/>
  <c r="J93" i="1"/>
  <c r="L93" i="1" s="1"/>
  <c r="A93" i="1"/>
  <c r="J92" i="1"/>
  <c r="L92" i="1" s="1"/>
  <c r="A92" i="1"/>
  <c r="J91" i="1"/>
  <c r="L91" i="1" s="1"/>
  <c r="A91" i="1"/>
  <c r="J90" i="1"/>
  <c r="L90" i="1" s="1"/>
  <c r="A90" i="1"/>
  <c r="J89" i="1"/>
  <c r="L89" i="1" s="1"/>
  <c r="A89" i="1"/>
  <c r="J88" i="1"/>
  <c r="L88" i="1" s="1"/>
  <c r="A88" i="1"/>
  <c r="J87" i="1"/>
  <c r="L87" i="1" s="1"/>
  <c r="A87" i="1"/>
  <c r="J86" i="1"/>
  <c r="L86" i="1" s="1"/>
  <c r="A86" i="1"/>
  <c r="J85" i="1"/>
  <c r="L85" i="1" s="1"/>
  <c r="A85" i="1"/>
  <c r="J84" i="1"/>
  <c r="L84" i="1" s="1"/>
  <c r="A84" i="1"/>
  <c r="J83" i="1"/>
  <c r="L83" i="1" s="1"/>
  <c r="A83" i="1"/>
  <c r="J82" i="1"/>
  <c r="L82" i="1" s="1"/>
  <c r="A82" i="1"/>
  <c r="J81" i="1"/>
  <c r="L81" i="1" s="1"/>
  <c r="A81" i="1"/>
  <c r="J80" i="1"/>
  <c r="L80" i="1" s="1"/>
  <c r="A80" i="1"/>
  <c r="J79" i="1"/>
  <c r="L79" i="1" s="1"/>
  <c r="A79" i="1"/>
  <c r="J78" i="1"/>
  <c r="L78" i="1" s="1"/>
  <c r="A78" i="1"/>
  <c r="J77" i="1"/>
  <c r="L77" i="1" s="1"/>
  <c r="A77" i="1"/>
  <c r="J76" i="1"/>
  <c r="L76" i="1" s="1"/>
  <c r="A76" i="1"/>
  <c r="J75" i="1"/>
  <c r="L75" i="1" s="1"/>
  <c r="A75" i="1"/>
  <c r="J74" i="1"/>
  <c r="L74" i="1" s="1"/>
  <c r="A74" i="1"/>
  <c r="J73" i="1"/>
  <c r="L73" i="1" s="1"/>
  <c r="A73" i="1"/>
  <c r="J72" i="1"/>
  <c r="L72" i="1" s="1"/>
  <c r="A72" i="1"/>
  <c r="J71" i="1"/>
  <c r="L71" i="1" s="1"/>
  <c r="A71" i="1"/>
  <c r="J70" i="1"/>
  <c r="L70" i="1" s="1"/>
  <c r="A70" i="1"/>
  <c r="J69" i="1"/>
  <c r="L69" i="1" s="1"/>
  <c r="A69" i="1"/>
  <c r="J68" i="1"/>
  <c r="L68" i="1" s="1"/>
  <c r="A68" i="1"/>
  <c r="J67" i="1"/>
  <c r="L67" i="1" s="1"/>
  <c r="A67" i="1"/>
  <c r="J66" i="1"/>
  <c r="L66" i="1" s="1"/>
  <c r="A66" i="1"/>
  <c r="J64" i="1"/>
  <c r="L64" i="1" s="1"/>
  <c r="A64" i="1"/>
  <c r="J63" i="1"/>
  <c r="L63" i="1" s="1"/>
  <c r="A63" i="1"/>
  <c r="J62" i="1"/>
  <c r="L62" i="1" s="1"/>
  <c r="A62" i="1"/>
  <c r="J61" i="1"/>
  <c r="L61" i="1" s="1"/>
  <c r="A61" i="1"/>
  <c r="J60" i="1"/>
  <c r="L60" i="1" s="1"/>
  <c r="A60" i="1"/>
  <c r="J59" i="1"/>
  <c r="L59" i="1" s="1"/>
  <c r="A59" i="1"/>
  <c r="J58" i="1"/>
  <c r="L58" i="1" s="1"/>
  <c r="A58" i="1"/>
  <c r="J57" i="1"/>
  <c r="L57" i="1" s="1"/>
  <c r="A57" i="1"/>
  <c r="J56" i="1"/>
  <c r="L56" i="1" s="1"/>
  <c r="A56" i="1"/>
  <c r="J55" i="1"/>
  <c r="L55" i="1" s="1"/>
  <c r="A55" i="1"/>
  <c r="J54" i="1"/>
  <c r="L54" i="1" s="1"/>
  <c r="A54" i="1"/>
  <c r="J53" i="1"/>
  <c r="L53" i="1" s="1"/>
  <c r="A53" i="1"/>
  <c r="J52" i="1"/>
  <c r="L52" i="1" s="1"/>
  <c r="A52" i="1"/>
  <c r="J51" i="1"/>
  <c r="L51" i="1" s="1"/>
  <c r="A51" i="1"/>
  <c r="J50" i="1"/>
  <c r="L50" i="1" s="1"/>
  <c r="A50" i="1"/>
  <c r="J49" i="1"/>
  <c r="L49" i="1" s="1"/>
  <c r="A49" i="1"/>
  <c r="J48" i="1"/>
  <c r="L48" i="1" s="1"/>
  <c r="A48" i="1"/>
  <c r="J47" i="1"/>
  <c r="L47" i="1" s="1"/>
  <c r="A47" i="1"/>
  <c r="J46" i="1"/>
  <c r="L46" i="1" s="1"/>
  <c r="A46" i="1"/>
  <c r="J45" i="1"/>
  <c r="L45" i="1" s="1"/>
  <c r="A45" i="1"/>
  <c r="J44" i="1"/>
  <c r="L44" i="1" s="1"/>
  <c r="A44" i="1"/>
  <c r="J43" i="1"/>
  <c r="L43" i="1" s="1"/>
  <c r="A43" i="1"/>
  <c r="J42" i="1"/>
  <c r="L42" i="1" s="1"/>
  <c r="A42" i="1"/>
  <c r="J41" i="1"/>
  <c r="L41" i="1" s="1"/>
  <c r="A41" i="1"/>
  <c r="J40" i="1"/>
  <c r="L40" i="1" s="1"/>
  <c r="A40" i="1"/>
  <c r="J39" i="1"/>
  <c r="L39" i="1" s="1"/>
  <c r="A39" i="1"/>
  <c r="J38" i="1"/>
  <c r="L38" i="1" s="1"/>
  <c r="A38" i="1"/>
  <c r="J37" i="1"/>
  <c r="L37" i="1" s="1"/>
  <c r="A37" i="1"/>
  <c r="J36" i="1"/>
  <c r="L36" i="1" s="1"/>
  <c r="A36" i="1"/>
  <c r="J35" i="1"/>
  <c r="L35" i="1" s="1"/>
  <c r="A35" i="1"/>
  <c r="J34" i="1"/>
  <c r="L34" i="1" s="1"/>
  <c r="A34" i="1"/>
  <c r="J33" i="1"/>
  <c r="L33" i="1" s="1"/>
  <c r="A33" i="1"/>
  <c r="J32" i="1"/>
  <c r="L32" i="1" s="1"/>
  <c r="A32" i="1"/>
  <c r="J31" i="1"/>
  <c r="L31" i="1" s="1"/>
  <c r="A31" i="1"/>
  <c r="J30" i="1"/>
  <c r="L30" i="1" s="1"/>
  <c r="A30" i="1"/>
  <c r="J29" i="1"/>
  <c r="L29" i="1" s="1"/>
  <c r="A29" i="1"/>
  <c r="J28" i="1"/>
  <c r="L28" i="1" s="1"/>
  <c r="A28" i="1"/>
  <c r="J27" i="1"/>
  <c r="L27" i="1" s="1"/>
  <c r="A27" i="1"/>
  <c r="J26" i="1"/>
  <c r="L26" i="1" s="1"/>
  <c r="A26" i="1"/>
  <c r="J25" i="1"/>
  <c r="L25" i="1" s="1"/>
  <c r="A25" i="1"/>
  <c r="J24" i="1"/>
  <c r="L24" i="1" s="1"/>
  <c r="A24" i="1"/>
  <c r="J23" i="1"/>
  <c r="L23" i="1" s="1"/>
  <c r="A23" i="1"/>
  <c r="J22" i="1"/>
  <c r="L22" i="1" s="1"/>
  <c r="A22" i="1"/>
  <c r="J21" i="1"/>
  <c r="L21" i="1" s="1"/>
  <c r="A21" i="1"/>
  <c r="J20" i="1"/>
  <c r="L20" i="1" s="1"/>
  <c r="A20" i="1"/>
  <c r="J19" i="1"/>
  <c r="L19" i="1" s="1"/>
  <c r="A19" i="1"/>
  <c r="J18" i="1"/>
  <c r="L18" i="1" s="1"/>
  <c r="A18" i="1"/>
  <c r="J17" i="1"/>
  <c r="L17" i="1" s="1"/>
  <c r="A17" i="1"/>
  <c r="J16" i="1"/>
  <c r="L16" i="1" s="1"/>
  <c r="A16" i="1"/>
  <c r="J15" i="1"/>
  <c r="L15" i="1" s="1"/>
  <c r="A15" i="1"/>
  <c r="J14" i="1"/>
  <c r="L14" i="1" s="1"/>
  <c r="A14" i="1"/>
  <c r="J13" i="1"/>
  <c r="L13" i="1" s="1"/>
  <c r="A13" i="1"/>
  <c r="J12" i="1"/>
  <c r="L12" i="1" s="1"/>
  <c r="A12" i="1"/>
  <c r="J11" i="1"/>
  <c r="L11" i="1" s="1"/>
  <c r="A11" i="1"/>
  <c r="J10" i="1"/>
  <c r="L10" i="1" s="1"/>
  <c r="A10" i="1"/>
  <c r="J9" i="1"/>
  <c r="L9" i="1" s="1"/>
  <c r="A9" i="1"/>
  <c r="J8" i="1"/>
  <c r="L8" i="1" s="1"/>
  <c r="A8" i="1"/>
  <c r="J7" i="1"/>
  <c r="L7" i="1" s="1"/>
  <c r="A7" i="1"/>
  <c r="J6" i="1"/>
  <c r="L6" i="1" s="1"/>
  <c r="A6" i="1"/>
  <c r="J5" i="1"/>
  <c r="L5" i="1" s="1"/>
  <c r="A5" i="1"/>
  <c r="J4" i="1"/>
  <c r="L4" i="1" s="1"/>
  <c r="A4" i="1"/>
</calcChain>
</file>

<file path=xl/sharedStrings.xml><?xml version="1.0" encoding="utf-8"?>
<sst xmlns="http://schemas.openxmlformats.org/spreadsheetml/2006/main" count="1326" uniqueCount="663">
  <si>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</si>
  <si>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</si>
  <si>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</si>
  <si>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</si>
  <si>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</si>
  <si>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</si>
  <si>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</si>
  <si>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Tổng cộng</t>
  </si>
  <si>
    <t>00053212</t>
  </si>
  <si>
    <t>1C22TNT</t>
  </si>
  <si>
    <t>Bán hàng BRGMART 275 Nguyễn Trãi, Hà Nội theo hóa đơn 00053212</t>
  </si>
  <si>
    <t>8%</t>
  </si>
  <si>
    <t>00053335</t>
  </si>
  <si>
    <t>Bán hàng BRGMart Intracom Vĩnh Ngọc theo hóa đơn 00053335</t>
  </si>
  <si>
    <t>00053379</t>
  </si>
  <si>
    <t>Bán hàng BRGMART Hải Phòng theo hóa đơn 00053379</t>
  </si>
  <si>
    <t>00053459</t>
  </si>
  <si>
    <t>Bán hàng BRGMART 89 Bùi Ngọc Dương, Hai Bà Trưng, Hà Nội theo hóa đơn 00053459</t>
  </si>
  <si>
    <t>00053604</t>
  </si>
  <si>
    <t>Bán hàng BRGMART 98 Tô Ngọc Vân, Hà Nội theo hóa đơn 00053604</t>
  </si>
  <si>
    <t>00054127</t>
  </si>
  <si>
    <t>Bán hàng BRGMART The light, Hà Nội theo hóa đơn 00054127</t>
  </si>
  <si>
    <t>00054128</t>
  </si>
  <si>
    <t>Bán hàng BRG Lộc Ninh Singashine - Thị trấn Chúc Sơn theo hóa đơn 00054128</t>
  </si>
  <si>
    <t>00054200</t>
  </si>
  <si>
    <t>Bán hàng BRG 51 Lê Đại Hành theo hóa đơn 00054200</t>
  </si>
  <si>
    <t>00054227</t>
  </si>
  <si>
    <t>Bán hàng BRG N16 Sài Đồng, Hà Nội theo hóa đơn 00054227</t>
  </si>
  <si>
    <t>00054343</t>
  </si>
  <si>
    <t>Bán hàng BRGMART 83 Nguyễn An Ninh, Hà Nội theo hóa đơn 00054343</t>
  </si>
  <si>
    <t>00054344</t>
  </si>
  <si>
    <t>Bán hàng BRGMART Vĩnh Phúc, HN theo hóa đơn 00054344</t>
  </si>
  <si>
    <t>00054423</t>
  </si>
  <si>
    <t>Bán hàng BRG 142 Lê Duẩn, Đống Đa theo hóa đơn 00054423</t>
  </si>
  <si>
    <t>00054435</t>
  </si>
  <si>
    <t>Bán hàng BRGMART 324 Tây Sơn theo hóa đơn 00054435</t>
  </si>
  <si>
    <t>00054505</t>
  </si>
  <si>
    <t>Bán hàng BRGMART Chợ bưởi, HN theo hóa đơn 00054505</t>
  </si>
  <si>
    <t>00054506</t>
  </si>
  <si>
    <t>Bán hàng BRGMART Ecohome3, Hà Nội theo hóa đơn 00054506</t>
  </si>
  <si>
    <t>00054507</t>
  </si>
  <si>
    <t>Bán hàng BRGMART 198 Lò Đúc, Hà Nội theo hóa đơn 00054507</t>
  </si>
  <si>
    <t>00054508</t>
  </si>
  <si>
    <t>Bán hàng BRGMART E6 Quỳnh Mai, Hai Bà Trưng, Hà Nội theo hóa đơn 00054508</t>
  </si>
  <si>
    <t>00054509</t>
  </si>
  <si>
    <t>Bán hàng BRGMAR 160 ngõ Thái Thịnh 1, Hà Nội theo hóa đơn 00054509</t>
  </si>
  <si>
    <t>00054510</t>
  </si>
  <si>
    <t>Bán hàng BRGMART 9-11 Thổ Quan, Đống Đa, HN theo hóa đơn 00054510</t>
  </si>
  <si>
    <t>00054511</t>
  </si>
  <si>
    <t>Bán hàng BRG 362 Ngọc Lâm, Hà Nội theo hóa đơn 00054511</t>
  </si>
  <si>
    <t>00054512</t>
  </si>
  <si>
    <t>Bán hàng BRG 24 Trần Nhật Duật, Hoàn Kiếm, Hà Nội theo hóa đơn 00054512</t>
  </si>
  <si>
    <t>00054513</t>
  </si>
  <si>
    <t>Bán hàng BRGMART 9 Lê Quý Đôn, Hai Bà Trưng, HN theo hóa đơn 00054513</t>
  </si>
  <si>
    <t>00054514</t>
  </si>
  <si>
    <t>Bán hàng BRGMART 105 Lê Duẩn, Hà Nội theo hóa đơn 00054514</t>
  </si>
  <si>
    <t>00054515</t>
  </si>
  <si>
    <t>Bán hàng BRGMART 94 Láng Hạ, Hà Nội theo hóa đơn 00054515</t>
  </si>
  <si>
    <t>00054516</t>
  </si>
  <si>
    <t>Bán hàng BRGMART 53D Hàng Bài, Hoàn Kiếm, Hà Nội theo hóa đơn 00054516</t>
  </si>
  <si>
    <t>00054517</t>
  </si>
  <si>
    <t>Bán hàng BRGMART 5 Hàm Tử Quan, Hoàn Kiếm, Hà Nội theo hóa đơn 00054517</t>
  </si>
  <si>
    <t>00054518</t>
  </si>
  <si>
    <t>Bán hàng BRGMART 135 Lương Định Của, Hà Nội theo hóa đơn 00054518</t>
  </si>
  <si>
    <t>00054519</t>
  </si>
  <si>
    <t>Bán hàng BRGMART 41 Đông tác, Hà Nội theo hóa đơn 00054519</t>
  </si>
  <si>
    <t>00054520</t>
  </si>
  <si>
    <t>Bán hàng BRGMART 98 Tô Ngọc Vân, Hà Nội theo hóa đơn 00054520</t>
  </si>
  <si>
    <t>00054521</t>
  </si>
  <si>
    <t>Bán hàng BRGMART Vĩnh Phúc, HN theo hóa đơn 00054521</t>
  </si>
  <si>
    <t>00054536</t>
  </si>
  <si>
    <t>Bán hàng BRGMART 36 Hoàng Cầu theo hóa đơn 00054536</t>
  </si>
  <si>
    <t>00055037</t>
  </si>
  <si>
    <t>Bán hàng BRG Thôn Cương Ngô theo hóa đơn 00055037</t>
  </si>
  <si>
    <t>00055109</t>
  </si>
  <si>
    <t>Bán hàng BRGMART 13 Thành Công, Hà Nội theo hóa đơn 00055109</t>
  </si>
  <si>
    <t>00055198</t>
  </si>
  <si>
    <t>Bán hàng BRG Cửa hàng Haprofood 27B Nguyễn Đình Chiều theo hóa đơn 00055198</t>
  </si>
  <si>
    <t>00055224</t>
  </si>
  <si>
    <t>Bán hàng BRG 142 Lê Duẩn, Đống Đa theo hóa đơn 00055224</t>
  </si>
  <si>
    <t>00055303</t>
  </si>
  <si>
    <t>Bán hàng BRGMART Thanh Xuân, Hà Nội theo hóa đơn 00055303</t>
  </si>
  <si>
    <t>00055304</t>
  </si>
  <si>
    <t>Bán hàng BRGMART 324 Tây Sơn theo hóa đơn 00055304</t>
  </si>
  <si>
    <t>00055318</t>
  </si>
  <si>
    <t>Bán hàng BRGMART 174 Lạc Long Quân, Tây Hồ theo hóa đơn 00055318</t>
  </si>
  <si>
    <t>00055319</t>
  </si>
  <si>
    <t>Bán hàng BRGMART 275 Nguyễn Trãi, Hà Nội theo hóa đơn 00055319</t>
  </si>
  <si>
    <t>00055458</t>
  </si>
  <si>
    <t>Bán hàng BRG D2 Giảng Võ, Hà Nội theo hóa đơn 00055458</t>
  </si>
  <si>
    <t>00055459</t>
  </si>
  <si>
    <t>Bán hàng BRGMART Hải Dương theo hóa đơn 00055459</t>
  </si>
  <si>
    <t>00055468</t>
  </si>
  <si>
    <t>Bán hàng BRGMart Mao Khê, Quảng Ninh theo hóa đơn 00055468</t>
  </si>
  <si>
    <t>00055864</t>
  </si>
  <si>
    <t>Bán hàng BRGMART 13 Thành Công, Hà Nội theo hóa đơn 00055864</t>
  </si>
  <si>
    <t>00055878</t>
  </si>
  <si>
    <t>Bán hàng BRGMART 15-17 Ngọc Khánh, Hà Nội theo hóa đơn 00055878</t>
  </si>
  <si>
    <t>00055882</t>
  </si>
  <si>
    <t>Bán hàng BRG N16 Sài Đồng, Hà Nội theo hóa đơn 00055882</t>
  </si>
  <si>
    <t>00055883</t>
  </si>
  <si>
    <t>Bán hàng BRGMART 36 Hoàng Cầu theo hóa đơn 00055883</t>
  </si>
  <si>
    <t>00056012</t>
  </si>
  <si>
    <t>Bán hàng BRGMART The light, Hà Nội theo hóa đơn 00056012</t>
  </si>
  <si>
    <t>00056226</t>
  </si>
  <si>
    <t>Bán hàng BRGMART MD Complex Hàm Nghi, Hà Nội theo hóa đơn 00056226</t>
  </si>
  <si>
    <t>00056239</t>
  </si>
  <si>
    <t>Bán hàng BRGMART 324 Tây Sơn theo hóa đơn 00056239</t>
  </si>
  <si>
    <t>00056289</t>
  </si>
  <si>
    <t>Bán hàng BRGMART 36 Hoàng Cầu theo hóa đơn 00056289</t>
  </si>
  <si>
    <t>00056691</t>
  </si>
  <si>
    <t>Bán hàng BRG Lộc Ninh Singashine - Thị trấn Chúc Sơn theo hóa đơn 00056691</t>
  </si>
  <si>
    <t>00056822</t>
  </si>
  <si>
    <t>Bán hàng BRGMART 83 Nguyễn An Ninh, Hà Nội theo hóa đơn 00056822</t>
  </si>
  <si>
    <t>00056885</t>
  </si>
  <si>
    <t>Bán hàng BRGMART 135 Lương Định Của, Hà Nội theo hóa đơn 00056885</t>
  </si>
  <si>
    <t>00056906</t>
  </si>
  <si>
    <t>Bán hàng BRGMART 5 Hàm Tử Quan, Hoàn Kiếm, Hà Nội theo hóa đơn 00056906</t>
  </si>
  <si>
    <t>00056948</t>
  </si>
  <si>
    <t>Bán hàng BRGMART Ecohome3, Hà Nội theo hóa đơn 00056948</t>
  </si>
  <si>
    <t>00056970</t>
  </si>
  <si>
    <t>Bán hàng BRG 142 Lê Duẩn, Đống Đa theo hóa đơn 00056970</t>
  </si>
  <si>
    <t>00056996</t>
  </si>
  <si>
    <t>Bán hàng BRG 1 Lý Nam Đế, Hoàn Kiếm, Hà Nội theo hóa đơn 00056996</t>
  </si>
  <si>
    <t>00056998</t>
  </si>
  <si>
    <t>Bán hàng BRGMART 41 Đông tác, Hà Nội theo hóa đơn 00056998</t>
  </si>
  <si>
    <t>00057019</t>
  </si>
  <si>
    <t>Bán hàng BRGMART 89 Bùi Ngọc Dương, Hai Bà Trưng, Hà Nội theo hóa đơn 00057019</t>
  </si>
  <si>
    <t>00057020</t>
  </si>
  <si>
    <t>Bán hàng BRGMART 53D Hàng Bài, Hoàn Kiếm, Hà Nội theo hóa đơn 00057020</t>
  </si>
  <si>
    <t>00057078</t>
  </si>
  <si>
    <t>Bán hàng BRGMART 5 Hàm Tử Quan, Hoàn Kiếm, Hà Nội theo hóa đơn 00057078</t>
  </si>
  <si>
    <t>00004854</t>
  </si>
  <si>
    <t>1K22TAK</t>
  </si>
  <si>
    <t>Hàng trả</t>
  </si>
  <si>
    <t>00055306</t>
  </si>
  <si>
    <t>Bán hàng BRG 1 Lý Nam Đế, Hoàn Kiếm, Hà Nội theo hóa đơn 00055306</t>
  </si>
  <si>
    <t>00000050</t>
  </si>
  <si>
    <t>1C23TNN</t>
  </si>
  <si>
    <t>BRG 142 Lê Duẩn, Đống Đa</t>
  </si>
  <si>
    <t>10%</t>
  </si>
  <si>
    <t>00000051</t>
  </si>
  <si>
    <t>BRGMART 324 Tây Sơn</t>
  </si>
  <si>
    <t>00000052</t>
  </si>
  <si>
    <t>BRG N16 Sài Đồng, Hà Nội</t>
  </si>
  <si>
    <t>00000056</t>
  </si>
  <si>
    <t>BRGMART 36 Hoàng Cầu</t>
  </si>
  <si>
    <t>00000093</t>
  </si>
  <si>
    <t>BRGMART The light, Hà Nội</t>
  </si>
  <si>
    <t>00000152</t>
  </si>
  <si>
    <t>Bán hàng CÔNG TY TNHH BÁN LẺ BRG theo hóa đơn 00000152</t>
  </si>
  <si>
    <t>00000231</t>
  </si>
  <si>
    <t>Bán hàng CÔNG TY TNHH BÁN LẺ BRG theo hóa đơn 00000231</t>
  </si>
  <si>
    <t>00000232</t>
  </si>
  <si>
    <t>Bán hàng CÔNG TY TNHH BÁN LẺ BRG theo hóa đơn 00000232</t>
  </si>
  <si>
    <t>00000265</t>
  </si>
  <si>
    <t>Bán hàng CÔNG TY TNHH BÁN LẺ BRG theo hóa đơn 00000265</t>
  </si>
  <si>
    <t>00000358</t>
  </si>
  <si>
    <t>Bán hàng CÔNG TY TNHH BÁN LẺ BRG theo hóa đơn 00000358</t>
  </si>
  <si>
    <t>00000398</t>
  </si>
  <si>
    <t>BRG 8 Phạm Ngọc Thạch, Đống Đa, HN</t>
  </si>
  <si>
    <t>00000400</t>
  </si>
  <si>
    <t>Cửa Hàng HaproFood 2 Hoàng Hoa Thám, Vũng Tàu</t>
  </si>
  <si>
    <t>00000421</t>
  </si>
  <si>
    <t>BRG 51 Lê Đại Hành</t>
  </si>
  <si>
    <t>00000454</t>
  </si>
  <si>
    <t>BRGMART 174 Lạc Long Quân, Tây Hồ</t>
  </si>
  <si>
    <t>00000711</t>
  </si>
  <si>
    <t>BRGMART Hải Dương</t>
  </si>
  <si>
    <t>00000713</t>
  </si>
  <si>
    <t>BRG10141 Siêu thị Intimemex Như Quỳnh, Hưng Yên</t>
  </si>
  <si>
    <t>00000714</t>
  </si>
  <si>
    <t>00000756</t>
  </si>
  <si>
    <t>BRGMART Phố Nối, Hưng Yên</t>
  </si>
  <si>
    <t>00000757</t>
  </si>
  <si>
    <t>00000758</t>
  </si>
  <si>
    <t>Bán hàng CÔNG TY TNHH BÁN LẺ BRG theo hóa đơn 00000758</t>
  </si>
  <si>
    <t>00000759</t>
  </si>
  <si>
    <t>BRGMART 15-17 Ngọc Khánh, Hà Nội</t>
  </si>
  <si>
    <t>00000801</t>
  </si>
  <si>
    <t>BRGMART 275 Nguyễn Trãi, Hà Nội</t>
  </si>
  <si>
    <t>00000802</t>
  </si>
  <si>
    <t>00000804</t>
  </si>
  <si>
    <t>Siêu thị BRGMart Hàng Trống</t>
  </si>
  <si>
    <t>00000825</t>
  </si>
  <si>
    <t>Bán hàng CÔNG TY TNHH BÁN LẺ BRG theo hóa đơn 00000825</t>
  </si>
  <si>
    <t>00000835</t>
  </si>
  <si>
    <t>BRGMART E6 Quỳnh Mai, Hai Bà Trưng, Hà Nội</t>
  </si>
  <si>
    <t>00000837</t>
  </si>
  <si>
    <t>BRGMART 13 Thành Công, Hà Nội</t>
  </si>
  <si>
    <t>00000853</t>
  </si>
  <si>
    <t>BRGMART Hải Phòng. HỦY HĐ 00000836 XUẤT LẠI HĐ 00000853</t>
  </si>
  <si>
    <t>00000867</t>
  </si>
  <si>
    <t>BRG 1 Lý Nam Đế, Hoàn Kiếm, Hà Nội</t>
  </si>
  <si>
    <t>00000869</t>
  </si>
  <si>
    <t>00000870</t>
  </si>
  <si>
    <t>BRG D2 Giảng Võ, Hà Nội</t>
  </si>
  <si>
    <t>00000901</t>
  </si>
  <si>
    <t>00000902</t>
  </si>
  <si>
    <t>BRGMART 9-11 Thổ Quan, Đống Đa, HN</t>
  </si>
  <si>
    <t>00000904</t>
  </si>
  <si>
    <t>Siêu thị BRGMart Nguyễn Văn Cừ</t>
  </si>
  <si>
    <t>00000905</t>
  </si>
  <si>
    <t>Bán hàng CÔNG TY TNHH BÁN LẺ BRG theo hóa đơn 00000905</t>
  </si>
  <si>
    <t>00000907</t>
  </si>
  <si>
    <t>Bán hàng CÔNG TY TNHH BÁN LẺ BRG theo hóa đơn 00000907</t>
  </si>
  <si>
    <t>00000908</t>
  </si>
  <si>
    <t>BRGMART 5 Hàm Tử Quan, Hoàn Kiếm, Hà Nội</t>
  </si>
  <si>
    <t>00000926</t>
  </si>
  <si>
    <t>00000927</t>
  </si>
  <si>
    <t>BRGMART 135 Lương Định Của, Hà Nội</t>
  </si>
  <si>
    <t>00000977</t>
  </si>
  <si>
    <t>Bán hàng CÔNG TY TNHH BÁN LẺ BRG theo hóa đơn 00000977</t>
  </si>
  <si>
    <t>00000978</t>
  </si>
  <si>
    <t>Bán hàng CÔNG TY TNHH BÁN LẺ BRG theo hóa đơn 00000978</t>
  </si>
  <si>
    <t>00001017</t>
  </si>
  <si>
    <t>00001044</t>
  </si>
  <si>
    <t>12411. Cửa hàng HaproFood 63 Cầu Gỗ</t>
  </si>
  <si>
    <t>00001090</t>
  </si>
  <si>
    <t>BRGMART Chợ bưởi, HN</t>
  </si>
  <si>
    <t>00001091</t>
  </si>
  <si>
    <t>BRGMART Thanh Xuân, Hà Nội</t>
  </si>
  <si>
    <t>00001105</t>
  </si>
  <si>
    <t>00001106</t>
  </si>
  <si>
    <t>BRGMART 105 Lê Duẩn, Hà Nội</t>
  </si>
  <si>
    <t>00001111</t>
  </si>
  <si>
    <t>00001112</t>
  </si>
  <si>
    <t>BRGMART 53D Hàng Bài, Hoàn Kiếm, Hà Nội</t>
  </si>
  <si>
    <t>00001415</t>
  </si>
  <si>
    <t>Bán hàng CÔNG TY TNHH BÁN LẺ BRG theo hóa đơn 00001415</t>
  </si>
  <si>
    <t>00001461</t>
  </si>
  <si>
    <t>Bán hàng CÔNG TY TNHH BÁN LẺ BRG theo hóa đơn 00001461</t>
  </si>
  <si>
    <t>00001497</t>
  </si>
  <si>
    <t>Bán hàng CÔNG TY TNHH BÁN LẺ BRG theo hóa đơn 00001497</t>
  </si>
  <si>
    <t>00001506</t>
  </si>
  <si>
    <t>Bán hàng CÔNG TY TNHH BÁN LẺ BRG theo hóa đơn 00001506</t>
  </si>
  <si>
    <t>00001568</t>
  </si>
  <si>
    <t>Bán hàng CÔNG TY TNHH BÁN LẺ BRG theo hóa đơn 00001568</t>
  </si>
  <si>
    <t>00001580</t>
  </si>
  <si>
    <t>Bán hàng CÔNG TY TNHH BÁN LẺ BRG theo hóa đơn 00001580</t>
  </si>
  <si>
    <t>00001581</t>
  </si>
  <si>
    <t>Bán hàng CÔNG TY TNHH BÁN LẺ BRG theo hóa đơn 00001581</t>
  </si>
  <si>
    <t>00001605</t>
  </si>
  <si>
    <t>Bán hàng CÔNG TY TNHH BÁN LẺ BRG theo hóa đơn 00001605</t>
  </si>
  <si>
    <t>00001606</t>
  </si>
  <si>
    <t>Bán hàng CÔNG TY TNHH BÁN LẺ BRG theo hóa đơn 00001606</t>
  </si>
  <si>
    <t>00001772</t>
  </si>
  <si>
    <t>HỦY HĐ 00000903 XUẤT LẠI HĐ 00001772</t>
  </si>
  <si>
    <t>00000183</t>
  </si>
  <si>
    <t>1K23TAK</t>
  </si>
  <si>
    <t>00002854</t>
  </si>
  <si>
    <t>00002855</t>
  </si>
  <si>
    <t>Bán hàng CÔNG TY TNHH XUẤT - NHẬP KHẨU VÀ BÁN LẺ HÀNG TIÊU DÙNG HÀ NỘI theo hóa đơn 00002855</t>
  </si>
  <si>
    <t>00002856</t>
  </si>
  <si>
    <t>Bán hàng CÔNG TY TNHH XUẤT - NHẬP KHẨU VÀ BÁN LẺ HÀNG TIÊU DÙNG HÀ NỘI theo hóa đơn 00002856</t>
  </si>
  <si>
    <t>00002857</t>
  </si>
  <si>
    <t>Bán hàng CÔNG TY TNHH XUẤT - NHẬP KHẨU VÀ BÁN LẺ HÀNG TIÊU DÙNG HÀ NỘI theo hóa đơn 00002857</t>
  </si>
  <si>
    <t>00002858</t>
  </si>
  <si>
    <t>00002859</t>
  </si>
  <si>
    <t>BRGMART 89 Bùi Ngọc Dương, Hai Bà Trưng, Hà Nội</t>
  </si>
  <si>
    <t>00002860</t>
  </si>
  <si>
    <t>Bán hàng CÔNG TY TNHH XUẤT - NHẬP KHẨU VÀ BÁN LẺ HÀNG TIÊU DÙNG HÀ NỘI theo hóa đơn 00002860</t>
  </si>
  <si>
    <t>00002861</t>
  </si>
  <si>
    <t>Bán hàng CÔNG TY TNHH XUẤT - NHẬP KHẨU VÀ BÁN LẺ HÀNG TIÊU DÙNG HÀ NỘI theo hóa đơn 00002861</t>
  </si>
  <si>
    <t>00002862</t>
  </si>
  <si>
    <t>Bán hàng CÔNG TY TNHH XUẤT - NHẬP KHẨU VÀ BÁN LẺ HÀNG TIÊU DÙNG HÀ NỘI theo hóa đơn 00002862</t>
  </si>
  <si>
    <t>00002863</t>
  </si>
  <si>
    <t>Bán hàng CÔNG TY TNHH XUẤT - NHẬP KHẨU VÀ BÁN LẺ HÀNG TIÊU DÙNG HÀ NỘI theo hóa đơn 00002863</t>
  </si>
  <si>
    <t>00002864</t>
  </si>
  <si>
    <t>Bán hàng CÔNG TY TNHH XUẤT - NHẬP KHẨU VÀ BÁN LẺ HÀNG TIÊU DÙNG HÀ NỘI theo hóa đơn 00002864</t>
  </si>
  <si>
    <t>00002865</t>
  </si>
  <si>
    <t>Bán hàng CÔNG TY TNHH XUẤT - NHẬP KHẨU VÀ BÁN LẺ HÀNG TIÊU DÙNG HÀ NỘI theo hóa đơn 00002865</t>
  </si>
  <si>
    <t>00002866</t>
  </si>
  <si>
    <t>đơn vẫn còn khuyến mãi</t>
  </si>
  <si>
    <t>00002867</t>
  </si>
  <si>
    <t>00002893</t>
  </si>
  <si>
    <t>Bán hàng CÔNG TY TNHH XUẤT - NHẬP KHẨU VÀ BÁN LẺ HÀNG TIÊU DÙNG HÀ NỘI theo hóa đơn 00002893</t>
  </si>
  <si>
    <t>00002894</t>
  </si>
  <si>
    <t>Bán hàng CÔNG TY TNHH XUẤT - NHẬP KHẨU VÀ BÁN LẺ HÀNG TIÊU DÙNG HÀ NỘI theo hóa đơn 00002894</t>
  </si>
  <si>
    <t>00002909</t>
  </si>
  <si>
    <t>00002963</t>
  </si>
  <si>
    <t>BRG Cửa hàng Haprofood 27B Nguyễn Đình Chiều</t>
  </si>
  <si>
    <t>00003050</t>
  </si>
  <si>
    <t>Bán hàng CÔNG TY TNHH XUẤT - NHẬP KHẨU VÀ BÁN LẺ HÀNG TIÊU DÙNG HÀ NỘI theo hóa đơn 00003050</t>
  </si>
  <si>
    <t>00003101</t>
  </si>
  <si>
    <t>Bán hàng CÔNG TY TNHH XUẤT - NHẬP KHẨU VÀ BÁN LẺ HÀNG TIÊU DÙNG HÀ NỘI theo hóa đơn 00003101</t>
  </si>
  <si>
    <t>00003102</t>
  </si>
  <si>
    <t>Bán hàng CÔNG TY TNHH XUẤT - NHẬP KHẨU VÀ BÁN LẺ HÀNG TIÊU DÙNG HÀ NỘI theo hóa đơn 00003102</t>
  </si>
  <si>
    <t>00003103</t>
  </si>
  <si>
    <t>Bán hàng CÔNG TY TNHH XUẤT - NHẬP KHẨU VÀ BÁN LẺ HÀNG TIÊU DÙNG HÀ NỘI theo hóa đơn 00003103</t>
  </si>
  <si>
    <t>00003104</t>
  </si>
  <si>
    <t>Bán hàng CÔNG TY TNHH XUẤT - NHẬP KHẨU VÀ BÁN LẺ HÀNG TIÊU DÙNG HÀ NỘI theo hóa đơn 00003104</t>
  </si>
  <si>
    <t>00003105</t>
  </si>
  <si>
    <t>Bán hàng CÔNG TY TNHH XUẤT - NHẬP KHẨU VÀ BÁN LẺ HÀNG TIÊU DÙNG HÀ NỘI theo hóa đơn 00003105</t>
  </si>
  <si>
    <t>00003587</t>
  </si>
  <si>
    <t>Bán hàng CÔNG TY TNHH XUẤT - NHẬP KHẨU VÀ BÁN LẺ HÀNG TIÊU DÙNG HÀ NỘI theo hóa đơn 00003587</t>
  </si>
  <si>
    <t>00003600</t>
  </si>
  <si>
    <t>Bán hàng CÔNG TY TNHH XUẤT - NHẬP KHẨU VÀ BÁN LẺ HÀNG TIÊU DÙNG HÀ NỘI theo hóa đơn 00003600</t>
  </si>
  <si>
    <t>00003839</t>
  </si>
  <si>
    <t>Bán hàng CÔNG TY TNHH XUẤT - NHẬP KHẨU VÀ BÁN LẺ HÀNG TIÊU DÙNG HÀ NỘI theo hóa đơn 00003839</t>
  </si>
  <si>
    <t>00003864</t>
  </si>
  <si>
    <t>Bán hàng CÔNG TY TNHH XUẤT - NHẬP KHẨU VÀ BÁN LẺ HÀNG TIÊU DÙNG HÀ NỘI theo hóa đơn 00003864</t>
  </si>
  <si>
    <t>00003922</t>
  </si>
  <si>
    <t>00003923</t>
  </si>
  <si>
    <t>Bán hàng CÔNG TY TNHH XUẤT - NHẬP KHẨU VÀ BÁN LẺ HÀNG TIÊU DÙNG HÀ NỘI theo hóa đơn 00003923</t>
  </si>
  <si>
    <t>00003993</t>
  </si>
  <si>
    <t>BRGMart Intracom Vĩnh Ngọc</t>
  </si>
  <si>
    <t>00004101</t>
  </si>
  <si>
    <t>BRGMART 83 Nguyễn An Ninh, Hà Nội</t>
  </si>
  <si>
    <t>00004102</t>
  </si>
  <si>
    <t>Bán hàng CÔNG TY TNHH XUẤT - NHẬP KHẨU VÀ BÁN LẺ HÀNG TIÊU DÙNG HÀ NỘI theo hóa đơn 00004102</t>
  </si>
  <si>
    <t>00004146</t>
  </si>
  <si>
    <t>Bán hàng CÔNG TY TNHH XUẤT - NHẬP KHẨU VÀ BÁN LẺ HÀNG TIÊU DÙNG HÀ NỘI theo hóa đơn 00004146</t>
  </si>
  <si>
    <t>00004208</t>
  </si>
  <si>
    <t>00006269</t>
  </si>
  <si>
    <t>00006364</t>
  </si>
  <si>
    <t>00006365</t>
  </si>
  <si>
    <t>Bán hàng CÔNG TY TNHH XUẤT - NHẬP KHẨU VÀ BÁN LẺ HÀNG TIÊU DÙNG HÀ NỘI theo hóa đơn 00006365</t>
  </si>
  <si>
    <t>00006710</t>
  </si>
  <si>
    <t>00006715</t>
  </si>
  <si>
    <t>00006716</t>
  </si>
  <si>
    <t>00006733</t>
  </si>
  <si>
    <t>00006738</t>
  </si>
  <si>
    <t>10011. Siêu thị BRGMart 120 Hàng Trống</t>
  </si>
  <si>
    <t>00006811</t>
  </si>
  <si>
    <t>BRGMART 41 Đông tác, Hà Nội</t>
  </si>
  <si>
    <t>00006817</t>
  </si>
  <si>
    <t>00006818</t>
  </si>
  <si>
    <t>BRGMART Vĩnh Phúc, HN</t>
  </si>
  <si>
    <t>00006877</t>
  </si>
  <si>
    <t>00006879</t>
  </si>
  <si>
    <t>00007625</t>
  </si>
  <si>
    <t>Bán hàng CÔNG TY TNHH XUẤT - NHẬP KHẨU VÀ BÁN LẺ HÀNG TIÊU DÙNG HÀ NỘI theo hóa đơn 00007625</t>
  </si>
  <si>
    <t>00008988</t>
  </si>
  <si>
    <t>00008998</t>
  </si>
  <si>
    <t>00009016</t>
  </si>
  <si>
    <t>00009050</t>
  </si>
  <si>
    <t>10021. Siêu thị BRGMart Nguyễn Văn Cừ</t>
  </si>
  <si>
    <t>00009052</t>
  </si>
  <si>
    <t>00000368</t>
  </si>
  <si>
    <t>00009078</t>
  </si>
  <si>
    <t>00009164</t>
  </si>
  <si>
    <t>BRGMART MD Complex Hàm Nghi, Hà Nội</t>
  </si>
  <si>
    <t>00009165</t>
  </si>
  <si>
    <t>00009219</t>
  </si>
  <si>
    <t>BRG 24 Trần Nhật Duật, Hoàn Kiếm, Hà Nội</t>
  </si>
  <si>
    <t>00009234</t>
  </si>
  <si>
    <t>00011231</t>
  </si>
  <si>
    <t>00011302</t>
  </si>
  <si>
    <t>BRGMAR 160 ngõ Thái Thịnh 1, Hà Nội</t>
  </si>
  <si>
    <t>00011303</t>
  </si>
  <si>
    <t>BRG UDIC Riverside 1 - 122 Vĩnh Tuy, Hai Bà Trưng, HN</t>
  </si>
  <si>
    <t>00011324</t>
  </si>
  <si>
    <t>00011345</t>
  </si>
  <si>
    <t>BRGMART Ecohome3, Hà Nội</t>
  </si>
  <si>
    <t>00011347</t>
  </si>
  <si>
    <t>00011383</t>
  </si>
  <si>
    <t>00011471</t>
  </si>
  <si>
    <t>Cửa hàng Haprofood 27B Nguyễn Đình Chiều</t>
  </si>
  <si>
    <t>00011475</t>
  </si>
  <si>
    <t>Bán hàng CÔNG TY TNHH XUẤT - NHẬP KHẨU VÀ BÁN LẺ HÀNG TIÊU DÙNG HÀ NỘI theo hóa đơn 00011475</t>
  </si>
  <si>
    <t>00011487</t>
  </si>
  <si>
    <t>00011490</t>
  </si>
  <si>
    <t>00011528</t>
  </si>
  <si>
    <t>00011529</t>
  </si>
  <si>
    <t>BRGMart Mao Khê</t>
  </si>
  <si>
    <t>00013282</t>
  </si>
  <si>
    <t>00013283</t>
  </si>
  <si>
    <t>00013374</t>
  </si>
  <si>
    <t>00013435</t>
  </si>
  <si>
    <t>00013457</t>
  </si>
  <si>
    <t>BRG 63 Hàng Trống, Hoàn Kiếm, Hà Nội</t>
  </si>
  <si>
    <t>00013458</t>
  </si>
  <si>
    <t>BRGMART 98 Tô Ngọc Vân, Hà Nội</t>
  </si>
  <si>
    <t>00013521</t>
  </si>
  <si>
    <t>00013523</t>
  </si>
  <si>
    <t>00013600</t>
  </si>
  <si>
    <t>00013611</t>
  </si>
  <si>
    <t>BRG 362 Ngọc Lâm, Hà Nội</t>
  </si>
  <si>
    <t>00015544</t>
  </si>
  <si>
    <t>00015552</t>
  </si>
  <si>
    <t>00015643</t>
  </si>
  <si>
    <t>00015689</t>
  </si>
  <si>
    <t>00015690</t>
  </si>
  <si>
    <t>00015691</t>
  </si>
  <si>
    <t>BRG Lộc Ninh Singashine - Thị trấn Chúc Sơn</t>
  </si>
  <si>
    <t>00015770</t>
  </si>
  <si>
    <t>00015771</t>
  </si>
  <si>
    <t>00015862</t>
  </si>
  <si>
    <t>CỐ ĐỊNH 5% - BRGMART 324 Tây Sơn</t>
  </si>
  <si>
    <t>00015906</t>
  </si>
  <si>
    <t>00016753</t>
  </si>
  <si>
    <t>00017432</t>
  </si>
  <si>
    <t>00017459</t>
  </si>
  <si>
    <t>00017507</t>
  </si>
  <si>
    <t>00017522</t>
  </si>
  <si>
    <t>00017676</t>
  </si>
  <si>
    <t>BRGMART Hải Phòng</t>
  </si>
  <si>
    <t>00017713</t>
  </si>
  <si>
    <t>00017765</t>
  </si>
  <si>
    <t>00017768</t>
  </si>
  <si>
    <t>00017769</t>
  </si>
  <si>
    <t>00000847</t>
  </si>
  <si>
    <t>Hàng trả BRG tháng 3 (11 phiếu Hàng bán trả lại, 39 phiếu Kho nhập T03.2023)</t>
  </si>
  <si>
    <t>00019058</t>
  </si>
  <si>
    <t>00019063</t>
  </si>
  <si>
    <t>00019064</t>
  </si>
  <si>
    <t>00019079</t>
  </si>
  <si>
    <t>00019080</t>
  </si>
  <si>
    <t>00019122</t>
  </si>
  <si>
    <t>00019123</t>
  </si>
  <si>
    <t>00019124</t>
  </si>
  <si>
    <t>00019125</t>
  </si>
  <si>
    <t>00019126</t>
  </si>
  <si>
    <t>00019128</t>
  </si>
  <si>
    <t>00019271</t>
  </si>
  <si>
    <t>BRGMART Phố Nối, Hưng Yên, CK CỐ ĐỊNH 5%</t>
  </si>
  <si>
    <t>00019305</t>
  </si>
  <si>
    <t>BRG Lộc Ninh Singashine - Thị trấn Chúc Sơn, ck cố định 5%</t>
  </si>
  <si>
    <t>00019312</t>
  </si>
  <si>
    <t>00019313</t>
  </si>
  <si>
    <t>00019325</t>
  </si>
  <si>
    <t>00020365</t>
  </si>
  <si>
    <t>00020371</t>
  </si>
  <si>
    <t>Cửa hàng HaproFood 63 Cầu Gỗ</t>
  </si>
  <si>
    <t>00020431</t>
  </si>
  <si>
    <t>00020487</t>
  </si>
  <si>
    <t>00020490</t>
  </si>
  <si>
    <t>00020501</t>
  </si>
  <si>
    <t>00020502</t>
  </si>
  <si>
    <t>00020518</t>
  </si>
  <si>
    <t>00020519</t>
  </si>
  <si>
    <t>Bán hàng BRG10141 Siêu thị Intimemex Như Quỳnh, Hưng Yên, CK CỐ ĐỊNH 5%</t>
  </si>
  <si>
    <t>00020528</t>
  </si>
  <si>
    <t>00020650</t>
  </si>
  <si>
    <t>00022207</t>
  </si>
  <si>
    <t>00022210</t>
  </si>
  <si>
    <t>00022213</t>
  </si>
  <si>
    <t>00022214</t>
  </si>
  <si>
    <t>00022265</t>
  </si>
  <si>
    <t>00022394</t>
  </si>
  <si>
    <t>00022397</t>
  </si>
  <si>
    <t>00022457</t>
  </si>
  <si>
    <t>00022458</t>
  </si>
  <si>
    <t>00022487</t>
  </si>
  <si>
    <t>BRGMART 9 Lê Quý Đôn, Hai Bà Trưng, HN</t>
  </si>
  <si>
    <t>00023447</t>
  </si>
  <si>
    <t>00023473</t>
  </si>
  <si>
    <t>00023541</t>
  </si>
  <si>
    <t>00023573</t>
  </si>
  <si>
    <t>00023603</t>
  </si>
  <si>
    <t>00023637</t>
  </si>
  <si>
    <t>00023704</t>
  </si>
  <si>
    <t>00023705</t>
  </si>
  <si>
    <t>00023706</t>
  </si>
  <si>
    <t>00023756</t>
  </si>
  <si>
    <t>00024724</t>
  </si>
  <si>
    <t>00025165</t>
  </si>
  <si>
    <t>00025166</t>
  </si>
  <si>
    <t>00001354</t>
  </si>
  <si>
    <t>Hàng trả - phiếu trả T04.2023</t>
  </si>
  <si>
    <t>THEO DÕI CÔNG NỢ / BRG 2023</t>
  </si>
  <si>
    <t>Tháng</t>
  </si>
  <si>
    <t>Nội dung</t>
  </si>
  <si>
    <t>Số tiền bán hàng (+V)</t>
  </si>
  <si>
    <t>Giảm trừ</t>
  </si>
  <si>
    <t>Sô tiền khách đã thanh toán</t>
  </si>
  <si>
    <t>Số đầu kỳ</t>
  </si>
  <si>
    <t>CK tháng 11/2022</t>
  </si>
  <si>
    <t>CK tháng 12/2022</t>
  </si>
  <si>
    <t>Bảng kê hóa đơn tháng 1</t>
  </si>
  <si>
    <t>Bảng kê hóa đơn tháng 2</t>
  </si>
  <si>
    <t>Bảng kê hóa đơn tháng 3</t>
  </si>
  <si>
    <t>Bảng kê hóa đơn tháng 4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</si>
  <si>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</si>
  <si>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</si>
  <si>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</si>
  <si>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</si>
  <si>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</si>
  <si>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</si>
  <si>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</si>
  <si>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>Hàng trả tháng 7</t>
  </si>
  <si>
    <t>Hàng trả tháng 8</t>
  </si>
  <si>
    <t>Hàng trả tháng 9</t>
  </si>
  <si>
    <t>Hàng trả tháng 10</t>
  </si>
  <si>
    <t>Hàng trả tháng 11</t>
  </si>
  <si>
    <t>Hàng trả tháng 12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</si>
  <si>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</si>
  <si>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</si>
  <si>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</si>
  <si>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</si>
  <si>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</si>
  <si>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</si>
  <si>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Thanh toán tháng 6</t>
  </si>
  <si>
    <t>Tổng đã thanh toán</t>
  </si>
  <si>
    <t xml:space="preserve">Dư nợ phải thu </t>
  </si>
  <si>
    <t xml:space="preserve">BẢNG KÊ HÓA ĐƠN CHƯA THANH TOÁN đến ngày 30/4/2023 </t>
  </si>
  <si>
    <t xml:space="preserve">Ngày </t>
  </si>
  <si>
    <t>Số HĐ</t>
  </si>
  <si>
    <t>Tiền hàng</t>
  </si>
  <si>
    <t>Thuế</t>
  </si>
  <si>
    <t>260001152212000002</t>
  </si>
  <si>
    <t>221001152212000002</t>
  </si>
  <si>
    <t>253001152212000015</t>
  </si>
  <si>
    <t>256001152212000010</t>
  </si>
  <si>
    <t>235001142212000010</t>
  </si>
  <si>
    <t>235001142212000011</t>
  </si>
  <si>
    <t>225001152212000007</t>
  </si>
  <si>
    <t>206001152212000016</t>
  </si>
  <si>
    <t>204001152212000027</t>
  </si>
  <si>
    <t>005001142212000010</t>
  </si>
  <si>
    <t>270001152212000021</t>
  </si>
  <si>
    <t>400001152212000083</t>
  </si>
  <si>
    <t>203001152212000027</t>
  </si>
  <si>
    <t>303001142212000009</t>
  </si>
  <si>
    <t>253001152212000036</t>
  </si>
  <si>
    <t>400001152212000084</t>
  </si>
  <si>
    <t>270001152212000045</t>
  </si>
  <si>
    <t>221001152212000011</t>
  </si>
  <si>
    <t>209001152212000014</t>
  </si>
  <si>
    <t>217001152212000022</t>
  </si>
  <si>
    <t>217001152212000024</t>
  </si>
  <si>
    <t>221001152212000012</t>
  </si>
  <si>
    <t>277001152301000001</t>
  </si>
  <si>
    <t>272001152301000005</t>
  </si>
  <si>
    <t>203001152301000009</t>
  </si>
  <si>
    <t>268001152301000009</t>
  </si>
  <si>
    <t>400001152301000079</t>
  </si>
  <si>
    <t>256001152301000008</t>
  </si>
  <si>
    <t>276001152301000017</t>
  </si>
  <si>
    <t>005001152301000031</t>
  </si>
  <si>
    <t>301001152301000015</t>
  </si>
  <si>
    <t>266001152301000006</t>
  </si>
  <si>
    <t>271001152301000011</t>
  </si>
  <si>
    <t>004001152301000015</t>
  </si>
  <si>
    <t>014001152301000012</t>
  </si>
  <si>
    <t>203001152301000017</t>
  </si>
  <si>
    <t>009001152301000013</t>
  </si>
  <si>
    <t>276001152301000037</t>
  </si>
  <si>
    <t>274001152301000006</t>
  </si>
  <si>
    <t>248001152301000033</t>
  </si>
  <si>
    <t>233001142301000006</t>
  </si>
  <si>
    <t>235001152301000003</t>
  </si>
  <si>
    <t>235001152301000004</t>
  </si>
  <si>
    <t>273001152301000007</t>
  </si>
  <si>
    <t>270001152301000041</t>
  </si>
  <si>
    <t>233001152301000016</t>
  </si>
  <si>
    <t>225001152301000007</t>
  </si>
  <si>
    <t>206001152301000011</t>
  </si>
  <si>
    <t>211001152301000007</t>
  </si>
  <si>
    <t>270001152301000033</t>
  </si>
  <si>
    <t>400001152301000140</t>
  </si>
  <si>
    <t>255001152302000003</t>
  </si>
  <si>
    <t>256001152302000003</t>
  </si>
  <si>
    <t>004001152302000008</t>
  </si>
  <si>
    <t>206001152302000010</t>
  </si>
  <si>
    <t>276001152302000024</t>
  </si>
  <si>
    <t>400001152302000036</t>
  </si>
  <si>
    <t>400001152302000037</t>
  </si>
  <si>
    <t>256001152302000010</t>
  </si>
  <si>
    <t>400001152302000038</t>
  </si>
  <si>
    <t>222001152302000005</t>
  </si>
  <si>
    <t>303001152302000020</t>
  </si>
  <si>
    <t>301001152302000036</t>
  </si>
  <si>
    <t>276001152302000053</t>
  </si>
  <si>
    <t>276001152302000054</t>
  </si>
  <si>
    <t>235001142302000007</t>
  </si>
  <si>
    <t>271001152302000013</t>
  </si>
  <si>
    <t>009001152302000036</t>
  </si>
  <si>
    <t>256001152302000018</t>
  </si>
  <si>
    <t>400001152302000039</t>
  </si>
  <si>
    <t>222001152302000010</t>
  </si>
  <si>
    <t>234001152302000012</t>
  </si>
  <si>
    <t>209001152302000021</t>
  </si>
  <si>
    <t>257001152302000095</t>
  </si>
  <si>
    <t>273001152302000018</t>
  </si>
  <si>
    <t>217001152302000029</t>
  </si>
  <si>
    <t>225001152302000020</t>
  </si>
  <si>
    <t>211001152302000027</t>
  </si>
  <si>
    <t>001001152302000081</t>
  </si>
  <si>
    <t>258001142302000001</t>
  </si>
  <si>
    <t>206001152302000059</t>
  </si>
  <si>
    <t>269001152302000071</t>
  </si>
  <si>
    <t>276001152302000153</t>
  </si>
  <si>
    <t>268001142302000035</t>
  </si>
  <si>
    <t>235001142302000012</t>
  </si>
  <si>
    <t>211001152302000056</t>
  </si>
  <si>
    <t>004001152303000008</t>
  </si>
  <si>
    <t>304001152303000015</t>
  </si>
  <si>
    <t>268001142303000003</t>
  </si>
  <si>
    <t>267001152303000011</t>
  </si>
  <si>
    <t>400001152303000027</t>
  </si>
  <si>
    <t>206001152303000016</t>
  </si>
  <si>
    <t>301001152303000021</t>
  </si>
  <si>
    <t>235001142303000004</t>
  </si>
  <si>
    <t>306001152303000021</t>
  </si>
  <si>
    <t>304001152303000025</t>
  </si>
  <si>
    <t>205001152303000031</t>
  </si>
  <si>
    <t>257001152303000043</t>
  </si>
  <si>
    <t>209001152303000013</t>
  </si>
  <si>
    <t>004001152303000057</t>
  </si>
  <si>
    <t>211001152303000021</t>
  </si>
  <si>
    <t>400001152303000028</t>
  </si>
  <si>
    <t>276001152303000041</t>
  </si>
  <si>
    <t>241001152303000010</t>
  </si>
  <si>
    <t>206001152303000031</t>
  </si>
  <si>
    <t>400001152303000094</t>
  </si>
  <si>
    <t>400001152303000095</t>
  </si>
  <si>
    <t>266001152303000024</t>
  </si>
  <si>
    <t>267001152303000025</t>
  </si>
  <si>
    <t>276001152303000049</t>
  </si>
  <si>
    <t>203001152303000073</t>
  </si>
  <si>
    <t>009001142303000009</t>
  </si>
  <si>
    <t>235001142303000010</t>
  </si>
  <si>
    <t>224001152303000016</t>
  </si>
  <si>
    <t>009001152303000039</t>
  </si>
  <si>
    <t>400001152303000153</t>
  </si>
  <si>
    <t>400001152303000154</t>
  </si>
  <si>
    <t>005001152303000082</t>
  </si>
  <si>
    <t>258001142303000003</t>
  </si>
  <si>
    <t>241001152303000016</t>
  </si>
  <si>
    <t>248001152303000077</t>
  </si>
  <si>
    <t>262001152303000019</t>
  </si>
  <si>
    <t>275001152303000019</t>
  </si>
  <si>
    <t>277001152303000069</t>
  </si>
  <si>
    <t>400001152303000179</t>
  </si>
  <si>
    <t>400001152304000031</t>
  </si>
  <si>
    <t>224001152304000002</t>
  </si>
  <si>
    <t>270001152304000004</t>
  </si>
  <si>
    <t>206001152304000007</t>
  </si>
  <si>
    <t>003001152304000012</t>
  </si>
  <si>
    <t>304001152304000013</t>
  </si>
  <si>
    <t>241001152304000003</t>
  </si>
  <si>
    <t>222001152304000005</t>
  </si>
  <si>
    <t>276001152304000022</t>
  </si>
  <si>
    <t>004001152304000028</t>
  </si>
  <si>
    <t>206001152304000022</t>
  </si>
  <si>
    <t>235001152304000009</t>
  </si>
  <si>
    <t>211001152304000034</t>
  </si>
  <si>
    <t>400001152304000032</t>
  </si>
  <si>
    <t>277001152304000024</t>
  </si>
  <si>
    <t>267001152304000023</t>
  </si>
  <si>
    <t>002001152304000027</t>
  </si>
  <si>
    <t>268001142304000019</t>
  </si>
  <si>
    <t>001001152304000056</t>
  </si>
  <si>
    <t>276001152304000041</t>
  </si>
  <si>
    <t>262001152304000011</t>
  </si>
  <si>
    <t>273001152304000015</t>
  </si>
  <si>
    <t>222001152304000024</t>
  </si>
  <si>
    <t>001001152304000066</t>
  </si>
  <si>
    <t>203001152304000073</t>
  </si>
  <si>
    <t>272001152304000062</t>
  </si>
  <si>
    <t>233001152304000032</t>
  </si>
  <si>
    <t>277001152304000065</t>
  </si>
  <si>
    <t>005001152304000080</t>
  </si>
  <si>
    <t>268001142304000023</t>
  </si>
  <si>
    <t>002001152304000075</t>
  </si>
  <si>
    <t>270001152304000122</t>
  </si>
  <si>
    <t>006001152304000095</t>
  </si>
  <si>
    <t>257001152304000147</t>
  </si>
  <si>
    <t>CK tháng 10/2022</t>
  </si>
  <si>
    <t>CK tháng 1+2/2023</t>
  </si>
  <si>
    <t>CK tháng 03+04/2023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</si>
</sst>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dd/mm/yyyy;@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2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color rgb="FF000000"/>
      <name val="Times New Roman"/>
      <family val="1"/>
    </font>
    <font>
      <sz val="8"/>
      <name val="Calibri"/>
      <family val="2"/>
      <charset val="16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18" fillId="0" borderId="0"/>
  </cellStyleXfs>
  <cellXfs count="90">
    <xf numFmtId="0" fontId="0" fillId="0" borderId="0" xfId="0"/>
    <xf numFmtId="0" fontId="0" fillId="0" borderId="0" xfId="0" applyAlignment="1">
      <alignment vertical="top"/>
    </xf>
    <xf numFmtId="164" fontId="3" fillId="0" borderId="0" xfId="1" applyNumberFormat="1" applyFont="1" applyAlignment="1">
      <alignment vertical="top"/>
    </xf>
    <xf numFmtId="0" fontId="5" fillId="0" borderId="0" xfId="0" applyFont="1"/>
    <xf numFmtId="0" fontId="9" fillId="5" borderId="2" xfId="3" applyFont="1" applyFill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165" fontId="10" fillId="0" borderId="2" xfId="4" applyNumberFormat="1" applyFont="1" applyFill="1" applyBorder="1" applyAlignment="1">
      <alignment horizontal="center" vertical="center" wrapText="1"/>
    </xf>
    <xf numFmtId="0" fontId="11" fillId="0" borderId="2" xfId="3" applyFont="1" applyBorder="1" applyAlignment="1">
      <alignment horizontal="center"/>
    </xf>
    <xf numFmtId="0" fontId="11" fillId="0" borderId="2" xfId="3" applyFont="1" applyBorder="1" applyAlignment="1">
      <alignment horizontal="left"/>
    </xf>
    <xf numFmtId="165" fontId="11" fillId="0" borderId="2" xfId="4" applyNumberFormat="1" applyFont="1" applyBorder="1" applyAlignment="1">
      <alignment horizontal="center"/>
    </xf>
    <xf numFmtId="165" fontId="11" fillId="0" borderId="2" xfId="4" applyNumberFormat="1" applyFont="1" applyBorder="1"/>
    <xf numFmtId="0" fontId="11" fillId="0" borderId="2" xfId="3" applyFont="1" applyBorder="1"/>
    <xf numFmtId="165" fontId="9" fillId="5" borderId="2" xfId="4" applyNumberFormat="1" applyFont="1" applyFill="1" applyBorder="1" applyAlignment="1">
      <alignment horizontal="center"/>
    </xf>
    <xf numFmtId="0" fontId="9" fillId="5" borderId="2" xfId="3" applyFont="1" applyFill="1" applyBorder="1"/>
    <xf numFmtId="0" fontId="11" fillId="0" borderId="4" xfId="3" applyFont="1" applyBorder="1" applyAlignment="1">
      <alignment horizontal="left"/>
    </xf>
    <xf numFmtId="0" fontId="11" fillId="3" borderId="2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left"/>
    </xf>
    <xf numFmtId="164" fontId="6" fillId="3" borderId="2" xfId="1" applyNumberFormat="1" applyFont="1" applyFill="1" applyBorder="1"/>
    <xf numFmtId="165" fontId="11" fillId="3" borderId="2" xfId="4" applyNumberFormat="1" applyFont="1" applyFill="1" applyBorder="1" applyAlignment="1">
      <alignment horizontal="center"/>
    </xf>
    <xf numFmtId="0" fontId="11" fillId="3" borderId="2" xfId="3" applyFont="1" applyFill="1" applyBorder="1"/>
    <xf numFmtId="165" fontId="6" fillId="0" borderId="2" xfId="4" applyNumberFormat="1" applyFont="1" applyBorder="1" applyAlignment="1">
      <alignment horizontal="center"/>
    </xf>
    <xf numFmtId="165" fontId="6" fillId="3" borderId="2" xfId="4" applyNumberFormat="1" applyFont="1" applyFill="1" applyBorder="1" applyAlignment="1">
      <alignment horizontal="center"/>
    </xf>
    <xf numFmtId="165" fontId="9" fillId="5" borderId="2" xfId="4" applyNumberFormat="1" applyFont="1" applyFill="1" applyBorder="1"/>
    <xf numFmtId="165" fontId="3" fillId="5" borderId="2" xfId="4" applyNumberFormat="1" applyFont="1" applyFill="1" applyBorder="1" applyAlignment="1">
      <alignment horizontal="center" vertical="center"/>
    </xf>
    <xf numFmtId="165" fontId="9" fillId="5" borderId="2" xfId="3" applyNumberFormat="1" applyFont="1" applyFill="1" applyBorder="1"/>
    <xf numFmtId="165" fontId="10" fillId="4" borderId="2" xfId="3" applyNumberFormat="1" applyFont="1" applyFill="1" applyBorder="1"/>
    <xf numFmtId="165" fontId="0" fillId="0" borderId="0" xfId="0" applyNumberFormat="1"/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38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14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38" fontId="6" fillId="3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/>
    </xf>
    <xf numFmtId="14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38" fontId="6" fillId="0" borderId="2" xfId="2" applyNumberFormat="1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0" fillId="0" borderId="0" xfId="0" applyAlignment="1">
      <alignment vertical="top" wrapText="1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  <xf numFmtId="166" fontId="12" fillId="0" borderId="6" xfId="0" applyNumberFormat="1" applyFont="1" applyBorder="1" applyAlignment="1">
      <alignment horizontal="center" vertical="top" shrinkToFit="1"/>
    </xf>
    <xf numFmtId="3" fontId="12" fillId="0" borderId="6" xfId="0" applyNumberFormat="1" applyFont="1" applyBorder="1" applyAlignment="1">
      <alignment horizontal="right" vertical="top" shrinkToFit="1"/>
    </xf>
    <xf numFmtId="3" fontId="12" fillId="0" borderId="7" xfId="0" applyNumberFormat="1" applyFont="1" applyBorder="1" applyAlignment="1">
      <alignment vertical="top" shrinkToFit="1"/>
    </xf>
    <xf numFmtId="166" fontId="12" fillId="0" borderId="8" xfId="0" applyNumberFormat="1" applyFont="1" applyBorder="1" applyAlignment="1">
      <alignment horizontal="center" vertical="top" shrinkToFit="1"/>
    </xf>
    <xf numFmtId="3" fontId="12" fillId="0" borderId="8" xfId="0" applyNumberFormat="1" applyFont="1" applyBorder="1" applyAlignment="1">
      <alignment horizontal="right" vertical="top" shrinkToFit="1"/>
    </xf>
    <xf numFmtId="3" fontId="12" fillId="0" borderId="9" xfId="0" applyNumberFormat="1" applyFont="1" applyBorder="1" applyAlignment="1">
      <alignment vertical="top" shrinkToFit="1"/>
    </xf>
    <xf numFmtId="166" fontId="14" fillId="0" borderId="6" xfId="5" applyNumberFormat="1" applyFont="1" applyBorder="1" applyAlignment="1">
      <alignment horizontal="center" vertical="top" shrinkToFit="1"/>
    </xf>
    <xf numFmtId="3" fontId="14" fillId="0" borderId="6" xfId="5" applyNumberFormat="1" applyFont="1" applyBorder="1" applyAlignment="1">
      <alignment horizontal="right" vertical="top" shrinkToFit="1"/>
    </xf>
    <xf numFmtId="3" fontId="14" fillId="0" borderId="7" xfId="5" applyNumberFormat="1" applyFont="1" applyBorder="1" applyAlignment="1">
      <alignment horizontal="right" vertical="top" shrinkToFit="1"/>
    </xf>
    <xf numFmtId="166" fontId="12" fillId="0" borderId="6" xfId="5" applyNumberFormat="1" applyFont="1" applyBorder="1" applyAlignment="1">
      <alignment horizontal="center" vertical="top" shrinkToFit="1"/>
    </xf>
    <xf numFmtId="3" fontId="12" fillId="0" borderId="6" xfId="5" applyNumberFormat="1" applyFont="1" applyBorder="1" applyAlignment="1">
      <alignment horizontal="right" vertical="top" shrinkToFit="1"/>
    </xf>
    <xf numFmtId="3" fontId="12" fillId="0" borderId="7" xfId="5" applyNumberFormat="1" applyFont="1" applyBorder="1" applyAlignment="1">
      <alignment horizontal="right" vertical="top" shrinkToFit="1"/>
    </xf>
    <xf numFmtId="0" fontId="16" fillId="6" borderId="0" xfId="0" applyFont="1" applyFill="1"/>
    <xf numFmtId="0" fontId="6" fillId="0" borderId="2" xfId="0" quotePrefix="1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top" shrinkToFit="1"/>
    </xf>
    <xf numFmtId="0" fontId="12" fillId="0" borderId="8" xfId="0" applyFont="1" applyBorder="1" applyAlignment="1">
      <alignment horizontal="center" vertical="top" shrinkToFit="1"/>
    </xf>
    <xf numFmtId="0" fontId="12" fillId="0" borderId="6" xfId="5" applyFont="1" applyBorder="1" applyAlignment="1">
      <alignment horizontal="center" vertical="top" shrinkToFit="1"/>
    </xf>
    <xf numFmtId="0" fontId="14" fillId="0" borderId="6" xfId="5" applyFont="1" applyBorder="1" applyAlignment="1">
      <alignment horizontal="center" vertical="top" shrinkToFit="1"/>
    </xf>
    <xf numFmtId="38" fontId="0" fillId="0" borderId="0" xfId="0" applyNumberFormat="1"/>
    <xf numFmtId="0" fontId="17" fillId="0" borderId="0" xfId="0" applyFont="1" applyAlignment="1">
      <alignment vertical="top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17" fillId="0" borderId="0" xfId="0" applyFont="1" applyAlignment="1">
      <alignment horizontal="left" vertical="top"/>
    </xf>
    <xf numFmtId="38" fontId="5" fillId="0" borderId="10" xfId="2" applyNumberFormat="1" applyFont="1" applyBorder="1" applyAlignment="1">
      <alignment horizontal="right" vertical="center"/>
    </xf>
    <xf numFmtId="0" fontId="5" fillId="0" borderId="10" xfId="2" applyFont="1" applyBorder="1" applyAlignment="1">
      <alignment horizontal="right" vertical="center"/>
    </xf>
    <xf numFmtId="38" fontId="17" fillId="0" borderId="0" xfId="0" applyNumberFormat="1" applyFont="1" applyAlignment="1">
      <alignment vertical="top"/>
    </xf>
    <xf numFmtId="0" fontId="17" fillId="0" borderId="0" xfId="0" applyFont="1"/>
    <xf numFmtId="0" fontId="17" fillId="0" borderId="0" xfId="0" applyFont="1" applyAlignment="1">
      <alignment vertical="top" wrapText="1"/>
    </xf>
    <xf numFmtId="166" fontId="12" fillId="0" borderId="2" xfId="0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 vertical="center" shrinkToFit="1"/>
    </xf>
    <xf numFmtId="166" fontId="12" fillId="0" borderId="0" xfId="6" applyNumberFormat="1" applyFont="1" applyAlignment="1">
      <alignment vertical="top" shrinkToFit="1"/>
    </xf>
    <xf numFmtId="3" fontId="12" fillId="0" borderId="0" xfId="6" applyNumberFormat="1" applyFont="1" applyAlignment="1">
      <alignment vertical="top" shrinkToFit="1"/>
    </xf>
    <xf numFmtId="0" fontId="15" fillId="0" borderId="0" xfId="6" applyFont="1" applyAlignment="1">
      <alignment horizontal="center" vertical="top" wrapText="1"/>
    </xf>
    <xf numFmtId="14" fontId="11" fillId="0" borderId="2" xfId="3" applyNumberFormat="1" applyFont="1" applyBorder="1" applyAlignment="1">
      <alignment horizontal="center"/>
    </xf>
    <xf numFmtId="0" fontId="15" fillId="0" borderId="0" xfId="6" applyFont="1" applyAlignment="1">
      <alignment horizontal="right" vertical="top"/>
    </xf>
    <xf numFmtId="14" fontId="11" fillId="0" borderId="3" xfId="3" applyNumberFormat="1" applyFont="1" applyBorder="1" applyAlignment="1">
      <alignment horizontal="center"/>
    </xf>
    <xf numFmtId="14" fontId="10" fillId="4" borderId="3" xfId="3" quotePrefix="1" applyNumberFormat="1" applyFont="1" applyFill="1" applyBorder="1" applyAlignment="1">
      <alignment horizontal="center" vertical="center"/>
    </xf>
    <xf numFmtId="14" fontId="10" fillId="4" borderId="5" xfId="3" quotePrefix="1" applyNumberFormat="1" applyFont="1" applyFill="1" applyBorder="1" applyAlignment="1">
      <alignment horizontal="center" vertical="center"/>
    </xf>
    <xf numFmtId="14" fontId="10" fillId="4" borderId="4" xfId="3" quotePrefix="1" applyNumberFormat="1" applyFont="1" applyFill="1" applyBorder="1" applyAlignment="1">
      <alignment horizontal="center" vertical="center"/>
    </xf>
    <xf numFmtId="14" fontId="8" fillId="0" borderId="1" xfId="3" applyNumberFormat="1" applyFont="1" applyBorder="1" applyAlignment="1">
      <alignment horizontal="center"/>
    </xf>
    <xf numFmtId="14" fontId="9" fillId="5" borderId="3" xfId="3" applyNumberFormat="1" applyFont="1" applyFill="1" applyBorder="1" applyAlignment="1">
      <alignment horizontal="center"/>
    </xf>
    <xf numFmtId="14" fontId="9" fillId="5" borderId="4" xfId="3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</cellXfs>
  <cellStyles count="7">
    <cellStyle name="Comma" xfId="1" builtinId="3"/>
    <cellStyle name="Comma 2" xfId="4" xr:uid="{1D104049-538B-4340-890F-8239CEB1AC02}"/>
    <cellStyle name="Normal" xfId="0" builtinId="0"/>
    <cellStyle name="Normal 2" xfId="3" xr:uid="{153F3E7C-2D1A-447D-9ED5-1C2CE5AD85DC}"/>
    <cellStyle name="Normal 3" xfId="2" xr:uid="{76890CEF-DCE3-4B0C-99E5-8BA9E2C147B2}"/>
    <cellStyle name="Normal 4" xfId="5" xr:uid="{0D721A64-C630-499B-B9CC-24ACA9601128}"/>
    <cellStyle name="Normal 5" xfId="6" xr:uid="{D5A1BE59-D945-4A43-B36D-2E5600959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7BF3E-E5F8-4437-AA98-D734F781B367}">
  <dimension ref="B2:K41"/>
  <sheetViews>
    <sheetView tabSelected="1" workbookViewId="0">
      <selection activeCell="D11" sqref="D11"/>
    </sheetView>
  </sheetViews>
  <sheetFormatPr defaultRowHeight="15" x14ac:dyDescent="0.25"/>
  <cols>
    <col min="2" max="2" width="16.7109375" customWidth="1"/>
    <col min="3" max="3" width="34.28515625" customWidth="1"/>
    <col min="4" max="6" width="16.7109375" customWidth="1"/>
    <col min="7" max="7" width="12.5703125" bestFit="1" customWidth="1"/>
    <col min="11" max="11" width="12.5703125" bestFit="1" customWidth="1"/>
  </cols>
  <sheetData>
    <row r="2" spans="2:7" ht="19.5" x14ac:dyDescent="0.3">
      <c r="B2" s="86" t="s">
        <v>461</v>
      </c>
      <c r="C2" s="86"/>
      <c r="D2" s="86"/>
      <c r="E2" s="86"/>
      <c r="F2" s="86"/>
    </row>
    <row r="3" spans="2:7" ht="31.5" x14ac:dyDescent="0.25">
      <c r="B3" s="4" t="s">
        <v>462</v>
      </c>
      <c r="C3" s="4" t="s">
        <v>463</v>
      </c>
      <c r="D3" s="4" t="s">
        <v>464</v>
      </c>
      <c r="E3" s="4" t="s">
        <v>465</v>
      </c>
      <c r="F3" s="4" t="s">
        <v>466</v>
      </c>
    </row>
    <row r="4" spans="2:7" ht="15.75" x14ac:dyDescent="0.25">
      <c r="B4" s="5"/>
      <c r="C4" s="5" t="s">
        <v>467</v>
      </c>
      <c r="D4" s="6">
        <v>274512180</v>
      </c>
      <c r="E4" s="5"/>
      <c r="F4" s="5"/>
    </row>
    <row r="5" spans="2:7" ht="15.75" x14ac:dyDescent="0.25">
      <c r="B5" s="7"/>
      <c r="C5" s="8" t="s">
        <v>660</v>
      </c>
      <c r="D5" s="9"/>
      <c r="E5" s="9">
        <v>12607246</v>
      </c>
      <c r="F5" s="10"/>
    </row>
    <row r="6" spans="2:7" ht="15.75" x14ac:dyDescent="0.25">
      <c r="B6" s="7"/>
      <c r="C6" s="8" t="s">
        <v>468</v>
      </c>
      <c r="E6" s="9">
        <v>5229362</v>
      </c>
      <c r="F6" s="10"/>
    </row>
    <row r="7" spans="2:7" ht="15.75" x14ac:dyDescent="0.25">
      <c r="B7" s="7"/>
      <c r="C7" s="8" t="s">
        <v>469</v>
      </c>
      <c r="D7" s="9"/>
      <c r="E7" s="9">
        <v>15417876</v>
      </c>
      <c r="F7" s="10"/>
    </row>
    <row r="8" spans="2:7" ht="15.75" x14ac:dyDescent="0.25">
      <c r="B8" s="7">
        <v>1</v>
      </c>
      <c r="C8" s="8" t="s">
        <v>470</v>
      </c>
      <c r="D8" s="9">
        <v>221829220</v>
      </c>
      <c r="E8" s="9"/>
      <c r="F8" s="11"/>
      <c r="G8" s="26"/>
    </row>
    <row r="9" spans="2:7" ht="15.75" x14ac:dyDescent="0.25">
      <c r="B9" s="7">
        <v>2</v>
      </c>
      <c r="C9" s="8" t="s">
        <v>471</v>
      </c>
      <c r="D9" s="9">
        <v>108288273</v>
      </c>
      <c r="E9" s="9"/>
      <c r="F9" s="11"/>
      <c r="G9" s="26"/>
    </row>
    <row r="10" spans="2:7" ht="15.75" x14ac:dyDescent="0.25">
      <c r="B10" s="7"/>
      <c r="C10" s="8" t="s">
        <v>661</v>
      </c>
      <c r="D10" s="9"/>
      <c r="E10" s="9">
        <v>17840995</v>
      </c>
      <c r="F10" s="11"/>
      <c r="G10" s="26"/>
    </row>
    <row r="11" spans="2:7" ht="15.75" x14ac:dyDescent="0.25">
      <c r="B11" s="7">
        <v>3</v>
      </c>
      <c r="C11" s="8" t="s">
        <v>472</v>
      </c>
      <c r="D11" s="9">
        <v>77197541</v>
      </c>
      <c r="E11" s="9"/>
      <c r="F11" s="11"/>
    </row>
    <row r="12" spans="2:7" ht="15.75" x14ac:dyDescent="0.25">
      <c r="B12" s="7">
        <v>4</v>
      </c>
      <c r="C12" s="8" t="s">
        <v>473</v>
      </c>
      <c r="D12" s="9">
        <v>76504023</v>
      </c>
      <c r="E12" s="9"/>
      <c r="F12" s="11"/>
    </row>
    <row r="13" spans="2:7" ht="15.75" x14ac:dyDescent="0.25">
      <c r="B13" s="7"/>
      <c r="C13" s="8" t="s">
        <v>662</v>
      </c>
      <c r="D13" s="9"/>
      <c r="E13" s="9">
        <v>7552860</v>
      </c>
      <c r="F13" s="11"/>
    </row>
    <row r="14" spans="2:7" ht="15.75" x14ac:dyDescent="0.25">
      <c r="B14" s="7"/>
      <c r="C14" s="8"/>
      <c r="D14" s="9">
        <v>88300839</v>
      </c>
      <c r="E14" s="9"/>
      <c r="F14" s="11"/>
    </row>
    <row r="15" spans="2:7" ht="15.75" x14ac:dyDescent="0.25">
      <c r="B15" s="7"/>
      <c r="C15" s="8"/>
      <c r="D15" s="9"/>
      <c r="E15" s="9">
        <v>48374256</v>
      </c>
      <c r="F15" s="11"/>
    </row>
    <row r="16" spans="2:7" ht="15.75" x14ac:dyDescent="0.25">
      <c r="B16" s="7"/>
      <c r="C16" s="8"/>
      <c r="D16" s="9">
        <v>80499618</v>
      </c>
      <c r="E16" s="9"/>
      <c r="F16" s="11"/>
    </row>
    <row r="17" spans="2:11" ht="15.75" x14ac:dyDescent="0.25">
      <c r="B17" s="87" t="s">
        <v>474</v>
      </c>
      <c r="C17" s="88"/>
      <c r="D17" s="12">
        <f>+SUM(D5:D16)</f>
        <v>652619514</v>
      </c>
      <c r="E17" s="12">
        <f>+SUM(E5:E16)</f>
        <v>107022595</v>
      </c>
      <c r="F17" s="13"/>
    </row>
    <row r="18" spans="2:11" ht="15.75" x14ac:dyDescent="0.25">
      <c r="B18" s="7">
        <v>1</v>
      </c>
      <c r="C18" s="14" t="s">
        <v>475</v>
      </c>
      <c r="D18" s="9">
        <v>-15394907</v>
      </c>
      <c r="E18" s="9"/>
      <c r="F18" s="11"/>
    </row>
    <row r="19" spans="2:11" ht="15.75" x14ac:dyDescent="0.25">
      <c r="B19" s="7">
        <v>2</v>
      </c>
      <c r="C19" s="14" t="s">
        <v>476</v>
      </c>
      <c r="D19" s="9">
        <v>-21810735</v>
      </c>
      <c r="E19" s="9"/>
      <c r="F19" s="11"/>
    </row>
    <row r="20" spans="2:11" ht="15.75" x14ac:dyDescent="0.25">
      <c r="B20" s="7">
        <v>3</v>
      </c>
      <c r="C20" s="14" t="s">
        <v>477</v>
      </c>
      <c r="D20" s="9">
        <v>-14158694</v>
      </c>
      <c r="E20" s="9"/>
      <c r="F20" s="11"/>
    </row>
    <row r="21" spans="2:11" ht="15.75" x14ac:dyDescent="0.25">
      <c r="B21" s="7">
        <v>4</v>
      </c>
      <c r="C21" s="14" t="s">
        <v>478</v>
      </c>
      <c r="D21" s="9">
        <v>-15541361</v>
      </c>
      <c r="E21" s="9"/>
      <c r="F21" s="11"/>
    </row>
    <row r="22" spans="2:11" ht="15.75" x14ac:dyDescent="0.25">
      <c r="B22" s="7">
        <v>5</v>
      </c>
      <c r="C22" s="14" t="s">
        <v>479</v>
      </c>
      <c r="D22" s="9">
        <v>-16484712</v>
      </c>
      <c r="E22" s="9"/>
      <c r="F22" s="11"/>
      <c r="K22" s="26"/>
    </row>
    <row r="23" spans="2:11" ht="15.75" x14ac:dyDescent="0.25">
      <c r="B23" s="15">
        <v>6</v>
      </c>
      <c r="C23" s="16" t="s">
        <v>480</v>
      </c>
      <c r="D23" s="17">
        <v>-9881769</v>
      </c>
      <c r="E23" s="18"/>
      <c r="F23" s="19"/>
      <c r="K23" s="26"/>
    </row>
    <row r="24" spans="2:11" ht="15.75" x14ac:dyDescent="0.25">
      <c r="B24" s="7">
        <v>7</v>
      </c>
      <c r="C24" s="14" t="s">
        <v>481</v>
      </c>
      <c r="D24" s="20"/>
      <c r="E24" s="9"/>
      <c r="F24" s="11"/>
    </row>
    <row r="25" spans="2:11" ht="15.75" x14ac:dyDescent="0.25">
      <c r="B25" s="15">
        <v>8</v>
      </c>
      <c r="C25" s="16" t="s">
        <v>482</v>
      </c>
      <c r="D25" s="21"/>
      <c r="E25" s="18"/>
      <c r="F25" s="19"/>
    </row>
    <row r="26" spans="2:11" ht="15.75" x14ac:dyDescent="0.25">
      <c r="B26" s="7">
        <v>9</v>
      </c>
      <c r="C26" s="14" t="s">
        <v>483</v>
      </c>
      <c r="D26" s="20"/>
      <c r="E26" s="9"/>
      <c r="F26" s="11"/>
    </row>
    <row r="27" spans="2:11" ht="15.75" x14ac:dyDescent="0.25">
      <c r="B27" s="15">
        <v>10</v>
      </c>
      <c r="C27" s="16" t="s">
        <v>484</v>
      </c>
      <c r="D27" s="17"/>
      <c r="E27" s="18"/>
      <c r="F27" s="19"/>
    </row>
    <row r="28" spans="2:11" ht="15.75" x14ac:dyDescent="0.25">
      <c r="B28" s="7">
        <v>11</v>
      </c>
      <c r="C28" s="14" t="s">
        <v>485</v>
      </c>
      <c r="D28" s="9"/>
      <c r="E28" s="9"/>
      <c r="F28" s="11"/>
    </row>
    <row r="29" spans="2:11" ht="15.75" x14ac:dyDescent="0.25">
      <c r="B29" s="15">
        <v>12</v>
      </c>
      <c r="C29" s="16" t="s">
        <v>486</v>
      </c>
      <c r="D29" s="18"/>
      <c r="E29" s="18"/>
      <c r="F29" s="19"/>
    </row>
    <row r="30" spans="2:11" ht="15.75" x14ac:dyDescent="0.25">
      <c r="B30" s="87" t="s">
        <v>487</v>
      </c>
      <c r="C30" s="88"/>
      <c r="D30" s="12">
        <f>+SUM(D18:D29)</f>
        <v>-93272178</v>
      </c>
      <c r="E30" s="22">
        <f>+SUM(E18:E29)</f>
        <v>0</v>
      </c>
      <c r="F30" s="13"/>
    </row>
    <row r="31" spans="2:11" ht="15.75" x14ac:dyDescent="0.25">
      <c r="B31" s="7">
        <v>1</v>
      </c>
      <c r="C31" s="8" t="s">
        <v>488</v>
      </c>
      <c r="D31" s="9"/>
      <c r="E31" s="9"/>
      <c r="F31" s="10">
        <f>79571113+90646097</f>
        <v>170217210</v>
      </c>
    </row>
    <row r="32" spans="2:11" ht="15.75" x14ac:dyDescent="0.25">
      <c r="B32" s="7">
        <v>2</v>
      </c>
      <c r="C32" s="8" t="s">
        <v>489</v>
      </c>
      <c r="D32" s="9"/>
      <c r="E32" s="9"/>
      <c r="F32" s="10">
        <v>0</v>
      </c>
    </row>
    <row r="33" spans="2:6" ht="15.75" x14ac:dyDescent="0.25">
      <c r="B33" s="7">
        <v>3</v>
      </c>
      <c r="C33" s="8" t="s">
        <v>490</v>
      </c>
      <c r="D33" s="9"/>
      <c r="E33" s="9"/>
      <c r="F33" s="10">
        <v>0</v>
      </c>
    </row>
    <row r="34" spans="2:6" ht="15.75" x14ac:dyDescent="0.25">
      <c r="B34" s="7">
        <v>4</v>
      </c>
      <c r="C34" s="8" t="s">
        <v>491</v>
      </c>
      <c r="D34" s="9"/>
      <c r="E34" s="9"/>
      <c r="F34" s="10">
        <v>0</v>
      </c>
    </row>
    <row r="35" spans="2:6" ht="15.75" x14ac:dyDescent="0.25">
      <c r="B35" s="7">
        <v>5</v>
      </c>
      <c r="C35" s="8" t="s">
        <v>492</v>
      </c>
      <c r="D35" s="9"/>
      <c r="E35" s="9"/>
      <c r="F35" s="10">
        <v>0</v>
      </c>
    </row>
    <row r="36" spans="2:6" ht="15.75" x14ac:dyDescent="0.25">
      <c r="B36" s="80">
        <v>45086</v>
      </c>
      <c r="C36" s="8" t="s">
        <v>493</v>
      </c>
      <c r="D36" s="9"/>
      <c r="E36" s="9"/>
      <c r="F36" s="10">
        <v>71915052</v>
      </c>
    </row>
    <row r="37" spans="2:6" ht="15.75" x14ac:dyDescent="0.25">
      <c r="B37" s="80">
        <v>45086</v>
      </c>
      <c r="C37" s="8" t="s">
        <v>493</v>
      </c>
      <c r="D37" s="9"/>
      <c r="E37" s="9"/>
      <c r="F37" s="10">
        <v>275070846</v>
      </c>
    </row>
    <row r="38" spans="2:6" ht="15.75" x14ac:dyDescent="0.25">
      <c r="B38" s="80">
        <v>45086</v>
      </c>
      <c r="C38" s="8" t="s">
        <v>493</v>
      </c>
      <c r="D38" s="9"/>
      <c r="E38" s="9"/>
      <c r="F38" s="10">
        <v>116449294</v>
      </c>
    </row>
    <row r="39" spans="2:6" ht="15.75" x14ac:dyDescent="0.25">
      <c r="B39" s="82"/>
      <c r="C39" s="14"/>
      <c r="D39" s="9"/>
      <c r="E39" s="9"/>
      <c r="F39" s="10">
        <v>23441858</v>
      </c>
    </row>
    <row r="40" spans="2:6" ht="15.75" x14ac:dyDescent="0.25">
      <c r="B40" s="87" t="s">
        <v>494</v>
      </c>
      <c r="C40" s="88"/>
      <c r="D40" s="23"/>
      <c r="E40" s="24"/>
      <c r="F40" s="24">
        <f>+SUM((F31:F39))</f>
        <v>657094260</v>
      </c>
    </row>
    <row r="41" spans="2:6" ht="15.75" x14ac:dyDescent="0.25">
      <c r="B41" s="83" t="s">
        <v>495</v>
      </c>
      <c r="C41" s="84"/>
      <c r="D41" s="84"/>
      <c r="E41" s="85"/>
      <c r="F41" s="25">
        <f>D4+D17-E17+D30-F40</f>
        <v>69742661</v>
      </c>
    </row>
  </sheetData>
  <mergeCells count="5">
    <mergeCell ref="B41:E41"/>
    <mergeCell ref="B2:F2"/>
    <mergeCell ref="B17:C17"/>
    <mergeCell ref="B30:C30"/>
    <mergeCell ref="B40:C40"/>
  </mergeCells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FC87B-91EA-4511-851D-CAAAA1D4655B}">
  <sheetPr filterMode="1"/>
  <dimension ref="A1:L342"/>
  <sheetViews>
    <sheetView topLeftCell="A211" zoomScaleNormal="100" workbookViewId="0">
      <selection activeCell="J180" sqref="J180:J226"/>
    </sheetView>
  </sheetViews>
  <sheetFormatPr defaultRowHeight="16.5" x14ac:dyDescent="0.25"/>
  <cols>
    <col min="1" max="1" width="1.5703125" style="65" customWidth="1"/>
    <col min="2" max="4" width="15" style="65" customWidth="1"/>
    <col min="5" max="5" width="13" style="65" customWidth="1"/>
    <col min="6" max="6" width="77.42578125" style="73" customWidth="1"/>
    <col min="7" max="7" width="20.7109375" style="65" customWidth="1"/>
    <col min="8" max="8" width="10.85546875" style="65" customWidth="1"/>
    <col min="9" max="9" width="15" style="65" customWidth="1"/>
    <col min="10" max="10" width="16.7109375" style="65" customWidth="1"/>
    <col min="11" max="16384" width="9.140625" style="72"/>
  </cols>
  <sheetData>
    <row r="1" spans="1:12" customFormat="1" ht="18.75" x14ac:dyDescent="0.25">
      <c r="A1" s="89" t="s">
        <v>496</v>
      </c>
      <c r="B1" s="89"/>
      <c r="C1" s="89"/>
      <c r="D1" s="89"/>
      <c r="E1" s="89"/>
      <c r="F1" s="89"/>
      <c r="G1" s="89"/>
      <c r="H1" s="89"/>
      <c r="I1" s="89"/>
      <c r="J1" s="89"/>
    </row>
    <row r="2" spans="1:12" customFormat="1" ht="15.75" x14ac:dyDescent="0.25">
      <c r="A2" s="1"/>
      <c r="B2" s="1"/>
      <c r="C2" s="1"/>
      <c r="D2" s="1"/>
      <c r="E2" s="1"/>
      <c r="F2" s="42"/>
      <c r="G2" s="1"/>
      <c r="H2" s="1"/>
      <c r="I2" s="1"/>
      <c r="J2" s="2"/>
    </row>
    <row r="3" spans="1:12" customFormat="1" ht="31.5" x14ac:dyDescent="0.25">
      <c r="A3" s="1"/>
      <c r="B3" s="27" t="s">
        <v>0</v>
      </c>
      <c r="C3" s="28" t="s">
        <v>1</v>
      </c>
      <c r="D3" s="28"/>
      <c r="E3" s="28" t="s">
        <v>2</v>
      </c>
      <c r="F3" s="28" t="s">
        <v>3</v>
      </c>
      <c r="G3" s="29" t="s">
        <v>4</v>
      </c>
      <c r="H3" s="28" t="s">
        <v>5</v>
      </c>
      <c r="I3" s="29" t="s">
        <v>6</v>
      </c>
      <c r="J3" s="29" t="s">
        <v>7</v>
      </c>
    </row>
    <row r="4" spans="1:12" customFormat="1" hidden="1" x14ac:dyDescent="0.25">
      <c r="A4" s="3">
        <f>+MONTH(B4)</f>
        <v>11</v>
      </c>
      <c r="B4" s="30">
        <v>44894</v>
      </c>
      <c r="C4" s="31" t="s">
        <v>8</v>
      </c>
      <c r="D4" s="31">
        <f>+C4*1</f>
        <v>53212</v>
      </c>
      <c r="E4" s="31" t="s">
        <v>9</v>
      </c>
      <c r="F4" s="43" t="s">
        <v>10</v>
      </c>
      <c r="G4" s="32">
        <v>676051</v>
      </c>
      <c r="H4" s="33" t="s">
        <v>11</v>
      </c>
      <c r="I4" s="32">
        <v>54084</v>
      </c>
      <c r="J4" s="32">
        <f>+I4+G4</f>
        <v>730135</v>
      </c>
      <c r="K4">
        <f>+VLOOKUP(D4,'Thanh toán'!B$7:E$279,4,0)</f>
        <v>730135</v>
      </c>
      <c r="L4" s="64">
        <f>+K4-J4</f>
        <v>0</v>
      </c>
    </row>
    <row r="5" spans="1:12" customFormat="1" hidden="1" x14ac:dyDescent="0.25">
      <c r="A5" s="3">
        <f t="shared" ref="A5:A64" si="0">+MONTH(B5)</f>
        <v>12</v>
      </c>
      <c r="B5" s="30">
        <v>44896</v>
      </c>
      <c r="C5" s="31" t="s">
        <v>12</v>
      </c>
      <c r="D5" s="31">
        <f t="shared" ref="D5:D64" si="1">+C5*1</f>
        <v>53335</v>
      </c>
      <c r="E5" s="31" t="s">
        <v>9</v>
      </c>
      <c r="F5" s="43" t="s">
        <v>13</v>
      </c>
      <c r="G5" s="32">
        <v>1381592</v>
      </c>
      <c r="H5" s="33" t="s">
        <v>11</v>
      </c>
      <c r="I5" s="32">
        <v>110527</v>
      </c>
      <c r="J5" s="32">
        <f t="shared" ref="J5:J64" si="2">+I5+G5</f>
        <v>1492119</v>
      </c>
      <c r="K5">
        <f>+VLOOKUP(D5,'Thanh toán'!B$7:E$279,4,0)</f>
        <v>1492119</v>
      </c>
      <c r="L5" s="64">
        <f t="shared" ref="L5:L64" si="3">+K5-J5</f>
        <v>0</v>
      </c>
    </row>
    <row r="6" spans="1:12" customFormat="1" hidden="1" x14ac:dyDescent="0.25">
      <c r="A6" s="3">
        <f t="shared" si="0"/>
        <v>12</v>
      </c>
      <c r="B6" s="30">
        <v>44896</v>
      </c>
      <c r="C6" s="31" t="s">
        <v>14</v>
      </c>
      <c r="D6" s="31">
        <f t="shared" si="1"/>
        <v>53379</v>
      </c>
      <c r="E6" s="31" t="s">
        <v>9</v>
      </c>
      <c r="F6" s="43" t="s">
        <v>15</v>
      </c>
      <c r="G6" s="32">
        <v>2834188</v>
      </c>
      <c r="H6" s="33" t="s">
        <v>11</v>
      </c>
      <c r="I6" s="32">
        <v>226735</v>
      </c>
      <c r="J6" s="32">
        <f t="shared" si="2"/>
        <v>3060923</v>
      </c>
      <c r="K6">
        <f>+VLOOKUP(D6,'Thanh toán'!B$7:E$279,4,0)</f>
        <v>3060923</v>
      </c>
      <c r="L6" s="64">
        <f t="shared" si="3"/>
        <v>0</v>
      </c>
    </row>
    <row r="7" spans="1:12" customFormat="1" ht="31.5" hidden="1" x14ac:dyDescent="0.25">
      <c r="A7" s="3">
        <f t="shared" si="0"/>
        <v>12</v>
      </c>
      <c r="B7" s="30">
        <v>44896</v>
      </c>
      <c r="C7" s="31" t="s">
        <v>16</v>
      </c>
      <c r="D7" s="31">
        <f t="shared" si="1"/>
        <v>53459</v>
      </c>
      <c r="E7" s="31" t="s">
        <v>9</v>
      </c>
      <c r="F7" s="43" t="s">
        <v>17</v>
      </c>
      <c r="G7" s="32">
        <v>1227681</v>
      </c>
      <c r="H7" s="33" t="s">
        <v>11</v>
      </c>
      <c r="I7" s="32">
        <v>98214</v>
      </c>
      <c r="J7" s="32">
        <f t="shared" si="2"/>
        <v>1325895</v>
      </c>
      <c r="K7">
        <f>+VLOOKUP(D7,'Thanh toán'!B$7:E$279,4,0)</f>
        <v>1325895</v>
      </c>
      <c r="L7" s="64">
        <f t="shared" si="3"/>
        <v>0</v>
      </c>
    </row>
    <row r="8" spans="1:12" customFormat="1" hidden="1" x14ac:dyDescent="0.25">
      <c r="A8" s="3">
        <f t="shared" si="0"/>
        <v>12</v>
      </c>
      <c r="B8" s="30">
        <v>44896</v>
      </c>
      <c r="C8" s="31" t="s">
        <v>18</v>
      </c>
      <c r="D8" s="31">
        <f t="shared" si="1"/>
        <v>53604</v>
      </c>
      <c r="E8" s="31" t="s">
        <v>9</v>
      </c>
      <c r="F8" s="43" t="s">
        <v>19</v>
      </c>
      <c r="G8" s="32">
        <v>491576</v>
      </c>
      <c r="H8" s="33" t="s">
        <v>11</v>
      </c>
      <c r="I8" s="32">
        <v>39326</v>
      </c>
      <c r="J8" s="32">
        <f t="shared" si="2"/>
        <v>530902</v>
      </c>
      <c r="K8">
        <f>+VLOOKUP(D8,'Thanh toán'!B$7:E$279,4,0)</f>
        <v>530902</v>
      </c>
      <c r="L8" s="64">
        <f t="shared" si="3"/>
        <v>0</v>
      </c>
    </row>
    <row r="9" spans="1:12" customFormat="1" hidden="1" x14ac:dyDescent="0.25">
      <c r="A9" s="3">
        <f t="shared" si="0"/>
        <v>12</v>
      </c>
      <c r="B9" s="30">
        <v>44897</v>
      </c>
      <c r="C9" s="31" t="s">
        <v>20</v>
      </c>
      <c r="D9" s="31">
        <f t="shared" si="1"/>
        <v>54127</v>
      </c>
      <c r="E9" s="31" t="s">
        <v>9</v>
      </c>
      <c r="F9" s="43" t="s">
        <v>21</v>
      </c>
      <c r="G9" s="32">
        <v>1664709</v>
      </c>
      <c r="H9" s="33" t="s">
        <v>11</v>
      </c>
      <c r="I9" s="32">
        <v>133177</v>
      </c>
      <c r="J9" s="32">
        <f t="shared" si="2"/>
        <v>1797886</v>
      </c>
      <c r="K9">
        <f>+VLOOKUP(D9,'Thanh toán'!B$7:E$279,4,0)</f>
        <v>1797886</v>
      </c>
      <c r="L9" s="64">
        <f t="shared" si="3"/>
        <v>0</v>
      </c>
    </row>
    <row r="10" spans="1:12" customFormat="1" hidden="1" x14ac:dyDescent="0.25">
      <c r="A10" s="3">
        <f t="shared" si="0"/>
        <v>12</v>
      </c>
      <c r="B10" s="30">
        <v>44897</v>
      </c>
      <c r="C10" s="31" t="s">
        <v>22</v>
      </c>
      <c r="D10" s="31">
        <f t="shared" si="1"/>
        <v>54128</v>
      </c>
      <c r="E10" s="31" t="s">
        <v>9</v>
      </c>
      <c r="F10" s="43" t="s">
        <v>23</v>
      </c>
      <c r="G10" s="32">
        <v>929060</v>
      </c>
      <c r="H10" s="33" t="s">
        <v>11</v>
      </c>
      <c r="I10" s="32">
        <v>74325</v>
      </c>
      <c r="J10" s="32">
        <f t="shared" si="2"/>
        <v>1003385</v>
      </c>
      <c r="K10">
        <f>+VLOOKUP(D10,'Thanh toán'!B$7:E$279,4,0)</f>
        <v>1003385</v>
      </c>
      <c r="L10" s="64">
        <f t="shared" si="3"/>
        <v>0</v>
      </c>
    </row>
    <row r="11" spans="1:12" customFormat="1" hidden="1" x14ac:dyDescent="0.25">
      <c r="A11" s="3">
        <f t="shared" si="0"/>
        <v>12</v>
      </c>
      <c r="B11" s="30">
        <v>44897</v>
      </c>
      <c r="C11" s="31" t="s">
        <v>24</v>
      </c>
      <c r="D11" s="31">
        <f t="shared" si="1"/>
        <v>54200</v>
      </c>
      <c r="E11" s="31" t="s">
        <v>9</v>
      </c>
      <c r="F11" s="43" t="s">
        <v>25</v>
      </c>
      <c r="G11" s="32">
        <v>3233952</v>
      </c>
      <c r="H11" s="33" t="s">
        <v>11</v>
      </c>
      <c r="I11" s="32">
        <v>258716</v>
      </c>
      <c r="J11" s="32">
        <f t="shared" si="2"/>
        <v>3492668</v>
      </c>
      <c r="K11">
        <f>+VLOOKUP(D11,'Thanh toán'!B$7:E$279,4,0)</f>
        <v>3492668</v>
      </c>
      <c r="L11" s="64">
        <f t="shared" si="3"/>
        <v>0</v>
      </c>
    </row>
    <row r="12" spans="1:12" customFormat="1" hidden="1" x14ac:dyDescent="0.25">
      <c r="A12" s="3">
        <f t="shared" si="0"/>
        <v>12</v>
      </c>
      <c r="B12" s="30">
        <v>44898</v>
      </c>
      <c r="C12" s="31" t="s">
        <v>26</v>
      </c>
      <c r="D12" s="31">
        <f t="shared" si="1"/>
        <v>54227</v>
      </c>
      <c r="E12" s="31" t="s">
        <v>9</v>
      </c>
      <c r="F12" s="43" t="s">
        <v>27</v>
      </c>
      <c r="G12" s="32">
        <v>959334</v>
      </c>
      <c r="H12" s="33" t="s">
        <v>11</v>
      </c>
      <c r="I12" s="32">
        <v>76747</v>
      </c>
      <c r="J12" s="32">
        <f t="shared" si="2"/>
        <v>1036081</v>
      </c>
      <c r="K12">
        <f>+VLOOKUP(D12,'Thanh toán'!B$7:E$279,4,0)</f>
        <v>1036081</v>
      </c>
      <c r="L12" s="64">
        <f t="shared" si="3"/>
        <v>0</v>
      </c>
    </row>
    <row r="13" spans="1:12" customFormat="1" hidden="1" x14ac:dyDescent="0.25">
      <c r="A13" s="3">
        <f t="shared" si="0"/>
        <v>12</v>
      </c>
      <c r="B13" s="30">
        <v>44900</v>
      </c>
      <c r="C13" s="31" t="s">
        <v>28</v>
      </c>
      <c r="D13" s="31">
        <f t="shared" si="1"/>
        <v>54343</v>
      </c>
      <c r="E13" s="31" t="s">
        <v>9</v>
      </c>
      <c r="F13" s="43" t="s">
        <v>29</v>
      </c>
      <c r="G13" s="32">
        <v>1304014</v>
      </c>
      <c r="H13" s="33" t="s">
        <v>11</v>
      </c>
      <c r="I13" s="32">
        <v>104321</v>
      </c>
      <c r="J13" s="32">
        <f t="shared" si="2"/>
        <v>1408335</v>
      </c>
      <c r="K13">
        <f>+VLOOKUP(D13,'Thanh toán'!B$7:E$279,4,0)</f>
        <v>1408335</v>
      </c>
      <c r="L13" s="64">
        <f t="shared" si="3"/>
        <v>0</v>
      </c>
    </row>
    <row r="14" spans="1:12" customFormat="1" hidden="1" x14ac:dyDescent="0.25">
      <c r="A14" s="3">
        <f t="shared" si="0"/>
        <v>12</v>
      </c>
      <c r="B14" s="30">
        <v>44900</v>
      </c>
      <c r="C14" s="31" t="s">
        <v>30</v>
      </c>
      <c r="D14" s="31">
        <f t="shared" si="1"/>
        <v>54344</v>
      </c>
      <c r="E14" s="31" t="s">
        <v>9</v>
      </c>
      <c r="F14" s="43" t="s">
        <v>31</v>
      </c>
      <c r="G14" s="32">
        <v>1335967</v>
      </c>
      <c r="H14" s="33" t="s">
        <v>11</v>
      </c>
      <c r="I14" s="32">
        <v>106877</v>
      </c>
      <c r="J14" s="32">
        <f t="shared" si="2"/>
        <v>1442844</v>
      </c>
      <c r="K14">
        <f>+VLOOKUP(D14,'Thanh toán'!B$7:E$279,4,0)</f>
        <v>1442844</v>
      </c>
      <c r="L14" s="64">
        <f t="shared" si="3"/>
        <v>0</v>
      </c>
    </row>
    <row r="15" spans="1:12" customFormat="1" hidden="1" x14ac:dyDescent="0.25">
      <c r="A15" s="3">
        <f t="shared" si="0"/>
        <v>12</v>
      </c>
      <c r="B15" s="30">
        <v>44901</v>
      </c>
      <c r="C15" s="31" t="s">
        <v>32</v>
      </c>
      <c r="D15" s="31">
        <f t="shared" si="1"/>
        <v>54423</v>
      </c>
      <c r="E15" s="31" t="s">
        <v>9</v>
      </c>
      <c r="F15" s="43" t="s">
        <v>33</v>
      </c>
      <c r="G15" s="32">
        <v>1333082</v>
      </c>
      <c r="H15" s="33" t="s">
        <v>11</v>
      </c>
      <c r="I15" s="32">
        <v>106647</v>
      </c>
      <c r="J15" s="32">
        <f t="shared" si="2"/>
        <v>1439729</v>
      </c>
      <c r="K15">
        <f>+VLOOKUP(D15,'Thanh toán'!B$7:E$279,4,0)</f>
        <v>1439729</v>
      </c>
      <c r="L15" s="64">
        <f t="shared" si="3"/>
        <v>0</v>
      </c>
    </row>
    <row r="16" spans="1:12" customFormat="1" hidden="1" x14ac:dyDescent="0.25">
      <c r="A16" s="3">
        <f t="shared" si="0"/>
        <v>12</v>
      </c>
      <c r="B16" s="30">
        <v>44901</v>
      </c>
      <c r="C16" s="31" t="s">
        <v>34</v>
      </c>
      <c r="D16" s="31">
        <f t="shared" si="1"/>
        <v>54435</v>
      </c>
      <c r="E16" s="31" t="s">
        <v>9</v>
      </c>
      <c r="F16" s="43" t="s">
        <v>35</v>
      </c>
      <c r="G16" s="32">
        <v>2065583</v>
      </c>
      <c r="H16" s="33" t="s">
        <v>11</v>
      </c>
      <c r="I16" s="32">
        <v>165247</v>
      </c>
      <c r="J16" s="32">
        <f t="shared" si="2"/>
        <v>2230830</v>
      </c>
      <c r="K16">
        <f>+VLOOKUP(D16,'Thanh toán'!B$7:E$279,4,0)</f>
        <v>2230830</v>
      </c>
      <c r="L16" s="64">
        <f t="shared" si="3"/>
        <v>0</v>
      </c>
    </row>
    <row r="17" spans="1:12" customFormat="1" hidden="1" x14ac:dyDescent="0.25">
      <c r="A17" s="3">
        <f t="shared" si="0"/>
        <v>12</v>
      </c>
      <c r="B17" s="30">
        <v>44902</v>
      </c>
      <c r="C17" s="31" t="s">
        <v>36</v>
      </c>
      <c r="D17" s="31">
        <f t="shared" si="1"/>
        <v>54505</v>
      </c>
      <c r="E17" s="31" t="s">
        <v>9</v>
      </c>
      <c r="F17" s="43" t="s">
        <v>37</v>
      </c>
      <c r="G17" s="32">
        <v>1694148</v>
      </c>
      <c r="H17" s="33" t="s">
        <v>11</v>
      </c>
      <c r="I17" s="32">
        <v>135532</v>
      </c>
      <c r="J17" s="32">
        <f t="shared" si="2"/>
        <v>1829680</v>
      </c>
      <c r="K17">
        <f>+VLOOKUP(D17,'Thanh toán'!B$7:E$279,4,0)</f>
        <v>1829680</v>
      </c>
      <c r="L17" s="64">
        <f t="shared" si="3"/>
        <v>0</v>
      </c>
    </row>
    <row r="18" spans="1:12" customFormat="1" hidden="1" x14ac:dyDescent="0.25">
      <c r="A18" s="3">
        <f t="shared" si="0"/>
        <v>12</v>
      </c>
      <c r="B18" s="30">
        <v>44902</v>
      </c>
      <c r="C18" s="31" t="s">
        <v>38</v>
      </c>
      <c r="D18" s="31">
        <f t="shared" si="1"/>
        <v>54506</v>
      </c>
      <c r="E18" s="31" t="s">
        <v>9</v>
      </c>
      <c r="F18" s="43" t="s">
        <v>39</v>
      </c>
      <c r="G18" s="32">
        <v>1694148</v>
      </c>
      <c r="H18" s="33" t="s">
        <v>11</v>
      </c>
      <c r="I18" s="32">
        <v>135532</v>
      </c>
      <c r="J18" s="32">
        <f t="shared" si="2"/>
        <v>1829680</v>
      </c>
      <c r="K18">
        <f>+VLOOKUP(D18,'Thanh toán'!B$7:E$279,4,0)</f>
        <v>1829680</v>
      </c>
      <c r="L18" s="64">
        <f t="shared" si="3"/>
        <v>0</v>
      </c>
    </row>
    <row r="19" spans="1:12" customFormat="1" hidden="1" x14ac:dyDescent="0.25">
      <c r="A19" s="3">
        <f t="shared" si="0"/>
        <v>12</v>
      </c>
      <c r="B19" s="30">
        <v>44902</v>
      </c>
      <c r="C19" s="31" t="s">
        <v>40</v>
      </c>
      <c r="D19" s="31">
        <f t="shared" si="1"/>
        <v>54507</v>
      </c>
      <c r="E19" s="31" t="s">
        <v>9</v>
      </c>
      <c r="F19" s="43" t="s">
        <v>41</v>
      </c>
      <c r="G19" s="32">
        <v>1694148</v>
      </c>
      <c r="H19" s="33" t="s">
        <v>11</v>
      </c>
      <c r="I19" s="32">
        <v>135532</v>
      </c>
      <c r="J19" s="32">
        <f t="shared" si="2"/>
        <v>1829680</v>
      </c>
      <c r="K19">
        <f>+VLOOKUP(D19,'Thanh toán'!B$7:E$279,4,0)</f>
        <v>1829680</v>
      </c>
      <c r="L19" s="64">
        <f t="shared" si="3"/>
        <v>0</v>
      </c>
    </row>
    <row r="20" spans="1:12" customFormat="1" ht="31.5" hidden="1" x14ac:dyDescent="0.25">
      <c r="A20" s="3">
        <f t="shared" si="0"/>
        <v>12</v>
      </c>
      <c r="B20" s="30">
        <v>44902</v>
      </c>
      <c r="C20" s="31" t="s">
        <v>42</v>
      </c>
      <c r="D20" s="31">
        <f t="shared" si="1"/>
        <v>54508</v>
      </c>
      <c r="E20" s="31" t="s">
        <v>9</v>
      </c>
      <c r="F20" s="43" t="s">
        <v>43</v>
      </c>
      <c r="G20" s="32">
        <v>1694148</v>
      </c>
      <c r="H20" s="33" t="s">
        <v>11</v>
      </c>
      <c r="I20" s="32">
        <v>135532</v>
      </c>
      <c r="J20" s="32">
        <f t="shared" si="2"/>
        <v>1829680</v>
      </c>
      <c r="K20">
        <f>+VLOOKUP(D20,'Thanh toán'!B$7:E$279,4,0)</f>
        <v>1829680</v>
      </c>
      <c r="L20" s="64">
        <f t="shared" si="3"/>
        <v>0</v>
      </c>
    </row>
    <row r="21" spans="1:12" customFormat="1" hidden="1" x14ac:dyDescent="0.25">
      <c r="A21" s="3">
        <f t="shared" si="0"/>
        <v>12</v>
      </c>
      <c r="B21" s="30">
        <v>44902</v>
      </c>
      <c r="C21" s="31" t="s">
        <v>44</v>
      </c>
      <c r="D21" s="31">
        <f t="shared" si="1"/>
        <v>54509</v>
      </c>
      <c r="E21" s="31" t="s">
        <v>9</v>
      </c>
      <c r="F21" s="43" t="s">
        <v>45</v>
      </c>
      <c r="G21" s="32">
        <v>1694148</v>
      </c>
      <c r="H21" s="33" t="s">
        <v>11</v>
      </c>
      <c r="I21" s="32">
        <v>135532</v>
      </c>
      <c r="J21" s="32">
        <f t="shared" si="2"/>
        <v>1829680</v>
      </c>
      <c r="K21">
        <f>+VLOOKUP(D21,'Thanh toán'!B$7:E$279,4,0)</f>
        <v>1829680</v>
      </c>
      <c r="L21" s="64">
        <f t="shared" si="3"/>
        <v>0</v>
      </c>
    </row>
    <row r="22" spans="1:12" customFormat="1" hidden="1" x14ac:dyDescent="0.25">
      <c r="A22" s="3">
        <f t="shared" si="0"/>
        <v>12</v>
      </c>
      <c r="B22" s="30">
        <v>44902</v>
      </c>
      <c r="C22" s="31" t="s">
        <v>46</v>
      </c>
      <c r="D22" s="31">
        <f t="shared" si="1"/>
        <v>54510</v>
      </c>
      <c r="E22" s="31" t="s">
        <v>9</v>
      </c>
      <c r="F22" s="43" t="s">
        <v>47</v>
      </c>
      <c r="G22" s="32">
        <v>1694148</v>
      </c>
      <c r="H22" s="33" t="s">
        <v>11</v>
      </c>
      <c r="I22" s="32">
        <v>135532</v>
      </c>
      <c r="J22" s="32">
        <f t="shared" si="2"/>
        <v>1829680</v>
      </c>
      <c r="K22">
        <f>+VLOOKUP(D22,'Thanh toán'!B$7:E$279,4,0)</f>
        <v>1829680</v>
      </c>
      <c r="L22" s="64">
        <f t="shared" si="3"/>
        <v>0</v>
      </c>
    </row>
    <row r="23" spans="1:12" customFormat="1" hidden="1" x14ac:dyDescent="0.25">
      <c r="A23" s="3">
        <f t="shared" si="0"/>
        <v>12</v>
      </c>
      <c r="B23" s="30">
        <v>44902</v>
      </c>
      <c r="C23" s="31" t="s">
        <v>48</v>
      </c>
      <c r="D23" s="31">
        <f t="shared" si="1"/>
        <v>54511</v>
      </c>
      <c r="E23" s="31" t="s">
        <v>9</v>
      </c>
      <c r="F23" s="43" t="s">
        <v>49</v>
      </c>
      <c r="G23" s="32">
        <v>1694148</v>
      </c>
      <c r="H23" s="33" t="s">
        <v>11</v>
      </c>
      <c r="I23" s="32">
        <v>135532</v>
      </c>
      <c r="J23" s="32">
        <f t="shared" si="2"/>
        <v>1829680</v>
      </c>
      <c r="K23">
        <f>+VLOOKUP(D23,'Thanh toán'!B$7:E$279,4,0)</f>
        <v>1829680</v>
      </c>
      <c r="L23" s="64">
        <f t="shared" si="3"/>
        <v>0</v>
      </c>
    </row>
    <row r="24" spans="1:12" customFormat="1" hidden="1" x14ac:dyDescent="0.25">
      <c r="A24" s="3">
        <f t="shared" si="0"/>
        <v>12</v>
      </c>
      <c r="B24" s="30">
        <v>44902</v>
      </c>
      <c r="C24" s="31" t="s">
        <v>50</v>
      </c>
      <c r="D24" s="31">
        <f t="shared" si="1"/>
        <v>54512</v>
      </c>
      <c r="E24" s="31" t="s">
        <v>9</v>
      </c>
      <c r="F24" s="43" t="s">
        <v>51</v>
      </c>
      <c r="G24" s="32">
        <v>1694148</v>
      </c>
      <c r="H24" s="33" t="s">
        <v>11</v>
      </c>
      <c r="I24" s="32">
        <v>135532</v>
      </c>
      <c r="J24" s="32">
        <f t="shared" si="2"/>
        <v>1829680</v>
      </c>
      <c r="K24">
        <f>+VLOOKUP(D24,'Thanh toán'!B$7:E$279,4,0)</f>
        <v>1829680</v>
      </c>
      <c r="L24" s="64">
        <f t="shared" si="3"/>
        <v>0</v>
      </c>
    </row>
    <row r="25" spans="1:12" customFormat="1" hidden="1" x14ac:dyDescent="0.25">
      <c r="A25" s="3">
        <f t="shared" si="0"/>
        <v>12</v>
      </c>
      <c r="B25" s="30">
        <v>44902</v>
      </c>
      <c r="C25" s="31" t="s">
        <v>52</v>
      </c>
      <c r="D25" s="31">
        <f t="shared" si="1"/>
        <v>54513</v>
      </c>
      <c r="E25" s="31" t="s">
        <v>9</v>
      </c>
      <c r="F25" s="43" t="s">
        <v>53</v>
      </c>
      <c r="G25" s="32">
        <v>1694148</v>
      </c>
      <c r="H25" s="33" t="s">
        <v>11</v>
      </c>
      <c r="I25" s="32">
        <v>135532</v>
      </c>
      <c r="J25" s="32">
        <f t="shared" si="2"/>
        <v>1829680</v>
      </c>
      <c r="K25">
        <f>+VLOOKUP(D25,'Thanh toán'!B$7:E$279,4,0)</f>
        <v>1829680</v>
      </c>
      <c r="L25" s="64">
        <f t="shared" si="3"/>
        <v>0</v>
      </c>
    </row>
    <row r="26" spans="1:12" customFormat="1" hidden="1" x14ac:dyDescent="0.25">
      <c r="A26" s="3">
        <f t="shared" si="0"/>
        <v>12</v>
      </c>
      <c r="B26" s="30">
        <v>44902</v>
      </c>
      <c r="C26" s="31" t="s">
        <v>54</v>
      </c>
      <c r="D26" s="31">
        <f t="shared" si="1"/>
        <v>54514</v>
      </c>
      <c r="E26" s="31" t="s">
        <v>9</v>
      </c>
      <c r="F26" s="43" t="s">
        <v>55</v>
      </c>
      <c r="G26" s="32">
        <v>1694148</v>
      </c>
      <c r="H26" s="33" t="s">
        <v>11</v>
      </c>
      <c r="I26" s="32">
        <v>135532</v>
      </c>
      <c r="J26" s="32">
        <f t="shared" si="2"/>
        <v>1829680</v>
      </c>
      <c r="K26">
        <f>+VLOOKUP(D26,'Thanh toán'!B$7:E$279,4,0)</f>
        <v>1829680</v>
      </c>
      <c r="L26" s="64">
        <f t="shared" si="3"/>
        <v>0</v>
      </c>
    </row>
    <row r="27" spans="1:12" customFormat="1" hidden="1" x14ac:dyDescent="0.25">
      <c r="A27" s="3">
        <f t="shared" si="0"/>
        <v>12</v>
      </c>
      <c r="B27" s="30">
        <v>44902</v>
      </c>
      <c r="C27" s="31" t="s">
        <v>56</v>
      </c>
      <c r="D27" s="31">
        <f t="shared" si="1"/>
        <v>54515</v>
      </c>
      <c r="E27" s="31" t="s">
        <v>9</v>
      </c>
      <c r="F27" s="43" t="s">
        <v>57</v>
      </c>
      <c r="G27" s="32">
        <v>1694148</v>
      </c>
      <c r="H27" s="33" t="s">
        <v>11</v>
      </c>
      <c r="I27" s="32">
        <v>135532</v>
      </c>
      <c r="J27" s="32">
        <f t="shared" si="2"/>
        <v>1829680</v>
      </c>
      <c r="K27">
        <f>+VLOOKUP(D27,'Thanh toán'!B$7:E$279,4,0)</f>
        <v>1829680</v>
      </c>
      <c r="L27" s="64">
        <f t="shared" si="3"/>
        <v>0</v>
      </c>
    </row>
    <row r="28" spans="1:12" customFormat="1" hidden="1" x14ac:dyDescent="0.25">
      <c r="A28" s="3">
        <f t="shared" si="0"/>
        <v>12</v>
      </c>
      <c r="B28" s="30">
        <v>44902</v>
      </c>
      <c r="C28" s="31" t="s">
        <v>58</v>
      </c>
      <c r="D28" s="31">
        <f t="shared" si="1"/>
        <v>54516</v>
      </c>
      <c r="E28" s="31" t="s">
        <v>9</v>
      </c>
      <c r="F28" s="43" t="s">
        <v>59</v>
      </c>
      <c r="G28" s="32">
        <v>1694148</v>
      </c>
      <c r="H28" s="33" t="s">
        <v>11</v>
      </c>
      <c r="I28" s="32">
        <v>135532</v>
      </c>
      <c r="J28" s="32">
        <f t="shared" si="2"/>
        <v>1829680</v>
      </c>
      <c r="K28">
        <f>+VLOOKUP(D28,'Thanh toán'!B$7:E$279,4,0)</f>
        <v>1829680</v>
      </c>
      <c r="L28" s="64">
        <f t="shared" si="3"/>
        <v>0</v>
      </c>
    </row>
    <row r="29" spans="1:12" customFormat="1" ht="31.5" hidden="1" x14ac:dyDescent="0.25">
      <c r="A29" s="3">
        <f t="shared" si="0"/>
        <v>12</v>
      </c>
      <c r="B29" s="30">
        <v>44902</v>
      </c>
      <c r="C29" s="31" t="s">
        <v>60</v>
      </c>
      <c r="D29" s="31">
        <f t="shared" si="1"/>
        <v>54517</v>
      </c>
      <c r="E29" s="31" t="s">
        <v>9</v>
      </c>
      <c r="F29" s="43" t="s">
        <v>61</v>
      </c>
      <c r="G29" s="32">
        <v>2225708</v>
      </c>
      <c r="H29" s="33" t="s">
        <v>11</v>
      </c>
      <c r="I29" s="32">
        <v>178057</v>
      </c>
      <c r="J29" s="32">
        <f t="shared" si="2"/>
        <v>2403765</v>
      </c>
      <c r="K29">
        <f>+VLOOKUP(D29,'Thanh toán'!B$7:E$279,4,0)</f>
        <v>2403765</v>
      </c>
      <c r="L29" s="64">
        <f t="shared" si="3"/>
        <v>0</v>
      </c>
    </row>
    <row r="30" spans="1:12" customFormat="1" hidden="1" x14ac:dyDescent="0.25">
      <c r="A30" s="3">
        <f t="shared" si="0"/>
        <v>12</v>
      </c>
      <c r="B30" s="30">
        <v>44902</v>
      </c>
      <c r="C30" s="31" t="s">
        <v>62</v>
      </c>
      <c r="D30" s="31">
        <f t="shared" si="1"/>
        <v>54518</v>
      </c>
      <c r="E30" s="31" t="s">
        <v>9</v>
      </c>
      <c r="F30" s="43" t="s">
        <v>63</v>
      </c>
      <c r="G30" s="32">
        <v>1055633</v>
      </c>
      <c r="H30" s="33" t="s">
        <v>11</v>
      </c>
      <c r="I30" s="32">
        <v>84451</v>
      </c>
      <c r="J30" s="32">
        <f t="shared" si="2"/>
        <v>1140084</v>
      </c>
      <c r="K30">
        <f>+VLOOKUP(D30,'Thanh toán'!B$7:E$279,4,0)</f>
        <v>1140084</v>
      </c>
      <c r="L30" s="64">
        <f t="shared" si="3"/>
        <v>0</v>
      </c>
    </row>
    <row r="31" spans="1:12" customFormat="1" hidden="1" x14ac:dyDescent="0.25">
      <c r="A31" s="3">
        <f t="shared" si="0"/>
        <v>12</v>
      </c>
      <c r="B31" s="30">
        <v>44902</v>
      </c>
      <c r="C31" s="31" t="s">
        <v>64</v>
      </c>
      <c r="D31" s="31">
        <f t="shared" si="1"/>
        <v>54519</v>
      </c>
      <c r="E31" s="31" t="s">
        <v>9</v>
      </c>
      <c r="F31" s="43" t="s">
        <v>65</v>
      </c>
      <c r="G31" s="32">
        <v>926076</v>
      </c>
      <c r="H31" s="33" t="s">
        <v>11</v>
      </c>
      <c r="I31" s="32">
        <v>74086</v>
      </c>
      <c r="J31" s="32">
        <f t="shared" si="2"/>
        <v>1000162</v>
      </c>
      <c r="K31">
        <f>+VLOOKUP(D31,'Thanh toán'!B$7:E$279,4,0)</f>
        <v>1000162</v>
      </c>
      <c r="L31" s="64">
        <f t="shared" si="3"/>
        <v>0</v>
      </c>
    </row>
    <row r="32" spans="1:12" customFormat="1" hidden="1" x14ac:dyDescent="0.25">
      <c r="A32" s="3">
        <f t="shared" si="0"/>
        <v>12</v>
      </c>
      <c r="B32" s="30">
        <v>44902</v>
      </c>
      <c r="C32" s="31" t="s">
        <v>66</v>
      </c>
      <c r="D32" s="31">
        <f t="shared" si="1"/>
        <v>54520</v>
      </c>
      <c r="E32" s="31" t="s">
        <v>9</v>
      </c>
      <c r="F32" s="43" t="s">
        <v>67</v>
      </c>
      <c r="G32" s="32">
        <v>599213</v>
      </c>
      <c r="H32" s="33" t="s">
        <v>11</v>
      </c>
      <c r="I32" s="32">
        <v>47937</v>
      </c>
      <c r="J32" s="32">
        <f t="shared" si="2"/>
        <v>647150</v>
      </c>
      <c r="K32">
        <f>+VLOOKUP(D32,'Thanh toán'!B$7:E$279,4,0)</f>
        <v>647150</v>
      </c>
      <c r="L32" s="64">
        <f t="shared" si="3"/>
        <v>0</v>
      </c>
    </row>
    <row r="33" spans="1:12" customFormat="1" hidden="1" x14ac:dyDescent="0.25">
      <c r="A33" s="3">
        <f t="shared" si="0"/>
        <v>12</v>
      </c>
      <c r="B33" s="30">
        <v>44902</v>
      </c>
      <c r="C33" s="31" t="s">
        <v>68</v>
      </c>
      <c r="D33" s="31">
        <f t="shared" si="1"/>
        <v>54521</v>
      </c>
      <c r="E33" s="31" t="s">
        <v>9</v>
      </c>
      <c r="F33" s="43" t="s">
        <v>69</v>
      </c>
      <c r="G33" s="32">
        <v>1462511</v>
      </c>
      <c r="H33" s="33" t="s">
        <v>11</v>
      </c>
      <c r="I33" s="32">
        <v>117001</v>
      </c>
      <c r="J33" s="32">
        <f t="shared" si="2"/>
        <v>1579512</v>
      </c>
      <c r="K33">
        <f>+VLOOKUP(D33,'Thanh toán'!B$7:E$279,4,0)</f>
        <v>1579512</v>
      </c>
      <c r="L33" s="64">
        <f t="shared" si="3"/>
        <v>0</v>
      </c>
    </row>
    <row r="34" spans="1:12" customFormat="1" hidden="1" x14ac:dyDescent="0.25">
      <c r="A34" s="3">
        <f t="shared" si="0"/>
        <v>12</v>
      </c>
      <c r="B34" s="30">
        <v>44902</v>
      </c>
      <c r="C34" s="31" t="s">
        <v>70</v>
      </c>
      <c r="D34" s="31">
        <f t="shared" si="1"/>
        <v>54536</v>
      </c>
      <c r="E34" s="31" t="s">
        <v>9</v>
      </c>
      <c r="F34" s="43" t="s">
        <v>71</v>
      </c>
      <c r="G34" s="32">
        <v>961509</v>
      </c>
      <c r="H34" s="33" t="s">
        <v>11</v>
      </c>
      <c r="I34" s="32">
        <v>76921</v>
      </c>
      <c r="J34" s="32">
        <f t="shared" si="2"/>
        <v>1038430</v>
      </c>
      <c r="K34">
        <f>+VLOOKUP(D34,'Thanh toán'!B$7:E$279,4,0)</f>
        <v>1038430</v>
      </c>
      <c r="L34" s="64">
        <f t="shared" si="3"/>
        <v>0</v>
      </c>
    </row>
    <row r="35" spans="1:12" customFormat="1" hidden="1" x14ac:dyDescent="0.25">
      <c r="A35" s="3">
        <f t="shared" si="0"/>
        <v>12</v>
      </c>
      <c r="B35" s="30">
        <v>44903</v>
      </c>
      <c r="C35" s="31" t="s">
        <v>72</v>
      </c>
      <c r="D35" s="31">
        <f t="shared" si="1"/>
        <v>55037</v>
      </c>
      <c r="E35" s="31" t="s">
        <v>9</v>
      </c>
      <c r="F35" s="43" t="s">
        <v>73</v>
      </c>
      <c r="G35" s="32">
        <v>219295</v>
      </c>
      <c r="H35" s="33" t="s">
        <v>11</v>
      </c>
      <c r="I35" s="32">
        <v>17544</v>
      </c>
      <c r="J35" s="32">
        <f t="shared" si="2"/>
        <v>236839</v>
      </c>
      <c r="K35">
        <f>+VLOOKUP(D35,'Thanh toán'!B$7:E$279,4,0)</f>
        <v>236839</v>
      </c>
      <c r="L35" s="64">
        <f t="shared" si="3"/>
        <v>0</v>
      </c>
    </row>
    <row r="36" spans="1:12" customFormat="1" hidden="1" x14ac:dyDescent="0.25">
      <c r="A36" s="3">
        <f t="shared" si="0"/>
        <v>12</v>
      </c>
      <c r="B36" s="30">
        <v>44903</v>
      </c>
      <c r="C36" s="31" t="s">
        <v>74</v>
      </c>
      <c r="D36" s="31">
        <f t="shared" si="1"/>
        <v>55109</v>
      </c>
      <c r="E36" s="31" t="s">
        <v>9</v>
      </c>
      <c r="F36" s="43" t="s">
        <v>75</v>
      </c>
      <c r="G36" s="32">
        <v>1036932</v>
      </c>
      <c r="H36" s="33" t="s">
        <v>11</v>
      </c>
      <c r="I36" s="32">
        <v>82955</v>
      </c>
      <c r="J36" s="32">
        <f t="shared" si="2"/>
        <v>1119887</v>
      </c>
      <c r="K36">
        <f>+VLOOKUP(D36,'Thanh toán'!B$7:E$279,4,0)</f>
        <v>1119887</v>
      </c>
      <c r="L36" s="64">
        <f t="shared" si="3"/>
        <v>0</v>
      </c>
    </row>
    <row r="37" spans="1:12" customFormat="1" ht="31.5" hidden="1" x14ac:dyDescent="0.25">
      <c r="A37" s="3">
        <f t="shared" si="0"/>
        <v>12</v>
      </c>
      <c r="B37" s="30">
        <v>44904</v>
      </c>
      <c r="C37" s="31" t="s">
        <v>76</v>
      </c>
      <c r="D37" s="31">
        <f t="shared" si="1"/>
        <v>55198</v>
      </c>
      <c r="E37" s="31" t="s">
        <v>9</v>
      </c>
      <c r="F37" s="43" t="s">
        <v>77</v>
      </c>
      <c r="G37" s="32">
        <v>1345573</v>
      </c>
      <c r="H37" s="33" t="s">
        <v>11</v>
      </c>
      <c r="I37" s="32">
        <v>107646</v>
      </c>
      <c r="J37" s="32">
        <f t="shared" si="2"/>
        <v>1453219</v>
      </c>
      <c r="K37">
        <f>+VLOOKUP(D37,'Thanh toán'!B$7:E$279,4,0)</f>
        <v>1453218</v>
      </c>
      <c r="L37" s="64">
        <f t="shared" si="3"/>
        <v>-1</v>
      </c>
    </row>
    <row r="38" spans="1:12" customFormat="1" hidden="1" x14ac:dyDescent="0.25">
      <c r="A38" s="3">
        <f t="shared" si="0"/>
        <v>12</v>
      </c>
      <c r="B38" s="34">
        <v>44904</v>
      </c>
      <c r="C38" s="35" t="s">
        <v>78</v>
      </c>
      <c r="D38" s="31">
        <f t="shared" si="1"/>
        <v>55224</v>
      </c>
      <c r="E38" s="35" t="s">
        <v>9</v>
      </c>
      <c r="F38" s="44" t="s">
        <v>79</v>
      </c>
      <c r="G38" s="36">
        <v>1097160</v>
      </c>
      <c r="H38" s="37" t="s">
        <v>11</v>
      </c>
      <c r="I38" s="36">
        <v>87773</v>
      </c>
      <c r="J38" s="32">
        <f t="shared" si="2"/>
        <v>1184933</v>
      </c>
      <c r="K38">
        <f>+VLOOKUP(D38,'Thanh toán'!B$7:E$279,4,0)</f>
        <v>1184933</v>
      </c>
      <c r="L38" s="64">
        <f t="shared" si="3"/>
        <v>0</v>
      </c>
    </row>
    <row r="39" spans="1:12" customFormat="1" hidden="1" x14ac:dyDescent="0.25">
      <c r="A39" s="3">
        <f t="shared" si="0"/>
        <v>12</v>
      </c>
      <c r="B39" s="30">
        <v>44907</v>
      </c>
      <c r="C39" s="31" t="s">
        <v>80</v>
      </c>
      <c r="D39" s="31">
        <f t="shared" si="1"/>
        <v>55303</v>
      </c>
      <c r="E39" s="31" t="s">
        <v>9</v>
      </c>
      <c r="F39" s="43" t="s">
        <v>81</v>
      </c>
      <c r="G39" s="32">
        <v>750750</v>
      </c>
      <c r="H39" s="33" t="s">
        <v>11</v>
      </c>
      <c r="I39" s="32">
        <v>60060</v>
      </c>
      <c r="J39" s="32">
        <f t="shared" si="2"/>
        <v>810810</v>
      </c>
      <c r="K39">
        <f>+VLOOKUP(D39,'Thanh toán'!B$7:E$279,4,0)</f>
        <v>810810</v>
      </c>
      <c r="L39" s="64">
        <f t="shared" si="3"/>
        <v>0</v>
      </c>
    </row>
    <row r="40" spans="1:12" customFormat="1" hidden="1" x14ac:dyDescent="0.25">
      <c r="A40" s="3">
        <f t="shared" si="0"/>
        <v>12</v>
      </c>
      <c r="B40" s="30">
        <v>44907</v>
      </c>
      <c r="C40" s="31" t="s">
        <v>82</v>
      </c>
      <c r="D40" s="31">
        <f t="shared" si="1"/>
        <v>55304</v>
      </c>
      <c r="E40" s="31" t="s">
        <v>9</v>
      </c>
      <c r="F40" s="43" t="s">
        <v>83</v>
      </c>
      <c r="G40" s="32">
        <v>1555708</v>
      </c>
      <c r="H40" s="33" t="s">
        <v>11</v>
      </c>
      <c r="I40" s="32">
        <v>124457</v>
      </c>
      <c r="J40" s="32">
        <f t="shared" si="2"/>
        <v>1680165</v>
      </c>
      <c r="K40">
        <f>+VLOOKUP(D40,'Thanh toán'!B$7:E$279,4,0)</f>
        <v>1680165</v>
      </c>
      <c r="L40" s="64">
        <f t="shared" si="3"/>
        <v>0</v>
      </c>
    </row>
    <row r="41" spans="1:12" customFormat="1" hidden="1" x14ac:dyDescent="0.25">
      <c r="A41" s="3">
        <f t="shared" si="0"/>
        <v>12</v>
      </c>
      <c r="B41" s="30">
        <v>44907</v>
      </c>
      <c r="C41" s="31" t="s">
        <v>84</v>
      </c>
      <c r="D41" s="31">
        <f t="shared" si="1"/>
        <v>55318</v>
      </c>
      <c r="E41" s="31" t="s">
        <v>9</v>
      </c>
      <c r="F41" s="43" t="s">
        <v>85</v>
      </c>
      <c r="G41" s="32">
        <v>1031771</v>
      </c>
      <c r="H41" s="33" t="s">
        <v>11</v>
      </c>
      <c r="I41" s="32">
        <v>82542</v>
      </c>
      <c r="J41" s="32">
        <f t="shared" si="2"/>
        <v>1114313</v>
      </c>
      <c r="K41">
        <f>+VLOOKUP(D41,'Thanh toán'!B$7:E$279,4,0)</f>
        <v>1114313</v>
      </c>
      <c r="L41" s="64">
        <f t="shared" si="3"/>
        <v>0</v>
      </c>
    </row>
    <row r="42" spans="1:12" customFormat="1" hidden="1" x14ac:dyDescent="0.25">
      <c r="A42" s="3">
        <f t="shared" si="0"/>
        <v>12</v>
      </c>
      <c r="B42" s="30">
        <v>44907</v>
      </c>
      <c r="C42" s="31" t="s">
        <v>86</v>
      </c>
      <c r="D42" s="31">
        <f t="shared" si="1"/>
        <v>55319</v>
      </c>
      <c r="E42" s="31" t="s">
        <v>9</v>
      </c>
      <c r="F42" s="43" t="s">
        <v>87</v>
      </c>
      <c r="G42" s="32">
        <v>1253523</v>
      </c>
      <c r="H42" s="33" t="s">
        <v>11</v>
      </c>
      <c r="I42" s="32">
        <v>100282</v>
      </c>
      <c r="J42" s="32">
        <f t="shared" si="2"/>
        <v>1353805</v>
      </c>
      <c r="K42">
        <f>+VLOOKUP(D42,'Thanh toán'!B$7:E$279,4,0)</f>
        <v>1353805</v>
      </c>
      <c r="L42" s="64">
        <f t="shared" si="3"/>
        <v>0</v>
      </c>
    </row>
    <row r="43" spans="1:12" customFormat="1" hidden="1" x14ac:dyDescent="0.25">
      <c r="A43" s="3">
        <f t="shared" si="0"/>
        <v>12</v>
      </c>
      <c r="B43" s="30">
        <v>44909</v>
      </c>
      <c r="C43" s="31" t="s">
        <v>88</v>
      </c>
      <c r="D43" s="31">
        <f t="shared" si="1"/>
        <v>55458</v>
      </c>
      <c r="E43" s="31" t="s">
        <v>9</v>
      </c>
      <c r="F43" s="43" t="s">
        <v>89</v>
      </c>
      <c r="G43" s="32">
        <v>1087834</v>
      </c>
      <c r="H43" s="33" t="s">
        <v>11</v>
      </c>
      <c r="I43" s="32">
        <v>87027</v>
      </c>
      <c r="J43" s="32">
        <f t="shared" si="2"/>
        <v>1174861</v>
      </c>
      <c r="K43">
        <f>+VLOOKUP(D43,'Thanh toán'!B$7:E$279,4,0)</f>
        <v>1174861</v>
      </c>
      <c r="L43" s="64">
        <f t="shared" si="3"/>
        <v>0</v>
      </c>
    </row>
    <row r="44" spans="1:12" customFormat="1" hidden="1" x14ac:dyDescent="0.25">
      <c r="A44" s="3">
        <f t="shared" si="0"/>
        <v>12</v>
      </c>
      <c r="B44" s="30">
        <v>44909</v>
      </c>
      <c r="C44" s="31" t="s">
        <v>90</v>
      </c>
      <c r="D44" s="31">
        <f t="shared" si="1"/>
        <v>55459</v>
      </c>
      <c r="E44" s="31" t="s">
        <v>9</v>
      </c>
      <c r="F44" s="43" t="s">
        <v>91</v>
      </c>
      <c r="G44" s="32">
        <v>7197412</v>
      </c>
      <c r="H44" s="33" t="s">
        <v>11</v>
      </c>
      <c r="I44" s="32">
        <v>575793</v>
      </c>
      <c r="J44" s="32">
        <f t="shared" si="2"/>
        <v>7773205</v>
      </c>
      <c r="K44">
        <f>+VLOOKUP(D44,'Thanh toán'!B$7:E$279,4,0)</f>
        <v>7773205</v>
      </c>
      <c r="L44" s="64">
        <f t="shared" si="3"/>
        <v>0</v>
      </c>
    </row>
    <row r="45" spans="1:12" customFormat="1" hidden="1" x14ac:dyDescent="0.25">
      <c r="A45" s="3">
        <f t="shared" si="0"/>
        <v>12</v>
      </c>
      <c r="B45" s="30">
        <v>44909</v>
      </c>
      <c r="C45" s="31" t="s">
        <v>92</v>
      </c>
      <c r="D45" s="31">
        <f t="shared" si="1"/>
        <v>55468</v>
      </c>
      <c r="E45" s="31" t="s">
        <v>9</v>
      </c>
      <c r="F45" s="43" t="s">
        <v>93</v>
      </c>
      <c r="G45" s="32">
        <v>253513</v>
      </c>
      <c r="H45" s="33" t="s">
        <v>11</v>
      </c>
      <c r="I45" s="32">
        <v>20281</v>
      </c>
      <c r="J45" s="32">
        <f t="shared" si="2"/>
        <v>273794</v>
      </c>
      <c r="K45">
        <f>+VLOOKUP(D45,'Thanh toán'!B$7:E$279,4,0)</f>
        <v>273794</v>
      </c>
      <c r="L45" s="64">
        <f t="shared" si="3"/>
        <v>0</v>
      </c>
    </row>
    <row r="46" spans="1:12" customFormat="1" hidden="1" x14ac:dyDescent="0.25">
      <c r="A46" s="3">
        <f t="shared" si="0"/>
        <v>12</v>
      </c>
      <c r="B46" s="30">
        <v>44910</v>
      </c>
      <c r="C46" s="31" t="s">
        <v>94</v>
      </c>
      <c r="D46" s="31">
        <f t="shared" si="1"/>
        <v>55864</v>
      </c>
      <c r="E46" s="31" t="s">
        <v>9</v>
      </c>
      <c r="F46" s="43" t="s">
        <v>95</v>
      </c>
      <c r="G46" s="32">
        <v>674473</v>
      </c>
      <c r="H46" s="33" t="s">
        <v>11</v>
      </c>
      <c r="I46" s="32">
        <v>53958</v>
      </c>
      <c r="J46" s="32">
        <f t="shared" si="2"/>
        <v>728431</v>
      </c>
      <c r="K46">
        <f>+VLOOKUP(D46,'Thanh toán'!B$7:E$279,4,0)</f>
        <v>728431</v>
      </c>
      <c r="L46" s="64">
        <f t="shared" si="3"/>
        <v>0</v>
      </c>
    </row>
    <row r="47" spans="1:12" customFormat="1" hidden="1" x14ac:dyDescent="0.25">
      <c r="A47" s="3">
        <f t="shared" si="0"/>
        <v>12</v>
      </c>
      <c r="B47" s="30">
        <v>44910</v>
      </c>
      <c r="C47" s="31" t="s">
        <v>96</v>
      </c>
      <c r="D47" s="31">
        <f t="shared" si="1"/>
        <v>55878</v>
      </c>
      <c r="E47" s="31" t="s">
        <v>9</v>
      </c>
      <c r="F47" s="43" t="s">
        <v>97</v>
      </c>
      <c r="G47" s="32">
        <v>982580</v>
      </c>
      <c r="H47" s="33" t="s">
        <v>11</v>
      </c>
      <c r="I47" s="32">
        <v>78606</v>
      </c>
      <c r="J47" s="32">
        <f t="shared" si="2"/>
        <v>1061186</v>
      </c>
      <c r="K47">
        <f>+VLOOKUP(D47,'Thanh toán'!B$7:E$279,4,0)</f>
        <v>1061186</v>
      </c>
      <c r="L47" s="64">
        <f t="shared" si="3"/>
        <v>0</v>
      </c>
    </row>
    <row r="48" spans="1:12" customFormat="1" hidden="1" x14ac:dyDescent="0.25">
      <c r="A48" s="3">
        <f t="shared" si="0"/>
        <v>12</v>
      </c>
      <c r="B48" s="30">
        <v>44911</v>
      </c>
      <c r="C48" s="31" t="s">
        <v>98</v>
      </c>
      <c r="D48" s="31">
        <f t="shared" si="1"/>
        <v>55882</v>
      </c>
      <c r="E48" s="31" t="s">
        <v>9</v>
      </c>
      <c r="F48" s="43" t="s">
        <v>99</v>
      </c>
      <c r="G48" s="32">
        <v>1349907</v>
      </c>
      <c r="H48" s="33" t="s">
        <v>11</v>
      </c>
      <c r="I48" s="32">
        <v>107993</v>
      </c>
      <c r="J48" s="32">
        <f t="shared" si="2"/>
        <v>1457900</v>
      </c>
      <c r="K48">
        <f>+VLOOKUP(D48,'Thanh toán'!B$7:E$279,4,0)</f>
        <v>1457900</v>
      </c>
      <c r="L48" s="64">
        <f t="shared" si="3"/>
        <v>0</v>
      </c>
    </row>
    <row r="49" spans="1:12" customFormat="1" hidden="1" x14ac:dyDescent="0.25">
      <c r="A49" s="3">
        <f t="shared" si="0"/>
        <v>12</v>
      </c>
      <c r="B49" s="30">
        <v>44911</v>
      </c>
      <c r="C49" s="31" t="s">
        <v>100</v>
      </c>
      <c r="D49" s="31">
        <f t="shared" si="1"/>
        <v>55883</v>
      </c>
      <c r="E49" s="31" t="s">
        <v>9</v>
      </c>
      <c r="F49" s="43" t="s">
        <v>101</v>
      </c>
      <c r="G49" s="32">
        <v>1919268</v>
      </c>
      <c r="H49" s="33" t="s">
        <v>11</v>
      </c>
      <c r="I49" s="32">
        <v>153541</v>
      </c>
      <c r="J49" s="32">
        <f t="shared" si="2"/>
        <v>2072809</v>
      </c>
      <c r="K49">
        <f>+VLOOKUP(D49,'Thanh toán'!B$7:E$279,4,0)</f>
        <v>2072809</v>
      </c>
      <c r="L49" s="64">
        <f t="shared" si="3"/>
        <v>0</v>
      </c>
    </row>
    <row r="50" spans="1:12" customFormat="1" hidden="1" x14ac:dyDescent="0.25">
      <c r="A50" s="3">
        <f t="shared" si="0"/>
        <v>12</v>
      </c>
      <c r="B50" s="30">
        <v>44912</v>
      </c>
      <c r="C50" s="31" t="s">
        <v>102</v>
      </c>
      <c r="D50" s="31">
        <f t="shared" si="1"/>
        <v>56012</v>
      </c>
      <c r="E50" s="31" t="s">
        <v>9</v>
      </c>
      <c r="F50" s="43" t="s">
        <v>103</v>
      </c>
      <c r="G50" s="32">
        <v>1017501</v>
      </c>
      <c r="H50" s="33" t="s">
        <v>11</v>
      </c>
      <c r="I50" s="32">
        <v>81400</v>
      </c>
      <c r="J50" s="32">
        <f t="shared" si="2"/>
        <v>1098901</v>
      </c>
      <c r="K50">
        <f>+VLOOKUP(D50,'Thanh toán'!B$7:E$279,4,0)</f>
        <v>1098901</v>
      </c>
      <c r="L50" s="64">
        <f t="shared" si="3"/>
        <v>0</v>
      </c>
    </row>
    <row r="51" spans="1:12" customFormat="1" hidden="1" x14ac:dyDescent="0.25">
      <c r="A51" s="3">
        <f t="shared" si="0"/>
        <v>12</v>
      </c>
      <c r="B51" s="30">
        <v>44916</v>
      </c>
      <c r="C51" s="31" t="s">
        <v>104</v>
      </c>
      <c r="D51" s="31">
        <f t="shared" si="1"/>
        <v>56226</v>
      </c>
      <c r="E51" s="31" t="s">
        <v>9</v>
      </c>
      <c r="F51" s="43" t="s">
        <v>105</v>
      </c>
      <c r="G51" s="32">
        <v>1838333</v>
      </c>
      <c r="H51" s="33" t="s">
        <v>11</v>
      </c>
      <c r="I51" s="32">
        <v>147067</v>
      </c>
      <c r="J51" s="32">
        <f t="shared" si="2"/>
        <v>1985400</v>
      </c>
      <c r="K51">
        <f>+VLOOKUP(D51,'Thanh toán'!B$7:E$279,4,0)</f>
        <v>1985400</v>
      </c>
      <c r="L51" s="64">
        <f t="shared" si="3"/>
        <v>0</v>
      </c>
    </row>
    <row r="52" spans="1:12" customFormat="1" hidden="1" x14ac:dyDescent="0.25">
      <c r="A52" s="3">
        <f t="shared" si="0"/>
        <v>12</v>
      </c>
      <c r="B52" s="30">
        <v>44916</v>
      </c>
      <c r="C52" s="31" t="s">
        <v>106</v>
      </c>
      <c r="D52" s="31">
        <f t="shared" si="1"/>
        <v>56239</v>
      </c>
      <c r="E52" s="31" t="s">
        <v>9</v>
      </c>
      <c r="F52" s="43" t="s">
        <v>107</v>
      </c>
      <c r="G52" s="32">
        <v>1262123</v>
      </c>
      <c r="H52" s="33" t="s">
        <v>11</v>
      </c>
      <c r="I52" s="32">
        <v>100970</v>
      </c>
      <c r="J52" s="32">
        <f t="shared" si="2"/>
        <v>1363093</v>
      </c>
      <c r="K52">
        <f>+VLOOKUP(D52,'Thanh toán'!B$7:E$279,4,0)</f>
        <v>1363093</v>
      </c>
      <c r="L52" s="64">
        <f t="shared" si="3"/>
        <v>0</v>
      </c>
    </row>
    <row r="53" spans="1:12" customFormat="1" hidden="1" x14ac:dyDescent="0.25">
      <c r="A53" s="3">
        <f t="shared" si="0"/>
        <v>12</v>
      </c>
      <c r="B53" s="30">
        <v>44917</v>
      </c>
      <c r="C53" s="31" t="s">
        <v>108</v>
      </c>
      <c r="D53" s="31">
        <f t="shared" si="1"/>
        <v>56289</v>
      </c>
      <c r="E53" s="31" t="s">
        <v>9</v>
      </c>
      <c r="F53" s="43" t="s">
        <v>109</v>
      </c>
      <c r="G53" s="32">
        <v>1534813</v>
      </c>
      <c r="H53" s="33" t="s">
        <v>11</v>
      </c>
      <c r="I53" s="32">
        <v>122785</v>
      </c>
      <c r="J53" s="32">
        <f t="shared" si="2"/>
        <v>1657598</v>
      </c>
      <c r="K53">
        <f>+VLOOKUP(D53,'Thanh toán'!B$7:E$279,4,0)</f>
        <v>1657598</v>
      </c>
      <c r="L53" s="64">
        <f t="shared" si="3"/>
        <v>0</v>
      </c>
    </row>
    <row r="54" spans="1:12" customFormat="1" hidden="1" x14ac:dyDescent="0.25">
      <c r="A54" s="3">
        <f t="shared" si="0"/>
        <v>12</v>
      </c>
      <c r="B54" s="34">
        <v>44918</v>
      </c>
      <c r="C54" s="35" t="s">
        <v>110</v>
      </c>
      <c r="D54" s="31">
        <f t="shared" si="1"/>
        <v>56691</v>
      </c>
      <c r="E54" s="35" t="s">
        <v>9</v>
      </c>
      <c r="F54" s="44" t="s">
        <v>111</v>
      </c>
      <c r="G54" s="36">
        <v>985188</v>
      </c>
      <c r="H54" s="37" t="s">
        <v>11</v>
      </c>
      <c r="I54" s="36">
        <v>78815</v>
      </c>
      <c r="J54" s="32">
        <f t="shared" si="2"/>
        <v>1064003</v>
      </c>
      <c r="K54">
        <f>+VLOOKUP(D54,'Thanh toán'!B$7:E$279,4,0)</f>
        <v>1064003</v>
      </c>
      <c r="L54" s="64">
        <f t="shared" si="3"/>
        <v>0</v>
      </c>
    </row>
    <row r="55" spans="1:12" customFormat="1" hidden="1" x14ac:dyDescent="0.25">
      <c r="A55" s="3">
        <f t="shared" si="0"/>
        <v>12</v>
      </c>
      <c r="B55" s="34">
        <v>44919</v>
      </c>
      <c r="C55" s="35" t="s">
        <v>112</v>
      </c>
      <c r="D55" s="31">
        <f t="shared" si="1"/>
        <v>56822</v>
      </c>
      <c r="E55" s="35" t="s">
        <v>9</v>
      </c>
      <c r="F55" s="44" t="s">
        <v>113</v>
      </c>
      <c r="G55" s="36">
        <v>653657</v>
      </c>
      <c r="H55" s="37" t="s">
        <v>11</v>
      </c>
      <c r="I55" s="36">
        <v>52293</v>
      </c>
      <c r="J55" s="32">
        <f t="shared" si="2"/>
        <v>705950</v>
      </c>
      <c r="K55">
        <f>+VLOOKUP(D55,'Thanh toán'!B$7:E$279,4,0)</f>
        <v>705950</v>
      </c>
      <c r="L55" s="64">
        <f t="shared" si="3"/>
        <v>0</v>
      </c>
    </row>
    <row r="56" spans="1:12" customFormat="1" hidden="1" x14ac:dyDescent="0.25">
      <c r="A56" s="3">
        <f t="shared" si="0"/>
        <v>12</v>
      </c>
      <c r="B56" s="30">
        <v>44921</v>
      </c>
      <c r="C56" s="31" t="s">
        <v>114</v>
      </c>
      <c r="D56" s="31">
        <f t="shared" si="1"/>
        <v>56885</v>
      </c>
      <c r="E56" s="31" t="s">
        <v>9</v>
      </c>
      <c r="F56" s="43" t="s">
        <v>115</v>
      </c>
      <c r="G56" s="32">
        <v>1019385</v>
      </c>
      <c r="H56" s="33" t="s">
        <v>11</v>
      </c>
      <c r="I56" s="32">
        <v>81551</v>
      </c>
      <c r="J56" s="32">
        <f t="shared" si="2"/>
        <v>1100936</v>
      </c>
      <c r="K56">
        <f>+VLOOKUP(D56,'Thanh toán'!B$7:E$279,4,0)</f>
        <v>1100936</v>
      </c>
      <c r="L56" s="64">
        <f t="shared" si="3"/>
        <v>0</v>
      </c>
    </row>
    <row r="57" spans="1:12" customFormat="1" ht="31.5" hidden="1" x14ac:dyDescent="0.25">
      <c r="A57" s="3">
        <f t="shared" si="0"/>
        <v>12</v>
      </c>
      <c r="B57" s="30">
        <v>44921</v>
      </c>
      <c r="C57" s="31" t="s">
        <v>116</v>
      </c>
      <c r="D57" s="31">
        <f t="shared" si="1"/>
        <v>56906</v>
      </c>
      <c r="E57" s="31" t="s">
        <v>9</v>
      </c>
      <c r="F57" s="43" t="s">
        <v>117</v>
      </c>
      <c r="G57" s="32">
        <v>3012677</v>
      </c>
      <c r="H57" s="33" t="s">
        <v>11</v>
      </c>
      <c r="I57" s="32">
        <v>241014</v>
      </c>
      <c r="J57" s="32">
        <f t="shared" si="2"/>
        <v>3253691</v>
      </c>
      <c r="K57">
        <f>+VLOOKUP(D57,'Thanh toán'!B$7:E$279,4,0)</f>
        <v>3253691</v>
      </c>
      <c r="L57" s="64">
        <f t="shared" si="3"/>
        <v>0</v>
      </c>
    </row>
    <row r="58" spans="1:12" customFormat="1" hidden="1" x14ac:dyDescent="0.25">
      <c r="A58" s="3">
        <f t="shared" si="0"/>
        <v>12</v>
      </c>
      <c r="B58" s="30">
        <v>44921</v>
      </c>
      <c r="C58" s="31" t="s">
        <v>118</v>
      </c>
      <c r="D58" s="31">
        <f t="shared" si="1"/>
        <v>56948</v>
      </c>
      <c r="E58" s="31" t="s">
        <v>9</v>
      </c>
      <c r="F58" s="43" t="s">
        <v>119</v>
      </c>
      <c r="G58" s="32">
        <v>704830</v>
      </c>
      <c r="H58" s="33" t="s">
        <v>11</v>
      </c>
      <c r="I58" s="32">
        <v>56386</v>
      </c>
      <c r="J58" s="32">
        <f t="shared" si="2"/>
        <v>761216</v>
      </c>
      <c r="K58">
        <f>+VLOOKUP(D58,'Thanh toán'!B$7:E$279,4,0)</f>
        <v>761216</v>
      </c>
      <c r="L58" s="64">
        <f t="shared" si="3"/>
        <v>0</v>
      </c>
    </row>
    <row r="59" spans="1:12" customFormat="1" hidden="1" x14ac:dyDescent="0.25">
      <c r="A59" s="3">
        <f t="shared" si="0"/>
        <v>12</v>
      </c>
      <c r="B59" s="30">
        <v>44922</v>
      </c>
      <c r="C59" s="31" t="s">
        <v>120</v>
      </c>
      <c r="D59" s="31">
        <f t="shared" si="1"/>
        <v>56970</v>
      </c>
      <c r="E59" s="31" t="s">
        <v>9</v>
      </c>
      <c r="F59" s="43" t="s">
        <v>121</v>
      </c>
      <c r="G59" s="32">
        <v>1398437</v>
      </c>
      <c r="H59" s="33" t="s">
        <v>11</v>
      </c>
      <c r="I59" s="32">
        <v>111875</v>
      </c>
      <c r="J59" s="32">
        <f t="shared" si="2"/>
        <v>1510312</v>
      </c>
      <c r="K59">
        <f>+VLOOKUP(D59,'Thanh toán'!B$7:E$279,4,0)</f>
        <v>1510312</v>
      </c>
      <c r="L59" s="64">
        <f t="shared" si="3"/>
        <v>0</v>
      </c>
    </row>
    <row r="60" spans="1:12" customFormat="1" hidden="1" x14ac:dyDescent="0.25">
      <c r="A60" s="3">
        <f t="shared" si="0"/>
        <v>12</v>
      </c>
      <c r="B60" s="30">
        <v>44922</v>
      </c>
      <c r="C60" s="31" t="s">
        <v>122</v>
      </c>
      <c r="D60" s="31">
        <f t="shared" si="1"/>
        <v>56996</v>
      </c>
      <c r="E60" s="31" t="s">
        <v>9</v>
      </c>
      <c r="F60" s="43" t="s">
        <v>123</v>
      </c>
      <c r="G60" s="32">
        <v>591711</v>
      </c>
      <c r="H60" s="33" t="s">
        <v>11</v>
      </c>
      <c r="I60" s="32">
        <v>47337</v>
      </c>
      <c r="J60" s="32">
        <f t="shared" si="2"/>
        <v>639048</v>
      </c>
      <c r="K60">
        <f>+VLOOKUP(D60,'Thanh toán'!B$7:E$279,4,0)</f>
        <v>639048</v>
      </c>
      <c r="L60" s="64">
        <f t="shared" si="3"/>
        <v>0</v>
      </c>
    </row>
    <row r="61" spans="1:12" customFormat="1" hidden="1" x14ac:dyDescent="0.25">
      <c r="A61" s="3">
        <f t="shared" si="0"/>
        <v>12</v>
      </c>
      <c r="B61" s="30">
        <v>44922</v>
      </c>
      <c r="C61" s="31" t="s">
        <v>124</v>
      </c>
      <c r="D61" s="31">
        <f t="shared" si="1"/>
        <v>56998</v>
      </c>
      <c r="E61" s="31" t="s">
        <v>9</v>
      </c>
      <c r="F61" s="43" t="s">
        <v>125</v>
      </c>
      <c r="G61" s="32">
        <v>690605</v>
      </c>
      <c r="H61" s="33" t="s">
        <v>11</v>
      </c>
      <c r="I61" s="32">
        <v>55248</v>
      </c>
      <c r="J61" s="32">
        <f t="shared" si="2"/>
        <v>745853</v>
      </c>
      <c r="K61">
        <f>+VLOOKUP(D61,'Thanh toán'!B$7:E$279,4,0)</f>
        <v>745853</v>
      </c>
      <c r="L61" s="64">
        <f t="shared" si="3"/>
        <v>0</v>
      </c>
    </row>
    <row r="62" spans="1:12" customFormat="1" ht="31.5" hidden="1" x14ac:dyDescent="0.25">
      <c r="A62" s="3">
        <f t="shared" si="0"/>
        <v>12</v>
      </c>
      <c r="B62" s="30">
        <v>44922</v>
      </c>
      <c r="C62" s="31" t="s">
        <v>126</v>
      </c>
      <c r="D62" s="31">
        <f t="shared" si="1"/>
        <v>57019</v>
      </c>
      <c r="E62" s="31" t="s">
        <v>9</v>
      </c>
      <c r="F62" s="43" t="s">
        <v>127</v>
      </c>
      <c r="G62" s="32">
        <v>1278275</v>
      </c>
      <c r="H62" s="33" t="s">
        <v>11</v>
      </c>
      <c r="I62" s="32">
        <v>102262</v>
      </c>
      <c r="J62" s="32">
        <f t="shared" si="2"/>
        <v>1380537</v>
      </c>
      <c r="K62">
        <f>+VLOOKUP(D62,'Thanh toán'!B$7:E$279,4,0)</f>
        <v>1380537</v>
      </c>
      <c r="L62" s="64">
        <f t="shared" si="3"/>
        <v>0</v>
      </c>
    </row>
    <row r="63" spans="1:12" customFormat="1" hidden="1" x14ac:dyDescent="0.25">
      <c r="A63" s="3">
        <f t="shared" si="0"/>
        <v>12</v>
      </c>
      <c r="B63" s="30">
        <v>44922</v>
      </c>
      <c r="C63" s="31" t="s">
        <v>128</v>
      </c>
      <c r="D63" s="31">
        <f t="shared" si="1"/>
        <v>57020</v>
      </c>
      <c r="E63" s="31" t="s">
        <v>9</v>
      </c>
      <c r="F63" s="43" t="s">
        <v>129</v>
      </c>
      <c r="G63" s="32">
        <v>632003</v>
      </c>
      <c r="H63" s="33" t="s">
        <v>11</v>
      </c>
      <c r="I63" s="32">
        <v>50560</v>
      </c>
      <c r="J63" s="32">
        <f t="shared" si="2"/>
        <v>682563</v>
      </c>
      <c r="K63">
        <f>+VLOOKUP(D63,'Thanh toán'!B$7:E$279,4,0)</f>
        <v>682563</v>
      </c>
      <c r="L63" s="64">
        <f t="shared" si="3"/>
        <v>0</v>
      </c>
    </row>
    <row r="64" spans="1:12" customFormat="1" ht="31.5" hidden="1" x14ac:dyDescent="0.25">
      <c r="A64" s="3">
        <f t="shared" si="0"/>
        <v>12</v>
      </c>
      <c r="B64" s="30">
        <v>44923</v>
      </c>
      <c r="C64" s="31" t="s">
        <v>130</v>
      </c>
      <c r="D64" s="31">
        <f t="shared" si="1"/>
        <v>57078</v>
      </c>
      <c r="E64" s="31" t="s">
        <v>9</v>
      </c>
      <c r="F64" s="43" t="s">
        <v>131</v>
      </c>
      <c r="G64" s="32">
        <v>822326</v>
      </c>
      <c r="H64" s="33" t="s">
        <v>11</v>
      </c>
      <c r="I64" s="32">
        <v>65786</v>
      </c>
      <c r="J64" s="32">
        <f t="shared" si="2"/>
        <v>888112</v>
      </c>
      <c r="K64">
        <f>+VLOOKUP(D64,'Thanh toán'!B$7:E$279,4,0)</f>
        <v>888112</v>
      </c>
      <c r="L64" s="64">
        <f t="shared" si="3"/>
        <v>0</v>
      </c>
    </row>
    <row r="65" spans="1:12" customFormat="1" hidden="1" x14ac:dyDescent="0.25">
      <c r="A65" s="3">
        <f t="shared" ref="A65:A128" si="4">+MONTH(B65)</f>
        <v>12</v>
      </c>
      <c r="B65" s="34">
        <v>44907</v>
      </c>
      <c r="C65" s="35" t="s">
        <v>135</v>
      </c>
      <c r="D65" s="31">
        <f>+C65*1</f>
        <v>55306</v>
      </c>
      <c r="E65" s="35" t="s">
        <v>9</v>
      </c>
      <c r="F65" s="44" t="s">
        <v>136</v>
      </c>
      <c r="G65" s="36">
        <v>809780</v>
      </c>
      <c r="H65" s="37" t="s">
        <v>11</v>
      </c>
      <c r="I65" s="36">
        <v>64782</v>
      </c>
      <c r="J65" s="36">
        <v>874562</v>
      </c>
      <c r="K65">
        <f>+VLOOKUP(D65,'Thanh toán'!B$7:E$279,4,0)</f>
        <v>874562</v>
      </c>
      <c r="L65" s="64">
        <f>+K65-J65</f>
        <v>0</v>
      </c>
    </row>
    <row r="66" spans="1:12" customFormat="1" x14ac:dyDescent="0.25">
      <c r="A66" s="3">
        <f t="shared" si="4"/>
        <v>1</v>
      </c>
      <c r="B66" s="38">
        <v>44928</v>
      </c>
      <c r="C66" s="39" t="s">
        <v>137</v>
      </c>
      <c r="D66" s="31">
        <f>+C66*1</f>
        <v>50</v>
      </c>
      <c r="E66" s="39" t="s">
        <v>138</v>
      </c>
      <c r="F66" s="45" t="s">
        <v>139</v>
      </c>
      <c r="G66" s="40">
        <v>1576149</v>
      </c>
      <c r="H66" s="41" t="s">
        <v>140</v>
      </c>
      <c r="I66" s="40">
        <v>157615</v>
      </c>
      <c r="J66" s="32">
        <f>+I66+G66</f>
        <v>1733764</v>
      </c>
      <c r="K66">
        <f>+VLOOKUP(D66,'Thanh toán'!B$7:E$279,4,0)</f>
        <v>1733764</v>
      </c>
      <c r="L66" s="64">
        <f>+K66-J66</f>
        <v>0</v>
      </c>
    </row>
    <row r="67" spans="1:12" customFormat="1" x14ac:dyDescent="0.25">
      <c r="A67" s="3">
        <f t="shared" si="4"/>
        <v>1</v>
      </c>
      <c r="B67" s="38">
        <v>44928</v>
      </c>
      <c r="C67" s="39" t="s">
        <v>141</v>
      </c>
      <c r="D67" s="31">
        <f>+C67*1</f>
        <v>51</v>
      </c>
      <c r="E67" s="39" t="s">
        <v>138</v>
      </c>
      <c r="F67" s="45" t="s">
        <v>142</v>
      </c>
      <c r="G67" s="40">
        <v>2356337</v>
      </c>
      <c r="H67" s="41" t="s">
        <v>140</v>
      </c>
      <c r="I67" s="40">
        <v>235634</v>
      </c>
      <c r="J67" s="32">
        <f>+I67+G67</f>
        <v>2591971</v>
      </c>
      <c r="K67">
        <f>+VLOOKUP(D67,'Thanh toán'!B$7:E$279,4,0)</f>
        <v>2591971</v>
      </c>
      <c r="L67" s="64">
        <f>+K67-J67</f>
        <v>0</v>
      </c>
    </row>
    <row r="68" spans="1:12" customFormat="1" x14ac:dyDescent="0.25">
      <c r="A68" s="3">
        <f t="shared" si="4"/>
        <v>1</v>
      </c>
      <c r="B68" s="38">
        <v>44928</v>
      </c>
      <c r="C68" s="39" t="s">
        <v>143</v>
      </c>
      <c r="D68" s="31">
        <f t="shared" ref="D68:D125" si="5">+C68*1</f>
        <v>52</v>
      </c>
      <c r="E68" s="39" t="s">
        <v>138</v>
      </c>
      <c r="F68" s="45" t="s">
        <v>144</v>
      </c>
      <c r="G68" s="40">
        <v>1034303</v>
      </c>
      <c r="H68" s="41" t="s">
        <v>140</v>
      </c>
      <c r="I68" s="40">
        <v>103430</v>
      </c>
      <c r="J68" s="32">
        <f t="shared" ref="J68:J91" si="6">+I68+G68</f>
        <v>1137733</v>
      </c>
      <c r="K68">
        <f>+VLOOKUP(D68,'Thanh toán'!B$7:E$279,4,0)</f>
        <v>1137733</v>
      </c>
      <c r="L68" s="64">
        <f t="shared" ref="L68:L125" si="7">+K68-J68</f>
        <v>0</v>
      </c>
    </row>
    <row r="69" spans="1:12" customFormat="1" x14ac:dyDescent="0.25">
      <c r="A69" s="3">
        <f t="shared" si="4"/>
        <v>1</v>
      </c>
      <c r="B69" s="38">
        <v>44928</v>
      </c>
      <c r="C69" s="39" t="s">
        <v>145</v>
      </c>
      <c r="D69" s="31">
        <f t="shared" si="5"/>
        <v>56</v>
      </c>
      <c r="E69" s="39" t="s">
        <v>138</v>
      </c>
      <c r="F69" s="45" t="s">
        <v>146</v>
      </c>
      <c r="G69" s="40">
        <v>1921972</v>
      </c>
      <c r="H69" s="41" t="s">
        <v>140</v>
      </c>
      <c r="I69" s="40">
        <v>192197</v>
      </c>
      <c r="J69" s="32">
        <f t="shared" si="6"/>
        <v>2114169</v>
      </c>
      <c r="K69">
        <f>+VLOOKUP(D69,'Thanh toán'!B$7:E$279,4,0)</f>
        <v>2114169</v>
      </c>
      <c r="L69" s="64">
        <f t="shared" si="7"/>
        <v>0</v>
      </c>
    </row>
    <row r="70" spans="1:12" customFormat="1" x14ac:dyDescent="0.25">
      <c r="A70" s="3">
        <f t="shared" si="4"/>
        <v>1</v>
      </c>
      <c r="B70" s="38">
        <v>44929</v>
      </c>
      <c r="C70" s="39" t="s">
        <v>147</v>
      </c>
      <c r="D70" s="31">
        <f t="shared" si="5"/>
        <v>93</v>
      </c>
      <c r="E70" s="39" t="s">
        <v>138</v>
      </c>
      <c r="F70" s="45" t="s">
        <v>148</v>
      </c>
      <c r="G70" s="40">
        <v>1097867</v>
      </c>
      <c r="H70" s="41" t="s">
        <v>140</v>
      </c>
      <c r="I70" s="40">
        <v>109787</v>
      </c>
      <c r="J70" s="32">
        <f t="shared" si="6"/>
        <v>1207654</v>
      </c>
      <c r="K70">
        <f>+VLOOKUP(D70,'Thanh toán'!B$7:E$279,4,0)</f>
        <v>1207654</v>
      </c>
      <c r="L70" s="64">
        <f t="shared" si="7"/>
        <v>0</v>
      </c>
    </row>
    <row r="71" spans="1:12" customFormat="1" x14ac:dyDescent="0.25">
      <c r="A71" s="3">
        <f t="shared" si="4"/>
        <v>1</v>
      </c>
      <c r="B71" s="38">
        <v>44929</v>
      </c>
      <c r="C71" s="39" t="s">
        <v>149</v>
      </c>
      <c r="D71" s="31">
        <f t="shared" si="5"/>
        <v>152</v>
      </c>
      <c r="E71" s="39" t="s">
        <v>138</v>
      </c>
      <c r="F71" s="45" t="s">
        <v>150</v>
      </c>
      <c r="G71" s="40">
        <v>3362302</v>
      </c>
      <c r="H71" s="41" t="s">
        <v>140</v>
      </c>
      <c r="I71" s="40">
        <v>336230</v>
      </c>
      <c r="J71" s="32">
        <f t="shared" si="6"/>
        <v>3698532</v>
      </c>
      <c r="K71">
        <f>+VLOOKUP(D71,'Thanh toán'!B$7:E$279,4,0)</f>
        <v>3698532</v>
      </c>
      <c r="L71" s="64">
        <f t="shared" si="7"/>
        <v>0</v>
      </c>
    </row>
    <row r="72" spans="1:12" customFormat="1" x14ac:dyDescent="0.25">
      <c r="A72" s="3">
        <f t="shared" si="4"/>
        <v>1</v>
      </c>
      <c r="B72" s="38">
        <v>44930</v>
      </c>
      <c r="C72" s="39" t="s">
        <v>151</v>
      </c>
      <c r="D72" s="31">
        <f t="shared" si="5"/>
        <v>231</v>
      </c>
      <c r="E72" s="39" t="s">
        <v>138</v>
      </c>
      <c r="F72" s="45" t="s">
        <v>152</v>
      </c>
      <c r="G72" s="40">
        <v>1365262</v>
      </c>
      <c r="H72" s="41" t="s">
        <v>140</v>
      </c>
      <c r="I72" s="40">
        <v>136526</v>
      </c>
      <c r="J72" s="32">
        <f t="shared" si="6"/>
        <v>1501788</v>
      </c>
      <c r="K72">
        <f>+VLOOKUP(D72,'Thanh toán'!B$7:E$279,4,0)</f>
        <v>1501788</v>
      </c>
      <c r="L72" s="64">
        <f t="shared" si="7"/>
        <v>0</v>
      </c>
    </row>
    <row r="73" spans="1:12" customFormat="1" x14ac:dyDescent="0.25">
      <c r="A73" s="3">
        <f t="shared" si="4"/>
        <v>1</v>
      </c>
      <c r="B73" s="38">
        <v>44930</v>
      </c>
      <c r="C73" s="39" t="s">
        <v>153</v>
      </c>
      <c r="D73" s="31">
        <f t="shared" si="5"/>
        <v>232</v>
      </c>
      <c r="E73" s="39" t="s">
        <v>138</v>
      </c>
      <c r="F73" s="45" t="s">
        <v>154</v>
      </c>
      <c r="G73" s="40">
        <v>1729006</v>
      </c>
      <c r="H73" s="41" t="s">
        <v>140</v>
      </c>
      <c r="I73" s="40">
        <v>172901</v>
      </c>
      <c r="J73" s="32">
        <f t="shared" si="6"/>
        <v>1901907</v>
      </c>
      <c r="K73">
        <f>+VLOOKUP(D73,'Thanh toán'!B$7:E$279,4,0)</f>
        <v>1901907</v>
      </c>
      <c r="L73" s="64">
        <f t="shared" si="7"/>
        <v>0</v>
      </c>
    </row>
    <row r="74" spans="1:12" customFormat="1" x14ac:dyDescent="0.25">
      <c r="A74" s="3">
        <f t="shared" si="4"/>
        <v>1</v>
      </c>
      <c r="B74" s="38">
        <v>44930</v>
      </c>
      <c r="C74" s="39" t="s">
        <v>155</v>
      </c>
      <c r="D74" s="31">
        <f t="shared" si="5"/>
        <v>265</v>
      </c>
      <c r="E74" s="39" t="s">
        <v>138</v>
      </c>
      <c r="F74" s="45" t="s">
        <v>156</v>
      </c>
      <c r="G74" s="40">
        <v>648821</v>
      </c>
      <c r="H74" s="41" t="s">
        <v>140</v>
      </c>
      <c r="I74" s="40">
        <v>64882</v>
      </c>
      <c r="J74" s="32">
        <f t="shared" si="6"/>
        <v>713703</v>
      </c>
      <c r="K74">
        <f>+VLOOKUP(D74,'Thanh toán'!B$7:E$279,4,0)</f>
        <v>713703</v>
      </c>
      <c r="L74" s="64">
        <f t="shared" si="7"/>
        <v>0</v>
      </c>
    </row>
    <row r="75" spans="1:12" customFormat="1" x14ac:dyDescent="0.25">
      <c r="A75" s="3">
        <f t="shared" si="4"/>
        <v>1</v>
      </c>
      <c r="B75" s="38">
        <v>44930</v>
      </c>
      <c r="C75" s="39" t="s">
        <v>157</v>
      </c>
      <c r="D75" s="31">
        <f t="shared" si="5"/>
        <v>358</v>
      </c>
      <c r="E75" s="39" t="s">
        <v>138</v>
      </c>
      <c r="F75" s="45" t="s">
        <v>158</v>
      </c>
      <c r="G75" s="40">
        <v>2054880</v>
      </c>
      <c r="H75" s="41" t="s">
        <v>140</v>
      </c>
      <c r="I75" s="40">
        <v>205488</v>
      </c>
      <c r="J75" s="32">
        <f t="shared" si="6"/>
        <v>2260368</v>
      </c>
      <c r="K75">
        <f>+VLOOKUP(D75,'Thanh toán'!B$7:E$279,4,0)</f>
        <v>2260368</v>
      </c>
      <c r="L75" s="64">
        <f t="shared" si="7"/>
        <v>0</v>
      </c>
    </row>
    <row r="76" spans="1:12" customFormat="1" x14ac:dyDescent="0.25">
      <c r="A76" s="3">
        <f t="shared" si="4"/>
        <v>1</v>
      </c>
      <c r="B76" s="38">
        <v>44931</v>
      </c>
      <c r="C76" s="39" t="s">
        <v>159</v>
      </c>
      <c r="D76" s="31">
        <f t="shared" si="5"/>
        <v>398</v>
      </c>
      <c r="E76" s="39" t="s">
        <v>138</v>
      </c>
      <c r="F76" s="45" t="s">
        <v>160</v>
      </c>
      <c r="G76" s="40">
        <v>1681151</v>
      </c>
      <c r="H76" s="41" t="s">
        <v>140</v>
      </c>
      <c r="I76" s="40">
        <v>168115</v>
      </c>
      <c r="J76" s="32">
        <f t="shared" si="6"/>
        <v>1849266</v>
      </c>
      <c r="K76">
        <f>+VLOOKUP(D76,'Thanh toán'!B$7:E$279,4,0)</f>
        <v>1849266</v>
      </c>
      <c r="L76" s="64">
        <f t="shared" si="7"/>
        <v>0</v>
      </c>
    </row>
    <row r="77" spans="1:12" customFormat="1" x14ac:dyDescent="0.25">
      <c r="A77" s="3">
        <f t="shared" si="4"/>
        <v>1</v>
      </c>
      <c r="B77" s="38">
        <v>44931</v>
      </c>
      <c r="C77" s="39" t="s">
        <v>161</v>
      </c>
      <c r="D77" s="31">
        <f t="shared" si="5"/>
        <v>400</v>
      </c>
      <c r="E77" s="39" t="s">
        <v>138</v>
      </c>
      <c r="F77" s="45" t="s">
        <v>162</v>
      </c>
      <c r="G77" s="40">
        <v>1934284</v>
      </c>
      <c r="H77" s="41" t="s">
        <v>140</v>
      </c>
      <c r="I77" s="40">
        <v>193428</v>
      </c>
      <c r="J77" s="32">
        <f t="shared" si="6"/>
        <v>2127712</v>
      </c>
      <c r="K77">
        <f>+VLOOKUP(D77,'Thanh toán'!B$7:E$279,4,0)</f>
        <v>2127712</v>
      </c>
      <c r="L77" s="64">
        <f t="shared" si="7"/>
        <v>0</v>
      </c>
    </row>
    <row r="78" spans="1:12" customFormat="1" x14ac:dyDescent="0.25">
      <c r="A78" s="3">
        <f t="shared" si="4"/>
        <v>1</v>
      </c>
      <c r="B78" s="38">
        <v>44931</v>
      </c>
      <c r="C78" s="39" t="s">
        <v>163</v>
      </c>
      <c r="D78" s="31">
        <f t="shared" si="5"/>
        <v>421</v>
      </c>
      <c r="E78" s="39" t="s">
        <v>138</v>
      </c>
      <c r="F78" s="45" t="s">
        <v>164</v>
      </c>
      <c r="G78" s="40">
        <v>5958309</v>
      </c>
      <c r="H78" s="41" t="s">
        <v>140</v>
      </c>
      <c r="I78" s="40">
        <v>595831</v>
      </c>
      <c r="J78" s="32">
        <f t="shared" si="6"/>
        <v>6554140</v>
      </c>
      <c r="K78">
        <f>+VLOOKUP(D78,'Thanh toán'!B$7:E$279,4,0)</f>
        <v>6554140</v>
      </c>
      <c r="L78" s="64">
        <f t="shared" si="7"/>
        <v>0</v>
      </c>
    </row>
    <row r="79" spans="1:12" customFormat="1" x14ac:dyDescent="0.25">
      <c r="A79" s="3">
        <f t="shared" si="4"/>
        <v>1</v>
      </c>
      <c r="B79" s="38">
        <v>44931</v>
      </c>
      <c r="C79" s="39" t="s">
        <v>165</v>
      </c>
      <c r="D79" s="31">
        <f t="shared" si="5"/>
        <v>454</v>
      </c>
      <c r="E79" s="39" t="s">
        <v>138</v>
      </c>
      <c r="F79" s="45" t="s">
        <v>166</v>
      </c>
      <c r="G79" s="40">
        <v>1745358</v>
      </c>
      <c r="H79" s="41" t="s">
        <v>140</v>
      </c>
      <c r="I79" s="40">
        <v>174536</v>
      </c>
      <c r="J79" s="32">
        <f t="shared" si="6"/>
        <v>1919894</v>
      </c>
      <c r="K79">
        <f>+VLOOKUP(D79,'Thanh toán'!B$7:E$279,4,0)</f>
        <v>1919894</v>
      </c>
      <c r="L79" s="64">
        <f t="shared" si="7"/>
        <v>0</v>
      </c>
    </row>
    <row r="80" spans="1:12" customFormat="1" x14ac:dyDescent="0.25">
      <c r="A80" s="3">
        <f t="shared" si="4"/>
        <v>1</v>
      </c>
      <c r="B80" s="38">
        <v>44932</v>
      </c>
      <c r="C80" s="39" t="s">
        <v>167</v>
      </c>
      <c r="D80" s="31">
        <f t="shared" si="5"/>
        <v>711</v>
      </c>
      <c r="E80" s="39" t="s">
        <v>138</v>
      </c>
      <c r="F80" s="45" t="s">
        <v>168</v>
      </c>
      <c r="G80" s="40">
        <v>4074485</v>
      </c>
      <c r="H80" s="41" t="s">
        <v>140</v>
      </c>
      <c r="I80" s="40">
        <v>407449</v>
      </c>
      <c r="J80" s="32">
        <f t="shared" si="6"/>
        <v>4481934</v>
      </c>
      <c r="K80">
        <f>+VLOOKUP(D80,'Thanh toán'!B$7:E$279,4,0)</f>
        <v>4481934</v>
      </c>
      <c r="L80" s="64">
        <f t="shared" si="7"/>
        <v>0</v>
      </c>
    </row>
    <row r="81" spans="1:12" customFormat="1" x14ac:dyDescent="0.25">
      <c r="A81" s="3">
        <f t="shared" si="4"/>
        <v>1</v>
      </c>
      <c r="B81" s="38">
        <v>44932</v>
      </c>
      <c r="C81" s="39" t="s">
        <v>169</v>
      </c>
      <c r="D81" s="31">
        <f t="shared" si="5"/>
        <v>713</v>
      </c>
      <c r="E81" s="39" t="s">
        <v>138</v>
      </c>
      <c r="F81" s="45" t="s">
        <v>170</v>
      </c>
      <c r="G81" s="40">
        <v>4418607</v>
      </c>
      <c r="H81" s="41" t="s">
        <v>140</v>
      </c>
      <c r="I81" s="40">
        <v>441861</v>
      </c>
      <c r="J81" s="32">
        <f t="shared" si="6"/>
        <v>4860468</v>
      </c>
      <c r="K81">
        <f>+VLOOKUP(D81,'Thanh toán'!B$7:E$279,4,0)</f>
        <v>4860468</v>
      </c>
      <c r="L81" s="64">
        <f t="shared" si="7"/>
        <v>0</v>
      </c>
    </row>
    <row r="82" spans="1:12" customFormat="1" x14ac:dyDescent="0.25">
      <c r="A82" s="3">
        <f t="shared" si="4"/>
        <v>1</v>
      </c>
      <c r="B82" s="38">
        <v>44932</v>
      </c>
      <c r="C82" s="39" t="s">
        <v>171</v>
      </c>
      <c r="D82" s="31">
        <f t="shared" si="5"/>
        <v>714</v>
      </c>
      <c r="E82" s="39" t="s">
        <v>138</v>
      </c>
      <c r="F82" s="45" t="s">
        <v>168</v>
      </c>
      <c r="G82" s="40">
        <v>4074485</v>
      </c>
      <c r="H82" s="41" t="s">
        <v>140</v>
      </c>
      <c r="I82" s="40">
        <v>407449</v>
      </c>
      <c r="J82" s="32">
        <f t="shared" si="6"/>
        <v>4481934</v>
      </c>
      <c r="K82">
        <f>+VLOOKUP(D82,'Thanh toán'!B$7:E$279,4,0)</f>
        <v>4481934</v>
      </c>
      <c r="L82" s="64">
        <f t="shared" si="7"/>
        <v>0</v>
      </c>
    </row>
    <row r="83" spans="1:12" customFormat="1" x14ac:dyDescent="0.25">
      <c r="A83" s="3">
        <f t="shared" si="4"/>
        <v>1</v>
      </c>
      <c r="B83" s="38">
        <v>44932</v>
      </c>
      <c r="C83" s="39" t="s">
        <v>172</v>
      </c>
      <c r="D83" s="31">
        <f t="shared" si="5"/>
        <v>756</v>
      </c>
      <c r="E83" s="39" t="s">
        <v>138</v>
      </c>
      <c r="F83" s="45" t="s">
        <v>173</v>
      </c>
      <c r="G83" s="40">
        <v>12376975</v>
      </c>
      <c r="H83" s="41" t="s">
        <v>140</v>
      </c>
      <c r="I83" s="40">
        <v>1237698</v>
      </c>
      <c r="J83" s="32">
        <f t="shared" si="6"/>
        <v>13614673</v>
      </c>
      <c r="K83">
        <f>+VLOOKUP(D83,'Thanh toán'!B$7:E$279,4,0)</f>
        <v>13614673</v>
      </c>
      <c r="L83" s="64">
        <f t="shared" si="7"/>
        <v>0</v>
      </c>
    </row>
    <row r="84" spans="1:12" customFormat="1" x14ac:dyDescent="0.25">
      <c r="A84" s="3">
        <f t="shared" si="4"/>
        <v>1</v>
      </c>
      <c r="B84" s="38">
        <v>44932</v>
      </c>
      <c r="C84" s="39" t="s">
        <v>174</v>
      </c>
      <c r="D84" s="31">
        <f t="shared" si="5"/>
        <v>757</v>
      </c>
      <c r="E84" s="39" t="s">
        <v>138</v>
      </c>
      <c r="F84" s="45" t="s">
        <v>144</v>
      </c>
      <c r="G84" s="40">
        <v>1329693</v>
      </c>
      <c r="H84" s="41" t="s">
        <v>140</v>
      </c>
      <c r="I84" s="40">
        <v>132969</v>
      </c>
      <c r="J84" s="32">
        <f t="shared" si="6"/>
        <v>1462662</v>
      </c>
      <c r="K84">
        <f>+VLOOKUP(D84,'Thanh toán'!B$7:E$279,4,0)</f>
        <v>1462662</v>
      </c>
      <c r="L84" s="64">
        <f t="shared" si="7"/>
        <v>0</v>
      </c>
    </row>
    <row r="85" spans="1:12" customFormat="1" x14ac:dyDescent="0.25">
      <c r="A85" s="3">
        <f t="shared" si="4"/>
        <v>1</v>
      </c>
      <c r="B85" s="38">
        <v>44932</v>
      </c>
      <c r="C85" s="39" t="s">
        <v>175</v>
      </c>
      <c r="D85" s="31">
        <f t="shared" si="5"/>
        <v>758</v>
      </c>
      <c r="E85" s="39" t="s">
        <v>138</v>
      </c>
      <c r="F85" s="45" t="s">
        <v>176</v>
      </c>
      <c r="G85" s="40">
        <v>2090439</v>
      </c>
      <c r="H85" s="41" t="s">
        <v>140</v>
      </c>
      <c r="I85" s="40">
        <v>209044</v>
      </c>
      <c r="J85" s="32">
        <f t="shared" si="6"/>
        <v>2299483</v>
      </c>
      <c r="K85">
        <f>+VLOOKUP(D85,'Thanh toán'!B$7:E$279,4,0)</f>
        <v>2299483</v>
      </c>
      <c r="L85" s="64">
        <f t="shared" si="7"/>
        <v>0</v>
      </c>
    </row>
    <row r="86" spans="1:12" customFormat="1" x14ac:dyDescent="0.25">
      <c r="A86" s="3">
        <f t="shared" si="4"/>
        <v>1</v>
      </c>
      <c r="B86" s="38">
        <v>44932</v>
      </c>
      <c r="C86" s="39" t="s">
        <v>177</v>
      </c>
      <c r="D86" s="31">
        <f t="shared" si="5"/>
        <v>759</v>
      </c>
      <c r="E86" s="39" t="s">
        <v>138</v>
      </c>
      <c r="F86" s="45" t="s">
        <v>178</v>
      </c>
      <c r="G86" s="40">
        <v>6104867</v>
      </c>
      <c r="H86" s="41" t="s">
        <v>140</v>
      </c>
      <c r="I86" s="40">
        <f>+H86*G86</f>
        <v>610486.70000000007</v>
      </c>
      <c r="J86" s="32">
        <f t="shared" si="6"/>
        <v>6715353.7000000002</v>
      </c>
      <c r="K86">
        <f>+VLOOKUP(D86,'Thanh toán'!B$7:E$279,4,0)</f>
        <v>6715354</v>
      </c>
      <c r="L86" s="64">
        <f t="shared" si="7"/>
        <v>0.29999999981373549</v>
      </c>
    </row>
    <row r="87" spans="1:12" customFormat="1" x14ac:dyDescent="0.25">
      <c r="A87" s="3">
        <f t="shared" si="4"/>
        <v>1</v>
      </c>
      <c r="B87" s="38">
        <v>44932</v>
      </c>
      <c r="C87" s="39" t="s">
        <v>179</v>
      </c>
      <c r="D87" s="31">
        <f t="shared" si="5"/>
        <v>801</v>
      </c>
      <c r="E87" s="39" t="s">
        <v>138</v>
      </c>
      <c r="F87" s="45" t="s">
        <v>180</v>
      </c>
      <c r="G87" s="40">
        <v>2764242</v>
      </c>
      <c r="H87" s="41" t="s">
        <v>140</v>
      </c>
      <c r="I87" s="40">
        <v>276424</v>
      </c>
      <c r="J87" s="32">
        <f t="shared" si="6"/>
        <v>3040666</v>
      </c>
      <c r="K87">
        <f>+VLOOKUP(D87,'Thanh toán'!B$7:E$279,4,0)</f>
        <v>3040666</v>
      </c>
      <c r="L87" s="64">
        <f t="shared" si="7"/>
        <v>0</v>
      </c>
    </row>
    <row r="88" spans="1:12" customFormat="1" x14ac:dyDescent="0.25">
      <c r="A88" s="3">
        <f t="shared" si="4"/>
        <v>1</v>
      </c>
      <c r="B88" s="38">
        <v>44933</v>
      </c>
      <c r="C88" s="39" t="s">
        <v>181</v>
      </c>
      <c r="D88" s="31">
        <f t="shared" si="5"/>
        <v>802</v>
      </c>
      <c r="E88" s="39" t="s">
        <v>138</v>
      </c>
      <c r="F88" s="45" t="s">
        <v>148</v>
      </c>
      <c r="G88" s="40">
        <v>5729939</v>
      </c>
      <c r="H88" s="41" t="s">
        <v>140</v>
      </c>
      <c r="I88" s="40">
        <v>572994</v>
      </c>
      <c r="J88" s="32">
        <f t="shared" si="6"/>
        <v>6302933</v>
      </c>
      <c r="K88">
        <f>+VLOOKUP(D88,'Thanh toán'!B$7:E$279,4,0)</f>
        <v>6302933</v>
      </c>
      <c r="L88" s="64">
        <f t="shared" si="7"/>
        <v>0</v>
      </c>
    </row>
    <row r="89" spans="1:12" customFormat="1" x14ac:dyDescent="0.25">
      <c r="A89" s="3">
        <f t="shared" si="4"/>
        <v>1</v>
      </c>
      <c r="B89" s="38">
        <v>44933</v>
      </c>
      <c r="C89" s="39" t="s">
        <v>182</v>
      </c>
      <c r="D89" s="31">
        <f t="shared" si="5"/>
        <v>804</v>
      </c>
      <c r="E89" s="39" t="s">
        <v>138</v>
      </c>
      <c r="F89" s="45" t="s">
        <v>183</v>
      </c>
      <c r="G89" s="40">
        <v>1789672</v>
      </c>
      <c r="H89" s="41" t="s">
        <v>140</v>
      </c>
      <c r="I89" s="40">
        <v>178967</v>
      </c>
      <c r="J89" s="32">
        <f t="shared" si="6"/>
        <v>1968639</v>
      </c>
      <c r="K89">
        <f>+VLOOKUP(D89,'Thanh toán'!B$7:E$279,4,0)</f>
        <v>1968639</v>
      </c>
      <c r="L89" s="64">
        <f t="shared" si="7"/>
        <v>0</v>
      </c>
    </row>
    <row r="90" spans="1:12" customFormat="1" x14ac:dyDescent="0.25">
      <c r="A90" s="3">
        <f t="shared" si="4"/>
        <v>1</v>
      </c>
      <c r="B90" s="38">
        <v>44933</v>
      </c>
      <c r="C90" s="39" t="s">
        <v>184</v>
      </c>
      <c r="D90" s="31">
        <f t="shared" si="5"/>
        <v>825</v>
      </c>
      <c r="E90" s="39" t="s">
        <v>138</v>
      </c>
      <c r="F90" s="45" t="s">
        <v>185</v>
      </c>
      <c r="G90" s="40">
        <v>2008369</v>
      </c>
      <c r="H90" s="41" t="s">
        <v>140</v>
      </c>
      <c r="I90" s="40">
        <v>200837</v>
      </c>
      <c r="J90" s="32">
        <f t="shared" si="6"/>
        <v>2209206</v>
      </c>
      <c r="K90">
        <f>+VLOOKUP(D90,'Thanh toán'!B$7:E$279,4,0)</f>
        <v>2209206</v>
      </c>
      <c r="L90" s="64">
        <f t="shared" si="7"/>
        <v>0</v>
      </c>
    </row>
    <row r="91" spans="1:12" customFormat="1" x14ac:dyDescent="0.25">
      <c r="A91" s="3">
        <f t="shared" si="4"/>
        <v>1</v>
      </c>
      <c r="B91" s="38">
        <v>44933</v>
      </c>
      <c r="C91" s="39" t="s">
        <v>186</v>
      </c>
      <c r="D91" s="31">
        <f t="shared" si="5"/>
        <v>835</v>
      </c>
      <c r="E91" s="39" t="s">
        <v>138</v>
      </c>
      <c r="F91" s="45" t="s">
        <v>187</v>
      </c>
      <c r="G91" s="40">
        <v>1191550</v>
      </c>
      <c r="H91" s="41" t="s">
        <v>140</v>
      </c>
      <c r="I91" s="40">
        <v>119155</v>
      </c>
      <c r="J91" s="32">
        <f t="shared" si="6"/>
        <v>1310705</v>
      </c>
      <c r="K91">
        <f>+VLOOKUP(D91,'Thanh toán'!B$7:E$279,4,0)</f>
        <v>1310705</v>
      </c>
      <c r="L91" s="64">
        <f t="shared" si="7"/>
        <v>0</v>
      </c>
    </row>
    <row r="92" spans="1:12" customFormat="1" x14ac:dyDescent="0.25">
      <c r="A92" s="3">
        <f t="shared" si="4"/>
        <v>1</v>
      </c>
      <c r="B92" s="38">
        <v>44933</v>
      </c>
      <c r="C92" s="39" t="s">
        <v>188</v>
      </c>
      <c r="D92" s="31">
        <f t="shared" si="5"/>
        <v>837</v>
      </c>
      <c r="E92" s="39" t="s">
        <v>138</v>
      </c>
      <c r="F92" s="45" t="s">
        <v>189</v>
      </c>
      <c r="G92" s="40">
        <v>7458496</v>
      </c>
      <c r="H92" s="41" t="s">
        <v>140</v>
      </c>
      <c r="I92" s="40">
        <v>745850</v>
      </c>
      <c r="J92" s="32">
        <f t="shared" ref="J92:J149" si="8">+I92+G92</f>
        <v>8204346</v>
      </c>
      <c r="K92">
        <f>+VLOOKUP(D92,'Thanh toán'!B$7:E$279,4,0)</f>
        <v>8204346</v>
      </c>
      <c r="L92" s="64">
        <f t="shared" si="7"/>
        <v>0</v>
      </c>
    </row>
    <row r="93" spans="1:12" customFormat="1" x14ac:dyDescent="0.25">
      <c r="A93" s="3">
        <f t="shared" si="4"/>
        <v>1</v>
      </c>
      <c r="B93" s="38">
        <v>44933</v>
      </c>
      <c r="C93" s="39" t="s">
        <v>190</v>
      </c>
      <c r="D93" s="31">
        <f t="shared" si="5"/>
        <v>853</v>
      </c>
      <c r="E93" s="39" t="s">
        <v>138</v>
      </c>
      <c r="F93" s="45" t="s">
        <v>191</v>
      </c>
      <c r="G93" s="40">
        <v>16944558</v>
      </c>
      <c r="H93" s="41" t="s">
        <v>140</v>
      </c>
      <c r="I93" s="40">
        <v>1694456</v>
      </c>
      <c r="J93" s="32">
        <f t="shared" si="8"/>
        <v>18639014</v>
      </c>
      <c r="K93">
        <f>+VLOOKUP(D93,'Thanh toán'!B$7:E$279,4,0)</f>
        <v>18639014</v>
      </c>
      <c r="L93" s="64">
        <f t="shared" si="7"/>
        <v>0</v>
      </c>
    </row>
    <row r="94" spans="1:12" customFormat="1" x14ac:dyDescent="0.25">
      <c r="A94" s="3">
        <f t="shared" si="4"/>
        <v>1</v>
      </c>
      <c r="B94" s="38">
        <v>44933</v>
      </c>
      <c r="C94" s="39" t="s">
        <v>192</v>
      </c>
      <c r="D94" s="31">
        <f t="shared" si="5"/>
        <v>867</v>
      </c>
      <c r="E94" s="39" t="s">
        <v>138</v>
      </c>
      <c r="F94" s="45" t="s">
        <v>193</v>
      </c>
      <c r="G94" s="40">
        <v>3423149</v>
      </c>
      <c r="H94" s="41" t="s">
        <v>140</v>
      </c>
      <c r="I94" s="40">
        <v>342315</v>
      </c>
      <c r="J94" s="32">
        <f t="shared" si="8"/>
        <v>3765464</v>
      </c>
      <c r="K94">
        <f>+VLOOKUP(D94,'Thanh toán'!B$7:E$279,4,0)</f>
        <v>3765464</v>
      </c>
      <c r="L94" s="64">
        <f t="shared" si="7"/>
        <v>0</v>
      </c>
    </row>
    <row r="95" spans="1:12" customFormat="1" x14ac:dyDescent="0.25">
      <c r="A95" s="3">
        <f t="shared" si="4"/>
        <v>1</v>
      </c>
      <c r="B95" s="38">
        <v>44933</v>
      </c>
      <c r="C95" s="39" t="s">
        <v>194</v>
      </c>
      <c r="D95" s="31">
        <f t="shared" si="5"/>
        <v>869</v>
      </c>
      <c r="E95" s="39" t="s">
        <v>138</v>
      </c>
      <c r="F95" s="45" t="s">
        <v>146</v>
      </c>
      <c r="G95" s="40">
        <v>4079840</v>
      </c>
      <c r="H95" s="41" t="s">
        <v>140</v>
      </c>
      <c r="I95" s="40">
        <v>407984</v>
      </c>
      <c r="J95" s="32">
        <f t="shared" si="8"/>
        <v>4487824</v>
      </c>
      <c r="K95">
        <f>+VLOOKUP(D95,'Thanh toán'!B$7:E$279,4,0)</f>
        <v>4487824</v>
      </c>
      <c r="L95" s="64">
        <f t="shared" si="7"/>
        <v>0</v>
      </c>
    </row>
    <row r="96" spans="1:12" customFormat="1" x14ac:dyDescent="0.25">
      <c r="A96" s="3">
        <f t="shared" si="4"/>
        <v>1</v>
      </c>
      <c r="B96" s="38">
        <v>44933</v>
      </c>
      <c r="C96" s="39" t="s">
        <v>195</v>
      </c>
      <c r="D96" s="31">
        <f t="shared" si="5"/>
        <v>870</v>
      </c>
      <c r="E96" s="39" t="s">
        <v>138</v>
      </c>
      <c r="F96" s="45" t="s">
        <v>196</v>
      </c>
      <c r="G96" s="40">
        <v>2342232</v>
      </c>
      <c r="H96" s="41" t="s">
        <v>140</v>
      </c>
      <c r="I96" s="40">
        <v>234223</v>
      </c>
      <c r="J96" s="32">
        <f t="shared" si="8"/>
        <v>2576455</v>
      </c>
      <c r="K96">
        <f>+VLOOKUP(D96,'Thanh toán'!B$7:E$279,4,0)</f>
        <v>2576455</v>
      </c>
      <c r="L96" s="64">
        <f t="shared" si="7"/>
        <v>0</v>
      </c>
    </row>
    <row r="97" spans="1:12" customFormat="1" x14ac:dyDescent="0.25">
      <c r="A97" s="3">
        <f t="shared" si="4"/>
        <v>1</v>
      </c>
      <c r="B97" s="38">
        <v>44935</v>
      </c>
      <c r="C97" s="39" t="s">
        <v>197</v>
      </c>
      <c r="D97" s="31">
        <f t="shared" si="5"/>
        <v>901</v>
      </c>
      <c r="E97" s="39" t="s">
        <v>138</v>
      </c>
      <c r="F97" s="45" t="s">
        <v>142</v>
      </c>
      <c r="G97" s="40">
        <v>5929461</v>
      </c>
      <c r="H97" s="41" t="s">
        <v>140</v>
      </c>
      <c r="I97" s="40">
        <v>592946</v>
      </c>
      <c r="J97" s="32">
        <f t="shared" si="8"/>
        <v>6522407</v>
      </c>
      <c r="K97">
        <f>+VLOOKUP(D97,'Thanh toán'!B$7:E$279,4,0)</f>
        <v>6522407</v>
      </c>
      <c r="L97" s="64">
        <f t="shared" si="7"/>
        <v>0</v>
      </c>
    </row>
    <row r="98" spans="1:12" customFormat="1" x14ac:dyDescent="0.25">
      <c r="A98" s="3">
        <f t="shared" si="4"/>
        <v>1</v>
      </c>
      <c r="B98" s="38">
        <v>44935</v>
      </c>
      <c r="C98" s="39" t="s">
        <v>198</v>
      </c>
      <c r="D98" s="31">
        <f t="shared" si="5"/>
        <v>902</v>
      </c>
      <c r="E98" s="39" t="s">
        <v>138</v>
      </c>
      <c r="F98" s="45" t="s">
        <v>199</v>
      </c>
      <c r="G98" s="40">
        <v>2057723</v>
      </c>
      <c r="H98" s="41" t="s">
        <v>140</v>
      </c>
      <c r="I98" s="40">
        <v>205772</v>
      </c>
      <c r="J98" s="32">
        <f t="shared" si="8"/>
        <v>2263495</v>
      </c>
      <c r="K98">
        <f>+VLOOKUP(D98,'Thanh toán'!B$7:E$279,4,0)</f>
        <v>2263495</v>
      </c>
      <c r="L98" s="64">
        <f t="shared" si="7"/>
        <v>0</v>
      </c>
    </row>
    <row r="99" spans="1:12" customFormat="1" x14ac:dyDescent="0.25">
      <c r="A99" s="3">
        <f t="shared" si="4"/>
        <v>1</v>
      </c>
      <c r="B99" s="38">
        <v>44935</v>
      </c>
      <c r="C99" s="39" t="s">
        <v>200</v>
      </c>
      <c r="D99" s="31">
        <f t="shared" si="5"/>
        <v>904</v>
      </c>
      <c r="E99" s="39" t="s">
        <v>138</v>
      </c>
      <c r="F99" s="45" t="s">
        <v>201</v>
      </c>
      <c r="G99" s="40">
        <v>2496342</v>
      </c>
      <c r="H99" s="41" t="s">
        <v>140</v>
      </c>
      <c r="I99" s="40">
        <v>249634</v>
      </c>
      <c r="J99" s="32">
        <f t="shared" si="8"/>
        <v>2745976</v>
      </c>
      <c r="K99">
        <f>+VLOOKUP(D99,'Thanh toán'!B$7:E$279,4,0)</f>
        <v>2745976</v>
      </c>
      <c r="L99" s="64">
        <f t="shared" si="7"/>
        <v>0</v>
      </c>
    </row>
    <row r="100" spans="1:12" customFormat="1" x14ac:dyDescent="0.25">
      <c r="A100" s="3">
        <f t="shared" si="4"/>
        <v>1</v>
      </c>
      <c r="B100" s="38">
        <v>44935</v>
      </c>
      <c r="C100" s="39" t="s">
        <v>202</v>
      </c>
      <c r="D100" s="31">
        <f t="shared" si="5"/>
        <v>905</v>
      </c>
      <c r="E100" s="39" t="s">
        <v>138</v>
      </c>
      <c r="F100" s="45" t="s">
        <v>203</v>
      </c>
      <c r="G100" s="40">
        <v>1167152</v>
      </c>
      <c r="H100" s="41" t="s">
        <v>140</v>
      </c>
      <c r="I100" s="40">
        <v>116715</v>
      </c>
      <c r="J100" s="32">
        <f t="shared" si="8"/>
        <v>1283867</v>
      </c>
      <c r="K100">
        <f>+VLOOKUP(D100,'Thanh toán'!B$7:E$279,4,0)</f>
        <v>1283867</v>
      </c>
      <c r="L100" s="64">
        <f t="shared" si="7"/>
        <v>0</v>
      </c>
    </row>
    <row r="101" spans="1:12" customFormat="1" x14ac:dyDescent="0.25">
      <c r="A101" s="3">
        <f t="shared" si="4"/>
        <v>1</v>
      </c>
      <c r="B101" s="38">
        <v>44935</v>
      </c>
      <c r="C101" s="39" t="s">
        <v>204</v>
      </c>
      <c r="D101" s="31">
        <f t="shared" si="5"/>
        <v>907</v>
      </c>
      <c r="E101" s="39" t="s">
        <v>138</v>
      </c>
      <c r="F101" s="45" t="s">
        <v>205</v>
      </c>
      <c r="G101" s="40">
        <v>1645645</v>
      </c>
      <c r="H101" s="41" t="s">
        <v>140</v>
      </c>
      <c r="I101" s="40">
        <v>164565</v>
      </c>
      <c r="J101" s="32">
        <f t="shared" si="8"/>
        <v>1810210</v>
      </c>
      <c r="K101">
        <f>+VLOOKUP(D101,'Thanh toán'!B$7:E$279,4,0)</f>
        <v>1810210</v>
      </c>
      <c r="L101" s="64">
        <f t="shared" si="7"/>
        <v>0</v>
      </c>
    </row>
    <row r="102" spans="1:12" customFormat="1" x14ac:dyDescent="0.25">
      <c r="A102" s="3">
        <f t="shared" si="4"/>
        <v>1</v>
      </c>
      <c r="B102" s="38">
        <v>44935</v>
      </c>
      <c r="C102" s="39" t="s">
        <v>206</v>
      </c>
      <c r="D102" s="31">
        <f t="shared" si="5"/>
        <v>908</v>
      </c>
      <c r="E102" s="39" t="s">
        <v>138</v>
      </c>
      <c r="F102" s="45" t="s">
        <v>207</v>
      </c>
      <c r="G102" s="40">
        <v>1276321</v>
      </c>
      <c r="H102" s="41" t="s">
        <v>140</v>
      </c>
      <c r="I102" s="40">
        <v>127632</v>
      </c>
      <c r="J102" s="32">
        <f t="shared" si="8"/>
        <v>1403953</v>
      </c>
      <c r="K102">
        <f>+VLOOKUP(D102,'Thanh toán'!B$7:E$279,4,0)</f>
        <v>1403953</v>
      </c>
      <c r="L102" s="64">
        <f t="shared" si="7"/>
        <v>0</v>
      </c>
    </row>
    <row r="103" spans="1:12" customFormat="1" x14ac:dyDescent="0.25">
      <c r="A103" s="3">
        <f t="shared" si="4"/>
        <v>1</v>
      </c>
      <c r="B103" s="38">
        <v>44935</v>
      </c>
      <c r="C103" s="39" t="s">
        <v>208</v>
      </c>
      <c r="D103" s="31">
        <f t="shared" si="5"/>
        <v>926</v>
      </c>
      <c r="E103" s="39" t="s">
        <v>138</v>
      </c>
      <c r="F103" s="45" t="s">
        <v>160</v>
      </c>
      <c r="G103" s="40">
        <v>6166529</v>
      </c>
      <c r="H103" s="41" t="s">
        <v>140</v>
      </c>
      <c r="I103" s="40">
        <v>616653</v>
      </c>
      <c r="J103" s="32">
        <f t="shared" si="8"/>
        <v>6783182</v>
      </c>
      <c r="K103">
        <f>+VLOOKUP(D103,'Thanh toán'!B$7:E$279,4,0)</f>
        <v>6783182</v>
      </c>
      <c r="L103" s="64">
        <f t="shared" si="7"/>
        <v>0</v>
      </c>
    </row>
    <row r="104" spans="1:12" customFormat="1" x14ac:dyDescent="0.25">
      <c r="A104" s="3">
        <f t="shared" si="4"/>
        <v>1</v>
      </c>
      <c r="B104" s="38">
        <v>44935</v>
      </c>
      <c r="C104" s="39" t="s">
        <v>209</v>
      </c>
      <c r="D104" s="31">
        <f t="shared" si="5"/>
        <v>927</v>
      </c>
      <c r="E104" s="39" t="s">
        <v>138</v>
      </c>
      <c r="F104" s="45" t="s">
        <v>210</v>
      </c>
      <c r="G104" s="40">
        <v>3597794</v>
      </c>
      <c r="H104" s="41" t="s">
        <v>140</v>
      </c>
      <c r="I104" s="40">
        <v>359779</v>
      </c>
      <c r="J104" s="32">
        <f t="shared" si="8"/>
        <v>3957573</v>
      </c>
      <c r="K104">
        <f>+VLOOKUP(D104,'Thanh toán'!B$7:E$279,4,0)</f>
        <v>3957573</v>
      </c>
      <c r="L104" s="64">
        <f t="shared" si="7"/>
        <v>0</v>
      </c>
    </row>
    <row r="105" spans="1:12" customFormat="1" x14ac:dyDescent="0.25">
      <c r="A105" s="3">
        <f t="shared" si="4"/>
        <v>1</v>
      </c>
      <c r="B105" s="38">
        <v>44936</v>
      </c>
      <c r="C105" s="39" t="s">
        <v>211</v>
      </c>
      <c r="D105" s="31">
        <f t="shared" si="5"/>
        <v>977</v>
      </c>
      <c r="E105" s="39" t="s">
        <v>138</v>
      </c>
      <c r="F105" s="45" t="s">
        <v>212</v>
      </c>
      <c r="G105" s="40">
        <v>9073512</v>
      </c>
      <c r="H105" s="41" t="s">
        <v>140</v>
      </c>
      <c r="I105" s="40">
        <v>907351</v>
      </c>
      <c r="J105" s="32">
        <f t="shared" si="8"/>
        <v>9980863</v>
      </c>
      <c r="K105">
        <f>+VLOOKUP(D105,'Thanh toán'!B$7:E$279,4,0)</f>
        <v>9980863</v>
      </c>
      <c r="L105" s="64">
        <f t="shared" si="7"/>
        <v>0</v>
      </c>
    </row>
    <row r="106" spans="1:12" customFormat="1" x14ac:dyDescent="0.25">
      <c r="A106" s="3">
        <f t="shared" si="4"/>
        <v>1</v>
      </c>
      <c r="B106" s="38">
        <v>44936</v>
      </c>
      <c r="C106" s="39" t="s">
        <v>213</v>
      </c>
      <c r="D106" s="31">
        <f t="shared" si="5"/>
        <v>978</v>
      </c>
      <c r="E106" s="39" t="s">
        <v>138</v>
      </c>
      <c r="F106" s="45" t="s">
        <v>214</v>
      </c>
      <c r="G106" s="40">
        <v>1357416</v>
      </c>
      <c r="H106" s="41" t="s">
        <v>140</v>
      </c>
      <c r="I106" s="40">
        <v>135742</v>
      </c>
      <c r="J106" s="32">
        <f t="shared" si="8"/>
        <v>1493158</v>
      </c>
      <c r="K106">
        <f>+VLOOKUP(D106,'Thanh toán'!B$7:E$279,4,0)</f>
        <v>1493158</v>
      </c>
      <c r="L106" s="64">
        <f t="shared" si="7"/>
        <v>0</v>
      </c>
    </row>
    <row r="107" spans="1:12" customFormat="1" x14ac:dyDescent="0.25">
      <c r="A107" s="3">
        <f t="shared" si="4"/>
        <v>1</v>
      </c>
      <c r="B107" s="38">
        <v>44936</v>
      </c>
      <c r="C107" s="39" t="s">
        <v>215</v>
      </c>
      <c r="D107" s="31">
        <f t="shared" si="5"/>
        <v>1017</v>
      </c>
      <c r="E107" s="39" t="s">
        <v>138</v>
      </c>
      <c r="F107" s="45" t="s">
        <v>168</v>
      </c>
      <c r="G107" s="40">
        <v>8019424</v>
      </c>
      <c r="H107" s="41" t="s">
        <v>140</v>
      </c>
      <c r="I107" s="40">
        <v>801942</v>
      </c>
      <c r="J107" s="32">
        <f t="shared" si="8"/>
        <v>8821366</v>
      </c>
      <c r="K107">
        <f>+VLOOKUP(D107,'Thanh toán'!B$7:E$279,4,0)</f>
        <v>8821366</v>
      </c>
      <c r="L107" s="64">
        <f t="shared" si="7"/>
        <v>0</v>
      </c>
    </row>
    <row r="108" spans="1:12" customFormat="1" x14ac:dyDescent="0.25">
      <c r="A108" s="3">
        <f t="shared" si="4"/>
        <v>1</v>
      </c>
      <c r="B108" s="38">
        <v>44937</v>
      </c>
      <c r="C108" s="39" t="s">
        <v>216</v>
      </c>
      <c r="D108" s="31">
        <f t="shared" si="5"/>
        <v>1044</v>
      </c>
      <c r="E108" s="39" t="s">
        <v>138</v>
      </c>
      <c r="F108" s="45" t="s">
        <v>217</v>
      </c>
      <c r="G108" s="40">
        <v>1481548</v>
      </c>
      <c r="H108" s="41" t="s">
        <v>140</v>
      </c>
      <c r="I108" s="40">
        <v>148155</v>
      </c>
      <c r="J108" s="32">
        <f t="shared" si="8"/>
        <v>1629703</v>
      </c>
      <c r="K108">
        <f>+VLOOKUP(D108,'Thanh toán'!B$7:E$279,4,0)</f>
        <v>1629703</v>
      </c>
      <c r="L108" s="64">
        <f t="shared" si="7"/>
        <v>0</v>
      </c>
    </row>
    <row r="109" spans="1:12" customFormat="1" x14ac:dyDescent="0.25">
      <c r="A109" s="3">
        <f t="shared" si="4"/>
        <v>1</v>
      </c>
      <c r="B109" s="38">
        <v>44937</v>
      </c>
      <c r="C109" s="39" t="s">
        <v>218</v>
      </c>
      <c r="D109" s="31">
        <f t="shared" si="5"/>
        <v>1090</v>
      </c>
      <c r="E109" s="39" t="s">
        <v>138</v>
      </c>
      <c r="F109" s="45" t="s">
        <v>219</v>
      </c>
      <c r="G109" s="40">
        <v>1848406</v>
      </c>
      <c r="H109" s="41" t="s">
        <v>140</v>
      </c>
      <c r="I109" s="40">
        <v>184841</v>
      </c>
      <c r="J109" s="32">
        <f t="shared" si="8"/>
        <v>2033247</v>
      </c>
      <c r="K109">
        <f>+VLOOKUP(D109,'Thanh toán'!B$7:E$279,4,0)</f>
        <v>2033247</v>
      </c>
      <c r="L109" s="64">
        <f t="shared" si="7"/>
        <v>0</v>
      </c>
    </row>
    <row r="110" spans="1:12" customFormat="1" x14ac:dyDescent="0.25">
      <c r="A110" s="3">
        <f t="shared" si="4"/>
        <v>1</v>
      </c>
      <c r="B110" s="38">
        <v>44937</v>
      </c>
      <c r="C110" s="39" t="s">
        <v>220</v>
      </c>
      <c r="D110" s="31">
        <f t="shared" si="5"/>
        <v>1091</v>
      </c>
      <c r="E110" s="39" t="s">
        <v>138</v>
      </c>
      <c r="F110" s="45" t="s">
        <v>221</v>
      </c>
      <c r="G110" s="40">
        <v>4348096</v>
      </c>
      <c r="H110" s="41" t="s">
        <v>140</v>
      </c>
      <c r="I110" s="40">
        <v>434810</v>
      </c>
      <c r="J110" s="32">
        <f t="shared" si="8"/>
        <v>4782906</v>
      </c>
      <c r="K110">
        <f>+VLOOKUP(D110,'Thanh toán'!B$7:E$279,4,0)</f>
        <v>4782906</v>
      </c>
      <c r="L110" s="64">
        <f t="shared" si="7"/>
        <v>0</v>
      </c>
    </row>
    <row r="111" spans="1:12" customFormat="1" x14ac:dyDescent="0.25">
      <c r="A111" s="3">
        <f t="shared" si="4"/>
        <v>1</v>
      </c>
      <c r="B111" s="38">
        <v>44937</v>
      </c>
      <c r="C111" s="39" t="s">
        <v>222</v>
      </c>
      <c r="D111" s="31">
        <f t="shared" si="5"/>
        <v>1105</v>
      </c>
      <c r="E111" s="39" t="s">
        <v>138</v>
      </c>
      <c r="F111" s="45" t="s">
        <v>139</v>
      </c>
      <c r="G111" s="40">
        <v>1833947</v>
      </c>
      <c r="H111" s="41" t="s">
        <v>140</v>
      </c>
      <c r="I111" s="40">
        <v>183395</v>
      </c>
      <c r="J111" s="32">
        <f t="shared" si="8"/>
        <v>2017342</v>
      </c>
      <c r="K111">
        <f>+VLOOKUP(D111,'Thanh toán'!B$7:E$279,4,0)</f>
        <v>2017342</v>
      </c>
      <c r="L111" s="64">
        <f t="shared" si="7"/>
        <v>0</v>
      </c>
    </row>
    <row r="112" spans="1:12" customFormat="1" x14ac:dyDescent="0.25">
      <c r="A112" s="3">
        <f t="shared" si="4"/>
        <v>1</v>
      </c>
      <c r="B112" s="38">
        <v>44937</v>
      </c>
      <c r="C112" s="39" t="s">
        <v>223</v>
      </c>
      <c r="D112" s="31">
        <f t="shared" si="5"/>
        <v>1106</v>
      </c>
      <c r="E112" s="39" t="s">
        <v>138</v>
      </c>
      <c r="F112" s="45" t="s">
        <v>224</v>
      </c>
      <c r="G112" s="40">
        <v>720363</v>
      </c>
      <c r="H112" s="41" t="s">
        <v>140</v>
      </c>
      <c r="I112" s="40">
        <v>72036</v>
      </c>
      <c r="J112" s="32">
        <f t="shared" si="8"/>
        <v>792399</v>
      </c>
      <c r="K112">
        <f>+VLOOKUP(D112,'Thanh toán'!B$7:E$279,4,0)</f>
        <v>792399</v>
      </c>
      <c r="L112" s="64">
        <f t="shared" si="7"/>
        <v>0</v>
      </c>
    </row>
    <row r="113" spans="1:12" customFormat="1" x14ac:dyDescent="0.25">
      <c r="A113" s="3">
        <f t="shared" si="4"/>
        <v>1</v>
      </c>
      <c r="B113" s="38">
        <v>44937</v>
      </c>
      <c r="C113" s="39" t="s">
        <v>225</v>
      </c>
      <c r="D113" s="31">
        <f t="shared" si="5"/>
        <v>1111</v>
      </c>
      <c r="E113" s="39" t="s">
        <v>138</v>
      </c>
      <c r="F113" s="45" t="s">
        <v>210</v>
      </c>
      <c r="G113" s="40">
        <v>4647035</v>
      </c>
      <c r="H113" s="41" t="s">
        <v>140</v>
      </c>
      <c r="I113" s="40">
        <v>464704</v>
      </c>
      <c r="J113" s="32">
        <f t="shared" si="8"/>
        <v>5111739</v>
      </c>
      <c r="K113">
        <f>+VLOOKUP(D113,'Thanh toán'!B$7:E$279,4,0)</f>
        <v>5111739</v>
      </c>
      <c r="L113" s="64">
        <f t="shared" si="7"/>
        <v>0</v>
      </c>
    </row>
    <row r="114" spans="1:12" customFormat="1" x14ac:dyDescent="0.25">
      <c r="A114" s="3">
        <f t="shared" si="4"/>
        <v>1</v>
      </c>
      <c r="B114" s="38">
        <v>44937</v>
      </c>
      <c r="C114" s="39" t="s">
        <v>226</v>
      </c>
      <c r="D114" s="31">
        <f t="shared" si="5"/>
        <v>1112</v>
      </c>
      <c r="E114" s="39" t="s">
        <v>138</v>
      </c>
      <c r="F114" s="45" t="s">
        <v>227</v>
      </c>
      <c r="G114" s="40">
        <v>3898363</v>
      </c>
      <c r="H114" s="41" t="s">
        <v>140</v>
      </c>
      <c r="I114" s="40">
        <v>389836</v>
      </c>
      <c r="J114" s="32">
        <f t="shared" si="8"/>
        <v>4288199</v>
      </c>
      <c r="K114">
        <f>+VLOOKUP(D114,'Thanh toán'!B$7:E$279,4,0)</f>
        <v>4288199</v>
      </c>
      <c r="L114" s="64">
        <f t="shared" si="7"/>
        <v>0</v>
      </c>
    </row>
    <row r="115" spans="1:12" customFormat="1" x14ac:dyDescent="0.25">
      <c r="A115" s="3">
        <f t="shared" si="4"/>
        <v>1</v>
      </c>
      <c r="B115" s="38">
        <v>44938</v>
      </c>
      <c r="C115" s="39" t="s">
        <v>228</v>
      </c>
      <c r="D115" s="31">
        <f t="shared" si="5"/>
        <v>1415</v>
      </c>
      <c r="E115" s="39" t="s">
        <v>138</v>
      </c>
      <c r="F115" s="45" t="s">
        <v>229</v>
      </c>
      <c r="G115" s="40">
        <v>852679</v>
      </c>
      <c r="H115" s="41" t="s">
        <v>140</v>
      </c>
      <c r="I115" s="40">
        <v>85268</v>
      </c>
      <c r="J115" s="32">
        <f t="shared" si="8"/>
        <v>937947</v>
      </c>
      <c r="K115">
        <f>+VLOOKUP(D115,'Thanh toán'!B$7:E$279,4,0)</f>
        <v>937947</v>
      </c>
      <c r="L115" s="64">
        <f t="shared" si="7"/>
        <v>0</v>
      </c>
    </row>
    <row r="116" spans="1:12" customFormat="1" x14ac:dyDescent="0.25">
      <c r="A116" s="3">
        <f t="shared" si="4"/>
        <v>1</v>
      </c>
      <c r="B116" s="38">
        <v>44939</v>
      </c>
      <c r="C116" s="39" t="s">
        <v>230</v>
      </c>
      <c r="D116" s="31">
        <f t="shared" si="5"/>
        <v>1461</v>
      </c>
      <c r="E116" s="39" t="s">
        <v>138</v>
      </c>
      <c r="F116" s="45" t="s">
        <v>231</v>
      </c>
      <c r="G116" s="40">
        <v>2438527</v>
      </c>
      <c r="H116" s="41" t="s">
        <v>140</v>
      </c>
      <c r="I116" s="40">
        <v>243853</v>
      </c>
      <c r="J116" s="32">
        <f t="shared" si="8"/>
        <v>2682380</v>
      </c>
      <c r="K116">
        <f>+VLOOKUP(D116,'Thanh toán'!B$7:E$279,4,0)</f>
        <v>2682380</v>
      </c>
      <c r="L116" s="64">
        <f t="shared" si="7"/>
        <v>0</v>
      </c>
    </row>
    <row r="117" spans="1:12" customFormat="1" x14ac:dyDescent="0.25">
      <c r="A117" s="3">
        <f t="shared" si="4"/>
        <v>1</v>
      </c>
      <c r="B117" s="38">
        <v>44939</v>
      </c>
      <c r="C117" s="39" t="s">
        <v>232</v>
      </c>
      <c r="D117" s="31">
        <f t="shared" si="5"/>
        <v>1497</v>
      </c>
      <c r="E117" s="39" t="s">
        <v>138</v>
      </c>
      <c r="F117" s="45" t="s">
        <v>233</v>
      </c>
      <c r="G117" s="40">
        <v>1361442</v>
      </c>
      <c r="H117" s="41" t="s">
        <v>140</v>
      </c>
      <c r="I117" s="40">
        <v>136144</v>
      </c>
      <c r="J117" s="32">
        <f t="shared" si="8"/>
        <v>1497586</v>
      </c>
      <c r="K117">
        <f>+VLOOKUP(D117,'Thanh toán'!B$7:E$279,4,0)</f>
        <v>1497586</v>
      </c>
      <c r="L117" s="64">
        <f t="shared" si="7"/>
        <v>0</v>
      </c>
    </row>
    <row r="118" spans="1:12" customFormat="1" x14ac:dyDescent="0.25">
      <c r="A118" s="3">
        <f t="shared" si="4"/>
        <v>1</v>
      </c>
      <c r="B118" s="38">
        <v>44939</v>
      </c>
      <c r="C118" s="39" t="s">
        <v>234</v>
      </c>
      <c r="D118" s="31">
        <f t="shared" si="5"/>
        <v>1506</v>
      </c>
      <c r="E118" s="39" t="s">
        <v>138</v>
      </c>
      <c r="F118" s="45" t="s">
        <v>235</v>
      </c>
      <c r="G118" s="40">
        <v>5303213</v>
      </c>
      <c r="H118" s="41" t="s">
        <v>140</v>
      </c>
      <c r="I118" s="40">
        <v>530321</v>
      </c>
      <c r="J118" s="32">
        <f t="shared" si="8"/>
        <v>5833534</v>
      </c>
      <c r="K118">
        <f>+VLOOKUP(D118,'Thanh toán'!B$7:E$279,4,0)</f>
        <v>5833534</v>
      </c>
      <c r="L118" s="64">
        <f t="shared" si="7"/>
        <v>0</v>
      </c>
    </row>
    <row r="119" spans="1:12" customFormat="1" x14ac:dyDescent="0.25">
      <c r="A119" s="3">
        <f t="shared" si="4"/>
        <v>1</v>
      </c>
      <c r="B119" s="38">
        <v>44940</v>
      </c>
      <c r="C119" s="39" t="s">
        <v>236</v>
      </c>
      <c r="D119" s="31">
        <f t="shared" si="5"/>
        <v>1568</v>
      </c>
      <c r="E119" s="39" t="s">
        <v>138</v>
      </c>
      <c r="F119" s="45" t="s">
        <v>237</v>
      </c>
      <c r="G119" s="40">
        <v>1245170</v>
      </c>
      <c r="H119" s="41" t="s">
        <v>140</v>
      </c>
      <c r="I119" s="40">
        <v>124517</v>
      </c>
      <c r="J119" s="32">
        <f t="shared" si="8"/>
        <v>1369687</v>
      </c>
      <c r="K119">
        <f>+VLOOKUP(D119,'Thanh toán'!B$7:E$279,4,0)</f>
        <v>1369687</v>
      </c>
      <c r="L119" s="64">
        <f t="shared" si="7"/>
        <v>0</v>
      </c>
    </row>
    <row r="120" spans="1:12" customFormat="1" x14ac:dyDescent="0.25">
      <c r="A120" s="3">
        <f t="shared" si="4"/>
        <v>1</v>
      </c>
      <c r="B120" s="38">
        <v>44940</v>
      </c>
      <c r="C120" s="39" t="s">
        <v>238</v>
      </c>
      <c r="D120" s="31">
        <f t="shared" si="5"/>
        <v>1580</v>
      </c>
      <c r="E120" s="39" t="s">
        <v>138</v>
      </c>
      <c r="F120" s="45" t="s">
        <v>239</v>
      </c>
      <c r="G120" s="40">
        <v>5067418</v>
      </c>
      <c r="H120" s="41" t="s">
        <v>140</v>
      </c>
      <c r="I120" s="40">
        <v>506742</v>
      </c>
      <c r="J120" s="32">
        <f t="shared" si="8"/>
        <v>5574160</v>
      </c>
      <c r="K120">
        <f>+VLOOKUP(D120,'Thanh toán'!B$7:E$279,4,0)</f>
        <v>5574160</v>
      </c>
      <c r="L120" s="64">
        <f t="shared" si="7"/>
        <v>0</v>
      </c>
    </row>
    <row r="121" spans="1:12" customFormat="1" x14ac:dyDescent="0.25">
      <c r="A121" s="3">
        <f t="shared" si="4"/>
        <v>1</v>
      </c>
      <c r="B121" s="38">
        <v>44940</v>
      </c>
      <c r="C121" s="39" t="s">
        <v>240</v>
      </c>
      <c r="D121" s="31">
        <f t="shared" si="5"/>
        <v>1581</v>
      </c>
      <c r="E121" s="39" t="s">
        <v>138</v>
      </c>
      <c r="F121" s="45" t="s">
        <v>241</v>
      </c>
      <c r="G121" s="40">
        <v>3019188</v>
      </c>
      <c r="H121" s="41" t="s">
        <v>140</v>
      </c>
      <c r="I121" s="40">
        <v>301919</v>
      </c>
      <c r="J121" s="32">
        <f t="shared" si="8"/>
        <v>3321107</v>
      </c>
      <c r="K121">
        <f>+VLOOKUP(D121,'Thanh toán'!B$7:E$279,4,0)</f>
        <v>3321107</v>
      </c>
      <c r="L121" s="64">
        <f t="shared" si="7"/>
        <v>0</v>
      </c>
    </row>
    <row r="122" spans="1:12" customFormat="1" x14ac:dyDescent="0.25">
      <c r="A122" s="3">
        <f t="shared" si="4"/>
        <v>1</v>
      </c>
      <c r="B122" s="38">
        <v>44942</v>
      </c>
      <c r="C122" s="39" t="s">
        <v>242</v>
      </c>
      <c r="D122" s="31">
        <f t="shared" si="5"/>
        <v>1605</v>
      </c>
      <c r="E122" s="39" t="s">
        <v>138</v>
      </c>
      <c r="F122" s="45" t="s">
        <v>243</v>
      </c>
      <c r="G122" s="40">
        <v>1060948</v>
      </c>
      <c r="H122" s="41" t="s">
        <v>140</v>
      </c>
      <c r="I122" s="40">
        <v>106095</v>
      </c>
      <c r="J122" s="32">
        <f t="shared" si="8"/>
        <v>1167043</v>
      </c>
      <c r="K122">
        <f>+VLOOKUP(D122,'Thanh toán'!B$7:E$279,4,0)</f>
        <v>1167043</v>
      </c>
      <c r="L122" s="64">
        <f t="shared" si="7"/>
        <v>0</v>
      </c>
    </row>
    <row r="123" spans="1:12" customFormat="1" x14ac:dyDescent="0.25">
      <c r="A123" s="3">
        <f t="shared" si="4"/>
        <v>1</v>
      </c>
      <c r="B123" s="38">
        <v>44942</v>
      </c>
      <c r="C123" s="39" t="s">
        <v>244</v>
      </c>
      <c r="D123" s="31">
        <f t="shared" si="5"/>
        <v>1606</v>
      </c>
      <c r="E123" s="39" t="s">
        <v>138</v>
      </c>
      <c r="F123" s="45" t="s">
        <v>245</v>
      </c>
      <c r="G123" s="40">
        <v>1402114</v>
      </c>
      <c r="H123" s="41" t="s">
        <v>140</v>
      </c>
      <c r="I123" s="40">
        <v>140211</v>
      </c>
      <c r="J123" s="32">
        <f t="shared" si="8"/>
        <v>1542325</v>
      </c>
      <c r="K123">
        <f>+VLOOKUP(D123,'Thanh toán'!B$7:E$279,4,0)</f>
        <v>1542325</v>
      </c>
      <c r="L123" s="64">
        <f t="shared" si="7"/>
        <v>0</v>
      </c>
    </row>
    <row r="124" spans="1:12" customFormat="1" x14ac:dyDescent="0.25">
      <c r="A124" s="3">
        <f t="shared" si="4"/>
        <v>1</v>
      </c>
      <c r="B124" s="38">
        <v>44944</v>
      </c>
      <c r="C124" s="39" t="s">
        <v>246</v>
      </c>
      <c r="D124" s="31">
        <f t="shared" si="5"/>
        <v>1772</v>
      </c>
      <c r="E124" s="39" t="s">
        <v>138</v>
      </c>
      <c r="F124" s="45" t="s">
        <v>247</v>
      </c>
      <c r="G124" s="40">
        <v>7679550</v>
      </c>
      <c r="H124" s="41" t="s">
        <v>140</v>
      </c>
      <c r="I124" s="40">
        <v>767955</v>
      </c>
      <c r="J124" s="32">
        <f t="shared" si="8"/>
        <v>8447505</v>
      </c>
      <c r="K124">
        <f>+VLOOKUP(D124,'Thanh toán'!B$7:E$279,4,0)</f>
        <v>8447505</v>
      </c>
      <c r="L124" s="64">
        <f t="shared" si="7"/>
        <v>0</v>
      </c>
    </row>
    <row r="125" spans="1:12" customFormat="1" x14ac:dyDescent="0.25">
      <c r="A125" s="3">
        <f t="shared" si="4"/>
        <v>2</v>
      </c>
      <c r="B125" s="38">
        <v>44960</v>
      </c>
      <c r="C125" s="39" t="s">
        <v>250</v>
      </c>
      <c r="D125" s="31">
        <f t="shared" si="5"/>
        <v>2854</v>
      </c>
      <c r="E125" s="39" t="s">
        <v>138</v>
      </c>
      <c r="F125" s="45" t="s">
        <v>173</v>
      </c>
      <c r="G125" s="40">
        <v>6259093</v>
      </c>
      <c r="H125" s="41" t="s">
        <v>140</v>
      </c>
      <c r="I125" s="40">
        <v>625909</v>
      </c>
      <c r="J125" s="32">
        <f t="shared" si="8"/>
        <v>6885002</v>
      </c>
      <c r="K125">
        <f>+VLOOKUP(D125,'Thanh toán'!B$7:E$279,4,0)</f>
        <v>6885002</v>
      </c>
      <c r="L125" s="64">
        <f t="shared" si="7"/>
        <v>0</v>
      </c>
    </row>
    <row r="126" spans="1:12" customFormat="1" ht="31.5" x14ac:dyDescent="0.25">
      <c r="A126" s="3">
        <f t="shared" si="4"/>
        <v>2</v>
      </c>
      <c r="B126" s="38">
        <v>44960</v>
      </c>
      <c r="C126" s="39" t="s">
        <v>251</v>
      </c>
      <c r="D126" s="31">
        <f t="shared" ref="D126:D187" si="9">+C126*1</f>
        <v>2855</v>
      </c>
      <c r="E126" s="39" t="s">
        <v>138</v>
      </c>
      <c r="F126" s="45" t="s">
        <v>252</v>
      </c>
      <c r="G126" s="40">
        <v>2579813</v>
      </c>
      <c r="H126" s="41" t="s">
        <v>140</v>
      </c>
      <c r="I126" s="40">
        <v>257981</v>
      </c>
      <c r="J126" s="32">
        <f t="shared" si="8"/>
        <v>2837794</v>
      </c>
      <c r="K126">
        <f>+VLOOKUP(D126,'Thanh toán'!B$7:E$279,4,0)</f>
        <v>2837794</v>
      </c>
      <c r="L126" s="64">
        <f t="shared" ref="L126:L187" si="10">+K126-J126</f>
        <v>0</v>
      </c>
    </row>
    <row r="127" spans="1:12" customFormat="1" ht="31.5" x14ac:dyDescent="0.25">
      <c r="A127" s="3">
        <f t="shared" si="4"/>
        <v>2</v>
      </c>
      <c r="B127" s="38">
        <v>44960</v>
      </c>
      <c r="C127" s="39" t="s">
        <v>253</v>
      </c>
      <c r="D127" s="31">
        <f t="shared" si="9"/>
        <v>2856</v>
      </c>
      <c r="E127" s="39" t="s">
        <v>138</v>
      </c>
      <c r="F127" s="45" t="s">
        <v>254</v>
      </c>
      <c r="G127" s="40">
        <v>1441885</v>
      </c>
      <c r="H127" s="41" t="s">
        <v>140</v>
      </c>
      <c r="I127" s="40">
        <v>144189</v>
      </c>
      <c r="J127" s="32">
        <f t="shared" si="8"/>
        <v>1586074</v>
      </c>
      <c r="K127">
        <f>+VLOOKUP(D127,'Thanh toán'!B$7:E$279,4,0)</f>
        <v>1586074</v>
      </c>
      <c r="L127" s="64">
        <f t="shared" si="10"/>
        <v>0</v>
      </c>
    </row>
    <row r="128" spans="1:12" customFormat="1" ht="31.5" x14ac:dyDescent="0.25">
      <c r="A128" s="3">
        <f t="shared" si="4"/>
        <v>2</v>
      </c>
      <c r="B128" s="38">
        <v>44960</v>
      </c>
      <c r="C128" s="39" t="s">
        <v>255</v>
      </c>
      <c r="D128" s="31">
        <f t="shared" si="9"/>
        <v>2857</v>
      </c>
      <c r="E128" s="39" t="s">
        <v>138</v>
      </c>
      <c r="F128" s="45" t="s">
        <v>256</v>
      </c>
      <c r="G128" s="40">
        <v>2026294</v>
      </c>
      <c r="H128" s="41" t="s">
        <v>140</v>
      </c>
      <c r="I128" s="40">
        <v>202629</v>
      </c>
      <c r="J128" s="32">
        <f t="shared" si="8"/>
        <v>2228923</v>
      </c>
      <c r="K128">
        <f>+VLOOKUP(D128,'Thanh toán'!B$7:E$279,4,0)</f>
        <v>2228923</v>
      </c>
      <c r="L128" s="64">
        <f t="shared" si="10"/>
        <v>0</v>
      </c>
    </row>
    <row r="129" spans="1:12" customFormat="1" x14ac:dyDescent="0.25">
      <c r="A129" s="3">
        <f t="shared" ref="A129:A192" si="11">+MONTH(B129)</f>
        <v>2</v>
      </c>
      <c r="B129" s="38">
        <v>44960</v>
      </c>
      <c r="C129" s="39" t="s">
        <v>257</v>
      </c>
      <c r="D129" s="31">
        <f t="shared" si="9"/>
        <v>2858</v>
      </c>
      <c r="E129" s="39" t="s">
        <v>138</v>
      </c>
      <c r="F129" s="45" t="s">
        <v>183</v>
      </c>
      <c r="G129" s="40">
        <v>1055051</v>
      </c>
      <c r="H129" s="41" t="s">
        <v>140</v>
      </c>
      <c r="I129" s="40">
        <v>105505</v>
      </c>
      <c r="J129" s="32">
        <f t="shared" si="8"/>
        <v>1160556</v>
      </c>
      <c r="K129">
        <f>+VLOOKUP(D129,'Thanh toán'!B$7:E$279,4,0)</f>
        <v>1160556</v>
      </c>
      <c r="L129" s="64">
        <f t="shared" si="10"/>
        <v>0</v>
      </c>
    </row>
    <row r="130" spans="1:12" customFormat="1" x14ac:dyDescent="0.25">
      <c r="A130" s="3">
        <f t="shared" si="11"/>
        <v>2</v>
      </c>
      <c r="B130" s="38">
        <v>44960</v>
      </c>
      <c r="C130" s="39" t="s">
        <v>258</v>
      </c>
      <c r="D130" s="31">
        <f t="shared" si="9"/>
        <v>2859</v>
      </c>
      <c r="E130" s="39" t="s">
        <v>138</v>
      </c>
      <c r="F130" s="45" t="s">
        <v>259</v>
      </c>
      <c r="G130" s="40">
        <v>1055051</v>
      </c>
      <c r="H130" s="41" t="s">
        <v>140</v>
      </c>
      <c r="I130" s="40">
        <v>105505</v>
      </c>
      <c r="J130" s="32">
        <f t="shared" si="8"/>
        <v>1160556</v>
      </c>
      <c r="K130">
        <f>+VLOOKUP(D130,'Thanh toán'!B$7:E$279,4,0)</f>
        <v>1160556</v>
      </c>
      <c r="L130" s="64">
        <f t="shared" si="10"/>
        <v>0</v>
      </c>
    </row>
    <row r="131" spans="1:12" customFormat="1" ht="31.5" x14ac:dyDescent="0.25">
      <c r="A131" s="3">
        <f t="shared" si="11"/>
        <v>2</v>
      </c>
      <c r="B131" s="38">
        <v>44960</v>
      </c>
      <c r="C131" s="39" t="s">
        <v>260</v>
      </c>
      <c r="D131" s="31">
        <f t="shared" si="9"/>
        <v>2860</v>
      </c>
      <c r="E131" s="39" t="s">
        <v>138</v>
      </c>
      <c r="F131" s="45" t="s">
        <v>261</v>
      </c>
      <c r="G131" s="40">
        <v>6039334</v>
      </c>
      <c r="H131" s="41" t="s">
        <v>140</v>
      </c>
      <c r="I131" s="40">
        <v>603933</v>
      </c>
      <c r="J131" s="32">
        <f t="shared" si="8"/>
        <v>6643267</v>
      </c>
      <c r="K131">
        <f>+VLOOKUP(D131,'Thanh toán'!B$7:E$279,4,0)</f>
        <v>6643267</v>
      </c>
      <c r="L131" s="64">
        <f t="shared" si="10"/>
        <v>0</v>
      </c>
    </row>
    <row r="132" spans="1:12" customFormat="1" ht="31.5" x14ac:dyDescent="0.25">
      <c r="A132" s="3">
        <f t="shared" si="11"/>
        <v>2</v>
      </c>
      <c r="B132" s="38">
        <v>44960</v>
      </c>
      <c r="C132" s="39" t="s">
        <v>262</v>
      </c>
      <c r="D132" s="31">
        <f t="shared" si="9"/>
        <v>2861</v>
      </c>
      <c r="E132" s="39" t="s">
        <v>138</v>
      </c>
      <c r="F132" s="45" t="s">
        <v>263</v>
      </c>
      <c r="G132" s="40">
        <v>4279427</v>
      </c>
      <c r="H132" s="41" t="s">
        <v>140</v>
      </c>
      <c r="I132" s="40">
        <v>427943</v>
      </c>
      <c r="J132" s="32">
        <f t="shared" si="8"/>
        <v>4707370</v>
      </c>
      <c r="K132">
        <f>+VLOOKUP(D132,'Thanh toán'!B$7:E$279,4,0)</f>
        <v>4707370</v>
      </c>
      <c r="L132" s="64">
        <f t="shared" si="10"/>
        <v>0</v>
      </c>
    </row>
    <row r="133" spans="1:12" customFormat="1" ht="31.5" x14ac:dyDescent="0.25">
      <c r="A133" s="3">
        <f t="shared" si="11"/>
        <v>2</v>
      </c>
      <c r="B133" s="38">
        <v>44960</v>
      </c>
      <c r="C133" s="39" t="s">
        <v>264</v>
      </c>
      <c r="D133" s="31">
        <f t="shared" si="9"/>
        <v>2862</v>
      </c>
      <c r="E133" s="39" t="s">
        <v>138</v>
      </c>
      <c r="F133" s="45" t="s">
        <v>265</v>
      </c>
      <c r="G133" s="40">
        <v>2705504</v>
      </c>
      <c r="H133" s="41" t="s">
        <v>140</v>
      </c>
      <c r="I133" s="40">
        <v>270550</v>
      </c>
      <c r="J133" s="32">
        <f t="shared" si="8"/>
        <v>2976054</v>
      </c>
      <c r="K133">
        <f>+VLOOKUP(D133,'Thanh toán'!B$7:E$279,4,0)</f>
        <v>2976054</v>
      </c>
      <c r="L133" s="64">
        <f t="shared" si="10"/>
        <v>0</v>
      </c>
    </row>
    <row r="134" spans="1:12" customFormat="1" ht="31.5" x14ac:dyDescent="0.25">
      <c r="A134" s="3">
        <f t="shared" si="11"/>
        <v>2</v>
      </c>
      <c r="B134" s="38">
        <v>44960</v>
      </c>
      <c r="C134" s="39" t="s">
        <v>266</v>
      </c>
      <c r="D134" s="31">
        <f t="shared" si="9"/>
        <v>2863</v>
      </c>
      <c r="E134" s="39" t="s">
        <v>138</v>
      </c>
      <c r="F134" s="45" t="s">
        <v>267</v>
      </c>
      <c r="G134" s="40">
        <v>1208177</v>
      </c>
      <c r="H134" s="41" t="s">
        <v>140</v>
      </c>
      <c r="I134" s="40">
        <v>120818</v>
      </c>
      <c r="J134" s="32">
        <f t="shared" si="8"/>
        <v>1328995</v>
      </c>
      <c r="K134">
        <f>+VLOOKUP(D134,'Thanh toán'!B$7:E$279,4,0)</f>
        <v>1328995</v>
      </c>
      <c r="L134" s="64">
        <f t="shared" si="10"/>
        <v>0</v>
      </c>
    </row>
    <row r="135" spans="1:12" customFormat="1" ht="31.5" x14ac:dyDescent="0.25">
      <c r="A135" s="3">
        <f t="shared" si="11"/>
        <v>2</v>
      </c>
      <c r="B135" s="38">
        <v>44960</v>
      </c>
      <c r="C135" s="39" t="s">
        <v>268</v>
      </c>
      <c r="D135" s="31">
        <f t="shared" si="9"/>
        <v>2864</v>
      </c>
      <c r="E135" s="39" t="s">
        <v>138</v>
      </c>
      <c r="F135" s="45" t="s">
        <v>269</v>
      </c>
      <c r="G135" s="40">
        <v>842309</v>
      </c>
      <c r="H135" s="41" t="s">
        <v>140</v>
      </c>
      <c r="I135" s="40">
        <v>84231</v>
      </c>
      <c r="J135" s="32">
        <f t="shared" si="8"/>
        <v>926540</v>
      </c>
      <c r="K135">
        <f>+VLOOKUP(D135,'Thanh toán'!B$7:E$279,4,0)</f>
        <v>926540</v>
      </c>
      <c r="L135" s="64">
        <f t="shared" si="10"/>
        <v>0</v>
      </c>
    </row>
    <row r="136" spans="1:12" customFormat="1" ht="31.5" x14ac:dyDescent="0.25">
      <c r="A136" s="3">
        <f t="shared" si="11"/>
        <v>2</v>
      </c>
      <c r="B136" s="38">
        <v>44960</v>
      </c>
      <c r="C136" s="39" t="s">
        <v>270</v>
      </c>
      <c r="D136" s="31">
        <f t="shared" si="9"/>
        <v>2865</v>
      </c>
      <c r="E136" s="39" t="s">
        <v>138</v>
      </c>
      <c r="F136" s="45" t="s">
        <v>271</v>
      </c>
      <c r="G136" s="40">
        <v>1427089</v>
      </c>
      <c r="H136" s="41" t="s">
        <v>140</v>
      </c>
      <c r="I136" s="40">
        <v>142709</v>
      </c>
      <c r="J136" s="32">
        <f t="shared" si="8"/>
        <v>1569798</v>
      </c>
      <c r="K136">
        <f>+VLOOKUP(D136,'Thanh toán'!B$7:E$279,4,0)</f>
        <v>1569798</v>
      </c>
      <c r="L136" s="64">
        <f t="shared" si="10"/>
        <v>0</v>
      </c>
    </row>
    <row r="137" spans="1:12" customFormat="1" x14ac:dyDescent="0.25">
      <c r="A137" s="3">
        <f t="shared" si="11"/>
        <v>2</v>
      </c>
      <c r="B137" s="38">
        <v>44960</v>
      </c>
      <c r="C137" s="39" t="s">
        <v>272</v>
      </c>
      <c r="D137" s="31">
        <f t="shared" si="9"/>
        <v>2866</v>
      </c>
      <c r="E137" s="39" t="s">
        <v>138</v>
      </c>
      <c r="F137" s="45" t="s">
        <v>273</v>
      </c>
      <c r="G137" s="40">
        <v>1402114</v>
      </c>
      <c r="H137" s="41" t="s">
        <v>140</v>
      </c>
      <c r="I137" s="40">
        <v>140211</v>
      </c>
      <c r="J137" s="32">
        <f t="shared" si="8"/>
        <v>1542325</v>
      </c>
      <c r="K137">
        <f>+VLOOKUP(D137,'Thanh toán'!B$7:E$279,4,0)</f>
        <v>1542325</v>
      </c>
      <c r="L137" s="64">
        <f t="shared" si="10"/>
        <v>0</v>
      </c>
    </row>
    <row r="138" spans="1:12" customFormat="1" x14ac:dyDescent="0.25">
      <c r="A138" s="3">
        <f t="shared" si="11"/>
        <v>2</v>
      </c>
      <c r="B138" s="38">
        <v>44960</v>
      </c>
      <c r="C138" s="39" t="s">
        <v>274</v>
      </c>
      <c r="D138" s="31">
        <f t="shared" si="9"/>
        <v>2867</v>
      </c>
      <c r="E138" s="39" t="s">
        <v>138</v>
      </c>
      <c r="F138" s="45" t="s">
        <v>201</v>
      </c>
      <c r="G138" s="40">
        <v>1043117</v>
      </c>
      <c r="H138" s="41" t="s">
        <v>140</v>
      </c>
      <c r="I138" s="40">
        <v>104312</v>
      </c>
      <c r="J138" s="32">
        <f t="shared" si="8"/>
        <v>1147429</v>
      </c>
      <c r="K138">
        <f>+VLOOKUP(D138,'Thanh toán'!B$7:E$279,4,0)</f>
        <v>1147429</v>
      </c>
      <c r="L138" s="64">
        <f t="shared" si="10"/>
        <v>0</v>
      </c>
    </row>
    <row r="139" spans="1:12" customFormat="1" ht="31.5" x14ac:dyDescent="0.25">
      <c r="A139" s="3">
        <f t="shared" si="11"/>
        <v>2</v>
      </c>
      <c r="B139" s="38">
        <v>44961</v>
      </c>
      <c r="C139" s="39" t="s">
        <v>275</v>
      </c>
      <c r="D139" s="31">
        <f t="shared" si="9"/>
        <v>2893</v>
      </c>
      <c r="E139" s="39" t="s">
        <v>138</v>
      </c>
      <c r="F139" s="45" t="s">
        <v>276</v>
      </c>
      <c r="G139" s="40">
        <v>1592606</v>
      </c>
      <c r="H139" s="41" t="s">
        <v>140</v>
      </c>
      <c r="I139" s="40">
        <v>159261</v>
      </c>
      <c r="J139" s="32">
        <f t="shared" si="8"/>
        <v>1751867</v>
      </c>
      <c r="K139">
        <f>+VLOOKUP(D139,'Thanh toán'!B$7:E$279,4,0)</f>
        <v>1751867</v>
      </c>
      <c r="L139" s="64">
        <f t="shared" si="10"/>
        <v>0</v>
      </c>
    </row>
    <row r="140" spans="1:12" customFormat="1" ht="31.5" x14ac:dyDescent="0.25">
      <c r="A140" s="3">
        <f t="shared" si="11"/>
        <v>2</v>
      </c>
      <c r="B140" s="38">
        <v>44961</v>
      </c>
      <c r="C140" s="39" t="s">
        <v>277</v>
      </c>
      <c r="D140" s="31">
        <f t="shared" si="9"/>
        <v>2894</v>
      </c>
      <c r="E140" s="39" t="s">
        <v>138</v>
      </c>
      <c r="F140" s="45" t="s">
        <v>278</v>
      </c>
      <c r="G140" s="40">
        <v>1815013</v>
      </c>
      <c r="H140" s="41" t="s">
        <v>140</v>
      </c>
      <c r="I140" s="40">
        <v>181501</v>
      </c>
      <c r="J140" s="32">
        <f t="shared" si="8"/>
        <v>1996514</v>
      </c>
      <c r="K140">
        <f>+VLOOKUP(D140,'Thanh toán'!B$7:E$279,4,0)</f>
        <v>1996514</v>
      </c>
      <c r="L140" s="64">
        <f t="shared" si="10"/>
        <v>0</v>
      </c>
    </row>
    <row r="141" spans="1:12" customFormat="1" x14ac:dyDescent="0.25">
      <c r="A141" s="3">
        <f t="shared" si="11"/>
        <v>2</v>
      </c>
      <c r="B141" s="38">
        <v>44963</v>
      </c>
      <c r="C141" s="39" t="s">
        <v>279</v>
      </c>
      <c r="D141" s="31">
        <f t="shared" si="9"/>
        <v>2909</v>
      </c>
      <c r="E141" s="39" t="s">
        <v>138</v>
      </c>
      <c r="F141" s="45" t="s">
        <v>168</v>
      </c>
      <c r="G141" s="40">
        <v>3981094</v>
      </c>
      <c r="H141" s="41" t="s">
        <v>140</v>
      </c>
      <c r="I141" s="40">
        <v>398109</v>
      </c>
      <c r="J141" s="32">
        <f t="shared" si="8"/>
        <v>4379203</v>
      </c>
      <c r="K141">
        <f>+VLOOKUP(D141,'Thanh toán'!B$7:E$279,4,0)</f>
        <v>4379203</v>
      </c>
      <c r="L141" s="64">
        <f t="shared" si="10"/>
        <v>0</v>
      </c>
    </row>
    <row r="142" spans="1:12" customFormat="1" x14ac:dyDescent="0.25">
      <c r="A142" s="3">
        <f t="shared" si="11"/>
        <v>2</v>
      </c>
      <c r="B142" s="38">
        <v>44963</v>
      </c>
      <c r="C142" s="39" t="s">
        <v>280</v>
      </c>
      <c r="D142" s="31">
        <f t="shared" si="9"/>
        <v>2963</v>
      </c>
      <c r="E142" s="39" t="s">
        <v>138</v>
      </c>
      <c r="F142" s="45" t="s">
        <v>281</v>
      </c>
      <c r="G142" s="40">
        <v>1413379</v>
      </c>
      <c r="H142" s="41" t="s">
        <v>140</v>
      </c>
      <c r="I142" s="40">
        <v>141338</v>
      </c>
      <c r="J142" s="32">
        <f t="shared" si="8"/>
        <v>1554717</v>
      </c>
      <c r="K142">
        <f>+VLOOKUP(D142,'Thanh toán'!B$7:E$279,4,0)</f>
        <v>1554717</v>
      </c>
      <c r="L142" s="64">
        <f t="shared" si="10"/>
        <v>0</v>
      </c>
    </row>
    <row r="143" spans="1:12" customFormat="1" ht="31.5" x14ac:dyDescent="0.25">
      <c r="A143" s="3">
        <f t="shared" si="11"/>
        <v>2</v>
      </c>
      <c r="B143" s="38">
        <v>44964</v>
      </c>
      <c r="C143" s="39" t="s">
        <v>282</v>
      </c>
      <c r="D143" s="31">
        <f t="shared" si="9"/>
        <v>3050</v>
      </c>
      <c r="E143" s="39" t="s">
        <v>138</v>
      </c>
      <c r="F143" s="45" t="s">
        <v>283</v>
      </c>
      <c r="G143" s="40">
        <v>1018447</v>
      </c>
      <c r="H143" s="41" t="s">
        <v>140</v>
      </c>
      <c r="I143" s="40">
        <v>101845</v>
      </c>
      <c r="J143" s="32">
        <f t="shared" si="8"/>
        <v>1120292</v>
      </c>
      <c r="K143">
        <f>+VLOOKUP(D143,'Thanh toán'!B$7:E$279,4,0)</f>
        <v>1120292</v>
      </c>
      <c r="L143" s="64">
        <f t="shared" si="10"/>
        <v>0</v>
      </c>
    </row>
    <row r="144" spans="1:12" customFormat="1" ht="31.5" x14ac:dyDescent="0.25">
      <c r="A144" s="3">
        <f t="shared" si="11"/>
        <v>2</v>
      </c>
      <c r="B144" s="38">
        <v>44964</v>
      </c>
      <c r="C144" s="39" t="s">
        <v>284</v>
      </c>
      <c r="D144" s="31">
        <f t="shared" si="9"/>
        <v>3101</v>
      </c>
      <c r="E144" s="39" t="s">
        <v>138</v>
      </c>
      <c r="F144" s="45" t="s">
        <v>285</v>
      </c>
      <c r="G144" s="40">
        <v>2110728</v>
      </c>
      <c r="H144" s="41" t="s">
        <v>140</v>
      </c>
      <c r="I144" s="40">
        <v>211073</v>
      </c>
      <c r="J144" s="32">
        <f t="shared" si="8"/>
        <v>2321801</v>
      </c>
      <c r="K144">
        <f>+VLOOKUP(D144,'Thanh toán'!B$7:E$279,4,0)</f>
        <v>2321801</v>
      </c>
      <c r="L144" s="64">
        <f t="shared" si="10"/>
        <v>0</v>
      </c>
    </row>
    <row r="145" spans="1:12" customFormat="1" ht="31.5" x14ac:dyDescent="0.25">
      <c r="A145" s="3">
        <f t="shared" si="11"/>
        <v>2</v>
      </c>
      <c r="B145" s="38">
        <v>44964</v>
      </c>
      <c r="C145" s="39" t="s">
        <v>286</v>
      </c>
      <c r="D145" s="31">
        <f t="shared" si="9"/>
        <v>3102</v>
      </c>
      <c r="E145" s="39" t="s">
        <v>138</v>
      </c>
      <c r="F145" s="45" t="s">
        <v>287</v>
      </c>
      <c r="G145" s="40">
        <v>1014109</v>
      </c>
      <c r="H145" s="41" t="s">
        <v>140</v>
      </c>
      <c r="I145" s="40">
        <v>101411</v>
      </c>
      <c r="J145" s="32">
        <f t="shared" si="8"/>
        <v>1115520</v>
      </c>
      <c r="K145">
        <f>+VLOOKUP(D145,'Thanh toán'!B$7:E$279,4,0)</f>
        <v>1115520</v>
      </c>
      <c r="L145" s="64">
        <f t="shared" si="10"/>
        <v>0</v>
      </c>
    </row>
    <row r="146" spans="1:12" customFormat="1" ht="31.5" x14ac:dyDescent="0.25">
      <c r="A146" s="3">
        <f t="shared" si="11"/>
        <v>2</v>
      </c>
      <c r="B146" s="38">
        <v>44964</v>
      </c>
      <c r="C146" s="39" t="s">
        <v>288</v>
      </c>
      <c r="D146" s="31">
        <f t="shared" si="9"/>
        <v>3103</v>
      </c>
      <c r="E146" s="39" t="s">
        <v>138</v>
      </c>
      <c r="F146" s="45" t="s">
        <v>289</v>
      </c>
      <c r="G146" s="40">
        <v>1637970</v>
      </c>
      <c r="H146" s="41" t="s">
        <v>140</v>
      </c>
      <c r="I146" s="40">
        <v>163797</v>
      </c>
      <c r="J146" s="32">
        <f t="shared" si="8"/>
        <v>1801767</v>
      </c>
      <c r="K146">
        <f>+VLOOKUP(D146,'Thanh toán'!B$7:E$279,4,0)</f>
        <v>1801767</v>
      </c>
      <c r="L146" s="64">
        <f t="shared" si="10"/>
        <v>0</v>
      </c>
    </row>
    <row r="147" spans="1:12" customFormat="1" ht="31.5" x14ac:dyDescent="0.25">
      <c r="A147" s="3">
        <f t="shared" si="11"/>
        <v>2</v>
      </c>
      <c r="B147" s="38">
        <v>44964</v>
      </c>
      <c r="C147" s="39" t="s">
        <v>290</v>
      </c>
      <c r="D147" s="31">
        <f t="shared" si="9"/>
        <v>3104</v>
      </c>
      <c r="E147" s="39" t="s">
        <v>138</v>
      </c>
      <c r="F147" s="45" t="s">
        <v>291</v>
      </c>
      <c r="G147" s="40">
        <v>985331</v>
      </c>
      <c r="H147" s="41" t="s">
        <v>140</v>
      </c>
      <c r="I147" s="40">
        <v>98533</v>
      </c>
      <c r="J147" s="32">
        <f t="shared" si="8"/>
        <v>1083864</v>
      </c>
      <c r="K147">
        <f>+VLOOKUP(D147,'Thanh toán'!B$7:E$279,4,0)</f>
        <v>1083864</v>
      </c>
      <c r="L147" s="64">
        <f t="shared" si="10"/>
        <v>0</v>
      </c>
    </row>
    <row r="148" spans="1:12" customFormat="1" ht="31.5" x14ac:dyDescent="0.25">
      <c r="A148" s="3">
        <f t="shared" si="11"/>
        <v>2</v>
      </c>
      <c r="B148" s="38">
        <v>44964</v>
      </c>
      <c r="C148" s="39" t="s">
        <v>292</v>
      </c>
      <c r="D148" s="31">
        <f t="shared" si="9"/>
        <v>3105</v>
      </c>
      <c r="E148" s="39" t="s">
        <v>138</v>
      </c>
      <c r="F148" s="45" t="s">
        <v>293</v>
      </c>
      <c r="G148" s="40">
        <v>4359083</v>
      </c>
      <c r="H148" s="41" t="s">
        <v>140</v>
      </c>
      <c r="I148" s="40">
        <v>435908</v>
      </c>
      <c r="J148" s="32">
        <f t="shared" si="8"/>
        <v>4794991</v>
      </c>
      <c r="K148">
        <f>+VLOOKUP(D148,'Thanh toán'!B$7:E$279,4,0)</f>
        <v>4794991</v>
      </c>
      <c r="L148" s="64">
        <f t="shared" si="10"/>
        <v>0</v>
      </c>
    </row>
    <row r="149" spans="1:12" customFormat="1" ht="31.5" x14ac:dyDescent="0.25">
      <c r="A149" s="3">
        <f t="shared" si="11"/>
        <v>2</v>
      </c>
      <c r="B149" s="38">
        <v>44966</v>
      </c>
      <c r="C149" s="39" t="s">
        <v>294</v>
      </c>
      <c r="D149" s="31">
        <f t="shared" si="9"/>
        <v>3587</v>
      </c>
      <c r="E149" s="39" t="s">
        <v>138</v>
      </c>
      <c r="F149" s="45" t="s">
        <v>295</v>
      </c>
      <c r="G149" s="40">
        <v>1883425</v>
      </c>
      <c r="H149" s="41" t="s">
        <v>140</v>
      </c>
      <c r="I149" s="40">
        <v>188343</v>
      </c>
      <c r="J149" s="32">
        <f t="shared" si="8"/>
        <v>2071768</v>
      </c>
      <c r="K149">
        <f>+VLOOKUP(D149,'Thanh toán'!B$7:E$279,4,0)</f>
        <v>2071768</v>
      </c>
      <c r="L149" s="64">
        <f t="shared" si="10"/>
        <v>0</v>
      </c>
    </row>
    <row r="150" spans="1:12" customFormat="1" ht="31.5" x14ac:dyDescent="0.25">
      <c r="A150" s="3">
        <f t="shared" si="11"/>
        <v>2</v>
      </c>
      <c r="B150" s="38">
        <v>44967</v>
      </c>
      <c r="C150" s="39" t="s">
        <v>296</v>
      </c>
      <c r="D150" s="31">
        <f t="shared" si="9"/>
        <v>3600</v>
      </c>
      <c r="E150" s="39" t="s">
        <v>138</v>
      </c>
      <c r="F150" s="45" t="s">
        <v>297</v>
      </c>
      <c r="G150" s="40">
        <v>1246320</v>
      </c>
      <c r="H150" s="41" t="s">
        <v>140</v>
      </c>
      <c r="I150" s="40">
        <v>124632</v>
      </c>
      <c r="J150" s="32">
        <f t="shared" ref="J150:J212" si="12">+I150+G150</f>
        <v>1370952</v>
      </c>
      <c r="K150">
        <f>+VLOOKUP(D150,'Thanh toán'!B$7:E$279,4,0)</f>
        <v>1370952</v>
      </c>
      <c r="L150" s="64">
        <f t="shared" si="10"/>
        <v>0</v>
      </c>
    </row>
    <row r="151" spans="1:12" customFormat="1" ht="31.5" x14ac:dyDescent="0.25">
      <c r="A151" s="3">
        <f t="shared" si="11"/>
        <v>2</v>
      </c>
      <c r="B151" s="38">
        <v>44967</v>
      </c>
      <c r="C151" s="39" t="s">
        <v>298</v>
      </c>
      <c r="D151" s="31">
        <f t="shared" si="9"/>
        <v>3839</v>
      </c>
      <c r="E151" s="39" t="s">
        <v>138</v>
      </c>
      <c r="F151" s="45" t="s">
        <v>299</v>
      </c>
      <c r="G151" s="40">
        <v>2239871</v>
      </c>
      <c r="H151" s="41" t="s">
        <v>140</v>
      </c>
      <c r="I151" s="40">
        <v>223987</v>
      </c>
      <c r="J151" s="32">
        <f t="shared" si="12"/>
        <v>2463858</v>
      </c>
      <c r="K151">
        <f>+VLOOKUP(D151,'Thanh toán'!B$7:E$279,4,0)</f>
        <v>2463858</v>
      </c>
      <c r="L151" s="64">
        <f t="shared" si="10"/>
        <v>0</v>
      </c>
    </row>
    <row r="152" spans="1:12" customFormat="1" ht="31.5" x14ac:dyDescent="0.25">
      <c r="A152" s="3">
        <f t="shared" si="11"/>
        <v>2</v>
      </c>
      <c r="B152" s="38">
        <v>44967</v>
      </c>
      <c r="C152" s="39" t="s">
        <v>300</v>
      </c>
      <c r="D152" s="31">
        <f t="shared" si="9"/>
        <v>3864</v>
      </c>
      <c r="E152" s="39" t="s">
        <v>138</v>
      </c>
      <c r="F152" s="45" t="s">
        <v>301</v>
      </c>
      <c r="G152" s="40">
        <v>655853</v>
      </c>
      <c r="H152" s="41" t="s">
        <v>140</v>
      </c>
      <c r="I152" s="40">
        <v>65585</v>
      </c>
      <c r="J152" s="32">
        <f t="shared" si="12"/>
        <v>721438</v>
      </c>
      <c r="K152">
        <f>+VLOOKUP(D152,'Thanh toán'!B$7:E$279,4,0)</f>
        <v>721438</v>
      </c>
      <c r="L152" s="64">
        <f t="shared" si="10"/>
        <v>0</v>
      </c>
    </row>
    <row r="153" spans="1:12" customFormat="1" x14ac:dyDescent="0.25">
      <c r="A153" s="3">
        <f t="shared" si="11"/>
        <v>2</v>
      </c>
      <c r="B153" s="38">
        <v>44968</v>
      </c>
      <c r="C153" s="39" t="s">
        <v>302</v>
      </c>
      <c r="D153" s="31">
        <f t="shared" si="9"/>
        <v>3922</v>
      </c>
      <c r="E153" s="39" t="s">
        <v>138</v>
      </c>
      <c r="F153" s="45" t="s">
        <v>166</v>
      </c>
      <c r="G153" s="40">
        <v>2414164</v>
      </c>
      <c r="H153" s="41" t="s">
        <v>140</v>
      </c>
      <c r="I153" s="40">
        <v>241416</v>
      </c>
      <c r="J153" s="32">
        <f t="shared" si="12"/>
        <v>2655580</v>
      </c>
      <c r="K153">
        <f>+VLOOKUP(D153,'Thanh toán'!B$7:E$279,4,0)</f>
        <v>2655580</v>
      </c>
      <c r="L153" s="64">
        <f t="shared" si="10"/>
        <v>0</v>
      </c>
    </row>
    <row r="154" spans="1:12" customFormat="1" ht="31.5" x14ac:dyDescent="0.25">
      <c r="A154" s="3">
        <f t="shared" si="11"/>
        <v>2</v>
      </c>
      <c r="B154" s="38">
        <v>44968</v>
      </c>
      <c r="C154" s="39" t="s">
        <v>303</v>
      </c>
      <c r="D154" s="31">
        <f t="shared" si="9"/>
        <v>3923</v>
      </c>
      <c r="E154" s="39" t="s">
        <v>138</v>
      </c>
      <c r="F154" s="45" t="s">
        <v>304</v>
      </c>
      <c r="G154" s="40">
        <v>2820193</v>
      </c>
      <c r="H154" s="41" t="s">
        <v>140</v>
      </c>
      <c r="I154" s="40">
        <v>282019</v>
      </c>
      <c r="J154" s="32">
        <f t="shared" si="12"/>
        <v>3102212</v>
      </c>
      <c r="K154">
        <f>+VLOOKUP(D154,'Thanh toán'!B$7:E$279,4,0)</f>
        <v>3102212</v>
      </c>
      <c r="L154" s="64">
        <f t="shared" si="10"/>
        <v>0</v>
      </c>
    </row>
    <row r="155" spans="1:12" customFormat="1" x14ac:dyDescent="0.25">
      <c r="A155" s="3">
        <f t="shared" si="11"/>
        <v>2</v>
      </c>
      <c r="B155" s="38">
        <v>44970</v>
      </c>
      <c r="C155" s="39" t="s">
        <v>305</v>
      </c>
      <c r="D155" s="31">
        <f t="shared" si="9"/>
        <v>3993</v>
      </c>
      <c r="E155" s="39" t="s">
        <v>138</v>
      </c>
      <c r="F155" s="45" t="s">
        <v>306</v>
      </c>
      <c r="G155" s="40">
        <v>1468653</v>
      </c>
      <c r="H155" s="41" t="s">
        <v>140</v>
      </c>
      <c r="I155" s="40">
        <v>146865</v>
      </c>
      <c r="J155" s="32">
        <f t="shared" si="12"/>
        <v>1615518</v>
      </c>
      <c r="K155">
        <f>+VLOOKUP(D155,'Thanh toán'!B$7:E$279,4,0)</f>
        <v>1615518</v>
      </c>
      <c r="L155" s="64">
        <f t="shared" si="10"/>
        <v>0</v>
      </c>
    </row>
    <row r="156" spans="1:12" customFormat="1" x14ac:dyDescent="0.25">
      <c r="A156" s="3">
        <f t="shared" si="11"/>
        <v>2</v>
      </c>
      <c r="B156" s="38">
        <v>44971</v>
      </c>
      <c r="C156" s="39" t="s">
        <v>307</v>
      </c>
      <c r="D156" s="31">
        <f t="shared" si="9"/>
        <v>4101</v>
      </c>
      <c r="E156" s="39" t="s">
        <v>138</v>
      </c>
      <c r="F156" s="45" t="s">
        <v>308</v>
      </c>
      <c r="G156" s="40">
        <v>1288498</v>
      </c>
      <c r="H156" s="41" t="s">
        <v>140</v>
      </c>
      <c r="I156" s="40">
        <v>128850</v>
      </c>
      <c r="J156" s="32">
        <f t="shared" si="12"/>
        <v>1417348</v>
      </c>
      <c r="K156">
        <f>+VLOOKUP(D156,'Thanh toán'!B$7:E$279,4,0)</f>
        <v>1417348</v>
      </c>
      <c r="L156" s="64">
        <f t="shared" si="10"/>
        <v>0</v>
      </c>
    </row>
    <row r="157" spans="1:12" customFormat="1" ht="31.5" x14ac:dyDescent="0.25">
      <c r="A157" s="3">
        <f t="shared" si="11"/>
        <v>2</v>
      </c>
      <c r="B157" s="38">
        <v>44971</v>
      </c>
      <c r="C157" s="39" t="s">
        <v>309</v>
      </c>
      <c r="D157" s="31">
        <f t="shared" si="9"/>
        <v>4102</v>
      </c>
      <c r="E157" s="39" t="s">
        <v>138</v>
      </c>
      <c r="F157" s="45" t="s">
        <v>310</v>
      </c>
      <c r="G157" s="40">
        <v>2029046</v>
      </c>
      <c r="H157" s="41" t="s">
        <v>140</v>
      </c>
      <c r="I157" s="40">
        <v>202905</v>
      </c>
      <c r="J157" s="32">
        <f t="shared" si="12"/>
        <v>2231951</v>
      </c>
      <c r="K157">
        <f>+VLOOKUP(D157,'Thanh toán'!B$7:E$279,4,0)</f>
        <v>2231951</v>
      </c>
      <c r="L157" s="64">
        <f t="shared" si="10"/>
        <v>0</v>
      </c>
    </row>
    <row r="158" spans="1:12" customFormat="1" ht="31.5" x14ac:dyDescent="0.25">
      <c r="A158" s="3">
        <f t="shared" si="11"/>
        <v>2</v>
      </c>
      <c r="B158" s="38">
        <v>44972</v>
      </c>
      <c r="C158" s="39" t="s">
        <v>311</v>
      </c>
      <c r="D158" s="31">
        <f t="shared" si="9"/>
        <v>4146</v>
      </c>
      <c r="E158" s="39" t="s">
        <v>138</v>
      </c>
      <c r="F158" s="45" t="s">
        <v>312</v>
      </c>
      <c r="G158" s="40">
        <v>808331</v>
      </c>
      <c r="H158" s="41" t="s">
        <v>140</v>
      </c>
      <c r="I158" s="40">
        <v>80833</v>
      </c>
      <c r="J158" s="32">
        <f t="shared" si="12"/>
        <v>889164</v>
      </c>
      <c r="K158">
        <f>+VLOOKUP(D158,'Thanh toán'!B$7:E$279,4,0)</f>
        <v>889164</v>
      </c>
      <c r="L158" s="64">
        <f t="shared" si="10"/>
        <v>0</v>
      </c>
    </row>
    <row r="159" spans="1:12" customFormat="1" x14ac:dyDescent="0.25">
      <c r="A159" s="3">
        <f t="shared" si="11"/>
        <v>2</v>
      </c>
      <c r="B159" s="38">
        <v>44973</v>
      </c>
      <c r="C159" s="39" t="s">
        <v>313</v>
      </c>
      <c r="D159" s="31">
        <f t="shared" si="9"/>
        <v>4208</v>
      </c>
      <c r="E159" s="39" t="s">
        <v>138</v>
      </c>
      <c r="F159" s="45" t="s">
        <v>178</v>
      </c>
      <c r="G159" s="40">
        <v>723613</v>
      </c>
      <c r="H159" s="41" t="s">
        <v>140</v>
      </c>
      <c r="I159" s="40">
        <v>72361</v>
      </c>
      <c r="J159" s="32">
        <f t="shared" si="12"/>
        <v>795974</v>
      </c>
      <c r="K159">
        <f>+VLOOKUP(D159,'Thanh toán'!B$7:E$279,4,0)</f>
        <v>795974</v>
      </c>
      <c r="L159" s="64">
        <f t="shared" si="10"/>
        <v>0</v>
      </c>
    </row>
    <row r="160" spans="1:12" customFormat="1" x14ac:dyDescent="0.25">
      <c r="A160" s="3">
        <f t="shared" si="11"/>
        <v>2</v>
      </c>
      <c r="B160" s="38">
        <v>44973</v>
      </c>
      <c r="C160" s="39" t="s">
        <v>314</v>
      </c>
      <c r="D160" s="31">
        <f t="shared" si="9"/>
        <v>6269</v>
      </c>
      <c r="E160" s="39" t="s">
        <v>138</v>
      </c>
      <c r="F160" s="45" t="s">
        <v>173</v>
      </c>
      <c r="G160" s="40">
        <v>3092653</v>
      </c>
      <c r="H160" s="41" t="s">
        <v>140</v>
      </c>
      <c r="I160" s="40">
        <v>309265</v>
      </c>
      <c r="J160" s="32">
        <f t="shared" si="12"/>
        <v>3401918</v>
      </c>
      <c r="K160">
        <f>+VLOOKUP(D160,'Thanh toán'!B$7:E$279,4,0)</f>
        <v>3401918</v>
      </c>
      <c r="L160" s="64">
        <f t="shared" si="10"/>
        <v>0</v>
      </c>
    </row>
    <row r="161" spans="1:12" customFormat="1" x14ac:dyDescent="0.25">
      <c r="A161" s="3">
        <f t="shared" si="11"/>
        <v>2</v>
      </c>
      <c r="B161" s="38">
        <v>44973</v>
      </c>
      <c r="C161" s="39" t="s">
        <v>315</v>
      </c>
      <c r="D161" s="31">
        <f t="shared" si="9"/>
        <v>6364</v>
      </c>
      <c r="E161" s="39" t="s">
        <v>138</v>
      </c>
      <c r="F161" s="45" t="s">
        <v>142</v>
      </c>
      <c r="G161" s="40">
        <v>2272622</v>
      </c>
      <c r="H161" s="41" t="s">
        <v>140</v>
      </c>
      <c r="I161" s="40">
        <v>227262</v>
      </c>
      <c r="J161" s="32">
        <f t="shared" si="12"/>
        <v>2499884</v>
      </c>
      <c r="K161">
        <f>+VLOOKUP(D161,'Thanh toán'!B$7:E$279,4,0)</f>
        <v>2499884</v>
      </c>
      <c r="L161" s="64">
        <f t="shared" si="10"/>
        <v>0</v>
      </c>
    </row>
    <row r="162" spans="1:12" customFormat="1" ht="31.5" x14ac:dyDescent="0.25">
      <c r="A162" s="3">
        <f t="shared" si="11"/>
        <v>2</v>
      </c>
      <c r="B162" s="38">
        <v>44973</v>
      </c>
      <c r="C162" s="39" t="s">
        <v>316</v>
      </c>
      <c r="D162" s="31">
        <f t="shared" si="9"/>
        <v>6365</v>
      </c>
      <c r="E162" s="39" t="s">
        <v>138</v>
      </c>
      <c r="F162" s="45" t="s">
        <v>317</v>
      </c>
      <c r="G162" s="40">
        <v>1042258</v>
      </c>
      <c r="H162" s="41" t="s">
        <v>140</v>
      </c>
      <c r="I162" s="40">
        <v>104226</v>
      </c>
      <c r="J162" s="32">
        <f t="shared" si="12"/>
        <v>1146484</v>
      </c>
      <c r="K162">
        <f>+VLOOKUP(D162,'Thanh toán'!B$7:E$279,4,0)</f>
        <v>1146484</v>
      </c>
      <c r="L162" s="64">
        <f t="shared" si="10"/>
        <v>0</v>
      </c>
    </row>
    <row r="163" spans="1:12" customFormat="1" x14ac:dyDescent="0.25">
      <c r="A163" s="3">
        <f t="shared" si="11"/>
        <v>2</v>
      </c>
      <c r="B163" s="38">
        <v>44975</v>
      </c>
      <c r="C163" s="39" t="s">
        <v>318</v>
      </c>
      <c r="D163" s="31">
        <f t="shared" si="9"/>
        <v>6710</v>
      </c>
      <c r="E163" s="39" t="s">
        <v>138</v>
      </c>
      <c r="F163" s="45" t="s">
        <v>180</v>
      </c>
      <c r="G163" s="40">
        <v>770817</v>
      </c>
      <c r="H163" s="41" t="s">
        <v>140</v>
      </c>
      <c r="I163" s="40">
        <v>77082</v>
      </c>
      <c r="J163" s="32">
        <f t="shared" si="12"/>
        <v>847899</v>
      </c>
      <c r="K163">
        <f>+VLOOKUP(D163,'Thanh toán'!B$7:E$279,4,0)</f>
        <v>847899</v>
      </c>
      <c r="L163" s="64">
        <f t="shared" si="10"/>
        <v>0</v>
      </c>
    </row>
    <row r="164" spans="1:12" customFormat="1" x14ac:dyDescent="0.25">
      <c r="A164" s="3">
        <f t="shared" si="11"/>
        <v>2</v>
      </c>
      <c r="B164" s="38">
        <v>44977</v>
      </c>
      <c r="C164" s="39" t="s">
        <v>319</v>
      </c>
      <c r="D164" s="31">
        <f t="shared" si="9"/>
        <v>6715</v>
      </c>
      <c r="E164" s="39" t="s">
        <v>138</v>
      </c>
      <c r="F164" s="45" t="s">
        <v>199</v>
      </c>
      <c r="G164" s="40">
        <v>1213190</v>
      </c>
      <c r="H164" s="41" t="s">
        <v>140</v>
      </c>
      <c r="I164" s="40">
        <v>121319</v>
      </c>
      <c r="J164" s="32">
        <f t="shared" si="12"/>
        <v>1334509</v>
      </c>
      <c r="K164">
        <f>+VLOOKUP(D164,'Thanh toán'!B$7:E$279,4,0)</f>
        <v>1334509</v>
      </c>
      <c r="L164" s="64">
        <f t="shared" si="10"/>
        <v>0</v>
      </c>
    </row>
    <row r="165" spans="1:12" customFormat="1" x14ac:dyDescent="0.25">
      <c r="A165" s="3">
        <f t="shared" si="11"/>
        <v>2</v>
      </c>
      <c r="B165" s="38">
        <v>44977</v>
      </c>
      <c r="C165" s="39" t="s">
        <v>320</v>
      </c>
      <c r="D165" s="31">
        <f t="shared" si="9"/>
        <v>6716</v>
      </c>
      <c r="E165" s="39" t="s">
        <v>138</v>
      </c>
      <c r="F165" s="45" t="s">
        <v>168</v>
      </c>
      <c r="G165" s="40">
        <v>2997515</v>
      </c>
      <c r="H165" s="41" t="s">
        <v>140</v>
      </c>
      <c r="I165" s="40">
        <v>299752</v>
      </c>
      <c r="J165" s="32">
        <f t="shared" si="12"/>
        <v>3297267</v>
      </c>
      <c r="K165">
        <f>+VLOOKUP(D165,'Thanh toán'!B$7:E$279,4,0)</f>
        <v>3297267</v>
      </c>
      <c r="L165" s="64">
        <f t="shared" si="10"/>
        <v>0</v>
      </c>
    </row>
    <row r="166" spans="1:12" customFormat="1" x14ac:dyDescent="0.25">
      <c r="A166" s="3">
        <f t="shared" si="11"/>
        <v>2</v>
      </c>
      <c r="B166" s="38">
        <v>44977</v>
      </c>
      <c r="C166" s="39" t="s">
        <v>321</v>
      </c>
      <c r="D166" s="31">
        <f t="shared" si="9"/>
        <v>6733</v>
      </c>
      <c r="E166" s="39" t="s">
        <v>138</v>
      </c>
      <c r="F166" s="45" t="s">
        <v>207</v>
      </c>
      <c r="G166" s="40">
        <v>1333186</v>
      </c>
      <c r="H166" s="41" t="s">
        <v>140</v>
      </c>
      <c r="I166" s="40">
        <v>133319</v>
      </c>
      <c r="J166" s="32">
        <f t="shared" si="12"/>
        <v>1466505</v>
      </c>
      <c r="K166">
        <f>+VLOOKUP(D166,'Thanh toán'!B$7:E$279,4,0)</f>
        <v>1466505</v>
      </c>
      <c r="L166" s="64">
        <f t="shared" si="10"/>
        <v>0</v>
      </c>
    </row>
    <row r="167" spans="1:12" customFormat="1" x14ac:dyDescent="0.25">
      <c r="A167" s="3">
        <f t="shared" si="11"/>
        <v>2</v>
      </c>
      <c r="B167" s="38">
        <v>44977</v>
      </c>
      <c r="C167" s="39" t="s">
        <v>322</v>
      </c>
      <c r="D167" s="31">
        <f t="shared" si="9"/>
        <v>6738</v>
      </c>
      <c r="E167" s="39" t="s">
        <v>138</v>
      </c>
      <c r="F167" s="45" t="s">
        <v>323</v>
      </c>
      <c r="G167" s="40">
        <v>1055051</v>
      </c>
      <c r="H167" s="41" t="s">
        <v>140</v>
      </c>
      <c r="I167" s="40">
        <v>105505</v>
      </c>
      <c r="J167" s="32">
        <f t="shared" si="12"/>
        <v>1160556</v>
      </c>
      <c r="K167">
        <f>+VLOOKUP(D167,'Thanh toán'!B$7:E$279,4,0)</f>
        <v>1160556</v>
      </c>
      <c r="L167" s="64">
        <f t="shared" si="10"/>
        <v>0</v>
      </c>
    </row>
    <row r="168" spans="1:12" customFormat="1" x14ac:dyDescent="0.25">
      <c r="A168" s="3">
        <f t="shared" si="11"/>
        <v>2</v>
      </c>
      <c r="B168" s="38">
        <v>44978</v>
      </c>
      <c r="C168" s="39" t="s">
        <v>324</v>
      </c>
      <c r="D168" s="31">
        <f t="shared" si="9"/>
        <v>6811</v>
      </c>
      <c r="E168" s="39" t="s">
        <v>138</v>
      </c>
      <c r="F168" s="45" t="s">
        <v>325</v>
      </c>
      <c r="G168" s="40">
        <v>876322</v>
      </c>
      <c r="H168" s="41" t="s">
        <v>140</v>
      </c>
      <c r="I168" s="40">
        <v>87632</v>
      </c>
      <c r="J168" s="32">
        <f t="shared" si="12"/>
        <v>963954</v>
      </c>
      <c r="K168">
        <f>+VLOOKUP(D168,'Thanh toán'!B$7:E$279,4,0)</f>
        <v>963954</v>
      </c>
      <c r="L168" s="64">
        <f t="shared" si="10"/>
        <v>0</v>
      </c>
    </row>
    <row r="169" spans="1:12" customFormat="1" x14ac:dyDescent="0.25">
      <c r="A169" s="3">
        <f t="shared" si="11"/>
        <v>2</v>
      </c>
      <c r="B169" s="38">
        <v>44978</v>
      </c>
      <c r="C169" s="39" t="s">
        <v>326</v>
      </c>
      <c r="D169" s="31">
        <f t="shared" si="9"/>
        <v>6817</v>
      </c>
      <c r="E169" s="39" t="s">
        <v>138</v>
      </c>
      <c r="F169" s="45" t="s">
        <v>146</v>
      </c>
      <c r="G169" s="40">
        <v>1944325</v>
      </c>
      <c r="H169" s="41" t="s">
        <v>140</v>
      </c>
      <c r="I169" s="40">
        <v>194433</v>
      </c>
      <c r="J169" s="32">
        <f t="shared" si="12"/>
        <v>2138758</v>
      </c>
      <c r="K169">
        <f>+VLOOKUP(D169,'Thanh toán'!B$7:E$279,4,0)</f>
        <v>2138758</v>
      </c>
      <c r="L169" s="64">
        <f t="shared" si="10"/>
        <v>0</v>
      </c>
    </row>
    <row r="170" spans="1:12" customFormat="1" x14ac:dyDescent="0.25">
      <c r="A170" s="3">
        <f t="shared" si="11"/>
        <v>2</v>
      </c>
      <c r="B170" s="38">
        <v>44978</v>
      </c>
      <c r="C170" s="39" t="s">
        <v>327</v>
      </c>
      <c r="D170" s="31">
        <f t="shared" si="9"/>
        <v>6818</v>
      </c>
      <c r="E170" s="39" t="s">
        <v>138</v>
      </c>
      <c r="F170" s="45" t="s">
        <v>328</v>
      </c>
      <c r="G170" s="40">
        <v>958358</v>
      </c>
      <c r="H170" s="41" t="s">
        <v>140</v>
      </c>
      <c r="I170" s="40">
        <v>95836</v>
      </c>
      <c r="J170" s="32">
        <f t="shared" si="12"/>
        <v>1054194</v>
      </c>
      <c r="K170">
        <f>+VLOOKUP(D170,'Thanh toán'!B$7:E$279,4,0)</f>
        <v>1054194</v>
      </c>
      <c r="L170" s="64">
        <f t="shared" si="10"/>
        <v>0</v>
      </c>
    </row>
    <row r="171" spans="1:12" customFormat="1" x14ac:dyDescent="0.25">
      <c r="A171" s="3">
        <f t="shared" si="11"/>
        <v>2</v>
      </c>
      <c r="B171" s="38">
        <v>44979</v>
      </c>
      <c r="C171" s="39" t="s">
        <v>329</v>
      </c>
      <c r="D171" s="31">
        <f t="shared" si="9"/>
        <v>6877</v>
      </c>
      <c r="E171" s="39" t="s">
        <v>138</v>
      </c>
      <c r="F171" s="45" t="s">
        <v>148</v>
      </c>
      <c r="G171" s="40">
        <v>639466</v>
      </c>
      <c r="H171" s="41" t="s">
        <v>140</v>
      </c>
      <c r="I171" s="40">
        <v>63947</v>
      </c>
      <c r="J171" s="32">
        <f t="shared" si="12"/>
        <v>703413</v>
      </c>
      <c r="K171">
        <f>+VLOOKUP(D171,'Thanh toán'!B$7:E$279,4,0)</f>
        <v>703413</v>
      </c>
      <c r="L171" s="64">
        <f t="shared" si="10"/>
        <v>0</v>
      </c>
    </row>
    <row r="172" spans="1:12" customFormat="1" x14ac:dyDescent="0.25">
      <c r="A172" s="3">
        <f t="shared" si="11"/>
        <v>2</v>
      </c>
      <c r="B172" s="38">
        <v>44979</v>
      </c>
      <c r="C172" s="39" t="s">
        <v>330</v>
      </c>
      <c r="D172" s="31">
        <f t="shared" si="9"/>
        <v>6879</v>
      </c>
      <c r="E172" s="39" t="s">
        <v>138</v>
      </c>
      <c r="F172" s="45" t="s">
        <v>178</v>
      </c>
      <c r="G172" s="40">
        <v>765894</v>
      </c>
      <c r="H172" s="41" t="s">
        <v>140</v>
      </c>
      <c r="I172" s="40">
        <v>76589</v>
      </c>
      <c r="J172" s="32">
        <f t="shared" si="12"/>
        <v>842483</v>
      </c>
      <c r="K172">
        <f>+VLOOKUP(D172,'Thanh toán'!B$7:E$279,4,0)</f>
        <v>842483</v>
      </c>
      <c r="L172" s="64">
        <f t="shared" si="10"/>
        <v>0</v>
      </c>
    </row>
    <row r="173" spans="1:12" customFormat="1" ht="31.5" x14ac:dyDescent="0.25">
      <c r="A173" s="3">
        <f t="shared" si="11"/>
        <v>2</v>
      </c>
      <c r="B173" s="38">
        <v>44980</v>
      </c>
      <c r="C173" s="39" t="s">
        <v>331</v>
      </c>
      <c r="D173" s="31">
        <f t="shared" si="9"/>
        <v>7625</v>
      </c>
      <c r="E173" s="39" t="s">
        <v>138</v>
      </c>
      <c r="F173" s="45" t="s">
        <v>332</v>
      </c>
      <c r="G173" s="40">
        <v>1592004</v>
      </c>
      <c r="H173" s="41" t="s">
        <v>140</v>
      </c>
      <c r="I173" s="40">
        <v>159200</v>
      </c>
      <c r="J173" s="32">
        <f t="shared" si="12"/>
        <v>1751204</v>
      </c>
      <c r="K173">
        <f>+VLOOKUP(D173,'Thanh toán'!B$7:E$279,4,0)</f>
        <v>1751204</v>
      </c>
      <c r="L173" s="64">
        <f t="shared" si="10"/>
        <v>0</v>
      </c>
    </row>
    <row r="174" spans="1:12" customFormat="1" x14ac:dyDescent="0.25">
      <c r="A174" s="3">
        <f t="shared" si="11"/>
        <v>2</v>
      </c>
      <c r="B174" s="38">
        <v>44981</v>
      </c>
      <c r="C174" s="39" t="s">
        <v>333</v>
      </c>
      <c r="D174" s="31">
        <f t="shared" si="9"/>
        <v>8988</v>
      </c>
      <c r="E174" s="39" t="s">
        <v>138</v>
      </c>
      <c r="F174" s="45" t="s">
        <v>193</v>
      </c>
      <c r="G174" s="40">
        <v>595553</v>
      </c>
      <c r="H174" s="41" t="s">
        <v>140</v>
      </c>
      <c r="I174" s="40">
        <v>59555</v>
      </c>
      <c r="J174" s="32">
        <f t="shared" si="12"/>
        <v>655108</v>
      </c>
      <c r="K174">
        <f>+VLOOKUP(D174,'Thanh toán'!B$7:E$279,4,0)</f>
        <v>655108</v>
      </c>
      <c r="L174" s="64">
        <f t="shared" si="10"/>
        <v>0</v>
      </c>
    </row>
    <row r="175" spans="1:12" customFormat="1" x14ac:dyDescent="0.25">
      <c r="A175" s="3">
        <f t="shared" si="11"/>
        <v>2</v>
      </c>
      <c r="B175" s="38">
        <v>44981</v>
      </c>
      <c r="C175" s="39" t="s">
        <v>334</v>
      </c>
      <c r="D175" s="31">
        <f t="shared" si="9"/>
        <v>8998</v>
      </c>
      <c r="E175" s="39" t="s">
        <v>138</v>
      </c>
      <c r="F175" s="45" t="s">
        <v>142</v>
      </c>
      <c r="G175" s="40">
        <v>1603667</v>
      </c>
      <c r="H175" s="41" t="s">
        <v>140</v>
      </c>
      <c r="I175" s="40">
        <v>160367</v>
      </c>
      <c r="J175" s="32">
        <f t="shared" si="12"/>
        <v>1764034</v>
      </c>
      <c r="K175">
        <f>+VLOOKUP(D175,'Thanh toán'!B$7:E$279,4,0)</f>
        <v>1764034</v>
      </c>
      <c r="L175" s="64">
        <f t="shared" si="10"/>
        <v>0</v>
      </c>
    </row>
    <row r="176" spans="1:12" customFormat="1" x14ac:dyDescent="0.25">
      <c r="A176" s="3">
        <f t="shared" si="11"/>
        <v>2</v>
      </c>
      <c r="B176" s="38">
        <v>44982</v>
      </c>
      <c r="C176" s="39" t="s">
        <v>335</v>
      </c>
      <c r="D176" s="31">
        <f t="shared" si="9"/>
        <v>9016</v>
      </c>
      <c r="E176" s="39" t="s">
        <v>138</v>
      </c>
      <c r="F176" s="45" t="s">
        <v>164</v>
      </c>
      <c r="G176" s="40">
        <v>1599134</v>
      </c>
      <c r="H176" s="41" t="s">
        <v>140</v>
      </c>
      <c r="I176" s="40">
        <v>159913</v>
      </c>
      <c r="J176" s="32">
        <f t="shared" si="12"/>
        <v>1759047</v>
      </c>
      <c r="K176">
        <f>+VLOOKUP(D176,'Thanh toán'!B$7:E$279,4,0)</f>
        <v>1759047</v>
      </c>
      <c r="L176" s="64">
        <f t="shared" si="10"/>
        <v>0</v>
      </c>
    </row>
    <row r="177" spans="1:12" customFormat="1" x14ac:dyDescent="0.25">
      <c r="A177" s="3">
        <f t="shared" si="11"/>
        <v>2</v>
      </c>
      <c r="B177" s="38">
        <v>44984</v>
      </c>
      <c r="C177" s="39" t="s">
        <v>336</v>
      </c>
      <c r="D177" s="31">
        <f t="shared" si="9"/>
        <v>9050</v>
      </c>
      <c r="E177" s="39" t="s">
        <v>138</v>
      </c>
      <c r="F177" s="45" t="s">
        <v>337</v>
      </c>
      <c r="G177" s="40">
        <v>976900</v>
      </c>
      <c r="H177" s="41" t="s">
        <v>140</v>
      </c>
      <c r="I177" s="40">
        <v>97690</v>
      </c>
      <c r="J177" s="32">
        <f t="shared" si="12"/>
        <v>1074590</v>
      </c>
      <c r="K177">
        <f>+VLOOKUP(D177,'Thanh toán'!B$7:E$279,4,0)</f>
        <v>1074590</v>
      </c>
      <c r="L177" s="64">
        <f t="shared" si="10"/>
        <v>0</v>
      </c>
    </row>
    <row r="178" spans="1:12" customFormat="1" x14ac:dyDescent="0.25">
      <c r="A178" s="3">
        <f t="shared" si="11"/>
        <v>2</v>
      </c>
      <c r="B178" s="38">
        <v>44984</v>
      </c>
      <c r="C178" s="39" t="s">
        <v>338</v>
      </c>
      <c r="D178" s="31">
        <f t="shared" si="9"/>
        <v>9052</v>
      </c>
      <c r="E178" s="39" t="s">
        <v>138</v>
      </c>
      <c r="F178" s="45" t="s">
        <v>160</v>
      </c>
      <c r="G178" s="40">
        <v>1330625</v>
      </c>
      <c r="H178" s="41" t="s">
        <v>140</v>
      </c>
      <c r="I178" s="40">
        <v>133063</v>
      </c>
      <c r="J178" s="32">
        <f t="shared" si="12"/>
        <v>1463688</v>
      </c>
      <c r="K178">
        <f>+VLOOKUP(D178,'Thanh toán'!B$7:E$279,4,0)</f>
        <v>1463688</v>
      </c>
      <c r="L178" s="64">
        <f t="shared" si="10"/>
        <v>0</v>
      </c>
    </row>
    <row r="179" spans="1:12" customFormat="1" x14ac:dyDescent="0.25">
      <c r="A179" s="3">
        <f t="shared" si="11"/>
        <v>2</v>
      </c>
      <c r="B179" s="38">
        <v>44985</v>
      </c>
      <c r="C179" s="39" t="s">
        <v>340</v>
      </c>
      <c r="D179" s="31">
        <f t="shared" si="9"/>
        <v>9078</v>
      </c>
      <c r="E179" s="39" t="s">
        <v>138</v>
      </c>
      <c r="F179" s="45" t="s">
        <v>187</v>
      </c>
      <c r="G179" s="40">
        <v>914360</v>
      </c>
      <c r="H179" s="41" t="s">
        <v>140</v>
      </c>
      <c r="I179" s="40">
        <v>91436</v>
      </c>
      <c r="J179" s="32">
        <f t="shared" si="12"/>
        <v>1005796</v>
      </c>
      <c r="K179">
        <f>+VLOOKUP(D179,'Thanh toán'!B$7:E$279,4,0)</f>
        <v>1005796</v>
      </c>
      <c r="L179" s="64">
        <f t="shared" si="10"/>
        <v>0</v>
      </c>
    </row>
    <row r="180" spans="1:12" customFormat="1" x14ac:dyDescent="0.25">
      <c r="A180" s="3">
        <f t="shared" si="11"/>
        <v>3</v>
      </c>
      <c r="B180" s="38">
        <v>44986</v>
      </c>
      <c r="C180" s="39" t="s">
        <v>341</v>
      </c>
      <c r="D180" s="31">
        <f t="shared" si="9"/>
        <v>9164</v>
      </c>
      <c r="E180" s="39" t="s">
        <v>138</v>
      </c>
      <c r="F180" s="45" t="s">
        <v>342</v>
      </c>
      <c r="G180" s="40">
        <v>527525</v>
      </c>
      <c r="H180" s="41" t="s">
        <v>140</v>
      </c>
      <c r="I180" s="40">
        <v>52753</v>
      </c>
      <c r="J180" s="32">
        <f t="shared" si="12"/>
        <v>580278</v>
      </c>
      <c r="K180">
        <f>+VLOOKUP(D180,'Thanh toán'!B$7:E$279,4,0)</f>
        <v>580278</v>
      </c>
      <c r="L180" s="64">
        <f t="shared" si="10"/>
        <v>0</v>
      </c>
    </row>
    <row r="181" spans="1:12" customFormat="1" x14ac:dyDescent="0.25">
      <c r="A181" s="3">
        <f t="shared" si="11"/>
        <v>3</v>
      </c>
      <c r="B181" s="38">
        <v>44986</v>
      </c>
      <c r="C181" s="39" t="s">
        <v>343</v>
      </c>
      <c r="D181" s="31">
        <f t="shared" si="9"/>
        <v>9165</v>
      </c>
      <c r="E181" s="39" t="s">
        <v>138</v>
      </c>
      <c r="F181" s="45" t="s">
        <v>148</v>
      </c>
      <c r="G181" s="40">
        <v>1133764</v>
      </c>
      <c r="H181" s="41" t="s">
        <v>140</v>
      </c>
      <c r="I181" s="40">
        <v>113376</v>
      </c>
      <c r="J181" s="32">
        <f t="shared" si="12"/>
        <v>1247140</v>
      </c>
      <c r="K181">
        <f>+VLOOKUP(D181,'Thanh toán'!B$7:E$279,4,0)</f>
        <v>1247140</v>
      </c>
      <c r="L181" s="64">
        <f t="shared" si="10"/>
        <v>0</v>
      </c>
    </row>
    <row r="182" spans="1:12" customFormat="1" x14ac:dyDescent="0.25">
      <c r="A182" s="3">
        <f t="shared" si="11"/>
        <v>3</v>
      </c>
      <c r="B182" s="38">
        <v>44987</v>
      </c>
      <c r="C182" s="39" t="s">
        <v>344</v>
      </c>
      <c r="D182" s="31">
        <f t="shared" si="9"/>
        <v>9219</v>
      </c>
      <c r="E182" s="39" t="s">
        <v>138</v>
      </c>
      <c r="F182" s="45" t="s">
        <v>345</v>
      </c>
      <c r="G182" s="40">
        <v>525793</v>
      </c>
      <c r="H182" s="41" t="s">
        <v>140</v>
      </c>
      <c r="I182" s="40">
        <v>52579</v>
      </c>
      <c r="J182" s="32">
        <f t="shared" si="12"/>
        <v>578372</v>
      </c>
      <c r="K182">
        <f>+VLOOKUP(D182,'Thanh toán'!B$7:E$279,4,0)</f>
        <v>578372</v>
      </c>
      <c r="L182" s="64">
        <f t="shared" si="10"/>
        <v>0</v>
      </c>
    </row>
    <row r="183" spans="1:12" customFormat="1" x14ac:dyDescent="0.25">
      <c r="A183" s="3">
        <f t="shared" si="11"/>
        <v>3</v>
      </c>
      <c r="B183" s="38">
        <v>44987</v>
      </c>
      <c r="C183" s="39" t="s">
        <v>346</v>
      </c>
      <c r="D183" s="31">
        <f t="shared" si="9"/>
        <v>9234</v>
      </c>
      <c r="E183" s="39" t="s">
        <v>138</v>
      </c>
      <c r="F183" s="45" t="s">
        <v>166</v>
      </c>
      <c r="G183" s="40">
        <v>1284961</v>
      </c>
      <c r="H183" s="41" t="s">
        <v>140</v>
      </c>
      <c r="I183" s="40">
        <v>128496</v>
      </c>
      <c r="J183" s="32">
        <f t="shared" si="12"/>
        <v>1413457</v>
      </c>
      <c r="K183">
        <f>+VLOOKUP(D183,'Thanh toán'!B$7:E$279,4,0)</f>
        <v>1413457</v>
      </c>
      <c r="L183" s="64">
        <f t="shared" si="10"/>
        <v>0</v>
      </c>
    </row>
    <row r="184" spans="1:12" customFormat="1" x14ac:dyDescent="0.25">
      <c r="A184" s="3">
        <f t="shared" si="11"/>
        <v>3</v>
      </c>
      <c r="B184" s="38">
        <v>44987</v>
      </c>
      <c r="C184" s="39" t="s">
        <v>347</v>
      </c>
      <c r="D184" s="31">
        <f t="shared" si="9"/>
        <v>11231</v>
      </c>
      <c r="E184" s="39" t="s">
        <v>138</v>
      </c>
      <c r="F184" s="45" t="s">
        <v>180</v>
      </c>
      <c r="G184" s="40">
        <v>1681317</v>
      </c>
      <c r="H184" s="41" t="s">
        <v>140</v>
      </c>
      <c r="I184" s="40">
        <v>168132</v>
      </c>
      <c r="J184" s="32">
        <f t="shared" si="12"/>
        <v>1849449</v>
      </c>
      <c r="K184">
        <f>+VLOOKUP(D184,'Thanh toán'!B$7:E$279,4,0)</f>
        <v>1849449</v>
      </c>
      <c r="L184" s="64">
        <f t="shared" si="10"/>
        <v>0</v>
      </c>
    </row>
    <row r="185" spans="1:12" customFormat="1" x14ac:dyDescent="0.25">
      <c r="A185" s="3">
        <f t="shared" si="11"/>
        <v>3</v>
      </c>
      <c r="B185" s="38">
        <v>44989</v>
      </c>
      <c r="C185" s="39" t="s">
        <v>348</v>
      </c>
      <c r="D185" s="31">
        <f t="shared" si="9"/>
        <v>11302</v>
      </c>
      <c r="E185" s="39" t="s">
        <v>138</v>
      </c>
      <c r="F185" s="45" t="s">
        <v>349</v>
      </c>
      <c r="G185" s="40">
        <v>746025</v>
      </c>
      <c r="H185" s="41" t="s">
        <v>140</v>
      </c>
      <c r="I185" s="40">
        <v>74603</v>
      </c>
      <c r="J185" s="32">
        <f t="shared" si="12"/>
        <v>820628</v>
      </c>
      <c r="K185">
        <f>+VLOOKUP(D185,'Thanh toán'!B$7:E$279,4,0)</f>
        <v>820628</v>
      </c>
      <c r="L185" s="64">
        <f t="shared" si="10"/>
        <v>0</v>
      </c>
    </row>
    <row r="186" spans="1:12" customFormat="1" x14ac:dyDescent="0.25">
      <c r="A186" s="3">
        <f t="shared" si="11"/>
        <v>3</v>
      </c>
      <c r="B186" s="38">
        <v>44989</v>
      </c>
      <c r="C186" s="39" t="s">
        <v>350</v>
      </c>
      <c r="D186" s="31">
        <f t="shared" si="9"/>
        <v>11303</v>
      </c>
      <c r="E186" s="39" t="s">
        <v>138</v>
      </c>
      <c r="F186" s="45" t="s">
        <v>351</v>
      </c>
      <c r="G186" s="40">
        <v>2124788</v>
      </c>
      <c r="H186" s="41" t="s">
        <v>140</v>
      </c>
      <c r="I186" s="40">
        <v>212479</v>
      </c>
      <c r="J186" s="32">
        <f t="shared" si="12"/>
        <v>2337267</v>
      </c>
      <c r="K186">
        <f>+VLOOKUP(D186,'Thanh toán'!B$7:E$279,4,0)</f>
        <v>2337267</v>
      </c>
      <c r="L186" s="64">
        <f t="shared" si="10"/>
        <v>0</v>
      </c>
    </row>
    <row r="187" spans="1:12" customFormat="1" x14ac:dyDescent="0.25">
      <c r="A187" s="3">
        <f t="shared" si="11"/>
        <v>3</v>
      </c>
      <c r="B187" s="38">
        <v>44989</v>
      </c>
      <c r="C187" s="39" t="s">
        <v>352</v>
      </c>
      <c r="D187" s="31">
        <f t="shared" si="9"/>
        <v>11324</v>
      </c>
      <c r="E187" s="39" t="s">
        <v>138</v>
      </c>
      <c r="F187" s="45" t="s">
        <v>146</v>
      </c>
      <c r="G187" s="40">
        <v>2883772</v>
      </c>
      <c r="H187" s="41" t="s">
        <v>140</v>
      </c>
      <c r="I187" s="40">
        <v>288377</v>
      </c>
      <c r="J187" s="32">
        <f t="shared" si="12"/>
        <v>3172149</v>
      </c>
      <c r="K187">
        <f>+VLOOKUP(D187,'Thanh toán'!B$7:E$279,4,0)</f>
        <v>3172149</v>
      </c>
      <c r="L187" s="64">
        <f t="shared" si="10"/>
        <v>0</v>
      </c>
    </row>
    <row r="188" spans="1:12" customFormat="1" x14ac:dyDescent="0.25">
      <c r="A188" s="3">
        <f t="shared" si="11"/>
        <v>3</v>
      </c>
      <c r="B188" s="38">
        <v>44989</v>
      </c>
      <c r="C188" s="39" t="s">
        <v>353</v>
      </c>
      <c r="D188" s="31">
        <f t="shared" ref="D188:D249" si="13">+C188*1</f>
        <v>11345</v>
      </c>
      <c r="E188" s="39" t="s">
        <v>138</v>
      </c>
      <c r="F188" s="45" t="s">
        <v>354</v>
      </c>
      <c r="G188" s="40">
        <v>1207368</v>
      </c>
      <c r="H188" s="41" t="s">
        <v>140</v>
      </c>
      <c r="I188" s="40">
        <v>120737</v>
      </c>
      <c r="J188" s="32">
        <f t="shared" si="12"/>
        <v>1328105</v>
      </c>
      <c r="K188">
        <f>+VLOOKUP(D188,'Thanh toán'!B$7:E$279,4,0)</f>
        <v>1328105</v>
      </c>
      <c r="L188" s="64">
        <f t="shared" ref="L188:L249" si="14">+K188-J188</f>
        <v>0</v>
      </c>
    </row>
    <row r="189" spans="1:12" customFormat="1" x14ac:dyDescent="0.25">
      <c r="A189" s="3">
        <f t="shared" si="11"/>
        <v>3</v>
      </c>
      <c r="B189" s="38">
        <v>44991</v>
      </c>
      <c r="C189" s="39" t="s">
        <v>355</v>
      </c>
      <c r="D189" s="31">
        <f t="shared" si="13"/>
        <v>11347</v>
      </c>
      <c r="E189" s="39" t="s">
        <v>138</v>
      </c>
      <c r="F189" s="45" t="s">
        <v>189</v>
      </c>
      <c r="G189" s="40">
        <v>1293415</v>
      </c>
      <c r="H189" s="41" t="s">
        <v>140</v>
      </c>
      <c r="I189" s="40">
        <v>129342</v>
      </c>
      <c r="J189" s="32">
        <f t="shared" si="12"/>
        <v>1422757</v>
      </c>
      <c r="K189">
        <f>+VLOOKUP(D189,'Thanh toán'!B$7:E$279,4,0)</f>
        <v>1422757</v>
      </c>
      <c r="L189" s="64">
        <f t="shared" si="14"/>
        <v>0</v>
      </c>
    </row>
    <row r="190" spans="1:12" customFormat="1" x14ac:dyDescent="0.25">
      <c r="A190" s="3">
        <f t="shared" si="11"/>
        <v>3</v>
      </c>
      <c r="B190" s="38">
        <v>44991</v>
      </c>
      <c r="C190" s="39" t="s">
        <v>356</v>
      </c>
      <c r="D190" s="31">
        <f t="shared" si="13"/>
        <v>11383</v>
      </c>
      <c r="E190" s="39" t="s">
        <v>138</v>
      </c>
      <c r="F190" s="45" t="s">
        <v>173</v>
      </c>
      <c r="G190" s="40">
        <v>2883402</v>
      </c>
      <c r="H190" s="41" t="s">
        <v>140</v>
      </c>
      <c r="I190" s="40">
        <v>288340</v>
      </c>
      <c r="J190" s="32">
        <f t="shared" si="12"/>
        <v>3171742</v>
      </c>
      <c r="K190">
        <f>+VLOOKUP(D190,'Thanh toán'!B$7:E$279,4,0)</f>
        <v>3171742</v>
      </c>
      <c r="L190" s="64">
        <f t="shared" si="14"/>
        <v>0</v>
      </c>
    </row>
    <row r="191" spans="1:12" customFormat="1" x14ac:dyDescent="0.25">
      <c r="A191" s="3">
        <f t="shared" si="11"/>
        <v>3</v>
      </c>
      <c r="B191" s="38">
        <v>44992</v>
      </c>
      <c r="C191" s="39" t="s">
        <v>357</v>
      </c>
      <c r="D191" s="31">
        <f t="shared" si="13"/>
        <v>11471</v>
      </c>
      <c r="E191" s="39" t="s">
        <v>138</v>
      </c>
      <c r="F191" s="45" t="s">
        <v>358</v>
      </c>
      <c r="G191" s="40">
        <v>1626410</v>
      </c>
      <c r="H191" s="41" t="s">
        <v>140</v>
      </c>
      <c r="I191" s="40">
        <v>162641</v>
      </c>
      <c r="J191" s="32">
        <f t="shared" si="12"/>
        <v>1789051</v>
      </c>
      <c r="K191">
        <f>+VLOOKUP(D191,'Thanh toán'!B$7:E$279,4,0)</f>
        <v>1789051</v>
      </c>
      <c r="L191" s="64">
        <f t="shared" si="14"/>
        <v>0</v>
      </c>
    </row>
    <row r="192" spans="1:12" customFormat="1" ht="31.5" x14ac:dyDescent="0.25">
      <c r="A192" s="3">
        <f t="shared" si="11"/>
        <v>3</v>
      </c>
      <c r="B192" s="38">
        <v>44992</v>
      </c>
      <c r="C192" s="39" t="s">
        <v>359</v>
      </c>
      <c r="D192" s="31">
        <f t="shared" si="13"/>
        <v>11475</v>
      </c>
      <c r="E192" s="39" t="s">
        <v>138</v>
      </c>
      <c r="F192" s="45" t="s">
        <v>360</v>
      </c>
      <c r="G192" s="40">
        <v>3631507</v>
      </c>
      <c r="H192" s="41" t="s">
        <v>140</v>
      </c>
      <c r="I192" s="40">
        <v>363151</v>
      </c>
      <c r="J192" s="32">
        <f t="shared" si="12"/>
        <v>3994658</v>
      </c>
      <c r="K192">
        <f>+VLOOKUP(D192,'Thanh toán'!B$7:E$279,4,0)</f>
        <v>3994658</v>
      </c>
      <c r="L192" s="64">
        <f t="shared" si="14"/>
        <v>0</v>
      </c>
    </row>
    <row r="193" spans="1:12" customFormat="1" x14ac:dyDescent="0.25">
      <c r="A193" s="3">
        <f t="shared" ref="A193:A256" si="15">+MONTH(B193)</f>
        <v>3</v>
      </c>
      <c r="B193" s="38">
        <v>44992</v>
      </c>
      <c r="C193" s="39" t="s">
        <v>361</v>
      </c>
      <c r="D193" s="31">
        <f t="shared" si="13"/>
        <v>11487</v>
      </c>
      <c r="E193" s="39" t="s">
        <v>138</v>
      </c>
      <c r="F193" s="45" t="s">
        <v>199</v>
      </c>
      <c r="G193" s="40">
        <v>876322</v>
      </c>
      <c r="H193" s="41" t="s">
        <v>140</v>
      </c>
      <c r="I193" s="40">
        <v>87632</v>
      </c>
      <c r="J193" s="32">
        <f t="shared" si="12"/>
        <v>963954</v>
      </c>
      <c r="K193">
        <f>+VLOOKUP(D193,'Thanh toán'!B$7:E$279,4,0)</f>
        <v>963954</v>
      </c>
      <c r="L193" s="64">
        <f t="shared" si="14"/>
        <v>0</v>
      </c>
    </row>
    <row r="194" spans="1:12" customFormat="1" x14ac:dyDescent="0.25">
      <c r="A194" s="3">
        <f t="shared" si="15"/>
        <v>3</v>
      </c>
      <c r="B194" s="38">
        <v>44992</v>
      </c>
      <c r="C194" s="39" t="s">
        <v>362</v>
      </c>
      <c r="D194" s="31">
        <f t="shared" si="13"/>
        <v>11490</v>
      </c>
      <c r="E194" s="39" t="s">
        <v>138</v>
      </c>
      <c r="F194" s="45" t="s">
        <v>144</v>
      </c>
      <c r="G194" s="40">
        <v>1122098</v>
      </c>
      <c r="H194" s="41" t="s">
        <v>140</v>
      </c>
      <c r="I194" s="40">
        <v>112210</v>
      </c>
      <c r="J194" s="32">
        <f t="shared" si="12"/>
        <v>1234308</v>
      </c>
      <c r="K194">
        <f>+VLOOKUP(D194,'Thanh toán'!B$7:E$279,4,0)</f>
        <v>1234308</v>
      </c>
      <c r="L194" s="64">
        <f t="shared" si="14"/>
        <v>0</v>
      </c>
    </row>
    <row r="195" spans="1:12" customFormat="1" x14ac:dyDescent="0.25">
      <c r="A195" s="3">
        <f t="shared" si="15"/>
        <v>3</v>
      </c>
      <c r="B195" s="38">
        <v>44992</v>
      </c>
      <c r="C195" s="39" t="s">
        <v>363</v>
      </c>
      <c r="D195" s="31">
        <f t="shared" si="13"/>
        <v>11528</v>
      </c>
      <c r="E195" s="39" t="s">
        <v>138</v>
      </c>
      <c r="F195" s="45" t="s">
        <v>168</v>
      </c>
      <c r="G195" s="40">
        <v>2318208</v>
      </c>
      <c r="H195" s="41" t="s">
        <v>140</v>
      </c>
      <c r="I195" s="40">
        <v>231821</v>
      </c>
      <c r="J195" s="32">
        <f t="shared" si="12"/>
        <v>2550029</v>
      </c>
      <c r="K195">
        <f>+VLOOKUP(D195,'Thanh toán'!B$7:E$279,4,0)</f>
        <v>2550029</v>
      </c>
      <c r="L195" s="64">
        <f t="shared" si="14"/>
        <v>0</v>
      </c>
    </row>
    <row r="196" spans="1:12" customFormat="1" x14ac:dyDescent="0.25">
      <c r="A196" s="3">
        <f t="shared" si="15"/>
        <v>3</v>
      </c>
      <c r="B196" s="38">
        <v>44992</v>
      </c>
      <c r="C196" s="39" t="s">
        <v>364</v>
      </c>
      <c r="D196" s="31">
        <f t="shared" si="13"/>
        <v>11529</v>
      </c>
      <c r="E196" s="39" t="s">
        <v>138</v>
      </c>
      <c r="F196" s="45" t="s">
        <v>365</v>
      </c>
      <c r="G196" s="40">
        <v>1441885</v>
      </c>
      <c r="H196" s="41" t="s">
        <v>140</v>
      </c>
      <c r="I196" s="40">
        <v>144189</v>
      </c>
      <c r="J196" s="32">
        <f t="shared" si="12"/>
        <v>1586074</v>
      </c>
      <c r="K196">
        <f>+VLOOKUP(D196,'Thanh toán'!B$7:E$279,4,0)</f>
        <v>1586074</v>
      </c>
      <c r="L196" s="64">
        <f t="shared" si="14"/>
        <v>0</v>
      </c>
    </row>
    <row r="197" spans="1:12" customFormat="1" x14ac:dyDescent="0.25">
      <c r="A197" s="3">
        <f t="shared" si="15"/>
        <v>3</v>
      </c>
      <c r="B197" s="38">
        <v>44995</v>
      </c>
      <c r="C197" s="39" t="s">
        <v>366</v>
      </c>
      <c r="D197" s="31">
        <f t="shared" si="13"/>
        <v>13282</v>
      </c>
      <c r="E197" s="39" t="s">
        <v>138</v>
      </c>
      <c r="F197" s="45" t="s">
        <v>306</v>
      </c>
      <c r="G197" s="40">
        <v>985452</v>
      </c>
      <c r="H197" s="41" t="s">
        <v>140</v>
      </c>
      <c r="I197" s="40">
        <v>98545</v>
      </c>
      <c r="J197" s="32">
        <f t="shared" si="12"/>
        <v>1083997</v>
      </c>
      <c r="K197">
        <f>+VLOOKUP(D197,'Thanh toán'!B$7:E$279,4,0)</f>
        <v>1083997</v>
      </c>
      <c r="L197" s="64">
        <f t="shared" si="14"/>
        <v>0</v>
      </c>
    </row>
    <row r="198" spans="1:12" customFormat="1" x14ac:dyDescent="0.25">
      <c r="A198" s="3">
        <f t="shared" si="15"/>
        <v>3</v>
      </c>
      <c r="B198" s="38">
        <v>44995</v>
      </c>
      <c r="C198" s="39" t="s">
        <v>367</v>
      </c>
      <c r="D198" s="31">
        <f t="shared" si="13"/>
        <v>13283</v>
      </c>
      <c r="E198" s="39" t="s">
        <v>138</v>
      </c>
      <c r="F198" s="45" t="s">
        <v>142</v>
      </c>
      <c r="G198" s="40">
        <v>2140994</v>
      </c>
      <c r="H198" s="41" t="s">
        <v>140</v>
      </c>
      <c r="I198" s="40">
        <v>214099</v>
      </c>
      <c r="J198" s="32">
        <f t="shared" si="12"/>
        <v>2355093</v>
      </c>
      <c r="K198">
        <f>+VLOOKUP(D198,'Thanh toán'!B$7:E$279,4,0)</f>
        <v>2355093</v>
      </c>
      <c r="L198" s="64">
        <f t="shared" si="14"/>
        <v>0</v>
      </c>
    </row>
    <row r="199" spans="1:12" customFormat="1" x14ac:dyDescent="0.25">
      <c r="A199" s="3">
        <f t="shared" si="15"/>
        <v>3</v>
      </c>
      <c r="B199" s="38">
        <v>44996</v>
      </c>
      <c r="C199" s="39" t="s">
        <v>368</v>
      </c>
      <c r="D199" s="31">
        <f t="shared" si="13"/>
        <v>13374</v>
      </c>
      <c r="E199" s="39" t="s">
        <v>138</v>
      </c>
      <c r="F199" s="45" t="s">
        <v>207</v>
      </c>
      <c r="G199" s="40">
        <v>987113</v>
      </c>
      <c r="H199" s="41" t="s">
        <v>140</v>
      </c>
      <c r="I199" s="40">
        <v>98711</v>
      </c>
      <c r="J199" s="32">
        <f t="shared" si="12"/>
        <v>1085824</v>
      </c>
      <c r="K199">
        <f>+VLOOKUP(D199,'Thanh toán'!B$7:E$279,4,0)</f>
        <v>1085824</v>
      </c>
      <c r="L199" s="64">
        <f t="shared" si="14"/>
        <v>0</v>
      </c>
    </row>
    <row r="200" spans="1:12" customFormat="1" x14ac:dyDescent="0.25">
      <c r="A200" s="3">
        <f t="shared" si="15"/>
        <v>3</v>
      </c>
      <c r="B200" s="38">
        <v>44996</v>
      </c>
      <c r="C200" s="39" t="s">
        <v>369</v>
      </c>
      <c r="D200" s="31">
        <f t="shared" si="13"/>
        <v>13435</v>
      </c>
      <c r="E200" s="39" t="s">
        <v>138</v>
      </c>
      <c r="F200" s="45" t="s">
        <v>259</v>
      </c>
      <c r="G200" s="40">
        <v>1019341</v>
      </c>
      <c r="H200" s="41" t="s">
        <v>140</v>
      </c>
      <c r="I200" s="40">
        <v>101934</v>
      </c>
      <c r="J200" s="32">
        <f t="shared" si="12"/>
        <v>1121275</v>
      </c>
      <c r="K200">
        <f>+VLOOKUP(D200,'Thanh toán'!B$7:E$279,4,0)</f>
        <v>1121275</v>
      </c>
      <c r="L200" s="64">
        <f t="shared" si="14"/>
        <v>0</v>
      </c>
    </row>
    <row r="201" spans="1:12" customFormat="1" x14ac:dyDescent="0.25">
      <c r="A201" s="3">
        <f t="shared" si="15"/>
        <v>3</v>
      </c>
      <c r="B201" s="38">
        <v>44998</v>
      </c>
      <c r="C201" s="39" t="s">
        <v>370</v>
      </c>
      <c r="D201" s="31">
        <f t="shared" si="13"/>
        <v>13457</v>
      </c>
      <c r="E201" s="39" t="s">
        <v>138</v>
      </c>
      <c r="F201" s="45" t="s">
        <v>371</v>
      </c>
      <c r="G201" s="40">
        <v>814299</v>
      </c>
      <c r="H201" s="41" t="s">
        <v>140</v>
      </c>
      <c r="I201" s="40">
        <v>81430</v>
      </c>
      <c r="J201" s="32">
        <f t="shared" si="12"/>
        <v>895729</v>
      </c>
      <c r="K201">
        <f>+VLOOKUP(D201,'Thanh toán'!B$7:E$279,4,0)</f>
        <v>895729</v>
      </c>
      <c r="L201" s="64">
        <f t="shared" si="14"/>
        <v>0</v>
      </c>
    </row>
    <row r="202" spans="1:12" customFormat="1" x14ac:dyDescent="0.25">
      <c r="A202" s="3">
        <f t="shared" si="15"/>
        <v>3</v>
      </c>
      <c r="B202" s="38">
        <v>44998</v>
      </c>
      <c r="C202" s="39" t="s">
        <v>372</v>
      </c>
      <c r="D202" s="31">
        <f t="shared" si="13"/>
        <v>13458</v>
      </c>
      <c r="E202" s="39" t="s">
        <v>138</v>
      </c>
      <c r="F202" s="45" t="s">
        <v>373</v>
      </c>
      <c r="G202" s="40">
        <v>713450</v>
      </c>
      <c r="H202" s="41" t="s">
        <v>140</v>
      </c>
      <c r="I202" s="40">
        <v>71345</v>
      </c>
      <c r="J202" s="32">
        <f t="shared" si="12"/>
        <v>784795</v>
      </c>
      <c r="K202">
        <f>+VLOOKUP(D202,'Thanh toán'!B$7:E$279,4,0)</f>
        <v>784795</v>
      </c>
      <c r="L202" s="64">
        <f t="shared" si="14"/>
        <v>0</v>
      </c>
    </row>
    <row r="203" spans="1:12" customFormat="1" x14ac:dyDescent="0.25">
      <c r="A203" s="3">
        <f t="shared" si="15"/>
        <v>3</v>
      </c>
      <c r="B203" s="38">
        <v>44998</v>
      </c>
      <c r="C203" s="39" t="s">
        <v>374</v>
      </c>
      <c r="D203" s="31">
        <f t="shared" si="13"/>
        <v>13521</v>
      </c>
      <c r="E203" s="39" t="s">
        <v>138</v>
      </c>
      <c r="F203" s="45" t="s">
        <v>325</v>
      </c>
      <c r="G203" s="40">
        <v>1022096</v>
      </c>
      <c r="H203" s="41" t="s">
        <v>140</v>
      </c>
      <c r="I203" s="40">
        <v>102210</v>
      </c>
      <c r="J203" s="32">
        <f t="shared" si="12"/>
        <v>1124306</v>
      </c>
      <c r="K203">
        <f>+VLOOKUP(D203,'Thanh toán'!B$7:E$279,4,0)</f>
        <v>1124306</v>
      </c>
      <c r="L203" s="64">
        <f t="shared" si="14"/>
        <v>0</v>
      </c>
    </row>
    <row r="204" spans="1:12" customFormat="1" x14ac:dyDescent="0.25">
      <c r="A204" s="3">
        <f t="shared" si="15"/>
        <v>3</v>
      </c>
      <c r="B204" s="38">
        <v>44998</v>
      </c>
      <c r="C204" s="39" t="s">
        <v>375</v>
      </c>
      <c r="D204" s="31">
        <f t="shared" si="13"/>
        <v>13523</v>
      </c>
      <c r="E204" s="39" t="s">
        <v>138</v>
      </c>
      <c r="F204" s="45" t="s">
        <v>148</v>
      </c>
      <c r="G204" s="40">
        <v>876322</v>
      </c>
      <c r="H204" s="41" t="s">
        <v>140</v>
      </c>
      <c r="I204" s="40">
        <v>87632</v>
      </c>
      <c r="J204" s="32">
        <f t="shared" si="12"/>
        <v>963954</v>
      </c>
      <c r="K204">
        <f>+VLOOKUP(D204,'Thanh toán'!B$7:E$279,4,0)</f>
        <v>963954</v>
      </c>
      <c r="L204" s="64">
        <f t="shared" si="14"/>
        <v>0</v>
      </c>
    </row>
    <row r="205" spans="1:12" customFormat="1" x14ac:dyDescent="0.25">
      <c r="A205" s="3">
        <f t="shared" si="15"/>
        <v>3</v>
      </c>
      <c r="B205" s="38">
        <v>44999</v>
      </c>
      <c r="C205" s="39" t="s">
        <v>376</v>
      </c>
      <c r="D205" s="31">
        <f t="shared" si="13"/>
        <v>13600</v>
      </c>
      <c r="E205" s="39" t="s">
        <v>138</v>
      </c>
      <c r="F205" s="45" t="s">
        <v>168</v>
      </c>
      <c r="G205" s="40">
        <v>2883772</v>
      </c>
      <c r="H205" s="41" t="s">
        <v>140</v>
      </c>
      <c r="I205" s="40">
        <v>288377</v>
      </c>
      <c r="J205" s="32">
        <f t="shared" si="12"/>
        <v>3172149</v>
      </c>
      <c r="K205">
        <f>+VLOOKUP(D205,'Thanh toán'!B$7:E$279,4,0)</f>
        <v>3172149</v>
      </c>
      <c r="L205" s="64">
        <f t="shared" si="14"/>
        <v>0</v>
      </c>
    </row>
    <row r="206" spans="1:12" customFormat="1" x14ac:dyDescent="0.25">
      <c r="A206" s="3">
        <f t="shared" si="15"/>
        <v>3</v>
      </c>
      <c r="B206" s="38">
        <v>44999</v>
      </c>
      <c r="C206" s="39" t="s">
        <v>377</v>
      </c>
      <c r="D206" s="31">
        <f t="shared" si="13"/>
        <v>13611</v>
      </c>
      <c r="E206" s="39" t="s">
        <v>138</v>
      </c>
      <c r="F206" s="45" t="s">
        <v>378</v>
      </c>
      <c r="G206" s="40">
        <v>1140398</v>
      </c>
      <c r="H206" s="41" t="s">
        <v>140</v>
      </c>
      <c r="I206" s="40">
        <v>114040</v>
      </c>
      <c r="J206" s="32">
        <f t="shared" si="12"/>
        <v>1254438</v>
      </c>
      <c r="K206">
        <f>+VLOOKUP(D206,'Thanh toán'!B$7:E$279,4,0)</f>
        <v>1254438</v>
      </c>
      <c r="L206" s="64">
        <f t="shared" si="14"/>
        <v>0</v>
      </c>
    </row>
    <row r="207" spans="1:12" customFormat="1" x14ac:dyDescent="0.25">
      <c r="A207" s="3">
        <f t="shared" si="15"/>
        <v>3</v>
      </c>
      <c r="B207" s="38">
        <v>45001</v>
      </c>
      <c r="C207" s="39" t="s">
        <v>379</v>
      </c>
      <c r="D207" s="31">
        <f t="shared" si="13"/>
        <v>15544</v>
      </c>
      <c r="E207" s="39" t="s">
        <v>138</v>
      </c>
      <c r="F207" s="45" t="s">
        <v>139</v>
      </c>
      <c r="G207" s="40">
        <v>2179474</v>
      </c>
      <c r="H207" s="41" t="s">
        <v>140</v>
      </c>
      <c r="I207" s="40">
        <v>217947</v>
      </c>
      <c r="J207" s="32">
        <f t="shared" si="12"/>
        <v>2397421</v>
      </c>
      <c r="K207">
        <f>+VLOOKUP(D207,'Thanh toán'!B$7:E$279,4,0)</f>
        <v>2397421</v>
      </c>
      <c r="L207" s="64">
        <f t="shared" si="14"/>
        <v>0</v>
      </c>
    </row>
    <row r="208" spans="1:12" customFormat="1" x14ac:dyDescent="0.25">
      <c r="A208" s="3">
        <f t="shared" si="15"/>
        <v>3</v>
      </c>
      <c r="B208" s="38">
        <v>45001</v>
      </c>
      <c r="C208" s="39" t="s">
        <v>380</v>
      </c>
      <c r="D208" s="31">
        <f t="shared" si="13"/>
        <v>15552</v>
      </c>
      <c r="E208" s="39" t="s">
        <v>138</v>
      </c>
      <c r="F208" s="45" t="s">
        <v>178</v>
      </c>
      <c r="G208" s="40">
        <v>1057329</v>
      </c>
      <c r="H208" s="41" t="s">
        <v>140</v>
      </c>
      <c r="I208" s="40">
        <v>105733</v>
      </c>
      <c r="J208" s="32">
        <f t="shared" si="12"/>
        <v>1163062</v>
      </c>
      <c r="K208">
        <f>+VLOOKUP(D208,'Thanh toán'!B$7:E$279,4,0)</f>
        <v>1163062</v>
      </c>
      <c r="L208" s="64">
        <f t="shared" si="14"/>
        <v>0</v>
      </c>
    </row>
    <row r="209" spans="1:12" customFormat="1" x14ac:dyDescent="0.25">
      <c r="A209" s="3">
        <f t="shared" si="15"/>
        <v>3</v>
      </c>
      <c r="B209" s="38">
        <v>45002</v>
      </c>
      <c r="C209" s="39" t="s">
        <v>381</v>
      </c>
      <c r="D209" s="31">
        <f t="shared" si="13"/>
        <v>15643</v>
      </c>
      <c r="E209" s="39" t="s">
        <v>138</v>
      </c>
      <c r="F209" s="45" t="s">
        <v>142</v>
      </c>
      <c r="G209" s="40">
        <v>2464408</v>
      </c>
      <c r="H209" s="41" t="s">
        <v>140</v>
      </c>
      <c r="I209" s="40">
        <v>246441</v>
      </c>
      <c r="J209" s="32">
        <f t="shared" si="12"/>
        <v>2710849</v>
      </c>
      <c r="K209">
        <f>+VLOOKUP(D209,'Thanh toán'!B$7:E$279,4,0)</f>
        <v>2710849</v>
      </c>
      <c r="L209" s="64">
        <f t="shared" si="14"/>
        <v>0</v>
      </c>
    </row>
    <row r="210" spans="1:12" customFormat="1" x14ac:dyDescent="0.25">
      <c r="A210" s="3">
        <f t="shared" si="15"/>
        <v>3</v>
      </c>
      <c r="B210" s="38">
        <v>45003</v>
      </c>
      <c r="C210" s="39" t="s">
        <v>382</v>
      </c>
      <c r="D210" s="31">
        <f t="shared" si="13"/>
        <v>15689</v>
      </c>
      <c r="E210" s="39" t="s">
        <v>138</v>
      </c>
      <c r="F210" s="45" t="s">
        <v>164</v>
      </c>
      <c r="G210" s="40">
        <v>1798953</v>
      </c>
      <c r="H210" s="41" t="s">
        <v>140</v>
      </c>
      <c r="I210" s="40">
        <v>179895</v>
      </c>
      <c r="J210" s="32">
        <f t="shared" si="12"/>
        <v>1978848</v>
      </c>
      <c r="K210">
        <f>+VLOOKUP(D210,'Thanh toán'!B$7:E$279,4,0)</f>
        <v>1978848</v>
      </c>
      <c r="L210" s="64">
        <f t="shared" si="14"/>
        <v>0</v>
      </c>
    </row>
    <row r="211" spans="1:12" customFormat="1" x14ac:dyDescent="0.25">
      <c r="A211" s="3">
        <f t="shared" si="15"/>
        <v>3</v>
      </c>
      <c r="B211" s="38">
        <v>45003</v>
      </c>
      <c r="C211" s="39" t="s">
        <v>383</v>
      </c>
      <c r="D211" s="31">
        <f t="shared" si="13"/>
        <v>15690</v>
      </c>
      <c r="E211" s="39" t="s">
        <v>138</v>
      </c>
      <c r="F211" s="45" t="s">
        <v>328</v>
      </c>
      <c r="G211" s="40">
        <v>827258</v>
      </c>
      <c r="H211" s="41" t="s">
        <v>140</v>
      </c>
      <c r="I211" s="40">
        <v>82726</v>
      </c>
      <c r="J211" s="32">
        <f t="shared" si="12"/>
        <v>909984</v>
      </c>
      <c r="K211">
        <f>+VLOOKUP(D211,'Thanh toán'!B$7:E$279,4,0)</f>
        <v>909984</v>
      </c>
      <c r="L211" s="64">
        <f t="shared" si="14"/>
        <v>0</v>
      </c>
    </row>
    <row r="212" spans="1:12" customFormat="1" x14ac:dyDescent="0.25">
      <c r="A212" s="3">
        <f t="shared" si="15"/>
        <v>3</v>
      </c>
      <c r="B212" s="38">
        <v>45003</v>
      </c>
      <c r="C212" s="39" t="s">
        <v>384</v>
      </c>
      <c r="D212" s="31">
        <f t="shared" si="13"/>
        <v>15691</v>
      </c>
      <c r="E212" s="39" t="s">
        <v>138</v>
      </c>
      <c r="F212" s="45" t="s">
        <v>385</v>
      </c>
      <c r="G212" s="40">
        <v>1280158</v>
      </c>
      <c r="H212" s="41" t="s">
        <v>140</v>
      </c>
      <c r="I212" s="40">
        <v>128016</v>
      </c>
      <c r="J212" s="32">
        <f t="shared" si="12"/>
        <v>1408174</v>
      </c>
      <c r="K212">
        <f>+VLOOKUP(D212,'Thanh toán'!B$7:E$279,4,0)</f>
        <v>1408174</v>
      </c>
      <c r="L212" s="64">
        <f t="shared" si="14"/>
        <v>0</v>
      </c>
    </row>
    <row r="213" spans="1:12" customFormat="1" x14ac:dyDescent="0.25">
      <c r="A213" s="3">
        <f t="shared" si="15"/>
        <v>3</v>
      </c>
      <c r="B213" s="38">
        <v>45005</v>
      </c>
      <c r="C213" s="39" t="s">
        <v>386</v>
      </c>
      <c r="D213" s="31">
        <f t="shared" si="13"/>
        <v>15770</v>
      </c>
      <c r="E213" s="39" t="s">
        <v>138</v>
      </c>
      <c r="F213" s="45" t="s">
        <v>221</v>
      </c>
      <c r="G213" s="40">
        <v>876322</v>
      </c>
      <c r="H213" s="41" t="s">
        <v>140</v>
      </c>
      <c r="I213" s="40">
        <v>87632</v>
      </c>
      <c r="J213" s="32">
        <f t="shared" ref="J213:J273" si="16">+I213+G213</f>
        <v>963954</v>
      </c>
      <c r="K213">
        <f>+VLOOKUP(D213,'Thanh toán'!B$7:E$279,4,0)</f>
        <v>963954</v>
      </c>
      <c r="L213" s="64">
        <f t="shared" si="14"/>
        <v>0</v>
      </c>
    </row>
    <row r="214" spans="1:12" customFormat="1" x14ac:dyDescent="0.25">
      <c r="A214" s="3">
        <f t="shared" si="15"/>
        <v>3</v>
      </c>
      <c r="B214" s="38">
        <v>45005</v>
      </c>
      <c r="C214" s="39" t="s">
        <v>387</v>
      </c>
      <c r="D214" s="31">
        <f t="shared" si="13"/>
        <v>15771</v>
      </c>
      <c r="E214" s="39" t="s">
        <v>138</v>
      </c>
      <c r="F214" s="45" t="s">
        <v>146</v>
      </c>
      <c r="G214" s="40">
        <v>1253091</v>
      </c>
      <c r="H214" s="41" t="s">
        <v>140</v>
      </c>
      <c r="I214" s="40">
        <v>125309</v>
      </c>
      <c r="J214" s="32">
        <f t="shared" si="16"/>
        <v>1378400</v>
      </c>
      <c r="K214">
        <f>+VLOOKUP(D214,'Thanh toán'!B$7:E$279,4,0)</f>
        <v>1378400</v>
      </c>
      <c r="L214" s="64">
        <f t="shared" si="14"/>
        <v>0</v>
      </c>
    </row>
    <row r="215" spans="1:12" customFormat="1" x14ac:dyDescent="0.25">
      <c r="A215" s="3">
        <f t="shared" si="15"/>
        <v>3</v>
      </c>
      <c r="B215" s="38">
        <v>45006</v>
      </c>
      <c r="C215" s="39" t="s">
        <v>388</v>
      </c>
      <c r="D215" s="31">
        <f t="shared" si="13"/>
        <v>15862</v>
      </c>
      <c r="E215" s="39" t="s">
        <v>138</v>
      </c>
      <c r="F215" s="45" t="s">
        <v>389</v>
      </c>
      <c r="G215" s="40">
        <v>3175580</v>
      </c>
      <c r="H215" s="41" t="s">
        <v>140</v>
      </c>
      <c r="I215" s="40">
        <v>317558</v>
      </c>
      <c r="J215" s="32">
        <f t="shared" si="16"/>
        <v>3493138</v>
      </c>
      <c r="K215">
        <f>+VLOOKUP(D215,'Thanh toán'!B$7:E$279,4,0)</f>
        <v>3493138</v>
      </c>
      <c r="L215" s="64">
        <f t="shared" si="14"/>
        <v>0</v>
      </c>
    </row>
    <row r="216" spans="1:12" customFormat="1" x14ac:dyDescent="0.25">
      <c r="A216" s="3">
        <f t="shared" si="15"/>
        <v>3</v>
      </c>
      <c r="B216" s="38">
        <v>45007</v>
      </c>
      <c r="C216" s="39" t="s">
        <v>390</v>
      </c>
      <c r="D216" s="31">
        <f t="shared" si="13"/>
        <v>15906</v>
      </c>
      <c r="E216" s="39" t="s">
        <v>138</v>
      </c>
      <c r="F216" s="45" t="s">
        <v>308</v>
      </c>
      <c r="G216" s="40">
        <v>1126885</v>
      </c>
      <c r="H216" s="41" t="s">
        <v>140</v>
      </c>
      <c r="I216" s="40">
        <v>112689</v>
      </c>
      <c r="J216" s="32">
        <f t="shared" si="16"/>
        <v>1239574</v>
      </c>
      <c r="K216">
        <f>+VLOOKUP(D216,'Thanh toán'!B$7:E$279,4,0)</f>
        <v>1239574</v>
      </c>
      <c r="L216" s="64">
        <f t="shared" si="14"/>
        <v>0</v>
      </c>
    </row>
    <row r="217" spans="1:12" customFormat="1" x14ac:dyDescent="0.25">
      <c r="A217" s="3">
        <f t="shared" si="15"/>
        <v>3</v>
      </c>
      <c r="B217" s="38">
        <v>45008</v>
      </c>
      <c r="C217" s="39" t="s">
        <v>391</v>
      </c>
      <c r="D217" s="31">
        <f t="shared" si="13"/>
        <v>16753</v>
      </c>
      <c r="E217" s="39" t="s">
        <v>138</v>
      </c>
      <c r="F217" s="45" t="s">
        <v>166</v>
      </c>
      <c r="G217" s="40">
        <v>633067</v>
      </c>
      <c r="H217" s="41" t="s">
        <v>140</v>
      </c>
      <c r="I217" s="40">
        <v>63307</v>
      </c>
      <c r="J217" s="32">
        <f t="shared" si="16"/>
        <v>696374</v>
      </c>
      <c r="K217">
        <f>+VLOOKUP(D217,'Thanh toán'!B$7:E$279,4,0)</f>
        <v>696374</v>
      </c>
      <c r="L217" s="64">
        <f t="shared" si="14"/>
        <v>0</v>
      </c>
    </row>
    <row r="218" spans="1:12" customFormat="1" x14ac:dyDescent="0.25">
      <c r="A218" s="3">
        <f t="shared" si="15"/>
        <v>3</v>
      </c>
      <c r="B218" s="38">
        <v>45008</v>
      </c>
      <c r="C218" s="39" t="s">
        <v>392</v>
      </c>
      <c r="D218" s="31">
        <f t="shared" si="13"/>
        <v>17432</v>
      </c>
      <c r="E218" s="39" t="s">
        <v>138</v>
      </c>
      <c r="F218" s="45" t="s">
        <v>160</v>
      </c>
      <c r="G218" s="40">
        <v>950172</v>
      </c>
      <c r="H218" s="41" t="s">
        <v>140</v>
      </c>
      <c r="I218" s="40">
        <v>95017</v>
      </c>
      <c r="J218" s="32">
        <f t="shared" si="16"/>
        <v>1045189</v>
      </c>
      <c r="K218">
        <f>+VLOOKUP(D218,'Thanh toán'!B$7:E$279,4,0)</f>
        <v>1045189</v>
      </c>
      <c r="L218" s="64">
        <f t="shared" si="14"/>
        <v>0</v>
      </c>
    </row>
    <row r="219" spans="1:12" customFormat="1" x14ac:dyDescent="0.25">
      <c r="A219" s="3">
        <f t="shared" si="15"/>
        <v>3</v>
      </c>
      <c r="B219" s="38">
        <v>45009</v>
      </c>
      <c r="C219" s="39" t="s">
        <v>393</v>
      </c>
      <c r="D219" s="31">
        <f t="shared" si="13"/>
        <v>17459</v>
      </c>
      <c r="E219" s="39" t="s">
        <v>138</v>
      </c>
      <c r="F219" s="45" t="s">
        <v>146</v>
      </c>
      <c r="G219" s="40">
        <v>1752645</v>
      </c>
      <c r="H219" s="41" t="s">
        <v>140</v>
      </c>
      <c r="I219" s="40">
        <v>175265</v>
      </c>
      <c r="J219" s="32">
        <f t="shared" si="16"/>
        <v>1927910</v>
      </c>
      <c r="K219">
        <f>+VLOOKUP(D219,'Thanh toán'!B$7:E$279,4,0)</f>
        <v>1927910</v>
      </c>
      <c r="L219" s="64">
        <f t="shared" si="14"/>
        <v>0</v>
      </c>
    </row>
    <row r="220" spans="1:12" customFormat="1" x14ac:dyDescent="0.25">
      <c r="A220" s="3">
        <f t="shared" si="15"/>
        <v>3</v>
      </c>
      <c r="B220" s="38">
        <v>45010</v>
      </c>
      <c r="C220" s="39" t="s">
        <v>394</v>
      </c>
      <c r="D220" s="31">
        <f t="shared" si="13"/>
        <v>17507</v>
      </c>
      <c r="E220" s="39" t="s">
        <v>138</v>
      </c>
      <c r="F220" s="45" t="s">
        <v>378</v>
      </c>
      <c r="G220" s="40">
        <v>876322</v>
      </c>
      <c r="H220" s="41" t="s">
        <v>140</v>
      </c>
      <c r="I220" s="40">
        <v>87632</v>
      </c>
      <c r="J220" s="32">
        <f t="shared" si="16"/>
        <v>963954</v>
      </c>
      <c r="K220">
        <f>+VLOOKUP(D220,'Thanh toán'!B$7:E$279,4,0)</f>
        <v>963954</v>
      </c>
      <c r="L220" s="64">
        <f t="shared" si="14"/>
        <v>0</v>
      </c>
    </row>
    <row r="221" spans="1:12" customFormat="1" x14ac:dyDescent="0.25">
      <c r="A221" s="3">
        <f t="shared" si="15"/>
        <v>3</v>
      </c>
      <c r="B221" s="38">
        <v>45010</v>
      </c>
      <c r="C221" s="39" t="s">
        <v>395</v>
      </c>
      <c r="D221" s="31">
        <f t="shared" si="13"/>
        <v>17522</v>
      </c>
      <c r="E221" s="39" t="s">
        <v>138</v>
      </c>
      <c r="F221" s="45" t="s">
        <v>306</v>
      </c>
      <c r="G221" s="40">
        <v>932637</v>
      </c>
      <c r="H221" s="41" t="s">
        <v>140</v>
      </c>
      <c r="I221" s="40">
        <v>93264</v>
      </c>
      <c r="J221" s="32">
        <f t="shared" si="16"/>
        <v>1025901</v>
      </c>
      <c r="K221">
        <f>+VLOOKUP(D221,'Thanh toán'!B$7:E$279,4,0)</f>
        <v>1025901</v>
      </c>
      <c r="L221" s="64">
        <f t="shared" si="14"/>
        <v>0</v>
      </c>
    </row>
    <row r="222" spans="1:12" customFormat="1" x14ac:dyDescent="0.25">
      <c r="A222" s="3">
        <f t="shared" si="15"/>
        <v>3</v>
      </c>
      <c r="B222" s="38">
        <v>45013</v>
      </c>
      <c r="C222" s="39" t="s">
        <v>396</v>
      </c>
      <c r="D222" s="31">
        <f t="shared" si="13"/>
        <v>17676</v>
      </c>
      <c r="E222" s="39" t="s">
        <v>138</v>
      </c>
      <c r="F222" s="45" t="s">
        <v>397</v>
      </c>
      <c r="G222" s="40">
        <v>2996404</v>
      </c>
      <c r="H222" s="41" t="s">
        <v>140</v>
      </c>
      <c r="I222" s="40">
        <v>299640</v>
      </c>
      <c r="J222" s="32">
        <f t="shared" si="16"/>
        <v>3296044</v>
      </c>
      <c r="K222">
        <f>+VLOOKUP(D222,'Thanh toán'!B$7:E$279,4,0)</f>
        <v>3296044</v>
      </c>
      <c r="L222" s="64">
        <f t="shared" si="14"/>
        <v>0</v>
      </c>
    </row>
    <row r="223" spans="1:12" customFormat="1" x14ac:dyDescent="0.25">
      <c r="A223" s="3">
        <f t="shared" si="15"/>
        <v>3</v>
      </c>
      <c r="B223" s="38">
        <v>45013</v>
      </c>
      <c r="C223" s="39" t="s">
        <v>398</v>
      </c>
      <c r="D223" s="31">
        <f t="shared" si="13"/>
        <v>17713</v>
      </c>
      <c r="E223" s="39" t="s">
        <v>138</v>
      </c>
      <c r="F223" s="45" t="s">
        <v>168</v>
      </c>
      <c r="G223" s="40">
        <v>2525945</v>
      </c>
      <c r="H223" s="41" t="s">
        <v>140</v>
      </c>
      <c r="I223" s="40">
        <v>252595</v>
      </c>
      <c r="J223" s="32">
        <f t="shared" si="16"/>
        <v>2778540</v>
      </c>
      <c r="K223">
        <f>+VLOOKUP(D223,'Thanh toán'!B$7:E$279,4,0)</f>
        <v>2778540</v>
      </c>
      <c r="L223" s="64">
        <f t="shared" si="14"/>
        <v>0</v>
      </c>
    </row>
    <row r="224" spans="1:12" customFormat="1" x14ac:dyDescent="0.25">
      <c r="A224" s="3">
        <f t="shared" si="15"/>
        <v>3</v>
      </c>
      <c r="B224" s="38">
        <v>45014</v>
      </c>
      <c r="C224" s="39" t="s">
        <v>399</v>
      </c>
      <c r="D224" s="31">
        <f t="shared" si="13"/>
        <v>17765</v>
      </c>
      <c r="E224" s="39" t="s">
        <v>138</v>
      </c>
      <c r="F224" s="45" t="s">
        <v>142</v>
      </c>
      <c r="G224" s="40">
        <v>769332</v>
      </c>
      <c r="H224" s="41" t="s">
        <v>140</v>
      </c>
      <c r="I224" s="40">
        <v>76933</v>
      </c>
      <c r="J224" s="32">
        <f t="shared" si="16"/>
        <v>846265</v>
      </c>
      <c r="K224">
        <f>+VLOOKUP(D224,'Thanh toán'!B$7:E$279,4,0)</f>
        <v>846925</v>
      </c>
      <c r="L224" s="64">
        <f t="shared" si="14"/>
        <v>660</v>
      </c>
    </row>
    <row r="225" spans="1:12" customFormat="1" x14ac:dyDescent="0.25">
      <c r="A225" s="3">
        <f t="shared" si="15"/>
        <v>3</v>
      </c>
      <c r="B225" s="38">
        <v>45014</v>
      </c>
      <c r="C225" s="39" t="s">
        <v>400</v>
      </c>
      <c r="D225" s="31">
        <f t="shared" si="13"/>
        <v>17768</v>
      </c>
      <c r="E225" s="39" t="s">
        <v>138</v>
      </c>
      <c r="F225" s="45" t="s">
        <v>227</v>
      </c>
      <c r="G225" s="40">
        <v>1166596</v>
      </c>
      <c r="H225" s="41" t="s">
        <v>140</v>
      </c>
      <c r="I225" s="40">
        <v>116660</v>
      </c>
      <c r="J225" s="32">
        <f t="shared" si="16"/>
        <v>1283256</v>
      </c>
      <c r="K225">
        <f>+VLOOKUP(D225,'Thanh toán'!B$7:E$279,4,0)</f>
        <v>1283256</v>
      </c>
      <c r="L225" s="64">
        <f t="shared" si="14"/>
        <v>0</v>
      </c>
    </row>
    <row r="226" spans="1:12" customFormat="1" x14ac:dyDescent="0.25">
      <c r="A226" s="3">
        <f t="shared" si="15"/>
        <v>3</v>
      </c>
      <c r="B226" s="38">
        <v>45014</v>
      </c>
      <c r="C226" s="39" t="s">
        <v>401</v>
      </c>
      <c r="D226" s="31">
        <f t="shared" si="13"/>
        <v>17769</v>
      </c>
      <c r="E226" s="39" t="s">
        <v>138</v>
      </c>
      <c r="F226" s="45" t="s">
        <v>142</v>
      </c>
      <c r="G226" s="40">
        <v>1645205</v>
      </c>
      <c r="H226" s="41" t="s">
        <v>140</v>
      </c>
      <c r="I226" s="40">
        <v>164521</v>
      </c>
      <c r="J226" s="32">
        <f t="shared" si="16"/>
        <v>1809726</v>
      </c>
      <c r="K226">
        <f>+VLOOKUP(D226,'Thanh toán'!B$7:E$279,4,0)</f>
        <v>1809726</v>
      </c>
      <c r="L226" s="64">
        <f t="shared" si="14"/>
        <v>0</v>
      </c>
    </row>
    <row r="227" spans="1:12" customFormat="1" x14ac:dyDescent="0.25">
      <c r="A227" s="3">
        <f t="shared" si="15"/>
        <v>4</v>
      </c>
      <c r="B227" s="38">
        <v>45017</v>
      </c>
      <c r="C227" s="39" t="s">
        <v>404</v>
      </c>
      <c r="D227" s="31">
        <f t="shared" si="13"/>
        <v>19058</v>
      </c>
      <c r="E227" s="39" t="s">
        <v>138</v>
      </c>
      <c r="F227" s="45" t="s">
        <v>397</v>
      </c>
      <c r="G227" s="40">
        <v>1361501</v>
      </c>
      <c r="H227" s="41" t="s">
        <v>140</v>
      </c>
      <c r="I227" s="40">
        <v>136150</v>
      </c>
      <c r="J227" s="32">
        <f t="shared" si="16"/>
        <v>1497651</v>
      </c>
      <c r="K227">
        <f>+VLOOKUP(D227,'Thanh toán'!B$7:E$279,4,0)</f>
        <v>1497651</v>
      </c>
      <c r="L227" s="64">
        <f t="shared" si="14"/>
        <v>0</v>
      </c>
    </row>
    <row r="228" spans="1:12" customFormat="1" x14ac:dyDescent="0.25">
      <c r="A228" s="3">
        <f t="shared" si="15"/>
        <v>4</v>
      </c>
      <c r="B228" s="38">
        <v>45017</v>
      </c>
      <c r="C228" s="39" t="s">
        <v>405</v>
      </c>
      <c r="D228" s="31">
        <f t="shared" si="13"/>
        <v>19063</v>
      </c>
      <c r="E228" s="39" t="s">
        <v>138</v>
      </c>
      <c r="F228" s="45" t="s">
        <v>342</v>
      </c>
      <c r="G228" s="40">
        <v>1055051</v>
      </c>
      <c r="H228" s="41" t="s">
        <v>140</v>
      </c>
      <c r="I228" s="40">
        <v>105505</v>
      </c>
      <c r="J228" s="32">
        <f t="shared" si="16"/>
        <v>1160556</v>
      </c>
      <c r="K228">
        <f>+VLOOKUP(D228,'Thanh toán'!B$7:E$279,4,0)</f>
        <v>1160556</v>
      </c>
      <c r="L228" s="64">
        <f t="shared" si="14"/>
        <v>0</v>
      </c>
    </row>
    <row r="229" spans="1:12" customFormat="1" x14ac:dyDescent="0.25">
      <c r="A229" s="3">
        <f t="shared" si="15"/>
        <v>4</v>
      </c>
      <c r="B229" s="38">
        <v>45017</v>
      </c>
      <c r="C229" s="39" t="s">
        <v>406</v>
      </c>
      <c r="D229" s="31">
        <f t="shared" si="13"/>
        <v>19064</v>
      </c>
      <c r="E229" s="39" t="s">
        <v>138</v>
      </c>
      <c r="F229" s="45" t="s">
        <v>371</v>
      </c>
      <c r="G229" s="40">
        <v>527525</v>
      </c>
      <c r="H229" s="41" t="s">
        <v>140</v>
      </c>
      <c r="I229" s="40">
        <v>52753</v>
      </c>
      <c r="J229" s="32">
        <f t="shared" si="16"/>
        <v>580278</v>
      </c>
      <c r="K229">
        <f>+VLOOKUP(D229,'Thanh toán'!B$7:E$279,4,0)</f>
        <v>580278</v>
      </c>
      <c r="L229" s="64">
        <f t="shared" si="14"/>
        <v>0</v>
      </c>
    </row>
    <row r="230" spans="1:12" customFormat="1" x14ac:dyDescent="0.25">
      <c r="A230" s="3">
        <f t="shared" si="15"/>
        <v>4</v>
      </c>
      <c r="B230" s="38">
        <v>45017</v>
      </c>
      <c r="C230" s="39" t="s">
        <v>407</v>
      </c>
      <c r="D230" s="31">
        <f t="shared" si="13"/>
        <v>19079</v>
      </c>
      <c r="E230" s="39" t="s">
        <v>138</v>
      </c>
      <c r="F230" s="45" t="s">
        <v>196</v>
      </c>
      <c r="G230" s="40">
        <v>829639</v>
      </c>
      <c r="H230" s="41" t="s">
        <v>140</v>
      </c>
      <c r="I230" s="40">
        <v>82964</v>
      </c>
      <c r="J230" s="32">
        <f t="shared" si="16"/>
        <v>912603</v>
      </c>
      <c r="K230">
        <f>+VLOOKUP(D230,'Thanh toán'!B$7:E$279,4,0)</f>
        <v>912603</v>
      </c>
      <c r="L230" s="64">
        <f t="shared" si="14"/>
        <v>0</v>
      </c>
    </row>
    <row r="231" spans="1:12" customFormat="1" x14ac:dyDescent="0.25">
      <c r="A231" s="3">
        <f t="shared" si="15"/>
        <v>4</v>
      </c>
      <c r="B231" s="38">
        <v>45017</v>
      </c>
      <c r="C231" s="39" t="s">
        <v>408</v>
      </c>
      <c r="D231" s="31">
        <f t="shared" si="13"/>
        <v>19080</v>
      </c>
      <c r="E231" s="39" t="s">
        <v>138</v>
      </c>
      <c r="F231" s="45" t="s">
        <v>193</v>
      </c>
      <c r="G231" s="40">
        <v>648415</v>
      </c>
      <c r="H231" s="41" t="s">
        <v>140</v>
      </c>
      <c r="I231" s="40">
        <v>64842</v>
      </c>
      <c r="J231" s="32">
        <f t="shared" si="16"/>
        <v>713257</v>
      </c>
      <c r="K231">
        <f>+VLOOKUP(D231,'Thanh toán'!B$7:E$279,4,0)</f>
        <v>713257</v>
      </c>
      <c r="L231" s="64">
        <f t="shared" si="14"/>
        <v>0</v>
      </c>
    </row>
    <row r="232" spans="1:12" customFormat="1" x14ac:dyDescent="0.25">
      <c r="A232" s="3">
        <f t="shared" si="15"/>
        <v>4</v>
      </c>
      <c r="B232" s="38">
        <v>45019</v>
      </c>
      <c r="C232" s="39" t="s">
        <v>409</v>
      </c>
      <c r="D232" s="31">
        <f t="shared" si="13"/>
        <v>19122</v>
      </c>
      <c r="E232" s="39" t="s">
        <v>138</v>
      </c>
      <c r="F232" s="45" t="s">
        <v>189</v>
      </c>
      <c r="G232" s="40">
        <v>935958</v>
      </c>
      <c r="H232" s="41" t="s">
        <v>140</v>
      </c>
      <c r="I232" s="40">
        <v>93596</v>
      </c>
      <c r="J232" s="32">
        <f t="shared" si="16"/>
        <v>1029554</v>
      </c>
      <c r="K232">
        <f>+VLOOKUP(D232,'Thanh toán'!B$7:E$279,4,0)</f>
        <v>1029554</v>
      </c>
      <c r="L232" s="64">
        <f t="shared" si="14"/>
        <v>0</v>
      </c>
    </row>
    <row r="233" spans="1:12" customFormat="1" x14ac:dyDescent="0.25">
      <c r="A233" s="3">
        <f t="shared" si="15"/>
        <v>4</v>
      </c>
      <c r="B233" s="38">
        <v>45019</v>
      </c>
      <c r="C233" s="39" t="s">
        <v>410</v>
      </c>
      <c r="D233" s="31">
        <f t="shared" si="13"/>
        <v>19123</v>
      </c>
      <c r="E233" s="39" t="s">
        <v>138</v>
      </c>
      <c r="F233" s="45" t="s">
        <v>144</v>
      </c>
      <c r="G233" s="40">
        <v>1094822</v>
      </c>
      <c r="H233" s="41" t="s">
        <v>140</v>
      </c>
      <c r="I233" s="40">
        <v>109482</v>
      </c>
      <c r="J233" s="32">
        <f t="shared" si="16"/>
        <v>1204304</v>
      </c>
      <c r="K233">
        <f>+VLOOKUP(D233,'Thanh toán'!B$7:E$279,4,0)</f>
        <v>1204304</v>
      </c>
      <c r="L233" s="64">
        <f t="shared" si="14"/>
        <v>0</v>
      </c>
    </row>
    <row r="234" spans="1:12" customFormat="1" x14ac:dyDescent="0.25">
      <c r="A234" s="3">
        <f t="shared" si="15"/>
        <v>4</v>
      </c>
      <c r="B234" s="38">
        <v>45019</v>
      </c>
      <c r="C234" s="39" t="s">
        <v>411</v>
      </c>
      <c r="D234" s="31">
        <f t="shared" si="13"/>
        <v>19124</v>
      </c>
      <c r="E234" s="39" t="s">
        <v>138</v>
      </c>
      <c r="F234" s="45" t="s">
        <v>201</v>
      </c>
      <c r="G234" s="40">
        <v>1069148</v>
      </c>
      <c r="H234" s="41" t="s">
        <v>140</v>
      </c>
      <c r="I234" s="40">
        <v>106915</v>
      </c>
      <c r="J234" s="32">
        <f t="shared" si="16"/>
        <v>1176063</v>
      </c>
      <c r="K234">
        <f>+VLOOKUP(D234,'Thanh toán'!B$7:E$279,4,0)</f>
        <v>1176063</v>
      </c>
      <c r="L234" s="64">
        <f t="shared" si="14"/>
        <v>0</v>
      </c>
    </row>
    <row r="235" spans="1:12" customFormat="1" x14ac:dyDescent="0.25">
      <c r="A235" s="3">
        <f t="shared" si="15"/>
        <v>4</v>
      </c>
      <c r="B235" s="38">
        <v>45019</v>
      </c>
      <c r="C235" s="39" t="s">
        <v>412</v>
      </c>
      <c r="D235" s="31">
        <f t="shared" si="13"/>
        <v>19125</v>
      </c>
      <c r="E235" s="39" t="s">
        <v>138</v>
      </c>
      <c r="F235" s="45" t="s">
        <v>142</v>
      </c>
      <c r="G235" s="40">
        <v>1979968</v>
      </c>
      <c r="H235" s="41" t="s">
        <v>140</v>
      </c>
      <c r="I235" s="40">
        <v>197997</v>
      </c>
      <c r="J235" s="32">
        <f t="shared" si="16"/>
        <v>2177965</v>
      </c>
      <c r="K235">
        <f>+VLOOKUP(D235,'Thanh toán'!B$7:E$279,4,0)</f>
        <v>2177965</v>
      </c>
      <c r="L235" s="64">
        <f t="shared" si="14"/>
        <v>0</v>
      </c>
    </row>
    <row r="236" spans="1:12" customFormat="1" x14ac:dyDescent="0.25">
      <c r="A236" s="3">
        <f t="shared" si="15"/>
        <v>4</v>
      </c>
      <c r="B236" s="38">
        <v>45019</v>
      </c>
      <c r="C236" s="39" t="s">
        <v>413</v>
      </c>
      <c r="D236" s="31">
        <f t="shared" si="13"/>
        <v>19126</v>
      </c>
      <c r="E236" s="39" t="s">
        <v>138</v>
      </c>
      <c r="F236" s="45" t="s">
        <v>146</v>
      </c>
      <c r="G236" s="40">
        <v>1600175</v>
      </c>
      <c r="H236" s="41" t="s">
        <v>140</v>
      </c>
      <c r="I236" s="40">
        <v>160018</v>
      </c>
      <c r="J236" s="32">
        <f t="shared" si="16"/>
        <v>1760193</v>
      </c>
      <c r="K236">
        <f>+VLOOKUP(D236,'Thanh toán'!B$7:E$279,4,0)</f>
        <v>1760193</v>
      </c>
      <c r="L236" s="64">
        <f t="shared" si="14"/>
        <v>0</v>
      </c>
    </row>
    <row r="237" spans="1:12" customFormat="1" x14ac:dyDescent="0.25">
      <c r="A237" s="3">
        <f t="shared" si="15"/>
        <v>4</v>
      </c>
      <c r="B237" s="38">
        <v>45019</v>
      </c>
      <c r="C237" s="39" t="s">
        <v>414</v>
      </c>
      <c r="D237" s="31">
        <f t="shared" si="13"/>
        <v>19128</v>
      </c>
      <c r="E237" s="39" t="s">
        <v>138</v>
      </c>
      <c r="F237" s="45" t="s">
        <v>166</v>
      </c>
      <c r="G237" s="40">
        <v>1177787</v>
      </c>
      <c r="H237" s="41" t="s">
        <v>140</v>
      </c>
      <c r="I237" s="40">
        <v>117779</v>
      </c>
      <c r="J237" s="32">
        <f t="shared" si="16"/>
        <v>1295566</v>
      </c>
      <c r="K237">
        <f>+VLOOKUP(D237,'Thanh toán'!B$7:E$279,4,0)</f>
        <v>1295566</v>
      </c>
      <c r="L237" s="64">
        <f t="shared" si="14"/>
        <v>0</v>
      </c>
    </row>
    <row r="238" spans="1:12" customFormat="1" x14ac:dyDescent="0.25">
      <c r="A238" s="3">
        <f t="shared" si="15"/>
        <v>4</v>
      </c>
      <c r="B238" s="38">
        <v>45020</v>
      </c>
      <c r="C238" s="39" t="s">
        <v>415</v>
      </c>
      <c r="D238" s="31">
        <f t="shared" si="13"/>
        <v>19271</v>
      </c>
      <c r="E238" s="39" t="s">
        <v>138</v>
      </c>
      <c r="F238" s="45" t="s">
        <v>416</v>
      </c>
      <c r="G238" s="40">
        <v>2742710</v>
      </c>
      <c r="H238" s="41" t="s">
        <v>140</v>
      </c>
      <c r="I238" s="40">
        <v>274271</v>
      </c>
      <c r="J238" s="32">
        <f t="shared" si="16"/>
        <v>3016981</v>
      </c>
      <c r="K238">
        <f>+VLOOKUP(D238,'Thanh toán'!B$7:E$279,4,0)</f>
        <v>3016981</v>
      </c>
      <c r="L238" s="64">
        <f t="shared" si="14"/>
        <v>0</v>
      </c>
    </row>
    <row r="239" spans="1:12" customFormat="1" x14ac:dyDescent="0.25">
      <c r="A239" s="3">
        <f t="shared" si="15"/>
        <v>4</v>
      </c>
      <c r="B239" s="38">
        <v>45021</v>
      </c>
      <c r="C239" s="39" t="s">
        <v>417</v>
      </c>
      <c r="D239" s="31">
        <f t="shared" si="13"/>
        <v>19305</v>
      </c>
      <c r="E239" s="39" t="s">
        <v>138</v>
      </c>
      <c r="F239" s="45" t="s">
        <v>418</v>
      </c>
      <c r="G239" s="40">
        <v>610923</v>
      </c>
      <c r="H239" s="41" t="s">
        <v>140</v>
      </c>
      <c r="I239" s="40">
        <v>61092</v>
      </c>
      <c r="J239" s="32">
        <f t="shared" si="16"/>
        <v>672015</v>
      </c>
      <c r="K239">
        <f>+VLOOKUP(D239,'Thanh toán'!B$7:E$279,4,0)</f>
        <v>672015</v>
      </c>
      <c r="L239" s="64">
        <f t="shared" si="14"/>
        <v>0</v>
      </c>
    </row>
    <row r="240" spans="1:12" customFormat="1" x14ac:dyDescent="0.25">
      <c r="A240" s="3">
        <f t="shared" si="15"/>
        <v>4</v>
      </c>
      <c r="B240" s="38">
        <v>45021</v>
      </c>
      <c r="C240" s="39" t="s">
        <v>419</v>
      </c>
      <c r="D240" s="31">
        <f t="shared" si="13"/>
        <v>19312</v>
      </c>
      <c r="E240" s="39" t="s">
        <v>138</v>
      </c>
      <c r="F240" s="45" t="s">
        <v>308</v>
      </c>
      <c r="G240" s="40">
        <v>955302</v>
      </c>
      <c r="H240" s="41" t="s">
        <v>140</v>
      </c>
      <c r="I240" s="40">
        <v>95530</v>
      </c>
      <c r="J240" s="32">
        <f t="shared" si="16"/>
        <v>1050832</v>
      </c>
      <c r="K240">
        <f>+VLOOKUP(D240,'Thanh toán'!B$7:E$279,4,0)</f>
        <v>1050832</v>
      </c>
      <c r="L240" s="64">
        <f t="shared" si="14"/>
        <v>0</v>
      </c>
    </row>
    <row r="241" spans="1:12" customFormat="1" x14ac:dyDescent="0.25">
      <c r="A241" s="3">
        <f t="shared" si="15"/>
        <v>4</v>
      </c>
      <c r="B241" s="38">
        <v>45021</v>
      </c>
      <c r="C241" s="39" t="s">
        <v>420</v>
      </c>
      <c r="D241" s="31">
        <f t="shared" si="13"/>
        <v>19313</v>
      </c>
      <c r="E241" s="39" t="s">
        <v>138</v>
      </c>
      <c r="F241" s="45" t="s">
        <v>178</v>
      </c>
      <c r="G241" s="40">
        <v>1055050</v>
      </c>
      <c r="H241" s="41" t="s">
        <v>140</v>
      </c>
      <c r="I241" s="40">
        <v>105505</v>
      </c>
      <c r="J241" s="32">
        <f t="shared" si="16"/>
        <v>1160555</v>
      </c>
      <c r="K241">
        <f>+VLOOKUP(D241,'Thanh toán'!B$7:E$279,4,0)</f>
        <v>1160555</v>
      </c>
      <c r="L241" s="64">
        <f t="shared" si="14"/>
        <v>0</v>
      </c>
    </row>
    <row r="242" spans="1:12" customFormat="1" x14ac:dyDescent="0.25">
      <c r="A242" s="3">
        <f t="shared" si="15"/>
        <v>4</v>
      </c>
      <c r="B242" s="38">
        <v>45021</v>
      </c>
      <c r="C242" s="39" t="s">
        <v>421</v>
      </c>
      <c r="D242" s="31">
        <f t="shared" si="13"/>
        <v>19325</v>
      </c>
      <c r="E242" s="39" t="s">
        <v>138</v>
      </c>
      <c r="F242" s="45" t="s">
        <v>210</v>
      </c>
      <c r="G242" s="40">
        <v>1412337</v>
      </c>
      <c r="H242" s="41" t="s">
        <v>140</v>
      </c>
      <c r="I242" s="40">
        <v>141234</v>
      </c>
      <c r="J242" s="32">
        <f t="shared" si="16"/>
        <v>1553571</v>
      </c>
      <c r="K242">
        <f>+VLOOKUP(D242,'Thanh toán'!B$7:E$279,4,0)</f>
        <v>1553571</v>
      </c>
      <c r="L242" s="64">
        <f t="shared" si="14"/>
        <v>0</v>
      </c>
    </row>
    <row r="243" spans="1:12" customFormat="1" x14ac:dyDescent="0.25">
      <c r="A243" s="3">
        <f t="shared" si="15"/>
        <v>4</v>
      </c>
      <c r="B243" s="38">
        <v>45022</v>
      </c>
      <c r="C243" s="39" t="s">
        <v>422</v>
      </c>
      <c r="D243" s="31">
        <f t="shared" si="13"/>
        <v>20365</v>
      </c>
      <c r="E243" s="39" t="s">
        <v>138</v>
      </c>
      <c r="F243" s="45" t="s">
        <v>199</v>
      </c>
      <c r="G243" s="40">
        <v>632273</v>
      </c>
      <c r="H243" s="41" t="s">
        <v>140</v>
      </c>
      <c r="I243" s="40">
        <v>63227</v>
      </c>
      <c r="J243" s="32">
        <f t="shared" si="16"/>
        <v>695500</v>
      </c>
      <c r="K243">
        <f>+VLOOKUP(D243,'Thanh toán'!B$7:E$279,4,0)</f>
        <v>695500</v>
      </c>
      <c r="L243" s="64">
        <f t="shared" si="14"/>
        <v>0</v>
      </c>
    </row>
    <row r="244" spans="1:12" customFormat="1" x14ac:dyDescent="0.25">
      <c r="A244" s="3">
        <f t="shared" si="15"/>
        <v>4</v>
      </c>
      <c r="B244" s="38">
        <v>45023</v>
      </c>
      <c r="C244" s="39" t="s">
        <v>423</v>
      </c>
      <c r="D244" s="31">
        <f t="shared" si="13"/>
        <v>20371</v>
      </c>
      <c r="E244" s="39" t="s">
        <v>138</v>
      </c>
      <c r="F244" s="45" t="s">
        <v>424</v>
      </c>
      <c r="G244" s="40">
        <v>986996</v>
      </c>
      <c r="H244" s="41" t="s">
        <v>140</v>
      </c>
      <c r="I244" s="40">
        <v>98700</v>
      </c>
      <c r="J244" s="32">
        <f t="shared" si="16"/>
        <v>1085696</v>
      </c>
      <c r="K244">
        <f>+VLOOKUP(D244,'Thanh toán'!B$7:E$279,4,0)</f>
        <v>1085696</v>
      </c>
      <c r="L244" s="64">
        <f t="shared" si="14"/>
        <v>0</v>
      </c>
    </row>
    <row r="245" spans="1:12" customFormat="1" x14ac:dyDescent="0.25">
      <c r="A245" s="3">
        <f t="shared" si="15"/>
        <v>4</v>
      </c>
      <c r="B245" s="38">
        <v>45023</v>
      </c>
      <c r="C245" s="39" t="s">
        <v>425</v>
      </c>
      <c r="D245" s="31">
        <f t="shared" si="13"/>
        <v>20431</v>
      </c>
      <c r="E245" s="39" t="s">
        <v>138</v>
      </c>
      <c r="F245" s="45" t="s">
        <v>139</v>
      </c>
      <c r="G245" s="40">
        <v>1961662</v>
      </c>
      <c r="H245" s="41" t="s">
        <v>140</v>
      </c>
      <c r="I245" s="40">
        <v>196166</v>
      </c>
      <c r="J245" s="32">
        <f t="shared" si="16"/>
        <v>2157828</v>
      </c>
      <c r="K245">
        <f>+VLOOKUP(D245,'Thanh toán'!B$7:E$279,4,0)</f>
        <v>2157828</v>
      </c>
      <c r="L245" s="64">
        <f t="shared" si="14"/>
        <v>0</v>
      </c>
    </row>
    <row r="246" spans="1:12" customFormat="1" x14ac:dyDescent="0.25">
      <c r="A246" s="3">
        <f t="shared" si="15"/>
        <v>4</v>
      </c>
      <c r="B246" s="38">
        <v>45024</v>
      </c>
      <c r="C246" s="39" t="s">
        <v>426</v>
      </c>
      <c r="D246" s="31">
        <f t="shared" si="13"/>
        <v>20487</v>
      </c>
      <c r="E246" s="39" t="s">
        <v>138</v>
      </c>
      <c r="F246" s="45" t="s">
        <v>328</v>
      </c>
      <c r="G246" s="40">
        <v>622914</v>
      </c>
      <c r="H246" s="41" t="s">
        <v>140</v>
      </c>
      <c r="I246" s="40">
        <v>62291</v>
      </c>
      <c r="J246" s="32">
        <f t="shared" si="16"/>
        <v>685205</v>
      </c>
      <c r="K246">
        <f>+VLOOKUP(D246,'Thanh toán'!B$7:E$279,4,0)</f>
        <v>685205</v>
      </c>
      <c r="L246" s="64">
        <f t="shared" si="14"/>
        <v>0</v>
      </c>
    </row>
    <row r="247" spans="1:12" customFormat="1" x14ac:dyDescent="0.25">
      <c r="A247" s="3">
        <f t="shared" si="15"/>
        <v>4</v>
      </c>
      <c r="B247" s="38">
        <v>45024</v>
      </c>
      <c r="C247" s="39" t="s">
        <v>427</v>
      </c>
      <c r="D247" s="31">
        <f t="shared" si="13"/>
        <v>20490</v>
      </c>
      <c r="E247" s="39" t="s">
        <v>138</v>
      </c>
      <c r="F247" s="45" t="s">
        <v>180</v>
      </c>
      <c r="G247" s="40">
        <v>915504</v>
      </c>
      <c r="H247" s="41" t="s">
        <v>140</v>
      </c>
      <c r="I247" s="40">
        <v>91550</v>
      </c>
      <c r="J247" s="32">
        <f t="shared" si="16"/>
        <v>1007054</v>
      </c>
      <c r="K247">
        <f>+VLOOKUP(D247,'Thanh toán'!B$7:E$279,4,0)</f>
        <v>1007054</v>
      </c>
      <c r="L247" s="64">
        <f t="shared" si="14"/>
        <v>0</v>
      </c>
    </row>
    <row r="248" spans="1:12" customFormat="1" x14ac:dyDescent="0.25">
      <c r="A248" s="3">
        <f t="shared" si="15"/>
        <v>4</v>
      </c>
      <c r="B248" s="38">
        <v>45026</v>
      </c>
      <c r="C248" s="39" t="s">
        <v>428</v>
      </c>
      <c r="D248" s="31">
        <f t="shared" si="13"/>
        <v>20501</v>
      </c>
      <c r="E248" s="39" t="s">
        <v>138</v>
      </c>
      <c r="F248" s="45" t="s">
        <v>142</v>
      </c>
      <c r="G248" s="40">
        <v>1264327</v>
      </c>
      <c r="H248" s="41" t="s">
        <v>140</v>
      </c>
      <c r="I248" s="40">
        <v>126433</v>
      </c>
      <c r="J248" s="32">
        <f t="shared" si="16"/>
        <v>1390760</v>
      </c>
      <c r="K248">
        <f>+VLOOKUP(D248,'Thanh toán'!B$7:E$279,4,0)</f>
        <v>1390760</v>
      </c>
      <c r="L248" s="64">
        <f t="shared" si="14"/>
        <v>0</v>
      </c>
    </row>
    <row r="249" spans="1:12" customFormat="1" x14ac:dyDescent="0.25">
      <c r="A249" s="3">
        <f t="shared" si="15"/>
        <v>4</v>
      </c>
      <c r="B249" s="38">
        <v>45026</v>
      </c>
      <c r="C249" s="39" t="s">
        <v>429</v>
      </c>
      <c r="D249" s="31">
        <f t="shared" si="13"/>
        <v>20502</v>
      </c>
      <c r="E249" s="39" t="s">
        <v>138</v>
      </c>
      <c r="F249" s="45" t="s">
        <v>146</v>
      </c>
      <c r="G249" s="40">
        <v>2470909</v>
      </c>
      <c r="H249" s="41" t="s">
        <v>140</v>
      </c>
      <c r="I249" s="40">
        <v>247091</v>
      </c>
      <c r="J249" s="32">
        <f t="shared" si="16"/>
        <v>2718000</v>
      </c>
      <c r="K249">
        <f>+VLOOKUP(D249,'Thanh toán'!B$7:E$279,4,0)</f>
        <v>2718000</v>
      </c>
      <c r="L249" s="64">
        <f t="shared" si="14"/>
        <v>0</v>
      </c>
    </row>
    <row r="250" spans="1:12" customFormat="1" x14ac:dyDescent="0.25">
      <c r="A250" s="3">
        <f t="shared" si="15"/>
        <v>4</v>
      </c>
      <c r="B250" s="38">
        <v>45026</v>
      </c>
      <c r="C250" s="39" t="s">
        <v>430</v>
      </c>
      <c r="D250" s="31">
        <f t="shared" ref="D250:D276" si="17">+C250*1</f>
        <v>20518</v>
      </c>
      <c r="E250" s="39" t="s">
        <v>138</v>
      </c>
      <c r="F250" s="45" t="s">
        <v>168</v>
      </c>
      <c r="G250" s="40">
        <v>2186180</v>
      </c>
      <c r="H250" s="41" t="s">
        <v>140</v>
      </c>
      <c r="I250" s="40">
        <v>218618</v>
      </c>
      <c r="J250" s="32">
        <f t="shared" si="16"/>
        <v>2404798</v>
      </c>
      <c r="K250">
        <f>+VLOOKUP(D250,'Thanh toán'!B$7:E$279,4,0)</f>
        <v>2404798</v>
      </c>
      <c r="L250" s="64">
        <f t="shared" ref="L250:L276" si="18">+K250-J250</f>
        <v>0</v>
      </c>
    </row>
    <row r="251" spans="1:12" customFormat="1" ht="24.75" customHeight="1" x14ac:dyDescent="0.25">
      <c r="A251" s="3">
        <f t="shared" si="15"/>
        <v>4</v>
      </c>
      <c r="B251" s="38">
        <v>45026</v>
      </c>
      <c r="C251" s="39" t="s">
        <v>431</v>
      </c>
      <c r="D251" s="31">
        <f t="shared" si="17"/>
        <v>20519</v>
      </c>
      <c r="E251" s="39" t="s">
        <v>138</v>
      </c>
      <c r="F251" s="45" t="s">
        <v>432</v>
      </c>
      <c r="G251" s="40">
        <v>1991005</v>
      </c>
      <c r="H251" s="41" t="s">
        <v>140</v>
      </c>
      <c r="I251" s="40">
        <v>199101</v>
      </c>
      <c r="J251" s="32">
        <f t="shared" si="16"/>
        <v>2190106</v>
      </c>
      <c r="K251">
        <f>+VLOOKUP(D251,'Thanh toán'!B$7:E$279,4,0)</f>
        <v>2190106</v>
      </c>
      <c r="L251" s="64">
        <f t="shared" si="18"/>
        <v>0</v>
      </c>
    </row>
    <row r="252" spans="1:12" customFormat="1" x14ac:dyDescent="0.25">
      <c r="A252" s="3">
        <f t="shared" si="15"/>
        <v>4</v>
      </c>
      <c r="B252" s="38">
        <v>45026</v>
      </c>
      <c r="C252" s="39" t="s">
        <v>433</v>
      </c>
      <c r="D252" s="31">
        <f t="shared" si="17"/>
        <v>20528</v>
      </c>
      <c r="E252" s="39" t="s">
        <v>138</v>
      </c>
      <c r="F252" s="45" t="s">
        <v>354</v>
      </c>
      <c r="G252" s="40">
        <v>2034701</v>
      </c>
      <c r="H252" s="41" t="s">
        <v>140</v>
      </c>
      <c r="I252" s="40">
        <v>203470</v>
      </c>
      <c r="J252" s="32">
        <f t="shared" si="16"/>
        <v>2238171</v>
      </c>
      <c r="K252">
        <f>+VLOOKUP(D252,'Thanh toán'!B$7:E$279,4,0)</f>
        <v>2238171</v>
      </c>
      <c r="L252" s="64">
        <f t="shared" si="18"/>
        <v>0</v>
      </c>
    </row>
    <row r="253" spans="1:12" customFormat="1" x14ac:dyDescent="0.25">
      <c r="A253" s="3">
        <f t="shared" si="15"/>
        <v>4</v>
      </c>
      <c r="B253" s="38">
        <v>45027</v>
      </c>
      <c r="C253" s="39" t="s">
        <v>434</v>
      </c>
      <c r="D253" s="31">
        <f t="shared" si="17"/>
        <v>20650</v>
      </c>
      <c r="E253" s="39" t="s">
        <v>138</v>
      </c>
      <c r="F253" s="45" t="s">
        <v>207</v>
      </c>
      <c r="G253" s="40">
        <v>1529501</v>
      </c>
      <c r="H253" s="41" t="s">
        <v>140</v>
      </c>
      <c r="I253" s="40">
        <v>152950</v>
      </c>
      <c r="J253" s="32">
        <f t="shared" si="16"/>
        <v>1682451</v>
      </c>
      <c r="K253">
        <f>+VLOOKUP(D253,'Thanh toán'!B$7:E$279,4,0)</f>
        <v>1682451</v>
      </c>
      <c r="L253" s="64">
        <f t="shared" si="18"/>
        <v>0</v>
      </c>
    </row>
    <row r="254" spans="1:12" customFormat="1" x14ac:dyDescent="0.25">
      <c r="A254" s="3">
        <f t="shared" si="15"/>
        <v>4</v>
      </c>
      <c r="B254" s="38">
        <v>45031</v>
      </c>
      <c r="C254" s="39" t="s">
        <v>435</v>
      </c>
      <c r="D254" s="31">
        <f t="shared" si="17"/>
        <v>22207</v>
      </c>
      <c r="E254" s="39" t="s">
        <v>138</v>
      </c>
      <c r="F254" s="45" t="s">
        <v>371</v>
      </c>
      <c r="G254" s="40">
        <v>527525</v>
      </c>
      <c r="H254" s="41" t="s">
        <v>140</v>
      </c>
      <c r="I254" s="40">
        <v>52753</v>
      </c>
      <c r="J254" s="32">
        <f t="shared" si="16"/>
        <v>580278</v>
      </c>
      <c r="K254">
        <f>+VLOOKUP(D254,'Thanh toán'!B$7:E$279,4,0)</f>
        <v>580278</v>
      </c>
      <c r="L254" s="64">
        <f t="shared" si="18"/>
        <v>0</v>
      </c>
    </row>
    <row r="255" spans="1:12" customFormat="1" x14ac:dyDescent="0.25">
      <c r="A255" s="3">
        <f t="shared" si="15"/>
        <v>4</v>
      </c>
      <c r="B255" s="38">
        <v>45031</v>
      </c>
      <c r="C255" s="39" t="s">
        <v>436</v>
      </c>
      <c r="D255" s="31">
        <f t="shared" si="17"/>
        <v>22210</v>
      </c>
      <c r="E255" s="39" t="s">
        <v>138</v>
      </c>
      <c r="F255" s="45" t="s">
        <v>168</v>
      </c>
      <c r="G255" s="40">
        <v>1822960</v>
      </c>
      <c r="H255" s="41" t="s">
        <v>140</v>
      </c>
      <c r="I255" s="40">
        <v>182296</v>
      </c>
      <c r="J255" s="32">
        <f t="shared" si="16"/>
        <v>2005256</v>
      </c>
      <c r="K255">
        <f>+VLOOKUP(D255,'Thanh toán'!B$7:E$279,4,0)</f>
        <v>2005256</v>
      </c>
      <c r="L255" s="64">
        <f t="shared" si="18"/>
        <v>0</v>
      </c>
    </row>
    <row r="256" spans="1:12" customFormat="1" x14ac:dyDescent="0.25">
      <c r="A256" s="3">
        <f t="shared" si="15"/>
        <v>4</v>
      </c>
      <c r="B256" s="38">
        <v>45033</v>
      </c>
      <c r="C256" s="39" t="s">
        <v>437</v>
      </c>
      <c r="D256" s="31">
        <f t="shared" si="17"/>
        <v>22213</v>
      </c>
      <c r="E256" s="39" t="s">
        <v>138</v>
      </c>
      <c r="F256" s="45" t="s">
        <v>166</v>
      </c>
      <c r="G256" s="40">
        <v>701056</v>
      </c>
      <c r="H256" s="41" t="s">
        <v>140</v>
      </c>
      <c r="I256" s="40">
        <v>70106</v>
      </c>
      <c r="J256" s="32">
        <f t="shared" si="16"/>
        <v>771162</v>
      </c>
      <c r="K256">
        <f>+VLOOKUP(D256,'Thanh toán'!B$7:E$279,4,0)</f>
        <v>771162</v>
      </c>
      <c r="L256" s="64">
        <f t="shared" si="18"/>
        <v>0</v>
      </c>
    </row>
    <row r="257" spans="1:12" customFormat="1" x14ac:dyDescent="0.25">
      <c r="A257" s="3">
        <f t="shared" ref="A257:A276" si="19">+MONTH(B257)</f>
        <v>4</v>
      </c>
      <c r="B257" s="38">
        <v>45033</v>
      </c>
      <c r="C257" s="39" t="s">
        <v>438</v>
      </c>
      <c r="D257" s="31">
        <f t="shared" si="17"/>
        <v>22214</v>
      </c>
      <c r="E257" s="39" t="s">
        <v>138</v>
      </c>
      <c r="F257" s="45" t="s">
        <v>221</v>
      </c>
      <c r="G257" s="40">
        <v>901129</v>
      </c>
      <c r="H257" s="41" t="s">
        <v>140</v>
      </c>
      <c r="I257" s="40">
        <v>90113</v>
      </c>
      <c r="J257" s="32">
        <f t="shared" si="16"/>
        <v>991242</v>
      </c>
      <c r="K257">
        <f>+VLOOKUP(D257,'Thanh toán'!B$7:E$279,4,0)</f>
        <v>991242</v>
      </c>
      <c r="L257" s="64">
        <f t="shared" si="18"/>
        <v>0</v>
      </c>
    </row>
    <row r="258" spans="1:12" customFormat="1" x14ac:dyDescent="0.25">
      <c r="A258" s="3">
        <f t="shared" si="19"/>
        <v>4</v>
      </c>
      <c r="B258" s="38">
        <v>45033</v>
      </c>
      <c r="C258" s="39" t="s">
        <v>439</v>
      </c>
      <c r="D258" s="31">
        <f t="shared" si="17"/>
        <v>22265</v>
      </c>
      <c r="E258" s="39" t="s">
        <v>138</v>
      </c>
      <c r="F258" s="45" t="s">
        <v>306</v>
      </c>
      <c r="G258" s="40">
        <v>1437991</v>
      </c>
      <c r="H258" s="41" t="s">
        <v>140</v>
      </c>
      <c r="I258" s="40">
        <v>143799</v>
      </c>
      <c r="J258" s="32">
        <f t="shared" si="16"/>
        <v>1581790</v>
      </c>
      <c r="K258">
        <f>+VLOOKUP(D258,'Thanh toán'!B$7:E$279,4,0)</f>
        <v>1581790</v>
      </c>
      <c r="L258" s="64">
        <f t="shared" si="18"/>
        <v>0</v>
      </c>
    </row>
    <row r="259" spans="1:12" customFormat="1" x14ac:dyDescent="0.25">
      <c r="A259" s="3">
        <f t="shared" si="19"/>
        <v>4</v>
      </c>
      <c r="B259" s="38">
        <v>45035</v>
      </c>
      <c r="C259" s="39" t="s">
        <v>440</v>
      </c>
      <c r="D259" s="31">
        <f t="shared" si="17"/>
        <v>22394</v>
      </c>
      <c r="E259" s="39" t="s">
        <v>138</v>
      </c>
      <c r="F259" s="45" t="s">
        <v>281</v>
      </c>
      <c r="G259" s="40">
        <v>1301714</v>
      </c>
      <c r="H259" s="41" t="s">
        <v>140</v>
      </c>
      <c r="I259" s="40">
        <v>130171</v>
      </c>
      <c r="J259" s="32">
        <f t="shared" si="16"/>
        <v>1431885</v>
      </c>
      <c r="K259">
        <f>+VLOOKUP(D259,'Thanh toán'!B$7:E$279,4,0)</f>
        <v>1431885</v>
      </c>
      <c r="L259" s="64">
        <f t="shared" si="18"/>
        <v>0</v>
      </c>
    </row>
    <row r="260" spans="1:12" customFormat="1" x14ac:dyDescent="0.25">
      <c r="A260" s="3">
        <f t="shared" si="19"/>
        <v>4</v>
      </c>
      <c r="B260" s="38">
        <v>45035</v>
      </c>
      <c r="C260" s="39" t="s">
        <v>441</v>
      </c>
      <c r="D260" s="31">
        <f t="shared" si="17"/>
        <v>22397</v>
      </c>
      <c r="E260" s="39" t="s">
        <v>138</v>
      </c>
      <c r="F260" s="45" t="s">
        <v>397</v>
      </c>
      <c r="G260" s="40">
        <v>2873420</v>
      </c>
      <c r="H260" s="41" t="s">
        <v>140</v>
      </c>
      <c r="I260" s="40">
        <v>287342</v>
      </c>
      <c r="J260" s="32">
        <f t="shared" si="16"/>
        <v>3160762</v>
      </c>
      <c r="K260">
        <f>+VLOOKUP(D260,'Thanh toán'!B$7:E$279,4,0)</f>
        <v>3160762</v>
      </c>
      <c r="L260" s="64">
        <f t="shared" si="18"/>
        <v>0</v>
      </c>
    </row>
    <row r="261" spans="1:12" customFormat="1" x14ac:dyDescent="0.25">
      <c r="A261" s="3">
        <f t="shared" si="19"/>
        <v>4</v>
      </c>
      <c r="B261" s="38">
        <v>45035</v>
      </c>
      <c r="C261" s="39" t="s">
        <v>442</v>
      </c>
      <c r="D261" s="31">
        <f t="shared" si="17"/>
        <v>22457</v>
      </c>
      <c r="E261" s="39" t="s">
        <v>138</v>
      </c>
      <c r="F261" s="45" t="s">
        <v>337</v>
      </c>
      <c r="G261" s="40">
        <v>1109780</v>
      </c>
      <c r="H261" s="41" t="s">
        <v>140</v>
      </c>
      <c r="I261" s="40">
        <v>110978</v>
      </c>
      <c r="J261" s="32">
        <f t="shared" si="16"/>
        <v>1220758</v>
      </c>
      <c r="K261">
        <f>+VLOOKUP(D261,'Thanh toán'!B$7:E$279,4,0)</f>
        <v>1220758</v>
      </c>
      <c r="L261" s="64">
        <f t="shared" si="18"/>
        <v>0</v>
      </c>
    </row>
    <row r="262" spans="1:12" customFormat="1" x14ac:dyDescent="0.25">
      <c r="A262" s="3">
        <f t="shared" si="19"/>
        <v>4</v>
      </c>
      <c r="B262" s="38">
        <v>45035</v>
      </c>
      <c r="C262" s="39" t="s">
        <v>443</v>
      </c>
      <c r="D262" s="31">
        <f t="shared" si="17"/>
        <v>22458</v>
      </c>
      <c r="E262" s="39" t="s">
        <v>138</v>
      </c>
      <c r="F262" s="45" t="s">
        <v>189</v>
      </c>
      <c r="G262" s="40">
        <v>793245</v>
      </c>
      <c r="H262" s="41" t="s">
        <v>140</v>
      </c>
      <c r="I262" s="40">
        <v>79325</v>
      </c>
      <c r="J262" s="32">
        <f t="shared" si="16"/>
        <v>872570</v>
      </c>
      <c r="K262">
        <f>+VLOOKUP(D262,'Thanh toán'!B$7:E$279,4,0)</f>
        <v>872570</v>
      </c>
      <c r="L262" s="64">
        <f t="shared" si="18"/>
        <v>0</v>
      </c>
    </row>
    <row r="263" spans="1:12" customFormat="1" x14ac:dyDescent="0.25">
      <c r="A263" s="3">
        <f t="shared" si="19"/>
        <v>4</v>
      </c>
      <c r="B263" s="38">
        <v>45036</v>
      </c>
      <c r="C263" s="39" t="s">
        <v>444</v>
      </c>
      <c r="D263" s="31">
        <f t="shared" si="17"/>
        <v>22487</v>
      </c>
      <c r="E263" s="39" t="s">
        <v>138</v>
      </c>
      <c r="F263" s="45" t="s">
        <v>445</v>
      </c>
      <c r="G263" s="40">
        <v>1082300</v>
      </c>
      <c r="H263" s="41" t="s">
        <v>140</v>
      </c>
      <c r="I263" s="40">
        <v>108230</v>
      </c>
      <c r="J263" s="32">
        <f t="shared" si="16"/>
        <v>1190530</v>
      </c>
      <c r="K263">
        <f>+VLOOKUP(D263,'Thanh toán'!B$7:E$279,4,0)</f>
        <v>1190530</v>
      </c>
      <c r="L263" s="64">
        <f t="shared" si="18"/>
        <v>0</v>
      </c>
    </row>
    <row r="264" spans="1:12" customFormat="1" x14ac:dyDescent="0.25">
      <c r="A264" s="3">
        <f t="shared" si="19"/>
        <v>4</v>
      </c>
      <c r="B264" s="38">
        <v>45036</v>
      </c>
      <c r="C264" s="39" t="s">
        <v>446</v>
      </c>
      <c r="D264" s="31">
        <f t="shared" si="17"/>
        <v>23447</v>
      </c>
      <c r="E264" s="39" t="s">
        <v>138</v>
      </c>
      <c r="F264" s="45" t="s">
        <v>221</v>
      </c>
      <c r="G264" s="40">
        <v>527525</v>
      </c>
      <c r="H264" s="41" t="s">
        <v>140</v>
      </c>
      <c r="I264" s="40">
        <v>52753</v>
      </c>
      <c r="J264" s="32">
        <f t="shared" si="16"/>
        <v>580278</v>
      </c>
      <c r="K264">
        <f>+VLOOKUP(D264,'Thanh toán'!B$7:E$279,4,0)</f>
        <v>580278</v>
      </c>
      <c r="L264" s="64">
        <f t="shared" si="18"/>
        <v>0</v>
      </c>
    </row>
    <row r="265" spans="1:12" customFormat="1" x14ac:dyDescent="0.25">
      <c r="A265" s="3">
        <f t="shared" si="19"/>
        <v>4</v>
      </c>
      <c r="B265" s="38">
        <v>45037</v>
      </c>
      <c r="C265" s="39" t="s">
        <v>447</v>
      </c>
      <c r="D265" s="31">
        <f t="shared" si="17"/>
        <v>23473</v>
      </c>
      <c r="E265" s="39" t="s">
        <v>138</v>
      </c>
      <c r="F265" s="45" t="s">
        <v>308</v>
      </c>
      <c r="G265" s="40">
        <v>887311</v>
      </c>
      <c r="H265" s="41" t="s">
        <v>140</v>
      </c>
      <c r="I265" s="40">
        <v>88731</v>
      </c>
      <c r="J265" s="32">
        <f t="shared" si="16"/>
        <v>976042</v>
      </c>
      <c r="K265">
        <f>+VLOOKUP(D265,'Thanh toán'!B$7:E$279,4,0)</f>
        <v>976042</v>
      </c>
      <c r="L265" s="64">
        <f t="shared" si="18"/>
        <v>0</v>
      </c>
    </row>
    <row r="266" spans="1:12" customFormat="1" x14ac:dyDescent="0.25">
      <c r="A266" s="3">
        <f t="shared" si="19"/>
        <v>4</v>
      </c>
      <c r="B266" s="38">
        <v>45037</v>
      </c>
      <c r="C266" s="39" t="s">
        <v>448</v>
      </c>
      <c r="D266" s="31">
        <f t="shared" si="17"/>
        <v>23541</v>
      </c>
      <c r="E266" s="39" t="s">
        <v>138</v>
      </c>
      <c r="F266" s="45" t="s">
        <v>351</v>
      </c>
      <c r="G266" s="40">
        <v>1752640</v>
      </c>
      <c r="H266" s="41" t="s">
        <v>140</v>
      </c>
      <c r="I266" s="40">
        <v>175264</v>
      </c>
      <c r="J266" s="32">
        <f t="shared" si="16"/>
        <v>1927904</v>
      </c>
      <c r="K266">
        <f>+VLOOKUP(D266,'Thanh toán'!B$7:E$279,4,0)</f>
        <v>1927904</v>
      </c>
      <c r="L266" s="64">
        <f t="shared" si="18"/>
        <v>0</v>
      </c>
    </row>
    <row r="267" spans="1:12" customFormat="1" x14ac:dyDescent="0.25">
      <c r="A267" s="3">
        <f t="shared" si="19"/>
        <v>4</v>
      </c>
      <c r="B267" s="38">
        <v>45038</v>
      </c>
      <c r="C267" s="39" t="s">
        <v>449</v>
      </c>
      <c r="D267" s="31">
        <f t="shared" si="17"/>
        <v>23573</v>
      </c>
      <c r="E267" s="39" t="s">
        <v>138</v>
      </c>
      <c r="F267" s="45" t="s">
        <v>349</v>
      </c>
      <c r="G267" s="40">
        <v>1124855</v>
      </c>
      <c r="H267" s="41" t="s">
        <v>140</v>
      </c>
      <c r="I267" s="40">
        <v>112486</v>
      </c>
      <c r="J267" s="32">
        <f t="shared" si="16"/>
        <v>1237341</v>
      </c>
      <c r="K267">
        <f>+VLOOKUP(D267,'Thanh toán'!B$7:E$279,4,0)</f>
        <v>1237341</v>
      </c>
      <c r="L267" s="64">
        <f t="shared" si="18"/>
        <v>0</v>
      </c>
    </row>
    <row r="268" spans="1:12" customFormat="1" x14ac:dyDescent="0.25">
      <c r="A268" s="3">
        <f t="shared" si="19"/>
        <v>4</v>
      </c>
      <c r="B268" s="38">
        <v>45040</v>
      </c>
      <c r="C268" s="39" t="s">
        <v>450</v>
      </c>
      <c r="D268" s="31">
        <f t="shared" si="17"/>
        <v>23603</v>
      </c>
      <c r="E268" s="39" t="s">
        <v>138</v>
      </c>
      <c r="F268" s="45" t="s">
        <v>146</v>
      </c>
      <c r="G268" s="40">
        <v>2433685</v>
      </c>
      <c r="H268" s="41" t="s">
        <v>140</v>
      </c>
      <c r="I268" s="40">
        <v>243369</v>
      </c>
      <c r="J268" s="32">
        <f t="shared" si="16"/>
        <v>2677054</v>
      </c>
      <c r="K268">
        <f>+VLOOKUP(D268,'Thanh toán'!B$7:E$279,4,0)</f>
        <v>2677054</v>
      </c>
      <c r="L268" s="64">
        <f t="shared" si="18"/>
        <v>0</v>
      </c>
    </row>
    <row r="269" spans="1:12" customFormat="1" x14ac:dyDescent="0.25">
      <c r="A269" s="3">
        <f t="shared" si="19"/>
        <v>4</v>
      </c>
      <c r="B269" s="38">
        <v>45040</v>
      </c>
      <c r="C269" s="39" t="s">
        <v>451</v>
      </c>
      <c r="D269" s="31">
        <f t="shared" si="17"/>
        <v>23637</v>
      </c>
      <c r="E269" s="39" t="s">
        <v>138</v>
      </c>
      <c r="F269" s="45" t="s">
        <v>144</v>
      </c>
      <c r="G269" s="40">
        <v>1083059</v>
      </c>
      <c r="H269" s="41" t="s">
        <v>140</v>
      </c>
      <c r="I269" s="40">
        <v>108306</v>
      </c>
      <c r="J269" s="32">
        <f t="shared" si="16"/>
        <v>1191365</v>
      </c>
      <c r="K269">
        <f>+VLOOKUP(D269,'Thanh toán'!B$7:E$279,4,0)</f>
        <v>1191365</v>
      </c>
      <c r="L269" s="64">
        <f t="shared" si="18"/>
        <v>0</v>
      </c>
    </row>
    <row r="270" spans="1:12" customFormat="1" x14ac:dyDescent="0.25">
      <c r="A270" s="3">
        <f t="shared" si="19"/>
        <v>4</v>
      </c>
      <c r="B270" s="38">
        <v>45040</v>
      </c>
      <c r="C270" s="39" t="s">
        <v>452</v>
      </c>
      <c r="D270" s="31">
        <f t="shared" si="17"/>
        <v>23704</v>
      </c>
      <c r="E270" s="39" t="s">
        <v>138</v>
      </c>
      <c r="F270" s="45" t="s">
        <v>354</v>
      </c>
      <c r="G270" s="40">
        <v>1141905</v>
      </c>
      <c r="H270" s="41" t="s">
        <v>140</v>
      </c>
      <c r="I270" s="40">
        <v>114191</v>
      </c>
      <c r="J270" s="32">
        <f t="shared" si="16"/>
        <v>1256096</v>
      </c>
      <c r="K270">
        <f>+VLOOKUP(D270,'Thanh toán'!B$7:E$279,4,0)</f>
        <v>1256096</v>
      </c>
      <c r="L270" s="64">
        <f t="shared" si="18"/>
        <v>0</v>
      </c>
    </row>
    <row r="271" spans="1:12" customFormat="1" x14ac:dyDescent="0.25">
      <c r="A271" s="3">
        <f t="shared" si="19"/>
        <v>4</v>
      </c>
      <c r="B271" s="38">
        <v>45041</v>
      </c>
      <c r="C271" s="39" t="s">
        <v>453</v>
      </c>
      <c r="D271" s="31">
        <f t="shared" si="17"/>
        <v>23705</v>
      </c>
      <c r="E271" s="39" t="s">
        <v>138</v>
      </c>
      <c r="F271" s="45" t="s">
        <v>199</v>
      </c>
      <c r="G271" s="40">
        <v>839684</v>
      </c>
      <c r="H271" s="41" t="s">
        <v>140</v>
      </c>
      <c r="I271" s="40">
        <v>83968</v>
      </c>
      <c r="J271" s="32">
        <f t="shared" si="16"/>
        <v>923652</v>
      </c>
      <c r="K271">
        <f>+VLOOKUP(D271,'Thanh toán'!B$7:E$279,4,0)</f>
        <v>923652</v>
      </c>
      <c r="L271" s="64">
        <f t="shared" si="18"/>
        <v>0</v>
      </c>
    </row>
    <row r="272" spans="1:12" customFormat="1" x14ac:dyDescent="0.25">
      <c r="A272" s="3">
        <f t="shared" si="19"/>
        <v>4</v>
      </c>
      <c r="B272" s="38">
        <v>45041</v>
      </c>
      <c r="C272" s="39" t="s">
        <v>454</v>
      </c>
      <c r="D272" s="31">
        <f t="shared" si="17"/>
        <v>23706</v>
      </c>
      <c r="E272" s="39" t="s">
        <v>138</v>
      </c>
      <c r="F272" s="45" t="s">
        <v>142</v>
      </c>
      <c r="G272" s="40">
        <v>1453086</v>
      </c>
      <c r="H272" s="41" t="s">
        <v>140</v>
      </c>
      <c r="I272" s="40">
        <v>145309</v>
      </c>
      <c r="J272" s="32">
        <f t="shared" si="16"/>
        <v>1598395</v>
      </c>
      <c r="K272">
        <f>+VLOOKUP(D272,'Thanh toán'!B$7:E$279,4,0)</f>
        <v>1598395</v>
      </c>
      <c r="L272" s="64">
        <f t="shared" si="18"/>
        <v>0</v>
      </c>
    </row>
    <row r="273" spans="1:12" customFormat="1" x14ac:dyDescent="0.25">
      <c r="A273" s="3">
        <f t="shared" si="19"/>
        <v>4</v>
      </c>
      <c r="B273" s="38">
        <v>45041</v>
      </c>
      <c r="C273" s="39" t="s">
        <v>455</v>
      </c>
      <c r="D273" s="31">
        <f t="shared" si="17"/>
        <v>23756</v>
      </c>
      <c r="E273" s="39" t="s">
        <v>138</v>
      </c>
      <c r="F273" s="45" t="s">
        <v>342</v>
      </c>
      <c r="G273" s="40">
        <v>1486725</v>
      </c>
      <c r="H273" s="41" t="s">
        <v>140</v>
      </c>
      <c r="I273" s="40">
        <v>148673</v>
      </c>
      <c r="J273" s="32">
        <f t="shared" si="16"/>
        <v>1635398</v>
      </c>
      <c r="K273">
        <f>+VLOOKUP(D273,'Thanh toán'!B$7:E$279,4,0)</f>
        <v>1635398</v>
      </c>
      <c r="L273" s="64">
        <f t="shared" si="18"/>
        <v>0</v>
      </c>
    </row>
    <row r="274" spans="1:12" customFormat="1" x14ac:dyDescent="0.25">
      <c r="A274" s="3">
        <f t="shared" si="19"/>
        <v>4</v>
      </c>
      <c r="B274" s="38">
        <v>45042</v>
      </c>
      <c r="C274" s="39" t="s">
        <v>456</v>
      </c>
      <c r="D274" s="31">
        <f t="shared" si="17"/>
        <v>24724</v>
      </c>
      <c r="E274" s="39" t="s">
        <v>138</v>
      </c>
      <c r="F274" s="45" t="s">
        <v>173</v>
      </c>
      <c r="G274" s="40">
        <v>6540840</v>
      </c>
      <c r="H274" s="41" t="s">
        <v>140</v>
      </c>
      <c r="I274" s="40">
        <v>654084</v>
      </c>
      <c r="J274" s="32">
        <f t="shared" ref="J274:J276" si="20">+I274+G274</f>
        <v>7194924</v>
      </c>
      <c r="K274">
        <f>+VLOOKUP(D274,'Thanh toán'!B$7:E$279,4,0)</f>
        <v>7194924</v>
      </c>
      <c r="L274" s="64">
        <f t="shared" si="18"/>
        <v>0</v>
      </c>
    </row>
    <row r="275" spans="1:12" customFormat="1" x14ac:dyDescent="0.25">
      <c r="A275" s="3">
        <f t="shared" si="19"/>
        <v>4</v>
      </c>
      <c r="B275" s="38">
        <v>45043</v>
      </c>
      <c r="C275" s="39" t="s">
        <v>457</v>
      </c>
      <c r="D275" s="31">
        <f t="shared" si="17"/>
        <v>25165</v>
      </c>
      <c r="E275" s="39" t="s">
        <v>138</v>
      </c>
      <c r="F275" s="45" t="s">
        <v>323</v>
      </c>
      <c r="G275" s="40">
        <v>1055050</v>
      </c>
      <c r="H275" s="41" t="s">
        <v>140</v>
      </c>
      <c r="I275" s="40">
        <v>105505</v>
      </c>
      <c r="J275" s="32">
        <f t="shared" si="20"/>
        <v>1160555</v>
      </c>
      <c r="K275">
        <f>+VLOOKUP(D275,'Thanh toán'!B$7:E$279,4,0)</f>
        <v>1160555</v>
      </c>
      <c r="L275" s="64">
        <f t="shared" si="18"/>
        <v>0</v>
      </c>
    </row>
    <row r="276" spans="1:12" customFormat="1" x14ac:dyDescent="0.25">
      <c r="A276" s="3">
        <f t="shared" si="19"/>
        <v>4</v>
      </c>
      <c r="B276" s="38">
        <v>45043</v>
      </c>
      <c r="C276" s="39" t="s">
        <v>458</v>
      </c>
      <c r="D276" s="31">
        <f t="shared" si="17"/>
        <v>25166</v>
      </c>
      <c r="E276" s="39" t="s">
        <v>138</v>
      </c>
      <c r="F276" s="45" t="s">
        <v>259</v>
      </c>
      <c r="G276" s="40">
        <v>1019339</v>
      </c>
      <c r="H276" s="41" t="s">
        <v>140</v>
      </c>
      <c r="I276" s="40">
        <v>101934</v>
      </c>
      <c r="J276" s="32">
        <f t="shared" si="20"/>
        <v>1121273</v>
      </c>
      <c r="K276">
        <f>+VLOOKUP(D276,'Thanh toán'!B$7:E$279,4,0)</f>
        <v>1121273</v>
      </c>
      <c r="L276" s="64">
        <f t="shared" si="18"/>
        <v>0</v>
      </c>
    </row>
    <row r="277" spans="1:12" customFormat="1" ht="15.75" hidden="1" x14ac:dyDescent="0.25">
      <c r="A277" s="1"/>
      <c r="B277" s="30">
        <v>44925</v>
      </c>
      <c r="C277" s="59" t="s">
        <v>132</v>
      </c>
      <c r="D277" s="31">
        <v>4854</v>
      </c>
      <c r="E277" s="31" t="s">
        <v>133</v>
      </c>
      <c r="F277" s="43" t="s">
        <v>134</v>
      </c>
      <c r="G277" s="32">
        <v>-6140740</v>
      </c>
      <c r="H277" s="33" t="s">
        <v>11</v>
      </c>
      <c r="I277" s="32">
        <v>-491259</v>
      </c>
      <c r="J277" s="32">
        <v>-6631999</v>
      </c>
      <c r="K277" t="e">
        <v>#N/A</v>
      </c>
      <c r="L277" s="64" t="e">
        <v>#N/A</v>
      </c>
    </row>
    <row r="278" spans="1:12" customFormat="1" ht="15.75" x14ac:dyDescent="0.25">
      <c r="A278" s="1"/>
      <c r="B278" s="38">
        <v>44957</v>
      </c>
      <c r="C278" s="39" t="s">
        <v>248</v>
      </c>
      <c r="D278" s="31">
        <v>183</v>
      </c>
      <c r="E278" s="39" t="s">
        <v>249</v>
      </c>
      <c r="F278" s="45" t="s">
        <v>134</v>
      </c>
      <c r="G278" s="40">
        <v>-13995370</v>
      </c>
      <c r="H278" s="41" t="s">
        <v>140</v>
      </c>
      <c r="I278" s="40">
        <v>-1399537</v>
      </c>
      <c r="J278" s="32">
        <v>-15394907</v>
      </c>
      <c r="K278" t="e">
        <v>#N/A</v>
      </c>
      <c r="L278" s="64" t="e">
        <v>#N/A</v>
      </c>
    </row>
    <row r="279" spans="1:12" customFormat="1" ht="15.75" x14ac:dyDescent="0.25">
      <c r="A279" s="1"/>
      <c r="B279" s="38">
        <v>44985</v>
      </c>
      <c r="C279" s="39" t="s">
        <v>339</v>
      </c>
      <c r="D279" s="31">
        <v>368</v>
      </c>
      <c r="E279" s="39" t="s">
        <v>249</v>
      </c>
      <c r="F279" s="45" t="s">
        <v>134</v>
      </c>
      <c r="G279" s="40">
        <v>-19827941</v>
      </c>
      <c r="H279" s="41" t="s">
        <v>140</v>
      </c>
      <c r="I279" s="40">
        <v>-1982794</v>
      </c>
      <c r="J279" s="32">
        <v>-21810735</v>
      </c>
      <c r="K279" t="e">
        <v>#N/A</v>
      </c>
      <c r="L279" s="64" t="e">
        <v>#N/A</v>
      </c>
    </row>
    <row r="280" spans="1:12" customFormat="1" ht="15.75" x14ac:dyDescent="0.25">
      <c r="A280" s="1"/>
      <c r="B280" s="38">
        <v>45016</v>
      </c>
      <c r="C280" s="39" t="s">
        <v>402</v>
      </c>
      <c r="D280" s="31">
        <v>847</v>
      </c>
      <c r="E280" s="39" t="s">
        <v>249</v>
      </c>
      <c r="F280" s="45" t="s">
        <v>403</v>
      </c>
      <c r="G280" s="40">
        <v>-12871540</v>
      </c>
      <c r="H280" s="41" t="s">
        <v>140</v>
      </c>
      <c r="I280" s="40">
        <v>-1287154</v>
      </c>
      <c r="J280" s="32">
        <v>-14158694</v>
      </c>
      <c r="K280" t="e">
        <v>#N/A</v>
      </c>
      <c r="L280" s="64" t="e">
        <v>#N/A</v>
      </c>
    </row>
    <row r="281" spans="1:12" customFormat="1" ht="15.75" x14ac:dyDescent="0.25">
      <c r="A281" s="1"/>
      <c r="B281" s="38">
        <v>45046</v>
      </c>
      <c r="C281" s="39" t="s">
        <v>459</v>
      </c>
      <c r="D281" s="31">
        <v>1354</v>
      </c>
      <c r="E281" s="39" t="s">
        <v>249</v>
      </c>
      <c r="F281" s="45" t="s">
        <v>460</v>
      </c>
      <c r="G281" s="40">
        <v>-14128510</v>
      </c>
      <c r="H281" s="41" t="s">
        <v>140</v>
      </c>
      <c r="I281" s="40">
        <v>-1412851</v>
      </c>
      <c r="J281" s="32">
        <v>-15541361</v>
      </c>
      <c r="K281" t="e">
        <v>#N/A</v>
      </c>
      <c r="L281" s="64" t="e">
        <v>#N/A</v>
      </c>
    </row>
    <row r="282" spans="1:12" x14ac:dyDescent="0.25">
      <c r="B282" s="66"/>
      <c r="C282" s="67"/>
      <c r="D282" s="68"/>
      <c r="E282" s="67"/>
      <c r="F282" s="67"/>
      <c r="G282" s="69"/>
      <c r="H282" s="70"/>
      <c r="I282" s="69"/>
      <c r="J282" s="71"/>
    </row>
    <row r="283" spans="1:12" x14ac:dyDescent="0.25">
      <c r="B283" s="66"/>
      <c r="C283" s="67"/>
      <c r="D283" s="68"/>
      <c r="E283" s="67"/>
      <c r="F283" s="67"/>
      <c r="G283" s="69"/>
      <c r="H283" s="70"/>
      <c r="I283" s="69"/>
      <c r="J283" s="71"/>
    </row>
    <row r="284" spans="1:12" x14ac:dyDescent="0.25">
      <c r="B284" s="66"/>
      <c r="C284" s="67"/>
      <c r="D284" s="68"/>
      <c r="E284" s="67"/>
      <c r="F284" s="67"/>
      <c r="G284" s="69"/>
      <c r="H284" s="70"/>
      <c r="I284" s="69"/>
      <c r="J284" s="71"/>
    </row>
    <row r="285" spans="1:12" x14ac:dyDescent="0.25">
      <c r="B285" s="66"/>
      <c r="C285" s="67"/>
      <c r="D285" s="68"/>
      <c r="E285" s="67"/>
      <c r="F285" s="67"/>
      <c r="G285" s="69"/>
      <c r="H285" s="70"/>
      <c r="I285" s="69"/>
      <c r="J285" s="71"/>
    </row>
    <row r="286" spans="1:12" x14ac:dyDescent="0.25">
      <c r="B286" s="66"/>
      <c r="C286" s="67"/>
      <c r="D286" s="68"/>
      <c r="E286" s="67"/>
      <c r="F286" s="67"/>
      <c r="G286" s="69"/>
      <c r="H286" s="70"/>
      <c r="I286" s="69"/>
      <c r="J286" s="71"/>
    </row>
    <row r="287" spans="1:12" x14ac:dyDescent="0.25">
      <c r="B287" s="66"/>
      <c r="C287" s="67"/>
      <c r="D287" s="68"/>
      <c r="E287" s="67"/>
      <c r="F287" s="67"/>
      <c r="G287" s="69"/>
      <c r="H287" s="70"/>
      <c r="I287" s="69"/>
      <c r="J287" s="71"/>
    </row>
    <row r="288" spans="1:12" x14ac:dyDescent="0.25">
      <c r="B288" s="66"/>
      <c r="C288" s="67"/>
      <c r="D288" s="68"/>
      <c r="E288" s="67"/>
      <c r="F288" s="67"/>
      <c r="G288" s="69"/>
      <c r="H288" s="70"/>
      <c r="I288" s="69"/>
      <c r="J288" s="71"/>
    </row>
    <row r="289" spans="2:10" x14ac:dyDescent="0.25">
      <c r="B289" s="66"/>
      <c r="C289" s="67"/>
      <c r="D289" s="68"/>
      <c r="E289" s="67"/>
      <c r="F289" s="67"/>
      <c r="G289" s="69"/>
      <c r="H289" s="70"/>
      <c r="I289" s="69"/>
      <c r="J289" s="71"/>
    </row>
    <row r="290" spans="2:10" x14ac:dyDescent="0.25">
      <c r="B290" s="66"/>
      <c r="C290" s="67"/>
      <c r="D290" s="68"/>
      <c r="E290" s="67"/>
      <c r="F290" s="67"/>
      <c r="G290" s="69"/>
      <c r="H290" s="70"/>
      <c r="I290" s="69"/>
      <c r="J290" s="71"/>
    </row>
    <row r="291" spans="2:10" x14ac:dyDescent="0.25">
      <c r="B291" s="66"/>
      <c r="C291" s="67"/>
      <c r="D291" s="68"/>
      <c r="E291" s="67"/>
      <c r="F291" s="67"/>
      <c r="G291" s="69"/>
      <c r="H291" s="70"/>
      <c r="I291" s="69"/>
      <c r="J291" s="71"/>
    </row>
    <row r="292" spans="2:10" x14ac:dyDescent="0.25">
      <c r="B292" s="66"/>
      <c r="C292" s="67"/>
      <c r="D292" s="68"/>
      <c r="E292" s="67"/>
      <c r="F292" s="67"/>
      <c r="G292" s="69"/>
      <c r="H292" s="70"/>
      <c r="I292" s="69"/>
      <c r="J292" s="71"/>
    </row>
    <row r="293" spans="2:10" x14ac:dyDescent="0.25">
      <c r="B293" s="66"/>
      <c r="C293" s="67"/>
      <c r="D293" s="68"/>
      <c r="E293" s="67"/>
      <c r="F293" s="67"/>
      <c r="G293" s="69"/>
      <c r="H293" s="70"/>
      <c r="I293" s="69"/>
      <c r="J293" s="71"/>
    </row>
    <row r="294" spans="2:10" x14ac:dyDescent="0.25">
      <c r="B294" s="66"/>
      <c r="C294" s="67"/>
      <c r="D294" s="68"/>
      <c r="E294" s="67"/>
      <c r="F294" s="67"/>
      <c r="G294" s="69"/>
      <c r="H294" s="70"/>
      <c r="I294" s="69"/>
      <c r="J294" s="71"/>
    </row>
    <row r="295" spans="2:10" x14ac:dyDescent="0.25">
      <c r="B295" s="66"/>
      <c r="C295" s="67"/>
      <c r="D295" s="68"/>
      <c r="E295" s="67"/>
      <c r="F295" s="67"/>
      <c r="G295" s="69"/>
      <c r="H295" s="70"/>
      <c r="I295" s="69"/>
      <c r="J295" s="71"/>
    </row>
    <row r="296" spans="2:10" x14ac:dyDescent="0.25">
      <c r="B296" s="66"/>
      <c r="C296" s="67"/>
      <c r="D296" s="68"/>
      <c r="E296" s="67"/>
      <c r="F296" s="67"/>
      <c r="G296" s="69"/>
      <c r="H296" s="70"/>
      <c r="I296" s="69"/>
      <c r="J296" s="71"/>
    </row>
    <row r="297" spans="2:10" x14ac:dyDescent="0.25">
      <c r="B297" s="66"/>
      <c r="C297" s="67"/>
      <c r="D297" s="68"/>
      <c r="E297" s="67"/>
      <c r="F297" s="67"/>
      <c r="G297" s="69"/>
      <c r="H297" s="70"/>
      <c r="I297" s="69"/>
      <c r="J297" s="71"/>
    </row>
    <row r="298" spans="2:10" x14ac:dyDescent="0.25">
      <c r="B298" s="66"/>
      <c r="C298" s="67"/>
      <c r="D298" s="68"/>
      <c r="E298" s="67"/>
      <c r="F298" s="67"/>
      <c r="G298" s="69"/>
      <c r="H298" s="70"/>
      <c r="I298" s="69"/>
      <c r="J298" s="71"/>
    </row>
    <row r="299" spans="2:10" x14ac:dyDescent="0.25">
      <c r="B299" s="66"/>
      <c r="C299" s="67"/>
      <c r="D299" s="68"/>
      <c r="E299" s="67"/>
      <c r="F299" s="67"/>
      <c r="G299" s="69"/>
      <c r="H299" s="70"/>
      <c r="I299" s="69"/>
      <c r="J299" s="71"/>
    </row>
    <row r="300" spans="2:10" x14ac:dyDescent="0.25">
      <c r="B300" s="66"/>
      <c r="C300" s="67"/>
      <c r="D300" s="68"/>
      <c r="E300" s="67"/>
      <c r="F300" s="67"/>
      <c r="G300" s="69"/>
      <c r="H300" s="70"/>
      <c r="I300" s="69"/>
      <c r="J300" s="71"/>
    </row>
    <row r="301" spans="2:10" x14ac:dyDescent="0.25">
      <c r="B301" s="66"/>
      <c r="C301" s="67"/>
      <c r="D301" s="68"/>
      <c r="E301" s="67"/>
      <c r="F301" s="67"/>
      <c r="G301" s="69"/>
      <c r="H301" s="70"/>
      <c r="I301" s="69"/>
      <c r="J301" s="71"/>
    </row>
    <row r="302" spans="2:10" x14ac:dyDescent="0.25">
      <c r="B302" s="66"/>
      <c r="C302" s="67"/>
      <c r="D302" s="68"/>
      <c r="E302" s="67"/>
      <c r="F302" s="67"/>
      <c r="G302" s="69"/>
      <c r="H302" s="70"/>
      <c r="I302" s="69"/>
      <c r="J302" s="71"/>
    </row>
    <row r="303" spans="2:10" x14ac:dyDescent="0.25">
      <c r="B303" s="66"/>
      <c r="C303" s="67"/>
      <c r="D303" s="68"/>
      <c r="E303" s="67"/>
      <c r="F303" s="67"/>
      <c r="G303" s="69"/>
      <c r="H303" s="70"/>
      <c r="I303" s="69"/>
      <c r="J303" s="71"/>
    </row>
    <row r="304" spans="2:10" x14ac:dyDescent="0.25">
      <c r="B304" s="66"/>
      <c r="C304" s="67"/>
      <c r="D304" s="68"/>
      <c r="E304" s="67"/>
      <c r="F304" s="67"/>
      <c r="G304" s="69"/>
      <c r="H304" s="70"/>
      <c r="I304" s="69"/>
      <c r="J304" s="71"/>
    </row>
    <row r="305" spans="2:10" x14ac:dyDescent="0.25">
      <c r="B305" s="66"/>
      <c r="C305" s="67"/>
      <c r="D305" s="68"/>
      <c r="E305" s="67"/>
      <c r="F305" s="67"/>
      <c r="G305" s="69"/>
      <c r="H305" s="70"/>
      <c r="I305" s="69"/>
      <c r="J305" s="71"/>
    </row>
    <row r="306" spans="2:10" x14ac:dyDescent="0.25">
      <c r="B306" s="66"/>
      <c r="C306" s="67"/>
      <c r="D306" s="68"/>
      <c r="E306" s="67"/>
      <c r="F306" s="67"/>
      <c r="G306" s="69"/>
      <c r="H306" s="70"/>
      <c r="I306" s="69"/>
      <c r="J306" s="71"/>
    </row>
    <row r="307" spans="2:10" x14ac:dyDescent="0.25">
      <c r="B307" s="66"/>
      <c r="C307" s="67"/>
      <c r="D307" s="68"/>
      <c r="E307" s="67"/>
      <c r="F307" s="67"/>
      <c r="G307" s="69"/>
      <c r="H307" s="70"/>
      <c r="I307" s="69"/>
      <c r="J307" s="71"/>
    </row>
    <row r="308" spans="2:10" x14ac:dyDescent="0.25">
      <c r="B308" s="66"/>
      <c r="C308" s="67"/>
      <c r="D308" s="68"/>
      <c r="E308" s="67"/>
      <c r="F308" s="67"/>
      <c r="G308" s="69"/>
      <c r="H308" s="70"/>
      <c r="I308" s="69"/>
      <c r="J308" s="71"/>
    </row>
    <row r="309" spans="2:10" x14ac:dyDescent="0.25">
      <c r="B309" s="66"/>
      <c r="C309" s="67"/>
      <c r="D309" s="68"/>
      <c r="E309" s="67"/>
      <c r="F309" s="67"/>
      <c r="G309" s="69"/>
      <c r="H309" s="70"/>
      <c r="I309" s="69"/>
      <c r="J309" s="71"/>
    </row>
    <row r="310" spans="2:10" x14ac:dyDescent="0.25">
      <c r="B310" s="66"/>
      <c r="C310" s="67"/>
      <c r="D310" s="68"/>
      <c r="E310" s="67"/>
      <c r="F310" s="67"/>
      <c r="G310" s="69"/>
      <c r="H310" s="70"/>
      <c r="I310" s="69"/>
      <c r="J310" s="71"/>
    </row>
    <row r="311" spans="2:10" x14ac:dyDescent="0.25">
      <c r="B311" s="66"/>
      <c r="C311" s="67"/>
      <c r="D311" s="68"/>
      <c r="E311" s="67"/>
      <c r="F311" s="67"/>
      <c r="G311" s="69"/>
      <c r="H311" s="70"/>
      <c r="I311" s="69"/>
      <c r="J311" s="71"/>
    </row>
    <row r="312" spans="2:10" x14ac:dyDescent="0.25">
      <c r="B312" s="66"/>
      <c r="C312" s="67"/>
      <c r="D312" s="68"/>
      <c r="E312" s="67"/>
      <c r="F312" s="67"/>
      <c r="G312" s="69"/>
      <c r="H312" s="70"/>
      <c r="I312" s="69"/>
      <c r="J312" s="71"/>
    </row>
    <row r="313" spans="2:10" x14ac:dyDescent="0.25">
      <c r="B313" s="66"/>
      <c r="C313" s="67"/>
      <c r="D313" s="68"/>
      <c r="E313" s="67"/>
      <c r="F313" s="67"/>
      <c r="G313" s="69"/>
      <c r="H313" s="70"/>
      <c r="I313" s="69"/>
      <c r="J313" s="71"/>
    </row>
    <row r="314" spans="2:10" x14ac:dyDescent="0.25">
      <c r="B314" s="66"/>
      <c r="C314" s="67"/>
      <c r="D314" s="68"/>
      <c r="E314" s="67"/>
      <c r="F314" s="67"/>
      <c r="G314" s="69"/>
      <c r="H314" s="70"/>
      <c r="I314" s="69"/>
      <c r="J314" s="71"/>
    </row>
    <row r="315" spans="2:10" x14ac:dyDescent="0.25">
      <c r="B315" s="66"/>
      <c r="C315" s="67"/>
      <c r="D315" s="68"/>
      <c r="E315" s="67"/>
      <c r="F315" s="67"/>
      <c r="G315" s="69"/>
      <c r="H315" s="70"/>
      <c r="I315" s="69"/>
      <c r="J315" s="71"/>
    </row>
    <row r="316" spans="2:10" x14ac:dyDescent="0.25">
      <c r="B316" s="66"/>
      <c r="C316" s="67"/>
      <c r="D316" s="68"/>
      <c r="E316" s="67"/>
      <c r="F316" s="67"/>
      <c r="G316" s="69"/>
      <c r="H316" s="70"/>
      <c r="I316" s="69"/>
      <c r="J316" s="71"/>
    </row>
    <row r="317" spans="2:10" x14ac:dyDescent="0.25">
      <c r="B317" s="66"/>
      <c r="C317" s="67"/>
      <c r="D317" s="68"/>
      <c r="E317" s="67"/>
      <c r="F317" s="67"/>
      <c r="G317" s="69"/>
      <c r="H317" s="70"/>
      <c r="I317" s="69"/>
      <c r="J317" s="71"/>
    </row>
    <row r="318" spans="2:10" x14ac:dyDescent="0.25">
      <c r="B318" s="66"/>
      <c r="C318" s="67"/>
      <c r="D318" s="68"/>
      <c r="E318" s="67"/>
      <c r="F318" s="67"/>
      <c r="G318" s="69"/>
      <c r="H318" s="70"/>
      <c r="I318" s="69"/>
      <c r="J318" s="71"/>
    </row>
    <row r="319" spans="2:10" x14ac:dyDescent="0.25">
      <c r="B319" s="66"/>
      <c r="C319" s="67"/>
      <c r="D319" s="68"/>
      <c r="E319" s="67"/>
      <c r="F319" s="67"/>
      <c r="G319" s="69"/>
      <c r="H319" s="70"/>
      <c r="I319" s="69"/>
      <c r="J319" s="71"/>
    </row>
    <row r="320" spans="2:10" x14ac:dyDescent="0.25">
      <c r="B320" s="66"/>
      <c r="C320" s="67"/>
      <c r="D320" s="68"/>
      <c r="E320" s="67"/>
      <c r="F320" s="67"/>
      <c r="G320" s="69"/>
      <c r="H320" s="70"/>
      <c r="I320" s="69"/>
      <c r="J320" s="71"/>
    </row>
    <row r="321" spans="2:10" x14ac:dyDescent="0.25">
      <c r="B321" s="66"/>
      <c r="C321" s="67"/>
      <c r="D321" s="68"/>
      <c r="E321" s="67"/>
      <c r="F321" s="67"/>
      <c r="G321" s="69"/>
      <c r="H321" s="70"/>
      <c r="I321" s="69"/>
      <c r="J321" s="71"/>
    </row>
    <row r="322" spans="2:10" x14ac:dyDescent="0.25">
      <c r="B322" s="66"/>
      <c r="C322" s="67"/>
      <c r="D322" s="68"/>
      <c r="E322" s="67"/>
      <c r="F322" s="67"/>
      <c r="G322" s="69"/>
      <c r="H322" s="70"/>
      <c r="I322" s="69"/>
      <c r="J322" s="71"/>
    </row>
    <row r="323" spans="2:10" x14ac:dyDescent="0.25">
      <c r="B323" s="66"/>
      <c r="C323" s="67"/>
      <c r="D323" s="68"/>
      <c r="E323" s="67"/>
      <c r="F323" s="67"/>
      <c r="G323" s="69"/>
      <c r="H323" s="70"/>
      <c r="I323" s="69"/>
      <c r="J323" s="71"/>
    </row>
    <row r="324" spans="2:10" x14ac:dyDescent="0.25">
      <c r="B324" s="66"/>
      <c r="C324" s="67"/>
      <c r="D324" s="68"/>
      <c r="E324" s="67"/>
      <c r="F324" s="67"/>
      <c r="G324" s="69"/>
      <c r="H324" s="70"/>
      <c r="I324" s="69"/>
      <c r="J324" s="71"/>
    </row>
    <row r="325" spans="2:10" x14ac:dyDescent="0.25">
      <c r="B325" s="66"/>
      <c r="C325" s="67"/>
      <c r="D325" s="68"/>
      <c r="E325" s="67"/>
      <c r="F325" s="67"/>
      <c r="G325" s="69"/>
      <c r="H325" s="70"/>
      <c r="I325" s="69"/>
      <c r="J325" s="71"/>
    </row>
    <row r="326" spans="2:10" x14ac:dyDescent="0.25">
      <c r="B326" s="66"/>
      <c r="C326" s="67"/>
      <c r="D326" s="68"/>
      <c r="E326" s="67"/>
      <c r="F326" s="67"/>
      <c r="G326" s="69"/>
      <c r="H326" s="70"/>
      <c r="I326" s="69"/>
      <c r="J326" s="71"/>
    </row>
    <row r="327" spans="2:10" x14ac:dyDescent="0.25">
      <c r="B327" s="66"/>
      <c r="C327" s="67"/>
      <c r="D327" s="68"/>
      <c r="E327" s="67"/>
      <c r="F327" s="67"/>
      <c r="G327" s="69"/>
      <c r="H327" s="70"/>
      <c r="I327" s="69"/>
      <c r="J327" s="71"/>
    </row>
    <row r="328" spans="2:10" x14ac:dyDescent="0.25">
      <c r="B328" s="66"/>
      <c r="C328" s="67"/>
      <c r="D328" s="68"/>
      <c r="E328" s="67"/>
      <c r="F328" s="67"/>
      <c r="G328" s="69"/>
      <c r="H328" s="70"/>
      <c r="I328" s="69"/>
      <c r="J328" s="71"/>
    </row>
    <row r="329" spans="2:10" x14ac:dyDescent="0.25">
      <c r="B329" s="66"/>
      <c r="C329" s="67"/>
      <c r="D329" s="68"/>
      <c r="E329" s="67"/>
      <c r="F329" s="67"/>
      <c r="G329" s="69"/>
      <c r="H329" s="70"/>
      <c r="I329" s="69"/>
      <c r="J329" s="71"/>
    </row>
    <row r="330" spans="2:10" x14ac:dyDescent="0.25">
      <c r="B330" s="66"/>
      <c r="C330" s="67"/>
      <c r="D330" s="68"/>
      <c r="E330" s="67"/>
      <c r="F330" s="67"/>
      <c r="G330" s="69"/>
      <c r="H330" s="70"/>
      <c r="I330" s="69"/>
      <c r="J330" s="71"/>
    </row>
    <row r="331" spans="2:10" x14ac:dyDescent="0.25">
      <c r="B331" s="66"/>
      <c r="C331" s="67"/>
      <c r="D331" s="68"/>
      <c r="E331" s="67"/>
      <c r="F331" s="67"/>
      <c r="G331" s="69"/>
      <c r="H331" s="70"/>
      <c r="I331" s="69"/>
      <c r="J331" s="71"/>
    </row>
    <row r="332" spans="2:10" x14ac:dyDescent="0.25">
      <c r="B332" s="66"/>
      <c r="C332" s="67"/>
      <c r="D332" s="68"/>
      <c r="E332" s="67"/>
      <c r="F332" s="67"/>
      <c r="G332" s="69"/>
      <c r="H332" s="70"/>
      <c r="I332" s="69"/>
      <c r="J332" s="71"/>
    </row>
    <row r="333" spans="2:10" x14ac:dyDescent="0.25">
      <c r="B333" s="66"/>
      <c r="C333" s="67"/>
      <c r="D333" s="68"/>
      <c r="E333" s="67"/>
      <c r="F333" s="67"/>
      <c r="G333" s="69"/>
      <c r="H333" s="70"/>
      <c r="I333" s="69"/>
      <c r="J333" s="71"/>
    </row>
    <row r="334" spans="2:10" x14ac:dyDescent="0.25">
      <c r="B334" s="66"/>
      <c r="C334" s="67"/>
      <c r="D334" s="68"/>
      <c r="E334" s="67"/>
      <c r="F334" s="67"/>
      <c r="G334" s="69"/>
      <c r="H334" s="70"/>
      <c r="I334" s="69"/>
      <c r="J334" s="71"/>
    </row>
    <row r="335" spans="2:10" x14ac:dyDescent="0.25">
      <c r="B335" s="66"/>
      <c r="C335" s="67"/>
      <c r="D335" s="68"/>
      <c r="E335" s="67"/>
      <c r="F335" s="67"/>
      <c r="G335" s="69"/>
      <c r="H335" s="70"/>
      <c r="I335" s="69"/>
      <c r="J335" s="71"/>
    </row>
    <row r="336" spans="2:10" x14ac:dyDescent="0.25">
      <c r="B336" s="66"/>
      <c r="C336" s="67"/>
      <c r="D336" s="68"/>
      <c r="E336" s="67"/>
      <c r="F336" s="67"/>
      <c r="G336" s="69"/>
      <c r="H336" s="70"/>
      <c r="I336" s="69"/>
      <c r="J336" s="71"/>
    </row>
    <row r="337" spans="2:11" x14ac:dyDescent="0.25">
      <c r="B337" s="66"/>
      <c r="C337" s="67"/>
      <c r="D337" s="68"/>
      <c r="E337" s="67"/>
      <c r="F337" s="67"/>
      <c r="G337" s="69"/>
      <c r="H337" s="70"/>
      <c r="I337" s="69"/>
      <c r="J337" s="71"/>
    </row>
    <row r="338" spans="2:11" x14ac:dyDescent="0.25">
      <c r="B338" s="66"/>
      <c r="C338" s="67"/>
      <c r="D338" s="68"/>
      <c r="E338" s="67"/>
      <c r="F338" s="67"/>
      <c r="G338" s="69"/>
      <c r="H338" s="70"/>
      <c r="I338" s="69"/>
      <c r="J338" s="71"/>
    </row>
    <row r="339" spans="2:11" x14ac:dyDescent="0.25">
      <c r="B339" s="66"/>
      <c r="C339" s="67"/>
      <c r="D339" s="68"/>
      <c r="E339" s="67"/>
      <c r="F339" s="67"/>
      <c r="G339" s="69"/>
      <c r="H339" s="70"/>
      <c r="I339" s="69"/>
      <c r="J339" s="71"/>
    </row>
    <row r="340" spans="2:11" x14ac:dyDescent="0.25">
      <c r="B340" s="66"/>
      <c r="C340" s="67"/>
      <c r="D340" s="68"/>
      <c r="E340" s="67"/>
      <c r="F340" s="67"/>
      <c r="G340" s="69"/>
      <c r="H340" s="70"/>
      <c r="I340" s="69"/>
      <c r="J340" s="71"/>
    </row>
    <row r="341" spans="2:11" x14ac:dyDescent="0.25">
      <c r="B341" s="66"/>
      <c r="C341" s="67"/>
      <c r="D341" s="68"/>
      <c r="E341" s="67"/>
      <c r="F341" s="67"/>
      <c r="G341" s="69"/>
      <c r="H341" s="70"/>
      <c r="I341" s="69"/>
      <c r="J341" s="71"/>
    </row>
    <row r="342" spans="2:11" x14ac:dyDescent="0.25">
      <c r="B342" s="66"/>
      <c r="C342" s="67"/>
      <c r="D342" s="68"/>
      <c r="E342" s="67"/>
      <c r="F342" s="67"/>
      <c r="G342" s="69"/>
      <c r="H342" s="70"/>
      <c r="I342" s="69"/>
      <c r="J342" s="71"/>
      <c r="K342" s="72" t="e">
        <v>#N/A</v>
      </c>
    </row>
  </sheetData>
  <autoFilter ref="A3:L281" xr:uid="{B97FC87B-91EA-4511-851D-CAAAA1D4655B}">
    <filterColumn colId="1">
      <filters>
        <dateGroupItem year="2023" dateTimeGrouping="year"/>
      </filters>
    </filterColumn>
  </autoFilter>
  <mergeCells count="1">
    <mergeCell ref="A1:J1"/>
  </mergeCells>
  <pageMargins left="0.7" right="0.44" top="0.38" bottom="0.37" header="0.2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63ED-0416-4BD9-9863-7BC0760AEDF8}">
  <dimension ref="A1"/>
  <sheetViews>
    <sheetView topLeftCell="A25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378E-674D-4D1D-B423-0F94C40B3E80}">
  <sheetPr filterMode="1"/>
  <dimension ref="A6:F439"/>
  <sheetViews>
    <sheetView workbookViewId="0">
      <selection activeCell="C81" sqref="C81"/>
    </sheetView>
  </sheetViews>
  <sheetFormatPr defaultRowHeight="15" x14ac:dyDescent="0.25"/>
  <cols>
    <col min="2" max="2" width="19.85546875" customWidth="1"/>
    <col min="3" max="5" width="14.28515625" customWidth="1"/>
    <col min="6" max="6" width="7.7109375" customWidth="1"/>
  </cols>
  <sheetData>
    <row r="6" spans="1:5" x14ac:dyDescent="0.25">
      <c r="A6" s="58" t="s">
        <v>497</v>
      </c>
      <c r="B6" s="58" t="s">
        <v>498</v>
      </c>
      <c r="C6" s="58" t="s">
        <v>499</v>
      </c>
      <c r="D6" s="58" t="s">
        <v>500</v>
      </c>
      <c r="E6" s="58" t="s">
        <v>7</v>
      </c>
    </row>
    <row r="7" spans="1:5" hidden="1" x14ac:dyDescent="0.25">
      <c r="A7" s="46">
        <v>44894</v>
      </c>
      <c r="B7" s="60">
        <v>53212</v>
      </c>
      <c r="C7" s="47">
        <v>676051</v>
      </c>
      <c r="D7" s="48">
        <v>54084</v>
      </c>
      <c r="E7" s="47">
        <v>730135</v>
      </c>
    </row>
    <row r="8" spans="1:5" hidden="1" x14ac:dyDescent="0.25">
      <c r="A8" s="46">
        <v>44896</v>
      </c>
      <c r="B8" s="60">
        <v>53335</v>
      </c>
      <c r="C8" s="47">
        <v>1381592</v>
      </c>
      <c r="D8" s="48">
        <v>110527</v>
      </c>
      <c r="E8" s="47">
        <v>1492119</v>
      </c>
    </row>
    <row r="9" spans="1:5" hidden="1" x14ac:dyDescent="0.25">
      <c r="A9" s="46">
        <v>44896</v>
      </c>
      <c r="B9" s="60">
        <v>53379</v>
      </c>
      <c r="C9" s="47">
        <v>2834188</v>
      </c>
      <c r="D9" s="48">
        <v>226735</v>
      </c>
      <c r="E9" s="47">
        <v>3060923</v>
      </c>
    </row>
    <row r="10" spans="1:5" hidden="1" x14ac:dyDescent="0.25">
      <c r="A10" s="46">
        <v>44896</v>
      </c>
      <c r="B10" s="60">
        <v>53604</v>
      </c>
      <c r="C10" s="47">
        <v>491576</v>
      </c>
      <c r="D10" s="48">
        <v>39326</v>
      </c>
      <c r="E10" s="47">
        <v>530902</v>
      </c>
    </row>
    <row r="11" spans="1:5" hidden="1" x14ac:dyDescent="0.25">
      <c r="A11" s="46">
        <v>44896</v>
      </c>
      <c r="B11" s="60">
        <v>53459</v>
      </c>
      <c r="C11" s="47">
        <v>1227681</v>
      </c>
      <c r="D11" s="48">
        <v>98214</v>
      </c>
      <c r="E11" s="47">
        <v>1325895</v>
      </c>
    </row>
    <row r="12" spans="1:5" hidden="1" x14ac:dyDescent="0.25">
      <c r="A12" s="46">
        <v>44897</v>
      </c>
      <c r="B12" s="60">
        <v>54200</v>
      </c>
      <c r="C12" s="47">
        <v>3233952</v>
      </c>
      <c r="D12" s="48">
        <v>258716</v>
      </c>
      <c r="E12" s="47">
        <v>3492668</v>
      </c>
    </row>
    <row r="13" spans="1:5" hidden="1" x14ac:dyDescent="0.25">
      <c r="A13" s="46">
        <v>44897</v>
      </c>
      <c r="B13" s="60">
        <v>54127</v>
      </c>
      <c r="C13" s="47">
        <v>1664709</v>
      </c>
      <c r="D13" s="48">
        <v>133177</v>
      </c>
      <c r="E13" s="47">
        <v>1797886</v>
      </c>
    </row>
    <row r="14" spans="1:5" hidden="1" x14ac:dyDescent="0.25">
      <c r="A14" s="46">
        <v>44897</v>
      </c>
      <c r="B14" s="60">
        <v>54128</v>
      </c>
      <c r="C14" s="47">
        <v>929060</v>
      </c>
      <c r="D14" s="48">
        <v>74325</v>
      </c>
      <c r="E14" s="47">
        <v>1003385</v>
      </c>
    </row>
    <row r="15" spans="1:5" hidden="1" x14ac:dyDescent="0.25">
      <c r="A15" s="46">
        <v>44898</v>
      </c>
      <c r="B15" s="60">
        <v>54227</v>
      </c>
      <c r="C15" s="47">
        <v>959334</v>
      </c>
      <c r="D15" s="48">
        <v>76747</v>
      </c>
      <c r="E15" s="47">
        <v>1036081</v>
      </c>
    </row>
    <row r="16" spans="1:5" hidden="1" x14ac:dyDescent="0.25">
      <c r="A16" s="46">
        <v>44900</v>
      </c>
      <c r="B16" s="60">
        <v>54343</v>
      </c>
      <c r="C16" s="47">
        <v>1304014</v>
      </c>
      <c r="D16" s="48">
        <v>104321</v>
      </c>
      <c r="E16" s="47">
        <v>1408335</v>
      </c>
    </row>
    <row r="17" spans="1:5" hidden="1" x14ac:dyDescent="0.25">
      <c r="A17" s="46">
        <v>44900</v>
      </c>
      <c r="B17" s="60">
        <v>54344</v>
      </c>
      <c r="C17" s="47">
        <v>1335967</v>
      </c>
      <c r="D17" s="48">
        <v>106877</v>
      </c>
      <c r="E17" s="47">
        <v>1442844</v>
      </c>
    </row>
    <row r="18" spans="1:5" hidden="1" x14ac:dyDescent="0.25">
      <c r="A18" s="46">
        <v>44901</v>
      </c>
      <c r="B18" s="60">
        <v>54423</v>
      </c>
      <c r="C18" s="47">
        <v>1333082</v>
      </c>
      <c r="D18" s="48">
        <v>106647</v>
      </c>
      <c r="E18" s="47">
        <v>1439729</v>
      </c>
    </row>
    <row r="19" spans="1:5" hidden="1" x14ac:dyDescent="0.25">
      <c r="A19" s="46">
        <v>44901</v>
      </c>
      <c r="B19" s="60">
        <v>54435</v>
      </c>
      <c r="C19" s="47">
        <v>2065583</v>
      </c>
      <c r="D19" s="48">
        <v>165247</v>
      </c>
      <c r="E19" s="47">
        <v>2230830</v>
      </c>
    </row>
    <row r="20" spans="1:5" hidden="1" x14ac:dyDescent="0.25">
      <c r="A20" s="46">
        <v>44902</v>
      </c>
      <c r="B20" s="60">
        <v>54536</v>
      </c>
      <c r="C20" s="47">
        <v>961509</v>
      </c>
      <c r="D20" s="48">
        <v>76921</v>
      </c>
      <c r="E20" s="47">
        <v>1038430</v>
      </c>
    </row>
    <row r="21" spans="1:5" hidden="1" x14ac:dyDescent="0.25">
      <c r="A21" s="46">
        <v>44902</v>
      </c>
      <c r="B21" s="60">
        <v>54513</v>
      </c>
      <c r="C21" s="47">
        <v>1694148</v>
      </c>
      <c r="D21" s="48">
        <v>135532</v>
      </c>
      <c r="E21" s="47">
        <v>1829680</v>
      </c>
    </row>
    <row r="22" spans="1:5" hidden="1" x14ac:dyDescent="0.25">
      <c r="A22" s="46">
        <v>44902</v>
      </c>
      <c r="B22" s="60">
        <v>54508</v>
      </c>
      <c r="C22" s="47">
        <v>1694148</v>
      </c>
      <c r="D22" s="48">
        <v>135532</v>
      </c>
      <c r="E22" s="47">
        <v>1829680</v>
      </c>
    </row>
    <row r="23" spans="1:5" hidden="1" x14ac:dyDescent="0.25">
      <c r="A23" s="46">
        <v>44902</v>
      </c>
      <c r="B23" s="60">
        <v>54507</v>
      </c>
      <c r="C23" s="47">
        <v>1694148</v>
      </c>
      <c r="D23" s="48">
        <v>135532</v>
      </c>
      <c r="E23" s="47">
        <v>1829680</v>
      </c>
    </row>
    <row r="24" spans="1:5" hidden="1" x14ac:dyDescent="0.25">
      <c r="A24" s="46">
        <v>44902</v>
      </c>
      <c r="B24" s="60">
        <v>54505</v>
      </c>
      <c r="C24" s="47">
        <v>1694148</v>
      </c>
      <c r="D24" s="48">
        <v>135532</v>
      </c>
      <c r="E24" s="47">
        <v>1829680</v>
      </c>
    </row>
    <row r="25" spans="1:5" hidden="1" x14ac:dyDescent="0.25">
      <c r="A25" s="46">
        <v>44902</v>
      </c>
      <c r="B25" s="60">
        <v>54511</v>
      </c>
      <c r="C25" s="47">
        <v>1694148</v>
      </c>
      <c r="D25" s="48">
        <v>135532</v>
      </c>
      <c r="E25" s="47">
        <v>1829680</v>
      </c>
    </row>
    <row r="26" spans="1:5" hidden="1" x14ac:dyDescent="0.25">
      <c r="A26" s="46">
        <v>44902</v>
      </c>
      <c r="B26" s="60">
        <v>54521</v>
      </c>
      <c r="C26" s="47">
        <v>1462511</v>
      </c>
      <c r="D26" s="48">
        <v>117001</v>
      </c>
      <c r="E26" s="47">
        <v>1579512</v>
      </c>
    </row>
    <row r="27" spans="1:5" hidden="1" x14ac:dyDescent="0.25">
      <c r="A27" s="46">
        <v>44902</v>
      </c>
      <c r="B27" s="60">
        <v>54520</v>
      </c>
      <c r="C27" s="47">
        <v>599213</v>
      </c>
      <c r="D27" s="48">
        <v>47937</v>
      </c>
      <c r="E27" s="47">
        <v>647150</v>
      </c>
    </row>
    <row r="28" spans="1:5" hidden="1" x14ac:dyDescent="0.25">
      <c r="A28" s="46">
        <v>44902</v>
      </c>
      <c r="B28" s="60">
        <v>54514</v>
      </c>
      <c r="C28" s="47">
        <v>1694148</v>
      </c>
      <c r="D28" s="48">
        <v>135532</v>
      </c>
      <c r="E28" s="47">
        <v>1829680</v>
      </c>
    </row>
    <row r="29" spans="1:5" hidden="1" x14ac:dyDescent="0.25">
      <c r="A29" s="46">
        <v>44902</v>
      </c>
      <c r="B29" s="60">
        <v>54519</v>
      </c>
      <c r="C29" s="47">
        <v>926076</v>
      </c>
      <c r="D29" s="48">
        <v>74086</v>
      </c>
      <c r="E29" s="47">
        <v>1000162</v>
      </c>
    </row>
    <row r="30" spans="1:5" hidden="1" x14ac:dyDescent="0.25">
      <c r="A30" s="46">
        <v>44902</v>
      </c>
      <c r="B30" s="60">
        <v>54515</v>
      </c>
      <c r="C30" s="47">
        <v>1694148</v>
      </c>
      <c r="D30" s="48">
        <v>135532</v>
      </c>
      <c r="E30" s="47">
        <v>1829680</v>
      </c>
    </row>
    <row r="31" spans="1:5" hidden="1" x14ac:dyDescent="0.25">
      <c r="A31" s="46">
        <v>44902</v>
      </c>
      <c r="B31" s="60">
        <v>54516</v>
      </c>
      <c r="C31" s="47">
        <v>1694148</v>
      </c>
      <c r="D31" s="48">
        <v>135532</v>
      </c>
      <c r="E31" s="47">
        <v>1829680</v>
      </c>
    </row>
    <row r="32" spans="1:5" hidden="1" x14ac:dyDescent="0.25">
      <c r="A32" s="46">
        <v>44902</v>
      </c>
      <c r="B32" s="60">
        <v>54518</v>
      </c>
      <c r="C32" s="47">
        <v>1055633</v>
      </c>
      <c r="D32" s="48">
        <v>84451</v>
      </c>
      <c r="E32" s="47">
        <v>1140084</v>
      </c>
    </row>
    <row r="33" spans="1:5" hidden="1" x14ac:dyDescent="0.25">
      <c r="A33" s="46">
        <v>44902</v>
      </c>
      <c r="B33" s="60">
        <v>54517</v>
      </c>
      <c r="C33" s="47">
        <v>2225708</v>
      </c>
      <c r="D33" s="48">
        <v>178057</v>
      </c>
      <c r="E33" s="47">
        <v>2403765</v>
      </c>
    </row>
    <row r="34" spans="1:5" hidden="1" x14ac:dyDescent="0.25">
      <c r="A34" s="46">
        <v>44902</v>
      </c>
      <c r="B34" s="60">
        <v>54509</v>
      </c>
      <c r="C34" s="47">
        <v>1694148</v>
      </c>
      <c r="D34" s="48">
        <v>135532</v>
      </c>
      <c r="E34" s="47">
        <v>1829680</v>
      </c>
    </row>
    <row r="35" spans="1:5" hidden="1" x14ac:dyDescent="0.25">
      <c r="A35" s="46">
        <v>44902</v>
      </c>
      <c r="B35" s="60">
        <v>54510</v>
      </c>
      <c r="C35" s="47">
        <v>1694148</v>
      </c>
      <c r="D35" s="48">
        <v>135532</v>
      </c>
      <c r="E35" s="47">
        <v>1829680</v>
      </c>
    </row>
    <row r="36" spans="1:5" hidden="1" x14ac:dyDescent="0.25">
      <c r="A36" s="46">
        <v>44902</v>
      </c>
      <c r="B36" s="60">
        <v>54512</v>
      </c>
      <c r="C36" s="47">
        <v>1694148</v>
      </c>
      <c r="D36" s="48">
        <v>135532</v>
      </c>
      <c r="E36" s="47">
        <v>1829680</v>
      </c>
    </row>
    <row r="37" spans="1:5" hidden="1" x14ac:dyDescent="0.25">
      <c r="A37" s="46">
        <v>44902</v>
      </c>
      <c r="B37" s="60">
        <v>54506</v>
      </c>
      <c r="C37" s="47">
        <v>1694148</v>
      </c>
      <c r="D37" s="48">
        <v>135532</v>
      </c>
      <c r="E37" s="47">
        <v>1829680</v>
      </c>
    </row>
    <row r="38" spans="1:5" hidden="1" x14ac:dyDescent="0.25">
      <c r="A38" s="46">
        <v>44903</v>
      </c>
      <c r="B38" s="60">
        <v>55109</v>
      </c>
      <c r="C38" s="47">
        <v>1036932</v>
      </c>
      <c r="D38" s="48">
        <v>82955</v>
      </c>
      <c r="E38" s="47">
        <v>1119887</v>
      </c>
    </row>
    <row r="39" spans="1:5" hidden="1" x14ac:dyDescent="0.25">
      <c r="A39" s="46">
        <v>44903</v>
      </c>
      <c r="B39" s="60">
        <v>55037</v>
      </c>
      <c r="C39" s="47">
        <v>219295</v>
      </c>
      <c r="D39" s="48">
        <v>17544</v>
      </c>
      <c r="E39" s="47">
        <v>236839</v>
      </c>
    </row>
    <row r="40" spans="1:5" hidden="1" x14ac:dyDescent="0.25">
      <c r="A40" s="46">
        <v>44904</v>
      </c>
      <c r="B40" s="60">
        <v>55224</v>
      </c>
      <c r="C40" s="47">
        <v>1097160</v>
      </c>
      <c r="D40" s="48">
        <v>87773</v>
      </c>
      <c r="E40" s="47">
        <v>1184933</v>
      </c>
    </row>
    <row r="41" spans="1:5" hidden="1" x14ac:dyDescent="0.25">
      <c r="A41" s="46">
        <v>44904</v>
      </c>
      <c r="B41" s="60">
        <v>55198</v>
      </c>
      <c r="C41" s="47">
        <v>1345572</v>
      </c>
      <c r="D41" s="48">
        <v>107646</v>
      </c>
      <c r="E41" s="47">
        <v>1453218</v>
      </c>
    </row>
    <row r="42" spans="1:5" hidden="1" x14ac:dyDescent="0.25">
      <c r="A42" s="46">
        <v>44907</v>
      </c>
      <c r="B42" s="60">
        <v>55304</v>
      </c>
      <c r="C42" s="47">
        <v>1555708</v>
      </c>
      <c r="D42" s="48">
        <v>124457</v>
      </c>
      <c r="E42" s="47">
        <v>1680165</v>
      </c>
    </row>
    <row r="43" spans="1:5" hidden="1" x14ac:dyDescent="0.25">
      <c r="A43" s="46">
        <v>44907</v>
      </c>
      <c r="B43" s="60">
        <v>55306</v>
      </c>
      <c r="C43" s="47">
        <v>809780</v>
      </c>
      <c r="D43" s="48">
        <v>64782</v>
      </c>
      <c r="E43" s="47">
        <v>874562</v>
      </c>
    </row>
    <row r="44" spans="1:5" hidden="1" x14ac:dyDescent="0.25">
      <c r="A44" s="46">
        <v>44907</v>
      </c>
      <c r="B44" s="60">
        <v>55318</v>
      </c>
      <c r="C44" s="47">
        <v>1031771</v>
      </c>
      <c r="D44" s="48">
        <v>82542</v>
      </c>
      <c r="E44" s="47">
        <v>1114313</v>
      </c>
    </row>
    <row r="45" spans="1:5" hidden="1" x14ac:dyDescent="0.25">
      <c r="A45" s="46">
        <v>44907</v>
      </c>
      <c r="B45" s="60">
        <v>55303</v>
      </c>
      <c r="C45" s="47">
        <v>750750</v>
      </c>
      <c r="D45" s="48">
        <v>60060</v>
      </c>
      <c r="E45" s="47">
        <v>810810</v>
      </c>
    </row>
    <row r="46" spans="1:5" hidden="1" x14ac:dyDescent="0.25">
      <c r="A46" s="46">
        <v>44907</v>
      </c>
      <c r="B46" s="60">
        <v>55319</v>
      </c>
      <c r="C46" s="47">
        <v>1253523</v>
      </c>
      <c r="D46" s="48">
        <v>100282</v>
      </c>
      <c r="E46" s="47">
        <v>1353805</v>
      </c>
    </row>
    <row r="47" spans="1:5" hidden="1" x14ac:dyDescent="0.25">
      <c r="A47" s="46">
        <v>44909</v>
      </c>
      <c r="B47" s="60">
        <v>55459</v>
      </c>
      <c r="C47" s="47">
        <v>7197412</v>
      </c>
      <c r="D47" s="48">
        <v>575793</v>
      </c>
      <c r="E47" s="47">
        <v>7773205</v>
      </c>
    </row>
    <row r="48" spans="1:5" hidden="1" x14ac:dyDescent="0.25">
      <c r="A48" s="46">
        <v>44909</v>
      </c>
      <c r="B48" s="60">
        <v>55458</v>
      </c>
      <c r="C48" s="47">
        <v>1087834</v>
      </c>
      <c r="D48" s="48">
        <v>87027</v>
      </c>
      <c r="E48" s="47">
        <v>1174861</v>
      </c>
    </row>
    <row r="49" spans="1:5" hidden="1" x14ac:dyDescent="0.25">
      <c r="A49" s="46">
        <v>44909</v>
      </c>
      <c r="B49" s="60">
        <v>55468</v>
      </c>
      <c r="C49" s="47">
        <v>253513</v>
      </c>
      <c r="D49" s="48">
        <v>20281</v>
      </c>
      <c r="E49" s="47">
        <v>273794</v>
      </c>
    </row>
    <row r="50" spans="1:5" hidden="1" x14ac:dyDescent="0.25">
      <c r="A50" s="46">
        <v>44910</v>
      </c>
      <c r="B50" s="60">
        <v>55864</v>
      </c>
      <c r="C50" s="47">
        <v>674473</v>
      </c>
      <c r="D50" s="48">
        <v>53958</v>
      </c>
      <c r="E50" s="47">
        <v>728431</v>
      </c>
    </row>
    <row r="51" spans="1:5" hidden="1" x14ac:dyDescent="0.25">
      <c r="A51" s="46">
        <v>44910</v>
      </c>
      <c r="B51" s="60">
        <v>55878</v>
      </c>
      <c r="C51" s="47">
        <v>982580</v>
      </c>
      <c r="D51" s="48">
        <v>78606</v>
      </c>
      <c r="E51" s="47">
        <v>1061186</v>
      </c>
    </row>
    <row r="52" spans="1:5" hidden="1" x14ac:dyDescent="0.25">
      <c r="A52" s="46">
        <v>44911</v>
      </c>
      <c r="B52" s="60">
        <v>55883</v>
      </c>
      <c r="C52" s="47">
        <v>1919268</v>
      </c>
      <c r="D52" s="48">
        <v>153541</v>
      </c>
      <c r="E52" s="47">
        <v>2072809</v>
      </c>
    </row>
    <row r="53" spans="1:5" hidden="1" x14ac:dyDescent="0.25">
      <c r="A53" s="46">
        <v>44911</v>
      </c>
      <c r="B53" s="60">
        <v>55882</v>
      </c>
      <c r="C53" s="47">
        <v>1349907</v>
      </c>
      <c r="D53" s="48">
        <v>107993</v>
      </c>
      <c r="E53" s="47">
        <v>1457900</v>
      </c>
    </row>
    <row r="54" spans="1:5" hidden="1" x14ac:dyDescent="0.25">
      <c r="A54" s="46">
        <v>44912</v>
      </c>
      <c r="B54" s="60">
        <v>56012</v>
      </c>
      <c r="C54" s="47">
        <v>1017501</v>
      </c>
      <c r="D54" s="48">
        <v>81400</v>
      </c>
      <c r="E54" s="47">
        <v>1098901</v>
      </c>
    </row>
    <row r="55" spans="1:5" hidden="1" x14ac:dyDescent="0.25">
      <c r="A55" s="46">
        <v>44916</v>
      </c>
      <c r="B55" s="60">
        <v>56239</v>
      </c>
      <c r="C55" s="47">
        <v>1262123</v>
      </c>
      <c r="D55" s="48">
        <v>100970</v>
      </c>
      <c r="E55" s="47">
        <v>1363093</v>
      </c>
    </row>
    <row r="56" spans="1:5" hidden="1" x14ac:dyDescent="0.25">
      <c r="A56" s="46">
        <v>44916</v>
      </c>
      <c r="B56" s="60">
        <v>56226</v>
      </c>
      <c r="C56" s="47">
        <v>1838333</v>
      </c>
      <c r="D56" s="48">
        <v>147067</v>
      </c>
      <c r="E56" s="47">
        <v>1985400</v>
      </c>
    </row>
    <row r="57" spans="1:5" hidden="1" x14ac:dyDescent="0.25">
      <c r="A57" s="46">
        <v>44917</v>
      </c>
      <c r="B57" s="60">
        <v>56289</v>
      </c>
      <c r="C57" s="47">
        <v>1534813</v>
      </c>
      <c r="D57" s="48">
        <v>122785</v>
      </c>
      <c r="E57" s="47">
        <v>1657598</v>
      </c>
    </row>
    <row r="58" spans="1:5" hidden="1" x14ac:dyDescent="0.25">
      <c r="A58" s="46">
        <v>44918</v>
      </c>
      <c r="B58" s="60">
        <v>56691</v>
      </c>
      <c r="C58" s="47">
        <v>985188</v>
      </c>
      <c r="D58" s="48">
        <v>78815</v>
      </c>
      <c r="E58" s="47">
        <v>1064003</v>
      </c>
    </row>
    <row r="59" spans="1:5" hidden="1" x14ac:dyDescent="0.25">
      <c r="A59" s="46">
        <v>44919</v>
      </c>
      <c r="B59" s="60">
        <v>56822</v>
      </c>
      <c r="C59" s="47">
        <v>653657</v>
      </c>
      <c r="D59" s="48">
        <v>52293</v>
      </c>
      <c r="E59" s="47">
        <v>705950</v>
      </c>
    </row>
    <row r="60" spans="1:5" hidden="1" x14ac:dyDescent="0.25">
      <c r="A60" s="46">
        <v>44921</v>
      </c>
      <c r="B60" s="60">
        <v>56948</v>
      </c>
      <c r="C60" s="47">
        <v>704830</v>
      </c>
      <c r="D60" s="48">
        <v>56386</v>
      </c>
      <c r="E60" s="47">
        <v>761216</v>
      </c>
    </row>
    <row r="61" spans="1:5" hidden="1" x14ac:dyDescent="0.25">
      <c r="A61" s="46">
        <v>44921</v>
      </c>
      <c r="B61" s="60">
        <v>56906</v>
      </c>
      <c r="C61" s="47">
        <v>3012677</v>
      </c>
      <c r="D61" s="48">
        <v>241014</v>
      </c>
      <c r="E61" s="47">
        <v>3253691</v>
      </c>
    </row>
    <row r="62" spans="1:5" hidden="1" x14ac:dyDescent="0.25">
      <c r="A62" s="46">
        <v>44921</v>
      </c>
      <c r="B62" s="60">
        <v>56885</v>
      </c>
      <c r="C62" s="47">
        <v>1019385</v>
      </c>
      <c r="D62" s="48">
        <v>81551</v>
      </c>
      <c r="E62" s="47">
        <v>1100936</v>
      </c>
    </row>
    <row r="63" spans="1:5" hidden="1" x14ac:dyDescent="0.25">
      <c r="A63" s="46">
        <v>44922</v>
      </c>
      <c r="B63" s="60">
        <v>56970</v>
      </c>
      <c r="C63" s="47">
        <v>1398437</v>
      </c>
      <c r="D63" s="48">
        <v>111875</v>
      </c>
      <c r="E63" s="47">
        <v>1510312</v>
      </c>
    </row>
    <row r="64" spans="1:5" hidden="1" x14ac:dyDescent="0.25">
      <c r="A64" s="46">
        <v>44922</v>
      </c>
      <c r="B64" s="60">
        <v>56998</v>
      </c>
      <c r="C64" s="47">
        <v>690605</v>
      </c>
      <c r="D64" s="48">
        <v>55248</v>
      </c>
      <c r="E64" s="47">
        <v>745853</v>
      </c>
    </row>
    <row r="65" spans="1:5" hidden="1" x14ac:dyDescent="0.25">
      <c r="A65" s="46">
        <v>44922</v>
      </c>
      <c r="B65" s="60">
        <v>57020</v>
      </c>
      <c r="C65" s="47">
        <v>632003</v>
      </c>
      <c r="D65" s="48">
        <v>50560</v>
      </c>
      <c r="E65" s="47">
        <v>682563</v>
      </c>
    </row>
    <row r="66" spans="1:5" hidden="1" x14ac:dyDescent="0.25">
      <c r="A66" s="46">
        <v>44922</v>
      </c>
      <c r="B66" s="60">
        <v>57019</v>
      </c>
      <c r="C66" s="47">
        <v>1278275</v>
      </c>
      <c r="D66" s="48">
        <v>102262</v>
      </c>
      <c r="E66" s="47">
        <v>1380537</v>
      </c>
    </row>
    <row r="67" spans="1:5" hidden="1" x14ac:dyDescent="0.25">
      <c r="A67" s="46">
        <v>44922</v>
      </c>
      <c r="B67" s="60">
        <v>56996</v>
      </c>
      <c r="C67" s="47">
        <v>591711</v>
      </c>
      <c r="D67" s="48">
        <v>47337</v>
      </c>
      <c r="E67" s="47">
        <v>639048</v>
      </c>
    </row>
    <row r="68" spans="1:5" hidden="1" x14ac:dyDescent="0.25">
      <c r="A68" s="49">
        <v>44923</v>
      </c>
      <c r="B68" s="61">
        <v>57078</v>
      </c>
      <c r="C68" s="50">
        <v>822326</v>
      </c>
      <c r="D68" s="51">
        <v>65786</v>
      </c>
      <c r="E68" s="50">
        <v>888112</v>
      </c>
    </row>
    <row r="69" spans="1:5" hidden="1" x14ac:dyDescent="0.25">
      <c r="A69" s="55">
        <v>44928</v>
      </c>
      <c r="B69" s="62">
        <v>56</v>
      </c>
      <c r="C69" s="56">
        <v>1921972</v>
      </c>
      <c r="D69" s="57">
        <v>192197</v>
      </c>
      <c r="E69" s="56">
        <v>2114169</v>
      </c>
    </row>
    <row r="70" spans="1:5" hidden="1" x14ac:dyDescent="0.25">
      <c r="A70" s="55">
        <v>44928</v>
      </c>
      <c r="B70" s="62">
        <v>51</v>
      </c>
      <c r="C70" s="56">
        <v>2356337</v>
      </c>
      <c r="D70" s="57">
        <v>235634</v>
      </c>
      <c r="E70" s="56">
        <v>2591971</v>
      </c>
    </row>
    <row r="71" spans="1:5" hidden="1" x14ac:dyDescent="0.25">
      <c r="A71" s="55">
        <v>44928</v>
      </c>
      <c r="B71" s="62">
        <v>50</v>
      </c>
      <c r="C71" s="56">
        <v>1576149</v>
      </c>
      <c r="D71" s="57">
        <v>157615</v>
      </c>
      <c r="E71" s="56">
        <v>1733764</v>
      </c>
    </row>
    <row r="72" spans="1:5" hidden="1" x14ac:dyDescent="0.25">
      <c r="A72" s="55">
        <v>44928</v>
      </c>
      <c r="B72" s="62">
        <v>52</v>
      </c>
      <c r="C72" s="56">
        <v>1034303</v>
      </c>
      <c r="D72" s="57">
        <v>103430</v>
      </c>
      <c r="E72" s="56">
        <v>1137733</v>
      </c>
    </row>
    <row r="73" spans="1:5" hidden="1" x14ac:dyDescent="0.25">
      <c r="A73" s="55">
        <v>44929</v>
      </c>
      <c r="B73" s="62">
        <v>152</v>
      </c>
      <c r="C73" s="56">
        <v>3362302</v>
      </c>
      <c r="D73" s="57">
        <v>336230</v>
      </c>
      <c r="E73" s="56">
        <v>3698532</v>
      </c>
    </row>
    <row r="74" spans="1:5" hidden="1" x14ac:dyDescent="0.25">
      <c r="A74" s="55">
        <v>44929</v>
      </c>
      <c r="B74" s="62">
        <v>93</v>
      </c>
      <c r="C74" s="56">
        <v>1097867</v>
      </c>
      <c r="D74" s="57">
        <v>109787</v>
      </c>
      <c r="E74" s="56">
        <v>1207654</v>
      </c>
    </row>
    <row r="75" spans="1:5" hidden="1" x14ac:dyDescent="0.25">
      <c r="A75" s="55">
        <v>44930</v>
      </c>
      <c r="B75" s="62">
        <v>265</v>
      </c>
      <c r="C75" s="56">
        <v>648821</v>
      </c>
      <c r="D75" s="57">
        <v>64882</v>
      </c>
      <c r="E75" s="56">
        <v>713703</v>
      </c>
    </row>
    <row r="76" spans="1:5" hidden="1" x14ac:dyDescent="0.25">
      <c r="A76" s="55">
        <v>44930</v>
      </c>
      <c r="B76" s="62">
        <v>231</v>
      </c>
      <c r="C76" s="56">
        <v>1365262</v>
      </c>
      <c r="D76" s="57">
        <v>136526</v>
      </c>
      <c r="E76" s="56">
        <v>1501788</v>
      </c>
    </row>
    <row r="77" spans="1:5" hidden="1" x14ac:dyDescent="0.25">
      <c r="A77" s="55">
        <v>44930</v>
      </c>
      <c r="B77" s="62">
        <v>232</v>
      </c>
      <c r="C77" s="56">
        <v>1729006</v>
      </c>
      <c r="D77" s="57">
        <v>172901</v>
      </c>
      <c r="E77" s="56">
        <v>1901907</v>
      </c>
    </row>
    <row r="78" spans="1:5" hidden="1" x14ac:dyDescent="0.25">
      <c r="A78" s="55">
        <v>44930</v>
      </c>
      <c r="B78" s="62">
        <v>358</v>
      </c>
      <c r="C78" s="56">
        <v>2054880</v>
      </c>
      <c r="D78" s="57">
        <v>205488</v>
      </c>
      <c r="E78" s="56">
        <v>2260368</v>
      </c>
    </row>
    <row r="79" spans="1:5" hidden="1" x14ac:dyDescent="0.25">
      <c r="A79" s="55">
        <v>44931</v>
      </c>
      <c r="B79" s="62">
        <v>400</v>
      </c>
      <c r="C79" s="56">
        <v>1934284</v>
      </c>
      <c r="D79" s="57">
        <v>193428</v>
      </c>
      <c r="E79" s="56">
        <v>2127712</v>
      </c>
    </row>
    <row r="80" spans="1:5" hidden="1" x14ac:dyDescent="0.25">
      <c r="A80" s="55">
        <v>44931</v>
      </c>
      <c r="B80" s="62">
        <v>398</v>
      </c>
      <c r="C80" s="56">
        <v>1681151</v>
      </c>
      <c r="D80" s="57">
        <v>168115</v>
      </c>
      <c r="E80" s="56">
        <v>1849266</v>
      </c>
    </row>
    <row r="81" spans="1:5" x14ac:dyDescent="0.25">
      <c r="A81" s="55">
        <v>44931</v>
      </c>
      <c r="B81" s="62">
        <v>421</v>
      </c>
      <c r="C81" s="56">
        <v>5958309</v>
      </c>
      <c r="D81" s="57">
        <v>595831</v>
      </c>
      <c r="E81" s="56">
        <v>6554140</v>
      </c>
    </row>
    <row r="82" spans="1:5" hidden="1" x14ac:dyDescent="0.25">
      <c r="A82" s="55">
        <v>44931</v>
      </c>
      <c r="B82" s="62">
        <v>454</v>
      </c>
      <c r="C82" s="56">
        <v>1745358</v>
      </c>
      <c r="D82" s="57">
        <v>174536</v>
      </c>
      <c r="E82" s="56">
        <v>1919894</v>
      </c>
    </row>
    <row r="83" spans="1:5" hidden="1" x14ac:dyDescent="0.25">
      <c r="A83" s="55">
        <v>44932</v>
      </c>
      <c r="B83" s="62">
        <v>713</v>
      </c>
      <c r="C83" s="56">
        <v>4418607</v>
      </c>
      <c r="D83" s="57">
        <v>441861</v>
      </c>
      <c r="E83" s="56">
        <v>4860468</v>
      </c>
    </row>
    <row r="84" spans="1:5" hidden="1" x14ac:dyDescent="0.25">
      <c r="A84" s="55">
        <v>44932</v>
      </c>
      <c r="B84" s="62">
        <v>756</v>
      </c>
      <c r="C84" s="56">
        <v>12376975</v>
      </c>
      <c r="D84" s="57">
        <v>1237698</v>
      </c>
      <c r="E84" s="56">
        <v>13614673</v>
      </c>
    </row>
    <row r="85" spans="1:5" hidden="1" x14ac:dyDescent="0.25">
      <c r="A85" s="55">
        <v>44932</v>
      </c>
      <c r="B85" s="62">
        <v>714</v>
      </c>
      <c r="C85" s="56">
        <v>4074485</v>
      </c>
      <c r="D85" s="57">
        <v>407449</v>
      </c>
      <c r="E85" s="56">
        <v>4481934</v>
      </c>
    </row>
    <row r="86" spans="1:5" hidden="1" x14ac:dyDescent="0.25">
      <c r="A86" s="55">
        <v>44932</v>
      </c>
      <c r="B86" s="62">
        <v>801</v>
      </c>
      <c r="C86" s="56">
        <v>2764242</v>
      </c>
      <c r="D86" s="57">
        <v>276424</v>
      </c>
      <c r="E86" s="56">
        <v>3040666</v>
      </c>
    </row>
    <row r="87" spans="1:5" hidden="1" x14ac:dyDescent="0.25">
      <c r="A87" s="55">
        <v>44932</v>
      </c>
      <c r="B87" s="62">
        <v>757</v>
      </c>
      <c r="C87" s="56">
        <v>1329693</v>
      </c>
      <c r="D87" s="57">
        <v>132969</v>
      </c>
      <c r="E87" s="56">
        <v>1462662</v>
      </c>
    </row>
    <row r="88" spans="1:5" hidden="1" x14ac:dyDescent="0.25">
      <c r="A88" s="55">
        <v>44932</v>
      </c>
      <c r="B88" s="62">
        <v>759</v>
      </c>
      <c r="C88" s="56">
        <v>6104867</v>
      </c>
      <c r="D88" s="57">
        <v>610487</v>
      </c>
      <c r="E88" s="56">
        <v>6715354</v>
      </c>
    </row>
    <row r="89" spans="1:5" hidden="1" x14ac:dyDescent="0.25">
      <c r="A89" s="55">
        <v>44932</v>
      </c>
      <c r="B89" s="62">
        <v>711</v>
      </c>
      <c r="C89" s="56">
        <v>4074485</v>
      </c>
      <c r="D89" s="57">
        <v>407449</v>
      </c>
      <c r="E89" s="56">
        <v>4481934</v>
      </c>
    </row>
    <row r="90" spans="1:5" hidden="1" x14ac:dyDescent="0.25">
      <c r="A90" s="55">
        <v>44932</v>
      </c>
      <c r="B90" s="62">
        <v>758</v>
      </c>
      <c r="C90" s="56">
        <v>2090439</v>
      </c>
      <c r="D90" s="57">
        <v>209044</v>
      </c>
      <c r="E90" s="56">
        <v>2299483</v>
      </c>
    </row>
    <row r="91" spans="1:5" hidden="1" x14ac:dyDescent="0.25">
      <c r="A91" s="55">
        <v>44933</v>
      </c>
      <c r="B91" s="62">
        <v>869</v>
      </c>
      <c r="C91" s="56">
        <v>4079840</v>
      </c>
      <c r="D91" s="57">
        <v>407984</v>
      </c>
      <c r="E91" s="56">
        <v>4487824</v>
      </c>
    </row>
    <row r="92" spans="1:5" hidden="1" x14ac:dyDescent="0.25">
      <c r="A92" s="55">
        <v>44933</v>
      </c>
      <c r="B92" s="62">
        <v>825</v>
      </c>
      <c r="C92" s="56">
        <v>2008369</v>
      </c>
      <c r="D92" s="57">
        <v>200837</v>
      </c>
      <c r="E92" s="56">
        <v>2209206</v>
      </c>
    </row>
    <row r="93" spans="1:5" hidden="1" x14ac:dyDescent="0.25">
      <c r="A93" s="55">
        <v>44933</v>
      </c>
      <c r="B93" s="62">
        <v>835</v>
      </c>
      <c r="C93" s="56">
        <v>1191550</v>
      </c>
      <c r="D93" s="57">
        <v>119155</v>
      </c>
      <c r="E93" s="56">
        <v>1310705</v>
      </c>
    </row>
    <row r="94" spans="1:5" hidden="1" x14ac:dyDescent="0.25">
      <c r="A94" s="55">
        <v>44933</v>
      </c>
      <c r="B94" s="62">
        <v>802</v>
      </c>
      <c r="C94" s="56">
        <v>5729939</v>
      </c>
      <c r="D94" s="57">
        <v>572994</v>
      </c>
      <c r="E94" s="56">
        <v>6302933</v>
      </c>
    </row>
    <row r="95" spans="1:5" hidden="1" x14ac:dyDescent="0.25">
      <c r="A95" s="55">
        <v>44933</v>
      </c>
      <c r="B95" s="62">
        <v>837</v>
      </c>
      <c r="C95" s="56">
        <v>7458496</v>
      </c>
      <c r="D95" s="57">
        <v>745850</v>
      </c>
      <c r="E95" s="56">
        <v>8204346</v>
      </c>
    </row>
    <row r="96" spans="1:5" hidden="1" x14ac:dyDescent="0.25">
      <c r="A96" s="55">
        <v>44933</v>
      </c>
      <c r="B96" s="62">
        <v>853</v>
      </c>
      <c r="C96" s="56">
        <v>16944558</v>
      </c>
      <c r="D96" s="57">
        <v>1694456</v>
      </c>
      <c r="E96" s="56">
        <v>18639014</v>
      </c>
    </row>
    <row r="97" spans="1:5" hidden="1" x14ac:dyDescent="0.25">
      <c r="A97" s="55">
        <v>44933</v>
      </c>
      <c r="B97" s="62">
        <v>804</v>
      </c>
      <c r="C97" s="56">
        <v>1789672</v>
      </c>
      <c r="D97" s="57">
        <v>178967</v>
      </c>
      <c r="E97" s="56">
        <v>1968639</v>
      </c>
    </row>
    <row r="98" spans="1:5" hidden="1" x14ac:dyDescent="0.25">
      <c r="A98" s="55">
        <v>44933</v>
      </c>
      <c r="B98" s="62">
        <v>867</v>
      </c>
      <c r="C98" s="56">
        <v>3423149</v>
      </c>
      <c r="D98" s="57">
        <v>342315</v>
      </c>
      <c r="E98" s="56">
        <v>3765464</v>
      </c>
    </row>
    <row r="99" spans="1:5" hidden="1" x14ac:dyDescent="0.25">
      <c r="A99" s="55">
        <v>44933</v>
      </c>
      <c r="B99" s="62">
        <v>870</v>
      </c>
      <c r="C99" s="56">
        <v>2342232</v>
      </c>
      <c r="D99" s="57">
        <v>234223</v>
      </c>
      <c r="E99" s="56">
        <v>2576455</v>
      </c>
    </row>
    <row r="100" spans="1:5" hidden="1" x14ac:dyDescent="0.25">
      <c r="A100" s="55">
        <v>44935</v>
      </c>
      <c r="B100" s="62">
        <v>901</v>
      </c>
      <c r="C100" s="56">
        <v>5929461</v>
      </c>
      <c r="D100" s="57">
        <v>592946</v>
      </c>
      <c r="E100" s="56">
        <v>6522407</v>
      </c>
    </row>
    <row r="101" spans="1:5" hidden="1" x14ac:dyDescent="0.25">
      <c r="A101" s="55">
        <v>44935</v>
      </c>
      <c r="B101" s="62">
        <v>904</v>
      </c>
      <c r="C101" s="56">
        <v>2496342</v>
      </c>
      <c r="D101" s="57">
        <v>249634</v>
      </c>
      <c r="E101" s="56">
        <v>2745976</v>
      </c>
    </row>
    <row r="102" spans="1:5" hidden="1" x14ac:dyDescent="0.25">
      <c r="A102" s="55">
        <v>44935</v>
      </c>
      <c r="B102" s="62">
        <v>908</v>
      </c>
      <c r="C102" s="56">
        <v>1276321</v>
      </c>
      <c r="D102" s="57">
        <v>127632</v>
      </c>
      <c r="E102" s="56">
        <v>1403953</v>
      </c>
    </row>
    <row r="103" spans="1:5" hidden="1" x14ac:dyDescent="0.25">
      <c r="A103" s="55">
        <v>44935</v>
      </c>
      <c r="B103" s="62">
        <v>902</v>
      </c>
      <c r="C103" s="56">
        <v>2057723</v>
      </c>
      <c r="D103" s="57">
        <v>205772</v>
      </c>
      <c r="E103" s="56">
        <v>2263495</v>
      </c>
    </row>
    <row r="104" spans="1:5" hidden="1" x14ac:dyDescent="0.25">
      <c r="A104" s="55">
        <v>44935</v>
      </c>
      <c r="B104" s="62">
        <v>926</v>
      </c>
      <c r="C104" s="56">
        <v>6166529</v>
      </c>
      <c r="D104" s="57">
        <v>616653</v>
      </c>
      <c r="E104" s="56">
        <v>6783182</v>
      </c>
    </row>
    <row r="105" spans="1:5" hidden="1" x14ac:dyDescent="0.25">
      <c r="A105" s="55">
        <v>44935</v>
      </c>
      <c r="B105" s="62">
        <v>907</v>
      </c>
      <c r="C105" s="56">
        <v>1645645</v>
      </c>
      <c r="D105" s="57">
        <v>164565</v>
      </c>
      <c r="E105" s="56">
        <v>1810210</v>
      </c>
    </row>
    <row r="106" spans="1:5" hidden="1" x14ac:dyDescent="0.25">
      <c r="A106" s="55">
        <v>44935</v>
      </c>
      <c r="B106" s="62">
        <v>927</v>
      </c>
      <c r="C106" s="56">
        <v>3597794</v>
      </c>
      <c r="D106" s="57">
        <v>359779</v>
      </c>
      <c r="E106" s="56">
        <v>3957573</v>
      </c>
    </row>
    <row r="107" spans="1:5" hidden="1" x14ac:dyDescent="0.25">
      <c r="A107" s="55">
        <v>44935</v>
      </c>
      <c r="B107" s="62">
        <v>905</v>
      </c>
      <c r="C107" s="56">
        <v>1167152</v>
      </c>
      <c r="D107" s="57">
        <v>116715</v>
      </c>
      <c r="E107" s="56">
        <v>1283867</v>
      </c>
    </row>
    <row r="108" spans="1:5" hidden="1" x14ac:dyDescent="0.25">
      <c r="A108" s="55">
        <v>44936</v>
      </c>
      <c r="B108" s="62">
        <v>1017</v>
      </c>
      <c r="C108" s="56">
        <v>8019424</v>
      </c>
      <c r="D108" s="57">
        <v>801942</v>
      </c>
      <c r="E108" s="56">
        <v>8821366</v>
      </c>
    </row>
    <row r="109" spans="1:5" hidden="1" x14ac:dyDescent="0.25">
      <c r="A109" s="55">
        <v>44936</v>
      </c>
      <c r="B109" s="62">
        <v>977</v>
      </c>
      <c r="C109" s="56">
        <v>9073512</v>
      </c>
      <c r="D109" s="57">
        <v>907351</v>
      </c>
      <c r="E109" s="56">
        <v>9980863</v>
      </c>
    </row>
    <row r="110" spans="1:5" hidden="1" x14ac:dyDescent="0.25">
      <c r="A110" s="55">
        <v>44936</v>
      </c>
      <c r="B110" s="62">
        <v>978</v>
      </c>
      <c r="C110" s="56">
        <v>1357416</v>
      </c>
      <c r="D110" s="57">
        <v>135742</v>
      </c>
      <c r="E110" s="56">
        <v>1493158</v>
      </c>
    </row>
    <row r="111" spans="1:5" hidden="1" x14ac:dyDescent="0.25">
      <c r="A111" s="55">
        <v>44937</v>
      </c>
      <c r="B111" s="62">
        <v>1105</v>
      </c>
      <c r="C111" s="56">
        <v>1833947</v>
      </c>
      <c r="D111" s="57">
        <v>183395</v>
      </c>
      <c r="E111" s="56">
        <v>2017342</v>
      </c>
    </row>
    <row r="112" spans="1:5" hidden="1" x14ac:dyDescent="0.25">
      <c r="A112" s="55">
        <v>44937</v>
      </c>
      <c r="B112" s="62">
        <v>1044</v>
      </c>
      <c r="C112" s="56">
        <v>1481548</v>
      </c>
      <c r="D112" s="57">
        <v>148155</v>
      </c>
      <c r="E112" s="56">
        <v>1629703</v>
      </c>
    </row>
    <row r="113" spans="1:5" hidden="1" x14ac:dyDescent="0.25">
      <c r="A113" s="55">
        <v>44937</v>
      </c>
      <c r="B113" s="62">
        <v>1091</v>
      </c>
      <c r="C113" s="56">
        <v>4348096</v>
      </c>
      <c r="D113" s="57">
        <v>434810</v>
      </c>
      <c r="E113" s="56">
        <v>4782906</v>
      </c>
    </row>
    <row r="114" spans="1:5" hidden="1" x14ac:dyDescent="0.25">
      <c r="A114" s="55">
        <v>44937</v>
      </c>
      <c r="B114" s="62">
        <v>1106</v>
      </c>
      <c r="C114" s="56">
        <v>720363</v>
      </c>
      <c r="D114" s="57">
        <v>72036</v>
      </c>
      <c r="E114" s="56">
        <v>792399</v>
      </c>
    </row>
    <row r="115" spans="1:5" hidden="1" x14ac:dyDescent="0.25">
      <c r="A115" s="55">
        <v>44937</v>
      </c>
      <c r="B115" s="62">
        <v>1112</v>
      </c>
      <c r="C115" s="56">
        <v>3898363</v>
      </c>
      <c r="D115" s="57">
        <v>389836</v>
      </c>
      <c r="E115" s="56">
        <v>4288199</v>
      </c>
    </row>
    <row r="116" spans="1:5" hidden="1" x14ac:dyDescent="0.25">
      <c r="A116" s="55">
        <v>44937</v>
      </c>
      <c r="B116" s="62">
        <v>1090</v>
      </c>
      <c r="C116" s="56">
        <v>1848406</v>
      </c>
      <c r="D116" s="57">
        <v>184841</v>
      </c>
      <c r="E116" s="56">
        <v>2033247</v>
      </c>
    </row>
    <row r="117" spans="1:5" hidden="1" x14ac:dyDescent="0.25">
      <c r="A117" s="55">
        <v>44937</v>
      </c>
      <c r="B117" s="62">
        <v>1111</v>
      </c>
      <c r="C117" s="56">
        <v>4647035</v>
      </c>
      <c r="D117" s="57">
        <v>464704</v>
      </c>
      <c r="E117" s="56">
        <v>5111739</v>
      </c>
    </row>
    <row r="118" spans="1:5" hidden="1" x14ac:dyDescent="0.25">
      <c r="A118" s="55">
        <v>44938</v>
      </c>
      <c r="B118" s="62">
        <v>1415</v>
      </c>
      <c r="C118" s="56">
        <v>852679</v>
      </c>
      <c r="D118" s="57">
        <v>85268</v>
      </c>
      <c r="E118" s="56">
        <v>937947</v>
      </c>
    </row>
    <row r="119" spans="1:5" hidden="1" x14ac:dyDescent="0.25">
      <c r="A119" s="55">
        <v>44939</v>
      </c>
      <c r="B119" s="62">
        <v>1506</v>
      </c>
      <c r="C119" s="56">
        <v>5303213</v>
      </c>
      <c r="D119" s="57">
        <v>530321</v>
      </c>
      <c r="E119" s="56">
        <v>5833534</v>
      </c>
    </row>
    <row r="120" spans="1:5" hidden="1" x14ac:dyDescent="0.25">
      <c r="A120" s="55">
        <v>44939</v>
      </c>
      <c r="B120" s="62">
        <v>1497</v>
      </c>
      <c r="C120" s="56">
        <v>1361442</v>
      </c>
      <c r="D120" s="57">
        <v>136144</v>
      </c>
      <c r="E120" s="56">
        <v>1497586</v>
      </c>
    </row>
    <row r="121" spans="1:5" hidden="1" x14ac:dyDescent="0.25">
      <c r="A121" s="55">
        <v>44939</v>
      </c>
      <c r="B121" s="62">
        <v>1461</v>
      </c>
      <c r="C121" s="56">
        <v>2438527</v>
      </c>
      <c r="D121" s="57">
        <v>243853</v>
      </c>
      <c r="E121" s="56">
        <v>2682380</v>
      </c>
    </row>
    <row r="122" spans="1:5" hidden="1" x14ac:dyDescent="0.25">
      <c r="A122" s="55">
        <v>44940</v>
      </c>
      <c r="B122" s="62">
        <v>1568</v>
      </c>
      <c r="C122" s="56">
        <v>1245170</v>
      </c>
      <c r="D122" s="57">
        <v>124517</v>
      </c>
      <c r="E122" s="56">
        <v>1369687</v>
      </c>
    </row>
    <row r="123" spans="1:5" hidden="1" x14ac:dyDescent="0.25">
      <c r="A123" s="55">
        <v>44940</v>
      </c>
      <c r="B123" s="62">
        <v>1581</v>
      </c>
      <c r="C123" s="56">
        <v>3019188</v>
      </c>
      <c r="D123" s="57">
        <v>301919</v>
      </c>
      <c r="E123" s="56">
        <v>3321107</v>
      </c>
    </row>
    <row r="124" spans="1:5" hidden="1" x14ac:dyDescent="0.25">
      <c r="A124" s="55">
        <v>44940</v>
      </c>
      <c r="B124" s="62">
        <v>1580</v>
      </c>
      <c r="C124" s="56">
        <v>5067418</v>
      </c>
      <c r="D124" s="57">
        <v>506742</v>
      </c>
      <c r="E124" s="56">
        <v>5574160</v>
      </c>
    </row>
    <row r="125" spans="1:5" hidden="1" x14ac:dyDescent="0.25">
      <c r="A125" s="55">
        <v>44942</v>
      </c>
      <c r="B125" s="62">
        <v>1605</v>
      </c>
      <c r="C125" s="56">
        <v>1060948</v>
      </c>
      <c r="D125" s="57">
        <v>106095</v>
      </c>
      <c r="E125" s="56">
        <v>1167043</v>
      </c>
    </row>
    <row r="126" spans="1:5" hidden="1" x14ac:dyDescent="0.25">
      <c r="A126" s="55">
        <v>44942</v>
      </c>
      <c r="B126" s="62">
        <v>1606</v>
      </c>
      <c r="C126" s="56">
        <v>1402114</v>
      </c>
      <c r="D126" s="57">
        <v>140211</v>
      </c>
      <c r="E126" s="56">
        <v>1542325</v>
      </c>
    </row>
    <row r="127" spans="1:5" hidden="1" x14ac:dyDescent="0.25">
      <c r="A127" s="55">
        <v>44944</v>
      </c>
      <c r="B127" s="62">
        <v>1772</v>
      </c>
      <c r="C127" s="56">
        <v>7679550</v>
      </c>
      <c r="D127" s="57">
        <v>767955</v>
      </c>
      <c r="E127" s="56">
        <v>8447505</v>
      </c>
    </row>
    <row r="128" spans="1:5" hidden="1" x14ac:dyDescent="0.25">
      <c r="A128" s="55">
        <v>44960</v>
      </c>
      <c r="B128" s="62">
        <v>2855</v>
      </c>
      <c r="C128" s="56">
        <v>2579813</v>
      </c>
      <c r="D128" s="57">
        <v>257981</v>
      </c>
      <c r="E128" s="56">
        <v>2837794</v>
      </c>
    </row>
    <row r="129" spans="1:5" hidden="1" x14ac:dyDescent="0.25">
      <c r="A129" s="55">
        <v>44960</v>
      </c>
      <c r="B129" s="62">
        <v>2861</v>
      </c>
      <c r="C129" s="56">
        <v>4279427</v>
      </c>
      <c r="D129" s="57">
        <v>427943</v>
      </c>
      <c r="E129" s="56">
        <v>4707370</v>
      </c>
    </row>
    <row r="130" spans="1:5" hidden="1" x14ac:dyDescent="0.25">
      <c r="A130" s="55">
        <v>44960</v>
      </c>
      <c r="B130" s="62">
        <v>2862</v>
      </c>
      <c r="C130" s="56">
        <v>2705504</v>
      </c>
      <c r="D130" s="57">
        <v>270550</v>
      </c>
      <c r="E130" s="56">
        <v>2976054</v>
      </c>
    </row>
    <row r="131" spans="1:5" hidden="1" x14ac:dyDescent="0.25">
      <c r="A131" s="55">
        <v>44960</v>
      </c>
      <c r="B131" s="62">
        <v>2854</v>
      </c>
      <c r="C131" s="56">
        <v>6259093</v>
      </c>
      <c r="D131" s="57">
        <v>625909</v>
      </c>
      <c r="E131" s="56">
        <v>6885002</v>
      </c>
    </row>
    <row r="132" spans="1:5" hidden="1" x14ac:dyDescent="0.25">
      <c r="A132" s="55">
        <v>44960</v>
      </c>
      <c r="B132" s="62">
        <v>2863</v>
      </c>
      <c r="C132" s="56">
        <v>1208177</v>
      </c>
      <c r="D132" s="57">
        <v>120818</v>
      </c>
      <c r="E132" s="56">
        <v>1328995</v>
      </c>
    </row>
    <row r="133" spans="1:5" hidden="1" x14ac:dyDescent="0.25">
      <c r="A133" s="55">
        <v>44960</v>
      </c>
      <c r="B133" s="62">
        <v>2866</v>
      </c>
      <c r="C133" s="56">
        <v>1402114</v>
      </c>
      <c r="D133" s="57">
        <v>140211</v>
      </c>
      <c r="E133" s="56">
        <v>1542325</v>
      </c>
    </row>
    <row r="134" spans="1:5" hidden="1" x14ac:dyDescent="0.25">
      <c r="A134" s="55">
        <v>44960</v>
      </c>
      <c r="B134" s="62">
        <v>2860</v>
      </c>
      <c r="C134" s="56">
        <v>6039334</v>
      </c>
      <c r="D134" s="57">
        <v>603933</v>
      </c>
      <c r="E134" s="56">
        <v>6643267</v>
      </c>
    </row>
    <row r="135" spans="1:5" hidden="1" x14ac:dyDescent="0.25">
      <c r="A135" s="55">
        <v>44960</v>
      </c>
      <c r="B135" s="62">
        <v>2867</v>
      </c>
      <c r="C135" s="56">
        <v>1043117</v>
      </c>
      <c r="D135" s="57">
        <v>104312</v>
      </c>
      <c r="E135" s="56">
        <v>1147429</v>
      </c>
    </row>
    <row r="136" spans="1:5" hidden="1" x14ac:dyDescent="0.25">
      <c r="A136" s="55">
        <v>44960</v>
      </c>
      <c r="B136" s="62">
        <v>2857</v>
      </c>
      <c r="C136" s="56">
        <v>2026294</v>
      </c>
      <c r="D136" s="57">
        <v>202629</v>
      </c>
      <c r="E136" s="56">
        <v>2228923</v>
      </c>
    </row>
    <row r="137" spans="1:5" hidden="1" x14ac:dyDescent="0.25">
      <c r="A137" s="55">
        <v>44960</v>
      </c>
      <c r="B137" s="62">
        <v>2865</v>
      </c>
      <c r="C137" s="56">
        <v>1427089</v>
      </c>
      <c r="D137" s="57">
        <v>142709</v>
      </c>
      <c r="E137" s="56">
        <v>1569798</v>
      </c>
    </row>
    <row r="138" spans="1:5" hidden="1" x14ac:dyDescent="0.25">
      <c r="A138" s="55">
        <v>44960</v>
      </c>
      <c r="B138" s="62">
        <v>2864</v>
      </c>
      <c r="C138" s="56">
        <v>842309</v>
      </c>
      <c r="D138" s="57">
        <v>84231</v>
      </c>
      <c r="E138" s="56">
        <v>926540</v>
      </c>
    </row>
    <row r="139" spans="1:5" hidden="1" x14ac:dyDescent="0.25">
      <c r="A139" s="55">
        <v>44960</v>
      </c>
      <c r="B139" s="62">
        <v>2858</v>
      </c>
      <c r="C139" s="56">
        <v>1055051</v>
      </c>
      <c r="D139" s="57">
        <v>105505</v>
      </c>
      <c r="E139" s="56">
        <v>1160556</v>
      </c>
    </row>
    <row r="140" spans="1:5" hidden="1" x14ac:dyDescent="0.25">
      <c r="A140" s="55">
        <v>44960</v>
      </c>
      <c r="B140" s="62">
        <v>2856</v>
      </c>
      <c r="C140" s="56">
        <v>1441885</v>
      </c>
      <c r="D140" s="57">
        <v>144189</v>
      </c>
      <c r="E140" s="56">
        <v>1586074</v>
      </c>
    </row>
    <row r="141" spans="1:5" hidden="1" x14ac:dyDescent="0.25">
      <c r="A141" s="55">
        <v>44960</v>
      </c>
      <c r="B141" s="62">
        <v>2859</v>
      </c>
      <c r="C141" s="56">
        <v>1055051</v>
      </c>
      <c r="D141" s="57">
        <v>105505</v>
      </c>
      <c r="E141" s="56">
        <v>1160556</v>
      </c>
    </row>
    <row r="142" spans="1:5" hidden="1" x14ac:dyDescent="0.25">
      <c r="A142" s="55">
        <v>44961</v>
      </c>
      <c r="B142" s="62">
        <v>2894</v>
      </c>
      <c r="C142" s="56">
        <v>1815013</v>
      </c>
      <c r="D142" s="57">
        <v>181501</v>
      </c>
      <c r="E142" s="56">
        <v>1996514</v>
      </c>
    </row>
    <row r="143" spans="1:5" hidden="1" x14ac:dyDescent="0.25">
      <c r="A143" s="55">
        <v>44961</v>
      </c>
      <c r="B143" s="62">
        <v>2893</v>
      </c>
      <c r="C143" s="56">
        <v>1592606</v>
      </c>
      <c r="D143" s="57">
        <v>159261</v>
      </c>
      <c r="E143" s="56">
        <v>1751867</v>
      </c>
    </row>
    <row r="144" spans="1:5" hidden="1" x14ac:dyDescent="0.25">
      <c r="A144" s="55">
        <v>44963</v>
      </c>
      <c r="B144" s="62">
        <v>2963</v>
      </c>
      <c r="C144" s="56">
        <v>1413379</v>
      </c>
      <c r="D144" s="57">
        <v>141338</v>
      </c>
      <c r="E144" s="56">
        <v>1554717</v>
      </c>
    </row>
    <row r="145" spans="1:5" hidden="1" x14ac:dyDescent="0.25">
      <c r="A145" s="55">
        <v>44963</v>
      </c>
      <c r="B145" s="62">
        <v>2909</v>
      </c>
      <c r="C145" s="56">
        <v>3981094</v>
      </c>
      <c r="D145" s="57">
        <v>398109</v>
      </c>
      <c r="E145" s="56">
        <v>4379203</v>
      </c>
    </row>
    <row r="146" spans="1:5" hidden="1" x14ac:dyDescent="0.25">
      <c r="A146" s="55">
        <v>44964</v>
      </c>
      <c r="B146" s="62">
        <v>3050</v>
      </c>
      <c r="C146" s="56">
        <v>1018447</v>
      </c>
      <c r="D146" s="57">
        <v>101845</v>
      </c>
      <c r="E146" s="56">
        <v>1120292</v>
      </c>
    </row>
    <row r="147" spans="1:5" hidden="1" x14ac:dyDescent="0.25">
      <c r="A147" s="55">
        <v>44964</v>
      </c>
      <c r="B147" s="62">
        <v>3101</v>
      </c>
      <c r="C147" s="56">
        <v>2110728</v>
      </c>
      <c r="D147" s="57">
        <v>211073</v>
      </c>
      <c r="E147" s="56">
        <v>2321801</v>
      </c>
    </row>
    <row r="148" spans="1:5" hidden="1" x14ac:dyDescent="0.25">
      <c r="A148" s="55">
        <v>44964</v>
      </c>
      <c r="B148" s="62">
        <v>3103</v>
      </c>
      <c r="C148" s="56">
        <v>1637970</v>
      </c>
      <c r="D148" s="57">
        <v>163797</v>
      </c>
      <c r="E148" s="56">
        <v>1801767</v>
      </c>
    </row>
    <row r="149" spans="1:5" hidden="1" x14ac:dyDescent="0.25">
      <c r="A149" s="55">
        <v>44964</v>
      </c>
      <c r="B149" s="62">
        <v>3105</v>
      </c>
      <c r="C149" s="56">
        <v>4359083</v>
      </c>
      <c r="D149" s="57">
        <v>435908</v>
      </c>
      <c r="E149" s="56">
        <v>4794991</v>
      </c>
    </row>
    <row r="150" spans="1:5" hidden="1" x14ac:dyDescent="0.25">
      <c r="A150" s="55">
        <v>44964</v>
      </c>
      <c r="B150" s="62">
        <v>3102</v>
      </c>
      <c r="C150" s="56">
        <v>1014109</v>
      </c>
      <c r="D150" s="57">
        <v>101411</v>
      </c>
      <c r="E150" s="56">
        <v>1115520</v>
      </c>
    </row>
    <row r="151" spans="1:5" hidden="1" x14ac:dyDescent="0.25">
      <c r="A151" s="55">
        <v>44964</v>
      </c>
      <c r="B151" s="62">
        <v>3104</v>
      </c>
      <c r="C151" s="56">
        <v>985331</v>
      </c>
      <c r="D151" s="57">
        <v>98533</v>
      </c>
      <c r="E151" s="56">
        <v>1083864</v>
      </c>
    </row>
    <row r="152" spans="1:5" hidden="1" x14ac:dyDescent="0.25">
      <c r="A152" s="55">
        <v>44966</v>
      </c>
      <c r="B152" s="62">
        <v>3587</v>
      </c>
      <c r="C152" s="56">
        <v>1883425</v>
      </c>
      <c r="D152" s="57">
        <v>188343</v>
      </c>
      <c r="E152" s="56">
        <v>2071768</v>
      </c>
    </row>
    <row r="153" spans="1:5" hidden="1" x14ac:dyDescent="0.25">
      <c r="A153" s="55">
        <v>44967</v>
      </c>
      <c r="B153" s="62">
        <v>3839</v>
      </c>
      <c r="C153" s="56">
        <v>2239871</v>
      </c>
      <c r="D153" s="57">
        <v>223987</v>
      </c>
      <c r="E153" s="56">
        <v>2463858</v>
      </c>
    </row>
    <row r="154" spans="1:5" hidden="1" x14ac:dyDescent="0.25">
      <c r="A154" s="55">
        <v>44967</v>
      </c>
      <c r="B154" s="62">
        <v>3864</v>
      </c>
      <c r="C154" s="56">
        <v>655853</v>
      </c>
      <c r="D154" s="57">
        <v>65585</v>
      </c>
      <c r="E154" s="56">
        <v>721438</v>
      </c>
    </row>
    <row r="155" spans="1:5" hidden="1" x14ac:dyDescent="0.25">
      <c r="A155" s="55">
        <v>44967</v>
      </c>
      <c r="B155" s="62">
        <v>3600</v>
      </c>
      <c r="C155" s="56">
        <v>1246320</v>
      </c>
      <c r="D155" s="57">
        <v>124632</v>
      </c>
      <c r="E155" s="56">
        <v>1370952</v>
      </c>
    </row>
    <row r="156" spans="1:5" hidden="1" x14ac:dyDescent="0.25">
      <c r="A156" s="55">
        <v>44968</v>
      </c>
      <c r="B156" s="62">
        <v>3923</v>
      </c>
      <c r="C156" s="56">
        <v>2820193</v>
      </c>
      <c r="D156" s="57">
        <v>282019</v>
      </c>
      <c r="E156" s="56">
        <v>3102212</v>
      </c>
    </row>
    <row r="157" spans="1:5" hidden="1" x14ac:dyDescent="0.25">
      <c r="A157" s="55">
        <v>44968</v>
      </c>
      <c r="B157" s="62">
        <v>3922</v>
      </c>
      <c r="C157" s="56">
        <v>2414164</v>
      </c>
      <c r="D157" s="57">
        <v>241416</v>
      </c>
      <c r="E157" s="56">
        <v>2655580</v>
      </c>
    </row>
    <row r="158" spans="1:5" hidden="1" x14ac:dyDescent="0.25">
      <c r="A158" s="55">
        <v>44970</v>
      </c>
      <c r="B158" s="62">
        <v>3993</v>
      </c>
      <c r="C158" s="56">
        <v>1468653</v>
      </c>
      <c r="D158" s="57">
        <v>146865</v>
      </c>
      <c r="E158" s="56">
        <v>1615518</v>
      </c>
    </row>
    <row r="159" spans="1:5" hidden="1" x14ac:dyDescent="0.25">
      <c r="A159" s="55">
        <v>44971</v>
      </c>
      <c r="B159" s="62">
        <v>4102</v>
      </c>
      <c r="C159" s="56">
        <v>2029046</v>
      </c>
      <c r="D159" s="57">
        <v>202905</v>
      </c>
      <c r="E159" s="56">
        <v>2231951</v>
      </c>
    </row>
    <row r="160" spans="1:5" hidden="1" x14ac:dyDescent="0.25">
      <c r="A160" s="55">
        <v>44971</v>
      </c>
      <c r="B160" s="62">
        <v>4101</v>
      </c>
      <c r="C160" s="56">
        <v>1288498</v>
      </c>
      <c r="D160" s="57">
        <v>128850</v>
      </c>
      <c r="E160" s="56">
        <v>1417348</v>
      </c>
    </row>
    <row r="161" spans="1:5" hidden="1" x14ac:dyDescent="0.25">
      <c r="A161" s="55">
        <v>44972</v>
      </c>
      <c r="B161" s="62">
        <v>4146</v>
      </c>
      <c r="C161" s="56">
        <v>808331</v>
      </c>
      <c r="D161" s="57">
        <v>80833</v>
      </c>
      <c r="E161" s="56">
        <v>889164</v>
      </c>
    </row>
    <row r="162" spans="1:5" hidden="1" x14ac:dyDescent="0.25">
      <c r="A162" s="55">
        <v>44973</v>
      </c>
      <c r="B162" s="62">
        <v>6364</v>
      </c>
      <c r="C162" s="56">
        <v>2272622</v>
      </c>
      <c r="D162" s="57">
        <v>227262</v>
      </c>
      <c r="E162" s="56">
        <v>2499884</v>
      </c>
    </row>
    <row r="163" spans="1:5" hidden="1" x14ac:dyDescent="0.25">
      <c r="A163" s="55">
        <v>44973</v>
      </c>
      <c r="B163" s="62">
        <v>6269</v>
      </c>
      <c r="C163" s="56">
        <v>3092653</v>
      </c>
      <c r="D163" s="57">
        <v>309265</v>
      </c>
      <c r="E163" s="56">
        <v>3401918</v>
      </c>
    </row>
    <row r="164" spans="1:5" hidden="1" x14ac:dyDescent="0.25">
      <c r="A164" s="55">
        <v>44973</v>
      </c>
      <c r="B164" s="62">
        <v>6365</v>
      </c>
      <c r="C164" s="56">
        <v>1042258</v>
      </c>
      <c r="D164" s="57">
        <v>104226</v>
      </c>
      <c r="E164" s="56">
        <v>1146484</v>
      </c>
    </row>
    <row r="165" spans="1:5" hidden="1" x14ac:dyDescent="0.25">
      <c r="A165" s="55">
        <v>44973</v>
      </c>
      <c r="B165" s="62">
        <v>4208</v>
      </c>
      <c r="C165" s="56">
        <v>723613</v>
      </c>
      <c r="D165" s="57">
        <v>72361</v>
      </c>
      <c r="E165" s="56">
        <v>795974</v>
      </c>
    </row>
    <row r="166" spans="1:5" hidden="1" x14ac:dyDescent="0.25">
      <c r="A166" s="55">
        <v>44975</v>
      </c>
      <c r="B166" s="62">
        <v>6710</v>
      </c>
      <c r="C166" s="56">
        <v>770817</v>
      </c>
      <c r="D166" s="57">
        <v>77082</v>
      </c>
      <c r="E166" s="56">
        <v>847899</v>
      </c>
    </row>
    <row r="167" spans="1:5" hidden="1" x14ac:dyDescent="0.25">
      <c r="A167" s="55">
        <v>44977</v>
      </c>
      <c r="B167" s="62">
        <v>6715</v>
      </c>
      <c r="C167" s="56">
        <v>1213190</v>
      </c>
      <c r="D167" s="57">
        <v>121319</v>
      </c>
      <c r="E167" s="56">
        <v>1334509</v>
      </c>
    </row>
    <row r="168" spans="1:5" hidden="1" x14ac:dyDescent="0.25">
      <c r="A168" s="55">
        <v>44977</v>
      </c>
      <c r="B168" s="62">
        <v>6733</v>
      </c>
      <c r="C168" s="56">
        <v>1333186</v>
      </c>
      <c r="D168" s="57">
        <v>133319</v>
      </c>
      <c r="E168" s="56">
        <v>1466505</v>
      </c>
    </row>
    <row r="169" spans="1:5" hidden="1" x14ac:dyDescent="0.25">
      <c r="A169" s="55">
        <v>44977</v>
      </c>
      <c r="B169" s="62">
        <v>6716</v>
      </c>
      <c r="C169" s="56">
        <v>2997515</v>
      </c>
      <c r="D169" s="57">
        <v>299752</v>
      </c>
      <c r="E169" s="56">
        <v>3297267</v>
      </c>
    </row>
    <row r="170" spans="1:5" hidden="1" x14ac:dyDescent="0.25">
      <c r="A170" s="55">
        <v>44977</v>
      </c>
      <c r="B170" s="62">
        <v>6738</v>
      </c>
      <c r="C170" s="56">
        <v>1055051</v>
      </c>
      <c r="D170" s="57">
        <v>105505</v>
      </c>
      <c r="E170" s="56">
        <v>1160556</v>
      </c>
    </row>
    <row r="171" spans="1:5" hidden="1" x14ac:dyDescent="0.25">
      <c r="A171" s="55">
        <v>44978</v>
      </c>
      <c r="B171" s="62">
        <v>6817</v>
      </c>
      <c r="C171" s="56">
        <v>1944325</v>
      </c>
      <c r="D171" s="57">
        <v>194433</v>
      </c>
      <c r="E171" s="56">
        <v>2138758</v>
      </c>
    </row>
    <row r="172" spans="1:5" hidden="1" x14ac:dyDescent="0.25">
      <c r="A172" s="55">
        <v>44978</v>
      </c>
      <c r="B172" s="62">
        <v>6818</v>
      </c>
      <c r="C172" s="56">
        <v>958358</v>
      </c>
      <c r="D172" s="57">
        <v>95836</v>
      </c>
      <c r="E172" s="56">
        <v>1054194</v>
      </c>
    </row>
    <row r="173" spans="1:5" hidden="1" x14ac:dyDescent="0.25">
      <c r="A173" s="55">
        <v>44978</v>
      </c>
      <c r="B173" s="62">
        <v>6811</v>
      </c>
      <c r="C173" s="56">
        <v>876322</v>
      </c>
      <c r="D173" s="57">
        <v>87632</v>
      </c>
      <c r="E173" s="56">
        <v>963954</v>
      </c>
    </row>
    <row r="174" spans="1:5" hidden="1" x14ac:dyDescent="0.25">
      <c r="A174" s="55">
        <v>44979</v>
      </c>
      <c r="B174" s="62">
        <v>6877</v>
      </c>
      <c r="C174" s="56">
        <v>639466</v>
      </c>
      <c r="D174" s="57">
        <v>63947</v>
      </c>
      <c r="E174" s="56">
        <v>703413</v>
      </c>
    </row>
    <row r="175" spans="1:5" hidden="1" x14ac:dyDescent="0.25">
      <c r="A175" s="55">
        <v>44979</v>
      </c>
      <c r="B175" s="62">
        <v>6879</v>
      </c>
      <c r="C175" s="56">
        <v>765894</v>
      </c>
      <c r="D175" s="57">
        <v>76589</v>
      </c>
      <c r="E175" s="56">
        <v>842483</v>
      </c>
    </row>
    <row r="176" spans="1:5" hidden="1" x14ac:dyDescent="0.25">
      <c r="A176" s="55">
        <v>44980</v>
      </c>
      <c r="B176" s="62">
        <v>7625</v>
      </c>
      <c r="C176" s="56">
        <v>1592004</v>
      </c>
      <c r="D176" s="57">
        <v>159200</v>
      </c>
      <c r="E176" s="56">
        <v>1751204</v>
      </c>
    </row>
    <row r="177" spans="1:5" hidden="1" x14ac:dyDescent="0.25">
      <c r="A177" s="55">
        <v>44981</v>
      </c>
      <c r="B177" s="62">
        <v>8998</v>
      </c>
      <c r="C177" s="56">
        <v>1603667</v>
      </c>
      <c r="D177" s="57">
        <v>160367</v>
      </c>
      <c r="E177" s="56">
        <v>1764034</v>
      </c>
    </row>
    <row r="178" spans="1:5" hidden="1" x14ac:dyDescent="0.25">
      <c r="A178" s="55">
        <v>44981</v>
      </c>
      <c r="B178" s="62">
        <v>8988</v>
      </c>
      <c r="C178" s="56">
        <v>595553</v>
      </c>
      <c r="D178" s="57">
        <v>59555</v>
      </c>
      <c r="E178" s="56">
        <v>655108</v>
      </c>
    </row>
    <row r="179" spans="1:5" hidden="1" x14ac:dyDescent="0.25">
      <c r="A179" s="55">
        <v>44982</v>
      </c>
      <c r="B179" s="62">
        <v>9016</v>
      </c>
      <c r="C179" s="56">
        <v>1599134</v>
      </c>
      <c r="D179" s="57">
        <v>159913</v>
      </c>
      <c r="E179" s="56">
        <v>1759047</v>
      </c>
    </row>
    <row r="180" spans="1:5" hidden="1" x14ac:dyDescent="0.25">
      <c r="A180" s="55">
        <v>44984</v>
      </c>
      <c r="B180" s="62">
        <v>9050</v>
      </c>
      <c r="C180" s="56">
        <v>976900</v>
      </c>
      <c r="D180" s="57">
        <v>97690</v>
      </c>
      <c r="E180" s="56">
        <v>1074590</v>
      </c>
    </row>
    <row r="181" spans="1:5" hidden="1" x14ac:dyDescent="0.25">
      <c r="A181" s="55">
        <v>44984</v>
      </c>
      <c r="B181" s="62">
        <v>9052</v>
      </c>
      <c r="C181" s="56">
        <v>1330625</v>
      </c>
      <c r="D181" s="57">
        <v>133063</v>
      </c>
      <c r="E181" s="56">
        <v>1463688</v>
      </c>
    </row>
    <row r="182" spans="1:5" hidden="1" x14ac:dyDescent="0.25">
      <c r="A182" s="55">
        <v>44985</v>
      </c>
      <c r="B182" s="62">
        <v>9078</v>
      </c>
      <c r="C182" s="56">
        <v>914360</v>
      </c>
      <c r="D182" s="57">
        <v>91436</v>
      </c>
      <c r="E182" s="56">
        <v>1005796</v>
      </c>
    </row>
    <row r="183" spans="1:5" hidden="1" x14ac:dyDescent="0.25">
      <c r="A183" s="52">
        <v>44986</v>
      </c>
      <c r="B183" s="63">
        <v>9164</v>
      </c>
      <c r="C183" s="53">
        <v>527525</v>
      </c>
      <c r="D183" s="54">
        <v>52753</v>
      </c>
      <c r="E183" s="53">
        <v>580278</v>
      </c>
    </row>
    <row r="184" spans="1:5" hidden="1" x14ac:dyDescent="0.25">
      <c r="A184" s="52">
        <v>44986</v>
      </c>
      <c r="B184" s="63">
        <v>9165</v>
      </c>
      <c r="C184" s="53">
        <v>1133764</v>
      </c>
      <c r="D184" s="54">
        <v>113376</v>
      </c>
      <c r="E184" s="53">
        <v>1247140</v>
      </c>
    </row>
    <row r="185" spans="1:5" hidden="1" x14ac:dyDescent="0.25">
      <c r="A185" s="52">
        <v>44987</v>
      </c>
      <c r="B185" s="63">
        <v>9219</v>
      </c>
      <c r="C185" s="53">
        <v>525793</v>
      </c>
      <c r="D185" s="54">
        <v>52579</v>
      </c>
      <c r="E185" s="53">
        <v>578372</v>
      </c>
    </row>
    <row r="186" spans="1:5" hidden="1" x14ac:dyDescent="0.25">
      <c r="A186" s="52">
        <v>44987</v>
      </c>
      <c r="B186" s="63">
        <v>9234</v>
      </c>
      <c r="C186" s="53">
        <v>1284961</v>
      </c>
      <c r="D186" s="54">
        <v>128496</v>
      </c>
      <c r="E186" s="53">
        <v>1413457</v>
      </c>
    </row>
    <row r="187" spans="1:5" hidden="1" x14ac:dyDescent="0.25">
      <c r="A187" s="52">
        <v>44987</v>
      </c>
      <c r="B187" s="63">
        <v>11231</v>
      </c>
      <c r="C187" s="53">
        <v>1681317</v>
      </c>
      <c r="D187" s="54">
        <v>168132</v>
      </c>
      <c r="E187" s="53">
        <v>1849449</v>
      </c>
    </row>
    <row r="188" spans="1:5" hidden="1" x14ac:dyDescent="0.25">
      <c r="A188" s="52">
        <v>44989</v>
      </c>
      <c r="B188" s="63">
        <v>11324</v>
      </c>
      <c r="C188" s="53">
        <v>2883772</v>
      </c>
      <c r="D188" s="54">
        <v>288377</v>
      </c>
      <c r="E188" s="53">
        <v>3172149</v>
      </c>
    </row>
    <row r="189" spans="1:5" hidden="1" x14ac:dyDescent="0.25">
      <c r="A189" s="52">
        <v>44989</v>
      </c>
      <c r="B189" s="63">
        <v>11302</v>
      </c>
      <c r="C189" s="53">
        <v>746025</v>
      </c>
      <c r="D189" s="54">
        <v>74603</v>
      </c>
      <c r="E189" s="53">
        <v>820628</v>
      </c>
    </row>
    <row r="190" spans="1:5" hidden="1" x14ac:dyDescent="0.25">
      <c r="A190" s="52">
        <v>44989</v>
      </c>
      <c r="B190" s="63">
        <v>11345</v>
      </c>
      <c r="C190" s="53">
        <v>1207368</v>
      </c>
      <c r="D190" s="54">
        <v>120737</v>
      </c>
      <c r="E190" s="53">
        <v>1328105</v>
      </c>
    </row>
    <row r="191" spans="1:5" hidden="1" x14ac:dyDescent="0.25">
      <c r="A191" s="52">
        <v>44989</v>
      </c>
      <c r="B191" s="63">
        <v>11303</v>
      </c>
      <c r="C191" s="53">
        <v>2124788</v>
      </c>
      <c r="D191" s="54">
        <v>212479</v>
      </c>
      <c r="E191" s="53">
        <v>2337267</v>
      </c>
    </row>
    <row r="192" spans="1:5" hidden="1" x14ac:dyDescent="0.25">
      <c r="A192" s="52">
        <v>44991</v>
      </c>
      <c r="B192" s="63">
        <v>11383</v>
      </c>
      <c r="C192" s="53">
        <v>2883402</v>
      </c>
      <c r="D192" s="54">
        <v>288340</v>
      </c>
      <c r="E192" s="53">
        <v>3171742</v>
      </c>
    </row>
    <row r="193" spans="1:5" hidden="1" x14ac:dyDescent="0.25">
      <c r="A193" s="52">
        <v>44991</v>
      </c>
      <c r="B193" s="63">
        <v>11347</v>
      </c>
      <c r="C193" s="53">
        <v>1293415</v>
      </c>
      <c r="D193" s="54">
        <v>129342</v>
      </c>
      <c r="E193" s="53">
        <v>1422757</v>
      </c>
    </row>
    <row r="194" spans="1:5" hidden="1" x14ac:dyDescent="0.25">
      <c r="A194" s="52">
        <v>44992</v>
      </c>
      <c r="B194" s="63">
        <v>11471</v>
      </c>
      <c r="C194" s="53">
        <v>1626410</v>
      </c>
      <c r="D194" s="54">
        <v>162641</v>
      </c>
      <c r="E194" s="53">
        <v>1789051</v>
      </c>
    </row>
    <row r="195" spans="1:5" hidden="1" x14ac:dyDescent="0.25">
      <c r="A195" s="52">
        <v>44992</v>
      </c>
      <c r="B195" s="63">
        <v>11475</v>
      </c>
      <c r="C195" s="53">
        <v>3631507</v>
      </c>
      <c r="D195" s="54">
        <v>363151</v>
      </c>
      <c r="E195" s="53">
        <v>3994658</v>
      </c>
    </row>
    <row r="196" spans="1:5" hidden="1" x14ac:dyDescent="0.25">
      <c r="A196" s="52">
        <v>44992</v>
      </c>
      <c r="B196" s="63">
        <v>11528</v>
      </c>
      <c r="C196" s="53">
        <v>2318208</v>
      </c>
      <c r="D196" s="54">
        <v>231821</v>
      </c>
      <c r="E196" s="53">
        <v>2550029</v>
      </c>
    </row>
    <row r="197" spans="1:5" hidden="1" x14ac:dyDescent="0.25">
      <c r="A197" s="52">
        <v>44992</v>
      </c>
      <c r="B197" s="63">
        <v>11529</v>
      </c>
      <c r="C197" s="53">
        <v>1441885</v>
      </c>
      <c r="D197" s="54">
        <v>144189</v>
      </c>
      <c r="E197" s="53">
        <v>1586074</v>
      </c>
    </row>
    <row r="198" spans="1:5" hidden="1" x14ac:dyDescent="0.25">
      <c r="A198" s="52">
        <v>44992</v>
      </c>
      <c r="B198" s="63">
        <v>11487</v>
      </c>
      <c r="C198" s="53">
        <v>876322</v>
      </c>
      <c r="D198" s="54">
        <v>87632</v>
      </c>
      <c r="E198" s="53">
        <v>963954</v>
      </c>
    </row>
    <row r="199" spans="1:5" hidden="1" x14ac:dyDescent="0.25">
      <c r="A199" s="52">
        <v>44992</v>
      </c>
      <c r="B199" s="63">
        <v>11490</v>
      </c>
      <c r="C199" s="53">
        <v>1122098</v>
      </c>
      <c r="D199" s="54">
        <v>112210</v>
      </c>
      <c r="E199" s="53">
        <v>1234308</v>
      </c>
    </row>
    <row r="200" spans="1:5" hidden="1" x14ac:dyDescent="0.25">
      <c r="A200" s="52">
        <v>44995</v>
      </c>
      <c r="B200" s="63">
        <v>13283</v>
      </c>
      <c r="C200" s="53">
        <v>2140994</v>
      </c>
      <c r="D200" s="54">
        <v>214099</v>
      </c>
      <c r="E200" s="53">
        <v>2355093</v>
      </c>
    </row>
    <row r="201" spans="1:5" hidden="1" x14ac:dyDescent="0.25">
      <c r="A201" s="52">
        <v>44995</v>
      </c>
      <c r="B201" s="63">
        <v>13282</v>
      </c>
      <c r="C201" s="53">
        <v>985452</v>
      </c>
      <c r="D201" s="54">
        <v>98545</v>
      </c>
      <c r="E201" s="53">
        <v>1083997</v>
      </c>
    </row>
    <row r="202" spans="1:5" hidden="1" x14ac:dyDescent="0.25">
      <c r="A202" s="52">
        <v>44996</v>
      </c>
      <c r="B202" s="63">
        <v>13435</v>
      </c>
      <c r="C202" s="53">
        <v>1019341</v>
      </c>
      <c r="D202" s="54">
        <v>101934</v>
      </c>
      <c r="E202" s="53">
        <v>1121275</v>
      </c>
    </row>
    <row r="203" spans="1:5" hidden="1" x14ac:dyDescent="0.25">
      <c r="A203" s="52">
        <v>44996</v>
      </c>
      <c r="B203" s="63">
        <v>13374</v>
      </c>
      <c r="C203" s="53">
        <v>987113</v>
      </c>
      <c r="D203" s="54">
        <v>98711</v>
      </c>
      <c r="E203" s="53">
        <v>1085824</v>
      </c>
    </row>
    <row r="204" spans="1:5" hidden="1" x14ac:dyDescent="0.25">
      <c r="A204" s="52">
        <v>44998</v>
      </c>
      <c r="B204" s="63">
        <v>13458</v>
      </c>
      <c r="C204" s="53">
        <v>713450</v>
      </c>
      <c r="D204" s="54">
        <v>71345</v>
      </c>
      <c r="E204" s="53">
        <v>784795</v>
      </c>
    </row>
    <row r="205" spans="1:5" hidden="1" x14ac:dyDescent="0.25">
      <c r="A205" s="52">
        <v>44998</v>
      </c>
      <c r="B205" s="63">
        <v>13457</v>
      </c>
      <c r="C205" s="53">
        <v>814299</v>
      </c>
      <c r="D205" s="54">
        <v>81430</v>
      </c>
      <c r="E205" s="53">
        <v>895729</v>
      </c>
    </row>
    <row r="206" spans="1:5" hidden="1" x14ac:dyDescent="0.25">
      <c r="A206" s="52">
        <v>44998</v>
      </c>
      <c r="B206" s="63">
        <v>13523</v>
      </c>
      <c r="C206" s="53">
        <v>876322</v>
      </c>
      <c r="D206" s="54">
        <v>87632</v>
      </c>
      <c r="E206" s="53">
        <v>963954</v>
      </c>
    </row>
    <row r="207" spans="1:5" hidden="1" x14ac:dyDescent="0.25">
      <c r="A207" s="52">
        <v>44998</v>
      </c>
      <c r="B207" s="63">
        <v>13521</v>
      </c>
      <c r="C207" s="53">
        <v>1022096</v>
      </c>
      <c r="D207" s="54">
        <v>102210</v>
      </c>
      <c r="E207" s="53">
        <v>1124306</v>
      </c>
    </row>
    <row r="208" spans="1:5" hidden="1" x14ac:dyDescent="0.25">
      <c r="A208" s="52">
        <v>44999</v>
      </c>
      <c r="B208" s="63">
        <v>13611</v>
      </c>
      <c r="C208" s="53">
        <v>1140398</v>
      </c>
      <c r="D208" s="54">
        <v>114040</v>
      </c>
      <c r="E208" s="53">
        <v>1254438</v>
      </c>
    </row>
    <row r="209" spans="1:5" hidden="1" x14ac:dyDescent="0.25">
      <c r="A209" s="52">
        <v>44999</v>
      </c>
      <c r="B209" s="63">
        <v>13600</v>
      </c>
      <c r="C209" s="53">
        <v>2883772</v>
      </c>
      <c r="D209" s="54">
        <v>288377</v>
      </c>
      <c r="E209" s="53">
        <v>3172149</v>
      </c>
    </row>
    <row r="210" spans="1:5" hidden="1" x14ac:dyDescent="0.25">
      <c r="A210" s="52">
        <v>45001</v>
      </c>
      <c r="B210" s="63">
        <v>15544</v>
      </c>
      <c r="C210" s="53">
        <v>2179474</v>
      </c>
      <c r="D210" s="54">
        <v>217947</v>
      </c>
      <c r="E210" s="53">
        <v>2397421</v>
      </c>
    </row>
    <row r="211" spans="1:5" hidden="1" x14ac:dyDescent="0.25">
      <c r="A211" s="52">
        <v>45001</v>
      </c>
      <c r="B211" s="63">
        <v>15552</v>
      </c>
      <c r="C211" s="53">
        <v>1057329</v>
      </c>
      <c r="D211" s="54">
        <v>105733</v>
      </c>
      <c r="E211" s="53">
        <v>1163062</v>
      </c>
    </row>
    <row r="212" spans="1:5" hidden="1" x14ac:dyDescent="0.25">
      <c r="A212" s="52">
        <v>45002</v>
      </c>
      <c r="B212" s="63">
        <v>15643</v>
      </c>
      <c r="C212" s="53">
        <v>2464408</v>
      </c>
      <c r="D212" s="54">
        <v>246441</v>
      </c>
      <c r="E212" s="53">
        <v>2710849</v>
      </c>
    </row>
    <row r="213" spans="1:5" hidden="1" x14ac:dyDescent="0.25">
      <c r="A213" s="52">
        <v>45003</v>
      </c>
      <c r="B213" s="63">
        <v>15690</v>
      </c>
      <c r="C213" s="53">
        <v>827258</v>
      </c>
      <c r="D213" s="54">
        <v>82726</v>
      </c>
      <c r="E213" s="53">
        <v>909984</v>
      </c>
    </row>
    <row r="214" spans="1:5" hidden="1" x14ac:dyDescent="0.25">
      <c r="A214" s="52">
        <v>45003</v>
      </c>
      <c r="B214" s="63">
        <v>15691</v>
      </c>
      <c r="C214" s="53">
        <v>1280158</v>
      </c>
      <c r="D214" s="54">
        <v>128016</v>
      </c>
      <c r="E214" s="53">
        <v>1408174</v>
      </c>
    </row>
    <row r="215" spans="1:5" hidden="1" x14ac:dyDescent="0.25">
      <c r="A215" s="52">
        <v>45003</v>
      </c>
      <c r="B215" s="63">
        <v>15689</v>
      </c>
      <c r="C215" s="53">
        <v>1798953</v>
      </c>
      <c r="D215" s="54">
        <v>179895</v>
      </c>
      <c r="E215" s="53">
        <v>1978848</v>
      </c>
    </row>
    <row r="216" spans="1:5" hidden="1" x14ac:dyDescent="0.25">
      <c r="A216" s="52">
        <v>45005</v>
      </c>
      <c r="B216" s="63">
        <v>15771</v>
      </c>
      <c r="C216" s="53">
        <v>1253091</v>
      </c>
      <c r="D216" s="54">
        <v>125309</v>
      </c>
      <c r="E216" s="53">
        <v>1378400</v>
      </c>
    </row>
    <row r="217" spans="1:5" hidden="1" x14ac:dyDescent="0.25">
      <c r="A217" s="52">
        <v>45005</v>
      </c>
      <c r="B217" s="63">
        <v>15770</v>
      </c>
      <c r="C217" s="53">
        <v>876322</v>
      </c>
      <c r="D217" s="54">
        <v>87632</v>
      </c>
      <c r="E217" s="53">
        <v>963954</v>
      </c>
    </row>
    <row r="218" spans="1:5" hidden="1" x14ac:dyDescent="0.25">
      <c r="A218" s="52">
        <v>45006</v>
      </c>
      <c r="B218" s="63">
        <v>15862</v>
      </c>
      <c r="C218" s="53">
        <v>3175580</v>
      </c>
      <c r="D218" s="54">
        <v>317558</v>
      </c>
      <c r="E218" s="53">
        <v>3493138</v>
      </c>
    </row>
    <row r="219" spans="1:5" hidden="1" x14ac:dyDescent="0.25">
      <c r="A219" s="52">
        <v>45007</v>
      </c>
      <c r="B219" s="63">
        <v>15906</v>
      </c>
      <c r="C219" s="53">
        <v>1126885</v>
      </c>
      <c r="D219" s="54">
        <v>112689</v>
      </c>
      <c r="E219" s="53">
        <v>1239574</v>
      </c>
    </row>
    <row r="220" spans="1:5" hidden="1" x14ac:dyDescent="0.25">
      <c r="A220" s="52">
        <v>45008</v>
      </c>
      <c r="B220" s="63">
        <v>17432</v>
      </c>
      <c r="C220" s="53">
        <v>950172</v>
      </c>
      <c r="D220" s="54">
        <v>95017</v>
      </c>
      <c r="E220" s="53">
        <v>1045189</v>
      </c>
    </row>
    <row r="221" spans="1:5" hidden="1" x14ac:dyDescent="0.25">
      <c r="A221" s="52">
        <v>45008</v>
      </c>
      <c r="B221" s="63">
        <v>16753</v>
      </c>
      <c r="C221" s="53">
        <v>633067</v>
      </c>
      <c r="D221" s="54">
        <v>63307</v>
      </c>
      <c r="E221" s="53">
        <v>696374</v>
      </c>
    </row>
    <row r="222" spans="1:5" hidden="1" x14ac:dyDescent="0.25">
      <c r="A222" s="52">
        <v>45009</v>
      </c>
      <c r="B222" s="63">
        <v>17459</v>
      </c>
      <c r="C222" s="53">
        <v>1752645</v>
      </c>
      <c r="D222" s="54">
        <v>175265</v>
      </c>
      <c r="E222" s="53">
        <v>1927910</v>
      </c>
    </row>
    <row r="223" spans="1:5" hidden="1" x14ac:dyDescent="0.25">
      <c r="A223" s="52">
        <v>45010</v>
      </c>
      <c r="B223" s="63">
        <v>17507</v>
      </c>
      <c r="C223" s="53">
        <v>876322</v>
      </c>
      <c r="D223" s="54">
        <v>87632</v>
      </c>
      <c r="E223" s="53">
        <v>963954</v>
      </c>
    </row>
    <row r="224" spans="1:5" hidden="1" x14ac:dyDescent="0.25">
      <c r="A224" s="52">
        <v>45010</v>
      </c>
      <c r="B224" s="63">
        <v>17522</v>
      </c>
      <c r="C224" s="53">
        <v>932637</v>
      </c>
      <c r="D224" s="54">
        <v>93264</v>
      </c>
      <c r="E224" s="53">
        <v>1025901</v>
      </c>
    </row>
    <row r="225" spans="1:5" hidden="1" x14ac:dyDescent="0.25">
      <c r="A225" s="52">
        <v>45013</v>
      </c>
      <c r="B225" s="63">
        <v>17676</v>
      </c>
      <c r="C225" s="53">
        <v>2996404</v>
      </c>
      <c r="D225" s="54">
        <v>299640</v>
      </c>
      <c r="E225" s="53">
        <v>3296044</v>
      </c>
    </row>
    <row r="226" spans="1:5" hidden="1" x14ac:dyDescent="0.25">
      <c r="A226" s="52">
        <v>45013</v>
      </c>
      <c r="B226" s="63">
        <v>17713</v>
      </c>
      <c r="C226" s="53">
        <v>2525945</v>
      </c>
      <c r="D226" s="54">
        <v>252595</v>
      </c>
      <c r="E226" s="53">
        <v>2778540</v>
      </c>
    </row>
    <row r="227" spans="1:5" hidden="1" x14ac:dyDescent="0.25">
      <c r="A227" s="52">
        <v>45014</v>
      </c>
      <c r="B227" s="63">
        <v>17765</v>
      </c>
      <c r="C227" s="53">
        <v>769932</v>
      </c>
      <c r="D227" s="54">
        <v>76993</v>
      </c>
      <c r="E227" s="53">
        <v>846925</v>
      </c>
    </row>
    <row r="228" spans="1:5" hidden="1" x14ac:dyDescent="0.25">
      <c r="A228" s="52">
        <v>45014</v>
      </c>
      <c r="B228" s="63">
        <v>17769</v>
      </c>
      <c r="C228" s="53">
        <v>1645205</v>
      </c>
      <c r="D228" s="54">
        <v>164521</v>
      </c>
      <c r="E228" s="53">
        <v>1809726</v>
      </c>
    </row>
    <row r="229" spans="1:5" hidden="1" x14ac:dyDescent="0.25">
      <c r="A229" s="52">
        <v>45014</v>
      </c>
      <c r="B229" s="63">
        <v>17768</v>
      </c>
      <c r="C229" s="53">
        <v>1166596</v>
      </c>
      <c r="D229" s="54">
        <v>116660</v>
      </c>
      <c r="E229" s="53">
        <v>1283256</v>
      </c>
    </row>
    <row r="230" spans="1:5" hidden="1" x14ac:dyDescent="0.25">
      <c r="A230" s="52">
        <v>45017</v>
      </c>
      <c r="B230" s="63">
        <v>19058</v>
      </c>
      <c r="C230" s="53">
        <v>1361501</v>
      </c>
      <c r="D230" s="54">
        <v>136150</v>
      </c>
      <c r="E230" s="53">
        <v>1497651</v>
      </c>
    </row>
    <row r="231" spans="1:5" hidden="1" x14ac:dyDescent="0.25">
      <c r="A231" s="52">
        <v>45017</v>
      </c>
      <c r="B231" s="63">
        <v>19064</v>
      </c>
      <c r="C231" s="53">
        <v>527525</v>
      </c>
      <c r="D231" s="54">
        <v>52753</v>
      </c>
      <c r="E231" s="53">
        <v>580278</v>
      </c>
    </row>
    <row r="232" spans="1:5" hidden="1" x14ac:dyDescent="0.25">
      <c r="A232" s="52">
        <v>45017</v>
      </c>
      <c r="B232" s="63">
        <v>19080</v>
      </c>
      <c r="C232" s="53">
        <v>648415</v>
      </c>
      <c r="D232" s="54">
        <v>64842</v>
      </c>
      <c r="E232" s="53">
        <v>713257</v>
      </c>
    </row>
    <row r="233" spans="1:5" hidden="1" x14ac:dyDescent="0.25">
      <c r="A233" s="52">
        <v>45017</v>
      </c>
      <c r="B233" s="63">
        <v>19063</v>
      </c>
      <c r="C233" s="53">
        <v>1055051</v>
      </c>
      <c r="D233" s="54">
        <v>105505</v>
      </c>
      <c r="E233" s="53">
        <v>1160556</v>
      </c>
    </row>
    <row r="234" spans="1:5" hidden="1" x14ac:dyDescent="0.25">
      <c r="A234" s="52">
        <v>45017</v>
      </c>
      <c r="B234" s="63">
        <v>19079</v>
      </c>
      <c r="C234" s="53">
        <v>829639</v>
      </c>
      <c r="D234" s="54">
        <v>82964</v>
      </c>
      <c r="E234" s="53">
        <v>912603</v>
      </c>
    </row>
    <row r="235" spans="1:5" hidden="1" x14ac:dyDescent="0.25">
      <c r="A235" s="52">
        <v>45019</v>
      </c>
      <c r="B235" s="63">
        <v>19126</v>
      </c>
      <c r="C235" s="53">
        <v>1600175</v>
      </c>
      <c r="D235" s="54">
        <v>160018</v>
      </c>
      <c r="E235" s="53">
        <v>1760193</v>
      </c>
    </row>
    <row r="236" spans="1:5" hidden="1" x14ac:dyDescent="0.25">
      <c r="A236" s="52">
        <v>45019</v>
      </c>
      <c r="B236" s="63">
        <v>19125</v>
      </c>
      <c r="C236" s="53">
        <v>1979968</v>
      </c>
      <c r="D236" s="54">
        <v>197997</v>
      </c>
      <c r="E236" s="53">
        <v>2177965</v>
      </c>
    </row>
    <row r="237" spans="1:5" hidden="1" x14ac:dyDescent="0.25">
      <c r="A237" s="52">
        <v>45019</v>
      </c>
      <c r="B237" s="63">
        <v>19122</v>
      </c>
      <c r="C237" s="53">
        <v>935958</v>
      </c>
      <c r="D237" s="54">
        <v>93596</v>
      </c>
      <c r="E237" s="53">
        <v>1029554</v>
      </c>
    </row>
    <row r="238" spans="1:5" hidden="1" x14ac:dyDescent="0.25">
      <c r="A238" s="52">
        <v>45019</v>
      </c>
      <c r="B238" s="63">
        <v>19128</v>
      </c>
      <c r="C238" s="53">
        <v>1177787</v>
      </c>
      <c r="D238" s="54">
        <v>117779</v>
      </c>
      <c r="E238" s="53">
        <v>1295566</v>
      </c>
    </row>
    <row r="239" spans="1:5" hidden="1" x14ac:dyDescent="0.25">
      <c r="A239" s="52">
        <v>45019</v>
      </c>
      <c r="B239" s="63">
        <v>19124</v>
      </c>
      <c r="C239" s="53">
        <v>1069148</v>
      </c>
      <c r="D239" s="54">
        <v>106915</v>
      </c>
      <c r="E239" s="53">
        <v>1176063</v>
      </c>
    </row>
    <row r="240" spans="1:5" hidden="1" x14ac:dyDescent="0.25">
      <c r="A240" s="52">
        <v>45019</v>
      </c>
      <c r="B240" s="63">
        <v>19123</v>
      </c>
      <c r="C240" s="53">
        <v>1094822</v>
      </c>
      <c r="D240" s="54">
        <v>109482</v>
      </c>
      <c r="E240" s="53">
        <v>1204304</v>
      </c>
    </row>
    <row r="241" spans="1:5" hidden="1" x14ac:dyDescent="0.25">
      <c r="A241" s="52">
        <v>45020</v>
      </c>
      <c r="B241" s="63">
        <v>19271</v>
      </c>
      <c r="C241" s="53">
        <v>2742710</v>
      </c>
      <c r="D241" s="54">
        <v>274271</v>
      </c>
      <c r="E241" s="53">
        <v>3016981</v>
      </c>
    </row>
    <row r="242" spans="1:5" hidden="1" x14ac:dyDescent="0.25">
      <c r="A242" s="52">
        <v>45021</v>
      </c>
      <c r="B242" s="63">
        <v>19305</v>
      </c>
      <c r="C242" s="53">
        <v>610923</v>
      </c>
      <c r="D242" s="54">
        <v>61092</v>
      </c>
      <c r="E242" s="53">
        <v>672015</v>
      </c>
    </row>
    <row r="243" spans="1:5" hidden="1" x14ac:dyDescent="0.25">
      <c r="A243" s="52">
        <v>45021</v>
      </c>
      <c r="B243" s="63">
        <v>19313</v>
      </c>
      <c r="C243" s="53">
        <v>1055050</v>
      </c>
      <c r="D243" s="54">
        <v>105505</v>
      </c>
      <c r="E243" s="53">
        <v>1160555</v>
      </c>
    </row>
    <row r="244" spans="1:5" hidden="1" x14ac:dyDescent="0.25">
      <c r="A244" s="52">
        <v>45021</v>
      </c>
      <c r="B244" s="63">
        <v>19325</v>
      </c>
      <c r="C244" s="53">
        <v>1412337</v>
      </c>
      <c r="D244" s="54">
        <v>141234</v>
      </c>
      <c r="E244" s="53">
        <v>1553571</v>
      </c>
    </row>
    <row r="245" spans="1:5" hidden="1" x14ac:dyDescent="0.25">
      <c r="A245" s="52">
        <v>45021</v>
      </c>
      <c r="B245" s="63">
        <v>19312</v>
      </c>
      <c r="C245" s="53">
        <v>955302</v>
      </c>
      <c r="D245" s="54">
        <v>95530</v>
      </c>
      <c r="E245" s="53">
        <v>1050832</v>
      </c>
    </row>
    <row r="246" spans="1:5" hidden="1" x14ac:dyDescent="0.25">
      <c r="A246" s="52">
        <v>45022</v>
      </c>
      <c r="B246" s="63">
        <v>20365</v>
      </c>
      <c r="C246" s="53">
        <v>632273</v>
      </c>
      <c r="D246" s="54">
        <v>63227</v>
      </c>
      <c r="E246" s="53">
        <v>695500</v>
      </c>
    </row>
    <row r="247" spans="1:5" hidden="1" x14ac:dyDescent="0.25">
      <c r="A247" s="52">
        <v>45023</v>
      </c>
      <c r="B247" s="63">
        <v>20431</v>
      </c>
      <c r="C247" s="53">
        <v>1961662</v>
      </c>
      <c r="D247" s="54">
        <v>196166</v>
      </c>
      <c r="E247" s="53">
        <v>2157828</v>
      </c>
    </row>
    <row r="248" spans="1:5" hidden="1" x14ac:dyDescent="0.25">
      <c r="A248" s="52">
        <v>45023</v>
      </c>
      <c r="B248" s="63">
        <v>20371</v>
      </c>
      <c r="C248" s="53">
        <v>986996</v>
      </c>
      <c r="D248" s="54">
        <v>98700</v>
      </c>
      <c r="E248" s="53">
        <v>1085696</v>
      </c>
    </row>
    <row r="249" spans="1:5" hidden="1" x14ac:dyDescent="0.25">
      <c r="A249" s="52">
        <v>45024</v>
      </c>
      <c r="B249" s="63">
        <v>20487</v>
      </c>
      <c r="C249" s="53">
        <v>622914</v>
      </c>
      <c r="D249" s="54">
        <v>62291</v>
      </c>
      <c r="E249" s="53">
        <v>685205</v>
      </c>
    </row>
    <row r="250" spans="1:5" hidden="1" x14ac:dyDescent="0.25">
      <c r="A250" s="52">
        <v>45024</v>
      </c>
      <c r="B250" s="63">
        <v>20490</v>
      </c>
      <c r="C250" s="53">
        <v>915504</v>
      </c>
      <c r="D250" s="54">
        <v>91550</v>
      </c>
      <c r="E250" s="53">
        <v>1007054</v>
      </c>
    </row>
    <row r="251" spans="1:5" hidden="1" x14ac:dyDescent="0.25">
      <c r="A251" s="52">
        <v>45026</v>
      </c>
      <c r="B251" s="63">
        <v>20502</v>
      </c>
      <c r="C251" s="53">
        <v>2470909</v>
      </c>
      <c r="D251" s="54">
        <v>247091</v>
      </c>
      <c r="E251" s="53">
        <v>2718000</v>
      </c>
    </row>
    <row r="252" spans="1:5" hidden="1" x14ac:dyDescent="0.25">
      <c r="A252" s="52">
        <v>45026</v>
      </c>
      <c r="B252" s="63">
        <v>20501</v>
      </c>
      <c r="C252" s="53">
        <v>1264327</v>
      </c>
      <c r="D252" s="54">
        <v>126433</v>
      </c>
      <c r="E252" s="53">
        <v>1390760</v>
      </c>
    </row>
    <row r="253" spans="1:5" hidden="1" x14ac:dyDescent="0.25">
      <c r="A253" s="52">
        <v>45026</v>
      </c>
      <c r="B253" s="63">
        <v>20519</v>
      </c>
      <c r="C253" s="53">
        <v>1991005</v>
      </c>
      <c r="D253" s="54">
        <v>199101</v>
      </c>
      <c r="E253" s="53">
        <v>2190106</v>
      </c>
    </row>
    <row r="254" spans="1:5" hidden="1" x14ac:dyDescent="0.25">
      <c r="A254" s="52">
        <v>45026</v>
      </c>
      <c r="B254" s="63">
        <v>20518</v>
      </c>
      <c r="C254" s="53">
        <v>2186180</v>
      </c>
      <c r="D254" s="54">
        <v>218618</v>
      </c>
      <c r="E254" s="53">
        <v>2404798</v>
      </c>
    </row>
    <row r="255" spans="1:5" hidden="1" x14ac:dyDescent="0.25">
      <c r="A255" s="52">
        <v>45026</v>
      </c>
      <c r="B255" s="63">
        <v>20528</v>
      </c>
      <c r="C255" s="53">
        <v>2034701</v>
      </c>
      <c r="D255" s="54">
        <v>203470</v>
      </c>
      <c r="E255" s="53">
        <v>2238171</v>
      </c>
    </row>
    <row r="256" spans="1:5" hidden="1" x14ac:dyDescent="0.25">
      <c r="A256" s="52">
        <v>45027</v>
      </c>
      <c r="B256" s="63">
        <v>20650</v>
      </c>
      <c r="C256" s="53">
        <v>1529501</v>
      </c>
      <c r="D256" s="54">
        <v>152950</v>
      </c>
      <c r="E256" s="53">
        <v>1682451</v>
      </c>
    </row>
    <row r="257" spans="1:5" hidden="1" x14ac:dyDescent="0.25">
      <c r="A257" s="52">
        <v>45031</v>
      </c>
      <c r="B257" s="63">
        <v>22210</v>
      </c>
      <c r="C257" s="53">
        <v>1822960</v>
      </c>
      <c r="D257" s="54">
        <v>182296</v>
      </c>
      <c r="E257" s="53">
        <v>2005256</v>
      </c>
    </row>
    <row r="258" spans="1:5" hidden="1" x14ac:dyDescent="0.25">
      <c r="A258" s="52">
        <v>45031</v>
      </c>
      <c r="B258" s="63">
        <v>22207</v>
      </c>
      <c r="C258" s="53">
        <v>527525</v>
      </c>
      <c r="D258" s="54">
        <v>52753</v>
      </c>
      <c r="E258" s="53">
        <v>580278</v>
      </c>
    </row>
    <row r="259" spans="1:5" hidden="1" x14ac:dyDescent="0.25">
      <c r="A259" s="52">
        <v>45033</v>
      </c>
      <c r="B259" s="63">
        <v>22214</v>
      </c>
      <c r="C259" s="53">
        <v>901129</v>
      </c>
      <c r="D259" s="54">
        <v>90113</v>
      </c>
      <c r="E259" s="53">
        <v>991242</v>
      </c>
    </row>
    <row r="260" spans="1:5" hidden="1" x14ac:dyDescent="0.25">
      <c r="A260" s="52">
        <v>45033</v>
      </c>
      <c r="B260" s="63">
        <v>22265</v>
      </c>
      <c r="C260" s="53">
        <v>1437991</v>
      </c>
      <c r="D260" s="54">
        <v>143799</v>
      </c>
      <c r="E260" s="53">
        <v>1581790</v>
      </c>
    </row>
    <row r="261" spans="1:5" hidden="1" x14ac:dyDescent="0.25">
      <c r="A261" s="52">
        <v>45033</v>
      </c>
      <c r="B261" s="63">
        <v>22213</v>
      </c>
      <c r="C261" s="53">
        <v>701056</v>
      </c>
      <c r="D261" s="54">
        <v>70106</v>
      </c>
      <c r="E261" s="53">
        <v>771162</v>
      </c>
    </row>
    <row r="262" spans="1:5" hidden="1" x14ac:dyDescent="0.25">
      <c r="A262" s="52">
        <v>45035</v>
      </c>
      <c r="B262" s="63">
        <v>22394</v>
      </c>
      <c r="C262" s="53">
        <v>1301714</v>
      </c>
      <c r="D262" s="54">
        <v>130171</v>
      </c>
      <c r="E262" s="53">
        <v>1431885</v>
      </c>
    </row>
    <row r="263" spans="1:5" hidden="1" x14ac:dyDescent="0.25">
      <c r="A263" s="52">
        <v>45035</v>
      </c>
      <c r="B263" s="63">
        <v>22397</v>
      </c>
      <c r="C263" s="53">
        <v>2873420</v>
      </c>
      <c r="D263" s="54">
        <v>287342</v>
      </c>
      <c r="E263" s="53">
        <v>3160762</v>
      </c>
    </row>
    <row r="264" spans="1:5" hidden="1" x14ac:dyDescent="0.25">
      <c r="A264" s="52">
        <v>45035</v>
      </c>
      <c r="B264" s="63">
        <v>22458</v>
      </c>
      <c r="C264" s="53">
        <v>793245</v>
      </c>
      <c r="D264" s="54">
        <v>79325</v>
      </c>
      <c r="E264" s="53">
        <v>872570</v>
      </c>
    </row>
    <row r="265" spans="1:5" hidden="1" x14ac:dyDescent="0.25">
      <c r="A265" s="52">
        <v>45035</v>
      </c>
      <c r="B265" s="63">
        <v>22457</v>
      </c>
      <c r="C265" s="53">
        <v>1109780</v>
      </c>
      <c r="D265" s="54">
        <v>110978</v>
      </c>
      <c r="E265" s="53">
        <v>1220758</v>
      </c>
    </row>
    <row r="266" spans="1:5" hidden="1" x14ac:dyDescent="0.25">
      <c r="A266" s="52">
        <v>45036</v>
      </c>
      <c r="B266" s="63">
        <v>22487</v>
      </c>
      <c r="C266" s="53">
        <v>1082300</v>
      </c>
      <c r="D266" s="54">
        <v>108230</v>
      </c>
      <c r="E266" s="53">
        <v>1190530</v>
      </c>
    </row>
    <row r="267" spans="1:5" hidden="1" x14ac:dyDescent="0.25">
      <c r="A267" s="52">
        <v>45036</v>
      </c>
      <c r="B267" s="63">
        <v>23447</v>
      </c>
      <c r="C267" s="53">
        <v>527525</v>
      </c>
      <c r="D267" s="54">
        <v>52753</v>
      </c>
      <c r="E267" s="53">
        <v>580278</v>
      </c>
    </row>
    <row r="268" spans="1:5" hidden="1" x14ac:dyDescent="0.25">
      <c r="A268" s="52">
        <v>45037</v>
      </c>
      <c r="B268" s="63">
        <v>23473</v>
      </c>
      <c r="C268" s="53">
        <v>887311</v>
      </c>
      <c r="D268" s="54">
        <v>88731</v>
      </c>
      <c r="E268" s="53">
        <v>976042</v>
      </c>
    </row>
    <row r="269" spans="1:5" hidden="1" x14ac:dyDescent="0.25">
      <c r="A269" s="52">
        <v>45037</v>
      </c>
      <c r="B269" s="63">
        <v>23541</v>
      </c>
      <c r="C269" s="53">
        <v>1752640</v>
      </c>
      <c r="D269" s="54">
        <v>175264</v>
      </c>
      <c r="E269" s="53">
        <v>1927904</v>
      </c>
    </row>
    <row r="270" spans="1:5" hidden="1" x14ac:dyDescent="0.25">
      <c r="A270" s="52">
        <v>45038</v>
      </c>
      <c r="B270" s="63">
        <v>23573</v>
      </c>
      <c r="C270" s="53">
        <v>1124855</v>
      </c>
      <c r="D270" s="54">
        <v>112486</v>
      </c>
      <c r="E270" s="53">
        <v>1237341</v>
      </c>
    </row>
    <row r="271" spans="1:5" hidden="1" x14ac:dyDescent="0.25">
      <c r="A271" s="52">
        <v>45040</v>
      </c>
      <c r="B271" s="63">
        <v>23603</v>
      </c>
      <c r="C271" s="53">
        <v>2433685</v>
      </c>
      <c r="D271" s="54">
        <v>243369</v>
      </c>
      <c r="E271" s="53">
        <v>2677054</v>
      </c>
    </row>
    <row r="272" spans="1:5" hidden="1" x14ac:dyDescent="0.25">
      <c r="A272" s="52">
        <v>45040</v>
      </c>
      <c r="B272" s="63">
        <v>23637</v>
      </c>
      <c r="C272" s="53">
        <v>1083059</v>
      </c>
      <c r="D272" s="54">
        <v>108306</v>
      </c>
      <c r="E272" s="53">
        <v>1191365</v>
      </c>
    </row>
    <row r="273" spans="1:6" hidden="1" x14ac:dyDescent="0.25">
      <c r="A273" s="52">
        <v>45040</v>
      </c>
      <c r="B273" s="63">
        <v>23704</v>
      </c>
      <c r="C273" s="53">
        <v>1141905</v>
      </c>
      <c r="D273" s="54">
        <v>114191</v>
      </c>
      <c r="E273" s="53">
        <v>1256096</v>
      </c>
    </row>
    <row r="274" spans="1:6" hidden="1" x14ac:dyDescent="0.25">
      <c r="A274" s="52">
        <v>45041</v>
      </c>
      <c r="B274" s="63">
        <v>23706</v>
      </c>
      <c r="C274" s="53">
        <v>1453086</v>
      </c>
      <c r="D274" s="54">
        <v>145309</v>
      </c>
      <c r="E274" s="53">
        <v>1598395</v>
      </c>
    </row>
    <row r="275" spans="1:6" hidden="1" x14ac:dyDescent="0.25">
      <c r="A275" s="52">
        <v>45041</v>
      </c>
      <c r="B275" s="63">
        <v>23705</v>
      </c>
      <c r="C275" s="53">
        <v>839684</v>
      </c>
      <c r="D275" s="54">
        <v>83968</v>
      </c>
      <c r="E275" s="53">
        <v>923652</v>
      </c>
    </row>
    <row r="276" spans="1:6" hidden="1" x14ac:dyDescent="0.25">
      <c r="A276" s="52">
        <v>45041</v>
      </c>
      <c r="B276" s="63">
        <v>23756</v>
      </c>
      <c r="C276" s="53">
        <v>1486725</v>
      </c>
      <c r="D276" s="54">
        <v>148673</v>
      </c>
      <c r="E276" s="53">
        <v>1635398</v>
      </c>
    </row>
    <row r="277" spans="1:6" hidden="1" x14ac:dyDescent="0.25">
      <c r="A277" s="52">
        <v>45042</v>
      </c>
      <c r="B277" s="63">
        <v>24724</v>
      </c>
      <c r="C277" s="53">
        <v>6540840</v>
      </c>
      <c r="D277" s="54">
        <v>654084</v>
      </c>
      <c r="E277" s="53">
        <v>7194924</v>
      </c>
    </row>
    <row r="278" spans="1:6" hidden="1" x14ac:dyDescent="0.25">
      <c r="A278" s="52">
        <v>45043</v>
      </c>
      <c r="B278" s="63">
        <v>25166</v>
      </c>
      <c r="C278" s="53">
        <v>1019339</v>
      </c>
      <c r="D278" s="54">
        <v>101934</v>
      </c>
      <c r="E278" s="53">
        <v>1121273</v>
      </c>
    </row>
    <row r="279" spans="1:6" hidden="1" x14ac:dyDescent="0.25">
      <c r="A279" s="52">
        <v>45043</v>
      </c>
      <c r="B279" s="63">
        <v>25165</v>
      </c>
      <c r="C279" s="53">
        <v>1055050</v>
      </c>
      <c r="D279" s="54">
        <v>105505</v>
      </c>
      <c r="E279" s="53">
        <v>1160555</v>
      </c>
    </row>
    <row r="280" spans="1:6" hidden="1" x14ac:dyDescent="0.25">
      <c r="A280" t="s">
        <v>134</v>
      </c>
    </row>
    <row r="281" spans="1:6" ht="30" hidden="1" x14ac:dyDescent="0.25">
      <c r="A281" s="74">
        <v>44897</v>
      </c>
      <c r="B281" s="75" t="s">
        <v>501</v>
      </c>
      <c r="C281" s="76">
        <v>886704</v>
      </c>
      <c r="D281" s="76">
        <v>70936</v>
      </c>
      <c r="E281" s="76">
        <v>957640</v>
      </c>
      <c r="F281">
        <f>+MONTH(A281)</f>
        <v>12</v>
      </c>
    </row>
    <row r="282" spans="1:6" ht="30" hidden="1" x14ac:dyDescent="0.25">
      <c r="A282" s="74">
        <v>44901</v>
      </c>
      <c r="B282" s="75" t="s">
        <v>502</v>
      </c>
      <c r="C282" s="76">
        <v>105505</v>
      </c>
      <c r="D282" s="76">
        <v>8440</v>
      </c>
      <c r="E282" s="76">
        <v>113945</v>
      </c>
      <c r="F282">
        <f t="shared" ref="F282:F345" si="0">+MONTH(A282)</f>
        <v>12</v>
      </c>
    </row>
    <row r="283" spans="1:6" ht="30" hidden="1" x14ac:dyDescent="0.25">
      <c r="A283" s="74">
        <v>44901</v>
      </c>
      <c r="B283" s="75" t="s">
        <v>503</v>
      </c>
      <c r="C283" s="76">
        <v>211010</v>
      </c>
      <c r="D283" s="76">
        <v>16881</v>
      </c>
      <c r="E283" s="76">
        <v>227891</v>
      </c>
      <c r="F283">
        <f t="shared" si="0"/>
        <v>12</v>
      </c>
    </row>
    <row r="284" spans="1:6" ht="30" hidden="1" x14ac:dyDescent="0.25">
      <c r="A284" s="74">
        <v>44902</v>
      </c>
      <c r="B284" s="75" t="s">
        <v>504</v>
      </c>
      <c r="C284" s="76">
        <v>105505</v>
      </c>
      <c r="D284" s="76">
        <v>8440</v>
      </c>
      <c r="E284" s="76">
        <v>113945</v>
      </c>
      <c r="F284">
        <f t="shared" si="0"/>
        <v>12</v>
      </c>
    </row>
    <row r="285" spans="1:6" ht="30" hidden="1" x14ac:dyDescent="0.25">
      <c r="A285" s="74">
        <v>44903</v>
      </c>
      <c r="B285" s="75" t="s">
        <v>505</v>
      </c>
      <c r="C285" s="76">
        <v>485863</v>
      </c>
      <c r="D285" s="76">
        <v>38869</v>
      </c>
      <c r="E285" s="76">
        <v>524732</v>
      </c>
      <c r="F285">
        <f t="shared" si="0"/>
        <v>12</v>
      </c>
    </row>
    <row r="286" spans="1:6" ht="30" hidden="1" x14ac:dyDescent="0.25">
      <c r="A286" s="74">
        <v>44903</v>
      </c>
      <c r="B286" s="75" t="s">
        <v>506</v>
      </c>
      <c r="C286" s="76">
        <v>105505</v>
      </c>
      <c r="D286" s="76">
        <v>8440</v>
      </c>
      <c r="E286" s="76">
        <v>113945</v>
      </c>
      <c r="F286">
        <f t="shared" si="0"/>
        <v>12</v>
      </c>
    </row>
    <row r="287" spans="1:6" ht="30" hidden="1" x14ac:dyDescent="0.25">
      <c r="A287" s="74">
        <v>44904</v>
      </c>
      <c r="B287" s="75" t="s">
        <v>507</v>
      </c>
      <c r="C287" s="76">
        <v>205993</v>
      </c>
      <c r="D287" s="76">
        <v>16479</v>
      </c>
      <c r="E287" s="76">
        <v>222472</v>
      </c>
      <c r="F287">
        <f t="shared" si="0"/>
        <v>12</v>
      </c>
    </row>
    <row r="288" spans="1:6" ht="30" hidden="1" x14ac:dyDescent="0.25">
      <c r="A288" s="74">
        <v>44904</v>
      </c>
      <c r="B288" s="75" t="s">
        <v>508</v>
      </c>
      <c r="C288" s="76">
        <v>43700</v>
      </c>
      <c r="D288" s="76">
        <v>3496</v>
      </c>
      <c r="E288" s="76">
        <v>47196</v>
      </c>
      <c r="F288">
        <f t="shared" si="0"/>
        <v>12</v>
      </c>
    </row>
    <row r="289" spans="1:6" ht="30" hidden="1" x14ac:dyDescent="0.25">
      <c r="A289" s="74">
        <v>44905</v>
      </c>
      <c r="B289" s="75" t="s">
        <v>509</v>
      </c>
      <c r="C289" s="76">
        <v>789933</v>
      </c>
      <c r="D289" s="76">
        <v>63195</v>
      </c>
      <c r="E289" s="76">
        <v>853128</v>
      </c>
      <c r="F289">
        <f t="shared" si="0"/>
        <v>12</v>
      </c>
    </row>
    <row r="290" spans="1:6" ht="30" hidden="1" x14ac:dyDescent="0.25">
      <c r="A290" s="74">
        <v>44909</v>
      </c>
      <c r="B290" s="75" t="s">
        <v>510</v>
      </c>
      <c r="C290" s="76">
        <v>96890</v>
      </c>
      <c r="D290" s="76">
        <v>7751</v>
      </c>
      <c r="E290" s="76">
        <v>104641</v>
      </c>
      <c r="F290">
        <f t="shared" si="0"/>
        <v>12</v>
      </c>
    </row>
    <row r="291" spans="1:6" ht="30" hidden="1" x14ac:dyDescent="0.25">
      <c r="A291" s="74">
        <v>44909</v>
      </c>
      <c r="B291" s="75" t="s">
        <v>511</v>
      </c>
      <c r="C291" s="76">
        <v>262200</v>
      </c>
      <c r="D291" s="76">
        <v>20976</v>
      </c>
      <c r="E291" s="76">
        <v>283176</v>
      </c>
      <c r="F291">
        <f t="shared" si="0"/>
        <v>12</v>
      </c>
    </row>
    <row r="292" spans="1:6" hidden="1" x14ac:dyDescent="0.25">
      <c r="A292" s="74">
        <v>44909</v>
      </c>
      <c r="B292" s="75" t="s">
        <v>512</v>
      </c>
      <c r="C292" s="76">
        <v>69759</v>
      </c>
      <c r="D292" s="76">
        <v>5581</v>
      </c>
      <c r="E292" s="76">
        <v>75340</v>
      </c>
      <c r="F292">
        <f t="shared" si="0"/>
        <v>12</v>
      </c>
    </row>
    <row r="293" spans="1:6" hidden="1" x14ac:dyDescent="0.25">
      <c r="A293" s="74">
        <v>44910</v>
      </c>
      <c r="B293" s="75" t="s">
        <v>513</v>
      </c>
      <c r="C293" s="76">
        <v>466321</v>
      </c>
      <c r="D293" s="76">
        <v>37306</v>
      </c>
      <c r="E293" s="76">
        <v>503627</v>
      </c>
      <c r="F293">
        <f t="shared" si="0"/>
        <v>12</v>
      </c>
    </row>
    <row r="294" spans="1:6" hidden="1" x14ac:dyDescent="0.25">
      <c r="A294" s="74">
        <v>44911</v>
      </c>
      <c r="B294" s="75" t="s">
        <v>514</v>
      </c>
      <c r="C294" s="76">
        <v>43700</v>
      </c>
      <c r="D294" s="76">
        <v>3496</v>
      </c>
      <c r="E294" s="76">
        <v>47196</v>
      </c>
      <c r="F294">
        <f t="shared" si="0"/>
        <v>12</v>
      </c>
    </row>
    <row r="295" spans="1:6" hidden="1" x14ac:dyDescent="0.25">
      <c r="A295" s="74">
        <v>44911</v>
      </c>
      <c r="B295" s="75" t="s">
        <v>515</v>
      </c>
      <c r="C295" s="76">
        <v>316515</v>
      </c>
      <c r="D295" s="76">
        <v>25321</v>
      </c>
      <c r="E295" s="76">
        <v>341836</v>
      </c>
      <c r="F295">
        <f t="shared" si="0"/>
        <v>12</v>
      </c>
    </row>
    <row r="296" spans="1:6" hidden="1" x14ac:dyDescent="0.25">
      <c r="A296" s="74">
        <v>44914</v>
      </c>
      <c r="B296" s="75" t="s">
        <v>516</v>
      </c>
      <c r="C296" s="76">
        <v>279041</v>
      </c>
      <c r="D296" s="76">
        <v>22323</v>
      </c>
      <c r="E296" s="76">
        <v>301364</v>
      </c>
      <c r="F296">
        <f t="shared" si="0"/>
        <v>12</v>
      </c>
    </row>
    <row r="297" spans="1:6" hidden="1" x14ac:dyDescent="0.25">
      <c r="A297" s="74">
        <v>44919</v>
      </c>
      <c r="B297" s="75" t="s">
        <v>517</v>
      </c>
      <c r="C297" s="76">
        <v>283092</v>
      </c>
      <c r="D297" s="76">
        <v>22647</v>
      </c>
      <c r="E297" s="76">
        <v>305739</v>
      </c>
      <c r="F297">
        <f t="shared" si="0"/>
        <v>12</v>
      </c>
    </row>
    <row r="298" spans="1:6" hidden="1" x14ac:dyDescent="0.25">
      <c r="A298" s="74">
        <v>44921</v>
      </c>
      <c r="B298" s="75" t="s">
        <v>518</v>
      </c>
      <c r="C298" s="76">
        <v>422020</v>
      </c>
      <c r="D298" s="76">
        <v>33762</v>
      </c>
      <c r="E298" s="76">
        <v>455782</v>
      </c>
      <c r="F298">
        <f t="shared" si="0"/>
        <v>12</v>
      </c>
    </row>
    <row r="299" spans="1:6" hidden="1" x14ac:dyDescent="0.25">
      <c r="A299" s="74">
        <v>44921</v>
      </c>
      <c r="B299" s="75" t="s">
        <v>519</v>
      </c>
      <c r="C299" s="76">
        <v>158445</v>
      </c>
      <c r="D299" s="76">
        <v>12676</v>
      </c>
      <c r="E299" s="76">
        <v>171121</v>
      </c>
      <c r="F299">
        <f t="shared" si="0"/>
        <v>12</v>
      </c>
    </row>
    <row r="300" spans="1:6" hidden="1" x14ac:dyDescent="0.25">
      <c r="A300" s="74">
        <v>44922</v>
      </c>
      <c r="B300" s="75" t="s">
        <v>520</v>
      </c>
      <c r="C300" s="76">
        <v>96890</v>
      </c>
      <c r="D300" s="76">
        <v>7751</v>
      </c>
      <c r="E300" s="76">
        <v>104641</v>
      </c>
      <c r="F300">
        <f t="shared" si="0"/>
        <v>12</v>
      </c>
    </row>
    <row r="301" spans="1:6" hidden="1" x14ac:dyDescent="0.25">
      <c r="A301" s="74">
        <v>44923</v>
      </c>
      <c r="B301" s="75" t="s">
        <v>521</v>
      </c>
      <c r="C301" s="76">
        <v>284129</v>
      </c>
      <c r="D301" s="76">
        <v>22730</v>
      </c>
      <c r="E301" s="76">
        <v>306859</v>
      </c>
      <c r="F301">
        <f t="shared" si="0"/>
        <v>12</v>
      </c>
    </row>
    <row r="302" spans="1:6" hidden="1" x14ac:dyDescent="0.25">
      <c r="A302" s="74">
        <v>44924</v>
      </c>
      <c r="B302" s="75" t="s">
        <v>522</v>
      </c>
      <c r="C302" s="76">
        <v>422020</v>
      </c>
      <c r="D302" s="76">
        <v>33762</v>
      </c>
      <c r="E302" s="76">
        <v>455782</v>
      </c>
      <c r="F302">
        <f t="shared" si="0"/>
        <v>12</v>
      </c>
    </row>
    <row r="303" spans="1:6" hidden="1" x14ac:dyDescent="0.25">
      <c r="A303" s="77">
        <v>44930</v>
      </c>
      <c r="B303" s="79" t="s">
        <v>523</v>
      </c>
      <c r="C303" s="78">
        <v>423224</v>
      </c>
      <c r="D303" s="78">
        <v>42323</v>
      </c>
      <c r="E303" s="78">
        <v>465547</v>
      </c>
      <c r="F303">
        <f t="shared" si="0"/>
        <v>1</v>
      </c>
    </row>
    <row r="304" spans="1:6" hidden="1" x14ac:dyDescent="0.25">
      <c r="A304" s="77">
        <v>44930</v>
      </c>
      <c r="B304" s="79" t="s">
        <v>524</v>
      </c>
      <c r="C304" s="78">
        <v>527525</v>
      </c>
      <c r="D304" s="78">
        <v>52753</v>
      </c>
      <c r="E304" s="78">
        <v>580278</v>
      </c>
      <c r="F304">
        <f t="shared" si="0"/>
        <v>1</v>
      </c>
    </row>
    <row r="305" spans="1:6" hidden="1" x14ac:dyDescent="0.25">
      <c r="A305" s="77">
        <v>44932</v>
      </c>
      <c r="B305" s="79" t="s">
        <v>525</v>
      </c>
      <c r="C305" s="78">
        <v>87400</v>
      </c>
      <c r="D305" s="78">
        <v>8740</v>
      </c>
      <c r="E305" s="78">
        <v>96140</v>
      </c>
      <c r="F305">
        <f t="shared" si="0"/>
        <v>1</v>
      </c>
    </row>
    <row r="306" spans="1:6" hidden="1" x14ac:dyDescent="0.25">
      <c r="A306" s="77">
        <v>44932</v>
      </c>
      <c r="B306" s="79" t="s">
        <v>526</v>
      </c>
      <c r="C306" s="78">
        <v>83398</v>
      </c>
      <c r="D306" s="78">
        <v>8340</v>
      </c>
      <c r="E306" s="78">
        <v>91738</v>
      </c>
      <c r="F306">
        <f t="shared" si="0"/>
        <v>1</v>
      </c>
    </row>
    <row r="307" spans="1:6" hidden="1" x14ac:dyDescent="0.25">
      <c r="A307" s="77">
        <v>44932</v>
      </c>
      <c r="B307" s="79" t="s">
        <v>527</v>
      </c>
      <c r="C307" s="78">
        <v>84404</v>
      </c>
      <c r="D307" s="78">
        <v>8440</v>
      </c>
      <c r="E307" s="78">
        <v>92844</v>
      </c>
      <c r="F307">
        <f t="shared" si="0"/>
        <v>1</v>
      </c>
    </row>
    <row r="308" spans="1:6" hidden="1" x14ac:dyDescent="0.25">
      <c r="A308" s="77">
        <v>44933</v>
      </c>
      <c r="B308" s="79" t="s">
        <v>528</v>
      </c>
      <c r="C308" s="78">
        <v>316515</v>
      </c>
      <c r="D308" s="78">
        <v>31652</v>
      </c>
      <c r="E308" s="78">
        <v>348167</v>
      </c>
      <c r="F308">
        <f t="shared" si="0"/>
        <v>1</v>
      </c>
    </row>
    <row r="309" spans="1:6" hidden="1" x14ac:dyDescent="0.25">
      <c r="A309" s="77">
        <v>44933</v>
      </c>
      <c r="B309" s="79" t="s">
        <v>529</v>
      </c>
      <c r="C309" s="78">
        <v>47673</v>
      </c>
      <c r="D309" s="78">
        <v>4767</v>
      </c>
      <c r="E309" s="78">
        <v>52440</v>
      </c>
      <c r="F309">
        <f t="shared" si="0"/>
        <v>1</v>
      </c>
    </row>
    <row r="310" spans="1:6" hidden="1" x14ac:dyDescent="0.25">
      <c r="A310" s="77">
        <v>44933</v>
      </c>
      <c r="B310" s="79" t="s">
        <v>530</v>
      </c>
      <c r="C310" s="78">
        <v>290670</v>
      </c>
      <c r="D310" s="78">
        <v>29067</v>
      </c>
      <c r="E310" s="78">
        <v>319737</v>
      </c>
      <c r="F310">
        <f t="shared" si="0"/>
        <v>1</v>
      </c>
    </row>
    <row r="311" spans="1:6" hidden="1" x14ac:dyDescent="0.25">
      <c r="A311" s="77">
        <v>44935</v>
      </c>
      <c r="B311" s="79" t="s">
        <v>531</v>
      </c>
      <c r="C311" s="78">
        <v>396810</v>
      </c>
      <c r="D311" s="78">
        <v>39682</v>
      </c>
      <c r="E311" s="78">
        <v>436492</v>
      </c>
      <c r="F311">
        <f t="shared" si="0"/>
        <v>1</v>
      </c>
    </row>
    <row r="312" spans="1:6" hidden="1" x14ac:dyDescent="0.25">
      <c r="A312" s="77">
        <v>44936</v>
      </c>
      <c r="B312" s="79" t="s">
        <v>532</v>
      </c>
      <c r="C312" s="78">
        <v>193780</v>
      </c>
      <c r="D312" s="78">
        <v>19378</v>
      </c>
      <c r="E312" s="78">
        <v>213158</v>
      </c>
      <c r="F312">
        <f t="shared" si="0"/>
        <v>1</v>
      </c>
    </row>
    <row r="313" spans="1:6" hidden="1" x14ac:dyDescent="0.25">
      <c r="A313" s="77">
        <v>44936</v>
      </c>
      <c r="B313" s="79" t="s">
        <v>533</v>
      </c>
      <c r="C313" s="78">
        <v>69759</v>
      </c>
      <c r="D313" s="78">
        <v>6976</v>
      </c>
      <c r="E313" s="78">
        <v>76735</v>
      </c>
      <c r="F313">
        <f t="shared" si="0"/>
        <v>1</v>
      </c>
    </row>
    <row r="314" spans="1:6" hidden="1" x14ac:dyDescent="0.25">
      <c r="A314" s="77">
        <v>44936</v>
      </c>
      <c r="B314" s="79" t="s">
        <v>534</v>
      </c>
      <c r="C314" s="78">
        <v>355699</v>
      </c>
      <c r="D314" s="78">
        <v>35570</v>
      </c>
      <c r="E314" s="78">
        <v>391269</v>
      </c>
      <c r="F314">
        <f t="shared" si="0"/>
        <v>1</v>
      </c>
    </row>
    <row r="315" spans="1:6" hidden="1" x14ac:dyDescent="0.25">
      <c r="A315" s="77">
        <v>44937</v>
      </c>
      <c r="B315" s="79" t="s">
        <v>535</v>
      </c>
      <c r="C315" s="78">
        <v>452452</v>
      </c>
      <c r="D315" s="78">
        <v>45245</v>
      </c>
      <c r="E315" s="78">
        <v>497697</v>
      </c>
      <c r="F315">
        <f t="shared" si="0"/>
        <v>1</v>
      </c>
    </row>
    <row r="316" spans="1:6" hidden="1" x14ac:dyDescent="0.25">
      <c r="A316" s="77">
        <v>44938</v>
      </c>
      <c r="B316" s="79" t="s">
        <v>536</v>
      </c>
      <c r="C316" s="78">
        <v>244559</v>
      </c>
      <c r="D316" s="78">
        <v>24456</v>
      </c>
      <c r="E316" s="78">
        <v>269015</v>
      </c>
      <c r="F316">
        <f t="shared" si="0"/>
        <v>1</v>
      </c>
    </row>
    <row r="317" spans="1:6" hidden="1" x14ac:dyDescent="0.25">
      <c r="A317" s="77">
        <v>44940</v>
      </c>
      <c r="B317" s="79" t="s">
        <v>537</v>
      </c>
      <c r="C317" s="78">
        <v>83398</v>
      </c>
      <c r="D317" s="78">
        <v>8340</v>
      </c>
      <c r="E317" s="78">
        <v>91738</v>
      </c>
      <c r="F317">
        <f t="shared" si="0"/>
        <v>1</v>
      </c>
    </row>
    <row r="318" spans="1:6" hidden="1" x14ac:dyDescent="0.25">
      <c r="A318" s="77">
        <v>44940</v>
      </c>
      <c r="B318" s="79" t="s">
        <v>538</v>
      </c>
      <c r="C318" s="78">
        <v>791836</v>
      </c>
      <c r="D318" s="78">
        <v>79184</v>
      </c>
      <c r="E318" s="78">
        <v>871020</v>
      </c>
      <c r="F318">
        <f t="shared" si="0"/>
        <v>1</v>
      </c>
    </row>
    <row r="319" spans="1:6" hidden="1" x14ac:dyDescent="0.25">
      <c r="A319" s="77">
        <v>44942</v>
      </c>
      <c r="B319" s="79" t="s">
        <v>539</v>
      </c>
      <c r="C319" s="78">
        <v>700098</v>
      </c>
      <c r="D319" s="78">
        <v>70010</v>
      </c>
      <c r="E319" s="78">
        <v>770108</v>
      </c>
      <c r="F319">
        <f t="shared" si="0"/>
        <v>1</v>
      </c>
    </row>
    <row r="320" spans="1:6" hidden="1" x14ac:dyDescent="0.25">
      <c r="A320" s="77">
        <v>44943</v>
      </c>
      <c r="B320" s="79" t="s">
        <v>540</v>
      </c>
      <c r="C320" s="78">
        <v>113113</v>
      </c>
      <c r="D320" s="78">
        <v>11311</v>
      </c>
      <c r="E320" s="78">
        <v>124424</v>
      </c>
      <c r="F320">
        <f t="shared" si="0"/>
        <v>1</v>
      </c>
    </row>
    <row r="321" spans="1:6" hidden="1" x14ac:dyDescent="0.25">
      <c r="A321" s="77">
        <v>44944</v>
      </c>
      <c r="B321" s="79" t="s">
        <v>541</v>
      </c>
      <c r="C321" s="78">
        <v>1604460</v>
      </c>
      <c r="D321" s="78">
        <v>160446</v>
      </c>
      <c r="E321" s="78">
        <v>1764906</v>
      </c>
      <c r="F321">
        <f t="shared" si="0"/>
        <v>1</v>
      </c>
    </row>
    <row r="322" spans="1:6" hidden="1" x14ac:dyDescent="0.25">
      <c r="A322" s="77">
        <v>44946</v>
      </c>
      <c r="B322" s="79" t="s">
        <v>542</v>
      </c>
      <c r="C322" s="78">
        <v>683226</v>
      </c>
      <c r="D322" s="78">
        <v>68322</v>
      </c>
      <c r="E322" s="78">
        <v>751548</v>
      </c>
      <c r="F322">
        <f t="shared" si="0"/>
        <v>1</v>
      </c>
    </row>
    <row r="323" spans="1:6" hidden="1" x14ac:dyDescent="0.25">
      <c r="A323" s="77">
        <v>44946</v>
      </c>
      <c r="B323" s="79" t="s">
        <v>543</v>
      </c>
      <c r="C323" s="78">
        <v>47673</v>
      </c>
      <c r="D323" s="78">
        <v>4767</v>
      </c>
      <c r="E323" s="78">
        <v>52440</v>
      </c>
      <c r="F323">
        <f t="shared" si="0"/>
        <v>1</v>
      </c>
    </row>
    <row r="324" spans="1:6" hidden="1" x14ac:dyDescent="0.25">
      <c r="A324" s="77">
        <v>44946</v>
      </c>
      <c r="B324" s="79" t="s">
        <v>544</v>
      </c>
      <c r="C324" s="78">
        <v>232536</v>
      </c>
      <c r="D324" s="78">
        <v>23254</v>
      </c>
      <c r="E324" s="78">
        <v>255790</v>
      </c>
      <c r="F324">
        <f t="shared" si="0"/>
        <v>1</v>
      </c>
    </row>
    <row r="325" spans="1:6" hidden="1" x14ac:dyDescent="0.25">
      <c r="A325" s="77">
        <v>44946</v>
      </c>
      <c r="B325" s="79" t="s">
        <v>545</v>
      </c>
      <c r="C325" s="78">
        <v>89312</v>
      </c>
      <c r="D325" s="78">
        <v>8931</v>
      </c>
      <c r="E325" s="78">
        <v>98243</v>
      </c>
      <c r="F325">
        <f t="shared" si="0"/>
        <v>1</v>
      </c>
    </row>
    <row r="326" spans="1:6" hidden="1" x14ac:dyDescent="0.25">
      <c r="A326" s="77">
        <v>44954</v>
      </c>
      <c r="B326" s="79" t="s">
        <v>546</v>
      </c>
      <c r="C326" s="78">
        <v>303986</v>
      </c>
      <c r="D326" s="78">
        <v>30399</v>
      </c>
      <c r="E326" s="78">
        <v>334385</v>
      </c>
      <c r="F326">
        <f t="shared" si="0"/>
        <v>1</v>
      </c>
    </row>
    <row r="327" spans="1:6" hidden="1" x14ac:dyDescent="0.25">
      <c r="A327" s="77">
        <v>44956</v>
      </c>
      <c r="B327" s="79" t="s">
        <v>547</v>
      </c>
      <c r="C327" s="78">
        <v>439875</v>
      </c>
      <c r="D327" s="78">
        <v>43988</v>
      </c>
      <c r="E327" s="78">
        <v>483863</v>
      </c>
      <c r="F327">
        <f t="shared" si="0"/>
        <v>1</v>
      </c>
    </row>
    <row r="328" spans="1:6" hidden="1" x14ac:dyDescent="0.25">
      <c r="A328" s="77">
        <v>44956</v>
      </c>
      <c r="B328" s="79" t="s">
        <v>548</v>
      </c>
      <c r="C328" s="78">
        <v>213688</v>
      </c>
      <c r="D328" s="78">
        <v>21369</v>
      </c>
      <c r="E328" s="78">
        <v>235057</v>
      </c>
      <c r="F328">
        <f t="shared" si="0"/>
        <v>1</v>
      </c>
    </row>
    <row r="329" spans="1:6" hidden="1" x14ac:dyDescent="0.25">
      <c r="A329" s="77">
        <v>44957</v>
      </c>
      <c r="B329" s="79" t="s">
        <v>549</v>
      </c>
      <c r="C329" s="78">
        <v>226474</v>
      </c>
      <c r="D329" s="78">
        <v>22647</v>
      </c>
      <c r="E329" s="78">
        <v>249121</v>
      </c>
      <c r="F329">
        <f t="shared" si="0"/>
        <v>1</v>
      </c>
    </row>
    <row r="330" spans="1:6" hidden="1" x14ac:dyDescent="0.25">
      <c r="A330" s="77">
        <v>44957</v>
      </c>
      <c r="B330" s="79" t="s">
        <v>550</v>
      </c>
      <c r="C330" s="78">
        <v>4524420</v>
      </c>
      <c r="D330" s="78">
        <v>452442</v>
      </c>
      <c r="E330" s="78">
        <v>4976862</v>
      </c>
      <c r="F330">
        <f t="shared" si="0"/>
        <v>1</v>
      </c>
    </row>
    <row r="331" spans="1:6" hidden="1" x14ac:dyDescent="0.25">
      <c r="A331" s="77">
        <v>44957</v>
      </c>
      <c r="B331" s="79" t="s">
        <v>551</v>
      </c>
      <c r="C331" s="78">
        <v>367407</v>
      </c>
      <c r="D331" s="78">
        <v>36741</v>
      </c>
      <c r="E331" s="78">
        <v>404148</v>
      </c>
      <c r="F331">
        <f t="shared" si="0"/>
        <v>1</v>
      </c>
    </row>
    <row r="332" spans="1:6" hidden="1" x14ac:dyDescent="0.25">
      <c r="A332" s="77">
        <v>44960</v>
      </c>
      <c r="B332" s="79" t="s">
        <v>552</v>
      </c>
      <c r="C332" s="78">
        <v>148962</v>
      </c>
      <c r="D332" s="78">
        <v>14896</v>
      </c>
      <c r="E332" s="78">
        <v>163858</v>
      </c>
      <c r="F332">
        <f t="shared" si="0"/>
        <v>2</v>
      </c>
    </row>
    <row r="333" spans="1:6" hidden="1" x14ac:dyDescent="0.25">
      <c r="A333" s="77">
        <v>44960</v>
      </c>
      <c r="B333" s="79" t="s">
        <v>553</v>
      </c>
      <c r="C333" s="78">
        <v>104880</v>
      </c>
      <c r="D333" s="78">
        <v>10488</v>
      </c>
      <c r="E333" s="78">
        <v>115368</v>
      </c>
      <c r="F333">
        <f t="shared" si="0"/>
        <v>2</v>
      </c>
    </row>
    <row r="334" spans="1:6" hidden="1" x14ac:dyDescent="0.25">
      <c r="A334" s="77">
        <v>44963</v>
      </c>
      <c r="B334" s="79" t="s">
        <v>554</v>
      </c>
      <c r="C334" s="78">
        <v>443037</v>
      </c>
      <c r="D334" s="78">
        <v>44305</v>
      </c>
      <c r="E334" s="78">
        <v>487342</v>
      </c>
      <c r="F334">
        <f t="shared" si="0"/>
        <v>2</v>
      </c>
    </row>
    <row r="335" spans="1:6" hidden="1" x14ac:dyDescent="0.25">
      <c r="A335" s="77">
        <v>44963</v>
      </c>
      <c r="B335" s="79" t="s">
        <v>555</v>
      </c>
      <c r="C335" s="78">
        <v>1214102</v>
      </c>
      <c r="D335" s="78">
        <v>121410</v>
      </c>
      <c r="E335" s="78">
        <v>1335512</v>
      </c>
      <c r="F335">
        <f t="shared" si="0"/>
        <v>2</v>
      </c>
    </row>
    <row r="336" spans="1:6" hidden="1" x14ac:dyDescent="0.25">
      <c r="A336" s="77">
        <v>44963</v>
      </c>
      <c r="B336" s="79" t="s">
        <v>556</v>
      </c>
      <c r="C336" s="78">
        <v>3981751</v>
      </c>
      <c r="D336" s="78">
        <v>398177</v>
      </c>
      <c r="E336" s="78">
        <v>4379928</v>
      </c>
      <c r="F336">
        <f t="shared" si="0"/>
        <v>2</v>
      </c>
    </row>
    <row r="337" spans="1:6" hidden="1" x14ac:dyDescent="0.25">
      <c r="A337" s="77">
        <v>44963</v>
      </c>
      <c r="B337" s="79" t="s">
        <v>557</v>
      </c>
      <c r="C337" s="78">
        <v>499616</v>
      </c>
      <c r="D337" s="78">
        <v>49962</v>
      </c>
      <c r="E337" s="78">
        <v>549578</v>
      </c>
      <c r="F337">
        <f t="shared" si="0"/>
        <v>2</v>
      </c>
    </row>
    <row r="338" spans="1:6" hidden="1" x14ac:dyDescent="0.25">
      <c r="A338" s="77">
        <v>44964</v>
      </c>
      <c r="B338" s="79" t="s">
        <v>558</v>
      </c>
      <c r="C338" s="78">
        <v>791970</v>
      </c>
      <c r="D338" s="78">
        <v>79198</v>
      </c>
      <c r="E338" s="78">
        <v>871168</v>
      </c>
      <c r="F338">
        <f t="shared" si="0"/>
        <v>2</v>
      </c>
    </row>
    <row r="339" spans="1:6" hidden="1" x14ac:dyDescent="0.25">
      <c r="A339" s="77">
        <v>44965</v>
      </c>
      <c r="B339" s="79" t="s">
        <v>559</v>
      </c>
      <c r="C339" s="78">
        <v>211135</v>
      </c>
      <c r="D339" s="78">
        <v>21114</v>
      </c>
      <c r="E339" s="78">
        <v>232249</v>
      </c>
      <c r="F339">
        <f t="shared" si="0"/>
        <v>2</v>
      </c>
    </row>
    <row r="340" spans="1:6" hidden="1" x14ac:dyDescent="0.25">
      <c r="A340" s="77">
        <v>44965</v>
      </c>
      <c r="B340" s="79" t="s">
        <v>560</v>
      </c>
      <c r="C340" s="78">
        <v>1024465</v>
      </c>
      <c r="D340" s="78">
        <v>102447</v>
      </c>
      <c r="E340" s="78">
        <v>1126912</v>
      </c>
      <c r="F340">
        <f t="shared" si="0"/>
        <v>2</v>
      </c>
    </row>
    <row r="341" spans="1:6" hidden="1" x14ac:dyDescent="0.25">
      <c r="A341" s="77">
        <v>44967</v>
      </c>
      <c r="B341" s="79" t="s">
        <v>561</v>
      </c>
      <c r="C341" s="78">
        <v>839786</v>
      </c>
      <c r="D341" s="78">
        <v>83979</v>
      </c>
      <c r="E341" s="78">
        <v>923765</v>
      </c>
      <c r="F341">
        <f t="shared" si="0"/>
        <v>2</v>
      </c>
    </row>
    <row r="342" spans="1:6" hidden="1" x14ac:dyDescent="0.25">
      <c r="A342" s="77">
        <v>44967</v>
      </c>
      <c r="B342" s="79" t="s">
        <v>562</v>
      </c>
      <c r="C342" s="78">
        <v>69920</v>
      </c>
      <c r="D342" s="78">
        <v>6992</v>
      </c>
      <c r="E342" s="78">
        <v>76912</v>
      </c>
      <c r="F342">
        <f t="shared" si="0"/>
        <v>2</v>
      </c>
    </row>
    <row r="343" spans="1:6" hidden="1" x14ac:dyDescent="0.25">
      <c r="A343" s="77">
        <v>44967</v>
      </c>
      <c r="B343" s="79" t="s">
        <v>563</v>
      </c>
      <c r="C343" s="78">
        <v>168808</v>
      </c>
      <c r="D343" s="78">
        <v>16881</v>
      </c>
      <c r="E343" s="78">
        <v>185689</v>
      </c>
      <c r="F343">
        <f t="shared" si="0"/>
        <v>2</v>
      </c>
    </row>
    <row r="344" spans="1:6" hidden="1" x14ac:dyDescent="0.25">
      <c r="A344" s="77">
        <v>44967</v>
      </c>
      <c r="B344" s="79" t="s">
        <v>564</v>
      </c>
      <c r="C344" s="78">
        <v>2123287</v>
      </c>
      <c r="D344" s="78">
        <v>212328</v>
      </c>
      <c r="E344" s="78">
        <v>2335615</v>
      </c>
      <c r="F344">
        <f t="shared" si="0"/>
        <v>2</v>
      </c>
    </row>
    <row r="345" spans="1:6" hidden="1" x14ac:dyDescent="0.25">
      <c r="A345" s="77">
        <v>44967</v>
      </c>
      <c r="B345" s="79" t="s">
        <v>565</v>
      </c>
      <c r="C345" s="78">
        <v>551028</v>
      </c>
      <c r="D345" s="78">
        <v>55103</v>
      </c>
      <c r="E345" s="78">
        <v>606131</v>
      </c>
      <c r="F345">
        <f t="shared" si="0"/>
        <v>2</v>
      </c>
    </row>
    <row r="346" spans="1:6" hidden="1" x14ac:dyDescent="0.25">
      <c r="A346" s="77">
        <v>44968</v>
      </c>
      <c r="B346" s="79" t="s">
        <v>566</v>
      </c>
      <c r="C346" s="78">
        <v>148962</v>
      </c>
      <c r="D346" s="78">
        <v>14896</v>
      </c>
      <c r="E346" s="78">
        <v>163858</v>
      </c>
      <c r="F346">
        <f t="shared" ref="F346:F409" si="1">+MONTH(A346)</f>
        <v>2</v>
      </c>
    </row>
    <row r="347" spans="1:6" hidden="1" x14ac:dyDescent="0.25">
      <c r="A347" s="77">
        <v>44968</v>
      </c>
      <c r="B347" s="79" t="s">
        <v>567</v>
      </c>
      <c r="C347" s="78">
        <v>172710</v>
      </c>
      <c r="D347" s="78">
        <v>17271</v>
      </c>
      <c r="E347" s="78">
        <v>189981</v>
      </c>
      <c r="F347">
        <f t="shared" si="1"/>
        <v>2</v>
      </c>
    </row>
    <row r="348" spans="1:6" hidden="1" x14ac:dyDescent="0.25">
      <c r="A348" s="77">
        <v>44970</v>
      </c>
      <c r="B348" s="79" t="s">
        <v>568</v>
      </c>
      <c r="C348" s="78">
        <v>183915</v>
      </c>
      <c r="D348" s="78">
        <v>18392</v>
      </c>
      <c r="E348" s="78">
        <v>202307</v>
      </c>
      <c r="F348">
        <f t="shared" si="1"/>
        <v>2</v>
      </c>
    </row>
    <row r="349" spans="1:6" hidden="1" x14ac:dyDescent="0.25">
      <c r="A349" s="77">
        <v>44971</v>
      </c>
      <c r="B349" s="79" t="s">
        <v>569</v>
      </c>
      <c r="C349" s="78">
        <v>250194</v>
      </c>
      <c r="D349" s="78">
        <v>25019</v>
      </c>
      <c r="E349" s="78">
        <v>275213</v>
      </c>
      <c r="F349">
        <f t="shared" si="1"/>
        <v>2</v>
      </c>
    </row>
    <row r="350" spans="1:6" hidden="1" x14ac:dyDescent="0.25">
      <c r="A350" s="77">
        <v>44971</v>
      </c>
      <c r="B350" s="79" t="s">
        <v>570</v>
      </c>
      <c r="C350" s="78">
        <v>826542</v>
      </c>
      <c r="D350" s="78">
        <v>82654</v>
      </c>
      <c r="E350" s="78">
        <v>909196</v>
      </c>
      <c r="F350">
        <f t="shared" si="1"/>
        <v>2</v>
      </c>
    </row>
    <row r="351" spans="1:6" hidden="1" x14ac:dyDescent="0.25">
      <c r="A351" s="77">
        <v>44972</v>
      </c>
      <c r="B351" s="79" t="s">
        <v>571</v>
      </c>
      <c r="C351" s="78">
        <v>469294</v>
      </c>
      <c r="D351" s="78">
        <v>46929</v>
      </c>
      <c r="E351" s="78">
        <v>516223</v>
      </c>
      <c r="F351">
        <f t="shared" si="1"/>
        <v>2</v>
      </c>
    </row>
    <row r="352" spans="1:6" hidden="1" x14ac:dyDescent="0.25">
      <c r="A352" s="77">
        <v>44972</v>
      </c>
      <c r="B352" s="79" t="s">
        <v>572</v>
      </c>
      <c r="C352" s="78">
        <v>96890</v>
      </c>
      <c r="D352" s="78">
        <v>9689</v>
      </c>
      <c r="E352" s="78">
        <v>106579</v>
      </c>
      <c r="F352">
        <f t="shared" si="1"/>
        <v>2</v>
      </c>
    </row>
    <row r="353" spans="1:6" hidden="1" x14ac:dyDescent="0.25">
      <c r="A353" s="77">
        <v>44973</v>
      </c>
      <c r="B353" s="79" t="s">
        <v>573</v>
      </c>
      <c r="C353" s="78">
        <v>422807</v>
      </c>
      <c r="D353" s="78">
        <v>42281</v>
      </c>
      <c r="E353" s="78">
        <v>465088</v>
      </c>
      <c r="F353">
        <f t="shared" si="1"/>
        <v>2</v>
      </c>
    </row>
    <row r="354" spans="1:6" hidden="1" x14ac:dyDescent="0.25">
      <c r="A354" s="77">
        <v>44973</v>
      </c>
      <c r="B354" s="79" t="s">
        <v>574</v>
      </c>
      <c r="C354" s="78">
        <v>671208</v>
      </c>
      <c r="D354" s="78">
        <v>67121</v>
      </c>
      <c r="E354" s="78">
        <v>738329</v>
      </c>
      <c r="F354">
        <f t="shared" si="1"/>
        <v>2</v>
      </c>
    </row>
    <row r="355" spans="1:6" hidden="1" x14ac:dyDescent="0.25">
      <c r="A355" s="77">
        <v>44975</v>
      </c>
      <c r="B355" s="79" t="s">
        <v>575</v>
      </c>
      <c r="C355" s="78">
        <v>142900</v>
      </c>
      <c r="D355" s="78">
        <v>14290</v>
      </c>
      <c r="E355" s="78">
        <v>157190</v>
      </c>
      <c r="F355">
        <f t="shared" si="1"/>
        <v>2</v>
      </c>
    </row>
    <row r="356" spans="1:6" hidden="1" x14ac:dyDescent="0.25">
      <c r="A356" s="77">
        <v>44977</v>
      </c>
      <c r="B356" s="79" t="s">
        <v>576</v>
      </c>
      <c r="C356" s="78">
        <v>231588</v>
      </c>
      <c r="D356" s="78">
        <v>23159</v>
      </c>
      <c r="E356" s="78">
        <v>254747</v>
      </c>
      <c r="F356">
        <f t="shared" si="1"/>
        <v>2</v>
      </c>
    </row>
    <row r="357" spans="1:6" hidden="1" x14ac:dyDescent="0.25">
      <c r="A357" s="77">
        <v>44978</v>
      </c>
      <c r="B357" s="79" t="s">
        <v>577</v>
      </c>
      <c r="C357" s="78">
        <v>357488</v>
      </c>
      <c r="D357" s="78">
        <v>35749</v>
      </c>
      <c r="E357" s="78">
        <v>393237</v>
      </c>
      <c r="F357">
        <f t="shared" si="1"/>
        <v>2</v>
      </c>
    </row>
    <row r="358" spans="1:6" hidden="1" x14ac:dyDescent="0.25">
      <c r="A358" s="77">
        <v>44978</v>
      </c>
      <c r="B358" s="79" t="s">
        <v>578</v>
      </c>
      <c r="C358" s="78">
        <v>489138</v>
      </c>
      <c r="D358" s="78">
        <v>48914</v>
      </c>
      <c r="E358" s="78">
        <v>538052</v>
      </c>
      <c r="F358">
        <f t="shared" si="1"/>
        <v>2</v>
      </c>
    </row>
    <row r="359" spans="1:6" hidden="1" x14ac:dyDescent="0.25">
      <c r="A359" s="77">
        <v>44978</v>
      </c>
      <c r="B359" s="79" t="s">
        <v>579</v>
      </c>
      <c r="C359" s="78">
        <v>310048</v>
      </c>
      <c r="D359" s="78">
        <v>31005</v>
      </c>
      <c r="E359" s="78">
        <v>341053</v>
      </c>
      <c r="F359">
        <f t="shared" si="1"/>
        <v>2</v>
      </c>
    </row>
    <row r="360" spans="1:6" hidden="1" x14ac:dyDescent="0.25">
      <c r="A360" s="77">
        <v>44979</v>
      </c>
      <c r="B360" s="79" t="s">
        <v>580</v>
      </c>
      <c r="C360" s="78">
        <v>34960</v>
      </c>
      <c r="D360" s="78">
        <v>3496</v>
      </c>
      <c r="E360" s="78">
        <v>38456</v>
      </c>
      <c r="F360">
        <f t="shared" si="1"/>
        <v>2</v>
      </c>
    </row>
    <row r="361" spans="1:6" hidden="1" x14ac:dyDescent="0.25">
      <c r="A361" s="77">
        <v>44979</v>
      </c>
      <c r="B361" s="79" t="s">
        <v>581</v>
      </c>
      <c r="C361" s="78">
        <v>744808</v>
      </c>
      <c r="D361" s="78">
        <v>74481</v>
      </c>
      <c r="E361" s="78">
        <v>819289</v>
      </c>
      <c r="F361">
        <f t="shared" si="1"/>
        <v>2</v>
      </c>
    </row>
    <row r="362" spans="1:6" hidden="1" x14ac:dyDescent="0.25">
      <c r="A362" s="77">
        <v>44979</v>
      </c>
      <c r="B362" s="79" t="s">
        <v>582</v>
      </c>
      <c r="C362" s="78">
        <v>193780</v>
      </c>
      <c r="D362" s="78">
        <v>19378</v>
      </c>
      <c r="E362" s="78">
        <v>213158</v>
      </c>
      <c r="F362">
        <f t="shared" si="1"/>
        <v>2</v>
      </c>
    </row>
    <row r="363" spans="1:6" hidden="1" x14ac:dyDescent="0.25">
      <c r="A363" s="77">
        <v>44982</v>
      </c>
      <c r="B363" s="79" t="s">
        <v>583</v>
      </c>
      <c r="C363" s="78">
        <v>820777</v>
      </c>
      <c r="D363" s="78">
        <v>82078</v>
      </c>
      <c r="E363" s="78">
        <v>902855</v>
      </c>
      <c r="F363">
        <f t="shared" si="1"/>
        <v>2</v>
      </c>
    </row>
    <row r="364" spans="1:6" hidden="1" x14ac:dyDescent="0.25">
      <c r="A364" s="77">
        <v>44984</v>
      </c>
      <c r="B364" s="79" t="s">
        <v>584</v>
      </c>
      <c r="C364" s="78">
        <v>69920</v>
      </c>
      <c r="D364" s="78">
        <v>6992</v>
      </c>
      <c r="E364" s="78">
        <v>76912</v>
      </c>
      <c r="F364">
        <f t="shared" si="1"/>
        <v>2</v>
      </c>
    </row>
    <row r="365" spans="1:6" hidden="1" x14ac:dyDescent="0.25">
      <c r="A365" s="77">
        <v>44985</v>
      </c>
      <c r="B365" s="79" t="s">
        <v>585</v>
      </c>
      <c r="C365" s="78">
        <v>245084</v>
      </c>
      <c r="D365" s="78">
        <v>24509</v>
      </c>
      <c r="E365" s="78">
        <v>269593</v>
      </c>
      <c r="F365">
        <f t="shared" si="1"/>
        <v>2</v>
      </c>
    </row>
    <row r="366" spans="1:6" hidden="1" x14ac:dyDescent="0.25">
      <c r="A366" s="77">
        <v>44985</v>
      </c>
      <c r="B366" s="79" t="s">
        <v>586</v>
      </c>
      <c r="C366" s="78">
        <v>73098</v>
      </c>
      <c r="D366" s="78">
        <v>7310</v>
      </c>
      <c r="E366" s="78">
        <v>80408</v>
      </c>
      <c r="F366">
        <f t="shared" si="1"/>
        <v>2</v>
      </c>
    </row>
    <row r="367" spans="1:6" hidden="1" x14ac:dyDescent="0.25">
      <c r="A367" s="77">
        <v>44988</v>
      </c>
      <c r="B367" s="81" t="s">
        <v>587</v>
      </c>
      <c r="C367" s="78">
        <v>511631</v>
      </c>
      <c r="D367" s="78">
        <v>51164</v>
      </c>
      <c r="E367" s="78">
        <v>562795</v>
      </c>
      <c r="F367">
        <f t="shared" si="1"/>
        <v>3</v>
      </c>
    </row>
    <row r="368" spans="1:6" hidden="1" x14ac:dyDescent="0.25">
      <c r="A368" s="77">
        <v>44991</v>
      </c>
      <c r="B368" s="81" t="s">
        <v>588</v>
      </c>
      <c r="C368" s="78">
        <v>83398</v>
      </c>
      <c r="D368" s="78">
        <v>8340</v>
      </c>
      <c r="E368" s="78">
        <v>91738</v>
      </c>
      <c r="F368">
        <f t="shared" si="1"/>
        <v>3</v>
      </c>
    </row>
    <row r="369" spans="1:6" hidden="1" x14ac:dyDescent="0.25">
      <c r="A369" s="77">
        <v>44992</v>
      </c>
      <c r="B369" s="81" t="s">
        <v>589</v>
      </c>
      <c r="C369" s="78">
        <v>149205</v>
      </c>
      <c r="D369" s="78">
        <v>14921</v>
      </c>
      <c r="E369" s="78">
        <v>164126</v>
      </c>
      <c r="F369">
        <f t="shared" si="1"/>
        <v>3</v>
      </c>
    </row>
    <row r="370" spans="1:6" hidden="1" x14ac:dyDescent="0.25">
      <c r="A370" s="77">
        <v>44992</v>
      </c>
      <c r="B370" s="81" t="s">
        <v>590</v>
      </c>
      <c r="C370" s="78">
        <v>166796</v>
      </c>
      <c r="D370" s="78">
        <v>16680</v>
      </c>
      <c r="E370" s="78">
        <v>183476</v>
      </c>
      <c r="F370">
        <f t="shared" si="1"/>
        <v>3</v>
      </c>
    </row>
    <row r="371" spans="1:6" hidden="1" x14ac:dyDescent="0.25">
      <c r="A371" s="77">
        <v>44992</v>
      </c>
      <c r="B371" s="81" t="s">
        <v>591</v>
      </c>
      <c r="C371" s="78">
        <v>218618</v>
      </c>
      <c r="D371" s="78">
        <v>21862</v>
      </c>
      <c r="E371" s="78">
        <v>240480</v>
      </c>
      <c r="F371">
        <f t="shared" si="1"/>
        <v>3</v>
      </c>
    </row>
    <row r="372" spans="1:6" hidden="1" x14ac:dyDescent="0.25">
      <c r="A372" s="77">
        <v>44993</v>
      </c>
      <c r="B372" s="81" t="s">
        <v>592</v>
      </c>
      <c r="C372" s="78">
        <v>241718</v>
      </c>
      <c r="D372" s="78">
        <v>24173</v>
      </c>
      <c r="E372" s="78">
        <v>265891</v>
      </c>
      <c r="F372">
        <f t="shared" si="1"/>
        <v>3</v>
      </c>
    </row>
    <row r="373" spans="1:6" hidden="1" x14ac:dyDescent="0.25">
      <c r="A373" s="77">
        <v>44993</v>
      </c>
      <c r="B373" s="81" t="s">
        <v>593</v>
      </c>
      <c r="C373" s="78">
        <v>190692</v>
      </c>
      <c r="D373" s="78">
        <v>19069</v>
      </c>
      <c r="E373" s="78">
        <v>209761</v>
      </c>
      <c r="F373">
        <f t="shared" si="1"/>
        <v>3</v>
      </c>
    </row>
    <row r="374" spans="1:6" hidden="1" x14ac:dyDescent="0.25">
      <c r="A374" s="77">
        <v>44995</v>
      </c>
      <c r="B374" s="81" t="s">
        <v>594</v>
      </c>
      <c r="C374" s="78">
        <v>168808</v>
      </c>
      <c r="D374" s="78">
        <v>16881</v>
      </c>
      <c r="E374" s="78">
        <v>185689</v>
      </c>
      <c r="F374">
        <f t="shared" si="1"/>
        <v>3</v>
      </c>
    </row>
    <row r="375" spans="1:6" hidden="1" x14ac:dyDescent="0.25">
      <c r="A375" s="77">
        <v>44995</v>
      </c>
      <c r="B375" s="81" t="s">
        <v>595</v>
      </c>
      <c r="C375" s="78">
        <v>34960</v>
      </c>
      <c r="D375" s="78">
        <v>3496</v>
      </c>
      <c r="E375" s="78">
        <v>38456</v>
      </c>
      <c r="F375">
        <f t="shared" si="1"/>
        <v>3</v>
      </c>
    </row>
    <row r="376" spans="1:6" hidden="1" x14ac:dyDescent="0.25">
      <c r="A376" s="77">
        <v>44995</v>
      </c>
      <c r="B376" s="81" t="s">
        <v>596</v>
      </c>
      <c r="C376" s="78">
        <v>188903</v>
      </c>
      <c r="D376" s="78">
        <v>18891</v>
      </c>
      <c r="E376" s="78">
        <v>207794</v>
      </c>
      <c r="F376">
        <f t="shared" si="1"/>
        <v>3</v>
      </c>
    </row>
    <row r="377" spans="1:6" hidden="1" x14ac:dyDescent="0.25">
      <c r="A377" s="77">
        <v>44995</v>
      </c>
      <c r="B377" s="81" t="s">
        <v>597</v>
      </c>
      <c r="C377" s="78">
        <v>223062</v>
      </c>
      <c r="D377" s="78">
        <v>22306</v>
      </c>
      <c r="E377" s="78">
        <v>245368</v>
      </c>
      <c r="F377">
        <f t="shared" si="1"/>
        <v>3</v>
      </c>
    </row>
    <row r="378" spans="1:6" hidden="1" x14ac:dyDescent="0.25">
      <c r="A378" s="77">
        <v>44997</v>
      </c>
      <c r="B378" s="81" t="s">
        <v>598</v>
      </c>
      <c r="C378" s="78">
        <v>196676</v>
      </c>
      <c r="D378" s="78">
        <v>19668</v>
      </c>
      <c r="E378" s="78">
        <v>216344</v>
      </c>
      <c r="F378">
        <f t="shared" si="1"/>
        <v>3</v>
      </c>
    </row>
    <row r="379" spans="1:6" hidden="1" x14ac:dyDescent="0.25">
      <c r="A379" s="77">
        <v>44999</v>
      </c>
      <c r="B379" s="81" t="s">
        <v>599</v>
      </c>
      <c r="C379" s="78">
        <v>105505</v>
      </c>
      <c r="D379" s="78">
        <v>10551</v>
      </c>
      <c r="E379" s="78">
        <v>116056</v>
      </c>
      <c r="F379">
        <f t="shared" si="1"/>
        <v>3</v>
      </c>
    </row>
    <row r="380" spans="1:6" hidden="1" x14ac:dyDescent="0.25">
      <c r="A380" s="77">
        <v>44999</v>
      </c>
      <c r="B380" s="81" t="s">
        <v>600</v>
      </c>
      <c r="C380" s="78">
        <v>614679</v>
      </c>
      <c r="D380" s="78">
        <v>61468</v>
      </c>
      <c r="E380" s="78">
        <v>676147</v>
      </c>
      <c r="F380">
        <f t="shared" si="1"/>
        <v>3</v>
      </c>
    </row>
    <row r="381" spans="1:6" hidden="1" x14ac:dyDescent="0.25">
      <c r="A381" s="77">
        <v>45000</v>
      </c>
      <c r="B381" s="81" t="s">
        <v>601</v>
      </c>
      <c r="C381" s="78">
        <v>193474</v>
      </c>
      <c r="D381" s="78">
        <v>19348</v>
      </c>
      <c r="E381" s="78">
        <v>212822</v>
      </c>
      <c r="F381">
        <f t="shared" si="1"/>
        <v>3</v>
      </c>
    </row>
    <row r="382" spans="1:6" hidden="1" x14ac:dyDescent="0.25">
      <c r="A382" s="77">
        <v>45000</v>
      </c>
      <c r="B382" s="81" t="s">
        <v>602</v>
      </c>
      <c r="C382" s="78">
        <v>96890</v>
      </c>
      <c r="D382" s="78">
        <v>9689</v>
      </c>
      <c r="E382" s="78">
        <v>106579</v>
      </c>
      <c r="F382">
        <f t="shared" si="1"/>
        <v>3</v>
      </c>
    </row>
    <row r="383" spans="1:6" hidden="1" x14ac:dyDescent="0.25">
      <c r="A383" s="77">
        <v>45000</v>
      </c>
      <c r="B383" s="81" t="s">
        <v>603</v>
      </c>
      <c r="C383" s="78">
        <v>170247</v>
      </c>
      <c r="D383" s="78">
        <v>17025</v>
      </c>
      <c r="E383" s="78">
        <v>187272</v>
      </c>
      <c r="F383">
        <f t="shared" si="1"/>
        <v>3</v>
      </c>
    </row>
    <row r="384" spans="1:6" hidden="1" x14ac:dyDescent="0.25">
      <c r="A384" s="77">
        <v>45001</v>
      </c>
      <c r="B384" s="81" t="s">
        <v>604</v>
      </c>
      <c r="C384" s="78">
        <v>105505</v>
      </c>
      <c r="D384" s="78">
        <v>10551</v>
      </c>
      <c r="E384" s="78">
        <v>116056</v>
      </c>
      <c r="F384">
        <f t="shared" si="1"/>
        <v>3</v>
      </c>
    </row>
    <row r="385" spans="1:6" hidden="1" x14ac:dyDescent="0.25">
      <c r="A385" s="77">
        <v>45002</v>
      </c>
      <c r="B385" s="81" t="s">
        <v>605</v>
      </c>
      <c r="C385" s="78">
        <v>2464412</v>
      </c>
      <c r="D385" s="78">
        <v>246441</v>
      </c>
      <c r="E385" s="78">
        <v>2710853</v>
      </c>
      <c r="F385">
        <f t="shared" si="1"/>
        <v>3</v>
      </c>
    </row>
    <row r="386" spans="1:6" hidden="1" x14ac:dyDescent="0.25">
      <c r="A386" s="77">
        <v>45002</v>
      </c>
      <c r="B386" s="81" t="s">
        <v>606</v>
      </c>
      <c r="C386" s="78">
        <v>1232406</v>
      </c>
      <c r="D386" s="78">
        <v>123240</v>
      </c>
      <c r="E386" s="78">
        <v>1355646</v>
      </c>
      <c r="F386">
        <f t="shared" si="1"/>
        <v>3</v>
      </c>
    </row>
    <row r="387" spans="1:6" hidden="1" x14ac:dyDescent="0.25">
      <c r="A387" s="77">
        <v>45002</v>
      </c>
      <c r="B387" s="81" t="s">
        <v>607</v>
      </c>
      <c r="C387" s="78">
        <v>671955</v>
      </c>
      <c r="D387" s="78">
        <v>67196</v>
      </c>
      <c r="E387" s="78">
        <v>739151</v>
      </c>
      <c r="F387">
        <f t="shared" si="1"/>
        <v>3</v>
      </c>
    </row>
    <row r="388" spans="1:6" hidden="1" x14ac:dyDescent="0.25">
      <c r="A388" s="77">
        <v>45003</v>
      </c>
      <c r="B388" s="81" t="s">
        <v>608</v>
      </c>
      <c r="C388" s="78">
        <v>172710</v>
      </c>
      <c r="D388" s="78">
        <v>17271</v>
      </c>
      <c r="E388" s="78">
        <v>189981</v>
      </c>
      <c r="F388">
        <f t="shared" si="1"/>
        <v>3</v>
      </c>
    </row>
    <row r="389" spans="1:6" hidden="1" x14ac:dyDescent="0.25">
      <c r="A389" s="77">
        <v>45005</v>
      </c>
      <c r="B389" s="81" t="s">
        <v>609</v>
      </c>
      <c r="C389" s="78">
        <v>211010</v>
      </c>
      <c r="D389" s="78">
        <v>21101</v>
      </c>
      <c r="E389" s="78">
        <v>232111</v>
      </c>
      <c r="F389">
        <f t="shared" si="1"/>
        <v>3</v>
      </c>
    </row>
    <row r="390" spans="1:6" hidden="1" x14ac:dyDescent="0.25">
      <c r="A390" s="77">
        <v>45005</v>
      </c>
      <c r="B390" s="81" t="s">
        <v>610</v>
      </c>
      <c r="C390" s="78">
        <v>484450</v>
      </c>
      <c r="D390" s="78">
        <v>48445</v>
      </c>
      <c r="E390" s="78">
        <v>532895</v>
      </c>
      <c r="F390">
        <f t="shared" si="1"/>
        <v>3</v>
      </c>
    </row>
    <row r="391" spans="1:6" hidden="1" x14ac:dyDescent="0.25">
      <c r="A391" s="77">
        <v>45006</v>
      </c>
      <c r="B391" s="81" t="s">
        <v>611</v>
      </c>
      <c r="C391" s="78">
        <v>396810</v>
      </c>
      <c r="D391" s="78">
        <v>39682</v>
      </c>
      <c r="E391" s="78">
        <v>436492</v>
      </c>
      <c r="F391">
        <f t="shared" si="1"/>
        <v>3</v>
      </c>
    </row>
    <row r="392" spans="1:6" hidden="1" x14ac:dyDescent="0.25">
      <c r="A392" s="77">
        <v>45007</v>
      </c>
      <c r="B392" s="81" t="s">
        <v>612</v>
      </c>
      <c r="C392" s="78">
        <v>105505</v>
      </c>
      <c r="D392" s="78">
        <v>10551</v>
      </c>
      <c r="E392" s="78">
        <v>116056</v>
      </c>
      <c r="F392">
        <f t="shared" si="1"/>
        <v>3</v>
      </c>
    </row>
    <row r="393" spans="1:6" hidden="1" x14ac:dyDescent="0.25">
      <c r="A393" s="77">
        <v>45007</v>
      </c>
      <c r="B393" s="81" t="s">
        <v>613</v>
      </c>
      <c r="C393" s="78">
        <v>337716</v>
      </c>
      <c r="D393" s="78">
        <v>33771</v>
      </c>
      <c r="E393" s="78">
        <v>371487</v>
      </c>
      <c r="F393">
        <f t="shared" si="1"/>
        <v>3</v>
      </c>
    </row>
    <row r="394" spans="1:6" hidden="1" x14ac:dyDescent="0.25">
      <c r="A394" s="77">
        <v>45007</v>
      </c>
      <c r="B394" s="81" t="s">
        <v>614</v>
      </c>
      <c r="C394" s="78">
        <v>104880</v>
      </c>
      <c r="D394" s="78">
        <v>10488</v>
      </c>
      <c r="E394" s="78">
        <v>115368</v>
      </c>
      <c r="F394">
        <f t="shared" si="1"/>
        <v>3</v>
      </c>
    </row>
    <row r="395" spans="1:6" hidden="1" x14ac:dyDescent="0.25">
      <c r="A395" s="77">
        <v>45007</v>
      </c>
      <c r="B395" s="81" t="s">
        <v>615</v>
      </c>
      <c r="C395" s="78">
        <v>126756</v>
      </c>
      <c r="D395" s="78">
        <v>12676</v>
      </c>
      <c r="E395" s="78">
        <v>139432</v>
      </c>
      <c r="F395">
        <f t="shared" si="1"/>
        <v>3</v>
      </c>
    </row>
    <row r="396" spans="1:6" hidden="1" x14ac:dyDescent="0.25">
      <c r="A396" s="77">
        <v>45008</v>
      </c>
      <c r="B396" s="81" t="s">
        <v>616</v>
      </c>
      <c r="C396" s="78">
        <v>460369</v>
      </c>
      <c r="D396" s="78">
        <v>46037</v>
      </c>
      <c r="E396" s="78">
        <v>506406</v>
      </c>
      <c r="F396">
        <f t="shared" si="1"/>
        <v>3</v>
      </c>
    </row>
    <row r="397" spans="1:6" hidden="1" x14ac:dyDescent="0.25">
      <c r="A397" s="77">
        <v>45008</v>
      </c>
      <c r="B397" s="81" t="s">
        <v>617</v>
      </c>
      <c r="C397" s="78">
        <v>136294</v>
      </c>
      <c r="D397" s="78">
        <v>13629</v>
      </c>
      <c r="E397" s="78">
        <v>149923</v>
      </c>
      <c r="F397">
        <f t="shared" si="1"/>
        <v>3</v>
      </c>
    </row>
    <row r="398" spans="1:6" hidden="1" x14ac:dyDescent="0.25">
      <c r="A398" s="77">
        <v>45010</v>
      </c>
      <c r="B398" s="81" t="s">
        <v>618</v>
      </c>
      <c r="C398" s="78">
        <v>131071</v>
      </c>
      <c r="D398" s="78">
        <v>13107</v>
      </c>
      <c r="E398" s="78">
        <v>144178</v>
      </c>
      <c r="F398">
        <f t="shared" si="1"/>
        <v>3</v>
      </c>
    </row>
    <row r="399" spans="1:6" hidden="1" x14ac:dyDescent="0.25">
      <c r="A399" s="77">
        <v>45013</v>
      </c>
      <c r="B399" s="81" t="s">
        <v>619</v>
      </c>
      <c r="C399" s="78">
        <v>293184</v>
      </c>
      <c r="D399" s="78">
        <v>29319</v>
      </c>
      <c r="E399" s="78">
        <v>322503</v>
      </c>
      <c r="F399">
        <f t="shared" si="1"/>
        <v>3</v>
      </c>
    </row>
    <row r="400" spans="1:6" hidden="1" x14ac:dyDescent="0.25">
      <c r="A400" s="77">
        <v>45013</v>
      </c>
      <c r="B400" s="81" t="s">
        <v>620</v>
      </c>
      <c r="C400" s="78">
        <v>211010</v>
      </c>
      <c r="D400" s="78">
        <v>21101</v>
      </c>
      <c r="E400" s="78">
        <v>232111</v>
      </c>
      <c r="F400">
        <f t="shared" si="1"/>
        <v>3</v>
      </c>
    </row>
    <row r="401" spans="1:6" hidden="1" x14ac:dyDescent="0.25">
      <c r="A401" s="77">
        <v>45013</v>
      </c>
      <c r="B401" s="81" t="s">
        <v>621</v>
      </c>
      <c r="C401" s="78">
        <v>105505</v>
      </c>
      <c r="D401" s="78">
        <v>10551</v>
      </c>
      <c r="E401" s="78">
        <v>116056</v>
      </c>
      <c r="F401">
        <f t="shared" si="1"/>
        <v>3</v>
      </c>
    </row>
    <row r="402" spans="1:6" hidden="1" x14ac:dyDescent="0.25">
      <c r="A402" s="77">
        <v>45014</v>
      </c>
      <c r="B402" s="81" t="s">
        <v>622</v>
      </c>
      <c r="C402" s="78">
        <v>131100</v>
      </c>
      <c r="D402" s="78">
        <v>13110</v>
      </c>
      <c r="E402" s="78">
        <v>144210</v>
      </c>
      <c r="F402">
        <f t="shared" si="1"/>
        <v>3</v>
      </c>
    </row>
    <row r="403" spans="1:6" hidden="1" x14ac:dyDescent="0.25">
      <c r="A403" s="77">
        <v>45014</v>
      </c>
      <c r="B403" s="81" t="s">
        <v>623</v>
      </c>
      <c r="C403" s="78">
        <v>83398</v>
      </c>
      <c r="D403" s="78">
        <v>8340</v>
      </c>
      <c r="E403" s="78">
        <v>91738</v>
      </c>
      <c r="F403">
        <f t="shared" si="1"/>
        <v>3</v>
      </c>
    </row>
    <row r="404" spans="1:6" hidden="1" x14ac:dyDescent="0.25">
      <c r="A404" s="77">
        <v>45014</v>
      </c>
      <c r="B404" s="81" t="s">
        <v>624</v>
      </c>
      <c r="C404" s="78">
        <v>769332</v>
      </c>
      <c r="D404" s="78">
        <v>76933</v>
      </c>
      <c r="E404" s="78">
        <v>846265</v>
      </c>
      <c r="F404">
        <f t="shared" si="1"/>
        <v>3</v>
      </c>
    </row>
    <row r="405" spans="1:6" hidden="1" x14ac:dyDescent="0.25">
      <c r="A405" s="77">
        <v>45014</v>
      </c>
      <c r="B405" s="81" t="s">
        <v>625</v>
      </c>
      <c r="C405" s="78">
        <v>437881</v>
      </c>
      <c r="D405" s="78">
        <v>43789</v>
      </c>
      <c r="E405" s="78">
        <v>481670</v>
      </c>
      <c r="F405">
        <f t="shared" si="1"/>
        <v>3</v>
      </c>
    </row>
    <row r="406" spans="1:6" hidden="1" x14ac:dyDescent="0.25">
      <c r="A406" s="77">
        <v>45019</v>
      </c>
      <c r="B406" s="81" t="s">
        <v>626</v>
      </c>
      <c r="C406" s="78">
        <v>204893</v>
      </c>
      <c r="D406" s="78">
        <v>20489</v>
      </c>
      <c r="E406" s="78">
        <v>225382</v>
      </c>
      <c r="F406">
        <f t="shared" si="1"/>
        <v>4</v>
      </c>
    </row>
    <row r="407" spans="1:6" hidden="1" x14ac:dyDescent="0.25">
      <c r="A407" s="77">
        <v>45020</v>
      </c>
      <c r="B407" s="81" t="s">
        <v>627</v>
      </c>
      <c r="C407" s="78">
        <v>105630</v>
      </c>
      <c r="D407" s="78">
        <v>10563</v>
      </c>
      <c r="E407" s="78">
        <v>116193</v>
      </c>
      <c r="F407">
        <f t="shared" si="1"/>
        <v>4</v>
      </c>
    </row>
    <row r="408" spans="1:6" hidden="1" x14ac:dyDescent="0.25">
      <c r="A408" s="77">
        <v>45020</v>
      </c>
      <c r="B408" s="81" t="s">
        <v>628</v>
      </c>
      <c r="C408" s="78">
        <v>1513737</v>
      </c>
      <c r="D408" s="78">
        <v>151374</v>
      </c>
      <c r="E408" s="78">
        <v>1665111</v>
      </c>
      <c r="F408">
        <f t="shared" si="1"/>
        <v>4</v>
      </c>
    </row>
    <row r="409" spans="1:6" hidden="1" x14ac:dyDescent="0.25">
      <c r="A409" s="77">
        <v>45021</v>
      </c>
      <c r="B409" s="81" t="s">
        <v>629</v>
      </c>
      <c r="C409" s="78">
        <v>533811</v>
      </c>
      <c r="D409" s="78">
        <v>53381</v>
      </c>
      <c r="E409" s="78">
        <v>587192</v>
      </c>
      <c r="F409">
        <f t="shared" si="1"/>
        <v>4</v>
      </c>
    </row>
    <row r="410" spans="1:6" hidden="1" x14ac:dyDescent="0.25">
      <c r="A410" s="77">
        <v>45021</v>
      </c>
      <c r="B410" s="81" t="s">
        <v>630</v>
      </c>
      <c r="C410" s="78">
        <v>158445</v>
      </c>
      <c r="D410" s="78">
        <v>15845</v>
      </c>
      <c r="E410" s="78">
        <v>174290</v>
      </c>
      <c r="F410">
        <f t="shared" ref="F410:F439" si="2">+MONTH(A410)</f>
        <v>4</v>
      </c>
    </row>
    <row r="411" spans="1:6" hidden="1" x14ac:dyDescent="0.25">
      <c r="A411" s="77">
        <v>45021</v>
      </c>
      <c r="B411" s="81" t="s">
        <v>631</v>
      </c>
      <c r="C411" s="78">
        <v>461329</v>
      </c>
      <c r="D411" s="78">
        <v>46133</v>
      </c>
      <c r="E411" s="78">
        <v>507462</v>
      </c>
      <c r="F411">
        <f t="shared" si="2"/>
        <v>4</v>
      </c>
    </row>
    <row r="412" spans="1:6" hidden="1" x14ac:dyDescent="0.25">
      <c r="A412" s="77">
        <v>45022</v>
      </c>
      <c r="B412" s="81" t="s">
        <v>632</v>
      </c>
      <c r="C412" s="78">
        <v>512291</v>
      </c>
      <c r="D412" s="78">
        <v>51229</v>
      </c>
      <c r="E412" s="78">
        <v>563520</v>
      </c>
      <c r="F412">
        <f t="shared" si="2"/>
        <v>4</v>
      </c>
    </row>
    <row r="413" spans="1:6" hidden="1" x14ac:dyDescent="0.25">
      <c r="A413" s="77">
        <v>45022</v>
      </c>
      <c r="B413" s="81" t="s">
        <v>633</v>
      </c>
      <c r="C413" s="78">
        <v>52815</v>
      </c>
      <c r="D413" s="78">
        <v>5282</v>
      </c>
      <c r="E413" s="78">
        <v>58097</v>
      </c>
      <c r="F413">
        <f t="shared" si="2"/>
        <v>4</v>
      </c>
    </row>
    <row r="414" spans="1:6" hidden="1" x14ac:dyDescent="0.25">
      <c r="A414" s="77">
        <v>45022</v>
      </c>
      <c r="B414" s="81" t="s">
        <v>634</v>
      </c>
      <c r="C414" s="78">
        <v>667184</v>
      </c>
      <c r="D414" s="78">
        <v>66718</v>
      </c>
      <c r="E414" s="78">
        <v>733902</v>
      </c>
      <c r="F414">
        <f t="shared" si="2"/>
        <v>4</v>
      </c>
    </row>
    <row r="415" spans="1:6" hidden="1" x14ac:dyDescent="0.25">
      <c r="A415" s="77">
        <v>45022</v>
      </c>
      <c r="B415" s="81" t="s">
        <v>635</v>
      </c>
      <c r="C415" s="78">
        <v>113113</v>
      </c>
      <c r="D415" s="78">
        <v>11311</v>
      </c>
      <c r="E415" s="78">
        <v>124424</v>
      </c>
      <c r="F415">
        <f t="shared" si="2"/>
        <v>4</v>
      </c>
    </row>
    <row r="416" spans="1:6" hidden="1" x14ac:dyDescent="0.25">
      <c r="A416" s="77">
        <v>45024</v>
      </c>
      <c r="B416" s="81" t="s">
        <v>636</v>
      </c>
      <c r="C416" s="78">
        <v>384541</v>
      </c>
      <c r="D416" s="78">
        <v>38455</v>
      </c>
      <c r="E416" s="78">
        <v>422996</v>
      </c>
      <c r="F416">
        <f t="shared" si="2"/>
        <v>4</v>
      </c>
    </row>
    <row r="417" spans="1:6" hidden="1" x14ac:dyDescent="0.25">
      <c r="A417" s="77">
        <v>45026</v>
      </c>
      <c r="B417" s="81" t="s">
        <v>637</v>
      </c>
      <c r="C417" s="78">
        <v>364946</v>
      </c>
      <c r="D417" s="78">
        <v>36495</v>
      </c>
      <c r="E417" s="78">
        <v>401441</v>
      </c>
      <c r="F417">
        <f t="shared" si="2"/>
        <v>4</v>
      </c>
    </row>
    <row r="418" spans="1:6" hidden="1" x14ac:dyDescent="0.25">
      <c r="A418" s="77">
        <v>45026</v>
      </c>
      <c r="B418" s="81" t="s">
        <v>638</v>
      </c>
      <c r="C418" s="78">
        <v>42252</v>
      </c>
      <c r="D418" s="78">
        <v>4225</v>
      </c>
      <c r="E418" s="78">
        <v>46477</v>
      </c>
      <c r="F418">
        <f t="shared" si="2"/>
        <v>4</v>
      </c>
    </row>
    <row r="419" spans="1:6" hidden="1" x14ac:dyDescent="0.25">
      <c r="A419" s="77">
        <v>45027</v>
      </c>
      <c r="B419" s="81" t="s">
        <v>639</v>
      </c>
      <c r="C419" s="78">
        <v>113113</v>
      </c>
      <c r="D419" s="78">
        <v>11311</v>
      </c>
      <c r="E419" s="78">
        <v>124424</v>
      </c>
      <c r="F419">
        <f t="shared" si="2"/>
        <v>4</v>
      </c>
    </row>
    <row r="420" spans="1:6" hidden="1" x14ac:dyDescent="0.25">
      <c r="A420" s="77">
        <v>45028</v>
      </c>
      <c r="B420" s="81" t="s">
        <v>640</v>
      </c>
      <c r="C420" s="78">
        <v>977205</v>
      </c>
      <c r="D420" s="78">
        <v>97722</v>
      </c>
      <c r="E420" s="78">
        <v>1074927</v>
      </c>
      <c r="F420">
        <f t="shared" si="2"/>
        <v>4</v>
      </c>
    </row>
    <row r="421" spans="1:6" hidden="1" x14ac:dyDescent="0.25">
      <c r="A421" s="77">
        <v>45029</v>
      </c>
      <c r="B421" s="81" t="s">
        <v>641</v>
      </c>
      <c r="C421" s="78">
        <v>303008</v>
      </c>
      <c r="D421" s="78">
        <v>30301</v>
      </c>
      <c r="E421" s="78">
        <v>333309</v>
      </c>
      <c r="F421">
        <f t="shared" si="2"/>
        <v>4</v>
      </c>
    </row>
    <row r="422" spans="1:6" hidden="1" x14ac:dyDescent="0.25">
      <c r="A422" s="77">
        <v>45029</v>
      </c>
      <c r="B422" s="81" t="s">
        <v>642</v>
      </c>
      <c r="C422" s="78">
        <v>476883</v>
      </c>
      <c r="D422" s="78">
        <v>47689</v>
      </c>
      <c r="E422" s="78">
        <v>524572</v>
      </c>
      <c r="F422">
        <f t="shared" si="2"/>
        <v>4</v>
      </c>
    </row>
    <row r="423" spans="1:6" hidden="1" x14ac:dyDescent="0.25">
      <c r="A423" s="77">
        <v>45030</v>
      </c>
      <c r="B423" s="81" t="s">
        <v>643</v>
      </c>
      <c r="C423" s="78">
        <v>105505</v>
      </c>
      <c r="D423" s="78">
        <v>10551</v>
      </c>
      <c r="E423" s="78">
        <v>116056</v>
      </c>
      <c r="F423">
        <f t="shared" si="2"/>
        <v>4</v>
      </c>
    </row>
    <row r="424" spans="1:6" hidden="1" x14ac:dyDescent="0.25">
      <c r="A424" s="77">
        <v>45031</v>
      </c>
      <c r="B424" s="81" t="s">
        <v>644</v>
      </c>
      <c r="C424" s="78">
        <v>105505</v>
      </c>
      <c r="D424" s="78">
        <v>10551</v>
      </c>
      <c r="E424" s="78">
        <v>116056</v>
      </c>
      <c r="F424">
        <f t="shared" si="2"/>
        <v>4</v>
      </c>
    </row>
    <row r="425" spans="1:6" hidden="1" x14ac:dyDescent="0.25">
      <c r="A425" s="77">
        <v>45033</v>
      </c>
      <c r="B425" s="81" t="s">
        <v>645</v>
      </c>
      <c r="C425" s="78">
        <v>1129223</v>
      </c>
      <c r="D425" s="78">
        <v>112922</v>
      </c>
      <c r="E425" s="78">
        <v>1242145</v>
      </c>
      <c r="F425">
        <f t="shared" si="2"/>
        <v>4</v>
      </c>
    </row>
    <row r="426" spans="1:6" hidden="1" x14ac:dyDescent="0.25">
      <c r="A426" s="77">
        <v>45034</v>
      </c>
      <c r="B426" s="81" t="s">
        <v>646</v>
      </c>
      <c r="C426" s="78">
        <v>1060286</v>
      </c>
      <c r="D426" s="78">
        <v>106029</v>
      </c>
      <c r="E426" s="78">
        <v>1166315</v>
      </c>
      <c r="F426">
        <f t="shared" si="2"/>
        <v>4</v>
      </c>
    </row>
    <row r="427" spans="1:6" hidden="1" x14ac:dyDescent="0.25">
      <c r="A427" s="77">
        <v>45034</v>
      </c>
      <c r="B427" s="81" t="s">
        <v>647</v>
      </c>
      <c r="C427" s="78">
        <v>43700</v>
      </c>
      <c r="D427" s="78">
        <v>4370</v>
      </c>
      <c r="E427" s="78">
        <v>48070</v>
      </c>
      <c r="F427">
        <f t="shared" si="2"/>
        <v>4</v>
      </c>
    </row>
    <row r="428" spans="1:6" hidden="1" x14ac:dyDescent="0.25">
      <c r="A428" s="77">
        <v>45034</v>
      </c>
      <c r="B428" s="81" t="s">
        <v>648</v>
      </c>
      <c r="C428" s="78">
        <v>250194</v>
      </c>
      <c r="D428" s="78">
        <v>25019</v>
      </c>
      <c r="E428" s="78">
        <v>275213</v>
      </c>
      <c r="F428">
        <f t="shared" si="2"/>
        <v>4</v>
      </c>
    </row>
    <row r="429" spans="1:6" hidden="1" x14ac:dyDescent="0.25">
      <c r="A429" s="77">
        <v>45034</v>
      </c>
      <c r="B429" s="81" t="s">
        <v>649</v>
      </c>
      <c r="C429" s="78">
        <v>633030</v>
      </c>
      <c r="D429" s="78">
        <v>63303</v>
      </c>
      <c r="E429" s="78">
        <v>696333</v>
      </c>
      <c r="F429">
        <f t="shared" si="2"/>
        <v>4</v>
      </c>
    </row>
    <row r="430" spans="1:6" hidden="1" x14ac:dyDescent="0.25">
      <c r="A430" s="77">
        <v>45034</v>
      </c>
      <c r="B430" s="81" t="s">
        <v>650</v>
      </c>
      <c r="C430" s="78">
        <v>1665439</v>
      </c>
      <c r="D430" s="78">
        <v>166545</v>
      </c>
      <c r="E430" s="78">
        <v>1831984</v>
      </c>
      <c r="F430">
        <f t="shared" si="2"/>
        <v>4</v>
      </c>
    </row>
    <row r="431" spans="1:6" hidden="1" x14ac:dyDescent="0.25">
      <c r="A431" s="77">
        <v>45037</v>
      </c>
      <c r="B431" s="81" t="s">
        <v>651</v>
      </c>
      <c r="C431" s="78">
        <v>197003</v>
      </c>
      <c r="D431" s="78">
        <v>19700</v>
      </c>
      <c r="E431" s="78">
        <v>216703</v>
      </c>
      <c r="F431">
        <f t="shared" si="2"/>
        <v>4</v>
      </c>
    </row>
    <row r="432" spans="1:6" hidden="1" x14ac:dyDescent="0.25">
      <c r="A432" s="77">
        <v>45038</v>
      </c>
      <c r="B432" s="81" t="s">
        <v>652</v>
      </c>
      <c r="C432" s="78">
        <v>267284</v>
      </c>
      <c r="D432" s="78">
        <v>26729</v>
      </c>
      <c r="E432" s="78">
        <v>294013</v>
      </c>
      <c r="F432">
        <f t="shared" si="2"/>
        <v>4</v>
      </c>
    </row>
    <row r="433" spans="1:6" hidden="1" x14ac:dyDescent="0.25">
      <c r="A433" s="77">
        <v>45038</v>
      </c>
      <c r="B433" s="81" t="s">
        <v>653</v>
      </c>
      <c r="C433" s="78">
        <v>301869</v>
      </c>
      <c r="D433" s="78">
        <v>30187</v>
      </c>
      <c r="E433" s="78">
        <v>332056</v>
      </c>
      <c r="F433">
        <f t="shared" si="2"/>
        <v>4</v>
      </c>
    </row>
    <row r="434" spans="1:6" hidden="1" x14ac:dyDescent="0.25">
      <c r="A434" s="77">
        <v>45038</v>
      </c>
      <c r="B434" s="81" t="s">
        <v>654</v>
      </c>
      <c r="C434" s="78">
        <v>271315</v>
      </c>
      <c r="D434" s="78">
        <v>27132</v>
      </c>
      <c r="E434" s="78">
        <v>298447</v>
      </c>
      <c r="F434">
        <f t="shared" si="2"/>
        <v>4</v>
      </c>
    </row>
    <row r="435" spans="1:6" hidden="1" x14ac:dyDescent="0.25">
      <c r="A435" s="77">
        <v>45041</v>
      </c>
      <c r="B435" s="81" t="s">
        <v>655</v>
      </c>
      <c r="C435" s="78">
        <v>43700</v>
      </c>
      <c r="D435" s="78">
        <v>4370</v>
      </c>
      <c r="E435" s="78">
        <v>48070</v>
      </c>
      <c r="F435">
        <f t="shared" si="2"/>
        <v>4</v>
      </c>
    </row>
    <row r="436" spans="1:6" hidden="1" x14ac:dyDescent="0.25">
      <c r="A436" s="77">
        <v>45041</v>
      </c>
      <c r="B436" s="81" t="s">
        <v>656</v>
      </c>
      <c r="C436" s="78">
        <v>47673</v>
      </c>
      <c r="D436" s="78">
        <v>4767</v>
      </c>
      <c r="E436" s="78">
        <v>52440</v>
      </c>
      <c r="F436">
        <f t="shared" si="2"/>
        <v>4</v>
      </c>
    </row>
    <row r="437" spans="1:6" hidden="1" x14ac:dyDescent="0.25">
      <c r="A437" s="77">
        <v>45041</v>
      </c>
      <c r="B437" s="81" t="s">
        <v>657</v>
      </c>
      <c r="C437" s="78">
        <v>557947</v>
      </c>
      <c r="D437" s="78">
        <v>55795</v>
      </c>
      <c r="E437" s="78">
        <v>613742</v>
      </c>
      <c r="F437">
        <f t="shared" si="2"/>
        <v>4</v>
      </c>
    </row>
    <row r="438" spans="1:6" hidden="1" x14ac:dyDescent="0.25">
      <c r="A438" s="77">
        <v>45042</v>
      </c>
      <c r="B438" s="81" t="s">
        <v>658</v>
      </c>
      <c r="C438" s="78">
        <v>393882</v>
      </c>
      <c r="D438" s="78">
        <v>39388</v>
      </c>
      <c r="E438" s="78">
        <v>433270</v>
      </c>
      <c r="F438">
        <f t="shared" si="2"/>
        <v>4</v>
      </c>
    </row>
    <row r="439" spans="1:6" hidden="1" x14ac:dyDescent="0.25">
      <c r="A439" s="77">
        <v>45046</v>
      </c>
      <c r="B439" s="81" t="s">
        <v>659</v>
      </c>
      <c r="C439" s="78">
        <v>69759</v>
      </c>
      <c r="D439" s="78">
        <v>6976</v>
      </c>
      <c r="E439" s="78">
        <v>76735</v>
      </c>
      <c r="F439">
        <f t="shared" si="2"/>
        <v>4</v>
      </c>
    </row>
  </sheetData>
  <autoFilter ref="A6:E439" xr:uid="{4413378E-674D-4D1D-B423-0F94C40B3E80}">
    <filterColumn colId="1">
      <filters>
        <filter val="421"/>
      </filters>
    </filterColumn>
    <sortState xmlns:xlrd2="http://schemas.microsoft.com/office/spreadsheetml/2017/richdata2" ref="A7:E279">
      <sortCondition ref="A6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 công nợ</vt:lpstr>
      <vt:lpstr>BKHĐ</vt:lpstr>
      <vt:lpstr>Sheet1</vt:lpstr>
      <vt:lpstr>Thanh toán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2023-06-03T03:17:42Z</cp:lastPrinted>
  <dcterms:created xsi:type="dcterms:W3CDTF">2023-05-31T08:21:24Z</dcterms:created>
  <dcterms:modified xsi:type="dcterms:W3CDTF">2023-07-18T02:22:42Z</dcterms:modified>
</cp:coreProperties>
</file>