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BRG\2022\"/>
    </mc:Choice>
  </mc:AlternateContent>
  <xr:revisionPtr revIDLastSave="0" documentId="13_ncr:1_{AEDA44B3-415A-403D-B15E-6F4650EAFEDB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Sheet1" sheetId="1" r:id="rId1"/>
    <sheet name="chưa thanh toán đến 30,4,2023" sheetId="18" r:id="rId2"/>
    <sheet name="Chưa TT 2022" sheetId="15" r:id="rId3"/>
    <sheet name="Công nợ" sheetId="14" r:id="rId4"/>
    <sheet name="HĐ 2022" sheetId="11" r:id="rId5"/>
    <sheet name="HĐ 2023" sheetId="17" r:id="rId6"/>
    <sheet name="Sheet3" sheetId="12" r:id="rId7"/>
    <sheet name="T3" sheetId="2" r:id="rId8"/>
    <sheet name="t5" sheetId="8" r:id="rId9"/>
    <sheet name="t6" sheetId="7" r:id="rId10"/>
    <sheet name="T7" sheetId="6" r:id="rId11"/>
    <sheet name="T8" sheetId="4" r:id="rId12"/>
    <sheet name="t9" sheetId="5" r:id="rId13"/>
    <sheet name="T11" sheetId="3" r:id="rId14"/>
    <sheet name="T12" sheetId="10" r:id="rId15"/>
  </sheets>
  <definedNames>
    <definedName name="_xlnm._FilterDatabase" localSheetId="2" hidden="1">'Chưa TT 2022'!$A$10:$N$188</definedName>
    <definedName name="_xlnm._FilterDatabase" localSheetId="1" hidden="1">'chưa thanh toán đến 30,4,2023'!$A$4:$M$290</definedName>
    <definedName name="_xlnm._FilterDatabase" localSheetId="4" hidden="1">'HĐ 2022'!$A$4:$N$452</definedName>
    <definedName name="_xlnm._FilterDatabase" localSheetId="5" hidden="1">'HĐ 2023'!$A$4:$J$229</definedName>
    <definedName name="_xlnm._FilterDatabase" localSheetId="0" hidden="1">Sheet1!$A$6:$I$190</definedName>
    <definedName name="_xlnm._FilterDatabase" localSheetId="6" hidden="1">Sheet3!$A$4:$F$392</definedName>
    <definedName name="_xlnm._FilterDatabase" localSheetId="12" hidden="1">'t9'!$A$30:$K$77</definedName>
  </definedNames>
  <calcPr calcId="181029"/>
</workbook>
</file>

<file path=xl/calcChain.xml><?xml version="1.0" encoding="utf-8"?>
<calcChain xmlns="http://schemas.openxmlformats.org/spreadsheetml/2006/main">
  <c r="G15" i="14" l="1"/>
  <c r="G16" i="14"/>
  <c r="G14" i="14"/>
  <c r="F112" i="3" l="1"/>
  <c r="E131" i="3"/>
  <c r="F131" i="3"/>
  <c r="D131" i="3"/>
  <c r="E112" i="3"/>
  <c r="D112" i="3"/>
  <c r="E145" i="8"/>
  <c r="F145" i="8"/>
  <c r="G145" i="8"/>
  <c r="D145" i="8"/>
  <c r="E131" i="8"/>
  <c r="F131" i="8"/>
  <c r="D131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04" i="8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267" i="2"/>
  <c r="G268" i="2" l="1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267" i="2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31" i="8"/>
  <c r="D64" i="7"/>
  <c r="D87" i="8"/>
  <c r="D250" i="2"/>
  <c r="G3" i="11"/>
  <c r="H3" i="11"/>
  <c r="I3" i="11"/>
  <c r="J6" i="14"/>
  <c r="J16" i="14" s="1"/>
  <c r="A67" i="18"/>
  <c r="A66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5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I162" i="18"/>
  <c r="I163" i="18"/>
  <c r="I164" i="18"/>
  <c r="I165" i="18"/>
  <c r="I166" i="18"/>
  <c r="I167" i="18"/>
  <c r="I168" i="18"/>
  <c r="I169" i="18"/>
  <c r="I170" i="18"/>
  <c r="I171" i="18"/>
  <c r="I172" i="18"/>
  <c r="I173" i="18"/>
  <c r="I174" i="18"/>
  <c r="I175" i="18"/>
  <c r="I176" i="18"/>
  <c r="I177" i="18"/>
  <c r="I178" i="18"/>
  <c r="I179" i="18"/>
  <c r="I180" i="18"/>
  <c r="I181" i="18"/>
  <c r="I182" i="18"/>
  <c r="I183" i="18"/>
  <c r="I184" i="18"/>
  <c r="I185" i="18"/>
  <c r="I186" i="18"/>
  <c r="I187" i="18"/>
  <c r="I188" i="18"/>
  <c r="I189" i="18"/>
  <c r="I190" i="18"/>
  <c r="I191" i="18"/>
  <c r="I192" i="18"/>
  <c r="I193" i="18"/>
  <c r="I194" i="18"/>
  <c r="I195" i="18"/>
  <c r="I196" i="18"/>
  <c r="I197" i="18"/>
  <c r="I198" i="18"/>
  <c r="I199" i="18"/>
  <c r="I200" i="18"/>
  <c r="I201" i="18"/>
  <c r="I202" i="18"/>
  <c r="I203" i="18"/>
  <c r="I204" i="18"/>
  <c r="I205" i="18"/>
  <c r="I206" i="18"/>
  <c r="I207" i="18"/>
  <c r="I208" i="18"/>
  <c r="I209" i="18"/>
  <c r="I210" i="18"/>
  <c r="I211" i="18"/>
  <c r="I212" i="18"/>
  <c r="I213" i="18"/>
  <c r="I214" i="18"/>
  <c r="I215" i="18"/>
  <c r="I216" i="18"/>
  <c r="I217" i="18"/>
  <c r="I218" i="18"/>
  <c r="I219" i="18"/>
  <c r="I220" i="18"/>
  <c r="I221" i="18"/>
  <c r="I222" i="18"/>
  <c r="I223" i="18"/>
  <c r="I224" i="18"/>
  <c r="I225" i="18"/>
  <c r="I226" i="18"/>
  <c r="I227" i="18"/>
  <c r="I228" i="18"/>
  <c r="I229" i="18"/>
  <c r="I230" i="18"/>
  <c r="I231" i="18"/>
  <c r="I232" i="18"/>
  <c r="I233" i="18"/>
  <c r="I234" i="18"/>
  <c r="I235" i="18"/>
  <c r="I236" i="18"/>
  <c r="I237" i="18"/>
  <c r="I238" i="18"/>
  <c r="I239" i="18"/>
  <c r="I240" i="18"/>
  <c r="I241" i="18"/>
  <c r="I242" i="18"/>
  <c r="I243" i="18"/>
  <c r="I244" i="18"/>
  <c r="I245" i="18"/>
  <c r="I246" i="18"/>
  <c r="I247" i="18"/>
  <c r="I248" i="18"/>
  <c r="I249" i="18"/>
  <c r="I250" i="18"/>
  <c r="I251" i="18"/>
  <c r="I252" i="18"/>
  <c r="I253" i="18"/>
  <c r="I254" i="18"/>
  <c r="I255" i="18"/>
  <c r="I256" i="18"/>
  <c r="I257" i="18"/>
  <c r="I258" i="18"/>
  <c r="I259" i="18"/>
  <c r="I260" i="18"/>
  <c r="I261" i="18"/>
  <c r="I262" i="18"/>
  <c r="I263" i="18"/>
  <c r="I264" i="18"/>
  <c r="I265" i="18"/>
  <c r="I266" i="18"/>
  <c r="I267" i="18"/>
  <c r="I268" i="18"/>
  <c r="I269" i="18"/>
  <c r="I270" i="18"/>
  <c r="I271" i="18"/>
  <c r="I272" i="18"/>
  <c r="I273" i="18"/>
  <c r="I274" i="18"/>
  <c r="I275" i="18"/>
  <c r="I276" i="18"/>
  <c r="I277" i="18"/>
  <c r="I278" i="18"/>
  <c r="I279" i="18"/>
  <c r="I280" i="18"/>
  <c r="I281" i="18"/>
  <c r="I282" i="18"/>
  <c r="I283" i="18"/>
  <c r="I284" i="18"/>
  <c r="I285" i="18"/>
  <c r="I286" i="18"/>
  <c r="I287" i="18"/>
  <c r="I288" i="18"/>
  <c r="I289" i="18"/>
  <c r="I290" i="18"/>
  <c r="I94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5" i="18"/>
  <c r="J11" i="14"/>
  <c r="J10" i="14"/>
  <c r="J9" i="14"/>
  <c r="J8" i="14"/>
  <c r="J7" i="14"/>
  <c r="J18" i="14"/>
  <c r="J19" i="14"/>
  <c r="J20" i="14"/>
  <c r="J17" i="14"/>
  <c r="J12" i="14"/>
  <c r="J13" i="14"/>
  <c r="J14" i="14"/>
  <c r="J15" i="14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6" i="17"/>
  <c r="J228" i="17"/>
  <c r="J175" i="17"/>
  <c r="J126" i="17"/>
  <c r="J70" i="17"/>
  <c r="J3" i="17" s="1"/>
  <c r="I229" i="17"/>
  <c r="I227" i="17"/>
  <c r="I226" i="17"/>
  <c r="I225" i="17"/>
  <c r="I224" i="17"/>
  <c r="I223" i="17"/>
  <c r="I222" i="17"/>
  <c r="I221" i="17"/>
  <c r="I220" i="17"/>
  <c r="I219" i="17"/>
  <c r="I218" i="17"/>
  <c r="I217" i="17"/>
  <c r="I216" i="17"/>
  <c r="I215" i="17"/>
  <c r="I214" i="17"/>
  <c r="I213" i="17"/>
  <c r="I212" i="17"/>
  <c r="I211" i="17"/>
  <c r="I210" i="17"/>
  <c r="I209" i="17"/>
  <c r="I208" i="17"/>
  <c r="I207" i="17"/>
  <c r="I206" i="17"/>
  <c r="I205" i="17"/>
  <c r="I203" i="17"/>
  <c r="I202" i="17"/>
  <c r="I201" i="17"/>
  <c r="I200" i="17"/>
  <c r="I199" i="17"/>
  <c r="I198" i="17"/>
  <c r="I197" i="17"/>
  <c r="I196" i="17"/>
  <c r="I195" i="17"/>
  <c r="I194" i="17"/>
  <c r="I193" i="17"/>
  <c r="I192" i="17"/>
  <c r="I191" i="17"/>
  <c r="I190" i="17"/>
  <c r="I189" i="17"/>
  <c r="I188" i="17"/>
  <c r="I186" i="17"/>
  <c r="I185" i="17"/>
  <c r="I184" i="17"/>
  <c r="I183" i="17"/>
  <c r="I182" i="17"/>
  <c r="I181" i="17"/>
  <c r="I180" i="17"/>
  <c r="I179" i="17"/>
  <c r="I178" i="17"/>
  <c r="I177" i="17"/>
  <c r="I176" i="17"/>
  <c r="I174" i="17"/>
  <c r="I173" i="17"/>
  <c r="I172" i="17"/>
  <c r="I171" i="17"/>
  <c r="I170" i="17"/>
  <c r="I169" i="17"/>
  <c r="I168" i="17"/>
  <c r="I167" i="17"/>
  <c r="I166" i="17"/>
  <c r="I165" i="17"/>
  <c r="I164" i="17"/>
  <c r="I163" i="17"/>
  <c r="I162" i="17"/>
  <c r="I161" i="17"/>
  <c r="I160" i="17"/>
  <c r="I159" i="17"/>
  <c r="I158" i="17"/>
  <c r="I157" i="17"/>
  <c r="I156" i="17"/>
  <c r="I155" i="17"/>
  <c r="I154" i="17"/>
  <c r="I153" i="17"/>
  <c r="I152" i="17"/>
  <c r="I151" i="17"/>
  <c r="I150" i="17"/>
  <c r="I149" i="17"/>
  <c r="I148" i="17"/>
  <c r="I147" i="17"/>
  <c r="I146" i="17"/>
  <c r="I145" i="17"/>
  <c r="I144" i="17"/>
  <c r="I143" i="17"/>
  <c r="I142" i="17"/>
  <c r="I141" i="17"/>
  <c r="I140" i="17"/>
  <c r="I139" i="17"/>
  <c r="I138" i="17"/>
  <c r="I137" i="17"/>
  <c r="I136" i="17"/>
  <c r="I135" i="17"/>
  <c r="I134" i="17"/>
  <c r="I133" i="17"/>
  <c r="I132" i="17"/>
  <c r="I131" i="17"/>
  <c r="I130" i="17"/>
  <c r="I129" i="17"/>
  <c r="I128" i="17"/>
  <c r="I127" i="17"/>
  <c r="I125" i="17"/>
  <c r="I124" i="17"/>
  <c r="I123" i="17"/>
  <c r="I122" i="17"/>
  <c r="I121" i="17"/>
  <c r="I120" i="17"/>
  <c r="I119" i="17"/>
  <c r="I118" i="17"/>
  <c r="I117" i="17"/>
  <c r="I116" i="17"/>
  <c r="I115" i="17"/>
  <c r="I114" i="17"/>
  <c r="I113" i="17"/>
  <c r="I112" i="17"/>
  <c r="I111" i="17"/>
  <c r="I110" i="17"/>
  <c r="I109" i="17"/>
  <c r="I108" i="17"/>
  <c r="I107" i="17"/>
  <c r="I106" i="17"/>
  <c r="I105" i="17"/>
  <c r="I104" i="17"/>
  <c r="I103" i="17"/>
  <c r="I102" i="17"/>
  <c r="I101" i="17"/>
  <c r="I100" i="17"/>
  <c r="I99" i="17"/>
  <c r="I98" i="17"/>
  <c r="I97" i="17"/>
  <c r="I95" i="17"/>
  <c r="I94" i="17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69" i="17"/>
  <c r="I68" i="17"/>
  <c r="I67" i="17"/>
  <c r="I66" i="17"/>
  <c r="I65" i="17"/>
  <c r="I64" i="17"/>
  <c r="I62" i="17"/>
  <c r="I61" i="17"/>
  <c r="I60" i="17"/>
  <c r="I58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39" i="17"/>
  <c r="I38" i="17"/>
  <c r="I37" i="17"/>
  <c r="I36" i="17"/>
  <c r="I35" i="17"/>
  <c r="I34" i="17"/>
  <c r="I33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3" i="17" s="1"/>
  <c r="I7" i="17"/>
  <c r="I6" i="17"/>
  <c r="L30" i="14"/>
  <c r="L42" i="14"/>
  <c r="K29" i="14"/>
  <c r="K16" i="14"/>
  <c r="J10" i="15"/>
  <c r="K12" i="15"/>
  <c r="L12" i="15" s="1"/>
  <c r="M12" i="15" s="1"/>
  <c r="K13" i="15"/>
  <c r="L13" i="15" s="1"/>
  <c r="M13" i="15" s="1"/>
  <c r="K14" i="15"/>
  <c r="L14" i="15" s="1"/>
  <c r="M14" i="15" s="1"/>
  <c r="K15" i="15"/>
  <c r="L15" i="15" s="1"/>
  <c r="M15" i="15" s="1"/>
  <c r="K16" i="15"/>
  <c r="L16" i="15" s="1"/>
  <c r="M16" i="15" s="1"/>
  <c r="K17" i="15"/>
  <c r="L17" i="15" s="1"/>
  <c r="M17" i="15" s="1"/>
  <c r="K18" i="15"/>
  <c r="L18" i="15" s="1"/>
  <c r="M18" i="15" s="1"/>
  <c r="K19" i="15"/>
  <c r="L19" i="15" s="1"/>
  <c r="M19" i="15" s="1"/>
  <c r="K20" i="15"/>
  <c r="L20" i="15" s="1"/>
  <c r="M20" i="15" s="1"/>
  <c r="K21" i="15"/>
  <c r="L21" i="15" s="1"/>
  <c r="M21" i="15" s="1"/>
  <c r="K22" i="15"/>
  <c r="L22" i="15" s="1"/>
  <c r="M22" i="15" s="1"/>
  <c r="K23" i="15"/>
  <c r="L23" i="15" s="1"/>
  <c r="M23" i="15" s="1"/>
  <c r="K24" i="15"/>
  <c r="L24" i="15" s="1"/>
  <c r="M24" i="15" s="1"/>
  <c r="K25" i="15"/>
  <c r="L25" i="15" s="1"/>
  <c r="M25" i="15" s="1"/>
  <c r="K26" i="15"/>
  <c r="L26" i="15" s="1"/>
  <c r="M26" i="15" s="1"/>
  <c r="K27" i="15"/>
  <c r="L27" i="15" s="1"/>
  <c r="M27" i="15" s="1"/>
  <c r="K28" i="15"/>
  <c r="L28" i="15" s="1"/>
  <c r="M28" i="15" s="1"/>
  <c r="K29" i="15"/>
  <c r="L29" i="15" s="1"/>
  <c r="M29" i="15" s="1"/>
  <c r="K30" i="15"/>
  <c r="L30" i="15" s="1"/>
  <c r="M30" i="15" s="1"/>
  <c r="K31" i="15"/>
  <c r="L31" i="15" s="1"/>
  <c r="M31" i="15" s="1"/>
  <c r="K32" i="15"/>
  <c r="L32" i="15" s="1"/>
  <c r="M32" i="15" s="1"/>
  <c r="K33" i="15"/>
  <c r="L33" i="15" s="1"/>
  <c r="M33" i="15" s="1"/>
  <c r="K34" i="15"/>
  <c r="L34" i="15" s="1"/>
  <c r="M34" i="15" s="1"/>
  <c r="K35" i="15"/>
  <c r="L35" i="15" s="1"/>
  <c r="M35" i="15" s="1"/>
  <c r="K36" i="15"/>
  <c r="L36" i="15" s="1"/>
  <c r="M36" i="15" s="1"/>
  <c r="K37" i="15"/>
  <c r="L37" i="15" s="1"/>
  <c r="M37" i="15" s="1"/>
  <c r="K38" i="15"/>
  <c r="L38" i="15" s="1"/>
  <c r="M38" i="15" s="1"/>
  <c r="K39" i="15"/>
  <c r="L39" i="15" s="1"/>
  <c r="M39" i="15" s="1"/>
  <c r="K40" i="15"/>
  <c r="L40" i="15" s="1"/>
  <c r="M40" i="15" s="1"/>
  <c r="K41" i="15"/>
  <c r="L41" i="15" s="1"/>
  <c r="M41" i="15" s="1"/>
  <c r="K42" i="15"/>
  <c r="L42" i="15" s="1"/>
  <c r="M42" i="15" s="1"/>
  <c r="K43" i="15"/>
  <c r="L43" i="15" s="1"/>
  <c r="M43" i="15" s="1"/>
  <c r="K44" i="15"/>
  <c r="L44" i="15" s="1"/>
  <c r="M44" i="15" s="1"/>
  <c r="K45" i="15"/>
  <c r="L45" i="15" s="1"/>
  <c r="M45" i="15" s="1"/>
  <c r="K46" i="15"/>
  <c r="L46" i="15" s="1"/>
  <c r="M46" i="15" s="1"/>
  <c r="K47" i="15"/>
  <c r="L47" i="15" s="1"/>
  <c r="M47" i="15" s="1"/>
  <c r="K48" i="15"/>
  <c r="L48" i="15" s="1"/>
  <c r="M48" i="15" s="1"/>
  <c r="K49" i="15"/>
  <c r="L49" i="15" s="1"/>
  <c r="M49" i="15" s="1"/>
  <c r="K50" i="15"/>
  <c r="L50" i="15" s="1"/>
  <c r="M50" i="15" s="1"/>
  <c r="K51" i="15"/>
  <c r="L51" i="15" s="1"/>
  <c r="M51" i="15" s="1"/>
  <c r="K52" i="15"/>
  <c r="L52" i="15" s="1"/>
  <c r="M52" i="15" s="1"/>
  <c r="K53" i="15"/>
  <c r="L53" i="15" s="1"/>
  <c r="M53" i="15" s="1"/>
  <c r="K54" i="15"/>
  <c r="L54" i="15" s="1"/>
  <c r="M54" i="15" s="1"/>
  <c r="K55" i="15"/>
  <c r="L55" i="15" s="1"/>
  <c r="M55" i="15" s="1"/>
  <c r="K56" i="15"/>
  <c r="L56" i="15" s="1"/>
  <c r="M56" i="15" s="1"/>
  <c r="K57" i="15"/>
  <c r="L57" i="15" s="1"/>
  <c r="M57" i="15" s="1"/>
  <c r="K58" i="15"/>
  <c r="L58" i="15" s="1"/>
  <c r="M58" i="15" s="1"/>
  <c r="K59" i="15"/>
  <c r="L59" i="15" s="1"/>
  <c r="M59" i="15" s="1"/>
  <c r="K60" i="15"/>
  <c r="L60" i="15" s="1"/>
  <c r="M60" i="15" s="1"/>
  <c r="K61" i="15"/>
  <c r="L61" i="15" s="1"/>
  <c r="M61" i="15" s="1"/>
  <c r="K62" i="15"/>
  <c r="L62" i="15" s="1"/>
  <c r="M62" i="15" s="1"/>
  <c r="K63" i="15"/>
  <c r="L63" i="15" s="1"/>
  <c r="M63" i="15" s="1"/>
  <c r="K64" i="15"/>
  <c r="L64" i="15" s="1"/>
  <c r="M64" i="15" s="1"/>
  <c r="K65" i="15"/>
  <c r="L65" i="15" s="1"/>
  <c r="M65" i="15" s="1"/>
  <c r="K66" i="15"/>
  <c r="L66" i="15" s="1"/>
  <c r="M66" i="15" s="1"/>
  <c r="K67" i="15"/>
  <c r="L67" i="15" s="1"/>
  <c r="M67" i="15" s="1"/>
  <c r="K68" i="15"/>
  <c r="L68" i="15" s="1"/>
  <c r="M68" i="15" s="1"/>
  <c r="K69" i="15"/>
  <c r="L69" i="15" s="1"/>
  <c r="M69" i="15" s="1"/>
  <c r="K70" i="15"/>
  <c r="L70" i="15" s="1"/>
  <c r="M70" i="15" s="1"/>
  <c r="K71" i="15"/>
  <c r="L71" i="15" s="1"/>
  <c r="M71" i="15" s="1"/>
  <c r="K72" i="15"/>
  <c r="L72" i="15" s="1"/>
  <c r="M72" i="15" s="1"/>
  <c r="K73" i="15"/>
  <c r="L73" i="15" s="1"/>
  <c r="M73" i="15" s="1"/>
  <c r="K74" i="15"/>
  <c r="L74" i="15" s="1"/>
  <c r="M74" i="15" s="1"/>
  <c r="K75" i="15"/>
  <c r="L75" i="15" s="1"/>
  <c r="M75" i="15" s="1"/>
  <c r="K76" i="15"/>
  <c r="L76" i="15" s="1"/>
  <c r="M76" i="15" s="1"/>
  <c r="K77" i="15"/>
  <c r="L77" i="15" s="1"/>
  <c r="M77" i="15" s="1"/>
  <c r="K78" i="15"/>
  <c r="L78" i="15" s="1"/>
  <c r="M78" i="15" s="1"/>
  <c r="K79" i="15"/>
  <c r="L79" i="15" s="1"/>
  <c r="M79" i="15" s="1"/>
  <c r="K80" i="15"/>
  <c r="L80" i="15" s="1"/>
  <c r="M80" i="15" s="1"/>
  <c r="K81" i="15"/>
  <c r="L81" i="15" s="1"/>
  <c r="M81" i="15" s="1"/>
  <c r="K82" i="15"/>
  <c r="L82" i="15" s="1"/>
  <c r="M82" i="15" s="1"/>
  <c r="K83" i="15"/>
  <c r="L83" i="15" s="1"/>
  <c r="M83" i="15" s="1"/>
  <c r="K84" i="15"/>
  <c r="L84" i="15" s="1"/>
  <c r="M84" i="15" s="1"/>
  <c r="K85" i="15"/>
  <c r="L85" i="15" s="1"/>
  <c r="M85" i="15" s="1"/>
  <c r="K86" i="15"/>
  <c r="L86" i="15" s="1"/>
  <c r="M86" i="15" s="1"/>
  <c r="K87" i="15"/>
  <c r="L87" i="15" s="1"/>
  <c r="M87" i="15" s="1"/>
  <c r="K88" i="15"/>
  <c r="L88" i="15" s="1"/>
  <c r="M88" i="15" s="1"/>
  <c r="K89" i="15"/>
  <c r="L89" i="15" s="1"/>
  <c r="M89" i="15" s="1"/>
  <c r="K90" i="15"/>
  <c r="L90" i="15" s="1"/>
  <c r="M90" i="15" s="1"/>
  <c r="K91" i="15"/>
  <c r="L91" i="15" s="1"/>
  <c r="M91" i="15" s="1"/>
  <c r="K92" i="15"/>
  <c r="L92" i="15" s="1"/>
  <c r="M92" i="15" s="1"/>
  <c r="K93" i="15"/>
  <c r="L93" i="15" s="1"/>
  <c r="M93" i="15" s="1"/>
  <c r="K94" i="15"/>
  <c r="L94" i="15" s="1"/>
  <c r="M94" i="15" s="1"/>
  <c r="K95" i="15"/>
  <c r="L95" i="15" s="1"/>
  <c r="M95" i="15" s="1"/>
  <c r="K96" i="15"/>
  <c r="L96" i="15" s="1"/>
  <c r="M96" i="15" s="1"/>
  <c r="K97" i="15"/>
  <c r="L97" i="15" s="1"/>
  <c r="M97" i="15" s="1"/>
  <c r="K98" i="15"/>
  <c r="L98" i="15" s="1"/>
  <c r="M98" i="15" s="1"/>
  <c r="K99" i="15"/>
  <c r="L99" i="15" s="1"/>
  <c r="M99" i="15" s="1"/>
  <c r="K100" i="15"/>
  <c r="L100" i="15" s="1"/>
  <c r="M100" i="15" s="1"/>
  <c r="K101" i="15"/>
  <c r="L101" i="15" s="1"/>
  <c r="M101" i="15" s="1"/>
  <c r="K102" i="15"/>
  <c r="L102" i="15" s="1"/>
  <c r="M102" i="15" s="1"/>
  <c r="K103" i="15"/>
  <c r="L103" i="15" s="1"/>
  <c r="M103" i="15" s="1"/>
  <c r="K104" i="15"/>
  <c r="L104" i="15" s="1"/>
  <c r="M104" i="15" s="1"/>
  <c r="K105" i="15"/>
  <c r="L105" i="15" s="1"/>
  <c r="M105" i="15" s="1"/>
  <c r="K106" i="15"/>
  <c r="L106" i="15" s="1"/>
  <c r="M106" i="15" s="1"/>
  <c r="K107" i="15"/>
  <c r="L107" i="15" s="1"/>
  <c r="M107" i="15" s="1"/>
  <c r="K108" i="15"/>
  <c r="L108" i="15" s="1"/>
  <c r="M108" i="15" s="1"/>
  <c r="K109" i="15"/>
  <c r="L109" i="15" s="1"/>
  <c r="M109" i="15" s="1"/>
  <c r="K110" i="15"/>
  <c r="L110" i="15" s="1"/>
  <c r="M110" i="15" s="1"/>
  <c r="K111" i="15"/>
  <c r="L111" i="15" s="1"/>
  <c r="M111" i="15" s="1"/>
  <c r="K112" i="15"/>
  <c r="L112" i="15" s="1"/>
  <c r="M112" i="15" s="1"/>
  <c r="K113" i="15"/>
  <c r="L113" i="15" s="1"/>
  <c r="M113" i="15" s="1"/>
  <c r="K114" i="15"/>
  <c r="L114" i="15" s="1"/>
  <c r="M114" i="15" s="1"/>
  <c r="K115" i="15"/>
  <c r="L115" i="15" s="1"/>
  <c r="M115" i="15" s="1"/>
  <c r="K116" i="15"/>
  <c r="L116" i="15" s="1"/>
  <c r="M116" i="15" s="1"/>
  <c r="K117" i="15"/>
  <c r="L117" i="15" s="1"/>
  <c r="M117" i="15" s="1"/>
  <c r="K118" i="15"/>
  <c r="L118" i="15" s="1"/>
  <c r="M118" i="15" s="1"/>
  <c r="K119" i="15"/>
  <c r="L119" i="15" s="1"/>
  <c r="M119" i="15" s="1"/>
  <c r="K120" i="15"/>
  <c r="L120" i="15" s="1"/>
  <c r="M120" i="15" s="1"/>
  <c r="K121" i="15"/>
  <c r="L121" i="15" s="1"/>
  <c r="M121" i="15" s="1"/>
  <c r="K122" i="15"/>
  <c r="L122" i="15" s="1"/>
  <c r="M122" i="15" s="1"/>
  <c r="K123" i="15"/>
  <c r="L123" i="15" s="1"/>
  <c r="M123" i="15" s="1"/>
  <c r="K124" i="15"/>
  <c r="L124" i="15" s="1"/>
  <c r="M124" i="15" s="1"/>
  <c r="K125" i="15"/>
  <c r="L125" i="15" s="1"/>
  <c r="M125" i="15" s="1"/>
  <c r="K126" i="15"/>
  <c r="L126" i="15" s="1"/>
  <c r="M126" i="15" s="1"/>
  <c r="K127" i="15"/>
  <c r="L127" i="15" s="1"/>
  <c r="M127" i="15" s="1"/>
  <c r="K128" i="15"/>
  <c r="L128" i="15" s="1"/>
  <c r="M128" i="15" s="1"/>
  <c r="K129" i="15"/>
  <c r="L129" i="15" s="1"/>
  <c r="M129" i="15" s="1"/>
  <c r="K130" i="15"/>
  <c r="L130" i="15" s="1"/>
  <c r="M130" i="15" s="1"/>
  <c r="K131" i="15"/>
  <c r="L131" i="15" s="1"/>
  <c r="M131" i="15" s="1"/>
  <c r="K132" i="15"/>
  <c r="L132" i="15" s="1"/>
  <c r="M132" i="15" s="1"/>
  <c r="K133" i="15"/>
  <c r="L133" i="15" s="1"/>
  <c r="M133" i="15" s="1"/>
  <c r="K134" i="15"/>
  <c r="L134" i="15" s="1"/>
  <c r="M134" i="15" s="1"/>
  <c r="K135" i="15"/>
  <c r="L135" i="15" s="1"/>
  <c r="M135" i="15" s="1"/>
  <c r="K136" i="15"/>
  <c r="L136" i="15" s="1"/>
  <c r="M136" i="15" s="1"/>
  <c r="K137" i="15"/>
  <c r="L137" i="15" s="1"/>
  <c r="M137" i="15" s="1"/>
  <c r="K138" i="15"/>
  <c r="L138" i="15" s="1"/>
  <c r="M138" i="15" s="1"/>
  <c r="K139" i="15"/>
  <c r="L139" i="15" s="1"/>
  <c r="M139" i="15" s="1"/>
  <c r="K140" i="15"/>
  <c r="L140" i="15" s="1"/>
  <c r="M140" i="15" s="1"/>
  <c r="K141" i="15"/>
  <c r="L141" i="15" s="1"/>
  <c r="M141" i="15" s="1"/>
  <c r="K142" i="15"/>
  <c r="L142" i="15" s="1"/>
  <c r="M142" i="15" s="1"/>
  <c r="K143" i="15"/>
  <c r="L143" i="15" s="1"/>
  <c r="M143" i="15" s="1"/>
  <c r="K144" i="15"/>
  <c r="L144" i="15" s="1"/>
  <c r="M144" i="15" s="1"/>
  <c r="K145" i="15"/>
  <c r="L145" i="15" s="1"/>
  <c r="M145" i="15" s="1"/>
  <c r="K146" i="15"/>
  <c r="L146" i="15" s="1"/>
  <c r="M146" i="15" s="1"/>
  <c r="K147" i="15"/>
  <c r="L147" i="15" s="1"/>
  <c r="M147" i="15" s="1"/>
  <c r="K148" i="15"/>
  <c r="L148" i="15" s="1"/>
  <c r="M148" i="15" s="1"/>
  <c r="K149" i="15"/>
  <c r="L149" i="15" s="1"/>
  <c r="M149" i="15" s="1"/>
  <c r="K150" i="15"/>
  <c r="L150" i="15" s="1"/>
  <c r="M150" i="15" s="1"/>
  <c r="K151" i="15"/>
  <c r="L151" i="15" s="1"/>
  <c r="M151" i="15" s="1"/>
  <c r="K152" i="15"/>
  <c r="L152" i="15" s="1"/>
  <c r="M152" i="15" s="1"/>
  <c r="K153" i="15"/>
  <c r="L153" i="15" s="1"/>
  <c r="M153" i="15" s="1"/>
  <c r="K154" i="15"/>
  <c r="L154" i="15" s="1"/>
  <c r="M154" i="15" s="1"/>
  <c r="K155" i="15"/>
  <c r="L155" i="15" s="1"/>
  <c r="M155" i="15" s="1"/>
  <c r="K156" i="15"/>
  <c r="L156" i="15" s="1"/>
  <c r="M156" i="15" s="1"/>
  <c r="K157" i="15"/>
  <c r="L157" i="15" s="1"/>
  <c r="M157" i="15" s="1"/>
  <c r="K158" i="15"/>
  <c r="L158" i="15" s="1"/>
  <c r="M158" i="15" s="1"/>
  <c r="K159" i="15"/>
  <c r="L159" i="15" s="1"/>
  <c r="M159" i="15" s="1"/>
  <c r="K160" i="15"/>
  <c r="L160" i="15" s="1"/>
  <c r="M160" i="15" s="1"/>
  <c r="K161" i="15"/>
  <c r="L161" i="15" s="1"/>
  <c r="M161" i="15" s="1"/>
  <c r="K162" i="15"/>
  <c r="L162" i="15" s="1"/>
  <c r="M162" i="15" s="1"/>
  <c r="K163" i="15"/>
  <c r="L163" i="15" s="1"/>
  <c r="M163" i="15" s="1"/>
  <c r="K164" i="15"/>
  <c r="L164" i="15" s="1"/>
  <c r="M164" i="15" s="1"/>
  <c r="K165" i="15"/>
  <c r="L165" i="15" s="1"/>
  <c r="M165" i="15" s="1"/>
  <c r="K166" i="15"/>
  <c r="L166" i="15" s="1"/>
  <c r="M166" i="15" s="1"/>
  <c r="K167" i="15"/>
  <c r="L167" i="15" s="1"/>
  <c r="M167" i="15" s="1"/>
  <c r="K168" i="15"/>
  <c r="L168" i="15" s="1"/>
  <c r="M168" i="15" s="1"/>
  <c r="K169" i="15"/>
  <c r="L169" i="15" s="1"/>
  <c r="M169" i="15" s="1"/>
  <c r="K170" i="15"/>
  <c r="L170" i="15" s="1"/>
  <c r="M170" i="15" s="1"/>
  <c r="K171" i="15"/>
  <c r="L171" i="15" s="1"/>
  <c r="M171" i="15" s="1"/>
  <c r="K172" i="15"/>
  <c r="L172" i="15" s="1"/>
  <c r="M172" i="15" s="1"/>
  <c r="K173" i="15"/>
  <c r="L173" i="15" s="1"/>
  <c r="M173" i="15" s="1"/>
  <c r="K174" i="15"/>
  <c r="L174" i="15" s="1"/>
  <c r="M174" i="15" s="1"/>
  <c r="K175" i="15"/>
  <c r="L175" i="15" s="1"/>
  <c r="M175" i="15" s="1"/>
  <c r="K176" i="15"/>
  <c r="L176" i="15" s="1"/>
  <c r="M176" i="15" s="1"/>
  <c r="K177" i="15"/>
  <c r="L177" i="15" s="1"/>
  <c r="M177" i="15" s="1"/>
  <c r="K178" i="15"/>
  <c r="L178" i="15" s="1"/>
  <c r="M178" i="15" s="1"/>
  <c r="K179" i="15"/>
  <c r="L179" i="15" s="1"/>
  <c r="M179" i="15" s="1"/>
  <c r="K180" i="15"/>
  <c r="L180" i="15" s="1"/>
  <c r="M180" i="15" s="1"/>
  <c r="K181" i="15"/>
  <c r="L181" i="15" s="1"/>
  <c r="M181" i="15" s="1"/>
  <c r="K182" i="15"/>
  <c r="L182" i="15" s="1"/>
  <c r="M182" i="15" s="1"/>
  <c r="K183" i="15"/>
  <c r="L183" i="15" s="1"/>
  <c r="M183" i="15" s="1"/>
  <c r="K184" i="15"/>
  <c r="L184" i="15" s="1"/>
  <c r="M184" i="15" s="1"/>
  <c r="K185" i="15"/>
  <c r="L185" i="15" s="1"/>
  <c r="M185" i="15" s="1"/>
  <c r="K186" i="15"/>
  <c r="L186" i="15" s="1"/>
  <c r="M186" i="15" s="1"/>
  <c r="K187" i="15"/>
  <c r="L187" i="15" s="1"/>
  <c r="M187" i="15" s="1"/>
  <c r="K188" i="15"/>
  <c r="L188" i="15" s="1"/>
  <c r="M188" i="15" s="1"/>
  <c r="K11" i="15"/>
  <c r="L11" i="15" s="1"/>
  <c r="M11" i="15" s="1"/>
  <c r="J3" i="15"/>
  <c r="E16" i="14"/>
  <c r="I3" i="18" l="1"/>
  <c r="J29" i="14"/>
  <c r="L10" i="15"/>
  <c r="F33" i="14"/>
  <c r="F42" i="14" s="1"/>
  <c r="D24" i="14"/>
  <c r="D20" i="14"/>
  <c r="D23" i="14"/>
  <c r="D19" i="14"/>
  <c r="D18" i="14"/>
  <c r="E29" i="14"/>
  <c r="F2" i="12"/>
  <c r="F275" i="12"/>
  <c r="F452" i="11"/>
  <c r="K452" i="11" s="1"/>
  <c r="F451" i="11"/>
  <c r="K451" i="11" s="1"/>
  <c r="F450" i="11"/>
  <c r="K450" i="11" s="1"/>
  <c r="F449" i="11"/>
  <c r="K449" i="11" s="1"/>
  <c r="F448" i="11"/>
  <c r="K448" i="11" s="1"/>
  <c r="F447" i="11"/>
  <c r="K447" i="11" s="1"/>
  <c r="F446" i="11"/>
  <c r="K446" i="11" s="1"/>
  <c r="F445" i="11"/>
  <c r="K445" i="11" s="1"/>
  <c r="F444" i="11"/>
  <c r="K444" i="11" s="1"/>
  <c r="F443" i="11"/>
  <c r="K443" i="11" s="1"/>
  <c r="F442" i="11"/>
  <c r="K442" i="11" s="1"/>
  <c r="F441" i="11"/>
  <c r="K441" i="11" s="1"/>
  <c r="F440" i="11"/>
  <c r="K440" i="11" s="1"/>
  <c r="F439" i="11"/>
  <c r="K439" i="11" s="1"/>
  <c r="F438" i="11"/>
  <c r="K438" i="11" s="1"/>
  <c r="F437" i="11"/>
  <c r="K437" i="11" s="1"/>
  <c r="F436" i="11"/>
  <c r="K436" i="11" s="1"/>
  <c r="F435" i="11"/>
  <c r="K435" i="11" s="1"/>
  <c r="F434" i="11"/>
  <c r="K434" i="11" s="1"/>
  <c r="F433" i="11"/>
  <c r="K433" i="11" s="1"/>
  <c r="F432" i="11"/>
  <c r="K432" i="11" s="1"/>
  <c r="F431" i="11"/>
  <c r="K431" i="11" s="1"/>
  <c r="F430" i="11"/>
  <c r="K430" i="11" s="1"/>
  <c r="F429" i="11"/>
  <c r="K429" i="11" s="1"/>
  <c r="F428" i="11"/>
  <c r="K428" i="11" s="1"/>
  <c r="F427" i="11"/>
  <c r="K427" i="11" s="1"/>
  <c r="F426" i="11"/>
  <c r="K426" i="11" s="1"/>
  <c r="F425" i="11"/>
  <c r="K425" i="11" s="1"/>
  <c r="F424" i="11"/>
  <c r="K424" i="11" s="1"/>
  <c r="F423" i="11"/>
  <c r="K423" i="11" s="1"/>
  <c r="F422" i="11"/>
  <c r="K422" i="11" s="1"/>
  <c r="F421" i="11"/>
  <c r="K421" i="11" s="1"/>
  <c r="F420" i="11"/>
  <c r="K420" i="11" s="1"/>
  <c r="F419" i="11"/>
  <c r="K419" i="11" s="1"/>
  <c r="F418" i="11"/>
  <c r="K418" i="11" s="1"/>
  <c r="F417" i="11"/>
  <c r="K417" i="11" s="1"/>
  <c r="F416" i="11"/>
  <c r="K416" i="11" s="1"/>
  <c r="F415" i="11"/>
  <c r="K415" i="11" s="1"/>
  <c r="F414" i="11"/>
  <c r="K414" i="11" s="1"/>
  <c r="F413" i="11"/>
  <c r="K413" i="11" s="1"/>
  <c r="F412" i="11"/>
  <c r="K412" i="11" s="1"/>
  <c r="F411" i="11"/>
  <c r="K411" i="11" s="1"/>
  <c r="F410" i="11"/>
  <c r="K410" i="11" s="1"/>
  <c r="F409" i="11"/>
  <c r="K409" i="11" s="1"/>
  <c r="F408" i="11"/>
  <c r="K408" i="11" s="1"/>
  <c r="F407" i="11"/>
  <c r="K407" i="11" s="1"/>
  <c r="F406" i="11"/>
  <c r="K406" i="11" s="1"/>
  <c r="F405" i="11"/>
  <c r="K405" i="11" s="1"/>
  <c r="F404" i="11"/>
  <c r="K404" i="11" s="1"/>
  <c r="F403" i="11"/>
  <c r="K403" i="11" s="1"/>
  <c r="F402" i="11"/>
  <c r="K402" i="11" s="1"/>
  <c r="F401" i="11"/>
  <c r="K401" i="11" s="1"/>
  <c r="F400" i="11"/>
  <c r="K400" i="11" s="1"/>
  <c r="F399" i="11"/>
  <c r="K399" i="11" s="1"/>
  <c r="F398" i="11"/>
  <c r="K398" i="11" s="1"/>
  <c r="F397" i="11"/>
  <c r="K397" i="11" s="1"/>
  <c r="F396" i="11"/>
  <c r="K396" i="11" s="1"/>
  <c r="F395" i="11"/>
  <c r="K395" i="11" s="1"/>
  <c r="F394" i="11"/>
  <c r="K394" i="11" s="1"/>
  <c r="F393" i="11"/>
  <c r="K393" i="11" s="1"/>
  <c r="F392" i="11"/>
  <c r="K392" i="11" s="1"/>
  <c r="F391" i="11"/>
  <c r="K391" i="11" s="1"/>
  <c r="F390" i="11"/>
  <c r="K390" i="11" s="1"/>
  <c r="F389" i="11"/>
  <c r="K389" i="11" s="1"/>
  <c r="F388" i="11"/>
  <c r="K388" i="11" s="1"/>
  <c r="F387" i="11"/>
  <c r="K387" i="11" s="1"/>
  <c r="F386" i="11"/>
  <c r="K386" i="11" s="1"/>
  <c r="F385" i="11"/>
  <c r="K385" i="11" s="1"/>
  <c r="F384" i="11"/>
  <c r="K384" i="11" s="1"/>
  <c r="F383" i="11"/>
  <c r="K383" i="11" s="1"/>
  <c r="F382" i="11"/>
  <c r="K382" i="11" s="1"/>
  <c r="F381" i="11"/>
  <c r="K381" i="11" s="1"/>
  <c r="F380" i="11"/>
  <c r="K380" i="11" s="1"/>
  <c r="F379" i="11"/>
  <c r="K379" i="11" s="1"/>
  <c r="F378" i="11"/>
  <c r="K378" i="11" s="1"/>
  <c r="F377" i="11"/>
  <c r="K377" i="11" s="1"/>
  <c r="F376" i="11"/>
  <c r="K376" i="11" s="1"/>
  <c r="F375" i="11"/>
  <c r="K375" i="11" s="1"/>
  <c r="F374" i="11"/>
  <c r="K374" i="11" s="1"/>
  <c r="F373" i="11"/>
  <c r="K373" i="11" s="1"/>
  <c r="F372" i="11"/>
  <c r="K372" i="11" s="1"/>
  <c r="F371" i="11"/>
  <c r="K371" i="11" s="1"/>
  <c r="F370" i="11"/>
  <c r="K370" i="11" s="1"/>
  <c r="F369" i="11"/>
  <c r="K369" i="11" s="1"/>
  <c r="F368" i="11"/>
  <c r="K368" i="11" s="1"/>
  <c r="F367" i="11"/>
  <c r="K367" i="11" s="1"/>
  <c r="F366" i="11"/>
  <c r="K366" i="11" s="1"/>
  <c r="F365" i="11"/>
  <c r="K365" i="11" s="1"/>
  <c r="F364" i="11"/>
  <c r="K364" i="11" s="1"/>
  <c r="F363" i="11"/>
  <c r="K363" i="11" s="1"/>
  <c r="F362" i="11"/>
  <c r="K362" i="11" s="1"/>
  <c r="F361" i="11"/>
  <c r="K361" i="11" s="1"/>
  <c r="F360" i="11"/>
  <c r="K360" i="11" s="1"/>
  <c r="F359" i="11"/>
  <c r="K359" i="11" s="1"/>
  <c r="F358" i="11"/>
  <c r="K358" i="11" s="1"/>
  <c r="F357" i="11"/>
  <c r="K357" i="11" s="1"/>
  <c r="F356" i="11"/>
  <c r="K356" i="11" s="1"/>
  <c r="F355" i="11"/>
  <c r="K355" i="11" s="1"/>
  <c r="F354" i="11"/>
  <c r="K354" i="11" s="1"/>
  <c r="F353" i="11"/>
  <c r="K353" i="11" s="1"/>
  <c r="F352" i="11"/>
  <c r="K352" i="11" s="1"/>
  <c r="F351" i="11"/>
  <c r="K351" i="11" s="1"/>
  <c r="F350" i="11"/>
  <c r="K350" i="11" s="1"/>
  <c r="F349" i="11"/>
  <c r="K349" i="11" s="1"/>
  <c r="F348" i="11"/>
  <c r="K348" i="11" s="1"/>
  <c r="F347" i="11"/>
  <c r="K347" i="11" s="1"/>
  <c r="F346" i="11"/>
  <c r="K346" i="11" s="1"/>
  <c r="F345" i="11"/>
  <c r="K345" i="11" s="1"/>
  <c r="F344" i="11"/>
  <c r="K344" i="11" s="1"/>
  <c r="F343" i="11"/>
  <c r="K343" i="11" s="1"/>
  <c r="F342" i="11"/>
  <c r="K342" i="11" s="1"/>
  <c r="F341" i="11"/>
  <c r="K341" i="11" s="1"/>
  <c r="F340" i="11"/>
  <c r="K340" i="11" s="1"/>
  <c r="F339" i="11"/>
  <c r="K339" i="11" s="1"/>
  <c r="F338" i="11"/>
  <c r="K338" i="11" s="1"/>
  <c r="F337" i="11"/>
  <c r="K337" i="11" s="1"/>
  <c r="F336" i="11"/>
  <c r="K336" i="11" s="1"/>
  <c r="F335" i="11"/>
  <c r="K335" i="11" s="1"/>
  <c r="F334" i="11"/>
  <c r="K334" i="11" s="1"/>
  <c r="F333" i="11"/>
  <c r="K333" i="11" s="1"/>
  <c r="F332" i="11"/>
  <c r="K332" i="11" s="1"/>
  <c r="F331" i="11"/>
  <c r="K331" i="11" s="1"/>
  <c r="F330" i="11"/>
  <c r="K330" i="11" s="1"/>
  <c r="F329" i="11"/>
  <c r="K329" i="11" s="1"/>
  <c r="F328" i="11"/>
  <c r="K328" i="11" s="1"/>
  <c r="F327" i="11"/>
  <c r="K327" i="11" s="1"/>
  <c r="F326" i="11"/>
  <c r="K326" i="11" s="1"/>
  <c r="F325" i="11"/>
  <c r="K325" i="11" s="1"/>
  <c r="F324" i="11"/>
  <c r="K324" i="11" s="1"/>
  <c r="F323" i="11"/>
  <c r="K323" i="11" s="1"/>
  <c r="F322" i="11"/>
  <c r="K322" i="11" s="1"/>
  <c r="F321" i="11"/>
  <c r="K321" i="11" s="1"/>
  <c r="F320" i="11"/>
  <c r="K320" i="11" s="1"/>
  <c r="F319" i="11"/>
  <c r="K319" i="11" s="1"/>
  <c r="F318" i="11"/>
  <c r="K318" i="11" s="1"/>
  <c r="F317" i="11"/>
  <c r="K317" i="11" s="1"/>
  <c r="F316" i="11"/>
  <c r="K316" i="11" s="1"/>
  <c r="F315" i="11"/>
  <c r="K315" i="11" s="1"/>
  <c r="F314" i="11"/>
  <c r="K314" i="11" s="1"/>
  <c r="F313" i="11"/>
  <c r="K313" i="11" s="1"/>
  <c r="F312" i="11"/>
  <c r="K312" i="11" s="1"/>
  <c r="F311" i="11"/>
  <c r="K311" i="11" s="1"/>
  <c r="F310" i="11"/>
  <c r="K310" i="11" s="1"/>
  <c r="F309" i="11"/>
  <c r="K309" i="11" s="1"/>
  <c r="F308" i="11"/>
  <c r="K308" i="11" s="1"/>
  <c r="F307" i="11"/>
  <c r="K307" i="11" s="1"/>
  <c r="F306" i="11"/>
  <c r="K306" i="11" s="1"/>
  <c r="F305" i="11"/>
  <c r="K305" i="11" s="1"/>
  <c r="F304" i="11"/>
  <c r="K304" i="11" s="1"/>
  <c r="F303" i="11"/>
  <c r="K303" i="11" s="1"/>
  <c r="F302" i="11"/>
  <c r="K302" i="11" s="1"/>
  <c r="F301" i="11"/>
  <c r="K301" i="11" s="1"/>
  <c r="F300" i="11"/>
  <c r="K300" i="11" s="1"/>
  <c r="F299" i="11"/>
  <c r="K299" i="11" s="1"/>
  <c r="F298" i="11"/>
  <c r="K298" i="11" s="1"/>
  <c r="F297" i="11"/>
  <c r="K297" i="11" s="1"/>
  <c r="F296" i="11"/>
  <c r="K296" i="11" s="1"/>
  <c r="F295" i="11"/>
  <c r="K295" i="11" s="1"/>
  <c r="F294" i="11"/>
  <c r="K294" i="11" s="1"/>
  <c r="F293" i="11"/>
  <c r="K293" i="11" s="1"/>
  <c r="F292" i="11"/>
  <c r="K292" i="11" s="1"/>
  <c r="F291" i="11"/>
  <c r="K291" i="11" s="1"/>
  <c r="F290" i="11"/>
  <c r="K290" i="11" s="1"/>
  <c r="F289" i="11"/>
  <c r="K289" i="11" s="1"/>
  <c r="F288" i="11"/>
  <c r="K288" i="11" s="1"/>
  <c r="F287" i="11"/>
  <c r="K287" i="11" s="1"/>
  <c r="F286" i="11"/>
  <c r="K286" i="11" s="1"/>
  <c r="F285" i="11"/>
  <c r="K285" i="11" s="1"/>
  <c r="F284" i="11"/>
  <c r="K284" i="11" s="1"/>
  <c r="F283" i="11"/>
  <c r="K283" i="11" s="1"/>
  <c r="F282" i="11"/>
  <c r="K282" i="11" s="1"/>
  <c r="F281" i="11"/>
  <c r="K281" i="11" s="1"/>
  <c r="F280" i="11"/>
  <c r="K280" i="11" s="1"/>
  <c r="F279" i="11"/>
  <c r="K279" i="11" s="1"/>
  <c r="F278" i="11"/>
  <c r="K278" i="11" s="1"/>
  <c r="F277" i="11"/>
  <c r="K277" i="11" s="1"/>
  <c r="F276" i="11"/>
  <c r="K276" i="11" s="1"/>
  <c r="F275" i="11"/>
  <c r="K275" i="11" s="1"/>
  <c r="F274" i="11"/>
  <c r="K274" i="11" s="1"/>
  <c r="F273" i="11"/>
  <c r="K273" i="11" s="1"/>
  <c r="F272" i="11"/>
  <c r="K272" i="11" s="1"/>
  <c r="F271" i="11"/>
  <c r="K271" i="11" s="1"/>
  <c r="F270" i="11"/>
  <c r="K270" i="11" s="1"/>
  <c r="F269" i="11"/>
  <c r="K269" i="11" s="1"/>
  <c r="F268" i="11"/>
  <c r="K268" i="11" s="1"/>
  <c r="F267" i="11"/>
  <c r="K267" i="11" s="1"/>
  <c r="F266" i="11"/>
  <c r="K266" i="11" s="1"/>
  <c r="F265" i="11"/>
  <c r="K265" i="11" s="1"/>
  <c r="F264" i="11"/>
  <c r="K264" i="11" s="1"/>
  <c r="F263" i="11"/>
  <c r="K263" i="11" s="1"/>
  <c r="F262" i="11"/>
  <c r="K262" i="11" s="1"/>
  <c r="F261" i="11"/>
  <c r="K261" i="11" s="1"/>
  <c r="F260" i="11"/>
  <c r="K260" i="11" s="1"/>
  <c r="F259" i="11"/>
  <c r="K259" i="11" s="1"/>
  <c r="F258" i="11"/>
  <c r="K258" i="11" s="1"/>
  <c r="F257" i="11"/>
  <c r="K257" i="11" s="1"/>
  <c r="F256" i="11"/>
  <c r="K256" i="11" s="1"/>
  <c r="F255" i="11"/>
  <c r="K255" i="11" s="1"/>
  <c r="F254" i="11"/>
  <c r="K254" i="11" s="1"/>
  <c r="F253" i="11"/>
  <c r="K253" i="11" s="1"/>
  <c r="F252" i="11"/>
  <c r="K252" i="11" s="1"/>
  <c r="F251" i="11"/>
  <c r="K251" i="11" s="1"/>
  <c r="F250" i="11"/>
  <c r="K250" i="11" s="1"/>
  <c r="F249" i="11"/>
  <c r="K249" i="11" s="1"/>
  <c r="F248" i="11"/>
  <c r="K248" i="11" s="1"/>
  <c r="F247" i="11"/>
  <c r="K247" i="11" s="1"/>
  <c r="F246" i="11"/>
  <c r="K246" i="11" s="1"/>
  <c r="F245" i="11"/>
  <c r="K245" i="11" s="1"/>
  <c r="F244" i="11"/>
  <c r="K244" i="11" s="1"/>
  <c r="F243" i="11"/>
  <c r="K243" i="11" s="1"/>
  <c r="F242" i="11"/>
  <c r="K242" i="11" s="1"/>
  <c r="F241" i="11"/>
  <c r="K241" i="11" s="1"/>
  <c r="F240" i="11"/>
  <c r="K240" i="11" s="1"/>
  <c r="F239" i="11"/>
  <c r="K239" i="11" s="1"/>
  <c r="F238" i="11"/>
  <c r="K238" i="11" s="1"/>
  <c r="F237" i="11"/>
  <c r="K237" i="11" s="1"/>
  <c r="F236" i="11"/>
  <c r="K236" i="11" s="1"/>
  <c r="F235" i="11"/>
  <c r="K235" i="11" s="1"/>
  <c r="F234" i="11"/>
  <c r="K234" i="11" s="1"/>
  <c r="F233" i="11"/>
  <c r="K233" i="11" s="1"/>
  <c r="F232" i="11"/>
  <c r="K232" i="11" s="1"/>
  <c r="F231" i="11"/>
  <c r="K231" i="11" s="1"/>
  <c r="F230" i="11"/>
  <c r="K230" i="11" s="1"/>
  <c r="F229" i="11"/>
  <c r="K229" i="11" s="1"/>
  <c r="F228" i="11"/>
  <c r="K228" i="11" s="1"/>
  <c r="F227" i="11"/>
  <c r="K227" i="11" s="1"/>
  <c r="F226" i="11"/>
  <c r="K226" i="11" s="1"/>
  <c r="F225" i="11"/>
  <c r="K225" i="11" s="1"/>
  <c r="F224" i="11"/>
  <c r="K224" i="11" s="1"/>
  <c r="F223" i="11"/>
  <c r="K223" i="11" s="1"/>
  <c r="F222" i="11"/>
  <c r="K222" i="11" s="1"/>
  <c r="F221" i="11"/>
  <c r="K221" i="11" s="1"/>
  <c r="F220" i="11"/>
  <c r="K220" i="11" s="1"/>
  <c r="F219" i="11"/>
  <c r="K219" i="11" s="1"/>
  <c r="F218" i="11"/>
  <c r="K218" i="11" s="1"/>
  <c r="F217" i="11"/>
  <c r="K217" i="11" s="1"/>
  <c r="F216" i="11"/>
  <c r="K216" i="11" s="1"/>
  <c r="F215" i="11"/>
  <c r="K215" i="11" s="1"/>
  <c r="F214" i="11"/>
  <c r="K214" i="11" s="1"/>
  <c r="F213" i="11"/>
  <c r="K213" i="11" s="1"/>
  <c r="F212" i="11"/>
  <c r="K212" i="11" s="1"/>
  <c r="F211" i="11"/>
  <c r="K211" i="11" s="1"/>
  <c r="F210" i="11"/>
  <c r="K210" i="11" s="1"/>
  <c r="F209" i="11"/>
  <c r="K209" i="11" s="1"/>
  <c r="F208" i="11"/>
  <c r="K208" i="11" s="1"/>
  <c r="F207" i="11"/>
  <c r="K207" i="11" s="1"/>
  <c r="F206" i="11"/>
  <c r="K206" i="11" s="1"/>
  <c r="F205" i="11"/>
  <c r="K205" i="11" s="1"/>
  <c r="F204" i="11"/>
  <c r="K204" i="11" s="1"/>
  <c r="F203" i="11"/>
  <c r="K203" i="11" s="1"/>
  <c r="F202" i="11"/>
  <c r="K202" i="11" s="1"/>
  <c r="F201" i="11"/>
  <c r="K201" i="11" s="1"/>
  <c r="F200" i="11"/>
  <c r="K200" i="11" s="1"/>
  <c r="F199" i="11"/>
  <c r="K199" i="11" s="1"/>
  <c r="F198" i="11"/>
  <c r="K198" i="11" s="1"/>
  <c r="F197" i="11"/>
  <c r="K197" i="11" s="1"/>
  <c r="F196" i="11"/>
  <c r="K196" i="11" s="1"/>
  <c r="F195" i="11"/>
  <c r="K195" i="11" s="1"/>
  <c r="F194" i="11"/>
  <c r="K194" i="11" s="1"/>
  <c r="F193" i="11"/>
  <c r="K193" i="11" s="1"/>
  <c r="F192" i="11"/>
  <c r="K192" i="11" s="1"/>
  <c r="F191" i="11"/>
  <c r="K191" i="11" s="1"/>
  <c r="F190" i="11"/>
  <c r="K190" i="11" s="1"/>
  <c r="F189" i="11"/>
  <c r="K189" i="11" s="1"/>
  <c r="F188" i="11"/>
  <c r="K188" i="11" s="1"/>
  <c r="F187" i="11"/>
  <c r="K187" i="11" s="1"/>
  <c r="F186" i="11"/>
  <c r="K186" i="11" s="1"/>
  <c r="F185" i="11"/>
  <c r="K185" i="11" s="1"/>
  <c r="F184" i="11"/>
  <c r="K184" i="11" s="1"/>
  <c r="F183" i="11"/>
  <c r="K183" i="11" s="1"/>
  <c r="F182" i="11"/>
  <c r="K182" i="11" s="1"/>
  <c r="F181" i="11"/>
  <c r="K181" i="11" s="1"/>
  <c r="F180" i="11"/>
  <c r="K180" i="11" s="1"/>
  <c r="F179" i="11"/>
  <c r="K179" i="11" s="1"/>
  <c r="F178" i="11"/>
  <c r="K178" i="11" s="1"/>
  <c r="F177" i="11"/>
  <c r="K177" i="11" s="1"/>
  <c r="F176" i="11"/>
  <c r="K176" i="11" s="1"/>
  <c r="F175" i="11"/>
  <c r="K175" i="11" s="1"/>
  <c r="F174" i="11"/>
  <c r="K174" i="11" s="1"/>
  <c r="F173" i="11"/>
  <c r="K173" i="11" s="1"/>
  <c r="F172" i="11"/>
  <c r="K172" i="11" s="1"/>
  <c r="F171" i="11"/>
  <c r="K171" i="11" s="1"/>
  <c r="F170" i="11"/>
  <c r="K170" i="11" s="1"/>
  <c r="F169" i="11"/>
  <c r="K169" i="11" s="1"/>
  <c r="F168" i="11"/>
  <c r="K168" i="11" s="1"/>
  <c r="F167" i="11"/>
  <c r="K167" i="11" s="1"/>
  <c r="F166" i="11"/>
  <c r="K166" i="11" s="1"/>
  <c r="F165" i="11"/>
  <c r="K165" i="11" s="1"/>
  <c r="F164" i="11"/>
  <c r="K164" i="11" s="1"/>
  <c r="F163" i="11"/>
  <c r="K163" i="11" s="1"/>
  <c r="F162" i="11"/>
  <c r="K162" i="11" s="1"/>
  <c r="F161" i="11"/>
  <c r="F160" i="11"/>
  <c r="K160" i="11" s="1"/>
  <c r="F159" i="11"/>
  <c r="K159" i="11" s="1"/>
  <c r="F158" i="11"/>
  <c r="K158" i="11" s="1"/>
  <c r="F157" i="11"/>
  <c r="K157" i="11" s="1"/>
  <c r="F156" i="11"/>
  <c r="K156" i="11" s="1"/>
  <c r="F155" i="11"/>
  <c r="K155" i="11" s="1"/>
  <c r="F154" i="11"/>
  <c r="K154" i="11" s="1"/>
  <c r="F153" i="11"/>
  <c r="K153" i="11" s="1"/>
  <c r="F152" i="11"/>
  <c r="K152" i="11" s="1"/>
  <c r="F151" i="11"/>
  <c r="K151" i="11" s="1"/>
  <c r="F150" i="11"/>
  <c r="K150" i="11" s="1"/>
  <c r="F149" i="11"/>
  <c r="K149" i="11" s="1"/>
  <c r="F148" i="11"/>
  <c r="K148" i="11" s="1"/>
  <c r="F147" i="11"/>
  <c r="K147" i="11" s="1"/>
  <c r="F146" i="11"/>
  <c r="K146" i="11" s="1"/>
  <c r="F145" i="11"/>
  <c r="K145" i="11" s="1"/>
  <c r="F144" i="11"/>
  <c r="K144" i="11" s="1"/>
  <c r="F143" i="11"/>
  <c r="K143" i="11" s="1"/>
  <c r="F142" i="11"/>
  <c r="K142" i="11" s="1"/>
  <c r="F141" i="11"/>
  <c r="K141" i="11" s="1"/>
  <c r="F140" i="11"/>
  <c r="K140" i="11" s="1"/>
  <c r="F139" i="11"/>
  <c r="K139" i="11" s="1"/>
  <c r="F138" i="11"/>
  <c r="K138" i="11" s="1"/>
  <c r="F137" i="11"/>
  <c r="K137" i="11" s="1"/>
  <c r="F136" i="11"/>
  <c r="K136" i="11" s="1"/>
  <c r="F135" i="11"/>
  <c r="K135" i="11" s="1"/>
  <c r="F134" i="11"/>
  <c r="K134" i="11" s="1"/>
  <c r="F133" i="11"/>
  <c r="K133" i="11" s="1"/>
  <c r="F132" i="11"/>
  <c r="K132" i="11" s="1"/>
  <c r="F131" i="11"/>
  <c r="K131" i="11" s="1"/>
  <c r="F130" i="11"/>
  <c r="F129" i="11"/>
  <c r="K129" i="11" s="1"/>
  <c r="F128" i="11"/>
  <c r="K128" i="11" s="1"/>
  <c r="F127" i="11"/>
  <c r="K127" i="11" s="1"/>
  <c r="F126" i="11"/>
  <c r="K126" i="11" s="1"/>
  <c r="F125" i="11"/>
  <c r="K125" i="11" s="1"/>
  <c r="F124" i="11"/>
  <c r="K124" i="11" s="1"/>
  <c r="F123" i="11"/>
  <c r="K123" i="11" s="1"/>
  <c r="F122" i="11"/>
  <c r="K122" i="11" s="1"/>
  <c r="F121" i="11"/>
  <c r="K121" i="11" s="1"/>
  <c r="F120" i="11"/>
  <c r="K120" i="11" s="1"/>
  <c r="F119" i="11"/>
  <c r="K119" i="11" s="1"/>
  <c r="F118" i="11"/>
  <c r="K118" i="11" s="1"/>
  <c r="F117" i="11"/>
  <c r="K117" i="11" s="1"/>
  <c r="F116" i="11"/>
  <c r="K116" i="11" s="1"/>
  <c r="F115" i="11"/>
  <c r="K115" i="11" s="1"/>
  <c r="F114" i="11"/>
  <c r="K114" i="11" s="1"/>
  <c r="F113" i="11"/>
  <c r="K113" i="11" s="1"/>
  <c r="F112" i="11"/>
  <c r="K112" i="11" s="1"/>
  <c r="F111" i="11"/>
  <c r="K111" i="11" s="1"/>
  <c r="F110" i="11"/>
  <c r="K110" i="11" s="1"/>
  <c r="F109" i="11"/>
  <c r="K109" i="11" s="1"/>
  <c r="F108" i="11"/>
  <c r="K108" i="11" s="1"/>
  <c r="F107" i="11"/>
  <c r="K107" i="11" s="1"/>
  <c r="F106" i="11"/>
  <c r="K106" i="11" s="1"/>
  <c r="F105" i="11"/>
  <c r="K105" i="11" s="1"/>
  <c r="F104" i="11"/>
  <c r="K104" i="11" s="1"/>
  <c r="F103" i="11"/>
  <c r="K103" i="11" s="1"/>
  <c r="F102" i="11"/>
  <c r="K102" i="11" s="1"/>
  <c r="F101" i="11"/>
  <c r="K101" i="11" s="1"/>
  <c r="F100" i="11"/>
  <c r="K100" i="11" s="1"/>
  <c r="F99" i="11"/>
  <c r="K99" i="11" s="1"/>
  <c r="F98" i="11"/>
  <c r="K98" i="11" s="1"/>
  <c r="F97" i="11"/>
  <c r="K97" i="11" s="1"/>
  <c r="F96" i="11"/>
  <c r="K96" i="11" s="1"/>
  <c r="F95" i="11"/>
  <c r="K95" i="11" s="1"/>
  <c r="F94" i="11"/>
  <c r="K94" i="11" s="1"/>
  <c r="F93" i="11"/>
  <c r="K93" i="11" s="1"/>
  <c r="F92" i="11"/>
  <c r="K92" i="11" s="1"/>
  <c r="F91" i="11"/>
  <c r="K91" i="11" s="1"/>
  <c r="F90" i="11"/>
  <c r="K90" i="11" s="1"/>
  <c r="F89" i="11"/>
  <c r="K89" i="11" s="1"/>
  <c r="F88" i="11"/>
  <c r="K88" i="11" s="1"/>
  <c r="F87" i="11"/>
  <c r="K87" i="11" s="1"/>
  <c r="F86" i="11"/>
  <c r="K86" i="11" s="1"/>
  <c r="F85" i="11"/>
  <c r="K85" i="11" s="1"/>
  <c r="F84" i="11"/>
  <c r="K84" i="11" s="1"/>
  <c r="F83" i="11"/>
  <c r="K83" i="11" s="1"/>
  <c r="F82" i="11"/>
  <c r="K82" i="11" s="1"/>
  <c r="F81" i="11"/>
  <c r="K81" i="11" s="1"/>
  <c r="F80" i="11"/>
  <c r="K80" i="11" s="1"/>
  <c r="F79" i="11"/>
  <c r="K79" i="11" s="1"/>
  <c r="F78" i="11"/>
  <c r="K78" i="11" s="1"/>
  <c r="F77" i="11"/>
  <c r="K77" i="11" s="1"/>
  <c r="F76" i="11"/>
  <c r="K76" i="11" s="1"/>
  <c r="F75" i="11"/>
  <c r="K75" i="11" s="1"/>
  <c r="F74" i="11"/>
  <c r="K74" i="11" s="1"/>
  <c r="F73" i="11"/>
  <c r="K73" i="11" s="1"/>
  <c r="F72" i="11"/>
  <c r="K72" i="11" s="1"/>
  <c r="F71" i="11"/>
  <c r="K71" i="11" s="1"/>
  <c r="F70" i="11"/>
  <c r="K70" i="11" s="1"/>
  <c r="F69" i="11"/>
  <c r="K69" i="11" s="1"/>
  <c r="F68" i="11"/>
  <c r="K68" i="11" s="1"/>
  <c r="F67" i="11"/>
  <c r="K67" i="11" s="1"/>
  <c r="F66" i="11"/>
  <c r="K66" i="11" s="1"/>
  <c r="F65" i="11"/>
  <c r="K65" i="11" s="1"/>
  <c r="F64" i="11"/>
  <c r="K64" i="11" s="1"/>
  <c r="F63" i="11"/>
  <c r="K63" i="11" s="1"/>
  <c r="F62" i="11"/>
  <c r="K62" i="11" s="1"/>
  <c r="F61" i="11"/>
  <c r="K61" i="11" s="1"/>
  <c r="F60" i="11"/>
  <c r="K60" i="11" s="1"/>
  <c r="F59" i="11"/>
  <c r="K59" i="11" s="1"/>
  <c r="F58" i="11"/>
  <c r="K58" i="11" s="1"/>
  <c r="F57" i="11"/>
  <c r="K57" i="11" s="1"/>
  <c r="F56" i="11"/>
  <c r="K56" i="11" s="1"/>
  <c r="F55" i="11"/>
  <c r="K55" i="11" s="1"/>
  <c r="F54" i="11"/>
  <c r="K54" i="11" s="1"/>
  <c r="F53" i="11"/>
  <c r="K53" i="11" s="1"/>
  <c r="F52" i="11"/>
  <c r="K52" i="11" s="1"/>
  <c r="F51" i="11"/>
  <c r="K51" i="11" s="1"/>
  <c r="F50" i="11"/>
  <c r="K50" i="11" s="1"/>
  <c r="F49" i="11"/>
  <c r="K49" i="11" s="1"/>
  <c r="F48" i="11"/>
  <c r="K48" i="11" s="1"/>
  <c r="F47" i="11"/>
  <c r="K47" i="11" s="1"/>
  <c r="F46" i="11"/>
  <c r="K46" i="11" s="1"/>
  <c r="F45" i="11"/>
  <c r="K45" i="11" s="1"/>
  <c r="F44" i="11"/>
  <c r="K44" i="11" s="1"/>
  <c r="F43" i="11"/>
  <c r="K43" i="11" s="1"/>
  <c r="F42" i="11"/>
  <c r="K42" i="11" s="1"/>
  <c r="F41" i="11"/>
  <c r="K41" i="11" s="1"/>
  <c r="F40" i="11"/>
  <c r="K40" i="11" s="1"/>
  <c r="F39" i="11"/>
  <c r="K39" i="11" s="1"/>
  <c r="F38" i="11"/>
  <c r="K38" i="11" s="1"/>
  <c r="F37" i="11"/>
  <c r="K37" i="11" s="1"/>
  <c r="F36" i="11"/>
  <c r="K36" i="11" s="1"/>
  <c r="F35" i="11"/>
  <c r="K35" i="11" s="1"/>
  <c r="F34" i="11"/>
  <c r="K34" i="11" s="1"/>
  <c r="F33" i="11"/>
  <c r="K33" i="11" s="1"/>
  <c r="F32" i="11"/>
  <c r="K32" i="11" s="1"/>
  <c r="F31" i="11"/>
  <c r="K31" i="11" s="1"/>
  <c r="F30" i="11"/>
  <c r="K30" i="11" s="1"/>
  <c r="F29" i="11"/>
  <c r="K29" i="11" s="1"/>
  <c r="F28" i="11"/>
  <c r="K28" i="11" s="1"/>
  <c r="F27" i="11"/>
  <c r="K27" i="11" s="1"/>
  <c r="F26" i="11"/>
  <c r="K26" i="11" s="1"/>
  <c r="F25" i="11"/>
  <c r="K25" i="11" s="1"/>
  <c r="F24" i="11"/>
  <c r="K24" i="11" s="1"/>
  <c r="F23" i="11"/>
  <c r="K23" i="11" s="1"/>
  <c r="F22" i="11"/>
  <c r="K22" i="11" s="1"/>
  <c r="F21" i="11"/>
  <c r="K21" i="11" s="1"/>
  <c r="F20" i="11"/>
  <c r="K20" i="11" s="1"/>
  <c r="F19" i="11"/>
  <c r="K19" i="11" s="1"/>
  <c r="F18" i="11"/>
  <c r="K18" i="11" s="1"/>
  <c r="F17" i="11"/>
  <c r="K17" i="11" s="1"/>
  <c r="F16" i="11"/>
  <c r="K16" i="11" s="1"/>
  <c r="F15" i="11"/>
  <c r="K15" i="11" s="1"/>
  <c r="F14" i="11"/>
  <c r="K14" i="11" s="1"/>
  <c r="F13" i="11"/>
  <c r="K13" i="11" s="1"/>
  <c r="F12" i="11"/>
  <c r="K12" i="11" s="1"/>
  <c r="F11" i="11"/>
  <c r="K11" i="11" s="1"/>
  <c r="F10" i="11"/>
  <c r="K10" i="11" s="1"/>
  <c r="F9" i="11"/>
  <c r="K9" i="11" s="1"/>
  <c r="F8" i="11"/>
  <c r="K8" i="11" s="1"/>
  <c r="F7" i="11"/>
  <c r="K7" i="11" s="1"/>
  <c r="F6" i="11"/>
  <c r="K6" i="11" s="1"/>
  <c r="J452" i="11"/>
  <c r="A452" i="11"/>
  <c r="J451" i="11"/>
  <c r="A451" i="11"/>
  <c r="J450" i="11"/>
  <c r="A450" i="11"/>
  <c r="J449" i="11"/>
  <c r="A449" i="11"/>
  <c r="J448" i="11"/>
  <c r="A448" i="11"/>
  <c r="J447" i="11"/>
  <c r="A447" i="11"/>
  <c r="J446" i="11"/>
  <c r="A446" i="11"/>
  <c r="J445" i="11"/>
  <c r="A445" i="11"/>
  <c r="J444" i="11"/>
  <c r="A444" i="11"/>
  <c r="J443" i="11"/>
  <c r="A443" i="11"/>
  <c r="J442" i="11"/>
  <c r="A442" i="11"/>
  <c r="J441" i="11"/>
  <c r="A441" i="11"/>
  <c r="J440" i="11"/>
  <c r="A440" i="11"/>
  <c r="J439" i="11"/>
  <c r="A439" i="11"/>
  <c r="J438" i="11"/>
  <c r="A438" i="11"/>
  <c r="J437" i="11"/>
  <c r="A437" i="11"/>
  <c r="J436" i="11"/>
  <c r="A436" i="11"/>
  <c r="J435" i="11"/>
  <c r="A435" i="11"/>
  <c r="J434" i="11"/>
  <c r="A434" i="11"/>
  <c r="J433" i="11"/>
  <c r="A433" i="11"/>
  <c r="J432" i="11"/>
  <c r="A432" i="11"/>
  <c r="J431" i="11"/>
  <c r="A431" i="11"/>
  <c r="J430" i="11"/>
  <c r="A430" i="11"/>
  <c r="J429" i="11"/>
  <c r="A429" i="11"/>
  <c r="J428" i="11"/>
  <c r="A428" i="11"/>
  <c r="J427" i="11"/>
  <c r="A427" i="11"/>
  <c r="J426" i="11"/>
  <c r="A426" i="11"/>
  <c r="J425" i="11"/>
  <c r="A425" i="11"/>
  <c r="J424" i="11"/>
  <c r="A424" i="11"/>
  <c r="J423" i="11"/>
  <c r="A423" i="11"/>
  <c r="J422" i="11"/>
  <c r="A422" i="11"/>
  <c r="J421" i="11"/>
  <c r="A421" i="11"/>
  <c r="J420" i="11"/>
  <c r="A420" i="11"/>
  <c r="J419" i="11"/>
  <c r="A419" i="11"/>
  <c r="J418" i="11"/>
  <c r="A418" i="11"/>
  <c r="J417" i="11"/>
  <c r="A417" i="11"/>
  <c r="J416" i="11"/>
  <c r="A416" i="11"/>
  <c r="J415" i="11"/>
  <c r="A415" i="11"/>
  <c r="J414" i="11"/>
  <c r="A414" i="11"/>
  <c r="J413" i="11"/>
  <c r="A413" i="11"/>
  <c r="J412" i="11"/>
  <c r="A412" i="11"/>
  <c r="J411" i="11"/>
  <c r="A411" i="11"/>
  <c r="J410" i="11"/>
  <c r="A410" i="11"/>
  <c r="J409" i="11"/>
  <c r="A409" i="11"/>
  <c r="J408" i="11"/>
  <c r="A408" i="11"/>
  <c r="J407" i="11"/>
  <c r="A407" i="11"/>
  <c r="J406" i="11"/>
  <c r="A406" i="11"/>
  <c r="J405" i="11"/>
  <c r="A405" i="11"/>
  <c r="J404" i="11"/>
  <c r="A404" i="11"/>
  <c r="J403" i="11"/>
  <c r="A403" i="11"/>
  <c r="J402" i="11"/>
  <c r="A402" i="11"/>
  <c r="J401" i="11"/>
  <c r="A401" i="11"/>
  <c r="J400" i="11"/>
  <c r="A400" i="11"/>
  <c r="J399" i="11"/>
  <c r="A399" i="11"/>
  <c r="J398" i="11"/>
  <c r="A398" i="11"/>
  <c r="J397" i="11"/>
  <c r="A397" i="11"/>
  <c r="J396" i="11"/>
  <c r="A396" i="11"/>
  <c r="J395" i="11"/>
  <c r="A395" i="11"/>
  <c r="J394" i="11"/>
  <c r="A394" i="11"/>
  <c r="J393" i="11"/>
  <c r="A393" i="11"/>
  <c r="J392" i="11"/>
  <c r="A392" i="11"/>
  <c r="J391" i="11"/>
  <c r="A391" i="11"/>
  <c r="J390" i="11"/>
  <c r="A390" i="11"/>
  <c r="J389" i="11"/>
  <c r="A389" i="11"/>
  <c r="J388" i="11"/>
  <c r="A388" i="11"/>
  <c r="J387" i="11"/>
  <c r="A387" i="11"/>
  <c r="J386" i="11"/>
  <c r="A386" i="11"/>
  <c r="J385" i="11"/>
  <c r="A385" i="11"/>
  <c r="J384" i="11"/>
  <c r="A384" i="11"/>
  <c r="J383" i="11"/>
  <c r="A383" i="11"/>
  <c r="J382" i="11"/>
  <c r="A382" i="11"/>
  <c r="J381" i="11"/>
  <c r="A381" i="11"/>
  <c r="J380" i="11"/>
  <c r="A380" i="11"/>
  <c r="J379" i="11"/>
  <c r="A379" i="11"/>
  <c r="J378" i="11"/>
  <c r="A378" i="11"/>
  <c r="J377" i="11"/>
  <c r="A377" i="11"/>
  <c r="J376" i="11"/>
  <c r="A376" i="11"/>
  <c r="J375" i="11"/>
  <c r="A375" i="11"/>
  <c r="J374" i="11"/>
  <c r="A374" i="11"/>
  <c r="J373" i="11"/>
  <c r="A373" i="11"/>
  <c r="J372" i="11"/>
  <c r="A372" i="11"/>
  <c r="J371" i="11"/>
  <c r="A371" i="11"/>
  <c r="J370" i="11"/>
  <c r="A370" i="11"/>
  <c r="J369" i="11"/>
  <c r="A369" i="11"/>
  <c r="J368" i="11"/>
  <c r="A368" i="11"/>
  <c r="J367" i="11"/>
  <c r="A367" i="11"/>
  <c r="J366" i="11"/>
  <c r="A366" i="11"/>
  <c r="J365" i="11"/>
  <c r="A365" i="11"/>
  <c r="J364" i="11"/>
  <c r="A364" i="11"/>
  <c r="J363" i="11"/>
  <c r="A363" i="11"/>
  <c r="J362" i="11"/>
  <c r="A362" i="11"/>
  <c r="J361" i="11"/>
  <c r="A361" i="11"/>
  <c r="J360" i="11"/>
  <c r="A360" i="11"/>
  <c r="J359" i="11"/>
  <c r="A359" i="11"/>
  <c r="J358" i="11"/>
  <c r="A358" i="11"/>
  <c r="J357" i="11"/>
  <c r="A357" i="11"/>
  <c r="J356" i="11"/>
  <c r="A356" i="11"/>
  <c r="J355" i="11"/>
  <c r="A355" i="11"/>
  <c r="J354" i="11"/>
  <c r="A354" i="11"/>
  <c r="J353" i="11"/>
  <c r="A353" i="11"/>
  <c r="J352" i="11"/>
  <c r="A352" i="11"/>
  <c r="J351" i="11"/>
  <c r="A351" i="11"/>
  <c r="J350" i="11"/>
  <c r="A350" i="11"/>
  <c r="J349" i="11"/>
  <c r="A349" i="11"/>
  <c r="J348" i="11"/>
  <c r="A348" i="11"/>
  <c r="J347" i="11"/>
  <c r="A347" i="11"/>
  <c r="J346" i="11"/>
  <c r="A346" i="11"/>
  <c r="J345" i="11"/>
  <c r="A345" i="11"/>
  <c r="J344" i="11"/>
  <c r="A344" i="11"/>
  <c r="J343" i="11"/>
  <c r="A343" i="11"/>
  <c r="J342" i="11"/>
  <c r="A342" i="11"/>
  <c r="J341" i="11"/>
  <c r="A341" i="11"/>
  <c r="J340" i="11"/>
  <c r="A340" i="11"/>
  <c r="J339" i="11"/>
  <c r="A339" i="11"/>
  <c r="J338" i="11"/>
  <c r="A338" i="11"/>
  <c r="J337" i="11"/>
  <c r="A337" i="11"/>
  <c r="J336" i="11"/>
  <c r="A336" i="11"/>
  <c r="J335" i="11"/>
  <c r="A335" i="11"/>
  <c r="J334" i="11"/>
  <c r="A334" i="11"/>
  <c r="J333" i="11"/>
  <c r="A333" i="11"/>
  <c r="J332" i="11"/>
  <c r="A332" i="11"/>
  <c r="J331" i="11"/>
  <c r="A331" i="11"/>
  <c r="J330" i="11"/>
  <c r="A330" i="11"/>
  <c r="J329" i="11"/>
  <c r="A329" i="11"/>
  <c r="J328" i="11"/>
  <c r="A328" i="11"/>
  <c r="J327" i="11"/>
  <c r="A327" i="11"/>
  <c r="J326" i="11"/>
  <c r="A326" i="11"/>
  <c r="J325" i="11"/>
  <c r="A325" i="11"/>
  <c r="J324" i="11"/>
  <c r="A324" i="11"/>
  <c r="J323" i="11"/>
  <c r="A323" i="11"/>
  <c r="J322" i="11"/>
  <c r="A322" i="11"/>
  <c r="J321" i="11"/>
  <c r="A321" i="11"/>
  <c r="J320" i="11"/>
  <c r="A320" i="11"/>
  <c r="J319" i="11"/>
  <c r="A319" i="11"/>
  <c r="J318" i="11"/>
  <c r="A318" i="11"/>
  <c r="J317" i="11"/>
  <c r="A317" i="11"/>
  <c r="J316" i="11"/>
  <c r="A316" i="11"/>
  <c r="J315" i="11"/>
  <c r="A315" i="11"/>
  <c r="J314" i="11"/>
  <c r="A314" i="11"/>
  <c r="J313" i="11"/>
  <c r="A313" i="11"/>
  <c r="J312" i="11"/>
  <c r="A312" i="11"/>
  <c r="J311" i="11"/>
  <c r="A311" i="11"/>
  <c r="J310" i="11"/>
  <c r="A310" i="11"/>
  <c r="J309" i="11"/>
  <c r="A309" i="11"/>
  <c r="J308" i="11"/>
  <c r="A308" i="11"/>
  <c r="J307" i="11"/>
  <c r="A307" i="11"/>
  <c r="J306" i="11"/>
  <c r="A306" i="11"/>
  <c r="J305" i="11"/>
  <c r="A305" i="11"/>
  <c r="J304" i="11"/>
  <c r="A304" i="11"/>
  <c r="J303" i="11"/>
  <c r="A303" i="11"/>
  <c r="J302" i="11"/>
  <c r="A302" i="11"/>
  <c r="J301" i="11"/>
  <c r="A301" i="11"/>
  <c r="J300" i="11"/>
  <c r="A300" i="11"/>
  <c r="J299" i="11"/>
  <c r="A299" i="11"/>
  <c r="J298" i="11"/>
  <c r="A298" i="11"/>
  <c r="J297" i="11"/>
  <c r="A297" i="11"/>
  <c r="J296" i="11"/>
  <c r="A296" i="11"/>
  <c r="J295" i="11"/>
  <c r="A295" i="11"/>
  <c r="J294" i="11"/>
  <c r="A294" i="11"/>
  <c r="J293" i="11"/>
  <c r="A293" i="11"/>
  <c r="J292" i="11"/>
  <c r="A292" i="11"/>
  <c r="J291" i="11"/>
  <c r="A291" i="11"/>
  <c r="J290" i="11"/>
  <c r="A290" i="11"/>
  <c r="J289" i="11"/>
  <c r="A289" i="11"/>
  <c r="J288" i="11"/>
  <c r="A288" i="11"/>
  <c r="J287" i="11"/>
  <c r="A287" i="11"/>
  <c r="J286" i="11"/>
  <c r="A286" i="11"/>
  <c r="J285" i="11"/>
  <c r="A285" i="11"/>
  <c r="J284" i="11"/>
  <c r="A284" i="11"/>
  <c r="J283" i="11"/>
  <c r="A283" i="11"/>
  <c r="J282" i="11"/>
  <c r="A282" i="11"/>
  <c r="J281" i="11"/>
  <c r="A281" i="11"/>
  <c r="J280" i="11"/>
  <c r="A280" i="11"/>
  <c r="J279" i="11"/>
  <c r="A279" i="11"/>
  <c r="J278" i="11"/>
  <c r="A278" i="11"/>
  <c r="J277" i="11"/>
  <c r="A277" i="11"/>
  <c r="J276" i="11"/>
  <c r="A276" i="11"/>
  <c r="J275" i="11"/>
  <c r="A275" i="11"/>
  <c r="J274" i="11"/>
  <c r="A274" i="11"/>
  <c r="J273" i="11"/>
  <c r="A273" i="11"/>
  <c r="J272" i="11"/>
  <c r="A272" i="11"/>
  <c r="J271" i="11"/>
  <c r="A271" i="11"/>
  <c r="J270" i="11"/>
  <c r="A270" i="11"/>
  <c r="J269" i="11"/>
  <c r="A269" i="11"/>
  <c r="J268" i="11"/>
  <c r="A268" i="11"/>
  <c r="J267" i="11"/>
  <c r="A267" i="11"/>
  <c r="J266" i="11"/>
  <c r="A266" i="11"/>
  <c r="J265" i="11"/>
  <c r="A265" i="11"/>
  <c r="J264" i="11"/>
  <c r="A264" i="11"/>
  <c r="J263" i="11"/>
  <c r="A263" i="11"/>
  <c r="J262" i="11"/>
  <c r="A262" i="11"/>
  <c r="J261" i="11"/>
  <c r="A261" i="11"/>
  <c r="J260" i="11"/>
  <c r="A260" i="11"/>
  <c r="J259" i="11"/>
  <c r="A259" i="11"/>
  <c r="J258" i="11"/>
  <c r="A258" i="11"/>
  <c r="J257" i="11"/>
  <c r="A257" i="11"/>
  <c r="J256" i="11"/>
  <c r="A256" i="11"/>
  <c r="J255" i="11"/>
  <c r="A255" i="11"/>
  <c r="J254" i="11"/>
  <c r="A254" i="11"/>
  <c r="J253" i="11"/>
  <c r="A253" i="11"/>
  <c r="J252" i="11"/>
  <c r="A252" i="11"/>
  <c r="J251" i="11"/>
  <c r="A251" i="11"/>
  <c r="J250" i="11"/>
  <c r="A250" i="11"/>
  <c r="J249" i="11"/>
  <c r="A249" i="11"/>
  <c r="J248" i="11"/>
  <c r="A248" i="11"/>
  <c r="J247" i="11"/>
  <c r="A247" i="11"/>
  <c r="J246" i="11"/>
  <c r="A246" i="11"/>
  <c r="J245" i="11"/>
  <c r="A245" i="11"/>
  <c r="J244" i="11"/>
  <c r="A244" i="11"/>
  <c r="J243" i="11"/>
  <c r="A243" i="11"/>
  <c r="J242" i="11"/>
  <c r="A242" i="11"/>
  <c r="J241" i="11"/>
  <c r="A241" i="11"/>
  <c r="J240" i="11"/>
  <c r="A240" i="11"/>
  <c r="J239" i="11"/>
  <c r="A239" i="11"/>
  <c r="J238" i="11"/>
  <c r="A238" i="11"/>
  <c r="J237" i="11"/>
  <c r="A237" i="11"/>
  <c r="J236" i="11"/>
  <c r="A236" i="11"/>
  <c r="J235" i="11"/>
  <c r="A235" i="11"/>
  <c r="J234" i="11"/>
  <c r="A234" i="11"/>
  <c r="J233" i="11"/>
  <c r="A233" i="11"/>
  <c r="J232" i="11"/>
  <c r="A232" i="11"/>
  <c r="J231" i="11"/>
  <c r="A231" i="11"/>
  <c r="J230" i="11"/>
  <c r="A230" i="11"/>
  <c r="J229" i="11"/>
  <c r="A229" i="11"/>
  <c r="J228" i="11"/>
  <c r="A228" i="11"/>
  <c r="J227" i="11"/>
  <c r="A227" i="11"/>
  <c r="J226" i="11"/>
  <c r="A226" i="11"/>
  <c r="J225" i="11"/>
  <c r="A225" i="11"/>
  <c r="J224" i="11"/>
  <c r="A224" i="11"/>
  <c r="J223" i="11"/>
  <c r="A223" i="11"/>
  <c r="J222" i="11"/>
  <c r="A222" i="11"/>
  <c r="J221" i="11"/>
  <c r="A221" i="11"/>
  <c r="J220" i="11"/>
  <c r="A220" i="11"/>
  <c r="J219" i="11"/>
  <c r="A219" i="11"/>
  <c r="J218" i="11"/>
  <c r="A218" i="11"/>
  <c r="J217" i="11"/>
  <c r="A217" i="11"/>
  <c r="J216" i="11"/>
  <c r="A216" i="11"/>
  <c r="J215" i="11"/>
  <c r="A215" i="11"/>
  <c r="J214" i="11"/>
  <c r="A214" i="11"/>
  <c r="J213" i="11"/>
  <c r="A213" i="11"/>
  <c r="J212" i="11"/>
  <c r="A212" i="11"/>
  <c r="J211" i="11"/>
  <c r="A211" i="11"/>
  <c r="J210" i="11"/>
  <c r="A210" i="11"/>
  <c r="J209" i="11"/>
  <c r="A209" i="11"/>
  <c r="J208" i="11"/>
  <c r="A208" i="11"/>
  <c r="J207" i="11"/>
  <c r="A207" i="11"/>
  <c r="J206" i="11"/>
  <c r="A206" i="11"/>
  <c r="J205" i="11"/>
  <c r="A205" i="11"/>
  <c r="J204" i="11"/>
  <c r="A204" i="11"/>
  <c r="J203" i="11"/>
  <c r="A203" i="11"/>
  <c r="J202" i="11"/>
  <c r="A202" i="11"/>
  <c r="J201" i="11"/>
  <c r="A201" i="11"/>
  <c r="J200" i="11"/>
  <c r="A200" i="11"/>
  <c r="J199" i="11"/>
  <c r="A199" i="11"/>
  <c r="J198" i="11"/>
  <c r="A198" i="11"/>
  <c r="J197" i="11"/>
  <c r="A197" i="11"/>
  <c r="J196" i="11"/>
  <c r="A196" i="11"/>
  <c r="J195" i="11"/>
  <c r="A195" i="11"/>
  <c r="J194" i="11"/>
  <c r="A194" i="11"/>
  <c r="J193" i="11"/>
  <c r="A193" i="11"/>
  <c r="J192" i="11"/>
  <c r="A192" i="11"/>
  <c r="J191" i="11"/>
  <c r="A191" i="11"/>
  <c r="J190" i="11"/>
  <c r="A190" i="11"/>
  <c r="J189" i="11"/>
  <c r="A189" i="11"/>
  <c r="J188" i="11"/>
  <c r="A188" i="11"/>
  <c r="J187" i="11"/>
  <c r="A187" i="11"/>
  <c r="J186" i="11"/>
  <c r="A186" i="11"/>
  <c r="J185" i="11"/>
  <c r="A185" i="11"/>
  <c r="J184" i="11"/>
  <c r="A184" i="11"/>
  <c r="J183" i="11"/>
  <c r="A183" i="11"/>
  <c r="J182" i="11"/>
  <c r="A182" i="11"/>
  <c r="J181" i="11"/>
  <c r="A181" i="11"/>
  <c r="J180" i="11"/>
  <c r="A180" i="11"/>
  <c r="J179" i="11"/>
  <c r="A179" i="11"/>
  <c r="J178" i="11"/>
  <c r="A178" i="11"/>
  <c r="J177" i="11"/>
  <c r="A177" i="11"/>
  <c r="J176" i="11"/>
  <c r="A176" i="11"/>
  <c r="J175" i="11"/>
  <c r="A175" i="11"/>
  <c r="J174" i="11"/>
  <c r="A174" i="11"/>
  <c r="J173" i="11"/>
  <c r="A173" i="11"/>
  <c r="J172" i="11"/>
  <c r="A172" i="11"/>
  <c r="J171" i="11"/>
  <c r="A171" i="11"/>
  <c r="J170" i="11"/>
  <c r="A170" i="11"/>
  <c r="J169" i="11"/>
  <c r="A169" i="11"/>
  <c r="J168" i="11"/>
  <c r="A168" i="11"/>
  <c r="J167" i="11"/>
  <c r="A167" i="11"/>
  <c r="J166" i="11"/>
  <c r="A166" i="11"/>
  <c r="J165" i="11"/>
  <c r="A165" i="11"/>
  <c r="J164" i="11"/>
  <c r="A164" i="11"/>
  <c r="J163" i="11"/>
  <c r="A163" i="11"/>
  <c r="J162" i="11"/>
  <c r="A162" i="11"/>
  <c r="J161" i="11"/>
  <c r="A161" i="11"/>
  <c r="J160" i="11"/>
  <c r="A160" i="11"/>
  <c r="J159" i="11"/>
  <c r="A159" i="11"/>
  <c r="J158" i="11"/>
  <c r="A158" i="11"/>
  <c r="J157" i="11"/>
  <c r="A157" i="11"/>
  <c r="J156" i="11"/>
  <c r="A156" i="11"/>
  <c r="J155" i="11"/>
  <c r="A155" i="11"/>
  <c r="J154" i="11"/>
  <c r="A154" i="11"/>
  <c r="J153" i="11"/>
  <c r="A153" i="11"/>
  <c r="J152" i="11"/>
  <c r="A152" i="11"/>
  <c r="J151" i="11"/>
  <c r="A151" i="11"/>
  <c r="J150" i="11"/>
  <c r="A150" i="11"/>
  <c r="J149" i="11"/>
  <c r="A149" i="11"/>
  <c r="J148" i="11"/>
  <c r="A148" i="11"/>
  <c r="J147" i="11"/>
  <c r="A147" i="11"/>
  <c r="J146" i="11"/>
  <c r="A146" i="11"/>
  <c r="J145" i="11"/>
  <c r="A145" i="11"/>
  <c r="J144" i="11"/>
  <c r="A144" i="11"/>
  <c r="J143" i="11"/>
  <c r="A143" i="11"/>
  <c r="J142" i="11"/>
  <c r="A142" i="11"/>
  <c r="J141" i="11"/>
  <c r="A141" i="11"/>
  <c r="J140" i="11"/>
  <c r="A140" i="11"/>
  <c r="J139" i="11"/>
  <c r="A139" i="11"/>
  <c r="J138" i="11"/>
  <c r="A138" i="11"/>
  <c r="J137" i="11"/>
  <c r="A137" i="11"/>
  <c r="J136" i="11"/>
  <c r="A136" i="11"/>
  <c r="J135" i="11"/>
  <c r="A135" i="11"/>
  <c r="J134" i="11"/>
  <c r="A134" i="11"/>
  <c r="J133" i="11"/>
  <c r="A133" i="11"/>
  <c r="J132" i="11"/>
  <c r="A132" i="11"/>
  <c r="J131" i="11"/>
  <c r="A131" i="11"/>
  <c r="J130" i="11"/>
  <c r="A130" i="11"/>
  <c r="J129" i="11"/>
  <c r="A129" i="11"/>
  <c r="J128" i="11"/>
  <c r="A128" i="11"/>
  <c r="J127" i="11"/>
  <c r="A127" i="11"/>
  <c r="J126" i="11"/>
  <c r="A126" i="11"/>
  <c r="J125" i="11"/>
  <c r="A125" i="11"/>
  <c r="J124" i="11"/>
  <c r="A124" i="11"/>
  <c r="J123" i="11"/>
  <c r="A123" i="11"/>
  <c r="J122" i="11"/>
  <c r="A122" i="11"/>
  <c r="J121" i="11"/>
  <c r="A121" i="11"/>
  <c r="J120" i="11"/>
  <c r="A120" i="11"/>
  <c r="J119" i="11"/>
  <c r="A119" i="11"/>
  <c r="J118" i="11"/>
  <c r="A118" i="11"/>
  <c r="J117" i="11"/>
  <c r="A117" i="11"/>
  <c r="J116" i="11"/>
  <c r="A116" i="11"/>
  <c r="J115" i="11"/>
  <c r="A115" i="11"/>
  <c r="J114" i="11"/>
  <c r="A114" i="11"/>
  <c r="J113" i="11"/>
  <c r="A113" i="11"/>
  <c r="J112" i="11"/>
  <c r="A112" i="11"/>
  <c r="J111" i="11"/>
  <c r="A111" i="11"/>
  <c r="J110" i="11"/>
  <c r="A110" i="11"/>
  <c r="J109" i="11"/>
  <c r="A109" i="11"/>
  <c r="J108" i="11"/>
  <c r="A108" i="11"/>
  <c r="J107" i="11"/>
  <c r="A107" i="11"/>
  <c r="J106" i="11"/>
  <c r="A106" i="11"/>
  <c r="J105" i="11"/>
  <c r="A105" i="11"/>
  <c r="J104" i="11"/>
  <c r="A104" i="11"/>
  <c r="J103" i="11"/>
  <c r="A103" i="11"/>
  <c r="J102" i="11"/>
  <c r="A102" i="11"/>
  <c r="J101" i="11"/>
  <c r="A101" i="11"/>
  <c r="J100" i="11"/>
  <c r="A100" i="11"/>
  <c r="J99" i="11"/>
  <c r="A99" i="11"/>
  <c r="J98" i="11"/>
  <c r="A98" i="11"/>
  <c r="J97" i="11"/>
  <c r="A97" i="11"/>
  <c r="J96" i="11"/>
  <c r="A96" i="11"/>
  <c r="J95" i="11"/>
  <c r="A95" i="11"/>
  <c r="J94" i="11"/>
  <c r="A94" i="11"/>
  <c r="J93" i="11"/>
  <c r="A93" i="11"/>
  <c r="J92" i="11"/>
  <c r="A92" i="11"/>
  <c r="J91" i="11"/>
  <c r="A91" i="11"/>
  <c r="J90" i="11"/>
  <c r="A90" i="11"/>
  <c r="J89" i="11"/>
  <c r="A89" i="11"/>
  <c r="J88" i="11"/>
  <c r="A88" i="11"/>
  <c r="J87" i="11"/>
  <c r="A87" i="11"/>
  <c r="J86" i="11"/>
  <c r="A86" i="11"/>
  <c r="J85" i="11"/>
  <c r="A85" i="11"/>
  <c r="J84" i="11"/>
  <c r="A84" i="11"/>
  <c r="J83" i="11"/>
  <c r="A83" i="11"/>
  <c r="J82" i="11"/>
  <c r="A82" i="11"/>
  <c r="J81" i="11"/>
  <c r="A81" i="11"/>
  <c r="J80" i="11"/>
  <c r="A80" i="11"/>
  <c r="J79" i="11"/>
  <c r="A79" i="11"/>
  <c r="J78" i="11"/>
  <c r="A78" i="11"/>
  <c r="J77" i="11"/>
  <c r="A77" i="11"/>
  <c r="J76" i="11"/>
  <c r="A76" i="11"/>
  <c r="J75" i="11"/>
  <c r="A75" i="11"/>
  <c r="J74" i="11"/>
  <c r="A74" i="11"/>
  <c r="J73" i="11"/>
  <c r="A73" i="11"/>
  <c r="J72" i="11"/>
  <c r="A72" i="11"/>
  <c r="J71" i="11"/>
  <c r="A71" i="11"/>
  <c r="J70" i="11"/>
  <c r="A70" i="11"/>
  <c r="J69" i="11"/>
  <c r="A69" i="11"/>
  <c r="J68" i="11"/>
  <c r="A68" i="11"/>
  <c r="J67" i="11"/>
  <c r="A67" i="11"/>
  <c r="J66" i="11"/>
  <c r="A66" i="11"/>
  <c r="J65" i="11"/>
  <c r="A65" i="11"/>
  <c r="J64" i="11"/>
  <c r="A64" i="11"/>
  <c r="J63" i="11"/>
  <c r="A63" i="11"/>
  <c r="J62" i="11"/>
  <c r="A62" i="11"/>
  <c r="J61" i="11"/>
  <c r="A61" i="11"/>
  <c r="J60" i="11"/>
  <c r="A60" i="11"/>
  <c r="J59" i="11"/>
  <c r="A59" i="11"/>
  <c r="J58" i="11"/>
  <c r="A58" i="11"/>
  <c r="J57" i="11"/>
  <c r="A57" i="11"/>
  <c r="J56" i="11"/>
  <c r="A56" i="11"/>
  <c r="J55" i="11"/>
  <c r="A55" i="11"/>
  <c r="J54" i="11"/>
  <c r="A54" i="11"/>
  <c r="J53" i="11"/>
  <c r="A53" i="11"/>
  <c r="J52" i="11"/>
  <c r="A52" i="11"/>
  <c r="J51" i="11"/>
  <c r="A51" i="11"/>
  <c r="J50" i="11"/>
  <c r="A50" i="11"/>
  <c r="J49" i="11"/>
  <c r="A49" i="11"/>
  <c r="J48" i="11"/>
  <c r="A48" i="11"/>
  <c r="J47" i="11"/>
  <c r="A47" i="11"/>
  <c r="J46" i="11"/>
  <c r="A46" i="11"/>
  <c r="J45" i="11"/>
  <c r="A45" i="11"/>
  <c r="J44" i="11"/>
  <c r="A44" i="11"/>
  <c r="J43" i="11"/>
  <c r="A43" i="11"/>
  <c r="J42" i="11"/>
  <c r="A42" i="11"/>
  <c r="J41" i="11"/>
  <c r="A41" i="11"/>
  <c r="J40" i="11"/>
  <c r="A40" i="11"/>
  <c r="J39" i="11"/>
  <c r="A39" i="11"/>
  <c r="J38" i="11"/>
  <c r="A38" i="11"/>
  <c r="J37" i="11"/>
  <c r="A37" i="11"/>
  <c r="J36" i="11"/>
  <c r="A36" i="11"/>
  <c r="J35" i="11"/>
  <c r="A35" i="11"/>
  <c r="J34" i="11"/>
  <c r="A34" i="11"/>
  <c r="J33" i="11"/>
  <c r="A33" i="11"/>
  <c r="J32" i="11"/>
  <c r="A32" i="11"/>
  <c r="J31" i="11"/>
  <c r="A31" i="11"/>
  <c r="J30" i="11"/>
  <c r="A30" i="11"/>
  <c r="J29" i="11"/>
  <c r="A29" i="11"/>
  <c r="J28" i="11"/>
  <c r="A28" i="11"/>
  <c r="J27" i="11"/>
  <c r="A27" i="11"/>
  <c r="J26" i="11"/>
  <c r="A26" i="11"/>
  <c r="J25" i="11"/>
  <c r="A25" i="11"/>
  <c r="J24" i="11"/>
  <c r="A24" i="11"/>
  <c r="J23" i="11"/>
  <c r="A23" i="11"/>
  <c r="J22" i="11"/>
  <c r="A22" i="11"/>
  <c r="J21" i="11"/>
  <c r="A21" i="11"/>
  <c r="J20" i="11"/>
  <c r="A20" i="11"/>
  <c r="J19" i="11"/>
  <c r="A19" i="11"/>
  <c r="J18" i="11"/>
  <c r="A18" i="11"/>
  <c r="J17" i="11"/>
  <c r="A17" i="11"/>
  <c r="J16" i="11"/>
  <c r="A16" i="11"/>
  <c r="J15" i="11"/>
  <c r="A15" i="11"/>
  <c r="J14" i="11"/>
  <c r="A14" i="11"/>
  <c r="J13" i="11"/>
  <c r="A13" i="11"/>
  <c r="J12" i="11"/>
  <c r="A12" i="11"/>
  <c r="J11" i="11"/>
  <c r="A11" i="11"/>
  <c r="J10" i="11"/>
  <c r="A10" i="11"/>
  <c r="J9" i="11"/>
  <c r="A9" i="11"/>
  <c r="A8" i="11"/>
  <c r="J7" i="11"/>
  <c r="A7" i="11"/>
  <c r="J6" i="11"/>
  <c r="A6" i="11"/>
  <c r="D6" i="14" l="1"/>
  <c r="D7" i="14"/>
  <c r="D8" i="14"/>
  <c r="D15" i="14"/>
  <c r="D9" i="14"/>
  <c r="D10" i="14"/>
  <c r="D11" i="14"/>
  <c r="D12" i="14"/>
  <c r="D13" i="14"/>
  <c r="D5" i="14"/>
  <c r="D14" i="14"/>
  <c r="D29" i="14"/>
  <c r="J3" i="11"/>
  <c r="L7" i="11"/>
  <c r="L18" i="11"/>
  <c r="L30" i="11"/>
  <c r="L42" i="11"/>
  <c r="L54" i="11"/>
  <c r="L66" i="11"/>
  <c r="L77" i="11"/>
  <c r="L89" i="11"/>
  <c r="L101" i="11"/>
  <c r="L113" i="11"/>
  <c r="L125" i="11"/>
  <c r="L137" i="11"/>
  <c r="L149" i="11"/>
  <c r="L161" i="11"/>
  <c r="L173" i="11"/>
  <c r="L185" i="11"/>
  <c r="L197" i="11"/>
  <c r="L209" i="11"/>
  <c r="L221" i="11"/>
  <c r="L233" i="11"/>
  <c r="L245" i="11"/>
  <c r="L257" i="11"/>
  <c r="L269" i="11"/>
  <c r="L281" i="11"/>
  <c r="L293" i="11"/>
  <c r="L305" i="11"/>
  <c r="L317" i="11"/>
  <c r="L329" i="11"/>
  <c r="L341" i="11"/>
  <c r="L353" i="11"/>
  <c r="L365" i="11"/>
  <c r="L377" i="11"/>
  <c r="L389" i="11"/>
  <c r="L401" i="11"/>
  <c r="L413" i="11"/>
  <c r="L425" i="11"/>
  <c r="L436" i="11"/>
  <c r="L446" i="11"/>
  <c r="L142" i="11"/>
  <c r="L286" i="11"/>
  <c r="L429" i="11"/>
  <c r="L10" i="11"/>
  <c r="L21" i="11"/>
  <c r="L33" i="11"/>
  <c r="L45" i="11"/>
  <c r="L57" i="11"/>
  <c r="L69" i="11"/>
  <c r="L80" i="11"/>
  <c r="L92" i="11"/>
  <c r="L104" i="11"/>
  <c r="L116" i="11"/>
  <c r="L128" i="11"/>
  <c r="L140" i="11"/>
  <c r="L152" i="11"/>
  <c r="L164" i="11"/>
  <c r="L176" i="11"/>
  <c r="L188" i="11"/>
  <c r="L200" i="11"/>
  <c r="L212" i="11"/>
  <c r="L12" i="11"/>
  <c r="L23" i="11"/>
  <c r="L35" i="11"/>
  <c r="L47" i="11"/>
  <c r="L59" i="11"/>
  <c r="L71" i="11"/>
  <c r="L82" i="11"/>
  <c r="L94" i="11"/>
  <c r="L106" i="11"/>
  <c r="L118" i="11"/>
  <c r="L130" i="11"/>
  <c r="L154" i="11"/>
  <c r="L166" i="11"/>
  <c r="L178" i="11"/>
  <c r="L190" i="11"/>
  <c r="L202" i="11"/>
  <c r="L214" i="11"/>
  <c r="L226" i="11"/>
  <c r="L238" i="11"/>
  <c r="L250" i="11"/>
  <c r="L262" i="11"/>
  <c r="L274" i="11"/>
  <c r="L298" i="11"/>
  <c r="L310" i="11"/>
  <c r="L322" i="11"/>
  <c r="L334" i="11"/>
  <c r="L346" i="11"/>
  <c r="L358" i="11"/>
  <c r="L370" i="11"/>
  <c r="L382" i="11"/>
  <c r="L394" i="11"/>
  <c r="L406" i="11"/>
  <c r="L418" i="11"/>
  <c r="L441" i="11"/>
  <c r="L451" i="11"/>
  <c r="L16" i="11"/>
  <c r="L27" i="11"/>
  <c r="L39" i="11"/>
  <c r="L51" i="11"/>
  <c r="L63" i="11"/>
  <c r="L74" i="11"/>
  <c r="L86" i="11"/>
  <c r="L98" i="11"/>
  <c r="L110" i="11"/>
  <c r="L122" i="11"/>
  <c r="L134" i="11"/>
  <c r="L146" i="11"/>
  <c r="L158" i="11"/>
  <c r="L170" i="11"/>
  <c r="L182" i="11"/>
  <c r="L194" i="11"/>
  <c r="L206" i="11"/>
  <c r="L8" i="11"/>
  <c r="L19" i="11"/>
  <c r="L31" i="11"/>
  <c r="L43" i="11"/>
  <c r="L55" i="11"/>
  <c r="L67" i="11"/>
  <c r="L78" i="11"/>
  <c r="L90" i="11"/>
  <c r="L102" i="11"/>
  <c r="L114" i="11"/>
  <c r="L126" i="11"/>
  <c r="L138" i="11"/>
  <c r="L150" i="11"/>
  <c r="L162" i="11"/>
  <c r="L174" i="11"/>
  <c r="L186" i="11"/>
  <c r="L198" i="11"/>
  <c r="L210" i="11"/>
  <c r="L222" i="11"/>
  <c r="L234" i="11"/>
  <c r="L246" i="11"/>
  <c r="L258" i="11"/>
  <c r="L270" i="11"/>
  <c r="L282" i="11"/>
  <c r="L294" i="11"/>
  <c r="L306" i="11"/>
  <c r="L318" i="11"/>
  <c r="L330" i="11"/>
  <c r="L342" i="11"/>
  <c r="L354" i="11"/>
  <c r="L366" i="11"/>
  <c r="L378" i="11"/>
  <c r="L390" i="11"/>
  <c r="L402" i="11"/>
  <c r="L414" i="11"/>
  <c r="L426" i="11"/>
  <c r="L437" i="11"/>
  <c r="L447" i="11"/>
  <c r="L44" i="11"/>
  <c r="L56" i="11"/>
  <c r="L68" i="11"/>
  <c r="L79" i="11"/>
  <c r="L91" i="11"/>
  <c r="L103" i="11"/>
  <c r="L115" i="11"/>
  <c r="L127" i="11"/>
  <c r="L139" i="11"/>
  <c r="L151" i="11"/>
  <c r="L163" i="11"/>
  <c r="L175" i="11"/>
  <c r="L187" i="11"/>
  <c r="L199" i="11"/>
  <c r="L211" i="11"/>
  <c r="L223" i="11"/>
  <c r="L235" i="11"/>
  <c r="L247" i="11"/>
  <c r="L259" i="11"/>
  <c r="L271" i="11"/>
  <c r="L283" i="11"/>
  <c r="L295" i="11"/>
  <c r="L307" i="11"/>
  <c r="L319" i="11"/>
  <c r="L331" i="11"/>
  <c r="L343" i="11"/>
  <c r="L355" i="11"/>
  <c r="L367" i="11"/>
  <c r="L379" i="11"/>
  <c r="L391" i="11"/>
  <c r="L403" i="11"/>
  <c r="L415" i="11"/>
  <c r="L427" i="11"/>
  <c r="L438" i="11"/>
  <c r="L448" i="11"/>
  <c r="L9" i="11"/>
  <c r="L224" i="11"/>
  <c r="L236" i="11"/>
  <c r="L248" i="11"/>
  <c r="L260" i="11"/>
  <c r="L272" i="11"/>
  <c r="L284" i="11"/>
  <c r="L296" i="11"/>
  <c r="L308" i="11"/>
  <c r="L320" i="11"/>
  <c r="L332" i="11"/>
  <c r="L344" i="11"/>
  <c r="L356" i="11"/>
  <c r="L368" i="11"/>
  <c r="L380" i="11"/>
  <c r="L392" i="11"/>
  <c r="L404" i="11"/>
  <c r="L416" i="11"/>
  <c r="L428" i="11"/>
  <c r="L439" i="11"/>
  <c r="L449" i="11"/>
  <c r="L20" i="11"/>
  <c r="L34" i="11"/>
  <c r="L46" i="11"/>
  <c r="L70" i="11"/>
  <c r="L105" i="11"/>
  <c r="L129" i="11"/>
  <c r="L153" i="11"/>
  <c r="L165" i="11"/>
  <c r="L201" i="11"/>
  <c r="L225" i="11"/>
  <c r="L237" i="11"/>
  <c r="L261" i="11"/>
  <c r="L285" i="11"/>
  <c r="L309" i="11"/>
  <c r="L321" i="11"/>
  <c r="L345" i="11"/>
  <c r="L357" i="11"/>
  <c r="L369" i="11"/>
  <c r="L381" i="11"/>
  <c r="L393" i="11"/>
  <c r="L405" i="11"/>
  <c r="L417" i="11"/>
  <c r="L440" i="11"/>
  <c r="L450" i="11"/>
  <c r="L32" i="11"/>
  <c r="L11" i="11"/>
  <c r="L22" i="11"/>
  <c r="L58" i="11"/>
  <c r="L81" i="11"/>
  <c r="L93" i="11"/>
  <c r="L117" i="11"/>
  <c r="L141" i="11"/>
  <c r="L177" i="11"/>
  <c r="L189" i="11"/>
  <c r="L213" i="11"/>
  <c r="L249" i="11"/>
  <c r="L273" i="11"/>
  <c r="L297" i="11"/>
  <c r="L333" i="11"/>
  <c r="L13" i="11"/>
  <c r="L24" i="11"/>
  <c r="L36" i="11"/>
  <c r="L48" i="11"/>
  <c r="L60" i="11"/>
  <c r="L83" i="11"/>
  <c r="L95" i="11"/>
  <c r="L107" i="11"/>
  <c r="L119" i="11"/>
  <c r="L131" i="11"/>
  <c r="L143" i="11"/>
  <c r="L155" i="11"/>
  <c r="L167" i="11"/>
  <c r="L179" i="11"/>
  <c r="L191" i="11"/>
  <c r="L203" i="11"/>
  <c r="L215" i="11"/>
  <c r="L227" i="11"/>
  <c r="L239" i="11"/>
  <c r="L251" i="11"/>
  <c r="L263" i="11"/>
  <c r="L275" i="11"/>
  <c r="L287" i="11"/>
  <c r="L299" i="11"/>
  <c r="L311" i="11"/>
  <c r="L323" i="11"/>
  <c r="L335" i="11"/>
  <c r="L347" i="11"/>
  <c r="L359" i="11"/>
  <c r="L371" i="11"/>
  <c r="L383" i="11"/>
  <c r="L395" i="11"/>
  <c r="L407" i="11"/>
  <c r="L419" i="11"/>
  <c r="L430" i="11"/>
  <c r="L442" i="11"/>
  <c r="L452" i="11"/>
  <c r="L14" i="11"/>
  <c r="L25" i="11"/>
  <c r="L37" i="11"/>
  <c r="L49" i="11"/>
  <c r="L61" i="11"/>
  <c r="L72" i="11"/>
  <c r="L84" i="11"/>
  <c r="L96" i="11"/>
  <c r="L108" i="11"/>
  <c r="L120" i="11"/>
  <c r="L132" i="11"/>
  <c r="L144" i="11"/>
  <c r="L156" i="11"/>
  <c r="L168" i="11"/>
  <c r="L180" i="11"/>
  <c r="L192" i="11"/>
  <c r="L204" i="11"/>
  <c r="L216" i="11"/>
  <c r="L228" i="11"/>
  <c r="L240" i="11"/>
  <c r="L252" i="11"/>
  <c r="L264" i="11"/>
  <c r="L276" i="11"/>
  <c r="L288" i="11"/>
  <c r="L300" i="11"/>
  <c r="L312" i="11"/>
  <c r="L324" i="11"/>
  <c r="L336" i="11"/>
  <c r="L348" i="11"/>
  <c r="L360" i="11"/>
  <c r="L372" i="11"/>
  <c r="L384" i="11"/>
  <c r="L396" i="11"/>
  <c r="L408" i="11"/>
  <c r="L420" i="11"/>
  <c r="L431" i="11"/>
  <c r="L443" i="11"/>
  <c r="L15" i="11"/>
  <c r="L26" i="11"/>
  <c r="L38" i="11"/>
  <c r="L50" i="11"/>
  <c r="L62" i="11"/>
  <c r="L73" i="11"/>
  <c r="L85" i="11"/>
  <c r="L97" i="11"/>
  <c r="L109" i="11"/>
  <c r="L121" i="11"/>
  <c r="L133" i="11"/>
  <c r="L145" i="11"/>
  <c r="L157" i="11"/>
  <c r="L169" i="11"/>
  <c r="L181" i="11"/>
  <c r="L193" i="11"/>
  <c r="L205" i="11"/>
  <c r="L217" i="11"/>
  <c r="L229" i="11"/>
  <c r="L241" i="11"/>
  <c r="L253" i="11"/>
  <c r="L265" i="11"/>
  <c r="L277" i="11"/>
  <c r="L289" i="11"/>
  <c r="L301" i="11"/>
  <c r="L313" i="11"/>
  <c r="L325" i="11"/>
  <c r="L337" i="11"/>
  <c r="L349" i="11"/>
  <c r="L361" i="11"/>
  <c r="L373" i="11"/>
  <c r="L385" i="11"/>
  <c r="L397" i="11"/>
  <c r="L409" i="11"/>
  <c r="L421" i="11"/>
  <c r="L432" i="11"/>
  <c r="L218" i="11"/>
  <c r="L230" i="11"/>
  <c r="L242" i="11"/>
  <c r="L254" i="11"/>
  <c r="L266" i="11"/>
  <c r="L278" i="11"/>
  <c r="L290" i="11"/>
  <c r="L302" i="11"/>
  <c r="L314" i="11"/>
  <c r="L326" i="11"/>
  <c r="L338" i="11"/>
  <c r="L350" i="11"/>
  <c r="L362" i="11"/>
  <c r="L374" i="11"/>
  <c r="L386" i="11"/>
  <c r="L398" i="11"/>
  <c r="L410" i="11"/>
  <c r="L422" i="11"/>
  <c r="L433" i="11"/>
  <c r="L28" i="11"/>
  <c r="L40" i="11"/>
  <c r="L52" i="11"/>
  <c r="L64" i="11"/>
  <c r="L75" i="11"/>
  <c r="L87" i="11"/>
  <c r="L99" i="11"/>
  <c r="L111" i="11"/>
  <c r="L123" i="11"/>
  <c r="L135" i="11"/>
  <c r="L147" i="11"/>
  <c r="L159" i="11"/>
  <c r="L171" i="11"/>
  <c r="L183" i="11"/>
  <c r="L195" i="11"/>
  <c r="L207" i="11"/>
  <c r="L219" i="11"/>
  <c r="L231" i="11"/>
  <c r="L243" i="11"/>
  <c r="L255" i="11"/>
  <c r="L267" i="11"/>
  <c r="L279" i="11"/>
  <c r="L291" i="11"/>
  <c r="L303" i="11"/>
  <c r="L315" i="11"/>
  <c r="L327" i="11"/>
  <c r="L339" i="11"/>
  <c r="L351" i="11"/>
  <c r="L363" i="11"/>
  <c r="L375" i="11"/>
  <c r="L387" i="11"/>
  <c r="L399" i="11"/>
  <c r="L411" i="11"/>
  <c r="L423" i="11"/>
  <c r="L434" i="11"/>
  <c r="L444" i="11"/>
  <c r="L17" i="11"/>
  <c r="L29" i="11"/>
  <c r="L41" i="11"/>
  <c r="L53" i="11"/>
  <c r="L65" i="11"/>
  <c r="L76" i="11"/>
  <c r="L88" i="11"/>
  <c r="L100" i="11"/>
  <c r="L112" i="11"/>
  <c r="L124" i="11"/>
  <c r="L136" i="11"/>
  <c r="L148" i="11"/>
  <c r="L160" i="11"/>
  <c r="L172" i="11"/>
  <c r="L184" i="11"/>
  <c r="L196" i="11"/>
  <c r="L208" i="11"/>
  <c r="L220" i="11"/>
  <c r="L232" i="11"/>
  <c r="L244" i="11"/>
  <c r="L256" i="11"/>
  <c r="L268" i="11"/>
  <c r="L280" i="11"/>
  <c r="L292" i="11"/>
  <c r="L304" i="11"/>
  <c r="L316" i="11"/>
  <c r="L328" i="11"/>
  <c r="L340" i="11"/>
  <c r="L352" i="11"/>
  <c r="L364" i="11"/>
  <c r="L376" i="11"/>
  <c r="L388" i="11"/>
  <c r="L400" i="11"/>
  <c r="L412" i="11"/>
  <c r="L424" i="11"/>
  <c r="L435" i="11"/>
  <c r="L445" i="11"/>
  <c r="L6" i="11"/>
  <c r="J5" i="11"/>
  <c r="F74" i="2" l="1"/>
  <c r="D189" i="1"/>
  <c r="E189" i="1"/>
  <c r="E190" i="1" l="1"/>
  <c r="D16" i="14"/>
  <c r="F43" i="14" s="1"/>
  <c r="J3" i="14" s="1"/>
  <c r="L43" i="14" s="1"/>
</calcChain>
</file>

<file path=xl/sharedStrings.xml><?xml version="1.0" encoding="utf-8"?>
<sst xmlns="http://schemas.openxmlformats.org/spreadsheetml/2006/main" count="5700" uniqueCount="1476">
  <si>
    <t/>
  </si>
  <si>
    <t>Ngày hóa đơn</t>
  </si>
  <si>
    <t>Số hóa đơn</t>
  </si>
  <si>
    <t>Diễn giải</t>
  </si>
  <si>
    <t>Phát sinh nợ</t>
  </si>
  <si>
    <t>Phát sinh có</t>
  </si>
  <si>
    <t>nhập hàng</t>
  </si>
  <si>
    <t>xuất trả hàng</t>
  </si>
  <si>
    <t>00037134</t>
  </si>
  <si>
    <t>00037111</t>
  </si>
  <si>
    <t>00037467</t>
  </si>
  <si>
    <t>00037216</t>
  </si>
  <si>
    <t>00039890</t>
  </si>
  <si>
    <t>00040213</t>
  </si>
  <si>
    <t>00040105</t>
  </si>
  <si>
    <t>00040190</t>
  </si>
  <si>
    <t>00040115</t>
  </si>
  <si>
    <t>00040120</t>
  </si>
  <si>
    <t>00041699</t>
  </si>
  <si>
    <t>00042054</t>
  </si>
  <si>
    <t>00041698</t>
  </si>
  <si>
    <t>00042297</t>
  </si>
  <si>
    <t>00041887</t>
  </si>
  <si>
    <t>00042281</t>
  </si>
  <si>
    <t>00042298</t>
  </si>
  <si>
    <t>00042068</t>
  </si>
  <si>
    <t>00042296</t>
  </si>
  <si>
    <t>00041715</t>
  </si>
  <si>
    <t>00042346</t>
  </si>
  <si>
    <t>00042413</t>
  </si>
  <si>
    <t>00042310</t>
  </si>
  <si>
    <t>00042415</t>
  </si>
  <si>
    <t>00044149</t>
  </si>
  <si>
    <t>00044174</t>
  </si>
  <si>
    <t>00044158</t>
  </si>
  <si>
    <t>00044133</t>
  </si>
  <si>
    <t>00044285</t>
  </si>
  <si>
    <t>00044261</t>
  </si>
  <si>
    <t>00045756</t>
  </si>
  <si>
    <t>00045748</t>
  </si>
  <si>
    <t>00045844</t>
  </si>
  <si>
    <t>00045902</t>
  </si>
  <si>
    <t>00045796</t>
  </si>
  <si>
    <t>00046527</t>
  </si>
  <si>
    <t>00046887</t>
  </si>
  <si>
    <t>00046957</t>
  </si>
  <si>
    <t>00046985</t>
  </si>
  <si>
    <t>00047020</t>
  </si>
  <si>
    <t>00047009</t>
  </si>
  <si>
    <t>00047107</t>
  </si>
  <si>
    <t>00047521</t>
  </si>
  <si>
    <t>00047088</t>
  </si>
  <si>
    <t>00047609</t>
  </si>
  <si>
    <t>00047104</t>
  </si>
  <si>
    <t>00047106</t>
  </si>
  <si>
    <t>00047739</t>
  </si>
  <si>
    <t>00047771</t>
  </si>
  <si>
    <t>00047759</t>
  </si>
  <si>
    <t>00047782</t>
  </si>
  <si>
    <t>00048439</t>
  </si>
  <si>
    <t>00048541</t>
  </si>
  <si>
    <t>00048538</t>
  </si>
  <si>
    <t>00048573</t>
  </si>
  <si>
    <t>00048574</t>
  </si>
  <si>
    <t>00048718</t>
  </si>
  <si>
    <t>00048722</t>
  </si>
  <si>
    <t>00048756</t>
  </si>
  <si>
    <t>00048757</t>
  </si>
  <si>
    <t>00048716</t>
  </si>
  <si>
    <t>00048889</t>
  </si>
  <si>
    <t>00048888</t>
  </si>
  <si>
    <t>00049324</t>
  </si>
  <si>
    <t>00049366</t>
  </si>
  <si>
    <t>00049562</t>
  </si>
  <si>
    <t>00050220</t>
  </si>
  <si>
    <t>00050255</t>
  </si>
  <si>
    <t>00049641</t>
  </si>
  <si>
    <t>00050295</t>
  </si>
  <si>
    <t>00049559</t>
  </si>
  <si>
    <t>00050333</t>
  </si>
  <si>
    <t>00050665</t>
  </si>
  <si>
    <t>00050332</t>
  </si>
  <si>
    <t>00050528</t>
  </si>
  <si>
    <t>00050781</t>
  </si>
  <si>
    <t>00050356</t>
  </si>
  <si>
    <t>00050342</t>
  </si>
  <si>
    <t>00050635</t>
  </si>
  <si>
    <t>00050684</t>
  </si>
  <si>
    <t>00050680</t>
  </si>
  <si>
    <t>00050326</t>
  </si>
  <si>
    <t>00050593</t>
  </si>
  <si>
    <t>00050650</t>
  </si>
  <si>
    <t>00050294</t>
  </si>
  <si>
    <t>00051006</t>
  </si>
  <si>
    <t>00050793</t>
  </si>
  <si>
    <t>00051050</t>
  </si>
  <si>
    <t>00050902</t>
  </si>
  <si>
    <t>00051035</t>
  </si>
  <si>
    <t>00051180</t>
  </si>
  <si>
    <t>00051051</t>
  </si>
  <si>
    <t>00051054</t>
  </si>
  <si>
    <t>00051578</t>
  </si>
  <si>
    <t>00051194</t>
  </si>
  <si>
    <t>00051175</t>
  </si>
  <si>
    <t>00051400</t>
  </si>
  <si>
    <t>00050918</t>
  </si>
  <si>
    <t>00051962</t>
  </si>
  <si>
    <t>00052055</t>
  </si>
  <si>
    <t>00051113</t>
  </si>
  <si>
    <t>00051174</t>
  </si>
  <si>
    <t>00051112</t>
  </si>
  <si>
    <t>00051579</t>
  </si>
  <si>
    <t>00052059</t>
  </si>
  <si>
    <t>00052057</t>
  </si>
  <si>
    <t>00052018</t>
  </si>
  <si>
    <t>00052035</t>
  </si>
  <si>
    <t>00051176</t>
  </si>
  <si>
    <t>00052109</t>
  </si>
  <si>
    <t>00052736</t>
  </si>
  <si>
    <t>00051038</t>
  </si>
  <si>
    <t>00052735</t>
  </si>
  <si>
    <t>00052786</t>
  </si>
  <si>
    <t>00053213</t>
  </si>
  <si>
    <t>00053215</t>
  </si>
  <si>
    <t>00053216</t>
  </si>
  <si>
    <t>00053212</t>
  </si>
  <si>
    <t>00053335</t>
  </si>
  <si>
    <t>00054227</t>
  </si>
  <si>
    <t>00053379</t>
  </si>
  <si>
    <t>00053459</t>
  </si>
  <si>
    <t>00054200</t>
  </si>
  <si>
    <t>00053604</t>
  </si>
  <si>
    <t>00054343</t>
  </si>
  <si>
    <t>00054127</t>
  </si>
  <si>
    <t>00054344</t>
  </si>
  <si>
    <t>00054513</t>
  </si>
  <si>
    <t>00054508</t>
  </si>
  <si>
    <t>00054423</t>
  </si>
  <si>
    <t>00054507</t>
  </si>
  <si>
    <t>00054435</t>
  </si>
  <si>
    <t>00054509</t>
  </si>
  <si>
    <t>00054521</t>
  </si>
  <si>
    <t>00054518</t>
  </si>
  <si>
    <t>00054536</t>
  </si>
  <si>
    <t>00054510</t>
  </si>
  <si>
    <t>00054516</t>
  </si>
  <si>
    <t>00054511</t>
  </si>
  <si>
    <t>00054515</t>
  </si>
  <si>
    <t>00054514</t>
  </si>
  <si>
    <t>00055109</t>
  </si>
  <si>
    <t>00054517</t>
  </si>
  <si>
    <t>00054520</t>
  </si>
  <si>
    <t>00054519</t>
  </si>
  <si>
    <t>00055198</t>
  </si>
  <si>
    <t>0055037</t>
  </si>
  <si>
    <t>00054512</t>
  </si>
  <si>
    <t>00054128</t>
  </si>
  <si>
    <t>00055224</t>
  </si>
  <si>
    <t>00054506</t>
  </si>
  <si>
    <t>00055304</t>
  </si>
  <si>
    <t>00055318</t>
  </si>
  <si>
    <t>00055303</t>
  </si>
  <si>
    <t>00055319</t>
  </si>
  <si>
    <t>00055459</t>
  </si>
  <si>
    <t>00055883</t>
  </si>
  <si>
    <t>00055864</t>
  </si>
  <si>
    <t>00055458</t>
  </si>
  <si>
    <t>00055878</t>
  </si>
  <si>
    <t>00056012</t>
  </si>
  <si>
    <t>00055882</t>
  </si>
  <si>
    <t>00056239</t>
  </si>
  <si>
    <t>00055468</t>
  </si>
  <si>
    <t>00056226</t>
  </si>
  <si>
    <t>00056289</t>
  </si>
  <si>
    <t>00056822</t>
  </si>
  <si>
    <t>00056948</t>
  </si>
  <si>
    <t>00056906</t>
  </si>
  <si>
    <t>00056996</t>
  </si>
  <si>
    <t>00057020</t>
  </si>
  <si>
    <t>00057019</t>
  </si>
  <si>
    <t>00056998</t>
  </si>
  <si>
    <t>00056885</t>
  </si>
  <si>
    <t>00057078</t>
  </si>
  <si>
    <t>00056970</t>
  </si>
  <si>
    <t>00056691</t>
  </si>
  <si>
    <t>00054505</t>
  </si>
  <si>
    <t>Stt</t>
  </si>
  <si>
    <t>Theo HĐTC</t>
  </si>
  <si>
    <t>Tiền hàng HĐTC</t>
  </si>
  <si>
    <t>Tiền thuế HĐTC</t>
  </si>
  <si>
    <t>Tiền thanh toán HĐTC</t>
  </si>
  <si>
    <t>Theo PNK/XK</t>
  </si>
  <si>
    <t>Tiền hàng PNK/XK</t>
  </si>
  <si>
    <t>Tiền thuế PNK/XK</t>
  </si>
  <si>
    <t>Tiền thanh toán PNK/XK</t>
  </si>
  <si>
    <t>Ngày</t>
  </si>
  <si>
    <t>Số</t>
  </si>
  <si>
    <t>I - CỘNG NHẬP</t>
  </si>
  <si>
    <t>II - CỘNG XUẤT TRẢ</t>
  </si>
  <si>
    <t>III - CỘNG TIỀN THANH TOÁN (III = I - II)</t>
  </si>
  <si>
    <t>10.Thưởng doanh số</t>
  </si>
  <si>
    <t>Tổng doanh số</t>
  </si>
  <si>
    <t>tỷ lệ %</t>
  </si>
  <si>
    <t>Doanh số T11+12/21</t>
  </si>
  <si>
    <t>4.Hỗ trợ trưng bày</t>
  </si>
  <si>
    <t>Trưng bày T11+12/21</t>
  </si>
  <si>
    <t>9.Chiết khấu thanh toán Tổng doanh số</t>
  </si>
  <si>
    <t>CKTT T11+12/21</t>
  </si>
  <si>
    <t>8.Hỗ trợ thẻ khách hàng thân thiết Tổng doanh số</t>
  </si>
  <si>
    <t>thẻ KHTT T11+12/21</t>
  </si>
  <si>
    <t>6.Hỗ trợ chiết khấu thêm cho đơn hàng đầu</t>
  </si>
  <si>
    <t>đơn đầu KT 12701</t>
  </si>
  <si>
    <t>Trưng bày T6 đến T10/21 ( thu thiếu)</t>
  </si>
  <si>
    <t>Doanh số năm 2021</t>
  </si>
  <si>
    <t>IV - CÁC KHOẢN GIẢM TRỪ</t>
  </si>
  <si>
    <t>V - TỔNG CỘNG TIỀN THANH TOÁN (V = III - IV)</t>
  </si>
  <si>
    <t>Bằng chữ: Một trăm ba mươi triệu, bảy trăm sáu mươi mốt nghìn, bảy trăm chín mươi chín đồng chẵn</t>
  </si>
  <si>
    <t>Ngày........tháng........năm................</t>
  </si>
  <si>
    <r>
      <t>KẾ TOÁN NH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KẾ TOÁN TT</t>
    </r>
  </si>
  <si>
    <t>KTT</t>
  </si>
  <si>
    <t>BAN TGĐ</t>
  </si>
  <si>
    <t>Nguyễn Thị Tú Quyên</t>
  </si>
  <si>
    <r>
      <t>PHÒNG TCKT</t>
    </r>
    <r>
      <rPr>
        <sz val="10"/>
        <rFont val="Microsoft Sans Serif"/>
        <family val="2"/>
      </rPr>
      <t xml:space="preserve"> </t>
    </r>
    <r>
      <rPr>
        <b/>
        <sz val="10"/>
        <rFont val="Microsoft Sans Serif"/>
        <family val="2"/>
      </rPr>
      <t>KIỂM SOÁT TT</t>
    </r>
    <r>
      <rPr>
        <sz val="10"/>
        <rFont val="Microsoft Sans Serif"/>
        <family val="2"/>
      </rPr>
      <t xml:space="preserve"> </t>
    </r>
    <r>
      <rPr>
        <b/>
        <sz val="10"/>
        <rFont val="Microsoft Sans Serif"/>
        <family val="2"/>
      </rPr>
      <t>TRƯỞNG BP KSTT</t>
    </r>
  </si>
  <si>
    <r>
      <t>KẾ TOÁN NH</t>
    </r>
    <r>
      <rPr>
        <sz val="10"/>
        <rFont val="Microsoft Sans Serif"/>
        <family val="2"/>
      </rPr>
      <t xml:space="preserve"> </t>
    </r>
    <r>
      <rPr>
        <b/>
        <sz val="10"/>
        <rFont val="Microsoft Sans Serif"/>
        <family val="2"/>
      </rPr>
      <t>KẾ TOÁN TT</t>
    </r>
  </si>
  <si>
    <t>BẢNG KÊ THANH TOÁN</t>
  </si>
  <si>
    <t>Ngày 26 tháng 03 năm 2022</t>
  </si>
  <si>
    <t>23.Thưởng doanh số không điều kiện (FUJI) Tổng DS</t>
  </si>
  <si>
    <t>TL</t>
  </si>
  <si>
    <t>Doanh số T9+10/22 Fuji</t>
  </si>
  <si>
    <t>Doanh số T1 đến T8/22 Fuji 4.Thưởng thanh toán đúng hạn (FUJI)</t>
  </si>
  <si>
    <t>Tổng DS</t>
  </si>
  <si>
    <t>CKTT T9+10/22 Fuji</t>
  </si>
  <si>
    <t>18.Hỗ trợ trưng bày (FUJI)</t>
  </si>
  <si>
    <t>Trưng bày T9+10/22 Fuji</t>
  </si>
  <si>
    <t>11.Hỗ trợ thẻ khách hàng thân thiết (FUJI) Tổng DS</t>
  </si>
  <si>
    <t>thẻ KHTT T9+10/21 Fuji 23.Thưởng doanh số không điều kiện</t>
  </si>
  <si>
    <t>Tổng DS TL</t>
  </si>
  <si>
    <t>DS T9+10/22 brg</t>
  </si>
  <si>
    <t>23.Thưởng doanh số không điều kiện Tổng DS</t>
  </si>
  <si>
    <t>DS T1 đến T8/22 brg 4.Thưởng thanh toán đúng hạn</t>
  </si>
  <si>
    <t>CKTT T9+10/22 brg</t>
  </si>
  <si>
    <t>18.Hỗ trợ trưng bày Tổng DS</t>
  </si>
  <si>
    <t>Trưng bày T9+10/22 brg</t>
  </si>
  <si>
    <t>11.Hỗ trợ thẻ khách hàng thân thiết Tổng DS</t>
  </si>
  <si>
    <t>Thẻ KHTT T9+10/22 brg 20.Hỗ trợ sinh nhật, sự kiện</t>
  </si>
  <si>
    <t>Sinh nhật sự kiện 2022</t>
  </si>
  <si>
    <t>Bằng chữ: Chín mươi triệu, sáu trăm bốn mươi sáu nghìn, không trăm chín mươi bảy đồng chẵn</t>
  </si>
  <si>
    <t>PHÒNG TCKT</t>
  </si>
  <si>
    <t>KIỂM SOÁT TT KẾ TOÁN NH</t>
  </si>
  <si>
    <t>KẾ TOÁN TT</t>
  </si>
  <si>
    <t>TRƯỞNG BP KSTT</t>
  </si>
  <si>
    <t>IV  - CÁC KHOẢN GIẢM TRỪ</t>
  </si>
  <si>
    <t>V  - TỔNG CỘNG TIỀN THANH TOÁN (V = III - IV)</t>
  </si>
  <si>
    <t>Tên chung</t>
  </si>
  <si>
    <t>CÔNG TY TNHH XUẤT - NHẬP KHẨU VÀ BÁN LẺ HÀNG TIÊU DÙNG HÀ NỘI</t>
  </si>
  <si>
    <t>Số 51 phố Lê Đại Hành, P.Lê Đại Hành, Q.Hai Bà Trưng, TP Hà Nội</t>
  </si>
  <si>
    <t>Ngày 19 tháng 08 năm 2022</t>
  </si>
  <si>
    <t>Số chứng từ: 4836</t>
  </si>
  <si>
    <t>TÊN ĐƠN VỊ THANH TOÁN</t>
  </si>
  <si>
    <t>254000000439 - CÔNG TY TNHH MỘT THÀNH VIÊN THƯƠNG MẠI VÀ DỊCH VỤ</t>
  </si>
  <si>
    <t>NGỌC THƠM</t>
  </si>
  <si>
    <t>THỜI HẠN HỢP ĐỒNG PHƯƠNG THỨC THANH TOÁN NGÀY ĐẾN HẠN CHUYỂN TIỀN CÔNG NỢ CỐ ĐỊNH</t>
  </si>
  <si>
    <t>TRỊ GIÁ BÁN HÀNG</t>
  </si>
  <si>
    <t>TRỊ GIÁ TỒN TẠI NGÀY 19/08/2022 SỐ TIỀN CHƯA THANH TOÁN</t>
  </si>
  <si>
    <t>hóa đơn / PNK phát sinh tháng trước vào ngày 20 19/08/2022</t>
  </si>
  <si>
    <t>CÔNG NỢ TẠI NGÀY 19/08/2022</t>
  </si>
  <si>
    <t>ĐỊNH MỨC TỒN</t>
  </si>
  <si>
    <t>II - CỘNG XUẤT</t>
  </si>
  <si>
    <t>TRẢ</t>
  </si>
  <si>
    <t>III - CỘNG TIỀN</t>
  </si>
  <si>
    <t>THANH TOÁN (III = I - II)</t>
  </si>
  <si>
    <t>2.Thưởng doanh số có điều kiện (FUJI) Tổng DS</t>
  </si>
  <si>
    <t>Doanh số T7/22 Fuji</t>
  </si>
  <si>
    <t>4.Thưởng thanh toán đúng hạn (FUJI) Tổng DS</t>
  </si>
  <si>
    <t>CKTT T7/22 Fuji 18.Hỗ trợ trưng bày (FUJI)</t>
  </si>
  <si>
    <t>Trưng bày T7/22 Fuji</t>
  </si>
  <si>
    <t>thẻ KHTT T7/21 Fuji</t>
  </si>
  <si>
    <t>DS T7/22 brg</t>
  </si>
  <si>
    <t>4.Thưởng thanh toán đúng hạn</t>
  </si>
  <si>
    <t>CKTT T7/22 brg</t>
  </si>
  <si>
    <t>18.Hỗ trợ trưng bày</t>
  </si>
  <si>
    <t>Trưng bày T7/22 brg</t>
  </si>
  <si>
    <t>11.Hỗ trợ thẻ khách hàng thân thiết</t>
  </si>
  <si>
    <t>Thẻ KHTT T7/22 brg</t>
  </si>
  <si>
    <t>Bằng chữ: Năm mươi chín triệu, năm trăm bốn mươi bảy nghìn, ba trăm chín mươi lăm đồng chẵn</t>
  </si>
  <si>
    <t>Ngày 24 tháng 09 năm 2022</t>
  </si>
  <si>
    <t>Số chứng từ: 5347</t>
  </si>
  <si>
    <t>TRỊ GIÁ TỒN TẠI NGÀY 24/09/2022 SỐ TIỀN CHƯA THANH TOÁN</t>
  </si>
  <si>
    <t>hóa đơn / PNK phát sinh tháng trước vào ngày 20 24/09/2022</t>
  </si>
  <si>
    <t>CÔNG NỢ TẠI NGÀY 24/09/2022</t>
  </si>
  <si>
    <t>Doanh số T8/22 Fuji</t>
  </si>
  <si>
    <t>CKTT T8/22 Fuji 18.Hỗ trợ trưng bày (FUJI)</t>
  </si>
  <si>
    <t>Trưng bày T8/22 Fuji</t>
  </si>
  <si>
    <t>thẻ KHTT T8/21 Fuji</t>
  </si>
  <si>
    <t>DS T8/22 brg</t>
  </si>
  <si>
    <t>CKTT T8/22 brg</t>
  </si>
  <si>
    <t>Trưng bày T8/22 brg</t>
  </si>
  <si>
    <t>Thẻ KHTT T8/22 brg</t>
  </si>
  <si>
    <t>Bằng chữ: Bảy mươi sáu triệu, hai trăm linh năm nghìn, bốn trăm bảy mươi chín đồng chẵn</t>
  </si>
  <si>
    <t>Ngày 22 tháng 07 năm 2022</t>
  </si>
  <si>
    <t>Số chứng từ: 4457</t>
  </si>
  <si>
    <t>TRỊ GIÁ TỒN TẠI NGÀY 22/07/2022 SỐ TIỀN CHƯA THANH TOÁN</t>
  </si>
  <si>
    <t>hóa đơn / PNK phát sinh tháng trước vào ngày 20 22/07/2022</t>
  </si>
  <si>
    <t>CÔNG NỢ TẠI NGÀY 22/07/2022</t>
  </si>
  <si>
    <t>Doanh số T6/22 Fuji</t>
  </si>
  <si>
    <t>CKTT T6/22 Fuji 18.Hỗ trợ trưng bày (FUJI)</t>
  </si>
  <si>
    <t>Trưng bày T6/22 Fuji</t>
  </si>
  <si>
    <t>thẻ KHTT T6/21 Fuji</t>
  </si>
  <si>
    <t>DS T6/22 brg</t>
  </si>
  <si>
    <t>CKTT T6/22 brg</t>
  </si>
  <si>
    <t>Trưng bày T6/22 brg</t>
  </si>
  <si>
    <t>Thẻ KHTT T6/22 brg</t>
  </si>
  <si>
    <t>Bằng chữ: Bốn mươi tám triệu, bảy trăm sáu mươi bốn nghìn, một trăm năm mươi bảy đồng chẵn</t>
  </si>
  <si>
    <t>Ngày 16 tháng 06 năm 2022</t>
  </si>
  <si>
    <t>Số chứng từ: 4043</t>
  </si>
  <si>
    <t>TRỊ GIÁ TỒN TẠI NGÀY 16/06/2022 SỐ TIỀN CHƯA THANH TOÁN</t>
  </si>
  <si>
    <t>hóa đơn / PNK phát sinh tháng trước vào ngày 20 16/06/2022</t>
  </si>
  <si>
    <t>CÔNG NỢ TẠI NGÀY 16/06/2022</t>
  </si>
  <si>
    <t>Doanh số T5/22 Fuji</t>
  </si>
  <si>
    <t>CKTT T5/22 Fuji 18.Hỗ trợ trưng bày (FUJI)</t>
  </si>
  <si>
    <t>Trưng bày T5/22 Fuji</t>
  </si>
  <si>
    <t>thẻ KHTT T5/21 Fuji</t>
  </si>
  <si>
    <t>DS T5/22 brg</t>
  </si>
  <si>
    <t>CKTT T5/22 brg</t>
  </si>
  <si>
    <t>Trưng bày T5/22 brg</t>
  </si>
  <si>
    <t>Thẻ KHTT T5/22 brg</t>
  </si>
  <si>
    <t>Bằng chữ: Bốn mươi bốn triệu, một trăm bảy mươi nghìn, năm trăm chín mươi chín đồng chẵn</t>
  </si>
  <si>
    <t>Ngày 21 tháng 05 năm 2022</t>
  </si>
  <si>
    <t>Số chứng từ: 3645</t>
  </si>
  <si>
    <t>TRỊ GIÁ TỒN TẠI NGÀY 21/05/2022 SỐ TIỀN CHƯA THANH TOÁN</t>
  </si>
  <si>
    <t>hóa đơn / PNK phát sinh tháng trước vào ngày 20 21/05/2022</t>
  </si>
  <si>
    <t>CÔNG NỢ TẠI NGÀY 21/05/2022</t>
  </si>
  <si>
    <t>Doanh số T3+4/22 Fuji</t>
  </si>
  <si>
    <t>CKTT T3+4/22 Fuji</t>
  </si>
  <si>
    <t>DS T3+4/22 brg</t>
  </si>
  <si>
    <t>CKTT T3+4/22 brg</t>
  </si>
  <si>
    <t>Trưng bày T3+4/22</t>
  </si>
  <si>
    <t>thẻ KHTT T3+4/21</t>
  </si>
  <si>
    <t>Trưng bày T3+4/22 brg</t>
  </si>
  <si>
    <t>Thẻ KHTT T3+4/22 brg 4.Hỗ trợ trưng bày</t>
  </si>
  <si>
    <t>Trưng bày thu b/s thuế 2021</t>
  </si>
  <si>
    <t>8.Hỗ trợ thẻ khách hàng thân thiết</t>
  </si>
  <si>
    <t>thẻ KHTT thu b/s thuế 2021</t>
  </si>
  <si>
    <t>18.Hỗ trợ trưng bày (FUJI) Tổng DS</t>
  </si>
  <si>
    <t>Trưng bày thu b/s thuế T1.22 Fuji 2% 11.Hỗ trợ thẻ khách hàng thân thiết (FUJI)</t>
  </si>
  <si>
    <t>Thẻ KHTT thu b/s thuế T1.22 Fuji 2% 18.Hỗ trợ trưng bày</t>
  </si>
  <si>
    <t>Trưng bày thu b/s thuế T1.22 BRG 2% 11.Hỗ trợ thẻ khách hàng thân thiết</t>
  </si>
  <si>
    <t>Thẻ KHTT thu b/s thuế T1.22 brg 2% 12.Hỗ trợ sinh nhật siêu thị</t>
  </si>
  <si>
    <t>Sinh nhật thu b/s thuế 2021</t>
  </si>
  <si>
    <t>Bằng chữ: Chín mươi sáu triệu, ba trăm chín mươi bảy nghìn, bốn trăm sáu mươi bốn đồng chẵn</t>
  </si>
  <si>
    <t>Số chứng từ: 2898</t>
  </si>
  <si>
    <t>TRỊ GIÁ TỒN TẠI NGÀY 26/03/2022 SỐ TIỀN CHƯA THANH TOÁN</t>
  </si>
  <si>
    <t>hóa đơn / PNK phát sinh tháng trước vào ngày 20 26/03/2022</t>
  </si>
  <si>
    <t>CÔNG NỢ TẠI NGÀY 26/03/2022</t>
  </si>
  <si>
    <t>23.Thưởng doanh số không điều kiện (FUJI)</t>
  </si>
  <si>
    <t>Tổng DS tỷ lệ %</t>
  </si>
  <si>
    <t>DS T1+2/22 Fuji</t>
  </si>
  <si>
    <t>4.Thưởng thanh toán đúng hạn (FUJI)</t>
  </si>
  <si>
    <t>CKTT T1+2/22 Fuji</t>
  </si>
  <si>
    <t>Trưng bày T1+2/22 Fuji</t>
  </si>
  <si>
    <t>11.Hỗ trợ thẻ khách hàng thân thiết (FUJI)</t>
  </si>
  <si>
    <t>Thẻ KHTT T1+2/22 Fuji 23.Thưởng doanh số không điều kiện</t>
  </si>
  <si>
    <t>DS T1+2/22 brg</t>
  </si>
  <si>
    <t>4.Thưởng thanh toán đúng hạn Tổng DS</t>
  </si>
  <si>
    <t>CKTT T1+2/22 brg</t>
  </si>
  <si>
    <t>Trưng bày T1+2/22 brg</t>
  </si>
  <si>
    <t>Thẻ KHTT T1+2/22 brg</t>
  </si>
  <si>
    <t>6.Hỗ trợ chiết khấu thêm cho đơn hàng đầu Tổng DS</t>
  </si>
  <si>
    <t>Đơn đầu KT 12721</t>
  </si>
  <si>
    <t>Bằng chữ: Hai trăm linh bốn triệu, một trăm bốn mươi ba nghìn, bảy trăm ba mươi hai đồng chẵn</t>
  </si>
  <si>
    <t>Ngày 27 tháng 12 năm 2022</t>
  </si>
  <si>
    <t>Số chứng từ: 6755</t>
  </si>
  <si>
    <t>TRỊ GIÁ TỒN TẠI NGÀY 27/12/2022 SỐ TIỀN CHƯA THANH TOÁN</t>
  </si>
  <si>
    <t>hóa đơn / PNK phát sinh tháng trước vào ngày 20 27/12/2022</t>
  </si>
  <si>
    <t>CÔNG NỢ TẠI NGÀY 27/12/2022</t>
  </si>
  <si>
    <t>Doanh số T11/22 Fuji</t>
  </si>
  <si>
    <t>CKTT T11/22 Fuji</t>
  </si>
  <si>
    <t>Trưng bày T11/22 Fuji</t>
  </si>
  <si>
    <t>thẻ KHTT T11/21 Fuji 23.Thưởng doanh số không điều kiện</t>
  </si>
  <si>
    <t>DS T11/22 brg</t>
  </si>
  <si>
    <t>CKTT T11/22 brg 18.Hỗ trợ trưng bày</t>
  </si>
  <si>
    <t>Trưng bày T11/22 brg</t>
  </si>
  <si>
    <t>Thẻ KHTT T11/22 brg</t>
  </si>
  <si>
    <t>Bằng chữ: Bảy mươi chín triệu, năm trăm bảy mươi mốt nghìn, một trăm mười ba đồng chẵn</t>
  </si>
  <si>
    <t>BẢNG KÊ HÓA ĐƠN, CHỨNG TỪ HÀNG HÓA, DỊCH VỤ BÁN RA (MẪU QUẢN TRỊ)</t>
  </si>
  <si>
    <t>Năm 2022</t>
  </si>
  <si>
    <t>Ký hiệu HĐ</t>
  </si>
  <si>
    <t>Doanh số bán chưa có thuế GTGT</t>
  </si>
  <si>
    <t>Thuế suất</t>
  </si>
  <si>
    <t>Thuế GTGT</t>
  </si>
  <si>
    <t>Tổng cộng</t>
  </si>
  <si>
    <t>Nhóm HHDV : 4. Hàng hóa, dịch vụ chịu thuế suất thuế GTGT 10% (493 )</t>
  </si>
  <si>
    <t>0006255</t>
  </si>
  <si>
    <t>NT/21E</t>
  </si>
  <si>
    <t>Bán hàng Công Ty TNHH Bán Lẻ BRG theo hóa đơn 0006255</t>
  </si>
  <si>
    <t>10%</t>
  </si>
  <si>
    <t>0006256</t>
  </si>
  <si>
    <t>Bán hàng Công Ty TNHH Bán Lẻ BRG theo hóa đơn 0006256</t>
  </si>
  <si>
    <t>0006265</t>
  </si>
  <si>
    <t>Bán hàng Công Ty TNHH Bán Lẻ BRG theo hóa đơn 0006265</t>
  </si>
  <si>
    <t>0006267</t>
  </si>
  <si>
    <t>Bán hàng Công Ty TNHH Bán Lẻ BRG theo hóa đơn 0006267</t>
  </si>
  <si>
    <t>0006555</t>
  </si>
  <si>
    <t>Bán hàng Công Ty TNHH Bán Lẻ BRG theo hóa đơn 0006555</t>
  </si>
  <si>
    <t>0006573</t>
  </si>
  <si>
    <t>Bán hàng Công Ty TNHH Bán Lẻ BRG theo hóa đơn 0006573</t>
  </si>
  <si>
    <t>0006822</t>
  </si>
  <si>
    <t>Bán hàng Công Ty TNHH Bán Lẻ BRG theo hóa đơn 0006822</t>
  </si>
  <si>
    <t>0006825</t>
  </si>
  <si>
    <t>Bán hàng Công Ty TNHH Bán Lẻ BRG theo hóa đơn 0006825</t>
  </si>
  <si>
    <t>0006894</t>
  </si>
  <si>
    <t>Bán hàng Công Ty TNHH Bán Lẻ BRG theo hóa đơn 0006894</t>
  </si>
  <si>
    <t>0007013</t>
  </si>
  <si>
    <t>Bán hàng Công Ty TNHH Bán Lẻ BRG theo hóa đơn 0007013</t>
  </si>
  <si>
    <t>0007035</t>
  </si>
  <si>
    <t>Bán hàng Công Ty TNHH Bán Lẻ BRG theo hóa đơn 0007035</t>
  </si>
  <si>
    <t>0007179</t>
  </si>
  <si>
    <t>Bán hàng Công Ty TNHH Bán Lẻ BRG theo hóa đơn 0007179</t>
  </si>
  <si>
    <t>0007180</t>
  </si>
  <si>
    <t>Bán hàng Công Ty TNHH Bán Lẻ BRG theo hóa đơn 0007180</t>
  </si>
  <si>
    <t>0007428</t>
  </si>
  <si>
    <t>Bán hàng Công Ty TNHH Bán Lẻ BRG theo hóa đơn 0007428</t>
  </si>
  <si>
    <t>0007477</t>
  </si>
  <si>
    <t>Bán hàng Công Ty TNHH Bán Lẻ BRG theo hóa đơn 0007477</t>
  </si>
  <si>
    <t>0007624</t>
  </si>
  <si>
    <t>Bán hàng Công Ty TNHH Bán Lẻ BRG theo hóa đơn 0007624</t>
  </si>
  <si>
    <t>0007638</t>
  </si>
  <si>
    <t>Bán hàng Công Ty TNHH Bán Lẻ BRG theo hóa đơn 0007638</t>
  </si>
  <si>
    <t>0007659</t>
  </si>
  <si>
    <t>Bán hàng Công Ty TNHH Bán Lẻ BRG theo hóa đơn 0007659</t>
  </si>
  <si>
    <t>0007678</t>
  </si>
  <si>
    <t>Bán hàng Công Ty TNHH Bán Lẻ BRG theo hóa đơn 0007678</t>
  </si>
  <si>
    <t>0007706</t>
  </si>
  <si>
    <t>Bán hàng Công Ty TNHH Bán Lẻ BRG theo hóa đơn 0007706</t>
  </si>
  <si>
    <t>0008023</t>
  </si>
  <si>
    <t>Bán hàng Công Ty TNHH Bán Lẻ BRG theo hóa đơn 0008023</t>
  </si>
  <si>
    <t>0008025</t>
  </si>
  <si>
    <t>Bán hàng Công Ty TNHH Bán Lẻ BRG theo hóa đơn 0008025</t>
  </si>
  <si>
    <t>0008059</t>
  </si>
  <si>
    <t>Bán hàng Công Ty TNHH Bán Lẻ BRG theo hóa đơn 0008059</t>
  </si>
  <si>
    <t>0008874</t>
  </si>
  <si>
    <t>Bán hàng Công Ty TNHH Bán Lẻ BRG theo hóa đơn 0008874</t>
  </si>
  <si>
    <t>0008905</t>
  </si>
  <si>
    <t>Bán hàng Công Ty TNHH Bán Lẻ BRG theo hóa đơn 0008905</t>
  </si>
  <si>
    <t>0008906</t>
  </si>
  <si>
    <t>Bán hàng Công Ty TNHH Bán Lẻ BRG theo hóa đơn 0008906</t>
  </si>
  <si>
    <t>0008931</t>
  </si>
  <si>
    <t>Bán hàng Công Ty TNHH Bán Lẻ BRG theo hóa đơn 0008931</t>
  </si>
  <si>
    <t>0009166</t>
  </si>
  <si>
    <t>Bán hàng Công Ty TNHH Bán Lẻ BRG theo hóa đơn 0009166</t>
  </si>
  <si>
    <t>0009169</t>
  </si>
  <si>
    <t>Bán hàng Công Ty TNHH Bán Lẻ BRG theo hóa đơn 0009169</t>
  </si>
  <si>
    <t>0009170</t>
  </si>
  <si>
    <t>Bán hàng Công Ty TNHH Bán Lẻ BRG theo hóa đơn 0009170</t>
  </si>
  <si>
    <t>0009282</t>
  </si>
  <si>
    <t>Bán hàng Công Ty TNHH Bán Lẻ BRG theo hóa đơn 0009282</t>
  </si>
  <si>
    <t>0009283</t>
  </si>
  <si>
    <t>Bán hàng Công Ty TNHH Bán Lẻ BRG theo hóa đơn 0009283</t>
  </si>
  <si>
    <t>0009285</t>
  </si>
  <si>
    <t>Bán hàng Công Ty TNHH Bán Lẻ BRG theo hóa đơn 0009285</t>
  </si>
  <si>
    <t>0009286</t>
  </si>
  <si>
    <t>Bán hàng Công Ty TNHH Bán Lẻ BRG theo hóa đơn 0009286</t>
  </si>
  <si>
    <t>0009319</t>
  </si>
  <si>
    <t>Bán hàng Công Ty TNHH Bán Lẻ BRG theo hóa đơn 0009319</t>
  </si>
  <si>
    <t>0009526</t>
  </si>
  <si>
    <t>Bán hàng Công Ty TNHH Bán Lẻ BRG theo hóa đơn 0009526</t>
  </si>
  <si>
    <t>0009706</t>
  </si>
  <si>
    <t>Bán hàng Công Ty TNHH Bán Lẻ BRG theo hóa đơn 0009706</t>
  </si>
  <si>
    <t>0009710</t>
  </si>
  <si>
    <t>Bán hàng Công Ty TNHH Bán Lẻ BRG theo hóa đơn 0009710</t>
  </si>
  <si>
    <t>0010229</t>
  </si>
  <si>
    <t>Bán hàng Công Ty TNHH Bán Lẻ BRG theo hóa đơn 0010229</t>
  </si>
  <si>
    <t>0010239</t>
  </si>
  <si>
    <t>Bán hàng Công Ty TNHH Bán Lẻ BRG theo hóa đơn 0010239</t>
  </si>
  <si>
    <t>0010315</t>
  </si>
  <si>
    <t>Bán hàng Công Ty TNHH Bán Lẻ BRG theo hóa đơn 0010315</t>
  </si>
  <si>
    <t>0010329</t>
  </si>
  <si>
    <t>Bán hàng Công Ty TNHH Bán Lẻ BRG theo hóa đơn 0010329</t>
  </si>
  <si>
    <t>0010344</t>
  </si>
  <si>
    <t>Bán hàng Công Ty TNHH Bán Lẻ BRG theo hóa đơn 0010344</t>
  </si>
  <si>
    <t>0010345</t>
  </si>
  <si>
    <t>Bán hàng Công Ty TNHH Bán Lẻ BRG theo hóa đơn 0010345</t>
  </si>
  <si>
    <t>0010379</t>
  </si>
  <si>
    <t>Bán hàng Công Ty TNHH Bán Lẻ BRG theo hóa đơn 0010379</t>
  </si>
  <si>
    <t>0010715</t>
  </si>
  <si>
    <t>Bán hàng Công Ty TNHH Bán Lẻ BRG theo hóa đơn 0010715</t>
  </si>
  <si>
    <t>8%</t>
  </si>
  <si>
    <t>0010716</t>
  </si>
  <si>
    <t>Bán hàng Công Ty TNHH Bán Lẻ BRG theo hóa đơn 0010716</t>
  </si>
  <si>
    <t>0010717</t>
  </si>
  <si>
    <t>Bán hàng Công Ty TNHH Bán Lẻ BRG theo hóa đơn 0010717</t>
  </si>
  <si>
    <t>0010718</t>
  </si>
  <si>
    <t>Bán hàng Công Ty TNHH Bán Lẻ BRG theo hóa đơn 0010718</t>
  </si>
  <si>
    <t>0010719</t>
  </si>
  <si>
    <t>Bán hàng Công Ty TNHH Bán Lẻ BRG theo hóa đơn 0010719</t>
  </si>
  <si>
    <t>0010721</t>
  </si>
  <si>
    <t>Bán hàng Công Ty TNHH Bán Lẻ BRG theo hóa đơn 0010721</t>
  </si>
  <si>
    <t>0010725</t>
  </si>
  <si>
    <t>Bán hàng Công Ty TNHH Bán Lẻ BRG theo hóa đơn 0010725</t>
  </si>
  <si>
    <t>0010768</t>
  </si>
  <si>
    <t>Bán hàng Công Ty TNHH Bán Lẻ BRG theo hóa đơn 0010768</t>
  </si>
  <si>
    <t>0010769</t>
  </si>
  <si>
    <t>Bán hàng Công Ty TNHH Bán Lẻ BRG theo hóa đơn 0010769</t>
  </si>
  <si>
    <t>0010770</t>
  </si>
  <si>
    <t>Bán hàng Công Ty TNHH Bán Lẻ BRG theo hóa đơn 0010770</t>
  </si>
  <si>
    <t>0011239</t>
  </si>
  <si>
    <t>Bán hàng Công Ty TNHH Bán Lẻ BRG theo hóa đơn 0011239</t>
  </si>
  <si>
    <t>0011475</t>
  </si>
  <si>
    <t>Bán hàng Công Ty TNHH Bán Lẻ BRG theo hóa đơn 0011475</t>
  </si>
  <si>
    <t>0011476</t>
  </si>
  <si>
    <t>Bán hàng Công Ty TNHH Bán Lẻ BRG theo hóa đơn 0011476</t>
  </si>
  <si>
    <t>0012716</t>
  </si>
  <si>
    <t>Bán hàng Công Ty TNHH Bán Lẻ BRG theo hóa đơn 0012716</t>
  </si>
  <si>
    <t>0012760</t>
  </si>
  <si>
    <t>Bán hàng Công Ty TNHH Bán Lẻ BRG theo hóa đơn 0012760</t>
  </si>
  <si>
    <t>0012799</t>
  </si>
  <si>
    <t>Bán hàng Công Ty TNHH Bán Lẻ BRG theo hóa đơn 0012799</t>
  </si>
  <si>
    <t>0013235</t>
  </si>
  <si>
    <t>Bán hàng Công Ty TNHH Bán Lẻ BRG theo hóa đơn 0013235</t>
  </si>
  <si>
    <t>0013236</t>
  </si>
  <si>
    <t>Bán hàng Công Ty TNHH Bán Lẻ BRG theo hóa đơn 0013236</t>
  </si>
  <si>
    <t>0013275</t>
  </si>
  <si>
    <t>Bán hàng Công Ty TNHH Bán Lẻ BRG theo hóa đơn 0013275</t>
  </si>
  <si>
    <t>0013874</t>
  </si>
  <si>
    <t>Bán hàng Công Ty TNHH Bán Lẻ BRG theo hóa đơn 0013874</t>
  </si>
  <si>
    <t>0014437</t>
  </si>
  <si>
    <t>Bán hàng Công Ty TNHH Bán Lẻ BRG theo hóa đơn 0014437</t>
  </si>
  <si>
    <t>0014446</t>
  </si>
  <si>
    <t>Bán hàng Công Ty TNHH Bán Lẻ BRG theo hóa đơn 0014446</t>
  </si>
  <si>
    <t>0014900</t>
  </si>
  <si>
    <t>Bán hàng Công Ty TNHH Bán Lẻ BRG theo hóa đơn 0014900</t>
  </si>
  <si>
    <t>00000023</t>
  </si>
  <si>
    <t>1C22TNT</t>
  </si>
  <si>
    <t>Bán hàng Công Ty TNHH Bán Lẻ BRG theo hóa đơn 00000023</t>
  </si>
  <si>
    <t>00000231</t>
  </si>
  <si>
    <t>Bán hàng Công Ty TNHH Bán Lẻ BRG theo hóa đơn 00000231</t>
  </si>
  <si>
    <t>00000263</t>
  </si>
  <si>
    <t>Bán hàng Công Ty TNHH Bán Lẻ BRG theo hóa đơn 00000263</t>
  </si>
  <si>
    <t>00000448</t>
  </si>
  <si>
    <t>Bán hàng Công Ty TNHH Bán Lẻ BRG theo hóa đơn 00000448</t>
  </si>
  <si>
    <t>00000449</t>
  </si>
  <si>
    <t>Bán hàng Công Ty TNHH Bán Lẻ BRG theo hóa đơn 00000449</t>
  </si>
  <si>
    <t>00000450</t>
  </si>
  <si>
    <t>Bán hàng Công Ty TNHH Bán Lẻ BRG theo hóa đơn 00000450</t>
  </si>
  <si>
    <t>00000689</t>
  </si>
  <si>
    <t>Bán hàng Công Ty TNHH Bán Lẻ BRG theo hóa đơn 00000689</t>
  </si>
  <si>
    <t>00000939</t>
  </si>
  <si>
    <t>Bán hàng Công Ty TNHH Bán Lẻ BRG theo hóa đơn 00000939</t>
  </si>
  <si>
    <t>00001115</t>
  </si>
  <si>
    <t>Bán hàng Công Ty TNHH Bán Lẻ BRG theo hóa đơn 00001115</t>
  </si>
  <si>
    <t>00001461</t>
  </si>
  <si>
    <t>Bán hàng Công Ty TNHH Bán Lẻ BRG theo hóa đơn 00001461</t>
  </si>
  <si>
    <t>00001645</t>
  </si>
  <si>
    <t>Bán hàng Công Ty TNHH Bán Lẻ BRG theo hóa đơn 00001645</t>
  </si>
  <si>
    <t>00001767</t>
  </si>
  <si>
    <t>Bán hàng Công Ty TNHH Bán Lẻ BRG theo hóa đơn 00001767</t>
  </si>
  <si>
    <t>00001794</t>
  </si>
  <si>
    <t>Bán hàng Công Ty TNHH Bán Lẻ BRG theo hóa đơn 00001794</t>
  </si>
  <si>
    <t>00001806</t>
  </si>
  <si>
    <t>Bán hàng Công Ty TNHH Bán Lẻ BRG theo hóa đơn 00001806</t>
  </si>
  <si>
    <t>00002176</t>
  </si>
  <si>
    <t>Bán hàng Công Ty TNHH Bán Lẻ BRG theo hóa đơn 00002176</t>
  </si>
  <si>
    <t>00002177</t>
  </si>
  <si>
    <t>Bán hàng Công Ty TNHH Bán Lẻ BRG theo hóa đơn 00002177</t>
  </si>
  <si>
    <t>00002622</t>
  </si>
  <si>
    <t>Bán hàng Công Ty TNHH Bán Lẻ BRG theo hóa đơn 00002622</t>
  </si>
  <si>
    <t>00002822</t>
  </si>
  <si>
    <t>Bán hàng Công Ty TNHH Bán Lẻ BRG theo hóa đơn 00002822</t>
  </si>
  <si>
    <t>00002828</t>
  </si>
  <si>
    <t>Bán hàng Công Ty TNHH Bán Lẻ BRG theo hóa đơn 00002828</t>
  </si>
  <si>
    <t>00002830</t>
  </si>
  <si>
    <t>Bán hàng Công Ty TNHH Bán Lẻ BRG theo hóa đơn 00002830</t>
  </si>
  <si>
    <t>00003021</t>
  </si>
  <si>
    <t>Bán hàng Công Ty TNHH Bán Lẻ BRG theo hóa đơn 00003021</t>
  </si>
  <si>
    <t>00003046</t>
  </si>
  <si>
    <t>Bán hàng Công Ty TNHH Bán Lẻ BRG theo hóa đơn 00003046</t>
  </si>
  <si>
    <t>00003060</t>
  </si>
  <si>
    <t>Bán hàng Công Ty TNHH Bán Lẻ BRG theo hóa đơn 00003060</t>
  </si>
  <si>
    <t>00003218</t>
  </si>
  <si>
    <t>Bán hàng Công Ty TNHH Bán Lẻ BRG theo hóa đơn 00003218</t>
  </si>
  <si>
    <t>00003423</t>
  </si>
  <si>
    <t>Bán hàng Công Ty TNHH Bán Lẻ BRG theo hóa đơn 00003423</t>
  </si>
  <si>
    <t>00003427</t>
  </si>
  <si>
    <t>Bán hàng Công Ty TNHH Bán Lẻ BRG theo hóa đơn 00003427</t>
  </si>
  <si>
    <t>00003495</t>
  </si>
  <si>
    <t>Bán hàng Công Ty TNHH Bán Lẻ BRG theo hóa đơn 00003495</t>
  </si>
  <si>
    <t>00004352</t>
  </si>
  <si>
    <t>Bán hàng Công Ty TNHH Bán Lẻ BRG theo hóa đơn 00004352</t>
  </si>
  <si>
    <t>00004465</t>
  </si>
  <si>
    <t>Bán hàng Công Ty TNHH Bán Lẻ BRG theo hóa đơn 00004465</t>
  </si>
  <si>
    <t>00004650</t>
  </si>
  <si>
    <t>Bán hàng Công Ty TNHH Bán Lẻ BRG theo hóa đơn 00004650</t>
  </si>
  <si>
    <t>00004666</t>
  </si>
  <si>
    <t>Bán hàng Công Ty TNHH Bán Lẻ BRG theo hóa đơn 00004666</t>
  </si>
  <si>
    <t>00005092</t>
  </si>
  <si>
    <t>Bán hàng Công Ty TNHH Bán Lẻ BRG theo hóa đơn 00004698</t>
  </si>
  <si>
    <t>00005414</t>
  </si>
  <si>
    <t>Bán hàng Công Ty TNHH Bán Lẻ BRG theo hóa đơn 00005414</t>
  </si>
  <si>
    <t>00005439</t>
  </si>
  <si>
    <t>Bán hàng Công Ty TNHH Bán Lẻ BRG theo hóa đơn 00005439</t>
  </si>
  <si>
    <t>00005442</t>
  </si>
  <si>
    <t>Bán hàng Công Ty TNHH Bán Lẻ BRG theo hóa đơn 00005442</t>
  </si>
  <si>
    <t>00005443</t>
  </si>
  <si>
    <t>Bán hàng Công Ty TNHH Bán Lẻ BRG theo hóa đơn 00005443</t>
  </si>
  <si>
    <t>00005554</t>
  </si>
  <si>
    <t>Bán hàng Công Ty TNHH Bán Lẻ BRG theo hóa đơn 00005554</t>
  </si>
  <si>
    <t>00005638</t>
  </si>
  <si>
    <t>Bán hàng Công Ty TNHH Bán Lẻ BRG theo hóa đơn 00005638</t>
  </si>
  <si>
    <t>00006271</t>
  </si>
  <si>
    <t>Bán hàng Công Ty TNHH Bán Lẻ BRG theo hóa đơn 00006271</t>
  </si>
  <si>
    <t>00006728</t>
  </si>
  <si>
    <t>Bán hàng Công Ty TNHH Bán Lẻ BRG theo hóa đơn 00006728</t>
  </si>
  <si>
    <t>00006802</t>
  </si>
  <si>
    <t>Bán hàng Công Ty TNHH Bán Lẻ BRG theo hóa đơn 00006802</t>
  </si>
  <si>
    <t>00007032</t>
  </si>
  <si>
    <t>Bán hàng Công Ty TNHH Bán Lẻ BRG theo hóa đơn 00007032</t>
  </si>
  <si>
    <t>00008226</t>
  </si>
  <si>
    <t>Bán hàng Công Ty TNHH Bán Lẻ BRG theo hóa đơn 00008226</t>
  </si>
  <si>
    <t>00008227</t>
  </si>
  <si>
    <t>Bán hàng Công Ty TNHH Bán Lẻ BRG theo hóa đơn 00008227</t>
  </si>
  <si>
    <t>00008429</t>
  </si>
  <si>
    <t>Bán hàng Công Ty TNHH Bán Lẻ BRG theo hóa đơn 00008429</t>
  </si>
  <si>
    <t>00008430</t>
  </si>
  <si>
    <t>Bán hàng Công Ty TNHH Bán Lẻ BRG theo hóa đơn 00008430</t>
  </si>
  <si>
    <t>00008431</t>
  </si>
  <si>
    <t>Bán hàng Công Ty TNHH Bán Lẻ BRG theo hóa đơn 00008431</t>
  </si>
  <si>
    <t>00008493</t>
  </si>
  <si>
    <t>Bán hàng Công Ty TNHH Bán Lẻ BRG theo hóa đơn 00008493</t>
  </si>
  <si>
    <t>00009179</t>
  </si>
  <si>
    <t>Bán hàng Công Ty TNHH Bán Lẻ BRG theo hóa đơn 00009179</t>
  </si>
  <si>
    <t>00009464</t>
  </si>
  <si>
    <t>Bán hàng Công Ty TNHH Bán Lẻ BRG theo hóa đơn 00009464</t>
  </si>
  <si>
    <t>00009487</t>
  </si>
  <si>
    <t>Bán hàng Công Ty TNHH Bán Lẻ BRG theo hóa đơn 00009487</t>
  </si>
  <si>
    <t>00009626</t>
  </si>
  <si>
    <t>Bán hàng Công Ty TNHH Bán Lẻ BRG theo hóa đơn 00009626</t>
  </si>
  <si>
    <t>00009915</t>
  </si>
  <si>
    <t>Bán hàng Công Ty TNHH Bán Lẻ BRG theo hóa đơn 00009915</t>
  </si>
  <si>
    <t>00010391</t>
  </si>
  <si>
    <t>Bán hàng Công Ty TNHH Bán Lẻ BRG theo hóa đơn 00010391</t>
  </si>
  <si>
    <t>00010551</t>
  </si>
  <si>
    <t>Bán hàng Công Ty TNHH Bán Lẻ BRG theo hóa đơn 00010551</t>
  </si>
  <si>
    <t>00011224</t>
  </si>
  <si>
    <t>Bán hàng Công Ty TNHH Bán Lẻ BRG theo hóa đơn 00011224</t>
  </si>
  <si>
    <t>00011362</t>
  </si>
  <si>
    <t>Bán hàng Công Ty TNHH Bán Lẻ BRG theo hóa đơn 00011362</t>
  </si>
  <si>
    <t>00011379</t>
  </si>
  <si>
    <t>Bán hàng Công Ty TNHH Bán Lẻ BRG theo hóa đơn 00011379</t>
  </si>
  <si>
    <t>00011476</t>
  </si>
  <si>
    <t>Bán hàng Công Ty TNHH Bán Lẻ BRG theo hóa đơn 00011476</t>
  </si>
  <si>
    <t>00011641</t>
  </si>
  <si>
    <t>Bán hàng Công Ty TNHH Bán Lẻ BRG theo hóa đơn 00011641</t>
  </si>
  <si>
    <t>00011650</t>
  </si>
  <si>
    <t>Bán hàng Công Ty TNHH Bán Lẻ BRG theo hóa đơn 00011650</t>
  </si>
  <si>
    <t>00011691</t>
  </si>
  <si>
    <t>Bán hàng Công Ty TNHH Bán Lẻ BRG theo hóa đơn 00011691</t>
  </si>
  <si>
    <t>00011818</t>
  </si>
  <si>
    <t>Bán hàng Công Ty TNHH Bán Lẻ BRG theo hóa đơn 00011818</t>
  </si>
  <si>
    <t>00011938</t>
  </si>
  <si>
    <t>Bán hàng Công Ty TNHH Bán Lẻ BRG theo hóa đơn 00011938</t>
  </si>
  <si>
    <t>00011941</t>
  </si>
  <si>
    <t>Bán hàng Công Ty TNHH Bán Lẻ BRG theo hóa đơn 00011941</t>
  </si>
  <si>
    <t>00012431</t>
  </si>
  <si>
    <t>Bán hàng Công Ty TNHH Bán Lẻ BRG theo hóa đơn 00012431</t>
  </si>
  <si>
    <t>00012432</t>
  </si>
  <si>
    <t>Bán hàng Công Ty TNHH Bán Lẻ BRG theo hóa đơn 00012432</t>
  </si>
  <si>
    <t>00012744</t>
  </si>
  <si>
    <t>Bán hàng Công Ty TNHH Bán Lẻ BRG theo hóa đơn 00012744</t>
  </si>
  <si>
    <t>00012918</t>
  </si>
  <si>
    <t>Bán hàng Công Ty TNHH Bán Lẻ BRG theo hóa đơn 00012918</t>
  </si>
  <si>
    <t>00012932</t>
  </si>
  <si>
    <t>Bán hàng Công Ty TNHH Bán Lẻ BRG theo hóa đơn 00012932</t>
  </si>
  <si>
    <t>00012944</t>
  </si>
  <si>
    <t>Bán hàng Công Ty TNHH Bán Lẻ BRG theo hóa đơn 00012944</t>
  </si>
  <si>
    <t>00013250</t>
  </si>
  <si>
    <t>Bán hàng Công Ty TNHH Bán Lẻ BRG theo hóa đơn 00013250</t>
  </si>
  <si>
    <t>00013284</t>
  </si>
  <si>
    <t>Bán Hàng Siêu thị BRGmart Hải Phòng 010001302205000521</t>
  </si>
  <si>
    <t>00013287</t>
  </si>
  <si>
    <t>Công ty bán lẻ BRG cung ứng cho Fujimart 36 Hoàng Cầu</t>
  </si>
  <si>
    <t>00013421</t>
  </si>
  <si>
    <t>FUJIMART 324 TÂY SƠN</t>
  </si>
  <si>
    <t>00013529</t>
  </si>
  <si>
    <t>BRGMART 15-17 NGỌC KHÁNH</t>
  </si>
  <si>
    <t>00013531</t>
  </si>
  <si>
    <t>HAPROFOOD VĨNH PHÚC</t>
  </si>
  <si>
    <t>00013549</t>
  </si>
  <si>
    <t>HAPROFOOD 83 NGUYỄN AN NINH</t>
  </si>
  <si>
    <t>00013616</t>
  </si>
  <si>
    <t>BRGMART N16 SÀI ĐỒNG</t>
  </si>
  <si>
    <t>00013783</t>
  </si>
  <si>
    <t>BRGMART UDIC RIVERSIDE</t>
  </si>
  <si>
    <t>00014016</t>
  </si>
  <si>
    <t>00014237</t>
  </si>
  <si>
    <t>HAPROFOOD 2 HOÀNG HOA THÁM, VŨNG TÀU</t>
  </si>
  <si>
    <t>00014448</t>
  </si>
  <si>
    <t>HAPROFOOD 15-17 ĐỘI CẤN</t>
  </si>
  <si>
    <t>00014663</t>
  </si>
  <si>
    <t>HAPROFOOD 198 LÒ ĐÚC</t>
  </si>
  <si>
    <t>00014740</t>
  </si>
  <si>
    <t>HAPROFOOD 166 NGUYỄN THÁI HỌC</t>
  </si>
  <si>
    <t>00014770</t>
  </si>
  <si>
    <t>HAPRFOOD SỐ 5 HÀM TỬ QUAN</t>
  </si>
  <si>
    <t>00014775</t>
  </si>
  <si>
    <t>FUJIMART 36 HOÀNG CẦU</t>
  </si>
  <si>
    <t>00015210</t>
  </si>
  <si>
    <t>HAPRFOOD 41 ĐÔNG TÁC, A12 KHƯƠNG THƯỢNG</t>
  </si>
  <si>
    <t>00015211</t>
  </si>
  <si>
    <t>BRGMART HẢI PHÒNG</t>
  </si>
  <si>
    <t>00016299</t>
  </si>
  <si>
    <t>27B NGUYỄN ĐÌNH CHIỂU, HCM</t>
  </si>
  <si>
    <t>00016304</t>
  </si>
  <si>
    <t>442-444-446NGUYỄN TẤT THÀNH, HCM</t>
  </si>
  <si>
    <t>00016466</t>
  </si>
  <si>
    <t>00016484</t>
  </si>
  <si>
    <t>BRGMART K3 VIỆT HƯNG</t>
  </si>
  <si>
    <t>00016541</t>
  </si>
  <si>
    <t>00016675</t>
  </si>
  <si>
    <t>00017345</t>
  </si>
  <si>
    <t>BRGMART 51 LÊ ĐẠI HÀNH, QUẬN HAI BÀ TRƯNG, HÀ NỘI</t>
  </si>
  <si>
    <t>00017490</t>
  </si>
  <si>
    <t>00017549</t>
  </si>
  <si>
    <t>HAPROFOOD 53 ĐINH TIÊN HOÀNG</t>
  </si>
  <si>
    <t>00017647</t>
  </si>
  <si>
    <t>HAPROFOOD 31-33-35 HÀM NGHI, QUẠN 4</t>
  </si>
  <si>
    <t>00017781</t>
  </si>
  <si>
    <t>HAPRFOOD 198 LÒ ĐÚC</t>
  </si>
  <si>
    <t>00017859</t>
  </si>
  <si>
    <t>FUIJMART 324 TÂY SƠN</t>
  </si>
  <si>
    <t>00017925</t>
  </si>
  <si>
    <t>00018060</t>
  </si>
  <si>
    <t>HAPRFOOD 135 LƯƠNG ĐÌNH CỦA</t>
  </si>
  <si>
    <t>00018061</t>
  </si>
  <si>
    <t>00018062</t>
  </si>
  <si>
    <t>BRGMART THANH XUÂN</t>
  </si>
  <si>
    <t>00018094</t>
  </si>
  <si>
    <t>BRGMART MD Complex Hàm Nghi</t>
  </si>
  <si>
    <t>00018099</t>
  </si>
  <si>
    <t>00018100</t>
  </si>
  <si>
    <t>HAPRFOOD 83 NGUYỄN AN NINH</t>
  </si>
  <si>
    <t>00018119</t>
  </si>
  <si>
    <t>HAPRFOOD 442-444-446 NGUYỄN TẤT THÀNH, QUẬN 4</t>
  </si>
  <si>
    <t>00018134</t>
  </si>
  <si>
    <t>00018547</t>
  </si>
  <si>
    <t>BRGMART C13 THÀNH CÔNG</t>
  </si>
  <si>
    <t>00019123</t>
  </si>
  <si>
    <t>BRGMART INTRACOM ĐÔNG ANH</t>
  </si>
  <si>
    <t>00019421</t>
  </si>
  <si>
    <t>00019422</t>
  </si>
  <si>
    <t>00019699</t>
  </si>
  <si>
    <t>BRGMART HẢI PHÒNG - 6001088</t>
  </si>
  <si>
    <t>00019771</t>
  </si>
  <si>
    <t>BRGMART FujiMart 36 Hoàng Cầu</t>
  </si>
  <si>
    <t>00019879</t>
  </si>
  <si>
    <t>BRGMART Lạc Long Quân</t>
  </si>
  <si>
    <t>00019880</t>
  </si>
  <si>
    <t>00020610</t>
  </si>
  <si>
    <t>BRGMART 324 TÂY SƠN</t>
  </si>
  <si>
    <t>00020911</t>
  </si>
  <si>
    <t>BRGMART  MD COMPLEX  HÀM NGHI</t>
  </si>
  <si>
    <t>00021126</t>
  </si>
  <si>
    <t>INTIMEX NHƯ QUỲNH</t>
  </si>
  <si>
    <t>00021128</t>
  </si>
  <si>
    <t>00021917</t>
  </si>
  <si>
    <t>BRGMART 8 PHẠM NGỌC THẠCH</t>
  </si>
  <si>
    <t>00021918</t>
  </si>
  <si>
    <t>BRGAMRT UDIC RIVERSIDE</t>
  </si>
  <si>
    <t>00021921</t>
  </si>
  <si>
    <t>HAPRFOOD VĨNH PHÚC</t>
  </si>
  <si>
    <t>00021941</t>
  </si>
  <si>
    <t>HAPRFOOD 98 TÔ NGỌC VÂN</t>
  </si>
  <si>
    <t>00021944</t>
  </si>
  <si>
    <t>00022101</t>
  </si>
  <si>
    <t>00022104</t>
  </si>
  <si>
    <t>00022265</t>
  </si>
  <si>
    <t>HAPRFOOD 166 NGUYỄN THÁI HỌC</t>
  </si>
  <si>
    <t>00023375</t>
  </si>
  <si>
    <t>BRGMART 89 BÙI NGỌC DƯƠNG</t>
  </si>
  <si>
    <t>00023391</t>
  </si>
  <si>
    <t>00023392</t>
  </si>
  <si>
    <t>BRGMART MD COMPLEX HÀM NGHI</t>
  </si>
  <si>
    <t>00023619</t>
  </si>
  <si>
    <t>00023718</t>
  </si>
  <si>
    <t>00023719</t>
  </si>
  <si>
    <t>00023857</t>
  </si>
  <si>
    <t>BRGMART 1 LÝ NAM ĐẾ</t>
  </si>
  <si>
    <t>00023939</t>
  </si>
  <si>
    <t>00024106</t>
  </si>
  <si>
    <t>HAPRFOOD NGUYỄN VĂN TRỖI, QUẬN PHÚ NHUẬN</t>
  </si>
  <si>
    <t>00024175</t>
  </si>
  <si>
    <t>00024235</t>
  </si>
  <si>
    <t>BRGMART 51 LÊ ĐẠI HÀNH</t>
  </si>
  <si>
    <t>00024236</t>
  </si>
  <si>
    <t>BRGMART PHỐ NỐI</t>
  </si>
  <si>
    <t>00024237</t>
  </si>
  <si>
    <t>00024295</t>
  </si>
  <si>
    <t>00024298</t>
  </si>
  <si>
    <t>HAPROFOOD THÔN CƯƠNG NGÔ</t>
  </si>
  <si>
    <t>00024719</t>
  </si>
  <si>
    <t>00024795</t>
  </si>
  <si>
    <t>00026003</t>
  </si>
  <si>
    <t>00026011</t>
  </si>
  <si>
    <t>00026012</t>
  </si>
  <si>
    <t>00026033</t>
  </si>
  <si>
    <t>BRGMART LẠC LONG QUÂN</t>
  </si>
  <si>
    <t>00026138</t>
  </si>
  <si>
    <t>00026169</t>
  </si>
  <si>
    <t>00026853</t>
  </si>
  <si>
    <t>00027318</t>
  </si>
  <si>
    <t>00027319</t>
  </si>
  <si>
    <t>00029022</t>
  </si>
  <si>
    <t>00029023</t>
  </si>
  <si>
    <t>00029029</t>
  </si>
  <si>
    <t>00029030</t>
  </si>
  <si>
    <t>00029083</t>
  </si>
  <si>
    <t>SỐ 1 LÝ NAM ĐẾ, HOÀN KIẾM, HÀ NỘI, CK CỐ ĐỊNH 5%</t>
  </si>
  <si>
    <t>00029287</t>
  </si>
  <si>
    <t>TẦNG 1 NHÀ G3, TT VĨNH PHÚC, P. VĨNH PHÚC BA ĐÌNH HÀ NỘI, CK CỐ ĐỊNH 5%</t>
  </si>
  <si>
    <t>00029292</t>
  </si>
  <si>
    <t>Tòa Nhà K3 Việt Hưng, Phường Việt Hưng, Quận Long Biên, Hà Nội, ck cố định 5%</t>
  </si>
  <si>
    <t>00029293</t>
  </si>
  <si>
    <t>SỐ 51 LÊ ĐẠI HÀNH, QUẬN HAI BÀ TRƯNG, HÀ NỘI, CK CỐ ĐỊNH 5%</t>
  </si>
  <si>
    <t>00029296</t>
  </si>
  <si>
    <t>Bán hàng BRGMART 15-17 Ngọc Khánh, Hà Nội theo hóa đơn 00029296</t>
  </si>
  <si>
    <t>00029393</t>
  </si>
  <si>
    <t>Bán hàng BRGMART 41 Đông tác, Hà Nội theo hóa đơn 00029393</t>
  </si>
  <si>
    <t>00029445</t>
  </si>
  <si>
    <t>CHIẾT KHẤU CỐ ĐỊNH 5%</t>
  </si>
  <si>
    <t>00029455</t>
  </si>
  <si>
    <t>Bán hàng BRGMART 324 Tây Sơn theo hóa đơn 00029455</t>
  </si>
  <si>
    <t>00029458</t>
  </si>
  <si>
    <t>Bán hàng BRG UDIC Riverside 1 - 122 Vĩnh Tuy, Hai Bà Trưng, HN theo hóa đơn 00029458</t>
  </si>
  <si>
    <t>00029465</t>
  </si>
  <si>
    <t>Bán hàng BRG UDIC Riverside 1 - 122 Vĩnh Tuy, Hai Bà Trưng, HN theo hóa đơn 00029465</t>
  </si>
  <si>
    <t>00029524</t>
  </si>
  <si>
    <t>Bán hàng BRGMART 13 Thành Công, Hà Nội theo hóa đơn 00029524</t>
  </si>
  <si>
    <t>00029534</t>
  </si>
  <si>
    <t>Bán hàng BRG 1 Lý Nam Đế, Hoàn Kiếm, Hà Nội theo hóa đơn 00029534</t>
  </si>
  <si>
    <t>00029539</t>
  </si>
  <si>
    <t>Bán hàng BRG10141 Siêu thị Intimemex Như Quỳnh, Hưng Yên theo hóa đơn 00029539</t>
  </si>
  <si>
    <t>00029573</t>
  </si>
  <si>
    <t>Bán hàng BRGMART Hải Phòng theo hóa đơn 00029573</t>
  </si>
  <si>
    <t>00029574</t>
  </si>
  <si>
    <t>HAPRFOOD 143 NGUYỄN VĂN TRỖI, HỒ CHÍ MINH</t>
  </si>
  <si>
    <t>00029681</t>
  </si>
  <si>
    <t>Bán hàng BRG N16 Sài Đồng, Hà Nội theo hóa đơn 00029681</t>
  </si>
  <si>
    <t>00029708</t>
  </si>
  <si>
    <t>Bán hàng BRGMART 83 Nguyễn An Ninh, Hà Nội theo hóa đơn 00029708</t>
  </si>
  <si>
    <t>00029726</t>
  </si>
  <si>
    <t>Bán hàng BRGMART MD Complex Hàm Nghi, Hà Nội theo hóa đơn 00029726</t>
  </si>
  <si>
    <t>00030145</t>
  </si>
  <si>
    <t>Bán hàng BRGMART 89 Bùi Ngọc Dương, Hai Bà Trưng, Hà Nội theo hóa đơn 00030145</t>
  </si>
  <si>
    <t>00031139</t>
  </si>
  <si>
    <t>Bán hàng BRGMART 324 Tây Sơn theo hóa đơn 00031139</t>
  </si>
  <si>
    <t>00031536</t>
  </si>
  <si>
    <t>chiết khấu cố định 5%</t>
  </si>
  <si>
    <t>00031538</t>
  </si>
  <si>
    <t>Bán hàng BRGMART 83 Nguyễn An Ninh, Hà Nội theo hóa đơn 00031538</t>
  </si>
  <si>
    <t>00031542</t>
  </si>
  <si>
    <t>Bán hàng BRGMART 135 Lương Định Của, Hà Nội theo hóa đơn 00031542</t>
  </si>
  <si>
    <t>00031544</t>
  </si>
  <si>
    <t>Bán hàng BRGMART 174 Lạc Long Quân, Tây Hồ theo hóa đơn 00031544</t>
  </si>
  <si>
    <t>00031556</t>
  </si>
  <si>
    <t>Bán hàng BRGMART 98 Tô Ngọc Vân, Hà Nội theo hóa đơn 00031556</t>
  </si>
  <si>
    <t>00031595</t>
  </si>
  <si>
    <t>Bán hàng BRGMART Thanh Xuân, Hà Nội theo hóa đơn 00031595</t>
  </si>
  <si>
    <t>00031623</t>
  </si>
  <si>
    <t>Bán hàng BRGMART 15-17 Đội Cấn, Hà Nội theo hóa đơn 00031623</t>
  </si>
  <si>
    <t>00031629</t>
  </si>
  <si>
    <t>Bán hàng BRGMART 36 Hoàng Cầu theo hóa đơn 00031629</t>
  </si>
  <si>
    <t>00031671</t>
  </si>
  <si>
    <t>HAPROFOOD 31-33-35  HÀM  NGHI, HỒ CHÍ MINH</t>
  </si>
  <si>
    <t>00031719</t>
  </si>
  <si>
    <t>Bán hàng BRGMart Intracom Vĩnh Ngọc theo hóa đơn 00031719</t>
  </si>
  <si>
    <t>00031778</t>
  </si>
  <si>
    <t>HAPRFOOD SỐ 2 HOÀNG HOA THÁM, PHƯỜNG 2, TP. VŨNG TÀU, TỈNH BÀ RỊA VT</t>
  </si>
  <si>
    <t>00033909</t>
  </si>
  <si>
    <t>Bán hàng BRGMART 15-17 Ngọc Khánh, Hà Nội theo hóa đơn 00033909</t>
  </si>
  <si>
    <t>00033973</t>
  </si>
  <si>
    <t>Bán hàng BRGMART Vĩnh Phúc, HN theo hóa đơn 00033973</t>
  </si>
  <si>
    <t>00034144</t>
  </si>
  <si>
    <t>Bán hàng BRG N16 Sài Đồng, Hà Nội theo hóa đơn 00034144</t>
  </si>
  <si>
    <t>00034176</t>
  </si>
  <si>
    <t>Bán hàng BRG 8 Phạm Ngọc Thạch, Đống Đa, HN theo hóa đơn 00034176</t>
  </si>
  <si>
    <t>00034261</t>
  </si>
  <si>
    <t>Bán hàng BRG Thôn Cương Ngô theo hóa đơn 00034261</t>
  </si>
  <si>
    <t>00034264</t>
  </si>
  <si>
    <t>Bán hàng BRGMART 324 Tây Sơn theo hóa đơn 00034264</t>
  </si>
  <si>
    <t>00034286</t>
  </si>
  <si>
    <t>Bán hàng BRGMART Hải Phòng theo hóa đơn 00034286</t>
  </si>
  <si>
    <t>00034287</t>
  </si>
  <si>
    <t>Bán hàng BRGMART 36 Hoàng Cầu theo hóa đơn 00034287</t>
  </si>
  <si>
    <t>00036327</t>
  </si>
  <si>
    <t>Bán hàng BRG N16 Sài Đồng, Hà Nội theo hóa đơn 00036327</t>
  </si>
  <si>
    <t>00036328</t>
  </si>
  <si>
    <t>Bán hàng BRGMART Vĩnh Phúc, HN theo hóa đơn 00036328</t>
  </si>
  <si>
    <t>00036380</t>
  </si>
  <si>
    <t>Bán hàng BRGMART K3 Việt Hưng, Hà Nội theo hóa đơn 00036380</t>
  </si>
  <si>
    <t>00036449</t>
  </si>
  <si>
    <t>Bán hàng BRG10141 Siêu thị Intimemex Như Quỳnh, Hưng Yên theo hóa đơn 00036449</t>
  </si>
  <si>
    <t>Bán hàng BRGMART The light, Hà Nội theo hóa đơn 00037111</t>
  </si>
  <si>
    <t>Bán hàng BRG10141 Siêu thị Intimemex Như Quỳnh, Hưng Yên theo hóa đơn 00037134</t>
  </si>
  <si>
    <t>Bán hàng BRGMART 36 Hoàng Cầu theo hóa đơn 00037216</t>
  </si>
  <si>
    <t>Bán hàng BRGMART 83 Nguyễn An Ninh, Hà Nội theo hóa đơn 00037467</t>
  </si>
  <si>
    <t>Bán hàng BRGMART 324 Tây Sơn theo hóa đơn 00039890</t>
  </si>
  <si>
    <t>Bán hàng BRGMART 135 Lương Định Của, Hà Nội theo hóa đơn 00040105</t>
  </si>
  <si>
    <t>Bán hàng BRG 8 Phạm Ngọc Thạch, Đống Đa, HN theo hóa đơn 00040115</t>
  </si>
  <si>
    <t>Bán hàng BRGMART 15-17 Ngọc Khánh, Hà Nội theo hóa đơn 00040120</t>
  </si>
  <si>
    <t>Bán hàng BRG 1 Lý Nam Đế, Hoàn Kiếm, Hà Nội theo hóa đơn 00040190</t>
  </si>
  <si>
    <t>Bán hàng BRGMART Lạc Long Quân, Hà Nội theo hóa đơn 00040213</t>
  </si>
  <si>
    <t>Bán hàng BRG 442-444-446 Nguyễn Tất Thành, Q.4 theo hóa đơn 00041698</t>
  </si>
  <si>
    <t>HAPROFOOD 31-33-35 HÀM NGHI, TP.HỒ CHÍ MINH</t>
  </si>
  <si>
    <t>Bán hàng BRGMART MD Complex Hàm Nghi, Hà Nội theo hóa đơn 00041715</t>
  </si>
  <si>
    <t>Bán hàng BRGMART K3 Việt Hưng, Hà Nội theo hóa đơn 00041887</t>
  </si>
  <si>
    <t>Bán hàng BRGMART 324 Tây Sơn theo hóa đơn 00042054</t>
  </si>
  <si>
    <t>Bán hàng BRGMART 41 Đông tác, Hà Nội theo hóa đơn 00042068</t>
  </si>
  <si>
    <t>Bán hàng BRGMART 36 Hoàng Cầu theo hóa đơn 00042281</t>
  </si>
  <si>
    <t>Bán hàng BRGMART Thanh Xuân, Hà Nội theo hóa đơn 00042296</t>
  </si>
  <si>
    <t>Bán hàng BRGMART 98 Tô Ngọc Vân, Hà Nội theo hóa đơn 00042297</t>
  </si>
  <si>
    <t>Bán hàng CÔNG TY TNHH BÁN LẺ BRG theo hóa đơn 00042298</t>
  </si>
  <si>
    <t>Bán hàng BRG 1 Lý Nam Đế, Hoàn Kiếm, Hà Nội theo hóa đơn 00042310</t>
  </si>
  <si>
    <t>Bán hàng BRGMART 83 Nguyễn An Ninh, Hà Nội theo hóa đơn 00042346</t>
  </si>
  <si>
    <t>Bán hàng BRGMART 5 Hàm Tử Quan, Hoàn Kiếm, Hà Nội theo hóa đơn 00042413</t>
  </si>
  <si>
    <t>Bán hàng BRGMART 89 Bùi Ngọc Dương, Hai Bà Trưng, Hà Nội theo hóa đơn 00042415</t>
  </si>
  <si>
    <t>Bán hàng BRGMART 324 Tây Sơn theo hóa đơn 00044133</t>
  </si>
  <si>
    <t>Bán hàng CÔNG TY TNHH BÁN LẺ BRG theo hóa đơn 00044149</t>
  </si>
  <si>
    <t>Bán hàng BRGMART 166 Nguyễn Thái Học, Hà Nội theo hóa đơn 00044158</t>
  </si>
  <si>
    <t>Bán hàng BRGMART 36 Hoàng Cầu theo hóa đơn 00044174</t>
  </si>
  <si>
    <t>Bán hàng CÔNG TY TNHH BÁN LẺ BRG theo hóa đơn 00044261</t>
  </si>
  <si>
    <t>Bán hàng CÔNG TY TNHH BÁN LẺ BRG theo hóa đơn 00044285</t>
  </si>
  <si>
    <t>Bán hàng CÔNG TY TNHH BÁN LẺ BRG theo hóa đơn 00045748</t>
  </si>
  <si>
    <t>Bán hàng CÔNG TY TNHH BÁN LẺ BRG theo hóa đơn 00045756</t>
  </si>
  <si>
    <t>Bán hàng CÔNG TY TNHH BÁN LẺ BRG theo hóa đơn 00045796</t>
  </si>
  <si>
    <t>Bán hàng CÔNG TY TNHH BÁN LẺ BRG theo hóa đơn 00045844</t>
  </si>
  <si>
    <t>Bán hàng CÔNG TY TNHH BÁN LẺ BRG theo hóa đơn 00045902</t>
  </si>
  <si>
    <t>Bán hàng CÔNG TY TNHH BÁN LẺ BRG theo hóa đơn 00046527</t>
  </si>
  <si>
    <t>Bán hàng BRGMART 41 Đông tác, Hà Nội theo hóa đơn 00046887</t>
  </si>
  <si>
    <t>Bán hàng BRGMART 324 Tây Sơn theo hóa đơn 00046957</t>
  </si>
  <si>
    <t>Bán hàng BRGMART 83 Nguyễn An Ninh, Hà Nội theo hóa đơn 00046985</t>
  </si>
  <si>
    <t>Bán hàng BRG 1 Lý Nam Đế, Hoàn Kiếm, Hà Nội theo hóa đơn 00047009</t>
  </si>
  <si>
    <t>Bán hàng BRGMART Thanh Xuân, Hà Nội theo hóa đơn 00047020</t>
  </si>
  <si>
    <t>Bán hàng CÔNG TY TNHH BÁN LẺ BRG theo hóa đơn 00047088</t>
  </si>
  <si>
    <t>Bán hàng BRGMART Phố Nối, Hưng Yên theo hóa đơn 00047104</t>
  </si>
  <si>
    <t>Bán hàng CÔNG TY TNHH BÁN LẺ BRG theo hóa đơn 00047106</t>
  </si>
  <si>
    <t>Bán hàng BRG 51 Lê Đại Hành theo hóa đơn 00047107</t>
  </si>
  <si>
    <t>Bán hàng BRGMART 36 Hoàng Cầu theo hóa đơn 00047521</t>
  </si>
  <si>
    <t>Bán hàng BRGMART 36 Hoàng Cầu theo hóa đơn 00047609</t>
  </si>
  <si>
    <t>Bán hàng CÔNG TY TNHH BÁN LẺ BRG theo hóa đơn 00047739</t>
  </si>
  <si>
    <t>Bán hàng BRGMART Hải Dương theo hóa đơn 00047759</t>
  </si>
  <si>
    <t>Bán hàng BRG10141 Siêu thị Intimemex Như Quỳnh, Hưng Yên theo hóa đơn 00047771</t>
  </si>
  <si>
    <t>Bán hàng BRGMART Hải Phòng theo hóa đơn 00047782</t>
  </si>
  <si>
    <t>Bán hàng BRGMART The light, Hà Nội theo hóa đơn 00048439</t>
  </si>
  <si>
    <t>Bán hàng BRGMART 98 Tô Ngọc Vân, Hà Nội theo hóa đơn 00048538</t>
  </si>
  <si>
    <t>Bán hàng BRGMART 83 Nguyễn An Ninh, Hà Nội theo hóa đơn 00048541</t>
  </si>
  <si>
    <t>Bán hàng BRGMART 135 Lương Định Của, Hà Nội theo hóa đơn 00048573</t>
  </si>
  <si>
    <t>Bán hàng BRGMART 15-17 Đội Cấn, Hà Nội theo hóa đơn 00048574</t>
  </si>
  <si>
    <t>Bán hàng BRGMART 36 Hoàng Cầu theo hóa đơn 00048716</t>
  </si>
  <si>
    <t>Bán hàng BRGMART MD Complex Hàm Nghi, Hà Nội theo hóa đơn 00048718</t>
  </si>
  <si>
    <t>Bán hàng BRGMART 324 Tây Sơn theo hóa đơn 00048722</t>
  </si>
  <si>
    <t>Bán hàng BRGMART Hải Dương theo hóa đơn 00048756</t>
  </si>
  <si>
    <t>Bán hàng BRGMART Hải Dương theo hóa đơn 00048757</t>
  </si>
  <si>
    <t>Bán hàng BRGMART 83 Nguyễn An Ninh, Hà Nội theo hóa đơn 00048888</t>
  </si>
  <si>
    <t>Bán hàng BRG N16 Sài Đồng, Hà Nội theo hóa đơn 00048889</t>
  </si>
  <si>
    <t>Bán hàng BRG 63 Hàng Trống, Hoàn Kiếm, Hà Nội theo hóa đơn 00049324</t>
  </si>
  <si>
    <t>Bán hàng BRGMART 324 Tây Sơn theo hóa đơn 00049366</t>
  </si>
  <si>
    <t>Bán hàng BRGMART K3 Việt Hưng, Hà Nội theo hóa đơn 00049559</t>
  </si>
  <si>
    <t>Bán hàng BRGMART 36 Hoàng Cầu theo hóa đơn 00049562</t>
  </si>
  <si>
    <t>Bán hàng BRGMART Phố Nối, Hưng Yên theo hóa đơn 00049641</t>
  </si>
  <si>
    <t>Bán hàng BRG10141 Siêu thị Intimemex Như Quỳnh, Hưng Yên theo hóa đơn 00050220</t>
  </si>
  <si>
    <t>Bán hàng BRG Nguyễn Văn Trỗi, PN theo hóa đơn 00050255</t>
  </si>
  <si>
    <t>Bán hàng BRGMART 36 Hoàng Cầu theo hóa đơn 00050294</t>
  </si>
  <si>
    <t>Bán hàng BRGMART The light, Hà Nội theo hóa đơn 00050295</t>
  </si>
  <si>
    <t>Bán hàng BRGMART 15-17 Ngọc Khánh, Hà Nội theo hóa đơn 00050326</t>
  </si>
  <si>
    <t>Bán hàng BRG UDIC Riverside 1 - 122 Vĩnh Tuy, Hai Bà Trưng, HN theo hóa đơn 00050332</t>
  </si>
  <si>
    <t>Bán hàng BRGMART 89 Bùi Ngọc Dương, Hai Bà Trưng, Hà Nội theo hóa đơn 00050333</t>
  </si>
  <si>
    <t>Bán hàng BRG Lộc Ninh Singashine - Thị trấn Chúc Sơn theo hóa đơn 00050342</t>
  </si>
  <si>
    <t>Bán hàng BRGMart Intracom Vĩnh Ngọc theo hóa đơn 00050356</t>
  </si>
  <si>
    <t>Bán hàng BRGMART Thanh Xuân, Hà Nội theo hóa đơn 00050528</t>
  </si>
  <si>
    <t>Bán hàng BRGMART 13 Thành Công, Hà Nội theo hóa đơn 00050593</t>
  </si>
  <si>
    <t>Bán hàng BRGMART 135 Lương Định Của, Hà Nội theo hóa đơn 00050635</t>
  </si>
  <si>
    <t>Bán hàng BRG 142 Lê Duẩn, Đống Đa theo hóa đơn 00050650</t>
  </si>
  <si>
    <t>Bán hàng BRGMART Hải Phòng theo hóa đơn 00050665</t>
  </si>
  <si>
    <t>Bán hàng BRGMART 36 Hoàng Cầu theo hóa đơn 00050680</t>
  </si>
  <si>
    <t>Bán hàng BRG 8 Phạm Ngọc Thạch, Đống Đa, HN theo hóa đơn 00050684</t>
  </si>
  <si>
    <t>Bán hàng BRGMART 324 Tây Sơn theo hóa đơn 00050781</t>
  </si>
  <si>
    <t>Bán hàng BRG Thôn Cương Ngô theo hóa đơn 00050793</t>
  </si>
  <si>
    <t>Bán hàng BRGMART 83 Nguyễn An Ninh, Hà Nội theo hóa đơn 00050902</t>
  </si>
  <si>
    <t>Bán hàng BRGMart Intracom Vĩnh Ngọc theo hóa đơn 00050918</t>
  </si>
  <si>
    <t>Bán hàng BRGMART Hải Dương theo hóa đơn 00051006</t>
  </si>
  <si>
    <t>Bán hàng BRG D2 Giảng Võ, Hà Nội theo hóa đơn 00051035</t>
  </si>
  <si>
    <t>Bán hàng BRGMart Mao Khê, Quảng Ninh theo hóa đơn 00051038</t>
  </si>
  <si>
    <t>Bán hàng BRGMART K3 Việt Hưng, Hà Nội theo hóa đơn 00051050</t>
  </si>
  <si>
    <t>Bán hàng BRGMART 275 Nguyễn Trãi, Hà Nội theo hóa đơn 00051051</t>
  </si>
  <si>
    <t>Bán hàng BRG N16 Sài Đồng, Hà Nội theo hóa đơn 00051054</t>
  </si>
  <si>
    <t>Bán hàng BRGMART MD Complex Hàm Nghi, Hà Nội</t>
  </si>
  <si>
    <t>Bán hàng BRGMART 174 Lạc Long Quân, Tây Hồ theo hóa đơn 00051113</t>
  </si>
  <si>
    <t>Bán hàng BRGMART 15-17 Ngọc Khánh, Hà Nội theo hóa đơn 00051174</t>
  </si>
  <si>
    <t>Bán hàng BRG 1 Lý Nam Đế, Hoàn Kiếm, Hà Nội theo hóa đơn 00051175</t>
  </si>
  <si>
    <t>Bán hàng BRGMART MD Complex Hàm Nghi, Hà Nội theo hóa đơn 00051176</t>
  </si>
  <si>
    <t>Bán hàng BRGMART Phố Nối, Hưng Yên theo hóa đơn 00051180</t>
  </si>
  <si>
    <t>Bán hàng BRGMART 13 Thành Công, Hà Nội theo hóa đơn 00051194</t>
  </si>
  <si>
    <t>Bán hàng BRGMART 324 Tây Sơn theo hóa đơn 00051400</t>
  </si>
  <si>
    <t>Bán hàng BRGMART Hải Dương theo hóa đơn 00051578</t>
  </si>
  <si>
    <t>Bán hàng BRGMART 36 Hoàng Cầu theo hóa đơn 00051579</t>
  </si>
  <si>
    <t>Bán hàng BRGMART Thanh Xuân, Hà Nội theo hóa đơn 00051962</t>
  </si>
  <si>
    <t>Bán hàng BRGMART 41 Đông tác, Hà Nội theo hóa đơn 00052018</t>
  </si>
  <si>
    <t>Bán hàng BRGMART Hải Phòng theo hóa đơn 00052035</t>
  </si>
  <si>
    <t>Bán hàng BRGMART 15-17 Ngọc Khánh, Hà Nội theo hóa đơn 00052055</t>
  </si>
  <si>
    <t>Bán hàng BRG10141 Siêu thị Intimemex Như Quỳnh, Hưng Yên theo hóa đơn 00052057</t>
  </si>
  <si>
    <t>Bán hàng BRGMART 5 Hàm Tử Quan, Hoàn Kiếm, Hà Nội theo hóa đơn 00052059</t>
  </si>
  <si>
    <t>Bán hàng BRG 142 Lê Duẩn, Đống Đa theo hóa đơn 00052109</t>
  </si>
  <si>
    <t>Bán hàng BRGMART 36 Hoàng Cầu theo hóa đơn 00052735</t>
  </si>
  <si>
    <t>Bán hàng BRG N16 Sài Đồng, Hà Nội theo hóa đơn 00052736</t>
  </si>
  <si>
    <t>Bán hàng BRG 51 Lê Đại Hành theo hóa đơn 00052786</t>
  </si>
  <si>
    <t>Bán hàng BRGMART 275 Nguyễn Trãi, Hà Nội theo hóa đơn 00053212</t>
  </si>
  <si>
    <t>BRGMART 36 Hoàng Cầu, Đống Đa, HN</t>
  </si>
  <si>
    <t>Bán hàng BRGMART 324 Tây Sơn theo hóa đơn 00053215</t>
  </si>
  <si>
    <t>Bán hàng BRGMART 324 Tây Sơn theo hóa đơn 00053216</t>
  </si>
  <si>
    <t>Bán hàng BRGMart Intracom Vĩnh Ngọc theo hóa đơn 00053335</t>
  </si>
  <si>
    <t>Bán hàng BRGMART Hải Phòng theo hóa đơn 00053379</t>
  </si>
  <si>
    <t>Bán hàng BRGMART 89 Bùi Ngọc Dương, Hai Bà Trưng, Hà Nội theo hóa đơn 00053459</t>
  </si>
  <si>
    <t>Bán hàng BRGMART 98 Tô Ngọc Vân, Hà Nội theo hóa đơn 00053604</t>
  </si>
  <si>
    <t>Bán hàng BRGMART The light, Hà Nội theo hóa đơn 00054127</t>
  </si>
  <si>
    <t>Bán hàng BRG Lộc Ninh Singashine - Thị trấn Chúc Sơn theo hóa đơn 00054128</t>
  </si>
  <si>
    <t>Bán hàng BRG 51 Lê Đại Hành theo hóa đơn 00054200</t>
  </si>
  <si>
    <t>Bán hàng BRG N16 Sài Đồng, Hà Nội theo hóa đơn 00054227</t>
  </si>
  <si>
    <t>Bán hàng BRGMART 83 Nguyễn An Ninh, Hà Nội theo hóa đơn 00054343</t>
  </si>
  <si>
    <t>Bán hàng BRGMART Vĩnh Phúc, HN theo hóa đơn 00054344</t>
  </si>
  <si>
    <t>Bán hàng BRG 142 Lê Duẩn, Đống Đa theo hóa đơn 00054423</t>
  </si>
  <si>
    <t>Bán hàng BRGMART 324 Tây Sơn theo hóa đơn 00054435</t>
  </si>
  <si>
    <t>Bán hàng BRGMART Chợ bưởi, HN theo hóa đơn 00054505</t>
  </si>
  <si>
    <t>Bán hàng BRGMART Ecohome3, Hà Nội theo hóa đơn 00054506</t>
  </si>
  <si>
    <t>Bán hàng BRGMART 198 Lò Đúc, Hà Nội theo hóa đơn 00054507</t>
  </si>
  <si>
    <t>Bán hàng BRGMART E6 Quỳnh Mai, Hai Bà Trưng, Hà Nội theo hóa đơn 00054508</t>
  </si>
  <si>
    <t>Bán hàng BRGMAR 160 ngõ Thái Thịnh 1, Hà Nội theo hóa đơn 00054509</t>
  </si>
  <si>
    <t>Bán hàng BRGMART 9-11 Thổ Quan, Đống Đa, HN theo hóa đơn 00054510</t>
  </si>
  <si>
    <t>Bán hàng BRG 362 Ngọc Lâm, Hà Nội theo hóa đơn 00054511</t>
  </si>
  <si>
    <t>Bán hàng BRG 24 Trần Nhật Duật, Hoàn Kiếm, Hà Nội theo hóa đơn 00054512</t>
  </si>
  <si>
    <t>Bán hàng BRGMART 9 Lê Quý Đôn, Hai Bà Trưng, HN theo hóa đơn 00054513</t>
  </si>
  <si>
    <t>Bán hàng BRGMART 105 Lê Duẩn, Hà Nội theo hóa đơn 00054514</t>
  </si>
  <si>
    <t>Bán hàng BRGMART 94 Láng Hạ, Hà Nội theo hóa đơn 00054515</t>
  </si>
  <si>
    <t>Bán hàng BRGMART 53D Hàng Bài, Hoàn Kiếm, Hà Nội theo hóa đơn 00054516</t>
  </si>
  <si>
    <t>Bán hàng BRGMART 5 Hàm Tử Quan, Hoàn Kiếm, Hà Nội theo hóa đơn 00054517</t>
  </si>
  <si>
    <t>Bán hàng BRGMART 135 Lương Định Của, Hà Nội theo hóa đơn 00054518</t>
  </si>
  <si>
    <t>Bán hàng BRGMART 41 Đông tác, Hà Nội theo hóa đơn 00054519</t>
  </si>
  <si>
    <t>Bán hàng BRGMART 98 Tô Ngọc Vân, Hà Nội theo hóa đơn 00054520</t>
  </si>
  <si>
    <t>Bán hàng BRGMART Vĩnh Phúc, HN theo hóa đơn 00054521</t>
  </si>
  <si>
    <t>Bán hàng BRGMART 36 Hoàng Cầu theo hóa đơn 00054536</t>
  </si>
  <si>
    <t>00055037</t>
  </si>
  <si>
    <t>Bán hàng BRG Thôn Cương Ngô theo hóa đơn 00055037</t>
  </si>
  <si>
    <t>Bán hàng BRGMART 13 Thành Công, Hà Nội theo hóa đơn 00055109</t>
  </si>
  <si>
    <t>Bán hàng BRG Cửa hàng Haprofood 27B Nguyễn Đình Chiều theo hóa đơn 00055198</t>
  </si>
  <si>
    <t>Bán hàng BRG 142 Lê Duẩn, Đống Đa theo hóa đơn 00055224</t>
  </si>
  <si>
    <t>Bán hàng BRGMART Thanh Xuân, Hà Nội theo hóa đơn 00055303</t>
  </si>
  <si>
    <t>Bán hàng BRGMART 324 Tây Sơn theo hóa đơn 00055304</t>
  </si>
  <si>
    <t>00055306</t>
  </si>
  <si>
    <t>Bán hàng BRG 1 Lý Nam Đế, Hoàn Kiếm, Hà Nội theo hóa đơn 00055306</t>
  </si>
  <si>
    <t>Bán hàng BRGMART 174 Lạc Long Quân, Tây Hồ theo hóa đơn 00055318</t>
  </si>
  <si>
    <t>Bán hàng BRGMART 275 Nguyễn Trãi, Hà Nội theo hóa đơn 00055319</t>
  </si>
  <si>
    <t>Bán hàng BRG D2 Giảng Võ, Hà Nội theo hóa đơn 00055458</t>
  </si>
  <si>
    <t>Bán hàng BRGMART Hải Dương theo hóa đơn 00055459</t>
  </si>
  <si>
    <t>Bán hàng BRGMart Mao Khê, Quảng Ninh theo hóa đơn 00055468</t>
  </si>
  <si>
    <t>Bán hàng BRGMART 13 Thành Công, Hà Nội theo hóa đơn 00055864</t>
  </si>
  <si>
    <t>Bán hàng BRGMART 15-17 Ngọc Khánh, Hà Nội theo hóa đơn 00055878</t>
  </si>
  <si>
    <t>Bán hàng BRG N16 Sài Đồng, Hà Nội theo hóa đơn 00055882</t>
  </si>
  <si>
    <t>Bán hàng BRGMART 36 Hoàng Cầu theo hóa đơn 00055883</t>
  </si>
  <si>
    <t>Bán hàng BRGMART The light, Hà Nội theo hóa đơn 00056012</t>
  </si>
  <si>
    <t>Bán hàng BRGMART MD Complex Hàm Nghi, Hà Nội theo hóa đơn 00056226</t>
  </si>
  <si>
    <t>Bán hàng BRGMART 324 Tây Sơn theo hóa đơn 00056239</t>
  </si>
  <si>
    <t>Bán hàng BRGMART 36 Hoàng Cầu theo hóa đơn 00056289</t>
  </si>
  <si>
    <t>Bán hàng BRG Lộc Ninh Singashine - Thị trấn Chúc Sơn theo hóa đơn 00056691</t>
  </si>
  <si>
    <t>Bán hàng BRGMART 83 Nguyễn An Ninh, Hà Nội theo hóa đơn 00056822</t>
  </si>
  <si>
    <t>00056852</t>
  </si>
  <si>
    <t>Bán hàng CÔNG TY TNHH BÁN LẺ BRG theo hóa đơn 00056852</t>
  </si>
  <si>
    <t>00056853</t>
  </si>
  <si>
    <t>Bán hàng CÔNG TY TNHH BÁN LẺ BRG theo hóa đơn 00056853</t>
  </si>
  <si>
    <t>Bán hàng BRGMART 135 Lương Định Của, Hà Nội theo hóa đơn 00056885</t>
  </si>
  <si>
    <t>Bán hàng BRGMART 5 Hàm Tử Quan, Hoàn Kiếm, Hà Nội theo hóa đơn 00056906</t>
  </si>
  <si>
    <t>Bán hàng BRGMART Ecohome3, Hà Nội theo hóa đơn 00056948</t>
  </si>
  <si>
    <t>Bán hàng BRG 142 Lê Duẩn, Đống Đa theo hóa đơn 00056970</t>
  </si>
  <si>
    <t>Bán hàng BRG 1 Lý Nam Đế, Hoàn Kiếm, Hà Nội theo hóa đơn 00056996</t>
  </si>
  <si>
    <t>Bán hàng BRGMART 41 Đông tác, Hà Nội theo hóa đơn 00056998</t>
  </si>
  <si>
    <t>Bán hàng BRGMART 89 Bùi Ngọc Dương, Hai Bà Trưng, Hà Nội theo hóa đơn 00057019</t>
  </si>
  <si>
    <t>Bán hàng BRGMART 53D Hàng Bài, Hoàn Kiếm, Hà Nội theo hóa đơn 00057020</t>
  </si>
  <si>
    <t>Bán hàng BRGMART 5 Hàm Tử Quan, Hoàn Kiếm, Hà Nội theo hóa đơn 00057078</t>
  </si>
  <si>
    <t>Tháng</t>
  </si>
  <si>
    <t>Nội dung</t>
  </si>
  <si>
    <t>Số tiền bán hàng (+V)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</si>
  <si>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</si>
  <si>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</si>
  <si>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</si>
  <si>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</si>
  <si>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</si>
  <si>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</si>
  <si>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Bảng kê hóa đơn tháng 4</t>
  </si>
  <si>
    <t>Bảng kê hóa đơn tháng 5</t>
  </si>
  <si>
    <t>Bảng kê hóa đơn tháng 6</t>
  </si>
  <si>
    <t>Bảng kê hóa đơn tháng 7</t>
  </si>
  <si>
    <t>Bảng kê hóa đơn tháng 8</t>
  </si>
  <si>
    <t>Bảng kê hóa đơn tháng 9</t>
  </si>
  <si>
    <t>Bảng kê hóa đơn tháng 10</t>
  </si>
  <si>
    <t>Bảng kê hóa đơn tháng 11</t>
  </si>
  <si>
    <t>Bảng kê hóa đơn tháng 12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</si>
  <si>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</si>
  <si>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</si>
  <si>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</si>
  <si>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</si>
  <si>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</si>
  <si>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</si>
  <si>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</si>
  <si>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>Hàng trả tháng 7</t>
  </si>
  <si>
    <t>Hàng trả tháng 8</t>
  </si>
  <si>
    <t>Hàng trả tháng 9</t>
  </si>
  <si>
    <t>Hàng trả tháng 10</t>
  </si>
  <si>
    <t>Hàng trả tháng 11</t>
  </si>
  <si>
    <t>Hàng trả tháng 12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</si>
  <si>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</si>
  <si>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</si>
  <si>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</si>
  <si>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</si>
  <si>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</si>
  <si>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</si>
  <si>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Thanh toán tháng 6</t>
  </si>
  <si>
    <t>Thanh toán tháng 7</t>
  </si>
  <si>
    <t>Thanh toán tháng 8</t>
  </si>
  <si>
    <t>Thanh toán tháng 9</t>
  </si>
  <si>
    <t>Thanh toán tháng 10</t>
  </si>
  <si>
    <t>Thanh toán tháng 11</t>
  </si>
  <si>
    <t>Thanh toán tháng 12</t>
  </si>
  <si>
    <t>Tổng đã thanh toán</t>
  </si>
  <si>
    <t xml:space="preserve">Dư nợ phải thu </t>
  </si>
  <si>
    <t xml:space="preserve">BẢNG KÊ HÓA ĐƠN CHƯA THANH TOÁN </t>
  </si>
  <si>
    <t>có chứng từ gốc</t>
  </si>
  <si>
    <t>có chứng từ nhưng không có chữ ký</t>
  </si>
  <si>
    <t>không tìm thấy chứng từ</t>
  </si>
  <si>
    <t>THEO DÕI CÔNG NỢ / CTY BRG 2022</t>
  </si>
  <si>
    <t>THEO DÕI CÔNG NỢ / BRG 2023</t>
  </si>
  <si>
    <t>Từ ngày 01/01/2023 đến ngày 30/4/2023</t>
  </si>
  <si>
    <t>Nhóm HHDV : 4. Hàng hóa, dịch vụ chịu thuế suất thuế GTGT 10% (223 )</t>
  </si>
  <si>
    <t>00000050</t>
  </si>
  <si>
    <t>1C23TNN</t>
  </si>
  <si>
    <t>BRG 142 Lê Duẩn, Đống Đa</t>
  </si>
  <si>
    <t>00000051</t>
  </si>
  <si>
    <t>BRGMART 324 Tây Sơn</t>
  </si>
  <si>
    <t>00000052</t>
  </si>
  <si>
    <t>BRG N16 Sài Đồng, Hà Nội</t>
  </si>
  <si>
    <t>00000056</t>
  </si>
  <si>
    <t>BRGMART 36 Hoàng Cầu</t>
  </si>
  <si>
    <t>00000093</t>
  </si>
  <si>
    <t>BRGMART The light, Hà Nội</t>
  </si>
  <si>
    <t>00000152</t>
  </si>
  <si>
    <t>Bán hàng CÔNG TY TNHH BÁN LẺ BRG theo hóa đơn 00000152</t>
  </si>
  <si>
    <t>Bán hàng CÔNG TY TNHH BÁN LẺ BRG theo hóa đơn 00000231</t>
  </si>
  <si>
    <t>00000232</t>
  </si>
  <si>
    <t>Bán hàng CÔNG TY TNHH BÁN LẺ BRG theo hóa đơn 00000232</t>
  </si>
  <si>
    <t>00000265</t>
  </si>
  <si>
    <t>Bán hàng CÔNG TY TNHH BÁN LẺ BRG theo hóa đơn 00000265</t>
  </si>
  <si>
    <t>00000358</t>
  </si>
  <si>
    <t>Bán hàng CÔNG TY TNHH BÁN LẺ BRG theo hóa đơn 00000358</t>
  </si>
  <si>
    <t>00000398</t>
  </si>
  <si>
    <t>BRG 8 Phạm Ngọc Thạch, Đống Đa, HN</t>
  </si>
  <si>
    <t>00000400</t>
  </si>
  <si>
    <t>Cửa Hàng HaproFood 2 Hoàng Hoa Thám, Vũng Tàu</t>
  </si>
  <si>
    <t>00000421</t>
  </si>
  <si>
    <t>BRG 51 Lê Đại Hành</t>
  </si>
  <si>
    <t>00000454</t>
  </si>
  <si>
    <t>BRGMART 174 Lạc Long Quân, Tây Hồ</t>
  </si>
  <si>
    <t>00000711</t>
  </si>
  <si>
    <t>BRGMART Hải Dương</t>
  </si>
  <si>
    <t>00000713</t>
  </si>
  <si>
    <t>BRG10141 Siêu thị Intimemex Như Quỳnh, Hưng Yên</t>
  </si>
  <si>
    <t>00000714</t>
  </si>
  <si>
    <t>00000756</t>
  </si>
  <si>
    <t>BRGMART Phố Nối, Hưng Yên</t>
  </si>
  <si>
    <t>00000757</t>
  </si>
  <si>
    <t>00000758</t>
  </si>
  <si>
    <t>Bán hàng CÔNG TY TNHH BÁN LẺ BRG theo hóa đơn 00000758</t>
  </si>
  <si>
    <t>00000759</t>
  </si>
  <si>
    <t>BRGMART 15-17 Ngọc Khánh, Hà Nội</t>
  </si>
  <si>
    <t>00000801</t>
  </si>
  <si>
    <t>BRGMART 275 Nguyễn Trãi, Hà Nội</t>
  </si>
  <si>
    <t>00000802</t>
  </si>
  <si>
    <t>00000804</t>
  </si>
  <si>
    <t>Siêu thị BRGMart Hàng Trống</t>
  </si>
  <si>
    <t>00000825</t>
  </si>
  <si>
    <t>Bán hàng CÔNG TY TNHH BÁN LẺ BRG theo hóa đơn 00000825</t>
  </si>
  <si>
    <t>00000835</t>
  </si>
  <si>
    <t>BRGMART E6 Quỳnh Mai, Hai Bà Trưng, Hà Nội</t>
  </si>
  <si>
    <t>00000836</t>
  </si>
  <si>
    <t>00000837</t>
  </si>
  <si>
    <t>BRGMART 13 Thành Công, Hà Nội</t>
  </si>
  <si>
    <t>00000853</t>
  </si>
  <si>
    <t>BRGMART Hải Phòng. HỦY HĐ 00000836 XUẤT LẠI HĐ 00000853</t>
  </si>
  <si>
    <t>00000867</t>
  </si>
  <si>
    <t>BRG 1 Lý Nam Đế, Hoàn Kiếm, Hà Nội</t>
  </si>
  <si>
    <t>00000869</t>
  </si>
  <si>
    <t>00000870</t>
  </si>
  <si>
    <t>BRG D2 Giảng Võ, Hà Nội</t>
  </si>
  <si>
    <t>00000901</t>
  </si>
  <si>
    <t>00000902</t>
  </si>
  <si>
    <t>BRGMART 9-11 Thổ Quan, Đống Đa, HN</t>
  </si>
  <si>
    <t>00000903</t>
  </si>
  <si>
    <t>00000904</t>
  </si>
  <si>
    <t>Siêu thị BRGMart Nguyễn Văn Cừ</t>
  </si>
  <si>
    <t>00000905</t>
  </si>
  <si>
    <t>Bán hàng CÔNG TY TNHH BÁN LẺ BRG theo hóa đơn 00000905</t>
  </si>
  <si>
    <t>00000907</t>
  </si>
  <si>
    <t>Bán hàng CÔNG TY TNHH BÁN LẺ BRG theo hóa đơn 00000907</t>
  </si>
  <si>
    <t>00000908</t>
  </si>
  <si>
    <t>BRGMART 5 Hàm Tử Quan, Hoàn Kiếm, Hà Nội</t>
  </si>
  <si>
    <t>00000926</t>
  </si>
  <si>
    <t>00000927</t>
  </si>
  <si>
    <t>BRGMART 135 Lương Định Của, Hà Nội</t>
  </si>
  <si>
    <t>00000977</t>
  </si>
  <si>
    <t>Bán hàng CÔNG TY TNHH BÁN LẺ BRG theo hóa đơn 00000977</t>
  </si>
  <si>
    <t>00000978</t>
  </si>
  <si>
    <t>Bán hàng CÔNG TY TNHH BÁN LẺ BRG theo hóa đơn 00000978</t>
  </si>
  <si>
    <t>00001017</t>
  </si>
  <si>
    <t>00001044</t>
  </si>
  <si>
    <t>12411. Cửa hàng HaproFood 63 Cầu Gỗ</t>
  </si>
  <si>
    <t>00001090</t>
  </si>
  <si>
    <t>BRGMART Chợ bưởi, HN</t>
  </si>
  <si>
    <t>00001091</t>
  </si>
  <si>
    <t>BRGMART Thanh Xuân, Hà Nội</t>
  </si>
  <si>
    <t>00001105</t>
  </si>
  <si>
    <t>00001106</t>
  </si>
  <si>
    <t>BRGMART 105 Lê Duẩn, Hà Nội</t>
  </si>
  <si>
    <t>00001111</t>
  </si>
  <si>
    <t>00001112</t>
  </si>
  <si>
    <t>BRGMART 53D Hàng Bài, Hoàn Kiếm, Hà Nội</t>
  </si>
  <si>
    <t>00001415</t>
  </si>
  <si>
    <t>Bán hàng CÔNG TY TNHH BÁN LẺ BRG theo hóa đơn 00001415</t>
  </si>
  <si>
    <t>00001456</t>
  </si>
  <si>
    <t>Bán hàng CÔNG TY TNHH BÁN LẺ BRG theo hóa đơn 00001461</t>
  </si>
  <si>
    <t>00001497</t>
  </si>
  <si>
    <t>Bán hàng CÔNG TY TNHH BÁN LẺ BRG theo hóa đơn 00001497</t>
  </si>
  <si>
    <t>00001506</t>
  </si>
  <si>
    <t>Bán hàng CÔNG TY TNHH BÁN LẺ BRG theo hóa đơn 00001506</t>
  </si>
  <si>
    <t>00001507</t>
  </si>
  <si>
    <t>00001568</t>
  </si>
  <si>
    <t>Bán hàng CÔNG TY TNHH BÁN LẺ BRG theo hóa đơn 00001568</t>
  </si>
  <si>
    <t>00001580</t>
  </si>
  <si>
    <t>Bán hàng CÔNG TY TNHH BÁN LẺ BRG theo hóa đơn 00001580</t>
  </si>
  <si>
    <t>00001581</t>
  </si>
  <si>
    <t>Bán hàng CÔNG TY TNHH BÁN LẺ BRG theo hóa đơn 00001581</t>
  </si>
  <si>
    <t>00001605</t>
  </si>
  <si>
    <t>Bán hàng CÔNG TY TNHH BÁN LẺ BRG theo hóa đơn 00001605</t>
  </si>
  <si>
    <t>00001606</t>
  </si>
  <si>
    <t>Bán hàng CÔNG TY TNHH BÁN LẺ BRG theo hóa đơn 00001606</t>
  </si>
  <si>
    <t>00001772</t>
  </si>
  <si>
    <t>HỦY HĐ 00000903 XUẤT LẠI HĐ 00001772</t>
  </si>
  <si>
    <t>00000183</t>
  </si>
  <si>
    <t>1K23TAK</t>
  </si>
  <si>
    <t>Hàng trả</t>
  </si>
  <si>
    <t>00002854</t>
  </si>
  <si>
    <t>00002855</t>
  </si>
  <si>
    <t>Bán hàng CÔNG TY TNHH XUẤT - NHẬP KHẨU VÀ BÁN LẺ HÀNG TIÊU DÙNG HÀ NỘI theo hóa đơn 00002855</t>
  </si>
  <si>
    <t>00002856</t>
  </si>
  <si>
    <t>Bán hàng CÔNG TY TNHH XUẤT - NHẬP KHẨU VÀ BÁN LẺ HÀNG TIÊU DÙNG HÀ NỘI theo hóa đơn 00002856</t>
  </si>
  <si>
    <t>00002857</t>
  </si>
  <si>
    <t>Bán hàng CÔNG TY TNHH XUẤT - NHẬP KHẨU VÀ BÁN LẺ HÀNG TIÊU DÙNG HÀ NỘI theo hóa đơn 00002857</t>
  </si>
  <si>
    <t>00002858</t>
  </si>
  <si>
    <t>00002859</t>
  </si>
  <si>
    <t>BRGMART 89 Bùi Ngọc Dương, Hai Bà Trưng, Hà Nội</t>
  </si>
  <si>
    <t>00002860</t>
  </si>
  <si>
    <t>Bán hàng CÔNG TY TNHH XUẤT - NHẬP KHẨU VÀ BÁN LẺ HÀNG TIÊU DÙNG HÀ NỘI theo hóa đơn 00002860</t>
  </si>
  <si>
    <t>00002861</t>
  </si>
  <si>
    <t>Bán hàng CÔNG TY TNHH XUẤT - NHẬP KHẨU VÀ BÁN LẺ HÀNG TIÊU DÙNG HÀ NỘI theo hóa đơn 00002861</t>
  </si>
  <si>
    <t>00002862</t>
  </si>
  <si>
    <t>Bán hàng CÔNG TY TNHH XUẤT - NHẬP KHẨU VÀ BÁN LẺ HÀNG TIÊU DÙNG HÀ NỘI theo hóa đơn 00002862</t>
  </si>
  <si>
    <t>00002863</t>
  </si>
  <si>
    <t>Bán hàng CÔNG TY TNHH XUẤT - NHẬP KHẨU VÀ BÁN LẺ HÀNG TIÊU DÙNG HÀ NỘI theo hóa đơn 00002863</t>
  </si>
  <si>
    <t>00002864</t>
  </si>
  <si>
    <t>Bán hàng CÔNG TY TNHH XUẤT - NHẬP KHẨU VÀ BÁN LẺ HÀNG TIÊU DÙNG HÀ NỘI theo hóa đơn 00002864</t>
  </si>
  <si>
    <t>00002865</t>
  </si>
  <si>
    <t>Bán hàng CÔNG TY TNHH XUẤT - NHẬP KHẨU VÀ BÁN LẺ HÀNG TIÊU DÙNG HÀ NỘI theo hóa đơn 00002865</t>
  </si>
  <si>
    <t>00002866</t>
  </si>
  <si>
    <t>đơn vẫn còn khuyến mãi</t>
  </si>
  <si>
    <t>00002867</t>
  </si>
  <si>
    <t>00002893</t>
  </si>
  <si>
    <t>Bán hàng CÔNG TY TNHH XUẤT - NHẬP KHẨU VÀ BÁN LẺ HÀNG TIÊU DÙNG HÀ NỘI theo hóa đơn 00002893</t>
  </si>
  <si>
    <t>00002894</t>
  </si>
  <si>
    <t>Bán hàng CÔNG TY TNHH XUẤT - NHẬP KHẨU VÀ BÁN LẺ HÀNG TIÊU DÙNG HÀ NỘI theo hóa đơn 00002894</t>
  </si>
  <si>
    <t>00002909</t>
  </si>
  <si>
    <t>00002963</t>
  </si>
  <si>
    <t>BRG Cửa hàng Haprofood 27B Nguyễn Đình Chiều</t>
  </si>
  <si>
    <t>00003050</t>
  </si>
  <si>
    <t>Bán hàng CÔNG TY TNHH XUẤT - NHẬP KHẨU VÀ BÁN LẺ HÀNG TIÊU DÙNG HÀ NỘI theo hóa đơn 00003050</t>
  </si>
  <si>
    <t>00003101</t>
  </si>
  <si>
    <t>Bán hàng CÔNG TY TNHH XUẤT - NHẬP KHẨU VÀ BÁN LẺ HÀNG TIÊU DÙNG HÀ NỘI theo hóa đơn 00003101</t>
  </si>
  <si>
    <t>00003102</t>
  </si>
  <si>
    <t>Bán hàng CÔNG TY TNHH XUẤT - NHẬP KHẨU VÀ BÁN LẺ HÀNG TIÊU DÙNG HÀ NỘI theo hóa đơn 00003102</t>
  </si>
  <si>
    <t>00003103</t>
  </si>
  <si>
    <t>Bán hàng CÔNG TY TNHH XUẤT - NHẬP KHẨU VÀ BÁN LẺ HÀNG TIÊU DÙNG HÀ NỘI theo hóa đơn 00003103</t>
  </si>
  <si>
    <t>00003104</t>
  </si>
  <si>
    <t>Bán hàng CÔNG TY TNHH XUẤT - NHẬP KHẨU VÀ BÁN LẺ HÀNG TIÊU DÙNG HÀ NỘI theo hóa đơn 00003104</t>
  </si>
  <si>
    <t>00003105</t>
  </si>
  <si>
    <t>Bán hàng CÔNG TY TNHH XUẤT - NHẬP KHẨU VÀ BÁN LẺ HÀNG TIÊU DÙNG HÀ NỘI theo hóa đơn 00003105</t>
  </si>
  <si>
    <t>00003587</t>
  </si>
  <si>
    <t>Bán hàng CÔNG TY TNHH XUẤT - NHẬP KHẨU VÀ BÁN LẺ HÀNG TIÊU DÙNG HÀ NỘI theo hóa đơn 00003587</t>
  </si>
  <si>
    <t>00003599</t>
  </si>
  <si>
    <t>00003600</t>
  </si>
  <si>
    <t>Bán hàng CÔNG TY TNHH XUẤT - NHẬP KHẨU VÀ BÁN LẺ HÀNG TIÊU DÙNG HÀ NỘI theo hóa đơn 00003600</t>
  </si>
  <si>
    <t>00003839</t>
  </si>
  <si>
    <t>Bán hàng CÔNG TY TNHH XUẤT - NHẬP KHẨU VÀ BÁN LẺ HÀNG TIÊU DÙNG HÀ NỘI theo hóa đơn 00003839</t>
  </si>
  <si>
    <t>00003864</t>
  </si>
  <si>
    <t>Bán hàng CÔNG TY TNHH XUẤT - NHẬP KHẨU VÀ BÁN LẺ HÀNG TIÊU DÙNG HÀ NỘI theo hóa đơn 00003864</t>
  </si>
  <si>
    <t>00003922</t>
  </si>
  <si>
    <t>00003923</t>
  </si>
  <si>
    <t>Bán hàng CÔNG TY TNHH XUẤT - NHẬP KHẨU VÀ BÁN LẺ HÀNG TIÊU DÙNG HÀ NỘI theo hóa đơn 00003923</t>
  </si>
  <si>
    <t>00003993</t>
  </si>
  <si>
    <t>BRGMart Intracom Vĩnh Ngọc</t>
  </si>
  <si>
    <t>00004101</t>
  </si>
  <si>
    <t>BRGMART 83 Nguyễn An Ninh, Hà Nội</t>
  </si>
  <si>
    <t>00004102</t>
  </si>
  <si>
    <t>Bán hàng CÔNG TY TNHH XUẤT - NHẬP KHẨU VÀ BÁN LẺ HÀNG TIÊU DÙNG HÀ NỘI theo hóa đơn 00004102</t>
  </si>
  <si>
    <t>00004146</t>
  </si>
  <si>
    <t>Bán hàng CÔNG TY TNHH XUẤT - NHẬP KHẨU VÀ BÁN LẺ HÀNG TIÊU DÙNG HÀ NỘI theo hóa đơn 00004146</t>
  </si>
  <si>
    <t>00004208</t>
  </si>
  <si>
    <t>00006269</t>
  </si>
  <si>
    <t>00006364</t>
  </si>
  <si>
    <t>00006365</t>
  </si>
  <si>
    <t>Bán hàng CÔNG TY TNHH XUẤT - NHẬP KHẨU VÀ BÁN LẺ HÀNG TIÊU DÙNG HÀ NỘI theo hóa đơn 00006365</t>
  </si>
  <si>
    <t>00006710</t>
  </si>
  <si>
    <t>00006715</t>
  </si>
  <si>
    <t>00006716</t>
  </si>
  <si>
    <t>00006733</t>
  </si>
  <si>
    <t>00006738</t>
  </si>
  <si>
    <t>10011. Siêu thị BRGMart 120 Hàng Trống</t>
  </si>
  <si>
    <t>00006811</t>
  </si>
  <si>
    <t>BRGMART 41 Đông tác, Hà Nội</t>
  </si>
  <si>
    <t>00006817</t>
  </si>
  <si>
    <t>00006818</t>
  </si>
  <si>
    <t>BRGMART Vĩnh Phúc, HN</t>
  </si>
  <si>
    <t>00006877</t>
  </si>
  <si>
    <t>00006879</t>
  </si>
  <si>
    <t>00007625</t>
  </si>
  <si>
    <t>Bán hàng CÔNG TY TNHH XUẤT - NHẬP KHẨU VÀ BÁN LẺ HÀNG TIÊU DÙNG HÀ NỘI theo hóa đơn 00007625</t>
  </si>
  <si>
    <t>00008988</t>
  </si>
  <si>
    <t>00008998</t>
  </si>
  <si>
    <t>00009016</t>
  </si>
  <si>
    <t>00009050</t>
  </si>
  <si>
    <t>10021. Siêu thị BRGMart Nguyễn Văn Cừ</t>
  </si>
  <si>
    <t>00009052</t>
  </si>
  <si>
    <t>00000368</t>
  </si>
  <si>
    <t>00009078</t>
  </si>
  <si>
    <t>00009164</t>
  </si>
  <si>
    <t>BRGMART MD Complex Hàm Nghi, Hà Nội</t>
  </si>
  <si>
    <t>00009165</t>
  </si>
  <si>
    <t>00009219</t>
  </si>
  <si>
    <t>BRG 24 Trần Nhật Duật, Hoàn Kiếm, Hà Nội</t>
  </si>
  <si>
    <t>00009234</t>
  </si>
  <si>
    <t>00011231</t>
  </si>
  <si>
    <t>00011302</t>
  </si>
  <si>
    <t>BRGMAR 160 ngõ Thái Thịnh 1, Hà Nội</t>
  </si>
  <si>
    <t>00011303</t>
  </si>
  <si>
    <t>BRG UDIC Riverside 1 - 122 Vĩnh Tuy, Hai Bà Trưng, HN</t>
  </si>
  <si>
    <t>00011324</t>
  </si>
  <si>
    <t>00011345</t>
  </si>
  <si>
    <t>BRGMART Ecohome3, Hà Nội</t>
  </si>
  <si>
    <t>00011347</t>
  </si>
  <si>
    <t>00011383</t>
  </si>
  <si>
    <t>00011471</t>
  </si>
  <si>
    <t>Cửa hàng Haprofood 27B Nguyễn Đình Chiều</t>
  </si>
  <si>
    <t>00011475</t>
  </si>
  <si>
    <t>Bán hàng CÔNG TY TNHH XUẤT - NHẬP KHẨU VÀ BÁN LẺ HÀNG TIÊU DÙNG HÀ NỘI theo hóa đơn 00011475</t>
  </si>
  <si>
    <t>00011487</t>
  </si>
  <si>
    <t>00011490</t>
  </si>
  <si>
    <t>00011528</t>
  </si>
  <si>
    <t>00011529</t>
  </si>
  <si>
    <t>BRGMart Mao Khê</t>
  </si>
  <si>
    <t>00013282</t>
  </si>
  <si>
    <t>00013283</t>
  </si>
  <si>
    <t>00013374</t>
  </si>
  <si>
    <t>00013435</t>
  </si>
  <si>
    <t>00013457</t>
  </si>
  <si>
    <t>BRG 63 Hàng Trống, Hoàn Kiếm, Hà Nội</t>
  </si>
  <si>
    <t>00013458</t>
  </si>
  <si>
    <t>BRGMART 98 Tô Ngọc Vân, Hà Nội</t>
  </si>
  <si>
    <t>00013521</t>
  </si>
  <si>
    <t>00013523</t>
  </si>
  <si>
    <t>00013600</t>
  </si>
  <si>
    <t>00013611</t>
  </si>
  <si>
    <t>BRG 362 Ngọc Lâm, Hà Nội</t>
  </si>
  <si>
    <t>00015544</t>
  </si>
  <si>
    <t>00015552</t>
  </si>
  <si>
    <t>00015643</t>
  </si>
  <si>
    <t>00015689</t>
  </si>
  <si>
    <t>00015690</t>
  </si>
  <si>
    <t>00015691</t>
  </si>
  <si>
    <t>BRG Lộc Ninh Singashine - Thị trấn Chúc Sơn</t>
  </si>
  <si>
    <t>00015770</t>
  </si>
  <si>
    <t>00015771</t>
  </si>
  <si>
    <t>00015862</t>
  </si>
  <si>
    <t>CỐ ĐỊNH 5% - BRGMART 324 Tây Sơn</t>
  </si>
  <si>
    <t>00015906</t>
  </si>
  <si>
    <t>00016753</t>
  </si>
  <si>
    <t>00017432</t>
  </si>
  <si>
    <t>00017459</t>
  </si>
  <si>
    <t>00017507</t>
  </si>
  <si>
    <t>00017522</t>
  </si>
  <si>
    <t>00017676</t>
  </si>
  <si>
    <t>BRGMART Hải Phòng</t>
  </si>
  <si>
    <t>00017713</t>
  </si>
  <si>
    <t>00017765</t>
  </si>
  <si>
    <t>00017768</t>
  </si>
  <si>
    <t>00017769</t>
  </si>
  <si>
    <t>00000847</t>
  </si>
  <si>
    <t>Hàng trả BRG tháng 3 (11 phiếu Hàng bán trả lại, 39 phiếu Kho nhập T03.2023)</t>
  </si>
  <si>
    <t>00019058</t>
  </si>
  <si>
    <t>00019063</t>
  </si>
  <si>
    <t>00019064</t>
  </si>
  <si>
    <t>00019079</t>
  </si>
  <si>
    <t>00019080</t>
  </si>
  <si>
    <t>00019122</t>
  </si>
  <si>
    <t>00019124</t>
  </si>
  <si>
    <t>00019125</t>
  </si>
  <si>
    <t>00019126</t>
  </si>
  <si>
    <t>00019128</t>
  </si>
  <si>
    <t>00019250</t>
  </si>
  <si>
    <t>00019271</t>
  </si>
  <si>
    <t>BRGMART Phố Nối, Hưng Yên, CK CỐ ĐỊNH 5%</t>
  </si>
  <si>
    <t>00019305</t>
  </si>
  <si>
    <t>BRG Lộc Ninh Singashine - Thị trấn Chúc Sơn, ck cố định 5%</t>
  </si>
  <si>
    <t>00019312</t>
  </si>
  <si>
    <t>00019313</t>
  </si>
  <si>
    <t>00019325</t>
  </si>
  <si>
    <t>00020365</t>
  </si>
  <si>
    <t>00020371</t>
  </si>
  <si>
    <t>Cửa hàng HaproFood 63 Cầu Gỗ</t>
  </si>
  <si>
    <t>00020431</t>
  </si>
  <si>
    <t>00020487</t>
  </si>
  <si>
    <t>00020490</t>
  </si>
  <si>
    <t>00020501</t>
  </si>
  <si>
    <t>00020502</t>
  </si>
  <si>
    <t>00020518</t>
  </si>
  <si>
    <t>00020519</t>
  </si>
  <si>
    <t>Bán hàng BRG10141 Siêu thị Intimemex Như Quỳnh, Hưng Yên, CK CỐ ĐỊNH 5%</t>
  </si>
  <si>
    <t>00020528</t>
  </si>
  <si>
    <t>00020650</t>
  </si>
  <si>
    <t>00020698</t>
  </si>
  <si>
    <t>00022207</t>
  </si>
  <si>
    <t>00022210</t>
  </si>
  <si>
    <t>00022213</t>
  </si>
  <si>
    <t>00022214</t>
  </si>
  <si>
    <t>00022394</t>
  </si>
  <si>
    <t>00022397</t>
  </si>
  <si>
    <t>00022457</t>
  </si>
  <si>
    <t>00022458</t>
  </si>
  <si>
    <t>00022487</t>
  </si>
  <si>
    <t>BRGMART 9 Lê Quý Đôn, Hai Bà Trưng, HN</t>
  </si>
  <si>
    <t>00023447</t>
  </si>
  <si>
    <t>00023473</t>
  </si>
  <si>
    <t>00023541</t>
  </si>
  <si>
    <t>00023573</t>
  </si>
  <si>
    <t>00023603</t>
  </si>
  <si>
    <t>00023637</t>
  </si>
  <si>
    <t>00023704</t>
  </si>
  <si>
    <t>00023705</t>
  </si>
  <si>
    <t>00023706</t>
  </si>
  <si>
    <t>00023756</t>
  </si>
  <si>
    <t>00024724</t>
  </si>
  <si>
    <t>00025165</t>
  </si>
  <si>
    <t>00025166</t>
  </si>
  <si>
    <t>00001354</t>
  </si>
  <si>
    <t>Hàng trả - phiếu trả T04.2023</t>
  </si>
  <si>
    <t>Số dòng = 223</t>
  </si>
  <si>
    <t>HÀNG TRẢ</t>
  </si>
  <si>
    <t>CK tháng 11/2022</t>
  </si>
  <si>
    <t>CK tháng 12/2022</t>
  </si>
  <si>
    <t>1K22TAK</t>
  </si>
  <si>
    <t>00004854</t>
  </si>
  <si>
    <t>Hóa đơn đã hủy</t>
  </si>
  <si>
    <t xml:space="preserve">BẢNG KÊ HÓA ĐƠN CHƯA THANH TOÁN Đến ngày </t>
  </si>
  <si>
    <t xml:space="preserve"> </t>
  </si>
  <si>
    <t>BA1:J444ẢNG KÊ HÓA ĐƠN, CHỨNG TỪ HÀNG HÓA, DỊCH VỤ BÁN RA (MẪU QUẢN TRỊ)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</si>
</sst>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;@"/>
    <numFmt numFmtId="165" formatCode="###,###,###,###,###;\-###,###,###,###,###;;@"/>
    <numFmt numFmtId="166" formatCode="_-* #,##0_-;\-* #,##0_-;_-* &quot;-&quot;??_-;_-@_-"/>
    <numFmt numFmtId="167" formatCode="_(* #,##0_);_(* \(#,##0\);_(* &quot;-&quot;??_);_(@_)"/>
  </numFmts>
  <fonts count="55" x14ac:knownFonts="1">
    <font>
      <sz val="8"/>
      <name val="Verdana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Verdana"/>
      <family val="2"/>
    </font>
    <font>
      <i/>
      <sz val="8"/>
      <name val="Verdana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sz val="10"/>
      <name val="Times New Roman"/>
      <family val="1"/>
    </font>
    <font>
      <sz val="10.5"/>
      <name val="Times New Roman"/>
      <family val="1"/>
    </font>
    <font>
      <sz val="14"/>
      <name val="Times New Roman"/>
      <family val="1"/>
    </font>
    <font>
      <sz val="11.5"/>
      <name val="Times New Roman"/>
      <family val="1"/>
    </font>
    <font>
      <b/>
      <sz val="9.5"/>
      <name val="Times New Roman"/>
      <family val="1"/>
    </font>
    <font>
      <sz val="10"/>
      <name val="Microsoft Sans Serif"/>
      <family val="2"/>
    </font>
    <font>
      <b/>
      <sz val="10"/>
      <color rgb="FF000000"/>
      <name val="Microsoft Sans Serif"/>
      <family val="2"/>
    </font>
    <font>
      <b/>
      <sz val="10"/>
      <name val="Microsoft Sans Serif"/>
      <family val="2"/>
    </font>
    <font>
      <i/>
      <sz val="10"/>
      <name val="Microsoft Sans Serif"/>
      <family val="2"/>
    </font>
    <font>
      <b/>
      <sz val="14.5"/>
      <name val="Times New Roman"/>
      <family val="1"/>
    </font>
    <font>
      <b/>
      <sz val="8"/>
      <name val="Times New Roman"/>
      <family val="1"/>
    </font>
    <font>
      <sz val="8"/>
      <name val="Verdana"/>
      <family val="2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name val="Verdana"/>
      <family val="2"/>
    </font>
    <font>
      <b/>
      <sz val="10"/>
      <name val="Verdana"/>
      <family val="2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4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theme="1"/>
      <name val="Microsoft Sans Serif"/>
      <family val="2"/>
    </font>
    <font>
      <sz val="13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ECF5FF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>
      <alignment vertical="top"/>
    </xf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" fillId="0" borderId="0"/>
  </cellStyleXfs>
  <cellXfs count="202">
    <xf numFmtId="0" fontId="0" fillId="0" borderId="0" xfId="0">
      <alignment vertical="top"/>
    </xf>
    <xf numFmtId="0" fontId="19" fillId="0" borderId="0" xfId="0" applyFont="1" applyAlignment="1">
      <alignment horizontal="center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right" vertical="top" wrapText="1"/>
    </xf>
    <xf numFmtId="165" fontId="0" fillId="0" borderId="0" xfId="0" applyNumberFormat="1">
      <alignment vertical="top"/>
    </xf>
    <xf numFmtId="164" fontId="0" fillId="0" borderId="0" xfId="0" applyNumberFormat="1" applyAlignment="1">
      <alignment horizontal="center" vertical="top"/>
    </xf>
    <xf numFmtId="165" fontId="19" fillId="33" borderId="0" xfId="0" applyNumberFormat="1" applyFont="1" applyFill="1">
      <alignment vertical="top"/>
    </xf>
    <xf numFmtId="0" fontId="22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left" vertical="center" indent="2"/>
    </xf>
    <xf numFmtId="0" fontId="2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indent="2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 vertical="center" indent="15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>
      <alignment vertical="top"/>
    </xf>
    <xf numFmtId="0" fontId="32" fillId="0" borderId="0" xfId="0" applyFont="1" applyAlignment="1">
      <alignment horizontal="left" vertical="center" indent="2"/>
    </xf>
    <xf numFmtId="3" fontId="32" fillId="0" borderId="0" xfId="0" applyNumberFormat="1" applyFont="1" applyAlignment="1">
      <alignment horizontal="left" vertical="center" indent="2"/>
    </xf>
    <xf numFmtId="3" fontId="32" fillId="0" borderId="0" xfId="0" applyNumberFormat="1" applyFont="1" applyAlignment="1">
      <alignment horizontal="left" vertical="center" indent="1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 indent="1"/>
    </xf>
    <xf numFmtId="14" fontId="30" fillId="0" borderId="0" xfId="0" applyNumberFormat="1" applyFont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3" fontId="30" fillId="0" borderId="0" xfId="0" applyNumberFormat="1" applyFont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3" fontId="32" fillId="0" borderId="0" xfId="0" applyNumberFormat="1" applyFont="1" applyAlignment="1">
      <alignment horizontal="right" vertical="center" wrapText="1"/>
    </xf>
    <xf numFmtId="0" fontId="30" fillId="0" borderId="0" xfId="0" applyFont="1" applyAlignment="1">
      <alignment horizontal="left" vertical="center" indent="3"/>
    </xf>
    <xf numFmtId="0" fontId="30" fillId="0" borderId="0" xfId="0" applyFont="1" applyAlignment="1">
      <alignment horizontal="left" vertical="center" indent="2"/>
    </xf>
    <xf numFmtId="3" fontId="30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 wrapText="1" indent="2"/>
    </xf>
    <xf numFmtId="0" fontId="32" fillId="0" borderId="0" xfId="0" applyFont="1" applyAlignment="1">
      <alignment horizontal="left" vertical="center" wrapText="1" indent="1"/>
    </xf>
    <xf numFmtId="0" fontId="33" fillId="0" borderId="0" xfId="0" applyFont="1" applyAlignment="1">
      <alignment horizontal="left" vertical="center" wrapText="1" indent="1"/>
    </xf>
    <xf numFmtId="0" fontId="32" fillId="0" borderId="0" xfId="0" applyFont="1" applyAlignment="1">
      <alignment horizontal="left" vertical="center" wrapText="1" indent="4"/>
    </xf>
    <xf numFmtId="0" fontId="32" fillId="0" borderId="0" xfId="0" applyFont="1" applyAlignment="1">
      <alignment horizontal="left" vertical="center" wrapText="1" indent="8"/>
    </xf>
    <xf numFmtId="0" fontId="32" fillId="0" borderId="0" xfId="0" applyFont="1" applyAlignment="1">
      <alignment horizontal="left" vertical="center" indent="15"/>
    </xf>
    <xf numFmtId="0" fontId="3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1" fillId="34" borderId="0" xfId="0" applyFont="1" applyFill="1" applyAlignment="1">
      <alignment horizontal="left" vertical="center" wrapText="1"/>
    </xf>
    <xf numFmtId="0" fontId="31" fillId="34" borderId="0" xfId="0" applyFont="1" applyFill="1" applyAlignment="1">
      <alignment horizontal="left" vertical="center" wrapText="1" indent="1"/>
    </xf>
    <xf numFmtId="0" fontId="31" fillId="34" borderId="0" xfId="0" applyFont="1" applyFill="1" applyAlignment="1">
      <alignment horizontal="center" vertical="center" wrapText="1"/>
    </xf>
    <xf numFmtId="14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34" borderId="0" xfId="0" applyFont="1" applyFill="1" applyAlignment="1">
      <alignment horizontal="left" vertical="center" wrapText="1"/>
    </xf>
    <xf numFmtId="0" fontId="32" fillId="0" borderId="0" xfId="0" applyFont="1" applyAlignment="1">
      <alignment horizontal="left" vertical="center" indent="1"/>
    </xf>
    <xf numFmtId="0" fontId="32" fillId="0" borderId="0" xfId="0" applyFont="1" applyAlignment="1">
      <alignment horizontal="left" vertical="center" indent="3"/>
    </xf>
    <xf numFmtId="3" fontId="32" fillId="0" borderId="0" xfId="0" applyNumberFormat="1" applyFont="1" applyAlignment="1">
      <alignment horizontal="left" vertical="center" indent="3"/>
    </xf>
    <xf numFmtId="0" fontId="33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1" fillId="0" borderId="0" xfId="0" applyFont="1" applyAlignment="1">
      <alignment horizontal="left" vertical="center" indent="12"/>
    </xf>
    <xf numFmtId="0" fontId="23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left" vertical="center" indent="2"/>
    </xf>
    <xf numFmtId="0" fontId="35" fillId="0" borderId="0" xfId="0" applyFont="1" applyAlignment="1">
      <alignment horizontal="left" vertical="center" indent="2"/>
    </xf>
    <xf numFmtId="3" fontId="32" fillId="0" borderId="0" xfId="0" applyNumberFormat="1" applyFont="1" applyAlignment="1">
      <alignment horizontal="left" vertical="center" wrapText="1" indent="7"/>
    </xf>
    <xf numFmtId="3" fontId="32" fillId="0" borderId="0" xfId="0" applyNumberFormat="1" applyFont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indent="12"/>
    </xf>
    <xf numFmtId="3" fontId="30" fillId="0" borderId="0" xfId="0" applyNumberFormat="1" applyFont="1" applyAlignment="1">
      <alignment horizontal="left" vertical="center" indent="2"/>
    </xf>
    <xf numFmtId="0" fontId="33" fillId="0" borderId="0" xfId="0" applyFont="1" applyAlignment="1">
      <alignment horizontal="right" vertical="center" wrapText="1"/>
    </xf>
    <xf numFmtId="0" fontId="32" fillId="0" borderId="0" xfId="0" applyFont="1" applyAlignment="1">
      <alignment horizontal="right" vertical="center" wrapText="1"/>
    </xf>
    <xf numFmtId="0" fontId="32" fillId="0" borderId="0" xfId="0" applyFont="1" applyAlignment="1">
      <alignment horizontal="left" vertical="center" wrapText="1" indent="2"/>
    </xf>
    <xf numFmtId="0" fontId="30" fillId="0" borderId="0" xfId="0" applyFont="1" applyAlignment="1">
      <alignment horizontal="left" vertical="center" indent="1"/>
    </xf>
    <xf numFmtId="3" fontId="30" fillId="0" borderId="0" xfId="0" applyNumberFormat="1" applyFont="1" applyAlignment="1">
      <alignment horizontal="left" vertical="center" indent="1"/>
    </xf>
    <xf numFmtId="3" fontId="32" fillId="0" borderId="0" xfId="0" applyNumberFormat="1" applyFont="1">
      <alignment vertical="top"/>
    </xf>
    <xf numFmtId="0" fontId="0" fillId="0" borderId="0" xfId="0" applyAlignment="1"/>
    <xf numFmtId="0" fontId="37" fillId="0" borderId="0" xfId="0" applyFont="1" applyAlignment="1">
      <alignment horizontal="center"/>
    </xf>
    <xf numFmtId="0" fontId="38" fillId="0" borderId="0" xfId="0" applyFont="1" applyAlignment="1"/>
    <xf numFmtId="166" fontId="37" fillId="0" borderId="0" xfId="42" applyNumberFormat="1" applyFont="1" applyAlignment="1">
      <alignment horizontal="center"/>
    </xf>
    <xf numFmtId="14" fontId="39" fillId="35" borderId="10" xfId="0" applyNumberFormat="1" applyFont="1" applyFill="1" applyBorder="1" applyAlignment="1">
      <alignment horizontal="center" vertical="center" wrapText="1"/>
    </xf>
    <xf numFmtId="0" fontId="39" fillId="35" borderId="10" xfId="0" applyFont="1" applyFill="1" applyBorder="1" applyAlignment="1">
      <alignment horizontal="center" vertical="center" wrapText="1"/>
    </xf>
    <xf numFmtId="38" fontId="39" fillId="35" borderId="11" xfId="0" applyNumberFormat="1" applyFont="1" applyFill="1" applyBorder="1" applyAlignment="1">
      <alignment horizontal="center" vertical="center" wrapText="1"/>
    </xf>
    <xf numFmtId="0" fontId="40" fillId="36" borderId="10" xfId="0" applyFont="1" applyFill="1" applyBorder="1" applyAlignment="1">
      <alignment horizontal="left" vertical="center"/>
    </xf>
    <xf numFmtId="14" fontId="38" fillId="0" borderId="0" xfId="0" applyNumberFormat="1" applyFont="1" applyAlignment="1"/>
    <xf numFmtId="38" fontId="38" fillId="36" borderId="12" xfId="0" applyNumberFormat="1" applyFont="1" applyFill="1" applyBorder="1" applyAlignment="1">
      <alignment horizontal="right" vertical="center"/>
    </xf>
    <xf numFmtId="38" fontId="38" fillId="36" borderId="0" xfId="0" applyNumberFormat="1" applyFont="1" applyFill="1" applyAlignment="1">
      <alignment horizontal="right" vertical="center"/>
    </xf>
    <xf numFmtId="14" fontId="38" fillId="0" borderId="12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horizontal="left" vertical="center"/>
    </xf>
    <xf numFmtId="38" fontId="38" fillId="0" borderId="12" xfId="0" applyNumberFormat="1" applyFont="1" applyBorder="1" applyAlignment="1">
      <alignment horizontal="right" vertical="center"/>
    </xf>
    <xf numFmtId="0" fontId="38" fillId="0" borderId="12" xfId="0" applyFont="1" applyBorder="1" applyAlignment="1">
      <alignment horizontal="right" vertical="center"/>
    </xf>
    <xf numFmtId="38" fontId="38" fillId="0" borderId="0" xfId="0" applyNumberFormat="1" applyFont="1" applyAlignment="1"/>
    <xf numFmtId="0" fontId="39" fillId="35" borderId="11" xfId="0" applyFont="1" applyFill="1" applyBorder="1" applyAlignment="1">
      <alignment horizontal="center" vertical="center" wrapText="1"/>
    </xf>
    <xf numFmtId="3" fontId="41" fillId="0" borderId="0" xfId="0" applyNumberFormat="1" applyFont="1">
      <alignment vertical="top"/>
    </xf>
    <xf numFmtId="166" fontId="38" fillId="0" borderId="0" xfId="42" applyNumberFormat="1" applyFont="1" applyAlignment="1"/>
    <xf numFmtId="166" fontId="42" fillId="0" borderId="0" xfId="42" applyNumberFormat="1" applyFont="1" applyAlignment="1">
      <alignment vertical="top"/>
    </xf>
    <xf numFmtId="0" fontId="1" fillId="0" borderId="0" xfId="43"/>
    <xf numFmtId="0" fontId="37" fillId="37" borderId="13" xfId="43" applyFont="1" applyFill="1" applyBorder="1" applyAlignment="1">
      <alignment horizontal="center" vertical="center" wrapText="1"/>
    </xf>
    <xf numFmtId="0" fontId="37" fillId="0" borderId="13" xfId="43" applyFont="1" applyBorder="1" applyAlignment="1">
      <alignment horizontal="center" vertical="center" wrapText="1"/>
    </xf>
    <xf numFmtId="167" fontId="45" fillId="0" borderId="13" xfId="44" applyNumberFormat="1" applyFont="1" applyFill="1" applyBorder="1" applyAlignment="1">
      <alignment horizontal="center" vertical="center" wrapText="1"/>
    </xf>
    <xf numFmtId="0" fontId="44" fillId="0" borderId="13" xfId="43" applyFont="1" applyBorder="1" applyAlignment="1">
      <alignment horizontal="center"/>
    </xf>
    <xf numFmtId="0" fontId="44" fillId="0" borderId="13" xfId="43" applyFont="1" applyBorder="1" applyAlignment="1">
      <alignment horizontal="left"/>
    </xf>
    <xf numFmtId="167" fontId="44" fillId="0" borderId="13" xfId="44" applyNumberFormat="1" applyFont="1" applyBorder="1" applyAlignment="1">
      <alignment horizontal="center"/>
    </xf>
    <xf numFmtId="167" fontId="44" fillId="0" borderId="13" xfId="44" applyNumberFormat="1" applyFont="1" applyBorder="1"/>
    <xf numFmtId="0" fontId="44" fillId="0" borderId="13" xfId="43" applyFont="1" applyBorder="1"/>
    <xf numFmtId="167" fontId="0" fillId="0" borderId="0" xfId="0" applyNumberFormat="1" applyAlignment="1"/>
    <xf numFmtId="0" fontId="44" fillId="0" borderId="15" xfId="43" applyFont="1" applyBorder="1" applyAlignment="1">
      <alignment horizontal="left"/>
    </xf>
    <xf numFmtId="167" fontId="37" fillId="37" borderId="13" xfId="44" applyNumberFormat="1" applyFont="1" applyFill="1" applyBorder="1" applyAlignment="1">
      <alignment horizontal="center"/>
    </xf>
    <xf numFmtId="0" fontId="37" fillId="37" borderId="13" xfId="43" applyFont="1" applyFill="1" applyBorder="1"/>
    <xf numFmtId="167" fontId="37" fillId="37" borderId="13" xfId="44" applyNumberFormat="1" applyFont="1" applyFill="1" applyBorder="1"/>
    <xf numFmtId="167" fontId="40" fillId="37" borderId="13" xfId="44" applyNumberFormat="1" applyFont="1" applyFill="1" applyBorder="1" applyAlignment="1">
      <alignment horizontal="center" vertical="center"/>
    </xf>
    <xf numFmtId="167" fontId="37" fillId="37" borderId="13" xfId="43" applyNumberFormat="1" applyFont="1" applyFill="1" applyBorder="1"/>
    <xf numFmtId="167" fontId="45" fillId="33" borderId="13" xfId="43" applyNumberFormat="1" applyFont="1" applyFill="1" applyBorder="1"/>
    <xf numFmtId="0" fontId="38" fillId="0" borderId="0" xfId="43" quotePrefix="1" applyFont="1" applyAlignment="1">
      <alignment horizontal="center" vertical="center"/>
    </xf>
    <xf numFmtId="14" fontId="38" fillId="0" borderId="0" xfId="43" quotePrefix="1" applyNumberFormat="1" applyFont="1" applyAlignment="1">
      <alignment horizontal="left" vertical="center"/>
    </xf>
    <xf numFmtId="0" fontId="38" fillId="0" borderId="0" xfId="43" applyFont="1" applyAlignment="1">
      <alignment horizontal="center" vertical="center"/>
    </xf>
    <xf numFmtId="0" fontId="44" fillId="0" borderId="0" xfId="43" applyFont="1" applyAlignment="1">
      <alignment horizontal="left"/>
    </xf>
    <xf numFmtId="0" fontId="44" fillId="0" borderId="0" xfId="43" applyFont="1" applyAlignment="1">
      <alignment horizontal="center"/>
    </xf>
    <xf numFmtId="0" fontId="46" fillId="0" borderId="0" xfId="43" applyFont="1" applyAlignment="1">
      <alignment horizontal="center"/>
    </xf>
    <xf numFmtId="0" fontId="47" fillId="0" borderId="0" xfId="0" applyFont="1" applyAlignment="1">
      <alignment horizontal="center" vertical="top"/>
    </xf>
    <xf numFmtId="166" fontId="47" fillId="0" borderId="0" xfId="42" applyNumberFormat="1" applyFont="1" applyAlignment="1">
      <alignment horizontal="center" vertical="top"/>
    </xf>
    <xf numFmtId="0" fontId="38" fillId="33" borderId="0" xfId="0" applyFont="1" applyFill="1" applyAlignment="1"/>
    <xf numFmtId="14" fontId="38" fillId="33" borderId="12" xfId="0" applyNumberFormat="1" applyFont="1" applyFill="1" applyBorder="1" applyAlignment="1">
      <alignment horizontal="center" vertical="center"/>
    </xf>
    <xf numFmtId="0" fontId="38" fillId="33" borderId="12" xfId="0" applyFont="1" applyFill="1" applyBorder="1" applyAlignment="1">
      <alignment horizontal="left" vertical="center"/>
    </xf>
    <xf numFmtId="38" fontId="38" fillId="33" borderId="12" xfId="0" applyNumberFormat="1" applyFont="1" applyFill="1" applyBorder="1" applyAlignment="1">
      <alignment horizontal="right" vertical="center"/>
    </xf>
    <xf numFmtId="0" fontId="38" fillId="33" borderId="12" xfId="0" applyFont="1" applyFill="1" applyBorder="1" applyAlignment="1">
      <alignment horizontal="right" vertical="center"/>
    </xf>
    <xf numFmtId="0" fontId="44" fillId="39" borderId="13" xfId="43" applyFont="1" applyFill="1" applyBorder="1" applyAlignment="1">
      <alignment horizontal="center"/>
    </xf>
    <xf numFmtId="0" fontId="44" fillId="39" borderId="15" xfId="43" applyFont="1" applyFill="1" applyBorder="1" applyAlignment="1">
      <alignment horizontal="left"/>
    </xf>
    <xf numFmtId="167" fontId="44" fillId="39" borderId="13" xfId="44" applyNumberFormat="1" applyFont="1" applyFill="1" applyBorder="1" applyAlignment="1">
      <alignment horizontal="center"/>
    </xf>
    <xf numFmtId="0" fontId="44" fillId="39" borderId="13" xfId="43" applyFont="1" applyFill="1" applyBorder="1"/>
    <xf numFmtId="0" fontId="0" fillId="39" borderId="0" xfId="0" applyFill="1" applyAlignment="1"/>
    <xf numFmtId="167" fontId="38" fillId="39" borderId="13" xfId="44" applyNumberFormat="1" applyFont="1" applyFill="1" applyBorder="1" applyAlignment="1">
      <alignment horizontal="center"/>
    </xf>
    <xf numFmtId="0" fontId="38" fillId="39" borderId="0" xfId="0" applyFont="1" applyFill="1" applyAlignment="1"/>
    <xf numFmtId="14" fontId="38" fillId="39" borderId="12" xfId="0" applyNumberFormat="1" applyFont="1" applyFill="1" applyBorder="1" applyAlignment="1">
      <alignment horizontal="center" vertical="center"/>
    </xf>
    <xf numFmtId="0" fontId="38" fillId="39" borderId="12" xfId="0" applyFont="1" applyFill="1" applyBorder="1" applyAlignment="1">
      <alignment horizontal="left" vertical="center"/>
    </xf>
    <xf numFmtId="38" fontId="38" fillId="39" borderId="12" xfId="0" applyNumberFormat="1" applyFont="1" applyFill="1" applyBorder="1" applyAlignment="1">
      <alignment horizontal="right" vertical="center"/>
    </xf>
    <xf numFmtId="0" fontId="38" fillId="39" borderId="12" xfId="0" applyFont="1" applyFill="1" applyBorder="1" applyAlignment="1">
      <alignment horizontal="right" vertical="center"/>
    </xf>
    <xf numFmtId="0" fontId="0" fillId="39" borderId="0" xfId="0" applyFill="1">
      <alignment vertical="top"/>
    </xf>
    <xf numFmtId="9" fontId="0" fillId="0" borderId="0" xfId="45" applyFont="1" applyAlignment="1"/>
    <xf numFmtId="3" fontId="0" fillId="0" borderId="0" xfId="0" applyNumberFormat="1">
      <alignment vertical="top"/>
    </xf>
    <xf numFmtId="166" fontId="0" fillId="0" borderId="0" xfId="0" applyNumberFormat="1">
      <alignment vertical="top"/>
    </xf>
    <xf numFmtId="167" fontId="38" fillId="0" borderId="13" xfId="44" applyNumberFormat="1" applyFont="1" applyBorder="1" applyAlignment="1">
      <alignment horizontal="center"/>
    </xf>
    <xf numFmtId="166" fontId="38" fillId="39" borderId="13" xfId="42" applyNumberFormat="1" applyFont="1" applyFill="1" applyBorder="1"/>
    <xf numFmtId="0" fontId="38" fillId="0" borderId="0" xfId="0" applyFont="1">
      <alignment vertical="top"/>
    </xf>
    <xf numFmtId="166" fontId="38" fillId="0" borderId="0" xfId="42" applyNumberFormat="1" applyFont="1" applyAlignment="1">
      <alignment vertical="top"/>
    </xf>
    <xf numFmtId="38" fontId="0" fillId="0" borderId="0" xfId="0" applyNumberFormat="1">
      <alignment vertical="top"/>
    </xf>
    <xf numFmtId="0" fontId="2" fillId="0" borderId="0" xfId="46"/>
    <xf numFmtId="14" fontId="48" fillId="35" borderId="10" xfId="46" applyNumberFormat="1" applyFont="1" applyFill="1" applyBorder="1" applyAlignment="1">
      <alignment horizontal="center" vertical="center" wrapText="1"/>
    </xf>
    <xf numFmtId="0" fontId="50" fillId="36" borderId="10" xfId="46" applyFont="1" applyFill="1" applyBorder="1" applyAlignment="1">
      <alignment horizontal="left" vertical="center"/>
    </xf>
    <xf numFmtId="0" fontId="51" fillId="0" borderId="12" xfId="46" applyFont="1" applyBorder="1" applyAlignment="1">
      <alignment horizontal="right" vertical="center"/>
    </xf>
    <xf numFmtId="0" fontId="48" fillId="35" borderId="10" xfId="46" applyFont="1" applyFill="1" applyBorder="1" applyAlignment="1">
      <alignment horizontal="center" vertical="center" wrapText="1"/>
    </xf>
    <xf numFmtId="38" fontId="51" fillId="36" borderId="12" xfId="46" applyNumberFormat="1" applyFont="1" applyFill="1" applyBorder="1" applyAlignment="1">
      <alignment horizontal="right" vertical="center"/>
    </xf>
    <xf numFmtId="38" fontId="48" fillId="35" borderId="11" xfId="46" applyNumberFormat="1" applyFont="1" applyFill="1" applyBorder="1" applyAlignment="1">
      <alignment horizontal="center" vertical="center" wrapText="1"/>
    </xf>
    <xf numFmtId="0" fontId="51" fillId="0" borderId="12" xfId="46" applyFont="1" applyBorder="1" applyAlignment="1">
      <alignment horizontal="left" vertical="center"/>
    </xf>
    <xf numFmtId="38" fontId="51" fillId="0" borderId="12" xfId="46" applyNumberFormat="1" applyFont="1" applyBorder="1" applyAlignment="1">
      <alignment horizontal="right" vertical="center"/>
    </xf>
    <xf numFmtId="14" fontId="51" fillId="0" borderId="12" xfId="46" applyNumberFormat="1" applyFont="1" applyBorder="1" applyAlignment="1">
      <alignment horizontal="center" vertical="center"/>
    </xf>
    <xf numFmtId="14" fontId="51" fillId="36" borderId="12" xfId="46" applyNumberFormat="1" applyFont="1" applyFill="1" applyBorder="1" applyAlignment="1">
      <alignment horizontal="left" vertical="center"/>
    </xf>
    <xf numFmtId="0" fontId="52" fillId="0" borderId="0" xfId="46" applyFont="1" applyAlignment="1">
      <alignment horizontal="center"/>
    </xf>
    <xf numFmtId="0" fontId="53" fillId="0" borderId="0" xfId="46" applyFont="1"/>
    <xf numFmtId="0" fontId="51" fillId="0" borderId="0" xfId="0" applyFont="1">
      <alignment vertical="top"/>
    </xf>
    <xf numFmtId="38" fontId="51" fillId="0" borderId="0" xfId="0" applyNumberFormat="1" applyFont="1">
      <alignment vertical="top"/>
    </xf>
    <xf numFmtId="166" fontId="40" fillId="0" borderId="0" xfId="42" applyNumberFormat="1" applyFont="1" applyAlignment="1">
      <alignment vertical="center"/>
    </xf>
    <xf numFmtId="0" fontId="54" fillId="0" borderId="0" xfId="0" applyFont="1" applyAlignment="1"/>
    <xf numFmtId="14" fontId="54" fillId="0" borderId="12" xfId="0" applyNumberFormat="1" applyFont="1" applyBorder="1" applyAlignment="1">
      <alignment horizontal="center" vertical="center"/>
    </xf>
    <xf numFmtId="0" fontId="54" fillId="0" borderId="12" xfId="0" applyFont="1" applyBorder="1" applyAlignment="1">
      <alignment horizontal="left" vertical="center"/>
    </xf>
    <xf numFmtId="38" fontId="54" fillId="0" borderId="12" xfId="0" applyNumberFormat="1" applyFont="1" applyBorder="1" applyAlignment="1">
      <alignment horizontal="right" vertical="center"/>
    </xf>
    <xf numFmtId="0" fontId="54" fillId="0" borderId="12" xfId="0" applyFont="1" applyBorder="1" applyAlignment="1">
      <alignment horizontal="right" vertical="center"/>
    </xf>
    <xf numFmtId="14" fontId="54" fillId="39" borderId="12" xfId="0" applyNumberFormat="1" applyFont="1" applyFill="1" applyBorder="1" applyAlignment="1">
      <alignment horizontal="center" vertical="center"/>
    </xf>
    <xf numFmtId="0" fontId="54" fillId="39" borderId="12" xfId="0" applyFont="1" applyFill="1" applyBorder="1" applyAlignment="1">
      <alignment horizontal="left" vertical="center"/>
    </xf>
    <xf numFmtId="38" fontId="54" fillId="39" borderId="12" xfId="0" applyNumberFormat="1" applyFont="1" applyFill="1" applyBorder="1" applyAlignment="1">
      <alignment horizontal="right" vertical="center"/>
    </xf>
    <xf numFmtId="0" fontId="54" fillId="39" borderId="12" xfId="0" applyFont="1" applyFill="1" applyBorder="1" applyAlignment="1">
      <alignment horizontal="right" vertical="center"/>
    </xf>
    <xf numFmtId="14" fontId="54" fillId="0" borderId="12" xfId="46" applyNumberFormat="1" applyFont="1" applyBorder="1" applyAlignment="1">
      <alignment horizontal="center" vertical="center"/>
    </xf>
    <xf numFmtId="0" fontId="54" fillId="0" borderId="12" xfId="46" applyFont="1" applyBorder="1" applyAlignment="1">
      <alignment horizontal="left" vertical="center"/>
    </xf>
    <xf numFmtId="38" fontId="54" fillId="0" borderId="12" xfId="46" applyNumberFormat="1" applyFont="1" applyBorder="1" applyAlignment="1">
      <alignment horizontal="right" vertical="center"/>
    </xf>
    <xf numFmtId="0" fontId="54" fillId="0" borderId="12" xfId="46" applyFont="1" applyBorder="1" applyAlignment="1">
      <alignment horizontal="right" vertical="center"/>
    </xf>
    <xf numFmtId="166" fontId="40" fillId="0" borderId="0" xfId="42" applyNumberFormat="1" applyFont="1" applyAlignment="1">
      <alignment vertical="top"/>
    </xf>
    <xf numFmtId="0" fontId="54" fillId="0" borderId="12" xfId="0" quotePrefix="1" applyFont="1" applyBorder="1" applyAlignment="1">
      <alignment horizontal="left" vertical="center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47" fillId="0" borderId="0" xfId="0" applyFont="1" applyAlignment="1">
      <alignment horizontal="center" vertical="top"/>
    </xf>
    <xf numFmtId="14" fontId="43" fillId="0" borderId="17" xfId="43" applyNumberFormat="1" applyFont="1" applyBorder="1" applyAlignment="1">
      <alignment horizontal="center"/>
    </xf>
    <xf numFmtId="14" fontId="37" fillId="37" borderId="14" xfId="43" applyNumberFormat="1" applyFont="1" applyFill="1" applyBorder="1" applyAlignment="1">
      <alignment horizontal="center"/>
    </xf>
    <xf numFmtId="14" fontId="37" fillId="37" borderId="15" xfId="43" applyNumberFormat="1" applyFont="1" applyFill="1" applyBorder="1" applyAlignment="1">
      <alignment horizontal="center"/>
    </xf>
    <xf numFmtId="14" fontId="45" fillId="33" borderId="14" xfId="43" quotePrefix="1" applyNumberFormat="1" applyFont="1" applyFill="1" applyBorder="1" applyAlignment="1">
      <alignment horizontal="center" vertical="center"/>
    </xf>
    <xf numFmtId="14" fontId="45" fillId="33" borderId="16" xfId="43" quotePrefix="1" applyNumberFormat="1" applyFont="1" applyFill="1" applyBorder="1" applyAlignment="1">
      <alignment horizontal="center" vertical="center"/>
    </xf>
    <xf numFmtId="14" fontId="45" fillId="33" borderId="15" xfId="43" quotePrefix="1" applyNumberFormat="1" applyFont="1" applyFill="1" applyBorder="1" applyAlignment="1">
      <alignment horizontal="center" vertical="center"/>
    </xf>
    <xf numFmtId="0" fontId="44" fillId="38" borderId="0" xfId="43" applyFont="1" applyFill="1" applyAlignment="1">
      <alignment horizontal="center"/>
    </xf>
    <xf numFmtId="0" fontId="37" fillId="0" borderId="0" xfId="0" applyFont="1" applyAlignment="1">
      <alignment horizontal="center"/>
    </xf>
    <xf numFmtId="0" fontId="49" fillId="0" borderId="0" xfId="46" applyFont="1" applyAlignment="1">
      <alignment horizontal="center"/>
    </xf>
    <xf numFmtId="0" fontId="52" fillId="0" borderId="0" xfId="46" applyFont="1" applyAlignment="1">
      <alignment horizontal="center"/>
    </xf>
    <xf numFmtId="0" fontId="31" fillId="34" borderId="0" xfId="0" applyFont="1" applyFill="1" applyAlignment="1">
      <alignment horizontal="left" vertical="center" wrapText="1"/>
    </xf>
    <xf numFmtId="0" fontId="31" fillId="34" borderId="0" xfId="0" applyFont="1" applyFill="1" applyAlignment="1">
      <alignment horizontal="left" vertical="center" wrapText="1" indent="2"/>
    </xf>
    <xf numFmtId="0" fontId="31" fillId="34" borderId="0" xfId="0" applyFont="1" applyFill="1" applyAlignment="1">
      <alignment horizontal="left" vertical="center" wrapText="1" indent="1"/>
    </xf>
    <xf numFmtId="0" fontId="3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 indent="8"/>
    </xf>
    <xf numFmtId="3" fontId="30" fillId="0" borderId="0" xfId="0" applyNumberFormat="1" applyFont="1" applyAlignment="1">
      <alignment horizontal="right" vertical="center" wrapText="1"/>
    </xf>
    <xf numFmtId="0" fontId="31" fillId="34" borderId="0" xfId="0" applyFont="1" applyFill="1" applyAlignment="1">
      <alignment horizontal="left" vertical="center" wrapText="1" indent="4"/>
    </xf>
    <xf numFmtId="0" fontId="30" fillId="0" borderId="0" xfId="0" applyFont="1" applyAlignment="1">
      <alignment horizontal="right" vertical="center" wrapText="1"/>
    </xf>
    <xf numFmtId="0" fontId="32" fillId="0" borderId="0" xfId="0" applyFont="1" applyAlignment="1">
      <alignment horizontal="left" vertical="center" wrapText="1" indent="2"/>
    </xf>
    <xf numFmtId="3" fontId="30" fillId="0" borderId="0" xfId="0" applyNumberFormat="1" applyFont="1">
      <alignment vertical="top"/>
    </xf>
    <xf numFmtId="2" fontId="0" fillId="0" borderId="0" xfId="0" applyNumberFormat="1">
      <alignment vertical="top"/>
    </xf>
    <xf numFmtId="167" fontId="0" fillId="0" borderId="0" xfId="45" applyNumberFormat="1" applyFont="1" applyAlignment="1"/>
    <xf numFmtId="0" fontId="0" fillId="0" borderId="0" xfId="45" applyNumberFormat="1" applyFont="1" applyAlignment="1"/>
    <xf numFmtId="3" fontId="0" fillId="0" borderId="0" xfId="0" applyNumberFormat="1" applyAlignment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" xfId="42" builtinId="3"/>
    <cellStyle name="Comma 2" xfId="44" xr:uid="{CDEDF35E-EDBD-4AAC-A5F0-ECB32D35ECD4}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3" xr:uid="{71993087-1048-4768-999E-BCC89A66F5CC}"/>
    <cellStyle name="Normal 3" xfId="46" xr:uid="{7E3DACA0-FF24-46BA-B71C-F30CBE0BAF3C}"/>
    <cellStyle name="Note" xfId="15" builtinId="10" customBuiltin="1"/>
    <cellStyle name="Output" xfId="10" builtinId="21" customBuiltin="1"/>
    <cellStyle name="Percent" xfId="45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92"/>
  <sheetViews>
    <sheetView topLeftCell="A145" workbookViewId="0">
      <selection activeCell="D187" sqref="D187"/>
    </sheetView>
  </sheetViews>
  <sheetFormatPr defaultRowHeight="10.5" x14ac:dyDescent="0.15"/>
  <cols>
    <col min="1" max="2" width="15.28515625" bestFit="1" customWidth="1"/>
    <col min="3" max="3" width="57.140625" bestFit="1" customWidth="1"/>
    <col min="4" max="5" width="22.85546875" bestFit="1" customWidth="1"/>
  </cols>
  <sheetData>
    <row r="3" spans="1:5" x14ac:dyDescent="0.15">
      <c r="A3" s="172"/>
      <c r="B3" s="172"/>
      <c r="C3" s="172"/>
      <c r="D3" s="172"/>
      <c r="E3" s="172"/>
    </row>
    <row r="4" spans="1:5" x14ac:dyDescent="0.15">
      <c r="A4" s="173"/>
      <c r="B4" s="173"/>
      <c r="C4" s="173"/>
      <c r="D4" s="173"/>
      <c r="E4" s="173"/>
    </row>
    <row r="6" spans="1:5" ht="15.7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</row>
    <row r="7" spans="1:5" x14ac:dyDescent="0.15">
      <c r="A7" s="5">
        <v>44805</v>
      </c>
      <c r="B7" s="3" t="s">
        <v>8</v>
      </c>
      <c r="C7" s="2" t="s">
        <v>6</v>
      </c>
      <c r="D7" s="4">
        <v>0</v>
      </c>
      <c r="E7" s="4">
        <v>753402</v>
      </c>
    </row>
    <row r="8" spans="1:5" x14ac:dyDescent="0.15">
      <c r="A8" s="5">
        <v>44805</v>
      </c>
      <c r="B8" s="3" t="s">
        <v>9</v>
      </c>
      <c r="C8" s="2" t="s">
        <v>6</v>
      </c>
      <c r="D8" s="4">
        <v>0</v>
      </c>
      <c r="E8" s="4">
        <v>1622522</v>
      </c>
    </row>
    <row r="9" spans="1:5" x14ac:dyDescent="0.15">
      <c r="A9" s="5">
        <v>44811</v>
      </c>
      <c r="B9" s="3" t="s">
        <v>10</v>
      </c>
      <c r="C9" s="2" t="s">
        <v>6</v>
      </c>
      <c r="D9" s="4">
        <v>0</v>
      </c>
      <c r="E9" s="4">
        <v>1854813</v>
      </c>
    </row>
    <row r="10" spans="1:5" x14ac:dyDescent="0.15">
      <c r="A10" s="5">
        <v>44809</v>
      </c>
      <c r="B10" s="3" t="s">
        <v>11</v>
      </c>
      <c r="C10" s="2" t="s">
        <v>6</v>
      </c>
      <c r="D10" s="4">
        <v>0</v>
      </c>
      <c r="E10" s="4">
        <v>2975629</v>
      </c>
    </row>
    <row r="11" spans="1:5" x14ac:dyDescent="0.15">
      <c r="A11" s="5">
        <v>44814</v>
      </c>
      <c r="B11" s="3" t="s">
        <v>12</v>
      </c>
      <c r="C11" s="2" t="s">
        <v>6</v>
      </c>
      <c r="D11" s="4">
        <v>0</v>
      </c>
      <c r="E11" s="4">
        <v>2415989</v>
      </c>
    </row>
    <row r="12" spans="1:5" x14ac:dyDescent="0.15">
      <c r="A12" s="5">
        <v>44817</v>
      </c>
      <c r="B12" s="3" t="s">
        <v>13</v>
      </c>
      <c r="C12" s="2" t="s">
        <v>6</v>
      </c>
      <c r="D12" s="4">
        <v>0</v>
      </c>
      <c r="E12" s="4">
        <v>2200379</v>
      </c>
    </row>
    <row r="13" spans="1:5" x14ac:dyDescent="0.15">
      <c r="A13" s="5">
        <v>44814</v>
      </c>
      <c r="B13" s="3" t="s">
        <v>14</v>
      </c>
      <c r="C13" s="2" t="s">
        <v>6</v>
      </c>
      <c r="D13" s="4">
        <v>0</v>
      </c>
      <c r="E13" s="4">
        <v>1256488</v>
      </c>
    </row>
    <row r="14" spans="1:5" x14ac:dyDescent="0.15">
      <c r="A14" s="5">
        <v>44817</v>
      </c>
      <c r="B14" s="3" t="s">
        <v>15</v>
      </c>
      <c r="C14" s="2" t="s">
        <v>6</v>
      </c>
      <c r="D14" s="4">
        <v>0</v>
      </c>
      <c r="E14" s="4">
        <v>912240</v>
      </c>
    </row>
    <row r="15" spans="1:5" x14ac:dyDescent="0.15">
      <c r="A15" s="5">
        <v>44816</v>
      </c>
      <c r="B15" s="3" t="s">
        <v>16</v>
      </c>
      <c r="C15" s="2" t="s">
        <v>6</v>
      </c>
      <c r="D15" s="4">
        <v>0</v>
      </c>
      <c r="E15" s="4">
        <v>1141906</v>
      </c>
    </row>
    <row r="16" spans="1:5" x14ac:dyDescent="0.15">
      <c r="A16" s="5">
        <v>44816</v>
      </c>
      <c r="B16" s="3" t="s">
        <v>17</v>
      </c>
      <c r="C16" s="2" t="s">
        <v>6</v>
      </c>
      <c r="D16" s="4">
        <v>0</v>
      </c>
      <c r="E16" s="4">
        <v>912240</v>
      </c>
    </row>
    <row r="17" spans="1:5" x14ac:dyDescent="0.15">
      <c r="A17" s="5">
        <v>44820</v>
      </c>
      <c r="B17" s="3" t="s">
        <v>18</v>
      </c>
      <c r="C17" s="2" t="s">
        <v>6</v>
      </c>
      <c r="D17" s="4">
        <v>0</v>
      </c>
      <c r="E17" s="4">
        <v>1155316</v>
      </c>
    </row>
    <row r="18" spans="1:5" x14ac:dyDescent="0.15">
      <c r="A18" s="5">
        <v>44821</v>
      </c>
      <c r="B18" s="3" t="s">
        <v>19</v>
      </c>
      <c r="C18" s="2" t="s">
        <v>6</v>
      </c>
      <c r="D18" s="4">
        <v>0</v>
      </c>
      <c r="E18" s="4">
        <v>1876533</v>
      </c>
    </row>
    <row r="19" spans="1:5" x14ac:dyDescent="0.15">
      <c r="A19" s="5">
        <v>44820</v>
      </c>
      <c r="B19" s="3" t="s">
        <v>20</v>
      </c>
      <c r="C19" s="2" t="s">
        <v>6</v>
      </c>
      <c r="D19" s="4">
        <v>0</v>
      </c>
      <c r="E19" s="4">
        <v>1767361</v>
      </c>
    </row>
    <row r="20" spans="1:5" x14ac:dyDescent="0.15">
      <c r="A20" s="5">
        <v>44821</v>
      </c>
      <c r="B20" s="3" t="s">
        <v>21</v>
      </c>
      <c r="C20" s="2" t="s">
        <v>6</v>
      </c>
      <c r="D20" s="4">
        <v>0</v>
      </c>
      <c r="E20" s="4">
        <v>483453</v>
      </c>
    </row>
    <row r="21" spans="1:5" x14ac:dyDescent="0.15">
      <c r="A21" s="5">
        <v>44820</v>
      </c>
      <c r="B21" s="3" t="s">
        <v>22</v>
      </c>
      <c r="C21" s="2" t="s">
        <v>6</v>
      </c>
      <c r="D21" s="4">
        <v>0</v>
      </c>
      <c r="E21" s="4">
        <v>1678658</v>
      </c>
    </row>
    <row r="22" spans="1:5" x14ac:dyDescent="0.15">
      <c r="A22" s="5">
        <v>44821</v>
      </c>
      <c r="B22" s="3" t="s">
        <v>23</v>
      </c>
      <c r="C22" s="2" t="s">
        <v>6</v>
      </c>
      <c r="D22" s="4">
        <v>0</v>
      </c>
      <c r="E22" s="4">
        <v>2294771</v>
      </c>
    </row>
    <row r="23" spans="1:5" x14ac:dyDescent="0.15">
      <c r="A23" s="5">
        <v>44823</v>
      </c>
      <c r="B23" s="3" t="s">
        <v>24</v>
      </c>
      <c r="C23" s="2" t="s">
        <v>6</v>
      </c>
      <c r="D23" s="4">
        <v>0</v>
      </c>
      <c r="E23" s="4">
        <v>3404447</v>
      </c>
    </row>
    <row r="24" spans="1:5" x14ac:dyDescent="0.15">
      <c r="A24" s="5">
        <v>44821</v>
      </c>
      <c r="B24" s="3" t="s">
        <v>25</v>
      </c>
      <c r="C24" s="2" t="s">
        <v>6</v>
      </c>
      <c r="D24" s="4">
        <v>0</v>
      </c>
      <c r="E24" s="4">
        <v>1035027</v>
      </c>
    </row>
    <row r="25" spans="1:5" x14ac:dyDescent="0.15">
      <c r="A25" s="5">
        <v>44821</v>
      </c>
      <c r="B25" s="3" t="s">
        <v>26</v>
      </c>
      <c r="C25" s="2" t="s">
        <v>6</v>
      </c>
      <c r="D25" s="4">
        <v>0</v>
      </c>
      <c r="E25" s="4">
        <v>1404891</v>
      </c>
    </row>
    <row r="26" spans="1:5" x14ac:dyDescent="0.15">
      <c r="A26" s="5">
        <v>44820</v>
      </c>
      <c r="B26" s="3" t="s">
        <v>27</v>
      </c>
      <c r="C26" s="2" t="s">
        <v>6</v>
      </c>
      <c r="D26" s="4">
        <v>0</v>
      </c>
      <c r="E26" s="4">
        <v>862075</v>
      </c>
    </row>
    <row r="27" spans="1:5" x14ac:dyDescent="0.15">
      <c r="A27" s="5">
        <v>44823</v>
      </c>
      <c r="B27" s="3" t="s">
        <v>28</v>
      </c>
      <c r="C27" s="2" t="s">
        <v>6</v>
      </c>
      <c r="D27" s="4">
        <v>0</v>
      </c>
      <c r="E27" s="4">
        <v>795747</v>
      </c>
    </row>
    <row r="28" spans="1:5" x14ac:dyDescent="0.15">
      <c r="A28" s="5">
        <v>44824</v>
      </c>
      <c r="B28" s="3" t="s">
        <v>29</v>
      </c>
      <c r="C28" s="2" t="s">
        <v>6</v>
      </c>
      <c r="D28" s="4">
        <v>0</v>
      </c>
      <c r="E28" s="4">
        <v>2742084</v>
      </c>
    </row>
    <row r="29" spans="1:5" x14ac:dyDescent="0.15">
      <c r="A29" s="5">
        <v>44823</v>
      </c>
      <c r="B29" s="3" t="s">
        <v>30</v>
      </c>
      <c r="C29" s="2" t="s">
        <v>6</v>
      </c>
      <c r="D29" s="4">
        <v>0</v>
      </c>
      <c r="E29" s="4">
        <v>795747</v>
      </c>
    </row>
    <row r="30" spans="1:5" x14ac:dyDescent="0.15">
      <c r="A30" s="5">
        <v>44824</v>
      </c>
      <c r="B30" s="3" t="s">
        <v>31</v>
      </c>
      <c r="C30" s="2" t="s">
        <v>6</v>
      </c>
      <c r="D30" s="4">
        <v>0</v>
      </c>
      <c r="E30" s="4">
        <v>1301936</v>
      </c>
    </row>
    <row r="31" spans="1:5" x14ac:dyDescent="0.15">
      <c r="A31" s="5">
        <v>44830</v>
      </c>
      <c r="B31" s="3" t="s">
        <v>32</v>
      </c>
      <c r="C31" s="2" t="s">
        <v>6</v>
      </c>
      <c r="D31" s="4">
        <v>0</v>
      </c>
      <c r="E31" s="4">
        <v>1392115</v>
      </c>
    </row>
    <row r="32" spans="1:5" x14ac:dyDescent="0.15">
      <c r="A32" s="5">
        <v>44830</v>
      </c>
      <c r="B32" s="3" t="s">
        <v>33</v>
      </c>
      <c r="C32" s="2" t="s">
        <v>6</v>
      </c>
      <c r="D32" s="4">
        <v>0</v>
      </c>
      <c r="E32" s="4">
        <v>2389451</v>
      </c>
    </row>
    <row r="33" spans="1:5" x14ac:dyDescent="0.15">
      <c r="A33" s="5">
        <v>44830</v>
      </c>
      <c r="B33" s="3" t="s">
        <v>34</v>
      </c>
      <c r="C33" s="2" t="s">
        <v>6</v>
      </c>
      <c r="D33" s="4">
        <v>0</v>
      </c>
      <c r="E33" s="4">
        <v>968536</v>
      </c>
    </row>
    <row r="34" spans="1:5" x14ac:dyDescent="0.15">
      <c r="A34" s="5">
        <v>44830</v>
      </c>
      <c r="B34" s="3" t="s">
        <v>35</v>
      </c>
      <c r="C34" s="2" t="s">
        <v>6</v>
      </c>
      <c r="D34" s="4">
        <v>0</v>
      </c>
      <c r="E34" s="4">
        <v>3439513</v>
      </c>
    </row>
    <row r="35" spans="1:5" x14ac:dyDescent="0.15">
      <c r="A35" s="5">
        <v>44831</v>
      </c>
      <c r="B35" s="3" t="s">
        <v>36</v>
      </c>
      <c r="C35" s="2" t="s">
        <v>6</v>
      </c>
      <c r="D35" s="4">
        <v>0</v>
      </c>
      <c r="E35" s="4">
        <v>720249</v>
      </c>
    </row>
    <row r="36" spans="1:5" x14ac:dyDescent="0.15">
      <c r="A36" s="5">
        <v>44831</v>
      </c>
      <c r="B36" s="3" t="s">
        <v>37</v>
      </c>
      <c r="C36" s="2" t="s">
        <v>6</v>
      </c>
      <c r="D36" s="4">
        <v>0</v>
      </c>
      <c r="E36" s="4">
        <v>1054412</v>
      </c>
    </row>
    <row r="37" spans="1:5" x14ac:dyDescent="0.15">
      <c r="A37" s="2" t="s">
        <v>0</v>
      </c>
      <c r="B37" s="3" t="s">
        <v>0</v>
      </c>
      <c r="C37" s="2" t="s">
        <v>7</v>
      </c>
      <c r="D37" s="4">
        <v>4444517</v>
      </c>
      <c r="E37" s="4">
        <v>0</v>
      </c>
    </row>
    <row r="38" spans="1:5" x14ac:dyDescent="0.15">
      <c r="A38" s="5">
        <v>44837</v>
      </c>
      <c r="B38" s="3" t="s">
        <v>38</v>
      </c>
      <c r="C38" s="2" t="s">
        <v>6</v>
      </c>
      <c r="D38" s="4">
        <v>0</v>
      </c>
      <c r="E38" s="4">
        <v>2507919</v>
      </c>
    </row>
    <row r="39" spans="1:5" x14ac:dyDescent="0.15">
      <c r="A39" s="5">
        <v>44837</v>
      </c>
      <c r="B39" s="3" t="s">
        <v>39</v>
      </c>
      <c r="C39" s="2" t="s">
        <v>6</v>
      </c>
      <c r="D39" s="4">
        <v>0</v>
      </c>
      <c r="E39" s="4">
        <v>1450979</v>
      </c>
    </row>
    <row r="40" spans="1:5" x14ac:dyDescent="0.15">
      <c r="A40" s="5">
        <v>44838</v>
      </c>
      <c r="B40" s="3" t="s">
        <v>40</v>
      </c>
      <c r="C40" s="2" t="s">
        <v>6</v>
      </c>
      <c r="D40" s="4">
        <v>0</v>
      </c>
      <c r="E40" s="4">
        <v>1203702</v>
      </c>
    </row>
    <row r="41" spans="1:5" x14ac:dyDescent="0.15">
      <c r="A41" s="5">
        <v>44839</v>
      </c>
      <c r="B41" s="3" t="s">
        <v>41</v>
      </c>
      <c r="C41" s="2" t="s">
        <v>6</v>
      </c>
      <c r="D41" s="4">
        <v>0</v>
      </c>
      <c r="E41" s="4">
        <v>3335455</v>
      </c>
    </row>
    <row r="42" spans="1:5" x14ac:dyDescent="0.15">
      <c r="A42" s="5">
        <v>44838</v>
      </c>
      <c r="B42" s="3" t="s">
        <v>42</v>
      </c>
      <c r="C42" s="2" t="s">
        <v>6</v>
      </c>
      <c r="D42" s="4">
        <v>0</v>
      </c>
      <c r="E42" s="4">
        <v>1801660</v>
      </c>
    </row>
    <row r="43" spans="1:5" x14ac:dyDescent="0.15">
      <c r="A43" s="5">
        <v>44840</v>
      </c>
      <c r="B43" s="3" t="s">
        <v>43</v>
      </c>
      <c r="C43" s="2" t="s">
        <v>6</v>
      </c>
      <c r="D43" s="4">
        <v>0</v>
      </c>
      <c r="E43" s="4">
        <v>3047198</v>
      </c>
    </row>
    <row r="44" spans="1:5" x14ac:dyDescent="0.15">
      <c r="A44" s="5">
        <v>44842</v>
      </c>
      <c r="B44" s="3" t="s">
        <v>44</v>
      </c>
      <c r="C44" s="2" t="s">
        <v>6</v>
      </c>
      <c r="D44" s="4">
        <v>0</v>
      </c>
      <c r="E44" s="4">
        <v>1118403</v>
      </c>
    </row>
    <row r="45" spans="1:5" x14ac:dyDescent="0.15">
      <c r="A45" s="5">
        <v>44844</v>
      </c>
      <c r="B45" s="3" t="s">
        <v>45</v>
      </c>
      <c r="C45" s="2" t="s">
        <v>6</v>
      </c>
      <c r="D45" s="4">
        <v>0</v>
      </c>
      <c r="E45" s="4">
        <v>2503276</v>
      </c>
    </row>
    <row r="46" spans="1:5" x14ac:dyDescent="0.15">
      <c r="A46" s="5">
        <v>44844</v>
      </c>
      <c r="B46" s="3" t="s">
        <v>46</v>
      </c>
      <c r="C46" s="2" t="s">
        <v>6</v>
      </c>
      <c r="D46" s="4">
        <v>0</v>
      </c>
      <c r="E46" s="4">
        <v>968536</v>
      </c>
    </row>
    <row r="47" spans="1:5" x14ac:dyDescent="0.15">
      <c r="A47" s="5">
        <v>44845</v>
      </c>
      <c r="B47" s="3" t="s">
        <v>47</v>
      </c>
      <c r="C47" s="2" t="s">
        <v>6</v>
      </c>
      <c r="D47" s="4">
        <v>0</v>
      </c>
      <c r="E47" s="4">
        <v>1445877</v>
      </c>
    </row>
    <row r="48" spans="1:5" x14ac:dyDescent="0.15">
      <c r="A48" s="5">
        <v>44845</v>
      </c>
      <c r="B48" s="3" t="s">
        <v>48</v>
      </c>
      <c r="C48" s="2" t="s">
        <v>6</v>
      </c>
      <c r="D48" s="4">
        <v>0</v>
      </c>
      <c r="E48" s="4">
        <v>693190</v>
      </c>
    </row>
    <row r="49" spans="1:5" x14ac:dyDescent="0.15">
      <c r="A49" s="5">
        <v>44846</v>
      </c>
      <c r="B49" s="3" t="s">
        <v>49</v>
      </c>
      <c r="C49" s="2" t="s">
        <v>6</v>
      </c>
      <c r="D49" s="4">
        <v>0</v>
      </c>
      <c r="E49" s="4">
        <v>2741875</v>
      </c>
    </row>
    <row r="50" spans="1:5" x14ac:dyDescent="0.15">
      <c r="A50" s="5">
        <v>44847</v>
      </c>
      <c r="B50" s="3" t="s">
        <v>50</v>
      </c>
      <c r="C50" s="2" t="s">
        <v>6</v>
      </c>
      <c r="D50" s="4">
        <v>0</v>
      </c>
      <c r="E50" s="4">
        <v>2627675</v>
      </c>
    </row>
    <row r="51" spans="1:5" x14ac:dyDescent="0.15">
      <c r="A51" s="5">
        <v>44846</v>
      </c>
      <c r="B51" s="3" t="s">
        <v>51</v>
      </c>
      <c r="C51" s="2" t="s">
        <v>6</v>
      </c>
      <c r="D51" s="4">
        <v>0</v>
      </c>
      <c r="E51" s="4">
        <v>2882286</v>
      </c>
    </row>
    <row r="52" spans="1:5" x14ac:dyDescent="0.15">
      <c r="A52" s="5">
        <v>44848</v>
      </c>
      <c r="B52" s="3" t="s">
        <v>52</v>
      </c>
      <c r="C52" s="2" t="s">
        <v>6</v>
      </c>
      <c r="D52" s="4">
        <v>0</v>
      </c>
      <c r="E52" s="4">
        <v>885139</v>
      </c>
    </row>
    <row r="53" spans="1:5" x14ac:dyDescent="0.15">
      <c r="A53" s="5">
        <v>44846</v>
      </c>
      <c r="B53" s="3" t="s">
        <v>53</v>
      </c>
      <c r="C53" s="2" t="s">
        <v>6</v>
      </c>
      <c r="D53" s="4">
        <v>0</v>
      </c>
      <c r="E53" s="4">
        <v>5620365</v>
      </c>
    </row>
    <row r="54" spans="1:5" x14ac:dyDescent="0.15">
      <c r="A54" s="5">
        <v>44846</v>
      </c>
      <c r="B54" s="3" t="s">
        <v>54</v>
      </c>
      <c r="C54" s="2" t="s">
        <v>6</v>
      </c>
      <c r="D54" s="4">
        <v>0</v>
      </c>
      <c r="E54" s="4">
        <v>2014413</v>
      </c>
    </row>
    <row r="55" spans="1:5" x14ac:dyDescent="0.15">
      <c r="A55" s="5">
        <v>44849</v>
      </c>
      <c r="B55" s="3" t="s">
        <v>55</v>
      </c>
      <c r="C55" s="2" t="s">
        <v>6</v>
      </c>
      <c r="D55" s="4">
        <v>0</v>
      </c>
      <c r="E55" s="4">
        <v>1140131</v>
      </c>
    </row>
    <row r="56" spans="1:5" x14ac:dyDescent="0.15">
      <c r="A56" s="5">
        <v>44851</v>
      </c>
      <c r="B56" s="3" t="s">
        <v>56</v>
      </c>
      <c r="C56" s="2" t="s">
        <v>6</v>
      </c>
      <c r="D56" s="4">
        <v>0</v>
      </c>
      <c r="E56" s="4">
        <v>1709182</v>
      </c>
    </row>
    <row r="57" spans="1:5" x14ac:dyDescent="0.15">
      <c r="A57" s="5">
        <v>44849</v>
      </c>
      <c r="B57" s="3" t="s">
        <v>57</v>
      </c>
      <c r="C57" s="2" t="s">
        <v>6</v>
      </c>
      <c r="D57" s="4">
        <v>0</v>
      </c>
      <c r="E57" s="4">
        <v>3124215</v>
      </c>
    </row>
    <row r="58" spans="1:5" x14ac:dyDescent="0.15">
      <c r="A58" s="5">
        <v>44851</v>
      </c>
      <c r="B58" s="3" t="s">
        <v>58</v>
      </c>
      <c r="C58" s="2" t="s">
        <v>6</v>
      </c>
      <c r="D58" s="4">
        <v>0</v>
      </c>
      <c r="E58" s="4">
        <v>4501951</v>
      </c>
    </row>
    <row r="59" spans="1:5" x14ac:dyDescent="0.15">
      <c r="A59" s="5">
        <v>44854</v>
      </c>
      <c r="B59" s="3" t="s">
        <v>59</v>
      </c>
      <c r="C59" s="2" t="s">
        <v>6</v>
      </c>
      <c r="D59" s="4">
        <v>0</v>
      </c>
      <c r="E59" s="4">
        <v>938744</v>
      </c>
    </row>
    <row r="60" spans="1:5" x14ac:dyDescent="0.15">
      <c r="A60" s="5">
        <v>44854</v>
      </c>
      <c r="B60" s="3" t="s">
        <v>60</v>
      </c>
      <c r="C60" s="2" t="s">
        <v>6</v>
      </c>
      <c r="D60" s="4">
        <v>0</v>
      </c>
      <c r="E60" s="4">
        <v>1014877</v>
      </c>
    </row>
    <row r="61" spans="1:5" x14ac:dyDescent="0.15">
      <c r="A61" s="5">
        <v>44854</v>
      </c>
      <c r="B61" s="3" t="s">
        <v>61</v>
      </c>
      <c r="C61" s="2" t="s">
        <v>6</v>
      </c>
      <c r="D61" s="4">
        <v>0</v>
      </c>
      <c r="E61" s="4">
        <v>921207</v>
      </c>
    </row>
    <row r="62" spans="1:5" x14ac:dyDescent="0.15">
      <c r="A62" s="5">
        <v>44855</v>
      </c>
      <c r="B62" s="3" t="s">
        <v>62</v>
      </c>
      <c r="C62" s="2" t="s">
        <v>6</v>
      </c>
      <c r="D62" s="4">
        <v>0</v>
      </c>
      <c r="E62" s="4">
        <v>1360448</v>
      </c>
    </row>
    <row r="63" spans="1:5" x14ac:dyDescent="0.15">
      <c r="A63" s="5">
        <v>44855</v>
      </c>
      <c r="B63" s="3" t="s">
        <v>63</v>
      </c>
      <c r="C63" s="2" t="s">
        <v>6</v>
      </c>
      <c r="D63" s="4">
        <v>0</v>
      </c>
      <c r="E63" s="4">
        <v>2141459</v>
      </c>
    </row>
    <row r="64" spans="1:5" x14ac:dyDescent="0.15">
      <c r="A64" s="5">
        <v>44856</v>
      </c>
      <c r="B64" s="3" t="s">
        <v>64</v>
      </c>
      <c r="C64" s="2" t="s">
        <v>6</v>
      </c>
      <c r="D64" s="4">
        <v>0</v>
      </c>
      <c r="E64" s="4">
        <v>718537</v>
      </c>
    </row>
    <row r="65" spans="1:5" x14ac:dyDescent="0.15">
      <c r="A65" s="5">
        <v>44858</v>
      </c>
      <c r="B65" s="3" t="s">
        <v>65</v>
      </c>
      <c r="C65" s="2" t="s">
        <v>6</v>
      </c>
      <c r="D65" s="4">
        <v>0</v>
      </c>
      <c r="E65" s="4">
        <v>3110092</v>
      </c>
    </row>
    <row r="66" spans="1:5" x14ac:dyDescent="0.15">
      <c r="A66" s="5">
        <v>44858</v>
      </c>
      <c r="B66" s="3" t="s">
        <v>66</v>
      </c>
      <c r="C66" s="2" t="s">
        <v>6</v>
      </c>
      <c r="D66" s="4">
        <v>0</v>
      </c>
      <c r="E66" s="4">
        <v>753402</v>
      </c>
    </row>
    <row r="67" spans="1:5" x14ac:dyDescent="0.15">
      <c r="A67" s="5">
        <v>44858</v>
      </c>
      <c r="B67" s="3" t="s">
        <v>67</v>
      </c>
      <c r="C67" s="2" t="s">
        <v>6</v>
      </c>
      <c r="D67" s="4">
        <v>0</v>
      </c>
      <c r="E67" s="4">
        <v>900694</v>
      </c>
    </row>
    <row r="68" spans="1:5" x14ac:dyDescent="0.15">
      <c r="A68" s="5">
        <v>44856</v>
      </c>
      <c r="B68" s="3" t="s">
        <v>68</v>
      </c>
      <c r="C68" s="2" t="s">
        <v>6</v>
      </c>
      <c r="D68" s="4">
        <v>0</v>
      </c>
      <c r="E68" s="4">
        <v>1750263</v>
      </c>
    </row>
    <row r="69" spans="1:5" x14ac:dyDescent="0.15">
      <c r="A69" s="5">
        <v>44860</v>
      </c>
      <c r="B69" s="3" t="s">
        <v>69</v>
      </c>
      <c r="C69" s="2" t="s">
        <v>6</v>
      </c>
      <c r="D69" s="4">
        <v>0</v>
      </c>
      <c r="E69" s="4">
        <v>1262408</v>
      </c>
    </row>
    <row r="70" spans="1:5" x14ac:dyDescent="0.15">
      <c r="A70" s="5">
        <v>44860</v>
      </c>
      <c r="B70" s="3" t="s">
        <v>70</v>
      </c>
      <c r="C70" s="2" t="s">
        <v>6</v>
      </c>
      <c r="D70" s="4">
        <v>0</v>
      </c>
      <c r="E70" s="4">
        <v>1139455</v>
      </c>
    </row>
    <row r="71" spans="1:5" x14ac:dyDescent="0.15">
      <c r="A71" s="5">
        <v>44862</v>
      </c>
      <c r="B71" s="3" t="s">
        <v>71</v>
      </c>
      <c r="C71" s="2" t="s">
        <v>6</v>
      </c>
      <c r="D71" s="4">
        <v>0</v>
      </c>
      <c r="E71" s="4">
        <v>879443</v>
      </c>
    </row>
    <row r="72" spans="1:5" x14ac:dyDescent="0.15">
      <c r="A72" s="5">
        <v>44862</v>
      </c>
      <c r="B72" s="3" t="s">
        <v>72</v>
      </c>
      <c r="C72" s="2" t="s">
        <v>6</v>
      </c>
      <c r="D72" s="4">
        <v>0</v>
      </c>
      <c r="E72" s="4">
        <v>1755910</v>
      </c>
    </row>
    <row r="73" spans="1:5" x14ac:dyDescent="0.15">
      <c r="A73" s="2" t="s">
        <v>0</v>
      </c>
      <c r="B73" s="3" t="s">
        <v>0</v>
      </c>
      <c r="C73" s="2" t="s">
        <v>7</v>
      </c>
      <c r="D73" s="4">
        <v>5880436</v>
      </c>
      <c r="E73" s="4">
        <v>0</v>
      </c>
    </row>
    <row r="74" spans="1:5" x14ac:dyDescent="0.15">
      <c r="A74" s="5">
        <v>44866</v>
      </c>
      <c r="B74" s="3" t="s">
        <v>73</v>
      </c>
      <c r="C74" s="2" t="s">
        <v>6</v>
      </c>
      <c r="D74" s="4">
        <v>0</v>
      </c>
      <c r="E74" s="4">
        <v>1530144</v>
      </c>
    </row>
    <row r="75" spans="1:5" x14ac:dyDescent="0.15">
      <c r="A75" s="5">
        <v>44869</v>
      </c>
      <c r="B75" s="3" t="s">
        <v>74</v>
      </c>
      <c r="C75" s="2" t="s">
        <v>6</v>
      </c>
      <c r="D75" s="4">
        <v>0</v>
      </c>
      <c r="E75" s="4">
        <v>2443234</v>
      </c>
    </row>
    <row r="76" spans="1:5" x14ac:dyDescent="0.15">
      <c r="A76" s="5">
        <v>44870</v>
      </c>
      <c r="B76" s="3" t="s">
        <v>75</v>
      </c>
      <c r="C76" s="2" t="s">
        <v>6</v>
      </c>
      <c r="D76" s="4">
        <v>0</v>
      </c>
      <c r="E76" s="4">
        <v>521182</v>
      </c>
    </row>
    <row r="77" spans="1:5" x14ac:dyDescent="0.15">
      <c r="A77" s="5">
        <v>44866</v>
      </c>
      <c r="B77" s="3" t="s">
        <v>76</v>
      </c>
      <c r="C77" s="2" t="s">
        <v>6</v>
      </c>
      <c r="D77" s="4">
        <v>0</v>
      </c>
      <c r="E77" s="4">
        <v>2874075</v>
      </c>
    </row>
    <row r="78" spans="1:5" x14ac:dyDescent="0.15">
      <c r="A78" s="5">
        <v>44870</v>
      </c>
      <c r="B78" s="3" t="s">
        <v>77</v>
      </c>
      <c r="C78" s="2" t="s">
        <v>6</v>
      </c>
      <c r="D78" s="4">
        <v>0</v>
      </c>
      <c r="E78" s="4">
        <v>1265033</v>
      </c>
    </row>
    <row r="79" spans="1:5" x14ac:dyDescent="0.15">
      <c r="A79" s="5">
        <v>44866</v>
      </c>
      <c r="B79" s="3" t="s">
        <v>78</v>
      </c>
      <c r="C79" s="2" t="s">
        <v>6</v>
      </c>
      <c r="D79" s="4">
        <v>0</v>
      </c>
      <c r="E79" s="4">
        <v>1014585</v>
      </c>
    </row>
    <row r="80" spans="1:5" x14ac:dyDescent="0.15">
      <c r="A80" s="5">
        <v>44873</v>
      </c>
      <c r="B80" s="3" t="s">
        <v>79</v>
      </c>
      <c r="C80" s="2" t="s">
        <v>6</v>
      </c>
      <c r="D80" s="4">
        <v>0</v>
      </c>
      <c r="E80" s="4">
        <v>1224302</v>
      </c>
    </row>
    <row r="81" spans="1:5" x14ac:dyDescent="0.15">
      <c r="A81" s="5">
        <v>44875</v>
      </c>
      <c r="B81" s="3" t="s">
        <v>80</v>
      </c>
      <c r="C81" s="2" t="s">
        <v>6</v>
      </c>
      <c r="D81" s="4">
        <v>0</v>
      </c>
      <c r="E81" s="4">
        <v>4172157</v>
      </c>
    </row>
    <row r="82" spans="1:5" x14ac:dyDescent="0.15">
      <c r="A82" s="5">
        <v>44873</v>
      </c>
      <c r="B82" s="3" t="s">
        <v>81</v>
      </c>
      <c r="C82" s="2" t="s">
        <v>6</v>
      </c>
      <c r="D82" s="4">
        <v>0</v>
      </c>
      <c r="E82" s="4">
        <v>2924893</v>
      </c>
    </row>
    <row r="83" spans="1:5" x14ac:dyDescent="0.15">
      <c r="A83" s="5">
        <v>44874</v>
      </c>
      <c r="B83" s="3" t="s">
        <v>82</v>
      </c>
      <c r="C83" s="2" t="s">
        <v>6</v>
      </c>
      <c r="D83" s="4">
        <v>0</v>
      </c>
      <c r="E83" s="4">
        <v>569727</v>
      </c>
    </row>
    <row r="84" spans="1:5" x14ac:dyDescent="0.15">
      <c r="A84" s="5">
        <v>44876</v>
      </c>
      <c r="B84" s="3" t="s">
        <v>83</v>
      </c>
      <c r="C84" s="2" t="s">
        <v>6</v>
      </c>
      <c r="D84" s="4">
        <v>0</v>
      </c>
      <c r="E84" s="4">
        <v>2274687</v>
      </c>
    </row>
    <row r="85" spans="1:5" x14ac:dyDescent="0.15">
      <c r="A85" s="5">
        <v>44873</v>
      </c>
      <c r="B85" s="3" t="s">
        <v>84</v>
      </c>
      <c r="C85" s="2" t="s">
        <v>6</v>
      </c>
      <c r="D85" s="4">
        <v>0</v>
      </c>
      <c r="E85" s="4">
        <v>1323312</v>
      </c>
    </row>
    <row r="86" spans="1:5" x14ac:dyDescent="0.15">
      <c r="A86" s="5">
        <v>44873</v>
      </c>
      <c r="B86" s="3" t="s">
        <v>85</v>
      </c>
      <c r="C86" s="2" t="s">
        <v>6</v>
      </c>
      <c r="D86" s="4">
        <v>0</v>
      </c>
      <c r="E86" s="4">
        <v>1075464</v>
      </c>
    </row>
    <row r="87" spans="1:5" x14ac:dyDescent="0.15">
      <c r="A87" s="5">
        <v>44874</v>
      </c>
      <c r="B87" s="3" t="s">
        <v>86</v>
      </c>
      <c r="C87" s="2" t="s">
        <v>6</v>
      </c>
      <c r="D87" s="4">
        <v>0</v>
      </c>
      <c r="E87" s="4">
        <v>1181651</v>
      </c>
    </row>
    <row r="88" spans="1:5" x14ac:dyDescent="0.15">
      <c r="A88" s="5">
        <v>44876</v>
      </c>
      <c r="B88" s="3" t="s">
        <v>87</v>
      </c>
      <c r="C88" s="2" t="s">
        <v>6</v>
      </c>
      <c r="D88" s="4">
        <v>0</v>
      </c>
      <c r="E88" s="4">
        <v>1427108</v>
      </c>
    </row>
    <row r="89" spans="1:5" x14ac:dyDescent="0.15">
      <c r="A89" s="5">
        <v>44875</v>
      </c>
      <c r="B89" s="3" t="s">
        <v>88</v>
      </c>
      <c r="C89" s="2" t="s">
        <v>6</v>
      </c>
      <c r="D89" s="4">
        <v>0</v>
      </c>
      <c r="E89" s="4">
        <v>2396672</v>
      </c>
    </row>
    <row r="90" spans="1:5" x14ac:dyDescent="0.15">
      <c r="A90" s="5">
        <v>44872</v>
      </c>
      <c r="B90" s="3" t="s">
        <v>89</v>
      </c>
      <c r="C90" s="2" t="s">
        <v>6</v>
      </c>
      <c r="D90" s="4">
        <v>0</v>
      </c>
      <c r="E90" s="4">
        <v>797619</v>
      </c>
    </row>
    <row r="91" spans="1:5" x14ac:dyDescent="0.15">
      <c r="A91" s="5">
        <v>44874</v>
      </c>
      <c r="B91" s="3" t="s">
        <v>90</v>
      </c>
      <c r="C91" s="2" t="s">
        <v>6</v>
      </c>
      <c r="D91" s="4">
        <v>0</v>
      </c>
      <c r="E91" s="4">
        <v>1203861</v>
      </c>
    </row>
    <row r="92" spans="1:5" x14ac:dyDescent="0.15">
      <c r="A92" s="5">
        <v>44875</v>
      </c>
      <c r="B92" s="3" t="s">
        <v>91</v>
      </c>
      <c r="C92" s="2" t="s">
        <v>6</v>
      </c>
      <c r="D92" s="4">
        <v>0</v>
      </c>
      <c r="E92" s="4">
        <v>3282783</v>
      </c>
    </row>
    <row r="93" spans="1:5" x14ac:dyDescent="0.15">
      <c r="A93" s="5">
        <v>44870</v>
      </c>
      <c r="B93" s="3" t="s">
        <v>92</v>
      </c>
      <c r="C93" s="2" t="s">
        <v>6</v>
      </c>
      <c r="D93" s="4">
        <v>0</v>
      </c>
      <c r="E93" s="4">
        <v>1305763</v>
      </c>
    </row>
    <row r="94" spans="1:5" x14ac:dyDescent="0.15">
      <c r="A94" s="5">
        <v>44880</v>
      </c>
      <c r="B94" s="3" t="s">
        <v>93</v>
      </c>
      <c r="C94" s="2" t="s">
        <v>6</v>
      </c>
      <c r="D94" s="4">
        <v>0</v>
      </c>
      <c r="E94" s="4">
        <v>1860791</v>
      </c>
    </row>
    <row r="95" spans="1:5" x14ac:dyDescent="0.15">
      <c r="A95" s="5">
        <v>44876</v>
      </c>
      <c r="B95" s="3" t="s">
        <v>94</v>
      </c>
      <c r="C95" s="2" t="s">
        <v>6</v>
      </c>
      <c r="D95" s="4">
        <v>0</v>
      </c>
      <c r="E95" s="4">
        <v>1387758</v>
      </c>
    </row>
    <row r="96" spans="1:5" x14ac:dyDescent="0.15">
      <c r="A96" s="5">
        <v>44881</v>
      </c>
      <c r="B96" s="3" t="s">
        <v>95</v>
      </c>
      <c r="C96" s="2" t="s">
        <v>6</v>
      </c>
      <c r="D96" s="4">
        <v>0</v>
      </c>
      <c r="E96" s="4">
        <v>1602427</v>
      </c>
    </row>
    <row r="97" spans="1:5" x14ac:dyDescent="0.15">
      <c r="A97" s="5">
        <v>44877</v>
      </c>
      <c r="B97" s="3" t="s">
        <v>96</v>
      </c>
      <c r="C97" s="2" t="s">
        <v>6</v>
      </c>
      <c r="D97" s="4">
        <v>0</v>
      </c>
      <c r="E97" s="4">
        <v>1610963</v>
      </c>
    </row>
    <row r="98" spans="1:5" x14ac:dyDescent="0.15">
      <c r="A98" s="5">
        <v>44881</v>
      </c>
      <c r="B98" s="3" t="s">
        <v>97</v>
      </c>
      <c r="C98" s="2" t="s">
        <v>6</v>
      </c>
      <c r="D98" s="4">
        <v>0</v>
      </c>
      <c r="E98" s="4">
        <v>1288265</v>
      </c>
    </row>
    <row r="99" spans="1:5" x14ac:dyDescent="0.15">
      <c r="A99" s="5">
        <v>44882</v>
      </c>
      <c r="B99" s="3" t="s">
        <v>98</v>
      </c>
      <c r="C99" s="2" t="s">
        <v>6</v>
      </c>
      <c r="D99" s="4">
        <v>0</v>
      </c>
      <c r="E99" s="4">
        <v>3436545</v>
      </c>
    </row>
    <row r="100" spans="1:5" x14ac:dyDescent="0.15">
      <c r="A100" s="5">
        <v>44881</v>
      </c>
      <c r="B100" s="3" t="s">
        <v>99</v>
      </c>
      <c r="C100" s="2" t="s">
        <v>6</v>
      </c>
      <c r="D100" s="4">
        <v>0</v>
      </c>
      <c r="E100" s="4">
        <v>1568031</v>
      </c>
    </row>
    <row r="101" spans="1:5" x14ac:dyDescent="0.15">
      <c r="A101" s="5">
        <v>44882</v>
      </c>
      <c r="B101" s="3" t="s">
        <v>100</v>
      </c>
      <c r="C101" s="2" t="s">
        <v>6</v>
      </c>
      <c r="D101" s="4">
        <v>0</v>
      </c>
      <c r="E101" s="4">
        <v>593881</v>
      </c>
    </row>
    <row r="102" spans="1:5" x14ac:dyDescent="0.15">
      <c r="A102" s="5">
        <v>44883</v>
      </c>
      <c r="B102" s="3" t="s">
        <v>101</v>
      </c>
      <c r="C102" s="2" t="s">
        <v>6</v>
      </c>
      <c r="D102" s="4">
        <v>0</v>
      </c>
      <c r="E102" s="4">
        <v>1612414</v>
      </c>
    </row>
    <row r="103" spans="1:5" x14ac:dyDescent="0.15">
      <c r="A103" s="5">
        <v>44883</v>
      </c>
      <c r="B103" s="3" t="s">
        <v>102</v>
      </c>
      <c r="C103" s="2" t="s">
        <v>6</v>
      </c>
      <c r="D103" s="4">
        <v>0</v>
      </c>
      <c r="E103" s="4">
        <v>1532588</v>
      </c>
    </row>
    <row r="104" spans="1:5" x14ac:dyDescent="0.15">
      <c r="A104" s="5">
        <v>44882</v>
      </c>
      <c r="B104" s="3" t="s">
        <v>103</v>
      </c>
      <c r="C104" s="2" t="s">
        <v>6</v>
      </c>
      <c r="D104" s="4">
        <v>0</v>
      </c>
      <c r="E104" s="4">
        <v>998392</v>
      </c>
    </row>
    <row r="105" spans="1:5" x14ac:dyDescent="0.15">
      <c r="A105" s="5">
        <v>44883</v>
      </c>
      <c r="B105" s="3" t="s">
        <v>104</v>
      </c>
      <c r="C105" s="2" t="s">
        <v>6</v>
      </c>
      <c r="D105" s="4">
        <v>0</v>
      </c>
      <c r="E105" s="4">
        <v>2389714</v>
      </c>
    </row>
    <row r="106" spans="1:5" x14ac:dyDescent="0.15">
      <c r="A106" s="5">
        <v>44879</v>
      </c>
      <c r="B106" s="3" t="s">
        <v>105</v>
      </c>
      <c r="C106" s="2" t="s">
        <v>6</v>
      </c>
      <c r="D106" s="4">
        <v>0</v>
      </c>
      <c r="E106" s="4">
        <v>1724876</v>
      </c>
    </row>
    <row r="107" spans="1:5" x14ac:dyDescent="0.15">
      <c r="A107" s="5">
        <v>44884</v>
      </c>
      <c r="B107" s="3" t="s">
        <v>106</v>
      </c>
      <c r="C107" s="2" t="s">
        <v>6</v>
      </c>
      <c r="D107" s="4">
        <v>0</v>
      </c>
      <c r="E107" s="4">
        <v>1443290</v>
      </c>
    </row>
    <row r="108" spans="1:5" x14ac:dyDescent="0.15">
      <c r="A108" s="5">
        <v>44887</v>
      </c>
      <c r="B108" s="3" t="s">
        <v>107</v>
      </c>
      <c r="C108" s="2" t="s">
        <v>6</v>
      </c>
      <c r="D108" s="4">
        <v>0</v>
      </c>
      <c r="E108" s="4">
        <v>753402</v>
      </c>
    </row>
    <row r="109" spans="1:5" x14ac:dyDescent="0.15">
      <c r="A109" s="5">
        <v>44882</v>
      </c>
      <c r="B109" s="3" t="s">
        <v>108</v>
      </c>
      <c r="C109" s="2" t="s">
        <v>6</v>
      </c>
      <c r="D109" s="4">
        <v>0</v>
      </c>
      <c r="E109" s="4">
        <v>3053601</v>
      </c>
    </row>
    <row r="110" spans="1:5" x14ac:dyDescent="0.15">
      <c r="A110" s="5">
        <v>44882</v>
      </c>
      <c r="B110" s="3" t="s">
        <v>109</v>
      </c>
      <c r="C110" s="2" t="s">
        <v>6</v>
      </c>
      <c r="D110" s="4">
        <v>0</v>
      </c>
      <c r="E110" s="4">
        <v>2108331</v>
      </c>
    </row>
    <row r="111" spans="1:5" x14ac:dyDescent="0.15">
      <c r="A111" s="5">
        <v>44882</v>
      </c>
      <c r="B111" s="3" t="s">
        <v>110</v>
      </c>
      <c r="C111" s="2" t="s">
        <v>6</v>
      </c>
      <c r="D111" s="4">
        <v>0</v>
      </c>
      <c r="E111" s="4">
        <v>650689</v>
      </c>
    </row>
    <row r="112" spans="1:5" x14ac:dyDescent="0.15">
      <c r="A112" s="5">
        <v>44883</v>
      </c>
      <c r="B112" s="3" t="s">
        <v>111</v>
      </c>
      <c r="C112" s="2" t="s">
        <v>6</v>
      </c>
      <c r="D112" s="4">
        <v>0</v>
      </c>
      <c r="E112" s="4">
        <v>3786003</v>
      </c>
    </row>
    <row r="113" spans="1:5" x14ac:dyDescent="0.15">
      <c r="A113" s="5">
        <v>44887</v>
      </c>
      <c r="B113" s="3" t="s">
        <v>112</v>
      </c>
      <c r="C113" s="2" t="s">
        <v>6</v>
      </c>
      <c r="D113" s="4">
        <v>0</v>
      </c>
      <c r="E113" s="4">
        <v>1715350</v>
      </c>
    </row>
    <row r="114" spans="1:5" x14ac:dyDescent="0.15">
      <c r="A114" s="5">
        <v>44887</v>
      </c>
      <c r="B114" s="3" t="s">
        <v>113</v>
      </c>
      <c r="C114" s="2" t="s">
        <v>6</v>
      </c>
      <c r="D114" s="4">
        <v>0</v>
      </c>
      <c r="E114" s="4">
        <v>1823129</v>
      </c>
    </row>
    <row r="115" spans="1:5" x14ac:dyDescent="0.15">
      <c r="A115" s="5">
        <v>44887</v>
      </c>
      <c r="B115" s="3" t="s">
        <v>114</v>
      </c>
      <c r="C115" s="2" t="s">
        <v>6</v>
      </c>
      <c r="D115" s="4">
        <v>0</v>
      </c>
      <c r="E115" s="4">
        <v>1103864</v>
      </c>
    </row>
    <row r="116" spans="1:5" x14ac:dyDescent="0.15">
      <c r="A116" s="5">
        <v>44887</v>
      </c>
      <c r="B116" s="3" t="s">
        <v>115</v>
      </c>
      <c r="C116" s="2" t="s">
        <v>6</v>
      </c>
      <c r="D116" s="4">
        <v>0</v>
      </c>
      <c r="E116" s="4">
        <v>4066170</v>
      </c>
    </row>
    <row r="117" spans="1:5" x14ac:dyDescent="0.15">
      <c r="A117" s="5">
        <v>44882</v>
      </c>
      <c r="B117" s="3" t="s">
        <v>116</v>
      </c>
      <c r="C117" s="2" t="s">
        <v>6</v>
      </c>
      <c r="D117" s="4">
        <v>0</v>
      </c>
      <c r="E117" s="4">
        <v>5497789</v>
      </c>
    </row>
    <row r="118" spans="1:5" x14ac:dyDescent="0.15">
      <c r="A118" s="5">
        <v>44888</v>
      </c>
      <c r="B118" s="3" t="s">
        <v>117</v>
      </c>
      <c r="C118" s="2" t="s">
        <v>6</v>
      </c>
      <c r="D118" s="4">
        <v>0</v>
      </c>
      <c r="E118" s="4">
        <v>1898245</v>
      </c>
    </row>
    <row r="119" spans="1:5" x14ac:dyDescent="0.15">
      <c r="A119" s="5">
        <v>44890</v>
      </c>
      <c r="B119" s="3" t="s">
        <v>118</v>
      </c>
      <c r="C119" s="2" t="s">
        <v>6</v>
      </c>
      <c r="D119" s="4">
        <v>0</v>
      </c>
      <c r="E119" s="4">
        <v>832482</v>
      </c>
    </row>
    <row r="120" spans="1:5" x14ac:dyDescent="0.15">
      <c r="A120" s="5">
        <v>44881</v>
      </c>
      <c r="B120" s="3" t="s">
        <v>119</v>
      </c>
      <c r="C120" s="2" t="s">
        <v>6</v>
      </c>
      <c r="D120" s="4">
        <v>0</v>
      </c>
      <c r="E120" s="4">
        <v>1893295</v>
      </c>
    </row>
    <row r="121" spans="1:5" x14ac:dyDescent="0.15">
      <c r="A121" s="5">
        <v>44890</v>
      </c>
      <c r="B121" s="3" t="s">
        <v>120</v>
      </c>
      <c r="C121" s="2" t="s">
        <v>6</v>
      </c>
      <c r="D121" s="4">
        <v>0</v>
      </c>
      <c r="E121" s="4">
        <v>1089915</v>
      </c>
    </row>
    <row r="122" spans="1:5" x14ac:dyDescent="0.15">
      <c r="A122" s="5">
        <v>44890</v>
      </c>
      <c r="B122" s="3" t="s">
        <v>121</v>
      </c>
      <c r="C122" s="2" t="s">
        <v>6</v>
      </c>
      <c r="D122" s="4">
        <v>0</v>
      </c>
      <c r="E122" s="4">
        <v>842734</v>
      </c>
    </row>
    <row r="123" spans="1:5" x14ac:dyDescent="0.15">
      <c r="A123" s="5">
        <v>44894</v>
      </c>
      <c r="B123" s="3" t="s">
        <v>122</v>
      </c>
      <c r="C123" s="2" t="s">
        <v>6</v>
      </c>
      <c r="D123" s="4">
        <v>0</v>
      </c>
      <c r="E123" s="4">
        <v>1620685</v>
      </c>
    </row>
    <row r="124" spans="1:5" x14ac:dyDescent="0.15">
      <c r="A124" s="5">
        <v>44894</v>
      </c>
      <c r="B124" s="3" t="s">
        <v>123</v>
      </c>
      <c r="C124" s="2" t="s">
        <v>6</v>
      </c>
      <c r="D124" s="4">
        <v>0</v>
      </c>
      <c r="E124" s="4">
        <v>1425643</v>
      </c>
    </row>
    <row r="125" spans="1:5" x14ac:dyDescent="0.15">
      <c r="A125" s="5">
        <v>44894</v>
      </c>
      <c r="B125" s="3" t="s">
        <v>124</v>
      </c>
      <c r="C125" s="2" t="s">
        <v>6</v>
      </c>
      <c r="D125" s="4">
        <v>0</v>
      </c>
      <c r="E125" s="4">
        <v>671629</v>
      </c>
    </row>
    <row r="126" spans="1:5" x14ac:dyDescent="0.15">
      <c r="A126" s="2" t="s">
        <v>0</v>
      </c>
      <c r="B126" s="3" t="s">
        <v>0</v>
      </c>
      <c r="C126" s="2" t="s">
        <v>7</v>
      </c>
      <c r="D126" s="4">
        <v>7890668</v>
      </c>
      <c r="E126" s="4">
        <v>0</v>
      </c>
    </row>
    <row r="127" spans="1:5" x14ac:dyDescent="0.15">
      <c r="A127" s="5">
        <v>44894</v>
      </c>
      <c r="B127" s="3" t="s">
        <v>125</v>
      </c>
      <c r="C127" s="2" t="s">
        <v>6</v>
      </c>
      <c r="D127" s="4">
        <v>0</v>
      </c>
      <c r="E127" s="4">
        <v>730135</v>
      </c>
    </row>
    <row r="128" spans="1:5" x14ac:dyDescent="0.15">
      <c r="A128" s="5">
        <v>44896</v>
      </c>
      <c r="B128" s="3" t="s">
        <v>126</v>
      </c>
      <c r="C128" s="2" t="s">
        <v>6</v>
      </c>
      <c r="D128" s="4">
        <v>0</v>
      </c>
      <c r="E128" s="4">
        <v>1492119</v>
      </c>
    </row>
    <row r="129" spans="1:5" x14ac:dyDescent="0.15">
      <c r="A129" s="5">
        <v>44898</v>
      </c>
      <c r="B129" s="3" t="s">
        <v>127</v>
      </c>
      <c r="C129" s="2" t="s">
        <v>6</v>
      </c>
      <c r="D129" s="4">
        <v>0</v>
      </c>
      <c r="E129" s="4">
        <v>1036081</v>
      </c>
    </row>
    <row r="130" spans="1:5" x14ac:dyDescent="0.15">
      <c r="A130" s="5">
        <v>44896</v>
      </c>
      <c r="B130" s="3" t="s">
        <v>128</v>
      </c>
      <c r="C130" s="2" t="s">
        <v>6</v>
      </c>
      <c r="D130" s="4">
        <v>0</v>
      </c>
      <c r="E130" s="4">
        <v>3060923</v>
      </c>
    </row>
    <row r="131" spans="1:5" x14ac:dyDescent="0.15">
      <c r="A131" s="5">
        <v>44896</v>
      </c>
      <c r="B131" s="3" t="s">
        <v>129</v>
      </c>
      <c r="C131" s="2" t="s">
        <v>6</v>
      </c>
      <c r="D131" s="4">
        <v>0</v>
      </c>
      <c r="E131" s="4">
        <v>1325895</v>
      </c>
    </row>
    <row r="132" spans="1:5" x14ac:dyDescent="0.15">
      <c r="A132" s="5">
        <v>44897</v>
      </c>
      <c r="B132" s="3" t="s">
        <v>130</v>
      </c>
      <c r="C132" s="2" t="s">
        <v>6</v>
      </c>
      <c r="D132" s="4">
        <v>0</v>
      </c>
      <c r="E132" s="4">
        <v>3492668</v>
      </c>
    </row>
    <row r="133" spans="1:5" x14ac:dyDescent="0.15">
      <c r="A133" s="5">
        <v>44896</v>
      </c>
      <c r="B133" s="3" t="s">
        <v>131</v>
      </c>
      <c r="C133" s="2" t="s">
        <v>6</v>
      </c>
      <c r="D133" s="4">
        <v>0</v>
      </c>
      <c r="E133" s="4">
        <v>530902</v>
      </c>
    </row>
    <row r="134" spans="1:5" x14ac:dyDescent="0.15">
      <c r="A134" s="5">
        <v>44900</v>
      </c>
      <c r="B134" s="3" t="s">
        <v>132</v>
      </c>
      <c r="C134" s="2" t="s">
        <v>6</v>
      </c>
      <c r="D134" s="4">
        <v>0</v>
      </c>
      <c r="E134" s="4">
        <v>1408335</v>
      </c>
    </row>
    <row r="135" spans="1:5" x14ac:dyDescent="0.15">
      <c r="A135" s="5">
        <v>44897</v>
      </c>
      <c r="B135" s="3" t="s">
        <v>133</v>
      </c>
      <c r="C135" s="2" t="s">
        <v>6</v>
      </c>
      <c r="D135" s="4">
        <v>0</v>
      </c>
      <c r="E135" s="4">
        <v>1797886</v>
      </c>
    </row>
    <row r="136" spans="1:5" x14ac:dyDescent="0.15">
      <c r="A136" s="5">
        <v>44900</v>
      </c>
      <c r="B136" s="3" t="s">
        <v>134</v>
      </c>
      <c r="C136" s="2" t="s">
        <v>6</v>
      </c>
      <c r="D136" s="4">
        <v>0</v>
      </c>
      <c r="E136" s="4">
        <v>1442844</v>
      </c>
    </row>
    <row r="137" spans="1:5" x14ac:dyDescent="0.15">
      <c r="A137" s="5">
        <v>44902</v>
      </c>
      <c r="B137" s="3" t="s">
        <v>135</v>
      </c>
      <c r="C137" s="2" t="s">
        <v>6</v>
      </c>
      <c r="D137" s="4">
        <v>0</v>
      </c>
      <c r="E137" s="4">
        <v>1829680</v>
      </c>
    </row>
    <row r="138" spans="1:5" x14ac:dyDescent="0.15">
      <c r="A138" s="5">
        <v>44902</v>
      </c>
      <c r="B138" s="3" t="s">
        <v>136</v>
      </c>
      <c r="C138" s="2" t="s">
        <v>6</v>
      </c>
      <c r="D138" s="4">
        <v>0</v>
      </c>
      <c r="E138" s="4">
        <v>1829680</v>
      </c>
    </row>
    <row r="139" spans="1:5" x14ac:dyDescent="0.15">
      <c r="A139" s="5">
        <v>44901</v>
      </c>
      <c r="B139" s="3" t="s">
        <v>137</v>
      </c>
      <c r="C139" s="2" t="s">
        <v>6</v>
      </c>
      <c r="D139" s="4">
        <v>0</v>
      </c>
      <c r="E139" s="4">
        <v>1439729</v>
      </c>
    </row>
    <row r="140" spans="1:5" x14ac:dyDescent="0.15">
      <c r="A140" s="5">
        <v>44902</v>
      </c>
      <c r="B140" s="3" t="s">
        <v>138</v>
      </c>
      <c r="C140" s="2" t="s">
        <v>6</v>
      </c>
      <c r="D140" s="4">
        <v>0</v>
      </c>
      <c r="E140" s="4">
        <v>1829680</v>
      </c>
    </row>
    <row r="141" spans="1:5" x14ac:dyDescent="0.15">
      <c r="A141" s="5">
        <v>44901</v>
      </c>
      <c r="B141" s="3" t="s">
        <v>139</v>
      </c>
      <c r="C141" s="2" t="s">
        <v>6</v>
      </c>
      <c r="D141" s="4">
        <v>0</v>
      </c>
      <c r="E141" s="4">
        <v>2230830</v>
      </c>
    </row>
    <row r="142" spans="1:5" x14ac:dyDescent="0.15">
      <c r="A142" s="5">
        <v>44902</v>
      </c>
      <c r="B142" s="3" t="s">
        <v>140</v>
      </c>
      <c r="C142" s="2" t="s">
        <v>6</v>
      </c>
      <c r="D142" s="4">
        <v>0</v>
      </c>
      <c r="E142" s="4">
        <v>1829680</v>
      </c>
    </row>
    <row r="143" spans="1:5" x14ac:dyDescent="0.15">
      <c r="A143" s="5">
        <v>44902</v>
      </c>
      <c r="B143" s="3" t="s">
        <v>141</v>
      </c>
      <c r="C143" s="2" t="s">
        <v>6</v>
      </c>
      <c r="D143" s="4">
        <v>0</v>
      </c>
      <c r="E143" s="4">
        <v>1579512</v>
      </c>
    </row>
    <row r="144" spans="1:5" x14ac:dyDescent="0.15">
      <c r="A144" s="5">
        <v>44902</v>
      </c>
      <c r="B144" s="3" t="s">
        <v>142</v>
      </c>
      <c r="C144" s="2" t="s">
        <v>6</v>
      </c>
      <c r="D144" s="4">
        <v>0</v>
      </c>
      <c r="E144" s="4">
        <v>1140084</v>
      </c>
    </row>
    <row r="145" spans="1:5" x14ac:dyDescent="0.15">
      <c r="A145" s="5">
        <v>44902</v>
      </c>
      <c r="B145" s="3" t="s">
        <v>143</v>
      </c>
      <c r="C145" s="2" t="s">
        <v>6</v>
      </c>
      <c r="D145" s="4">
        <v>0</v>
      </c>
      <c r="E145" s="4">
        <v>1038430</v>
      </c>
    </row>
    <row r="146" spans="1:5" x14ac:dyDescent="0.15">
      <c r="A146" s="5">
        <v>44902</v>
      </c>
      <c r="B146" s="3" t="s">
        <v>144</v>
      </c>
      <c r="C146" s="2" t="s">
        <v>6</v>
      </c>
      <c r="D146" s="4">
        <v>0</v>
      </c>
      <c r="E146" s="4">
        <v>1829680</v>
      </c>
    </row>
    <row r="147" spans="1:5" x14ac:dyDescent="0.15">
      <c r="A147" s="5">
        <v>44902</v>
      </c>
      <c r="B147" s="3" t="s">
        <v>145</v>
      </c>
      <c r="C147" s="2" t="s">
        <v>6</v>
      </c>
      <c r="D147" s="4">
        <v>0</v>
      </c>
      <c r="E147" s="4">
        <v>1829680</v>
      </c>
    </row>
    <row r="148" spans="1:5" x14ac:dyDescent="0.15">
      <c r="A148" s="5">
        <v>44902</v>
      </c>
      <c r="B148" s="3" t="s">
        <v>146</v>
      </c>
      <c r="C148" s="2" t="s">
        <v>6</v>
      </c>
      <c r="D148" s="4">
        <v>0</v>
      </c>
      <c r="E148" s="4">
        <v>1829680</v>
      </c>
    </row>
    <row r="149" spans="1:5" x14ac:dyDescent="0.15">
      <c r="A149" s="5">
        <v>44902</v>
      </c>
      <c r="B149" s="3" t="s">
        <v>147</v>
      </c>
      <c r="C149" s="2" t="s">
        <v>6</v>
      </c>
      <c r="D149" s="4">
        <v>0</v>
      </c>
      <c r="E149" s="4">
        <v>1829680</v>
      </c>
    </row>
    <row r="150" spans="1:5" x14ac:dyDescent="0.15">
      <c r="A150" s="5">
        <v>44902</v>
      </c>
      <c r="B150" s="3" t="s">
        <v>148</v>
      </c>
      <c r="C150" s="2" t="s">
        <v>6</v>
      </c>
      <c r="D150" s="4">
        <v>0</v>
      </c>
      <c r="E150" s="4">
        <v>1829680</v>
      </c>
    </row>
    <row r="151" spans="1:5" x14ac:dyDescent="0.15">
      <c r="A151" s="5">
        <v>44903</v>
      </c>
      <c r="B151" s="3" t="s">
        <v>149</v>
      </c>
      <c r="C151" s="2" t="s">
        <v>6</v>
      </c>
      <c r="D151" s="4">
        <v>0</v>
      </c>
      <c r="E151" s="4">
        <v>1119887</v>
      </c>
    </row>
    <row r="152" spans="1:5" x14ac:dyDescent="0.15">
      <c r="A152" s="5">
        <v>44902</v>
      </c>
      <c r="B152" s="3" t="s">
        <v>150</v>
      </c>
      <c r="C152" s="2" t="s">
        <v>6</v>
      </c>
      <c r="D152" s="4">
        <v>0</v>
      </c>
      <c r="E152" s="4">
        <v>2403765</v>
      </c>
    </row>
    <row r="153" spans="1:5" x14ac:dyDescent="0.15">
      <c r="A153" s="5">
        <v>44902</v>
      </c>
      <c r="B153" s="3" t="s">
        <v>151</v>
      </c>
      <c r="C153" s="2" t="s">
        <v>6</v>
      </c>
      <c r="D153" s="4">
        <v>0</v>
      </c>
      <c r="E153" s="4">
        <v>647150</v>
      </c>
    </row>
    <row r="154" spans="1:5" x14ac:dyDescent="0.15">
      <c r="A154" s="5">
        <v>44902</v>
      </c>
      <c r="B154" s="3" t="s">
        <v>152</v>
      </c>
      <c r="C154" s="2" t="s">
        <v>6</v>
      </c>
      <c r="D154" s="4">
        <v>0</v>
      </c>
      <c r="E154" s="4">
        <v>1000162</v>
      </c>
    </row>
    <row r="155" spans="1:5" x14ac:dyDescent="0.15">
      <c r="A155" s="5">
        <v>44904</v>
      </c>
      <c r="B155" s="3" t="s">
        <v>153</v>
      </c>
      <c r="C155" s="2" t="s">
        <v>6</v>
      </c>
      <c r="D155" s="4">
        <v>0</v>
      </c>
      <c r="E155" s="4">
        <v>1453218</v>
      </c>
    </row>
    <row r="156" spans="1:5" x14ac:dyDescent="0.15">
      <c r="A156" s="5">
        <v>44903</v>
      </c>
      <c r="B156" s="3" t="s">
        <v>154</v>
      </c>
      <c r="C156" s="2" t="s">
        <v>6</v>
      </c>
      <c r="D156" s="4">
        <v>0</v>
      </c>
      <c r="E156" s="4">
        <v>236839</v>
      </c>
    </row>
    <row r="157" spans="1:5" x14ac:dyDescent="0.15">
      <c r="A157" s="5">
        <v>44902</v>
      </c>
      <c r="B157" s="3" t="s">
        <v>155</v>
      </c>
      <c r="C157" s="2" t="s">
        <v>6</v>
      </c>
      <c r="D157" s="4">
        <v>0</v>
      </c>
      <c r="E157" s="4">
        <v>1829680</v>
      </c>
    </row>
    <row r="158" spans="1:5" x14ac:dyDescent="0.15">
      <c r="A158" s="5">
        <v>44897</v>
      </c>
      <c r="B158" s="3" t="s">
        <v>156</v>
      </c>
      <c r="C158" s="2" t="s">
        <v>6</v>
      </c>
      <c r="D158" s="4">
        <v>0</v>
      </c>
      <c r="E158" s="4">
        <v>1003385</v>
      </c>
    </row>
    <row r="159" spans="1:5" x14ac:dyDescent="0.15">
      <c r="A159" s="5">
        <v>44904</v>
      </c>
      <c r="B159" s="3" t="s">
        <v>157</v>
      </c>
      <c r="C159" s="2" t="s">
        <v>6</v>
      </c>
      <c r="D159" s="4">
        <v>0</v>
      </c>
      <c r="E159" s="4">
        <v>1184933</v>
      </c>
    </row>
    <row r="160" spans="1:5" x14ac:dyDescent="0.15">
      <c r="A160" s="5">
        <v>44902</v>
      </c>
      <c r="B160" s="3" t="s">
        <v>158</v>
      </c>
      <c r="C160" s="2" t="s">
        <v>6</v>
      </c>
      <c r="D160" s="4">
        <v>0</v>
      </c>
      <c r="E160" s="4">
        <v>1829680</v>
      </c>
    </row>
    <row r="161" spans="1:5" x14ac:dyDescent="0.15">
      <c r="A161" s="5">
        <v>44907</v>
      </c>
      <c r="B161" s="3" t="s">
        <v>159</v>
      </c>
      <c r="C161" s="2" t="s">
        <v>6</v>
      </c>
      <c r="D161" s="4">
        <v>0</v>
      </c>
      <c r="E161" s="4">
        <v>1680165</v>
      </c>
    </row>
    <row r="162" spans="1:5" x14ac:dyDescent="0.15">
      <c r="A162" s="5">
        <v>44907</v>
      </c>
      <c r="B162" s="3" t="s">
        <v>160</v>
      </c>
      <c r="C162" s="2" t="s">
        <v>6</v>
      </c>
      <c r="D162" s="4">
        <v>0</v>
      </c>
      <c r="E162" s="4">
        <v>1114313</v>
      </c>
    </row>
    <row r="163" spans="1:5" x14ac:dyDescent="0.15">
      <c r="A163" s="5">
        <v>44907</v>
      </c>
      <c r="B163" s="3" t="s">
        <v>161</v>
      </c>
      <c r="C163" s="2" t="s">
        <v>6</v>
      </c>
      <c r="D163" s="4">
        <v>0</v>
      </c>
      <c r="E163" s="4">
        <v>810810</v>
      </c>
    </row>
    <row r="164" spans="1:5" x14ac:dyDescent="0.15">
      <c r="A164" s="5">
        <v>44907</v>
      </c>
      <c r="B164" s="3" t="s">
        <v>162</v>
      </c>
      <c r="C164" s="2" t="s">
        <v>6</v>
      </c>
      <c r="D164" s="4">
        <v>0</v>
      </c>
      <c r="E164" s="4">
        <v>1353805</v>
      </c>
    </row>
    <row r="165" spans="1:5" x14ac:dyDescent="0.15">
      <c r="A165" s="5">
        <v>44909</v>
      </c>
      <c r="B165" s="3" t="s">
        <v>163</v>
      </c>
      <c r="C165" s="2" t="s">
        <v>6</v>
      </c>
      <c r="D165" s="4">
        <v>0</v>
      </c>
      <c r="E165" s="4">
        <v>7773205</v>
      </c>
    </row>
    <row r="166" spans="1:5" x14ac:dyDescent="0.15">
      <c r="A166" s="5">
        <v>44911</v>
      </c>
      <c r="B166" s="3" t="s">
        <v>164</v>
      </c>
      <c r="C166" s="2" t="s">
        <v>6</v>
      </c>
      <c r="D166" s="4">
        <v>0</v>
      </c>
      <c r="E166" s="4">
        <v>2072809</v>
      </c>
    </row>
    <row r="167" spans="1:5" x14ac:dyDescent="0.15">
      <c r="A167" s="5">
        <v>44910</v>
      </c>
      <c r="B167" s="3" t="s">
        <v>165</v>
      </c>
      <c r="C167" s="2" t="s">
        <v>6</v>
      </c>
      <c r="D167" s="4">
        <v>0</v>
      </c>
      <c r="E167" s="4">
        <v>728431</v>
      </c>
    </row>
    <row r="168" spans="1:5" x14ac:dyDescent="0.15">
      <c r="A168" s="5">
        <v>44909</v>
      </c>
      <c r="B168" s="3" t="s">
        <v>166</v>
      </c>
      <c r="C168" s="2" t="s">
        <v>6</v>
      </c>
      <c r="D168" s="4">
        <v>0</v>
      </c>
      <c r="E168" s="4">
        <v>1174861</v>
      </c>
    </row>
    <row r="169" spans="1:5" x14ac:dyDescent="0.15">
      <c r="A169" s="5">
        <v>44910</v>
      </c>
      <c r="B169" s="3" t="s">
        <v>167</v>
      </c>
      <c r="C169" s="2" t="s">
        <v>6</v>
      </c>
      <c r="D169" s="4">
        <v>0</v>
      </c>
      <c r="E169" s="4">
        <v>1061186</v>
      </c>
    </row>
    <row r="170" spans="1:5" x14ac:dyDescent="0.15">
      <c r="A170" s="5">
        <v>44912</v>
      </c>
      <c r="B170" s="3" t="s">
        <v>168</v>
      </c>
      <c r="C170" s="2" t="s">
        <v>6</v>
      </c>
      <c r="D170" s="4">
        <v>0</v>
      </c>
      <c r="E170" s="4">
        <v>1098901</v>
      </c>
    </row>
    <row r="171" spans="1:5" x14ac:dyDescent="0.15">
      <c r="A171" s="5">
        <v>44911</v>
      </c>
      <c r="B171" s="3" t="s">
        <v>169</v>
      </c>
      <c r="C171" s="2" t="s">
        <v>6</v>
      </c>
      <c r="D171" s="4">
        <v>0</v>
      </c>
      <c r="E171" s="4">
        <v>1457900</v>
      </c>
    </row>
    <row r="172" spans="1:5" x14ac:dyDescent="0.15">
      <c r="A172" s="5">
        <v>44916</v>
      </c>
      <c r="B172" s="3" t="s">
        <v>170</v>
      </c>
      <c r="C172" s="2" t="s">
        <v>6</v>
      </c>
      <c r="D172" s="4">
        <v>0</v>
      </c>
      <c r="E172" s="4">
        <v>1363093</v>
      </c>
    </row>
    <row r="173" spans="1:5" x14ac:dyDescent="0.15">
      <c r="A173" s="5">
        <v>44909</v>
      </c>
      <c r="B173" s="3" t="s">
        <v>171</v>
      </c>
      <c r="C173" s="2" t="s">
        <v>6</v>
      </c>
      <c r="D173" s="4">
        <v>0</v>
      </c>
      <c r="E173" s="4">
        <v>273794</v>
      </c>
    </row>
    <row r="174" spans="1:5" x14ac:dyDescent="0.15">
      <c r="A174" s="5">
        <v>44916</v>
      </c>
      <c r="B174" s="3" t="s">
        <v>172</v>
      </c>
      <c r="C174" s="2" t="s">
        <v>6</v>
      </c>
      <c r="D174" s="4">
        <v>0</v>
      </c>
      <c r="E174" s="4">
        <v>1985400</v>
      </c>
    </row>
    <row r="175" spans="1:5" x14ac:dyDescent="0.15">
      <c r="A175" s="5">
        <v>44917</v>
      </c>
      <c r="B175" s="3" t="s">
        <v>173</v>
      </c>
      <c r="C175" s="2" t="s">
        <v>6</v>
      </c>
      <c r="D175" s="4">
        <v>0</v>
      </c>
      <c r="E175" s="4">
        <v>1657598</v>
      </c>
    </row>
    <row r="176" spans="1:5" x14ac:dyDescent="0.15">
      <c r="A176" s="5">
        <v>44919</v>
      </c>
      <c r="B176" s="3" t="s">
        <v>174</v>
      </c>
      <c r="C176" s="2" t="s">
        <v>6</v>
      </c>
      <c r="D176" s="4">
        <v>0</v>
      </c>
      <c r="E176" s="4">
        <v>705950</v>
      </c>
    </row>
    <row r="177" spans="1:5" x14ac:dyDescent="0.15">
      <c r="A177" s="5">
        <v>44921</v>
      </c>
      <c r="B177" s="3" t="s">
        <v>175</v>
      </c>
      <c r="C177" s="2" t="s">
        <v>6</v>
      </c>
      <c r="D177" s="4">
        <v>0</v>
      </c>
      <c r="E177" s="4">
        <v>761216</v>
      </c>
    </row>
    <row r="178" spans="1:5" x14ac:dyDescent="0.15">
      <c r="A178" s="5">
        <v>44921</v>
      </c>
      <c r="B178" s="3" t="s">
        <v>176</v>
      </c>
      <c r="C178" s="2" t="s">
        <v>6</v>
      </c>
      <c r="D178" s="4">
        <v>0</v>
      </c>
      <c r="E178" s="4">
        <v>3253691</v>
      </c>
    </row>
    <row r="179" spans="1:5" x14ac:dyDescent="0.15">
      <c r="A179" s="5">
        <v>44922</v>
      </c>
      <c r="B179" s="3" t="s">
        <v>177</v>
      </c>
      <c r="C179" s="2" t="s">
        <v>6</v>
      </c>
      <c r="D179" s="4">
        <v>0</v>
      </c>
      <c r="E179" s="4">
        <v>639048</v>
      </c>
    </row>
    <row r="180" spans="1:5" x14ac:dyDescent="0.15">
      <c r="A180" s="5">
        <v>44922</v>
      </c>
      <c r="B180" s="3" t="s">
        <v>178</v>
      </c>
      <c r="C180" s="2" t="s">
        <v>6</v>
      </c>
      <c r="D180" s="4">
        <v>0</v>
      </c>
      <c r="E180" s="4">
        <v>682563</v>
      </c>
    </row>
    <row r="181" spans="1:5" x14ac:dyDescent="0.15">
      <c r="A181" s="5">
        <v>44922</v>
      </c>
      <c r="B181" s="3" t="s">
        <v>179</v>
      </c>
      <c r="C181" s="2" t="s">
        <v>6</v>
      </c>
      <c r="D181" s="4">
        <v>0</v>
      </c>
      <c r="E181" s="4">
        <v>1380537</v>
      </c>
    </row>
    <row r="182" spans="1:5" x14ac:dyDescent="0.15">
      <c r="A182" s="5">
        <v>44922</v>
      </c>
      <c r="B182" s="3" t="s">
        <v>180</v>
      </c>
      <c r="C182" s="2" t="s">
        <v>6</v>
      </c>
      <c r="D182" s="4">
        <v>0</v>
      </c>
      <c r="E182" s="4">
        <v>745853</v>
      </c>
    </row>
    <row r="183" spans="1:5" x14ac:dyDescent="0.15">
      <c r="A183" s="5">
        <v>44921</v>
      </c>
      <c r="B183" s="3" t="s">
        <v>181</v>
      </c>
      <c r="C183" s="2" t="s">
        <v>6</v>
      </c>
      <c r="D183" s="4">
        <v>0</v>
      </c>
      <c r="E183" s="4">
        <v>1100936</v>
      </c>
    </row>
    <row r="184" spans="1:5" x14ac:dyDescent="0.15">
      <c r="A184" s="5">
        <v>44923</v>
      </c>
      <c r="B184" s="3" t="s">
        <v>182</v>
      </c>
      <c r="C184" s="2" t="s">
        <v>6</v>
      </c>
      <c r="D184" s="4">
        <v>0</v>
      </c>
      <c r="E184" s="4">
        <v>888112</v>
      </c>
    </row>
    <row r="185" spans="1:5" x14ac:dyDescent="0.15">
      <c r="A185" s="5">
        <v>44922</v>
      </c>
      <c r="B185" s="3" t="s">
        <v>183</v>
      </c>
      <c r="C185" s="2" t="s">
        <v>6</v>
      </c>
      <c r="D185" s="4">
        <v>0</v>
      </c>
      <c r="E185" s="4">
        <v>1510312</v>
      </c>
    </row>
    <row r="186" spans="1:5" x14ac:dyDescent="0.15">
      <c r="A186" s="5">
        <v>44918</v>
      </c>
      <c r="B186" s="3" t="s">
        <v>184</v>
      </c>
      <c r="C186" s="2" t="s">
        <v>6</v>
      </c>
      <c r="D186" s="4">
        <v>0</v>
      </c>
      <c r="E186" s="4">
        <v>1064003</v>
      </c>
    </row>
    <row r="187" spans="1:5" x14ac:dyDescent="0.15">
      <c r="A187" s="2" t="s">
        <v>0</v>
      </c>
      <c r="B187" s="3" t="s">
        <v>0</v>
      </c>
      <c r="C187" s="2" t="s">
        <v>7</v>
      </c>
      <c r="D187" s="4">
        <v>6631998</v>
      </c>
      <c r="E187" s="4">
        <v>0</v>
      </c>
    </row>
    <row r="188" spans="1:5" x14ac:dyDescent="0.15">
      <c r="A188" s="5">
        <v>44902</v>
      </c>
      <c r="B188" s="3" t="s">
        <v>185</v>
      </c>
      <c r="C188" s="2" t="s">
        <v>6</v>
      </c>
      <c r="D188" s="4">
        <v>0</v>
      </c>
      <c r="E188" s="4">
        <v>1829680</v>
      </c>
    </row>
    <row r="189" spans="1:5" x14ac:dyDescent="0.15">
      <c r="D189" s="4">
        <f>SUM(D7:D188)</f>
        <v>24847619</v>
      </c>
      <c r="E189" s="4">
        <f>SUM(E7:E188)</f>
        <v>299359803</v>
      </c>
    </row>
    <row r="190" spans="1:5" x14ac:dyDescent="0.15">
      <c r="E190" s="6">
        <f>+E189-D189</f>
        <v>274512184</v>
      </c>
    </row>
    <row r="191" spans="1:5" x14ac:dyDescent="0.15">
      <c r="E191" s="4"/>
    </row>
    <row r="192" spans="1:5" x14ac:dyDescent="0.15">
      <c r="E192" s="4"/>
    </row>
  </sheetData>
  <autoFilter ref="A6:I190" xr:uid="{00000000-0009-0000-0000-000000000000}"/>
  <mergeCells count="2">
    <mergeCell ref="A3:E3"/>
    <mergeCell ref="A4:E4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3D5EF-C5D9-4AE1-AFE7-6E24E4DD9591}">
  <dimension ref="A1:K157"/>
  <sheetViews>
    <sheetView topLeftCell="A49" workbookViewId="0">
      <selection activeCell="G33" sqref="G33:G59"/>
    </sheetView>
  </sheetViews>
  <sheetFormatPr defaultRowHeight="10.5" x14ac:dyDescent="0.15"/>
  <cols>
    <col min="1" max="1" width="13.5703125" bestFit="1" customWidth="1"/>
    <col min="2" max="2" width="23.7109375" bestFit="1" customWidth="1"/>
    <col min="3" max="4" width="11.28515625" bestFit="1" customWidth="1"/>
    <col min="5" max="5" width="11.7109375" bestFit="1" customWidth="1"/>
    <col min="6" max="6" width="11.28515625" bestFit="1" customWidth="1"/>
    <col min="7" max="7" width="10.140625" bestFit="1" customWidth="1"/>
    <col min="8" max="8" width="11.7109375" bestFit="1" customWidth="1"/>
    <col min="9" max="11" width="9.42578125" bestFit="1" customWidth="1"/>
  </cols>
  <sheetData>
    <row r="1" spans="1:11" ht="12.75" x14ac:dyDescent="0.15">
      <c r="A1" s="19" t="s">
        <v>253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2.75" x14ac:dyDescent="0.15">
      <c r="A2" s="31" t="s">
        <v>254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2.75" x14ac:dyDescent="0.15">
      <c r="A3" s="31" t="s">
        <v>255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2.75" x14ac:dyDescent="0.15">
      <c r="A4" s="16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2.75" x14ac:dyDescent="0.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2.75" x14ac:dyDescent="0.15">
      <c r="A6" s="61" t="s">
        <v>224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12.75" x14ac:dyDescent="0.15">
      <c r="A7" s="62" t="s">
        <v>313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2.75" x14ac:dyDescent="0.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12.75" x14ac:dyDescent="0.15">
      <c r="A9" s="16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ht="12.75" x14ac:dyDescent="0.15">
      <c r="A10" s="63" t="s">
        <v>314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12.75" x14ac:dyDescent="0.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 ht="12.75" x14ac:dyDescent="0.15">
      <c r="A12" s="16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ht="12.75" x14ac:dyDescent="0.15">
      <c r="A13" s="61" t="s">
        <v>258</v>
      </c>
      <c r="B13" s="62" t="s">
        <v>259</v>
      </c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12.75" x14ac:dyDescent="0.15">
      <c r="A14" s="62" t="s">
        <v>260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 ht="12.75" x14ac:dyDescent="0.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1" ht="12.75" x14ac:dyDescent="0.15">
      <c r="A16" s="19" t="s">
        <v>261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 ht="12.75" x14ac:dyDescent="0.15">
      <c r="A17" s="19" t="s">
        <v>262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ht="12.75" x14ac:dyDescent="0.15">
      <c r="A18" s="19" t="s">
        <v>315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ht="12.75" x14ac:dyDescent="0.1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ht="12.75" x14ac:dyDescent="0.15">
      <c r="A20" s="31" t="s">
        <v>316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12.75" x14ac:dyDescent="0.15">
      <c r="A21" s="31">
        <v>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ht="12.75" x14ac:dyDescent="0.15">
      <c r="A22" s="64">
        <v>33997920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 ht="12.75" x14ac:dyDescent="0.15">
      <c r="A23" s="64">
        <v>45827187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 ht="12.75" x14ac:dyDescent="0.15">
      <c r="A24" s="31">
        <v>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1:11" ht="12.75" x14ac:dyDescent="0.15">
      <c r="A25" s="19"/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pans="1:11" ht="12.75" x14ac:dyDescent="0.15">
      <c r="A26" s="19" t="s">
        <v>317</v>
      </c>
      <c r="B26" s="64">
        <v>46613494</v>
      </c>
      <c r="C26" s="18"/>
      <c r="D26" s="18"/>
      <c r="E26" s="18"/>
      <c r="F26" s="18"/>
      <c r="G26" s="18"/>
      <c r="H26" s="18"/>
      <c r="I26" s="18"/>
      <c r="J26" s="18"/>
      <c r="K26" s="18"/>
    </row>
    <row r="27" spans="1:11" ht="12.75" x14ac:dyDescent="0.15">
      <c r="A27" s="19" t="s">
        <v>266</v>
      </c>
      <c r="B27" s="31">
        <v>0</v>
      </c>
      <c r="C27" s="18"/>
      <c r="D27" s="18"/>
      <c r="E27" s="18"/>
      <c r="F27" s="18"/>
      <c r="G27" s="18"/>
      <c r="H27" s="18"/>
      <c r="I27" s="18"/>
      <c r="J27" s="18"/>
      <c r="K27" s="18"/>
    </row>
    <row r="28" spans="1:11" ht="12.75" x14ac:dyDescent="0.15">
      <c r="A28" s="16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ht="12.75" x14ac:dyDescent="0.15">
      <c r="A29" s="185" t="s">
        <v>186</v>
      </c>
      <c r="B29" s="186" t="s">
        <v>187</v>
      </c>
      <c r="C29" s="186"/>
      <c r="D29" s="187" t="s">
        <v>188</v>
      </c>
      <c r="E29" s="187" t="s">
        <v>189</v>
      </c>
      <c r="F29" s="185" t="s">
        <v>190</v>
      </c>
      <c r="G29" s="194" t="s">
        <v>191</v>
      </c>
      <c r="H29" s="194"/>
      <c r="I29" s="187" t="s">
        <v>192</v>
      </c>
      <c r="J29" s="187" t="s">
        <v>193</v>
      </c>
      <c r="K29" s="185" t="s">
        <v>194</v>
      </c>
    </row>
    <row r="30" spans="1:11" ht="12.75" x14ac:dyDescent="0.15">
      <c r="A30" s="185"/>
      <c r="B30" s="44" t="s">
        <v>195</v>
      </c>
      <c r="C30" s="44" t="s">
        <v>196</v>
      </c>
      <c r="D30" s="187"/>
      <c r="E30" s="187"/>
      <c r="F30" s="185"/>
      <c r="G30" s="44" t="s">
        <v>195</v>
      </c>
      <c r="H30" s="44" t="s">
        <v>196</v>
      </c>
      <c r="I30" s="187"/>
      <c r="J30" s="187"/>
      <c r="K30" s="185"/>
    </row>
    <row r="31" spans="1:11" ht="12.75" x14ac:dyDescent="0.15">
      <c r="A31" s="26">
        <v>1</v>
      </c>
      <c r="B31" s="45">
        <v>44688</v>
      </c>
      <c r="C31" s="46">
        <v>11818</v>
      </c>
      <c r="D31" s="27">
        <v>2124785</v>
      </c>
      <c r="E31" s="27">
        <v>169983</v>
      </c>
      <c r="F31" s="27">
        <v>2294768</v>
      </c>
      <c r="G31" s="45">
        <v>44690</v>
      </c>
      <c r="H31" s="46">
        <v>4.0000113220500301E+17</v>
      </c>
      <c r="I31" s="27">
        <v>2124785</v>
      </c>
      <c r="J31" s="27">
        <v>169983</v>
      </c>
      <c r="K31" s="27">
        <v>2294768</v>
      </c>
    </row>
    <row r="32" spans="1:11" ht="12.75" x14ac:dyDescent="0.15">
      <c r="A32" s="26">
        <v>2</v>
      </c>
      <c r="B32" s="45">
        <v>44690</v>
      </c>
      <c r="C32" s="46">
        <v>11941</v>
      </c>
      <c r="D32" s="27">
        <v>1987237</v>
      </c>
      <c r="E32" s="27">
        <v>158979</v>
      </c>
      <c r="F32" s="27">
        <v>2146216</v>
      </c>
      <c r="G32" s="45">
        <v>44691</v>
      </c>
      <c r="H32" s="46">
        <v>4.0000113220500301E+17</v>
      </c>
      <c r="I32" s="27">
        <v>1987537</v>
      </c>
      <c r="J32" s="27">
        <v>159003</v>
      </c>
      <c r="K32" s="27">
        <v>2146540</v>
      </c>
    </row>
    <row r="33" spans="1:11" ht="12.75" x14ac:dyDescent="0.15">
      <c r="A33" s="26">
        <v>3</v>
      </c>
      <c r="B33" s="45">
        <v>44694</v>
      </c>
      <c r="C33" s="46">
        <v>12944</v>
      </c>
      <c r="D33" s="27">
        <v>1692104</v>
      </c>
      <c r="E33" s="27">
        <v>135368</v>
      </c>
      <c r="F33" s="27">
        <v>1827472</v>
      </c>
      <c r="G33" s="45">
        <v>44695</v>
      </c>
      <c r="H33" s="46">
        <v>4.0000113220500301E+17</v>
      </c>
      <c r="I33" s="27">
        <v>1692104</v>
      </c>
      <c r="J33" s="27">
        <v>135368</v>
      </c>
      <c r="K33" s="27">
        <v>1827472</v>
      </c>
    </row>
    <row r="34" spans="1:11" ht="12.75" x14ac:dyDescent="0.15">
      <c r="A34" s="26">
        <v>4</v>
      </c>
      <c r="B34" s="45">
        <v>44698</v>
      </c>
      <c r="C34" s="46">
        <v>13287</v>
      </c>
      <c r="D34" s="27">
        <v>844415</v>
      </c>
      <c r="E34" s="27">
        <v>67553</v>
      </c>
      <c r="F34" s="27">
        <v>911968</v>
      </c>
      <c r="G34" s="45">
        <v>44702</v>
      </c>
      <c r="H34" s="46">
        <v>4.0000113220500301E+17</v>
      </c>
      <c r="I34" s="27">
        <v>844415</v>
      </c>
      <c r="J34" s="27">
        <v>67553</v>
      </c>
      <c r="K34" s="27">
        <v>911968</v>
      </c>
    </row>
    <row r="35" spans="1:11" ht="12.75" x14ac:dyDescent="0.15">
      <c r="A35" s="26">
        <v>5</v>
      </c>
      <c r="B35" s="45">
        <v>44699</v>
      </c>
      <c r="C35" s="46">
        <v>13421</v>
      </c>
      <c r="D35" s="27">
        <v>1383011</v>
      </c>
      <c r="E35" s="27">
        <v>110641</v>
      </c>
      <c r="F35" s="27">
        <v>1493652</v>
      </c>
      <c r="G35" s="45">
        <v>44702</v>
      </c>
      <c r="H35" s="46">
        <v>4.0000113220500301E+17</v>
      </c>
      <c r="I35" s="27">
        <v>1383011</v>
      </c>
      <c r="J35" s="27">
        <v>110641</v>
      </c>
      <c r="K35" s="27">
        <v>1493652</v>
      </c>
    </row>
    <row r="36" spans="1:11" ht="12.75" x14ac:dyDescent="0.15">
      <c r="A36" s="26">
        <v>6</v>
      </c>
      <c r="B36" s="45">
        <v>44705</v>
      </c>
      <c r="C36" s="46">
        <v>14016</v>
      </c>
      <c r="D36" s="27">
        <v>3689047</v>
      </c>
      <c r="E36" s="27">
        <v>295124</v>
      </c>
      <c r="F36" s="27">
        <v>3984171</v>
      </c>
      <c r="G36" s="45">
        <v>44707</v>
      </c>
      <c r="H36" s="46">
        <v>4.0000113220500301E+17</v>
      </c>
      <c r="I36" s="27">
        <v>3689347</v>
      </c>
      <c r="J36" s="27">
        <v>295148</v>
      </c>
      <c r="K36" s="27">
        <v>3984495</v>
      </c>
    </row>
    <row r="37" spans="1:11" ht="12.75" x14ac:dyDescent="0.15">
      <c r="A37" s="26">
        <v>7</v>
      </c>
      <c r="B37" s="45">
        <v>44711</v>
      </c>
      <c r="C37" s="46">
        <v>14775</v>
      </c>
      <c r="D37" s="27">
        <v>1858875</v>
      </c>
      <c r="E37" s="27">
        <v>148710</v>
      </c>
      <c r="F37" s="27">
        <v>2007585</v>
      </c>
      <c r="G37" s="45">
        <v>44712</v>
      </c>
      <c r="H37" s="46">
        <v>4.0000113220500403E+17</v>
      </c>
      <c r="I37" s="27">
        <v>1858875</v>
      </c>
      <c r="J37" s="27">
        <v>148710</v>
      </c>
      <c r="K37" s="27">
        <v>2007585</v>
      </c>
    </row>
    <row r="38" spans="1:11" ht="12.75" x14ac:dyDescent="0.15">
      <c r="A38" s="26">
        <v>8</v>
      </c>
      <c r="B38" s="45">
        <v>44685</v>
      </c>
      <c r="C38" s="46">
        <v>11362</v>
      </c>
      <c r="D38" s="27">
        <v>563306</v>
      </c>
      <c r="E38" s="27">
        <v>45064</v>
      </c>
      <c r="F38" s="27">
        <v>608370</v>
      </c>
      <c r="G38" s="45">
        <v>44686</v>
      </c>
      <c r="H38" s="46">
        <v>2.47001332205E+17</v>
      </c>
      <c r="I38" s="27">
        <v>563306</v>
      </c>
      <c r="J38" s="27">
        <v>45065</v>
      </c>
      <c r="K38" s="27">
        <v>608371</v>
      </c>
    </row>
    <row r="39" spans="1:11" ht="12.75" x14ac:dyDescent="0.15">
      <c r="A39" s="26">
        <v>9</v>
      </c>
      <c r="B39" s="45">
        <v>44684</v>
      </c>
      <c r="C39" s="46">
        <v>11224</v>
      </c>
      <c r="D39" s="27">
        <v>1055050</v>
      </c>
      <c r="E39" s="27">
        <v>84404</v>
      </c>
      <c r="F39" s="27">
        <v>1139454</v>
      </c>
      <c r="G39" s="45">
        <v>44686</v>
      </c>
      <c r="H39" s="46">
        <v>2.20001332205E+17</v>
      </c>
      <c r="I39" s="27">
        <v>1055050</v>
      </c>
      <c r="J39" s="27">
        <v>84404</v>
      </c>
      <c r="K39" s="27">
        <v>1139454</v>
      </c>
    </row>
    <row r="40" spans="1:11" ht="12.75" x14ac:dyDescent="0.15">
      <c r="A40" s="26">
        <v>10</v>
      </c>
      <c r="B40" s="45">
        <v>44685</v>
      </c>
      <c r="C40" s="46">
        <v>11379</v>
      </c>
      <c r="D40" s="27">
        <v>844040</v>
      </c>
      <c r="E40" s="27">
        <v>67523</v>
      </c>
      <c r="F40" s="27">
        <v>911563</v>
      </c>
      <c r="G40" s="45">
        <v>44686</v>
      </c>
      <c r="H40" s="46">
        <v>2.72001332205E+17</v>
      </c>
      <c r="I40" s="27">
        <v>844040</v>
      </c>
      <c r="J40" s="27">
        <v>67523</v>
      </c>
      <c r="K40" s="27">
        <v>911563</v>
      </c>
    </row>
    <row r="41" spans="1:11" ht="12.75" x14ac:dyDescent="0.15">
      <c r="A41" s="26">
        <v>11</v>
      </c>
      <c r="B41" s="45">
        <v>44686</v>
      </c>
      <c r="C41" s="46">
        <v>11476</v>
      </c>
      <c r="D41" s="27">
        <v>502440</v>
      </c>
      <c r="E41" s="27">
        <v>40195</v>
      </c>
      <c r="F41" s="27">
        <v>542635</v>
      </c>
      <c r="G41" s="45">
        <v>44687</v>
      </c>
      <c r="H41" s="46">
        <v>3.06001332205E+17</v>
      </c>
      <c r="I41" s="27">
        <v>502440</v>
      </c>
      <c r="J41" s="27">
        <v>40195</v>
      </c>
      <c r="K41" s="27">
        <v>542635</v>
      </c>
    </row>
    <row r="42" spans="1:11" ht="12.75" x14ac:dyDescent="0.15">
      <c r="A42" s="26">
        <v>12</v>
      </c>
      <c r="B42" s="45">
        <v>44683</v>
      </c>
      <c r="C42" s="46">
        <v>10551</v>
      </c>
      <c r="D42" s="27">
        <v>881160</v>
      </c>
      <c r="E42" s="27">
        <v>70493</v>
      </c>
      <c r="F42" s="27">
        <v>951653</v>
      </c>
      <c r="G42" s="45">
        <v>44687</v>
      </c>
      <c r="H42" s="46">
        <v>2.05001332205E+17</v>
      </c>
      <c r="I42" s="27">
        <v>881160</v>
      </c>
      <c r="J42" s="27">
        <v>70492</v>
      </c>
      <c r="K42" s="27">
        <v>951652</v>
      </c>
    </row>
    <row r="43" spans="1:11" ht="12.75" x14ac:dyDescent="0.15">
      <c r="A43" s="26">
        <v>13</v>
      </c>
      <c r="B43" s="45">
        <v>44688</v>
      </c>
      <c r="C43" s="46">
        <v>11691</v>
      </c>
      <c r="D43" s="27">
        <v>664236</v>
      </c>
      <c r="E43" s="27">
        <v>53139</v>
      </c>
      <c r="F43" s="27">
        <v>717375</v>
      </c>
      <c r="G43" s="45">
        <v>44688</v>
      </c>
      <c r="H43" s="46">
        <v>2.63001332205E+17</v>
      </c>
      <c r="I43" s="27">
        <v>664236</v>
      </c>
      <c r="J43" s="27">
        <v>53139</v>
      </c>
      <c r="K43" s="27">
        <v>717375</v>
      </c>
    </row>
    <row r="44" spans="1:11" ht="12.75" x14ac:dyDescent="0.15">
      <c r="A44" s="26">
        <v>14</v>
      </c>
      <c r="B44" s="45">
        <v>44688</v>
      </c>
      <c r="C44" s="46">
        <v>11650</v>
      </c>
      <c r="D44" s="27">
        <v>1198595</v>
      </c>
      <c r="E44" s="27">
        <v>95888</v>
      </c>
      <c r="F44" s="27">
        <v>1294483</v>
      </c>
      <c r="G44" s="45">
        <v>44690</v>
      </c>
      <c r="H44" s="46">
        <v>3001332205000390</v>
      </c>
      <c r="I44" s="27">
        <v>1198595</v>
      </c>
      <c r="J44" s="27">
        <v>95887</v>
      </c>
      <c r="K44" s="27">
        <v>1294482</v>
      </c>
    </row>
    <row r="45" spans="1:11" ht="12.75" x14ac:dyDescent="0.15">
      <c r="A45" s="26">
        <v>15</v>
      </c>
      <c r="B45" s="45">
        <v>44688</v>
      </c>
      <c r="C45" s="46">
        <v>11938</v>
      </c>
      <c r="D45" s="27">
        <v>4235110</v>
      </c>
      <c r="E45" s="27">
        <v>338809</v>
      </c>
      <c r="F45" s="27">
        <v>4573919</v>
      </c>
      <c r="G45" s="45">
        <v>44691</v>
      </c>
      <c r="H45" s="46">
        <v>2.76001332205E+17</v>
      </c>
      <c r="I45" s="27">
        <v>4235110</v>
      </c>
      <c r="J45" s="27">
        <v>338808</v>
      </c>
      <c r="K45" s="27">
        <v>4573918</v>
      </c>
    </row>
    <row r="46" spans="1:11" ht="12.75" x14ac:dyDescent="0.15">
      <c r="A46" s="26">
        <v>16</v>
      </c>
      <c r="B46" s="45">
        <v>44687</v>
      </c>
      <c r="C46" s="46">
        <v>11641</v>
      </c>
      <c r="D46" s="27">
        <v>1359833</v>
      </c>
      <c r="E46" s="27">
        <v>108787</v>
      </c>
      <c r="F46" s="27">
        <v>1468620</v>
      </c>
      <c r="G46" s="45">
        <v>44692</v>
      </c>
      <c r="H46" s="46">
        <v>2.04001332205E+17</v>
      </c>
      <c r="I46" s="27">
        <v>1359833</v>
      </c>
      <c r="J46" s="27">
        <v>108786</v>
      </c>
      <c r="K46" s="27">
        <v>1468619</v>
      </c>
    </row>
    <row r="47" spans="1:11" ht="12.75" x14ac:dyDescent="0.15">
      <c r="A47" s="26">
        <v>17</v>
      </c>
      <c r="B47" s="45">
        <v>44692</v>
      </c>
      <c r="C47" s="46">
        <v>12431</v>
      </c>
      <c r="D47" s="27">
        <v>1489795</v>
      </c>
      <c r="E47" s="27">
        <v>119184</v>
      </c>
      <c r="F47" s="27">
        <v>1608979</v>
      </c>
      <c r="G47" s="45">
        <v>44694</v>
      </c>
      <c r="H47" s="46">
        <v>2.56001332205E+17</v>
      </c>
      <c r="I47" s="27">
        <v>1489795</v>
      </c>
      <c r="J47" s="27">
        <v>119184</v>
      </c>
      <c r="K47" s="27">
        <v>1608979</v>
      </c>
    </row>
    <row r="48" spans="1:11" ht="12.75" x14ac:dyDescent="0.15">
      <c r="A48" s="26">
        <v>18</v>
      </c>
      <c r="B48" s="45">
        <v>44693</v>
      </c>
      <c r="C48" s="46">
        <v>12744</v>
      </c>
      <c r="D48" s="27">
        <v>1372369</v>
      </c>
      <c r="E48" s="27">
        <v>109790</v>
      </c>
      <c r="F48" s="27">
        <v>1482159</v>
      </c>
      <c r="G48" s="45">
        <v>44694</v>
      </c>
      <c r="H48" s="46">
        <v>2.25001332205E+17</v>
      </c>
      <c r="I48" s="27">
        <v>1372369</v>
      </c>
      <c r="J48" s="27">
        <v>109790</v>
      </c>
      <c r="K48" s="27">
        <v>1482159</v>
      </c>
    </row>
    <row r="49" spans="1:11" ht="12.75" x14ac:dyDescent="0.15">
      <c r="A49" s="26">
        <v>19</v>
      </c>
      <c r="B49" s="45">
        <v>44692</v>
      </c>
      <c r="C49" s="46">
        <v>12432</v>
      </c>
      <c r="D49" s="27">
        <v>2177695</v>
      </c>
      <c r="E49" s="27">
        <v>174216</v>
      </c>
      <c r="F49" s="27">
        <v>2351911</v>
      </c>
      <c r="G49" s="45">
        <v>44694</v>
      </c>
      <c r="H49" s="46">
        <v>2.06001332205E+17</v>
      </c>
      <c r="I49" s="27">
        <v>2177695</v>
      </c>
      <c r="J49" s="27">
        <v>174216</v>
      </c>
      <c r="K49" s="27">
        <v>2351911</v>
      </c>
    </row>
    <row r="50" spans="1:11" ht="12.75" x14ac:dyDescent="0.15">
      <c r="A50" s="26">
        <v>20</v>
      </c>
      <c r="B50" s="45">
        <v>44694</v>
      </c>
      <c r="C50" s="46">
        <v>12932</v>
      </c>
      <c r="D50" s="27">
        <v>1464062</v>
      </c>
      <c r="E50" s="27">
        <v>117125</v>
      </c>
      <c r="F50" s="27">
        <v>1581187</v>
      </c>
      <c r="G50" s="45">
        <v>44695</v>
      </c>
      <c r="H50" s="46">
        <v>2.65001332205E+17</v>
      </c>
      <c r="I50" s="27">
        <v>1464062</v>
      </c>
      <c r="J50" s="27">
        <v>117124</v>
      </c>
      <c r="K50" s="27">
        <v>1581186</v>
      </c>
    </row>
    <row r="51" spans="1:11" ht="12.75" x14ac:dyDescent="0.15">
      <c r="A51" s="26">
        <v>21</v>
      </c>
      <c r="B51" s="45">
        <v>44694</v>
      </c>
      <c r="C51" s="46">
        <v>12918</v>
      </c>
      <c r="D51" s="27">
        <v>339339</v>
      </c>
      <c r="E51" s="27">
        <v>27147</v>
      </c>
      <c r="F51" s="27">
        <v>366486</v>
      </c>
      <c r="G51" s="45">
        <v>44695</v>
      </c>
      <c r="H51" s="46">
        <v>2.63001332205E+17</v>
      </c>
      <c r="I51" s="27">
        <v>339339</v>
      </c>
      <c r="J51" s="27">
        <v>27147</v>
      </c>
      <c r="K51" s="27">
        <v>366486</v>
      </c>
    </row>
    <row r="52" spans="1:11" ht="12.75" x14ac:dyDescent="0.15">
      <c r="A52" s="26">
        <v>22</v>
      </c>
      <c r="B52" s="45">
        <v>44698</v>
      </c>
      <c r="C52" s="46">
        <v>13284</v>
      </c>
      <c r="D52" s="27">
        <v>4175170</v>
      </c>
      <c r="E52" s="27">
        <v>334014</v>
      </c>
      <c r="F52" s="27">
        <v>4509184</v>
      </c>
      <c r="G52" s="45">
        <v>44700</v>
      </c>
      <c r="H52" s="46">
        <v>1.00013322050003E+16</v>
      </c>
      <c r="I52" s="27">
        <v>4175170</v>
      </c>
      <c r="J52" s="27">
        <v>334013</v>
      </c>
      <c r="K52" s="27">
        <v>4509183</v>
      </c>
    </row>
    <row r="53" spans="1:11" ht="12.75" x14ac:dyDescent="0.15">
      <c r="A53" s="26">
        <v>23</v>
      </c>
      <c r="B53" s="45">
        <v>44698</v>
      </c>
      <c r="C53" s="46">
        <v>13250</v>
      </c>
      <c r="D53" s="27">
        <v>2328146</v>
      </c>
      <c r="E53" s="27">
        <v>186252</v>
      </c>
      <c r="F53" s="27">
        <v>2514398</v>
      </c>
      <c r="G53" s="45">
        <v>44700</v>
      </c>
      <c r="H53" s="46">
        <v>5001332205000790</v>
      </c>
      <c r="I53" s="27">
        <v>2328146</v>
      </c>
      <c r="J53" s="27">
        <v>186252</v>
      </c>
      <c r="K53" s="27">
        <v>2514398</v>
      </c>
    </row>
    <row r="54" spans="1:11" ht="12.75" x14ac:dyDescent="0.15">
      <c r="A54" s="26">
        <v>24</v>
      </c>
      <c r="B54" s="45">
        <v>44701</v>
      </c>
      <c r="C54" s="46">
        <v>13531</v>
      </c>
      <c r="D54" s="27">
        <v>723609</v>
      </c>
      <c r="E54" s="27">
        <v>57889</v>
      </c>
      <c r="F54" s="27">
        <v>781498</v>
      </c>
      <c r="G54" s="45">
        <v>44702</v>
      </c>
      <c r="H54" s="46">
        <v>2.09001332205E+17</v>
      </c>
      <c r="I54" s="27">
        <v>723609</v>
      </c>
      <c r="J54" s="27">
        <v>57889</v>
      </c>
      <c r="K54" s="27">
        <v>781498</v>
      </c>
    </row>
    <row r="55" spans="1:11" ht="12.75" x14ac:dyDescent="0.15">
      <c r="A55" s="26">
        <v>25</v>
      </c>
      <c r="B55" s="45">
        <v>44702</v>
      </c>
      <c r="C55" s="46">
        <v>13616</v>
      </c>
      <c r="D55" s="27">
        <v>1105446</v>
      </c>
      <c r="E55" s="27">
        <v>88436</v>
      </c>
      <c r="F55" s="27">
        <v>1193882</v>
      </c>
      <c r="G55" s="45">
        <v>44702</v>
      </c>
      <c r="H55" s="46">
        <v>2.68001332205E+17</v>
      </c>
      <c r="I55" s="27">
        <v>1105446</v>
      </c>
      <c r="J55" s="27">
        <v>88436</v>
      </c>
      <c r="K55" s="27">
        <v>1193882</v>
      </c>
    </row>
    <row r="56" spans="1:11" ht="12.75" x14ac:dyDescent="0.15">
      <c r="A56" s="26">
        <v>26</v>
      </c>
      <c r="B56" s="45">
        <v>44702</v>
      </c>
      <c r="C56" s="46">
        <v>13549</v>
      </c>
      <c r="D56" s="27">
        <v>1752640</v>
      </c>
      <c r="E56" s="27">
        <v>140211</v>
      </c>
      <c r="F56" s="27">
        <v>1892851</v>
      </c>
      <c r="G56" s="45">
        <v>44704</v>
      </c>
      <c r="H56" s="46">
        <v>2.35001332205E+17</v>
      </c>
      <c r="I56" s="27">
        <v>1752640</v>
      </c>
      <c r="J56" s="27">
        <v>140211</v>
      </c>
      <c r="K56" s="27">
        <v>1892851</v>
      </c>
    </row>
    <row r="57" spans="1:11" ht="12.75" x14ac:dyDescent="0.15">
      <c r="A57" s="26">
        <v>27</v>
      </c>
      <c r="B57" s="45">
        <v>44701</v>
      </c>
      <c r="C57" s="46">
        <v>13529</v>
      </c>
      <c r="D57" s="27">
        <v>1055050</v>
      </c>
      <c r="E57" s="27">
        <v>84404</v>
      </c>
      <c r="F57" s="27">
        <v>1139454</v>
      </c>
      <c r="G57" s="45">
        <v>44704</v>
      </c>
      <c r="H57" s="46">
        <v>3001332205001090</v>
      </c>
      <c r="I57" s="27">
        <v>1055050</v>
      </c>
      <c r="J57" s="27">
        <v>84404</v>
      </c>
      <c r="K57" s="27">
        <v>1139454</v>
      </c>
    </row>
    <row r="58" spans="1:11" ht="12.75" x14ac:dyDescent="0.15">
      <c r="A58" s="26">
        <v>28</v>
      </c>
      <c r="B58" s="45">
        <v>44704</v>
      </c>
      <c r="C58" s="46">
        <v>13783</v>
      </c>
      <c r="D58" s="27">
        <v>1200667</v>
      </c>
      <c r="E58" s="27">
        <v>96053</v>
      </c>
      <c r="F58" s="27">
        <v>1296720</v>
      </c>
      <c r="G58" s="45">
        <v>44706</v>
      </c>
      <c r="H58" s="46">
        <v>2.72001332205E+17</v>
      </c>
      <c r="I58" s="27">
        <v>1200667</v>
      </c>
      <c r="J58" s="27">
        <v>96053</v>
      </c>
      <c r="K58" s="27">
        <v>1296720</v>
      </c>
    </row>
    <row r="59" spans="1:11" ht="12.75" x14ac:dyDescent="0.15">
      <c r="A59" s="26">
        <v>29</v>
      </c>
      <c r="B59" s="45">
        <v>44706</v>
      </c>
      <c r="C59" s="46">
        <v>14237</v>
      </c>
      <c r="D59" s="27">
        <v>1792688</v>
      </c>
      <c r="E59" s="27">
        <v>143415</v>
      </c>
      <c r="F59" s="27">
        <v>1936103</v>
      </c>
      <c r="G59" s="45">
        <v>44707</v>
      </c>
      <c r="H59" s="46">
        <v>2.58001332205E+17</v>
      </c>
      <c r="I59" s="27">
        <v>1792688</v>
      </c>
      <c r="J59" s="27">
        <v>143416</v>
      </c>
      <c r="K59" s="27">
        <v>1936104</v>
      </c>
    </row>
    <row r="60" spans="1:11" ht="12.75" x14ac:dyDescent="0.15">
      <c r="A60" s="26">
        <v>30</v>
      </c>
      <c r="B60" s="45">
        <v>44707</v>
      </c>
      <c r="C60" s="46">
        <v>14448</v>
      </c>
      <c r="D60" s="27">
        <v>1768270</v>
      </c>
      <c r="E60" s="27">
        <v>141462</v>
      </c>
      <c r="F60" s="27">
        <v>1909732</v>
      </c>
      <c r="G60" s="45">
        <v>44709</v>
      </c>
      <c r="H60" s="46">
        <v>2.21001332205E+17</v>
      </c>
      <c r="I60" s="27">
        <v>1768270</v>
      </c>
      <c r="J60" s="27">
        <v>141462</v>
      </c>
      <c r="K60" s="27">
        <v>1909732</v>
      </c>
    </row>
    <row r="61" spans="1:11" ht="12.75" x14ac:dyDescent="0.15">
      <c r="A61" s="26">
        <v>31</v>
      </c>
      <c r="B61" s="45">
        <v>44708</v>
      </c>
      <c r="C61" s="46">
        <v>14663</v>
      </c>
      <c r="D61" s="27">
        <v>947937</v>
      </c>
      <c r="E61" s="27">
        <v>75835</v>
      </c>
      <c r="F61" s="27">
        <v>1023772</v>
      </c>
      <c r="G61" s="45">
        <v>44709</v>
      </c>
      <c r="H61" s="46">
        <v>2.20001332205E+17</v>
      </c>
      <c r="I61" s="27">
        <v>947937</v>
      </c>
      <c r="J61" s="27">
        <v>75834</v>
      </c>
      <c r="K61" s="27">
        <v>1023771</v>
      </c>
    </row>
    <row r="62" spans="1:11" ht="12.75" x14ac:dyDescent="0.15">
      <c r="A62" s="26">
        <v>32</v>
      </c>
      <c r="B62" s="45">
        <v>44709</v>
      </c>
      <c r="C62" s="46">
        <v>14740</v>
      </c>
      <c r="D62" s="27">
        <v>1736115</v>
      </c>
      <c r="E62" s="27">
        <v>138889</v>
      </c>
      <c r="F62" s="27">
        <v>1875004</v>
      </c>
      <c r="G62" s="45">
        <v>44711</v>
      </c>
      <c r="H62" s="46">
        <v>2.53001332205E+17</v>
      </c>
      <c r="I62" s="27">
        <v>1736115</v>
      </c>
      <c r="J62" s="27">
        <v>138889</v>
      </c>
      <c r="K62" s="27">
        <v>1875004</v>
      </c>
    </row>
    <row r="63" spans="1:11" ht="12.75" x14ac:dyDescent="0.15">
      <c r="A63" s="26">
        <v>33</v>
      </c>
      <c r="B63" s="45">
        <v>44709</v>
      </c>
      <c r="C63" s="46">
        <v>14770</v>
      </c>
      <c r="D63" s="27">
        <v>1846953</v>
      </c>
      <c r="E63" s="27">
        <v>147756</v>
      </c>
      <c r="F63" s="27">
        <v>1994709</v>
      </c>
      <c r="G63" s="45">
        <v>44711</v>
      </c>
      <c r="H63" s="46">
        <v>2.17001332205E+17</v>
      </c>
      <c r="I63" s="27">
        <v>1846953</v>
      </c>
      <c r="J63" s="27">
        <v>147756</v>
      </c>
      <c r="K63" s="27">
        <v>1994709</v>
      </c>
    </row>
    <row r="64" spans="1:11" ht="12.75" x14ac:dyDescent="0.15">
      <c r="A64" s="16"/>
      <c r="B64" s="18"/>
      <c r="C64" s="18"/>
      <c r="D64" s="197">
        <f>+B65</f>
        <v>52159195</v>
      </c>
      <c r="E64" s="18"/>
      <c r="F64" s="18"/>
      <c r="G64" s="18"/>
      <c r="H64" s="18"/>
      <c r="I64" s="18"/>
      <c r="J64" s="18"/>
      <c r="K64" s="18"/>
    </row>
    <row r="65" spans="1:11" ht="25.5" x14ac:dyDescent="0.15">
      <c r="A65" s="28" t="s">
        <v>197</v>
      </c>
      <c r="B65" s="58">
        <v>52159195</v>
      </c>
      <c r="C65" s="59">
        <v>4172738</v>
      </c>
      <c r="D65" s="59">
        <v>56331933</v>
      </c>
      <c r="E65" s="17"/>
      <c r="F65" s="29">
        <v>52159795</v>
      </c>
      <c r="G65" s="29">
        <v>4172781</v>
      </c>
      <c r="H65" s="29">
        <v>56332576</v>
      </c>
      <c r="I65" s="18"/>
      <c r="J65" s="18"/>
      <c r="K65" s="18"/>
    </row>
    <row r="66" spans="1:11" ht="12.75" x14ac:dyDescent="0.15">
      <c r="A66" s="24">
        <v>1</v>
      </c>
      <c r="B66" s="17"/>
      <c r="C66" s="17"/>
      <c r="D66" s="25">
        <v>44687</v>
      </c>
      <c r="E66" s="46">
        <v>2.05001152205E+17</v>
      </c>
      <c r="F66" s="27">
        <v>166796</v>
      </c>
      <c r="G66" s="27">
        <v>13344</v>
      </c>
      <c r="H66" s="27">
        <v>180140</v>
      </c>
      <c r="I66" s="18"/>
      <c r="J66" s="18"/>
      <c r="K66" s="18"/>
    </row>
    <row r="67" spans="1:11" ht="12.75" x14ac:dyDescent="0.15">
      <c r="A67" s="24">
        <v>2</v>
      </c>
      <c r="B67" s="17"/>
      <c r="C67" s="17"/>
      <c r="D67" s="25">
        <v>44687</v>
      </c>
      <c r="E67" s="46">
        <v>2.68001142205E+17</v>
      </c>
      <c r="F67" s="27">
        <v>52815</v>
      </c>
      <c r="G67" s="27">
        <v>4225</v>
      </c>
      <c r="H67" s="27">
        <v>57040</v>
      </c>
      <c r="I67" s="18"/>
      <c r="J67" s="18"/>
      <c r="K67" s="18"/>
    </row>
    <row r="68" spans="1:11" ht="12.75" x14ac:dyDescent="0.15">
      <c r="A68" s="24">
        <v>3</v>
      </c>
      <c r="B68" s="17"/>
      <c r="C68" s="17"/>
      <c r="D68" s="25">
        <v>44687</v>
      </c>
      <c r="E68" s="46">
        <v>3.06001152205E+17</v>
      </c>
      <c r="F68" s="27">
        <v>456033</v>
      </c>
      <c r="G68" s="27">
        <v>36482</v>
      </c>
      <c r="H68" s="27">
        <v>492515</v>
      </c>
      <c r="I68" s="18"/>
      <c r="J68" s="18"/>
      <c r="K68" s="18"/>
    </row>
    <row r="69" spans="1:11" ht="12.75" x14ac:dyDescent="0.15">
      <c r="A69" s="24">
        <v>4</v>
      </c>
      <c r="B69" s="17"/>
      <c r="C69" s="17"/>
      <c r="D69" s="25">
        <v>44688</v>
      </c>
      <c r="E69" s="46">
        <v>2.63001152205E+17</v>
      </c>
      <c r="F69" s="27">
        <v>372404</v>
      </c>
      <c r="G69" s="27">
        <v>29792</v>
      </c>
      <c r="H69" s="27">
        <v>402196</v>
      </c>
      <c r="I69" s="18"/>
      <c r="J69" s="18"/>
      <c r="K69" s="18"/>
    </row>
    <row r="70" spans="1:11" ht="12.75" x14ac:dyDescent="0.15">
      <c r="A70" s="24">
        <v>5</v>
      </c>
      <c r="B70" s="17"/>
      <c r="C70" s="17"/>
      <c r="D70" s="25">
        <v>44690</v>
      </c>
      <c r="E70" s="46">
        <v>2.17001152205E+17</v>
      </c>
      <c r="F70" s="27">
        <v>349600</v>
      </c>
      <c r="G70" s="27">
        <v>27968</v>
      </c>
      <c r="H70" s="27">
        <v>377568</v>
      </c>
      <c r="I70" s="18"/>
      <c r="J70" s="18"/>
      <c r="K70" s="18"/>
    </row>
    <row r="71" spans="1:11" ht="12.75" x14ac:dyDescent="0.15">
      <c r="A71" s="24">
        <v>6</v>
      </c>
      <c r="B71" s="17"/>
      <c r="C71" s="17"/>
      <c r="D71" s="25">
        <v>44691</v>
      </c>
      <c r="E71" s="46">
        <v>2.76001152205E+17</v>
      </c>
      <c r="F71" s="27">
        <v>105505</v>
      </c>
      <c r="G71" s="27">
        <v>8440</v>
      </c>
      <c r="H71" s="27">
        <v>113945</v>
      </c>
      <c r="I71" s="18"/>
      <c r="J71" s="18"/>
      <c r="K71" s="18"/>
    </row>
    <row r="72" spans="1:11" ht="12.75" x14ac:dyDescent="0.15">
      <c r="A72" s="24">
        <v>7</v>
      </c>
      <c r="B72" s="17"/>
      <c r="C72" s="17"/>
      <c r="D72" s="25">
        <v>44692</v>
      </c>
      <c r="E72" s="46">
        <v>2.56001152205E+17</v>
      </c>
      <c r="F72" s="27">
        <v>193030</v>
      </c>
      <c r="G72" s="27">
        <v>15442</v>
      </c>
      <c r="H72" s="27">
        <v>208472</v>
      </c>
      <c r="I72" s="18"/>
      <c r="J72" s="18"/>
      <c r="K72" s="18"/>
    </row>
    <row r="73" spans="1:11" ht="12.75" x14ac:dyDescent="0.15">
      <c r="A73" s="24">
        <v>8</v>
      </c>
      <c r="B73" s="17"/>
      <c r="C73" s="17"/>
      <c r="D73" s="25">
        <v>44692</v>
      </c>
      <c r="E73" s="46">
        <v>1.0001152205E+16</v>
      </c>
      <c r="F73" s="27">
        <v>1334863</v>
      </c>
      <c r="G73" s="27">
        <v>106789</v>
      </c>
      <c r="H73" s="27">
        <v>1441652</v>
      </c>
      <c r="I73" s="18"/>
      <c r="J73" s="18"/>
      <c r="K73" s="18"/>
    </row>
    <row r="74" spans="1:11" ht="12.75" x14ac:dyDescent="0.15">
      <c r="A74" s="24">
        <v>9</v>
      </c>
      <c r="B74" s="17"/>
      <c r="C74" s="17"/>
      <c r="D74" s="25">
        <v>44694</v>
      </c>
      <c r="E74" s="46">
        <v>2.65001142205E+17</v>
      </c>
      <c r="F74" s="27">
        <v>89312</v>
      </c>
      <c r="G74" s="27">
        <v>7145</v>
      </c>
      <c r="H74" s="27">
        <v>96457</v>
      </c>
      <c r="I74" s="18"/>
      <c r="J74" s="18"/>
      <c r="K74" s="18"/>
    </row>
    <row r="75" spans="1:11" ht="12.75" x14ac:dyDescent="0.15">
      <c r="A75" s="24">
        <v>10</v>
      </c>
      <c r="B75" s="17"/>
      <c r="C75" s="17"/>
      <c r="D75" s="25">
        <v>44695</v>
      </c>
      <c r="E75" s="46">
        <v>2.47001152205E+17</v>
      </c>
      <c r="F75" s="27">
        <v>105505</v>
      </c>
      <c r="G75" s="27">
        <v>8440</v>
      </c>
      <c r="H75" s="27">
        <v>113945</v>
      </c>
      <c r="I75" s="18"/>
      <c r="J75" s="18"/>
      <c r="K75" s="18"/>
    </row>
    <row r="76" spans="1:11" ht="12.75" x14ac:dyDescent="0.15">
      <c r="A76" s="24">
        <v>11</v>
      </c>
      <c r="B76" s="17"/>
      <c r="C76" s="17"/>
      <c r="D76" s="25">
        <v>44695</v>
      </c>
      <c r="E76" s="46">
        <v>2.06001152205E+17</v>
      </c>
      <c r="F76" s="27">
        <v>210496</v>
      </c>
      <c r="G76" s="27">
        <v>16840</v>
      </c>
      <c r="H76" s="27">
        <v>227336</v>
      </c>
      <c r="I76" s="18"/>
      <c r="J76" s="18"/>
      <c r="K76" s="18"/>
    </row>
    <row r="77" spans="1:11" ht="12.75" x14ac:dyDescent="0.15">
      <c r="A77" s="24">
        <v>12</v>
      </c>
      <c r="B77" s="17"/>
      <c r="C77" s="17"/>
      <c r="D77" s="25">
        <v>44697</v>
      </c>
      <c r="E77" s="46">
        <v>4.00001152205E+17</v>
      </c>
      <c r="F77" s="27">
        <v>1498081</v>
      </c>
      <c r="G77" s="27">
        <v>119846</v>
      </c>
      <c r="H77" s="27">
        <v>1617927</v>
      </c>
      <c r="I77" s="18"/>
      <c r="J77" s="18"/>
      <c r="K77" s="18"/>
    </row>
    <row r="78" spans="1:11" ht="12.75" x14ac:dyDescent="0.15">
      <c r="A78" s="24">
        <v>13</v>
      </c>
      <c r="B78" s="17"/>
      <c r="C78" s="17"/>
      <c r="D78" s="25">
        <v>44701</v>
      </c>
      <c r="E78" s="46">
        <v>2.35001152205E+17</v>
      </c>
      <c r="F78" s="27">
        <v>238365</v>
      </c>
      <c r="G78" s="27">
        <v>19069</v>
      </c>
      <c r="H78" s="27">
        <v>257434</v>
      </c>
      <c r="I78" s="18"/>
      <c r="J78" s="18"/>
      <c r="K78" s="18"/>
    </row>
    <row r="79" spans="1:11" ht="12.75" x14ac:dyDescent="0.15">
      <c r="A79" s="24">
        <v>14</v>
      </c>
      <c r="B79" s="17"/>
      <c r="C79" s="17"/>
      <c r="D79" s="25">
        <v>44704</v>
      </c>
      <c r="E79" s="46">
        <v>2.05001152205E+17</v>
      </c>
      <c r="F79" s="27">
        <v>105505</v>
      </c>
      <c r="G79" s="27">
        <v>8440</v>
      </c>
      <c r="H79" s="27">
        <v>113945</v>
      </c>
      <c r="I79" s="18"/>
      <c r="J79" s="18"/>
      <c r="K79" s="18"/>
    </row>
    <row r="80" spans="1:11" ht="12.75" x14ac:dyDescent="0.15">
      <c r="A80" s="24">
        <v>15</v>
      </c>
      <c r="B80" s="17"/>
      <c r="C80" s="17"/>
      <c r="D80" s="25">
        <v>44705</v>
      </c>
      <c r="E80" s="46">
        <v>2.58001142205E+17</v>
      </c>
      <c r="F80" s="27">
        <v>166796</v>
      </c>
      <c r="G80" s="27">
        <v>13344</v>
      </c>
      <c r="H80" s="27">
        <v>180140</v>
      </c>
      <c r="I80" s="18"/>
      <c r="J80" s="18"/>
      <c r="K80" s="18"/>
    </row>
    <row r="81" spans="1:11" ht="12.75" x14ac:dyDescent="0.15">
      <c r="A81" s="24">
        <v>16</v>
      </c>
      <c r="B81" s="17"/>
      <c r="C81" s="17"/>
      <c r="D81" s="25">
        <v>44706</v>
      </c>
      <c r="E81" s="46">
        <v>4.00001152205E+17</v>
      </c>
      <c r="F81" s="27">
        <v>1951649</v>
      </c>
      <c r="G81" s="27">
        <v>156132</v>
      </c>
      <c r="H81" s="27">
        <v>2107781</v>
      </c>
      <c r="I81" s="18"/>
      <c r="J81" s="18"/>
      <c r="K81" s="18"/>
    </row>
    <row r="82" spans="1:11" ht="12.75" x14ac:dyDescent="0.15">
      <c r="A82" s="24">
        <v>17</v>
      </c>
      <c r="B82" s="17"/>
      <c r="C82" s="17"/>
      <c r="D82" s="25">
        <v>44706</v>
      </c>
      <c r="E82" s="46">
        <v>4.00001152205E+17</v>
      </c>
      <c r="F82" s="27">
        <v>456427</v>
      </c>
      <c r="G82" s="27">
        <v>36514</v>
      </c>
      <c r="H82" s="27">
        <v>492941</v>
      </c>
      <c r="I82" s="18"/>
      <c r="J82" s="18"/>
      <c r="K82" s="18"/>
    </row>
    <row r="83" spans="1:11" ht="12.75" x14ac:dyDescent="0.15">
      <c r="A83" s="24">
        <v>18</v>
      </c>
      <c r="B83" s="17"/>
      <c r="C83" s="17"/>
      <c r="D83" s="25">
        <v>44709</v>
      </c>
      <c r="E83" s="46">
        <v>2.21001152205E+17</v>
      </c>
      <c r="F83" s="27">
        <v>158320</v>
      </c>
      <c r="G83" s="27">
        <v>12665</v>
      </c>
      <c r="H83" s="27">
        <v>170985</v>
      </c>
      <c r="I83" s="18"/>
      <c r="J83" s="18"/>
      <c r="K83" s="18"/>
    </row>
    <row r="84" spans="1:11" ht="12.75" x14ac:dyDescent="0.15">
      <c r="A84" s="24">
        <v>19</v>
      </c>
      <c r="B84" s="17"/>
      <c r="C84" s="17"/>
      <c r="D84" s="25">
        <v>44711</v>
      </c>
      <c r="E84" s="46">
        <v>2.09001152205E+17</v>
      </c>
      <c r="F84" s="27">
        <v>248524</v>
      </c>
      <c r="G84" s="27">
        <v>19882</v>
      </c>
      <c r="H84" s="27">
        <v>268406</v>
      </c>
      <c r="I84" s="18"/>
      <c r="J84" s="18"/>
      <c r="K84" s="18"/>
    </row>
    <row r="85" spans="1:11" ht="12.75" x14ac:dyDescent="0.15">
      <c r="A85" s="24">
        <v>20</v>
      </c>
      <c r="B85" s="17"/>
      <c r="C85" s="17"/>
      <c r="D85" s="25">
        <v>44711</v>
      </c>
      <c r="E85" s="46">
        <v>2.21001152205E+17</v>
      </c>
      <c r="F85" s="27">
        <v>211010</v>
      </c>
      <c r="G85" s="27">
        <v>16881</v>
      </c>
      <c r="H85" s="27">
        <v>227891</v>
      </c>
      <c r="I85" s="18"/>
      <c r="J85" s="18"/>
      <c r="K85" s="18"/>
    </row>
    <row r="86" spans="1:11" ht="12.75" x14ac:dyDescent="0.15">
      <c r="A86" s="24">
        <v>21</v>
      </c>
      <c r="B86" s="17"/>
      <c r="C86" s="17"/>
      <c r="D86" s="25">
        <v>44712</v>
      </c>
      <c r="E86" s="46">
        <v>2.56001152205E+17</v>
      </c>
      <c r="F86" s="27">
        <v>527525</v>
      </c>
      <c r="G86" s="27">
        <v>42202</v>
      </c>
      <c r="H86" s="27">
        <v>569727</v>
      </c>
      <c r="I86" s="18"/>
      <c r="J86" s="18"/>
      <c r="K86" s="18"/>
    </row>
    <row r="87" spans="1:11" ht="25.5" x14ac:dyDescent="0.15">
      <c r="A87" s="28" t="s">
        <v>267</v>
      </c>
      <c r="B87" s="28" t="s">
        <v>268</v>
      </c>
      <c r="C87" s="17"/>
      <c r="D87" s="17"/>
      <c r="E87" s="17"/>
      <c r="F87" s="29">
        <v>8998561</v>
      </c>
      <c r="G87" s="29">
        <v>719882</v>
      </c>
      <c r="H87" s="29">
        <v>9718443</v>
      </c>
      <c r="I87" s="18"/>
      <c r="J87" s="18"/>
      <c r="K87" s="18"/>
    </row>
    <row r="88" spans="1:11" ht="25.5" x14ac:dyDescent="0.15">
      <c r="A88" s="28" t="s">
        <v>269</v>
      </c>
      <c r="B88" s="28" t="s">
        <v>270</v>
      </c>
      <c r="C88" s="17"/>
      <c r="D88" s="17"/>
      <c r="E88" s="17"/>
      <c r="F88" s="29">
        <v>43160634</v>
      </c>
      <c r="G88" s="29">
        <v>3452856</v>
      </c>
      <c r="H88" s="29">
        <v>46613490</v>
      </c>
      <c r="I88" s="18"/>
      <c r="J88" s="18"/>
      <c r="K88" s="18"/>
    </row>
    <row r="89" spans="1:11" ht="12.75" x14ac:dyDescent="0.1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</row>
    <row r="90" spans="1:11" ht="12.75" x14ac:dyDescent="0.15">
      <c r="A90" s="47"/>
      <c r="B90" s="186" t="s">
        <v>187</v>
      </c>
      <c r="C90" s="186"/>
      <c r="D90" s="187" t="s">
        <v>188</v>
      </c>
      <c r="E90" s="187" t="s">
        <v>189</v>
      </c>
      <c r="F90" s="185" t="s">
        <v>190</v>
      </c>
      <c r="G90" s="194" t="s">
        <v>191</v>
      </c>
      <c r="H90" s="194"/>
      <c r="I90" s="187" t="s">
        <v>192</v>
      </c>
      <c r="J90" s="187" t="s">
        <v>193</v>
      </c>
      <c r="K90" s="185" t="s">
        <v>194</v>
      </c>
    </row>
    <row r="91" spans="1:11" ht="12.75" x14ac:dyDescent="0.15">
      <c r="A91" s="42" t="s">
        <v>186</v>
      </c>
      <c r="B91" s="43" t="s">
        <v>195</v>
      </c>
      <c r="C91" s="44" t="s">
        <v>196</v>
      </c>
      <c r="D91" s="187"/>
      <c r="E91" s="187"/>
      <c r="F91" s="185"/>
      <c r="G91" s="43" t="s">
        <v>195</v>
      </c>
      <c r="H91" s="44" t="s">
        <v>196</v>
      </c>
      <c r="I91" s="187"/>
      <c r="J91" s="187"/>
      <c r="K91" s="185"/>
    </row>
    <row r="92" spans="1:11" ht="12.75" x14ac:dyDescent="0.15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</row>
    <row r="93" spans="1:11" ht="12.75" x14ac:dyDescent="0.1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</row>
    <row r="94" spans="1:11" ht="12.75" x14ac:dyDescent="0.15">
      <c r="A94" s="30" t="s">
        <v>226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</row>
    <row r="95" spans="1:11" ht="12.75" x14ac:dyDescent="0.15">
      <c r="A95" s="30" t="s">
        <v>227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</row>
    <row r="96" spans="1:11" ht="12.75" x14ac:dyDescent="0.15">
      <c r="A96" s="30" t="s">
        <v>318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</row>
    <row r="97" spans="1:11" ht="12.75" x14ac:dyDescent="0.15">
      <c r="A97" s="30" t="s">
        <v>273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</row>
    <row r="98" spans="1:11" ht="12.75" x14ac:dyDescent="0.15">
      <c r="A98" s="30" t="s">
        <v>227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</row>
    <row r="99" spans="1:11" ht="12.75" x14ac:dyDescent="0.15">
      <c r="A99" s="31" t="s">
        <v>319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</row>
    <row r="100" spans="1:11" ht="12.75" x14ac:dyDescent="0.15">
      <c r="A100" s="30" t="s">
        <v>236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</row>
    <row r="101" spans="1:11" ht="12.75" x14ac:dyDescent="0.15">
      <c r="A101" s="30" t="s">
        <v>320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</row>
    <row r="102" spans="1:11" ht="12.75" x14ac:dyDescent="0.15">
      <c r="A102" s="30" t="s">
        <v>234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</row>
    <row r="103" spans="1:11" ht="12.75" x14ac:dyDescent="0.15">
      <c r="A103" s="30" t="s">
        <v>227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/>
    </row>
    <row r="104" spans="1:11" ht="12.75" x14ac:dyDescent="0.15">
      <c r="A104" s="30" t="s">
        <v>321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</row>
    <row r="105" spans="1:11" ht="12.75" x14ac:dyDescent="0.15">
      <c r="A105" s="30" t="s">
        <v>238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</row>
    <row r="106" spans="1:11" ht="12.75" x14ac:dyDescent="0.15">
      <c r="A106" s="30" t="s">
        <v>227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</row>
    <row r="107" spans="1:11" ht="12.75" x14ac:dyDescent="0.15">
      <c r="A107" s="30" t="s">
        <v>322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</row>
    <row r="108" spans="1:11" ht="12.75" x14ac:dyDescent="0.15">
      <c r="A108" s="31" t="s">
        <v>278</v>
      </c>
      <c r="B108" s="18"/>
      <c r="C108" s="18"/>
      <c r="D108" s="18"/>
      <c r="E108" s="18"/>
      <c r="F108" s="18"/>
      <c r="G108" s="18"/>
      <c r="H108" s="18"/>
      <c r="I108" s="18"/>
      <c r="J108" s="18"/>
      <c r="K108" s="18"/>
    </row>
    <row r="109" spans="1:11" ht="12.75" x14ac:dyDescent="0.1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</row>
    <row r="110" spans="1:11" ht="12.75" x14ac:dyDescent="0.15">
      <c r="A110" s="32">
        <v>13579474</v>
      </c>
      <c r="B110" s="18"/>
      <c r="C110" s="18"/>
      <c r="D110" s="18"/>
      <c r="E110" s="18"/>
      <c r="F110" s="18"/>
      <c r="G110" s="18"/>
      <c r="H110" s="18"/>
      <c r="I110" s="18"/>
      <c r="J110" s="18"/>
      <c r="K110" s="18"/>
    </row>
    <row r="111" spans="1:11" ht="12.75" x14ac:dyDescent="0.15">
      <c r="A111" s="33">
        <v>2</v>
      </c>
      <c r="B111" s="18"/>
      <c r="C111" s="18"/>
      <c r="D111" s="18"/>
      <c r="E111" s="18"/>
      <c r="F111" s="18"/>
      <c r="G111" s="18"/>
      <c r="H111" s="18"/>
      <c r="I111" s="18"/>
      <c r="J111" s="18"/>
      <c r="K111" s="18"/>
    </row>
    <row r="112" spans="1:11" ht="12.75" x14ac:dyDescent="0.15">
      <c r="A112" s="32">
        <v>271589</v>
      </c>
      <c r="B112" s="18"/>
      <c r="C112" s="18"/>
      <c r="D112" s="18"/>
      <c r="E112" s="18"/>
      <c r="F112" s="18"/>
      <c r="G112" s="18"/>
      <c r="H112" s="18"/>
      <c r="I112" s="18"/>
      <c r="J112" s="18"/>
      <c r="K112" s="18"/>
    </row>
    <row r="113" spans="1:11" ht="12.75" x14ac:dyDescent="0.15">
      <c r="A113" s="16"/>
      <c r="B113" s="18"/>
      <c r="C113" s="18"/>
      <c r="D113" s="18"/>
      <c r="E113" s="18"/>
      <c r="F113" s="18"/>
      <c r="G113" s="18"/>
      <c r="H113" s="18"/>
      <c r="I113" s="18"/>
      <c r="J113" s="18"/>
      <c r="K113" s="18"/>
    </row>
    <row r="114" spans="1:11" ht="12.75" x14ac:dyDescent="0.15">
      <c r="A114" s="16"/>
      <c r="B114" s="18"/>
      <c r="C114" s="18"/>
      <c r="D114" s="18"/>
      <c r="E114" s="18"/>
      <c r="F114" s="18"/>
      <c r="G114" s="18"/>
      <c r="H114" s="18"/>
      <c r="I114" s="18"/>
      <c r="J114" s="18"/>
      <c r="K114" s="18"/>
    </row>
    <row r="115" spans="1:11" ht="12.75" x14ac:dyDescent="0.15">
      <c r="A115" s="32">
        <v>13579474</v>
      </c>
      <c r="B115" s="18"/>
      <c r="C115" s="18"/>
      <c r="D115" s="18"/>
      <c r="E115" s="18"/>
      <c r="F115" s="18"/>
      <c r="G115" s="18"/>
      <c r="H115" s="18"/>
      <c r="I115" s="18"/>
      <c r="J115" s="18"/>
      <c r="K115" s="18"/>
    </row>
    <row r="116" spans="1:11" ht="12.75" x14ac:dyDescent="0.15">
      <c r="A116" s="33">
        <v>1.5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</row>
    <row r="117" spans="1:11" ht="12.75" x14ac:dyDescent="0.15">
      <c r="A117" s="32">
        <v>203692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</row>
    <row r="118" spans="1:11" ht="12.75" x14ac:dyDescent="0.15">
      <c r="A118" s="16"/>
      <c r="B118" s="18"/>
      <c r="C118" s="18"/>
      <c r="D118" s="18"/>
      <c r="E118" s="18"/>
      <c r="F118" s="18"/>
      <c r="G118" s="18"/>
      <c r="H118" s="18"/>
      <c r="I118" s="18"/>
      <c r="J118" s="18"/>
      <c r="K118" s="18"/>
    </row>
    <row r="119" spans="1:11" ht="12.75" x14ac:dyDescent="0.15">
      <c r="A119" s="16"/>
      <c r="B119" s="18"/>
      <c r="C119" s="18"/>
      <c r="D119" s="18"/>
      <c r="E119" s="18"/>
      <c r="F119" s="18"/>
      <c r="G119" s="18"/>
      <c r="H119" s="18"/>
      <c r="I119" s="18"/>
      <c r="J119" s="18"/>
      <c r="K119" s="18"/>
    </row>
    <row r="120" spans="1:11" ht="12.75" x14ac:dyDescent="0.15">
      <c r="A120" s="32">
        <v>14665832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</row>
    <row r="121" spans="1:11" ht="12.75" x14ac:dyDescent="0.15">
      <c r="A121" s="33">
        <v>1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</row>
    <row r="122" spans="1:11" ht="12.75" x14ac:dyDescent="0.15">
      <c r="A122" s="32">
        <v>146658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</row>
    <row r="123" spans="1:11" ht="12.75" x14ac:dyDescent="0.15">
      <c r="A123" s="16"/>
      <c r="B123" s="18"/>
      <c r="C123" s="18"/>
      <c r="D123" s="18"/>
      <c r="E123" s="18"/>
      <c r="F123" s="18"/>
      <c r="G123" s="18"/>
      <c r="H123" s="18"/>
      <c r="I123" s="18"/>
      <c r="J123" s="18"/>
      <c r="K123" s="18"/>
    </row>
    <row r="124" spans="1:11" ht="12.75" x14ac:dyDescent="0.15">
      <c r="A124" s="16"/>
      <c r="B124" s="18"/>
      <c r="C124" s="18"/>
      <c r="D124" s="18"/>
      <c r="E124" s="18"/>
      <c r="F124" s="18"/>
      <c r="G124" s="18"/>
      <c r="H124" s="18"/>
      <c r="I124" s="18"/>
      <c r="J124" s="18"/>
      <c r="K124" s="18"/>
    </row>
    <row r="125" spans="1:11" ht="12.75" x14ac:dyDescent="0.15">
      <c r="A125" s="32">
        <v>14665832</v>
      </c>
      <c r="B125" s="18"/>
      <c r="C125" s="18"/>
      <c r="D125" s="18"/>
      <c r="E125" s="18"/>
      <c r="F125" s="18"/>
      <c r="G125" s="18"/>
      <c r="H125" s="18"/>
      <c r="I125" s="18"/>
      <c r="J125" s="18"/>
      <c r="K125" s="18"/>
    </row>
    <row r="126" spans="1:11" ht="12.75" x14ac:dyDescent="0.15">
      <c r="A126" s="33">
        <v>1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8"/>
    </row>
    <row r="127" spans="1:11" ht="12.75" x14ac:dyDescent="0.15">
      <c r="A127" s="32">
        <v>146658</v>
      </c>
      <c r="B127" s="18"/>
      <c r="C127" s="18"/>
      <c r="D127" s="18"/>
      <c r="E127" s="18"/>
      <c r="F127" s="18"/>
      <c r="G127" s="18"/>
      <c r="H127" s="18"/>
      <c r="I127" s="18"/>
      <c r="J127" s="18"/>
      <c r="K127" s="18"/>
    </row>
    <row r="128" spans="1:11" ht="12.75" x14ac:dyDescent="0.15">
      <c r="A128" s="16"/>
      <c r="B128" s="18"/>
      <c r="C128" s="18"/>
      <c r="D128" s="18"/>
      <c r="E128" s="18"/>
      <c r="F128" s="18"/>
      <c r="G128" s="18"/>
      <c r="H128" s="18"/>
      <c r="I128" s="18"/>
      <c r="J128" s="18"/>
      <c r="K128" s="18"/>
    </row>
    <row r="129" spans="1:11" ht="12.75" x14ac:dyDescent="0.15">
      <c r="A129" s="16"/>
      <c r="B129" s="18"/>
      <c r="C129" s="18"/>
      <c r="D129" s="18"/>
      <c r="E129" s="18"/>
      <c r="F129" s="18"/>
      <c r="G129" s="18"/>
      <c r="H129" s="18"/>
      <c r="I129" s="18"/>
      <c r="J129" s="18"/>
      <c r="K129" s="18"/>
    </row>
    <row r="130" spans="1:11" ht="12.75" x14ac:dyDescent="0.15">
      <c r="A130" s="32">
        <v>29581160</v>
      </c>
      <c r="B130" s="18"/>
      <c r="C130" s="18"/>
      <c r="D130" s="18"/>
      <c r="E130" s="18"/>
      <c r="F130" s="18"/>
      <c r="G130" s="18"/>
      <c r="H130" s="18"/>
      <c r="I130" s="18"/>
      <c r="J130" s="18"/>
      <c r="K130" s="18"/>
    </row>
    <row r="131" spans="1:11" ht="12.75" x14ac:dyDescent="0.15">
      <c r="A131" s="33">
        <v>2</v>
      </c>
      <c r="B131" s="18"/>
      <c r="C131" s="18"/>
      <c r="D131" s="18"/>
      <c r="E131" s="18"/>
      <c r="F131" s="18"/>
      <c r="G131" s="18"/>
      <c r="H131" s="18"/>
      <c r="I131" s="18"/>
      <c r="J131" s="18"/>
      <c r="K131" s="18"/>
    </row>
    <row r="132" spans="1:11" ht="12.75" x14ac:dyDescent="0.15">
      <c r="A132" s="32">
        <v>591623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</row>
    <row r="133" spans="1:11" ht="12.75" x14ac:dyDescent="0.1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</row>
    <row r="134" spans="1:11" ht="12.75" x14ac:dyDescent="0.15">
      <c r="A134" s="16"/>
      <c r="B134" s="18"/>
      <c r="C134" s="18"/>
      <c r="D134" s="18"/>
      <c r="E134" s="18"/>
      <c r="F134" s="18"/>
      <c r="G134" s="18"/>
      <c r="H134" s="18"/>
      <c r="I134" s="18"/>
      <c r="J134" s="18"/>
      <c r="K134" s="18"/>
    </row>
    <row r="135" spans="1:11" ht="12.75" x14ac:dyDescent="0.15">
      <c r="A135" s="34" t="s">
        <v>230</v>
      </c>
      <c r="B135" s="193">
        <v>29581160</v>
      </c>
      <c r="C135" s="193"/>
      <c r="D135" s="18"/>
      <c r="E135" s="18"/>
      <c r="F135" s="18"/>
      <c r="G135" s="18"/>
      <c r="H135" s="18"/>
      <c r="I135" s="18"/>
      <c r="J135" s="18"/>
      <c r="K135" s="18"/>
    </row>
    <row r="136" spans="1:11" ht="12" customHeight="1" x14ac:dyDescent="0.15">
      <c r="A136" s="34" t="s">
        <v>227</v>
      </c>
      <c r="B136" s="195">
        <v>1.5</v>
      </c>
      <c r="C136" s="195"/>
      <c r="D136" s="18"/>
      <c r="E136" s="18"/>
      <c r="F136" s="18"/>
      <c r="G136" s="18"/>
      <c r="H136" s="18"/>
      <c r="I136" s="18"/>
      <c r="J136" s="18"/>
      <c r="K136" s="18"/>
    </row>
    <row r="137" spans="1:11" ht="25.5" x14ac:dyDescent="0.15">
      <c r="A137" s="34" t="s">
        <v>323</v>
      </c>
      <c r="B137" s="193">
        <v>443717</v>
      </c>
      <c r="C137" s="193"/>
      <c r="D137" s="18"/>
      <c r="E137" s="18"/>
      <c r="F137" s="18"/>
      <c r="G137" s="18"/>
      <c r="H137" s="18"/>
      <c r="I137" s="18"/>
      <c r="J137" s="18"/>
      <c r="K137" s="18"/>
    </row>
    <row r="138" spans="1:11" ht="25.5" x14ac:dyDescent="0.15">
      <c r="A138" s="24" t="s">
        <v>280</v>
      </c>
      <c r="B138" s="190"/>
      <c r="C138" s="190"/>
      <c r="D138" s="18"/>
      <c r="E138" s="18"/>
      <c r="F138" s="18"/>
      <c r="G138" s="18"/>
      <c r="H138" s="18"/>
      <c r="I138" s="18"/>
      <c r="J138" s="18"/>
      <c r="K138" s="18"/>
    </row>
    <row r="139" spans="1:11" ht="12.75" x14ac:dyDescent="0.15">
      <c r="A139" s="34" t="s">
        <v>230</v>
      </c>
      <c r="B139" s="193">
        <v>31947653</v>
      </c>
      <c r="C139" s="193"/>
      <c r="D139" s="18"/>
      <c r="E139" s="18"/>
      <c r="F139" s="18"/>
      <c r="G139" s="18"/>
      <c r="H139" s="18"/>
      <c r="I139" s="18"/>
      <c r="J139" s="18"/>
      <c r="K139" s="18"/>
    </row>
    <row r="140" spans="1:11" ht="12" customHeight="1" x14ac:dyDescent="0.15">
      <c r="A140" s="34" t="s">
        <v>227</v>
      </c>
      <c r="B140" s="195">
        <v>1</v>
      </c>
      <c r="C140" s="195"/>
      <c r="D140" s="18"/>
      <c r="E140" s="18"/>
      <c r="F140" s="18"/>
      <c r="G140" s="18"/>
      <c r="H140" s="18"/>
      <c r="I140" s="18"/>
      <c r="J140" s="18"/>
      <c r="K140" s="18"/>
    </row>
    <row r="141" spans="1:11" ht="25.5" x14ac:dyDescent="0.15">
      <c r="A141" s="34" t="s">
        <v>324</v>
      </c>
      <c r="B141" s="193">
        <v>319477</v>
      </c>
      <c r="C141" s="193"/>
      <c r="D141" s="18"/>
      <c r="E141" s="18"/>
      <c r="F141" s="18"/>
      <c r="G141" s="18"/>
      <c r="H141" s="18"/>
      <c r="I141" s="18"/>
      <c r="J141" s="18"/>
      <c r="K141" s="18"/>
    </row>
    <row r="142" spans="1:11" ht="51" x14ac:dyDescent="0.15">
      <c r="A142" s="24" t="s">
        <v>282</v>
      </c>
      <c r="B142" s="193"/>
      <c r="C142" s="193"/>
      <c r="D142" s="18"/>
      <c r="E142" s="18"/>
      <c r="F142" s="18"/>
      <c r="G142" s="18"/>
      <c r="H142" s="18"/>
      <c r="I142" s="18"/>
      <c r="J142" s="18"/>
      <c r="K142" s="18"/>
    </row>
    <row r="143" spans="1:11" ht="12.75" x14ac:dyDescent="0.15">
      <c r="A143" s="34" t="s">
        <v>230</v>
      </c>
      <c r="B143" s="17"/>
      <c r="C143" s="27">
        <v>31947653</v>
      </c>
      <c r="D143" s="18"/>
      <c r="E143" s="18"/>
      <c r="F143" s="18"/>
      <c r="G143" s="18"/>
      <c r="H143" s="18"/>
      <c r="I143" s="18"/>
      <c r="J143" s="18"/>
      <c r="K143" s="18"/>
    </row>
    <row r="144" spans="1:11" ht="12.75" x14ac:dyDescent="0.15">
      <c r="A144" s="34" t="s">
        <v>227</v>
      </c>
      <c r="B144" s="17"/>
      <c r="C144" s="26">
        <v>1</v>
      </c>
      <c r="D144" s="18"/>
      <c r="E144" s="18"/>
      <c r="F144" s="18"/>
      <c r="G144" s="18"/>
      <c r="H144" s="18"/>
      <c r="I144" s="18"/>
      <c r="J144" s="18"/>
      <c r="K144" s="18"/>
    </row>
    <row r="145" spans="1:11" ht="38.25" x14ac:dyDescent="0.15">
      <c r="A145" s="34" t="s">
        <v>325</v>
      </c>
      <c r="B145" s="17"/>
      <c r="C145" s="27">
        <v>319477</v>
      </c>
      <c r="D145" s="18"/>
      <c r="E145" s="18"/>
      <c r="F145" s="18"/>
      <c r="G145" s="18"/>
      <c r="H145" s="18"/>
      <c r="I145" s="18"/>
      <c r="J145" s="18"/>
      <c r="K145" s="18"/>
    </row>
    <row r="146" spans="1:11" ht="38.25" x14ac:dyDescent="0.15">
      <c r="A146" s="35" t="s">
        <v>214</v>
      </c>
      <c r="B146" s="17"/>
      <c r="C146" s="29">
        <v>2442891</v>
      </c>
      <c r="D146" s="18"/>
      <c r="E146" s="18"/>
      <c r="F146" s="18"/>
      <c r="G146" s="18"/>
      <c r="H146" s="18"/>
      <c r="I146" s="18"/>
      <c r="J146" s="18"/>
      <c r="K146" s="18"/>
    </row>
    <row r="147" spans="1:11" ht="76.5" x14ac:dyDescent="0.15">
      <c r="A147" s="35" t="s">
        <v>215</v>
      </c>
      <c r="B147" s="17"/>
      <c r="C147" s="29">
        <v>44170599</v>
      </c>
      <c r="D147" s="18"/>
      <c r="E147" s="18"/>
      <c r="F147" s="18"/>
      <c r="G147" s="18"/>
      <c r="H147" s="18"/>
      <c r="I147" s="18"/>
      <c r="J147" s="18"/>
      <c r="K147" s="18"/>
    </row>
    <row r="148" spans="1:11" ht="12.75" x14ac:dyDescent="0.15">
      <c r="A148" s="17"/>
      <c r="B148" s="190"/>
      <c r="C148" s="190"/>
      <c r="D148" s="18"/>
      <c r="E148" s="18"/>
      <c r="F148" s="18"/>
      <c r="G148" s="18"/>
      <c r="H148" s="18"/>
      <c r="I148" s="18"/>
      <c r="J148" s="18"/>
      <c r="K148" s="18"/>
    </row>
    <row r="149" spans="1:11" ht="114.75" x14ac:dyDescent="0.15">
      <c r="A149" s="36" t="s">
        <v>326</v>
      </c>
      <c r="B149" s="190"/>
      <c r="C149" s="190"/>
      <c r="D149" s="18"/>
      <c r="E149" s="18"/>
      <c r="F149" s="18"/>
      <c r="G149" s="18"/>
      <c r="H149" s="18"/>
      <c r="I149" s="18"/>
      <c r="J149" s="18"/>
      <c r="K149" s="18"/>
    </row>
    <row r="150" spans="1:11" ht="12.75" x14ac:dyDescent="0.15">
      <c r="A150" s="190"/>
      <c r="B150" s="190"/>
      <c r="C150" s="17"/>
      <c r="D150" s="18"/>
      <c r="E150" s="18"/>
      <c r="F150" s="18"/>
      <c r="G150" s="18"/>
      <c r="H150" s="18"/>
      <c r="I150" s="18"/>
      <c r="J150" s="18"/>
      <c r="K150" s="18"/>
    </row>
    <row r="151" spans="1:11" ht="38.25" x14ac:dyDescent="0.15">
      <c r="A151" s="190"/>
      <c r="B151" s="190"/>
      <c r="C151" s="26" t="s">
        <v>217</v>
      </c>
      <c r="D151" s="18"/>
      <c r="E151" s="18"/>
      <c r="F151" s="18"/>
      <c r="G151" s="18"/>
      <c r="H151" s="18"/>
      <c r="I151" s="18"/>
      <c r="J151" s="18"/>
      <c r="K151" s="18"/>
    </row>
    <row r="152" spans="1:11" ht="140.25" x14ac:dyDescent="0.15">
      <c r="A152" s="37" t="s">
        <v>222</v>
      </c>
      <c r="B152" s="67" t="s">
        <v>219</v>
      </c>
      <c r="C152" s="38" t="s">
        <v>220</v>
      </c>
      <c r="D152" s="18"/>
      <c r="E152" s="18"/>
      <c r="F152" s="18"/>
      <c r="G152" s="18"/>
      <c r="H152" s="18"/>
      <c r="I152" s="18"/>
      <c r="J152" s="18"/>
      <c r="K152" s="18"/>
    </row>
    <row r="153" spans="1:11" ht="38.25" x14ac:dyDescent="0.15">
      <c r="A153" s="28" t="s">
        <v>223</v>
      </c>
      <c r="B153" s="17"/>
      <c r="C153" s="17"/>
      <c r="D153" s="18"/>
      <c r="E153" s="18"/>
      <c r="F153" s="18"/>
      <c r="G153" s="18"/>
      <c r="H153" s="18"/>
      <c r="I153" s="18"/>
      <c r="J153" s="18"/>
      <c r="K153" s="18"/>
    </row>
    <row r="154" spans="1:11" ht="12.75" x14ac:dyDescent="0.15">
      <c r="A154" s="16"/>
      <c r="B154" s="18"/>
      <c r="C154" s="18"/>
      <c r="D154" s="18"/>
      <c r="E154" s="18"/>
      <c r="F154" s="18"/>
      <c r="G154" s="18"/>
      <c r="H154" s="18"/>
      <c r="I154" s="18"/>
      <c r="J154" s="18"/>
      <c r="K154" s="18"/>
    </row>
    <row r="155" spans="1:11" ht="12.75" x14ac:dyDescent="0.15">
      <c r="A155" s="16"/>
      <c r="B155" s="18"/>
      <c r="C155" s="18"/>
      <c r="D155" s="18"/>
      <c r="E155" s="18"/>
      <c r="F155" s="18"/>
      <c r="G155" s="18"/>
      <c r="H155" s="18"/>
      <c r="I155" s="18"/>
      <c r="J155" s="18"/>
      <c r="K155" s="18"/>
    </row>
    <row r="156" spans="1:11" ht="12.75" x14ac:dyDescent="0.15">
      <c r="A156" s="16"/>
      <c r="B156" s="18"/>
      <c r="C156" s="18"/>
      <c r="D156" s="18"/>
      <c r="E156" s="18"/>
      <c r="F156" s="18"/>
      <c r="G156" s="18"/>
      <c r="H156" s="18"/>
      <c r="I156" s="18"/>
      <c r="J156" s="18"/>
      <c r="K156" s="18"/>
    </row>
    <row r="157" spans="1:11" ht="12.75" x14ac:dyDescent="0.15">
      <c r="A157" s="39" t="s">
        <v>221</v>
      </c>
      <c r="B157" s="18"/>
      <c r="C157" s="18"/>
      <c r="D157" s="18"/>
      <c r="E157" s="18"/>
      <c r="F157" s="18"/>
      <c r="G157" s="18"/>
      <c r="H157" s="18"/>
      <c r="I157" s="18"/>
      <c r="J157" s="18"/>
      <c r="K157" s="18"/>
    </row>
  </sheetData>
  <mergeCells count="28">
    <mergeCell ref="A29:A30"/>
    <mergeCell ref="B29:C29"/>
    <mergeCell ref="D29:D30"/>
    <mergeCell ref="E29:E30"/>
    <mergeCell ref="F29:F30"/>
    <mergeCell ref="I29:I30"/>
    <mergeCell ref="J29:J30"/>
    <mergeCell ref="K29:K30"/>
    <mergeCell ref="G29:H29"/>
    <mergeCell ref="B140:C140"/>
    <mergeCell ref="B90:C90"/>
    <mergeCell ref="D90:D91"/>
    <mergeCell ref="E90:E91"/>
    <mergeCell ref="F90:F91"/>
    <mergeCell ref="G90:H90"/>
    <mergeCell ref="I90:I91"/>
    <mergeCell ref="J90:J91"/>
    <mergeCell ref="K90:K91"/>
    <mergeCell ref="B135:C135"/>
    <mergeCell ref="B136:C136"/>
    <mergeCell ref="B137:C137"/>
    <mergeCell ref="A150:A151"/>
    <mergeCell ref="B150:B151"/>
    <mergeCell ref="B138:C138"/>
    <mergeCell ref="B139:C139"/>
    <mergeCell ref="B141:C142"/>
    <mergeCell ref="B148:B149"/>
    <mergeCell ref="C148:C14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642B8-9F7F-4720-80DD-3205F69423FC}">
  <dimension ref="A1:K163"/>
  <sheetViews>
    <sheetView topLeftCell="A67" workbookViewId="0">
      <selection activeCell="H93" sqref="H93"/>
    </sheetView>
  </sheetViews>
  <sheetFormatPr defaultRowHeight="10.5" x14ac:dyDescent="0.15"/>
  <cols>
    <col min="1" max="1" width="13.5703125" bestFit="1" customWidth="1"/>
    <col min="2" max="2" width="23.7109375" bestFit="1" customWidth="1"/>
    <col min="3" max="3" width="11.28515625" bestFit="1" customWidth="1"/>
    <col min="4" max="4" width="13.85546875" customWidth="1"/>
    <col min="5" max="5" width="11.7109375" bestFit="1" customWidth="1"/>
    <col min="6" max="6" width="11.28515625" bestFit="1" customWidth="1"/>
    <col min="7" max="7" width="10.140625" bestFit="1" customWidth="1"/>
    <col min="8" max="8" width="11.7109375" bestFit="1" customWidth="1"/>
    <col min="9" max="11" width="9.42578125" bestFit="1" customWidth="1"/>
  </cols>
  <sheetData>
    <row r="1" spans="1:11" ht="12.75" x14ac:dyDescent="0.15">
      <c r="A1" s="19" t="s">
        <v>253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2.75" x14ac:dyDescent="0.15">
      <c r="A2" s="31" t="s">
        <v>254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2.75" x14ac:dyDescent="0.15">
      <c r="A3" s="31" t="s">
        <v>255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2.75" x14ac:dyDescent="0.15">
      <c r="A4" s="16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2.75" x14ac:dyDescent="0.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2.75" x14ac:dyDescent="0.15">
      <c r="A6" s="61" t="s">
        <v>224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12.75" x14ac:dyDescent="0.15">
      <c r="A7" s="62" t="s">
        <v>299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2.75" x14ac:dyDescent="0.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12.75" x14ac:dyDescent="0.15">
      <c r="A9" s="16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ht="12.75" x14ac:dyDescent="0.15">
      <c r="A10" s="63" t="s">
        <v>300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12.75" x14ac:dyDescent="0.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 ht="12.75" x14ac:dyDescent="0.15">
      <c r="A12" s="16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ht="12.75" x14ac:dyDescent="0.15">
      <c r="A13" s="61" t="s">
        <v>258</v>
      </c>
      <c r="B13" s="62" t="s">
        <v>259</v>
      </c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12.75" x14ac:dyDescent="0.15">
      <c r="A14" s="62" t="s">
        <v>260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 ht="12.75" x14ac:dyDescent="0.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1" ht="12.75" x14ac:dyDescent="0.15">
      <c r="A16" s="19" t="s">
        <v>261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 ht="12.75" x14ac:dyDescent="0.15">
      <c r="A17" s="19" t="s">
        <v>262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ht="12.75" x14ac:dyDescent="0.15">
      <c r="A18" s="19" t="s">
        <v>301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ht="12.75" x14ac:dyDescent="0.1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ht="12.75" x14ac:dyDescent="0.15">
      <c r="A20" s="31" t="s">
        <v>302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12.75" x14ac:dyDescent="0.15">
      <c r="A21" s="31">
        <v>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ht="12.75" x14ac:dyDescent="0.15">
      <c r="A22" s="64">
        <v>44054630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 ht="12.75" x14ac:dyDescent="0.15">
      <c r="A23" s="64">
        <v>42118816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 ht="12.75" x14ac:dyDescent="0.15">
      <c r="A24" s="31">
        <v>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1:11" ht="12.75" x14ac:dyDescent="0.15">
      <c r="A25" s="19"/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pans="1:11" ht="12.75" x14ac:dyDescent="0.15">
      <c r="A26" s="19" t="s">
        <v>303</v>
      </c>
      <c r="B26" s="64">
        <v>51461104</v>
      </c>
      <c r="C26" s="18"/>
      <c r="D26" s="18"/>
      <c r="E26" s="18"/>
      <c r="F26" s="18"/>
      <c r="G26" s="18"/>
      <c r="H26" s="18"/>
      <c r="I26" s="18"/>
      <c r="J26" s="18"/>
      <c r="K26" s="18"/>
    </row>
    <row r="27" spans="1:11" ht="12.75" x14ac:dyDescent="0.15">
      <c r="A27" s="19" t="s">
        <v>266</v>
      </c>
      <c r="B27" s="31">
        <v>0</v>
      </c>
      <c r="C27" s="18"/>
      <c r="D27" s="18"/>
      <c r="E27" s="18"/>
      <c r="F27" s="18"/>
      <c r="G27" s="18"/>
      <c r="H27" s="18"/>
      <c r="I27" s="18"/>
      <c r="J27" s="18"/>
      <c r="K27" s="18"/>
    </row>
    <row r="28" spans="1:11" ht="12.75" x14ac:dyDescent="0.15">
      <c r="A28" s="16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ht="12.75" x14ac:dyDescent="0.15">
      <c r="A29" s="185" t="s">
        <v>186</v>
      </c>
      <c r="B29" s="186" t="s">
        <v>187</v>
      </c>
      <c r="C29" s="186"/>
      <c r="D29" s="187" t="s">
        <v>188</v>
      </c>
      <c r="E29" s="187" t="s">
        <v>189</v>
      </c>
      <c r="F29" s="185" t="s">
        <v>190</v>
      </c>
      <c r="G29" s="194" t="s">
        <v>191</v>
      </c>
      <c r="H29" s="194"/>
      <c r="I29" s="187" t="s">
        <v>192</v>
      </c>
      <c r="J29" s="187" t="s">
        <v>193</v>
      </c>
      <c r="K29" s="185" t="s">
        <v>194</v>
      </c>
    </row>
    <row r="30" spans="1:11" ht="12.75" x14ac:dyDescent="0.15">
      <c r="A30" s="185"/>
      <c r="B30" s="44" t="s">
        <v>195</v>
      </c>
      <c r="C30" s="44" t="s">
        <v>196</v>
      </c>
      <c r="D30" s="187"/>
      <c r="E30" s="187"/>
      <c r="F30" s="185"/>
      <c r="G30" s="44" t="s">
        <v>195</v>
      </c>
      <c r="H30" s="44" t="s">
        <v>196</v>
      </c>
      <c r="I30" s="187"/>
      <c r="J30" s="187"/>
      <c r="K30" s="185"/>
    </row>
    <row r="31" spans="1:11" ht="12.75" x14ac:dyDescent="0.15">
      <c r="A31" s="26">
        <v>1</v>
      </c>
      <c r="B31" s="45">
        <v>44716</v>
      </c>
      <c r="C31" s="46">
        <v>16466</v>
      </c>
      <c r="D31" s="27">
        <v>1094820</v>
      </c>
      <c r="E31" s="27">
        <v>87586</v>
      </c>
      <c r="F31" s="27">
        <v>1182406</v>
      </c>
      <c r="G31" s="45">
        <v>44719</v>
      </c>
      <c r="H31" s="46">
        <v>4.0000113220600102E+17</v>
      </c>
      <c r="I31" s="27">
        <v>1094820</v>
      </c>
      <c r="J31" s="27">
        <v>87586</v>
      </c>
      <c r="K31" s="27">
        <v>1182406</v>
      </c>
    </row>
    <row r="32" spans="1:11" ht="12.75" x14ac:dyDescent="0.15">
      <c r="A32" s="26">
        <v>2</v>
      </c>
      <c r="B32" s="45">
        <v>44719</v>
      </c>
      <c r="C32" s="46">
        <v>16541</v>
      </c>
      <c r="D32" s="27">
        <v>3409358</v>
      </c>
      <c r="E32" s="27">
        <v>272749</v>
      </c>
      <c r="F32" s="27">
        <v>3682107</v>
      </c>
      <c r="G32" s="45">
        <v>44720</v>
      </c>
      <c r="H32" s="46">
        <v>4.0000113220600102E+17</v>
      </c>
      <c r="I32" s="27">
        <v>3409858</v>
      </c>
      <c r="J32" s="27">
        <v>272788</v>
      </c>
      <c r="K32" s="27">
        <v>3682646</v>
      </c>
    </row>
    <row r="33" spans="1:11" ht="12.75" x14ac:dyDescent="0.15">
      <c r="A33" s="26">
        <v>3</v>
      </c>
      <c r="B33" s="45">
        <v>44722</v>
      </c>
      <c r="C33" s="46">
        <v>17490</v>
      </c>
      <c r="D33" s="27">
        <v>1795750</v>
      </c>
      <c r="E33" s="27">
        <v>143660</v>
      </c>
      <c r="F33" s="27">
        <v>1939410</v>
      </c>
      <c r="G33" s="45">
        <v>44725</v>
      </c>
      <c r="H33" s="46">
        <v>4.0000113220600102E+17</v>
      </c>
      <c r="I33" s="27">
        <v>1795750</v>
      </c>
      <c r="J33" s="27">
        <v>143660</v>
      </c>
      <c r="K33" s="27">
        <v>1939410</v>
      </c>
    </row>
    <row r="34" spans="1:11" ht="12.75" x14ac:dyDescent="0.15">
      <c r="A34" s="26">
        <v>4</v>
      </c>
      <c r="B34" s="45">
        <v>44723</v>
      </c>
      <c r="C34" s="46">
        <v>17859</v>
      </c>
      <c r="D34" s="27">
        <v>2565361</v>
      </c>
      <c r="E34" s="27">
        <v>205229</v>
      </c>
      <c r="F34" s="27">
        <v>2770590</v>
      </c>
      <c r="G34" s="45">
        <v>44727</v>
      </c>
      <c r="H34" s="46">
        <v>4.0000113220600102E+17</v>
      </c>
      <c r="I34" s="27">
        <v>2565356</v>
      </c>
      <c r="J34" s="27">
        <v>205230</v>
      </c>
      <c r="K34" s="27">
        <v>2770586</v>
      </c>
    </row>
    <row r="35" spans="1:11" ht="12.75" x14ac:dyDescent="0.15">
      <c r="A35" s="26">
        <v>5</v>
      </c>
      <c r="B35" s="45">
        <v>44727</v>
      </c>
      <c r="C35" s="46">
        <v>18099</v>
      </c>
      <c r="D35" s="27">
        <v>2478635</v>
      </c>
      <c r="E35" s="27">
        <v>198291</v>
      </c>
      <c r="F35" s="27">
        <v>2676926</v>
      </c>
      <c r="G35" s="45">
        <v>44729</v>
      </c>
      <c r="H35" s="46">
        <v>4.0000113220600102E+17</v>
      </c>
      <c r="I35" s="27">
        <v>2478635</v>
      </c>
      <c r="J35" s="27">
        <v>198291</v>
      </c>
      <c r="K35" s="27">
        <v>2676926</v>
      </c>
    </row>
    <row r="36" spans="1:11" ht="12.75" x14ac:dyDescent="0.15">
      <c r="A36" s="26">
        <v>6</v>
      </c>
      <c r="B36" s="45">
        <v>44734</v>
      </c>
      <c r="C36" s="46">
        <v>19771</v>
      </c>
      <c r="D36" s="27">
        <v>4190904</v>
      </c>
      <c r="E36" s="27">
        <v>335272</v>
      </c>
      <c r="F36" s="27">
        <v>4526176</v>
      </c>
      <c r="G36" s="45">
        <v>44736</v>
      </c>
      <c r="H36" s="46">
        <v>4.0000113220600397E+17</v>
      </c>
      <c r="I36" s="27">
        <v>4190904</v>
      </c>
      <c r="J36" s="27">
        <v>335271</v>
      </c>
      <c r="K36" s="27">
        <v>4526175</v>
      </c>
    </row>
    <row r="37" spans="1:11" ht="12.75" x14ac:dyDescent="0.15">
      <c r="A37" s="26">
        <v>7</v>
      </c>
      <c r="B37" s="45">
        <v>44739</v>
      </c>
      <c r="C37" s="46">
        <v>20610</v>
      </c>
      <c r="D37" s="27">
        <v>1668508</v>
      </c>
      <c r="E37" s="27">
        <v>133481</v>
      </c>
      <c r="F37" s="27">
        <v>1801989</v>
      </c>
      <c r="G37" s="45">
        <v>44739</v>
      </c>
      <c r="H37" s="46">
        <v>4.0000113220600397E+17</v>
      </c>
      <c r="I37" s="27">
        <v>1668508</v>
      </c>
      <c r="J37" s="27">
        <v>133481</v>
      </c>
      <c r="K37" s="27">
        <v>1801989</v>
      </c>
    </row>
    <row r="38" spans="1:11" ht="12.75" x14ac:dyDescent="0.15">
      <c r="A38" s="26">
        <v>8</v>
      </c>
      <c r="B38" s="45">
        <v>44713</v>
      </c>
      <c r="C38" s="46">
        <v>15210</v>
      </c>
      <c r="D38" s="27">
        <v>833060</v>
      </c>
      <c r="E38" s="27">
        <v>66645</v>
      </c>
      <c r="F38" s="27">
        <v>899705</v>
      </c>
      <c r="G38" s="45">
        <v>44714</v>
      </c>
      <c r="H38" s="46">
        <v>2.25001332206E+17</v>
      </c>
      <c r="I38" s="27">
        <v>833060</v>
      </c>
      <c r="J38" s="27">
        <v>66645</v>
      </c>
      <c r="K38" s="27">
        <v>899705</v>
      </c>
    </row>
    <row r="39" spans="1:11" ht="12.75" x14ac:dyDescent="0.15">
      <c r="A39" s="26">
        <v>9</v>
      </c>
      <c r="B39" s="45">
        <v>44713</v>
      </c>
      <c r="C39" s="46">
        <v>15211</v>
      </c>
      <c r="D39" s="27">
        <v>4484990</v>
      </c>
      <c r="E39" s="27">
        <v>358799</v>
      </c>
      <c r="F39" s="27">
        <v>4843789</v>
      </c>
      <c r="G39" s="45">
        <v>44715</v>
      </c>
      <c r="H39" s="46">
        <v>1.0001332206E+16</v>
      </c>
      <c r="I39" s="27">
        <v>4484990</v>
      </c>
      <c r="J39" s="27">
        <v>358799</v>
      </c>
      <c r="K39" s="27">
        <v>4843789</v>
      </c>
    </row>
    <row r="40" spans="1:11" ht="12.75" x14ac:dyDescent="0.15">
      <c r="A40" s="26">
        <v>10</v>
      </c>
      <c r="B40" s="45">
        <v>44716</v>
      </c>
      <c r="C40" s="46">
        <v>16304</v>
      </c>
      <c r="D40" s="27">
        <v>1222671</v>
      </c>
      <c r="E40" s="27">
        <v>97814</v>
      </c>
      <c r="F40" s="27">
        <v>1320485</v>
      </c>
      <c r="G40" s="45">
        <v>44716</v>
      </c>
      <c r="H40" s="46">
        <v>2.63001332206E+17</v>
      </c>
      <c r="I40" s="27">
        <v>1222671</v>
      </c>
      <c r="J40" s="27">
        <v>97813</v>
      </c>
      <c r="K40" s="27">
        <v>1320484</v>
      </c>
    </row>
    <row r="41" spans="1:11" ht="12.75" x14ac:dyDescent="0.15">
      <c r="A41" s="26">
        <v>11</v>
      </c>
      <c r="B41" s="45">
        <v>44718</v>
      </c>
      <c r="C41" s="46">
        <v>16484</v>
      </c>
      <c r="D41" s="27">
        <v>1055435</v>
      </c>
      <c r="E41" s="27">
        <v>84435</v>
      </c>
      <c r="F41" s="27">
        <v>1139870</v>
      </c>
      <c r="G41" s="45">
        <v>44720</v>
      </c>
      <c r="H41" s="46">
        <v>2.04001332206E+17</v>
      </c>
      <c r="I41" s="27">
        <v>1055435</v>
      </c>
      <c r="J41" s="27">
        <v>84435</v>
      </c>
      <c r="K41" s="27">
        <v>1139870</v>
      </c>
    </row>
    <row r="42" spans="1:11" ht="12.75" x14ac:dyDescent="0.15">
      <c r="A42" s="26">
        <v>12</v>
      </c>
      <c r="B42" s="45">
        <v>44720</v>
      </c>
      <c r="C42" s="46">
        <v>16675</v>
      </c>
      <c r="D42" s="27">
        <v>1690378</v>
      </c>
      <c r="E42" s="27">
        <v>135230</v>
      </c>
      <c r="F42" s="27">
        <v>1825608</v>
      </c>
      <c r="G42" s="45">
        <v>44722</v>
      </c>
      <c r="H42" s="46">
        <v>2.72001332206E+17</v>
      </c>
      <c r="I42" s="27">
        <v>1690378</v>
      </c>
      <c r="J42" s="27">
        <v>135230</v>
      </c>
      <c r="K42" s="27">
        <v>1825608</v>
      </c>
    </row>
    <row r="43" spans="1:11" ht="12.75" x14ac:dyDescent="0.15">
      <c r="A43" s="26">
        <v>13</v>
      </c>
      <c r="B43" s="45">
        <v>44721</v>
      </c>
      <c r="C43" s="46">
        <v>17345</v>
      </c>
      <c r="D43" s="27">
        <v>1473604</v>
      </c>
      <c r="E43" s="27">
        <v>117888</v>
      </c>
      <c r="F43" s="27">
        <v>1591492</v>
      </c>
      <c r="G43" s="45">
        <v>44722</v>
      </c>
      <c r="H43" s="46">
        <v>2.76001332206E+17</v>
      </c>
      <c r="I43" s="27">
        <v>1473604</v>
      </c>
      <c r="J43" s="27">
        <v>117888</v>
      </c>
      <c r="K43" s="27">
        <v>1591492</v>
      </c>
    </row>
    <row r="44" spans="1:11" ht="12.75" x14ac:dyDescent="0.15">
      <c r="A44" s="26">
        <v>14</v>
      </c>
      <c r="B44" s="45">
        <v>44723</v>
      </c>
      <c r="C44" s="46">
        <v>17647</v>
      </c>
      <c r="D44" s="27">
        <v>1911331</v>
      </c>
      <c r="E44" s="27">
        <v>152906</v>
      </c>
      <c r="F44" s="27">
        <v>2064237</v>
      </c>
      <c r="G44" s="45">
        <v>44723</v>
      </c>
      <c r="H44" s="46">
        <v>2.60001332206E+17</v>
      </c>
      <c r="I44" s="27">
        <v>1911331</v>
      </c>
      <c r="J44" s="27">
        <v>152907</v>
      </c>
      <c r="K44" s="27">
        <v>2064238</v>
      </c>
    </row>
    <row r="45" spans="1:11" ht="12.75" x14ac:dyDescent="0.15">
      <c r="A45" s="26">
        <v>15</v>
      </c>
      <c r="B45" s="45">
        <v>44722</v>
      </c>
      <c r="C45" s="46">
        <v>17549</v>
      </c>
      <c r="D45" s="27">
        <v>473352</v>
      </c>
      <c r="E45" s="27">
        <v>37868</v>
      </c>
      <c r="F45" s="27">
        <v>511220</v>
      </c>
      <c r="G45" s="45">
        <v>44725</v>
      </c>
      <c r="H45" s="46">
        <v>2.50001332206E+17</v>
      </c>
      <c r="I45" s="27">
        <v>473352</v>
      </c>
      <c r="J45" s="27">
        <v>37868</v>
      </c>
      <c r="K45" s="27">
        <v>511220</v>
      </c>
    </row>
    <row r="46" spans="1:11" ht="12.75" x14ac:dyDescent="0.15">
      <c r="A46" s="26">
        <v>16</v>
      </c>
      <c r="B46" s="45">
        <v>44723</v>
      </c>
      <c r="C46" s="46">
        <v>17781</v>
      </c>
      <c r="D46" s="27">
        <v>986996</v>
      </c>
      <c r="E46" s="27">
        <v>78960</v>
      </c>
      <c r="F46" s="27">
        <v>1065956</v>
      </c>
      <c r="G46" s="45">
        <v>44725</v>
      </c>
      <c r="H46" s="46">
        <v>2.20001332206E+17</v>
      </c>
      <c r="I46" s="27">
        <v>986996</v>
      </c>
      <c r="J46" s="27">
        <v>78960</v>
      </c>
      <c r="K46" s="27">
        <v>1065956</v>
      </c>
    </row>
    <row r="47" spans="1:11" ht="12.75" x14ac:dyDescent="0.15">
      <c r="A47" s="26">
        <v>17</v>
      </c>
      <c r="B47" s="45">
        <v>44725</v>
      </c>
      <c r="C47" s="46">
        <v>17925</v>
      </c>
      <c r="D47" s="27">
        <v>2722970</v>
      </c>
      <c r="E47" s="27">
        <v>217838</v>
      </c>
      <c r="F47" s="27">
        <v>2940808</v>
      </c>
      <c r="G47" s="45">
        <v>44726</v>
      </c>
      <c r="H47" s="46">
        <v>1.00013322060003E+16</v>
      </c>
      <c r="I47" s="27">
        <v>2722970</v>
      </c>
      <c r="J47" s="27">
        <v>217838</v>
      </c>
      <c r="K47" s="27">
        <v>2940808</v>
      </c>
    </row>
    <row r="48" spans="1:11" ht="12.75" x14ac:dyDescent="0.15">
      <c r="A48" s="26">
        <v>18</v>
      </c>
      <c r="B48" s="45">
        <v>44726</v>
      </c>
      <c r="C48" s="46">
        <v>18062</v>
      </c>
      <c r="D48" s="27">
        <v>1434159</v>
      </c>
      <c r="E48" s="27">
        <v>114733</v>
      </c>
      <c r="F48" s="27">
        <v>1548892</v>
      </c>
      <c r="G48" s="45">
        <v>44727</v>
      </c>
      <c r="H48" s="46">
        <v>2.03001332206E+17</v>
      </c>
      <c r="I48" s="27">
        <v>1434159</v>
      </c>
      <c r="J48" s="27">
        <v>114733</v>
      </c>
      <c r="K48" s="27">
        <v>1548892</v>
      </c>
    </row>
    <row r="49" spans="1:11" ht="12.75" x14ac:dyDescent="0.15">
      <c r="A49" s="26">
        <v>19</v>
      </c>
      <c r="B49" s="45">
        <v>44728</v>
      </c>
      <c r="C49" s="46">
        <v>18119</v>
      </c>
      <c r="D49" s="27">
        <v>926436</v>
      </c>
      <c r="E49" s="27">
        <v>74115</v>
      </c>
      <c r="F49" s="27">
        <v>1000551</v>
      </c>
      <c r="G49" s="45">
        <v>44728</v>
      </c>
      <c r="H49" s="46">
        <v>2.63001332206E+17</v>
      </c>
      <c r="I49" s="27">
        <v>926436</v>
      </c>
      <c r="J49" s="27">
        <v>74115</v>
      </c>
      <c r="K49" s="27">
        <v>1000551</v>
      </c>
    </row>
    <row r="50" spans="1:11" ht="12.75" x14ac:dyDescent="0.15">
      <c r="A50" s="26">
        <v>20</v>
      </c>
      <c r="B50" s="45">
        <v>44727</v>
      </c>
      <c r="C50" s="46">
        <v>18100</v>
      </c>
      <c r="D50" s="27">
        <v>1839381</v>
      </c>
      <c r="E50" s="27">
        <v>147150</v>
      </c>
      <c r="F50" s="27">
        <v>1986531</v>
      </c>
      <c r="G50" s="45">
        <v>44728</v>
      </c>
      <c r="H50" s="46">
        <v>2.35001332206E+17</v>
      </c>
      <c r="I50" s="27">
        <v>1839381</v>
      </c>
      <c r="J50" s="27">
        <v>147150</v>
      </c>
      <c r="K50" s="27">
        <v>1986531</v>
      </c>
    </row>
    <row r="51" spans="1:11" ht="12.75" x14ac:dyDescent="0.15">
      <c r="A51" s="26">
        <v>21</v>
      </c>
      <c r="B51" s="45">
        <v>44727</v>
      </c>
      <c r="C51" s="46">
        <v>18094</v>
      </c>
      <c r="D51" s="27">
        <v>1506960</v>
      </c>
      <c r="E51" s="27">
        <v>120557</v>
      </c>
      <c r="F51" s="27">
        <v>1627517</v>
      </c>
      <c r="G51" s="45">
        <v>44728</v>
      </c>
      <c r="H51" s="46">
        <v>2.70001332206E+17</v>
      </c>
      <c r="I51" s="27">
        <v>1506960</v>
      </c>
      <c r="J51" s="27">
        <v>120558</v>
      </c>
      <c r="K51" s="27">
        <v>1627518</v>
      </c>
    </row>
    <row r="52" spans="1:11" ht="12.75" x14ac:dyDescent="0.15">
      <c r="A52" s="26">
        <v>22</v>
      </c>
      <c r="B52" s="45">
        <v>44726</v>
      </c>
      <c r="C52" s="46">
        <v>18061</v>
      </c>
      <c r="D52" s="27">
        <v>507240</v>
      </c>
      <c r="E52" s="27">
        <v>40579</v>
      </c>
      <c r="F52" s="27">
        <v>547819</v>
      </c>
      <c r="G52" s="45">
        <v>44729</v>
      </c>
      <c r="H52" s="46">
        <v>2.25001332206E+17</v>
      </c>
      <c r="I52" s="27">
        <v>507240</v>
      </c>
      <c r="J52" s="27">
        <v>40580</v>
      </c>
      <c r="K52" s="27">
        <v>547820</v>
      </c>
    </row>
    <row r="53" spans="1:11" ht="12.75" x14ac:dyDescent="0.15">
      <c r="A53" s="26">
        <v>23</v>
      </c>
      <c r="B53" s="45">
        <v>44726</v>
      </c>
      <c r="C53" s="46">
        <v>18060</v>
      </c>
      <c r="D53" s="27">
        <v>1046969</v>
      </c>
      <c r="E53" s="27">
        <v>83758</v>
      </c>
      <c r="F53" s="27">
        <v>1130727</v>
      </c>
      <c r="G53" s="45">
        <v>44731</v>
      </c>
      <c r="H53" s="46">
        <v>2.06001332206E+17</v>
      </c>
      <c r="I53" s="27">
        <v>1046969</v>
      </c>
      <c r="J53" s="27">
        <v>83757</v>
      </c>
      <c r="K53" s="27">
        <v>1130726</v>
      </c>
    </row>
    <row r="54" spans="1:11" ht="12.75" x14ac:dyDescent="0.15">
      <c r="A54" s="26">
        <v>24</v>
      </c>
      <c r="B54" s="45">
        <v>44730</v>
      </c>
      <c r="C54" s="46">
        <v>18547</v>
      </c>
      <c r="D54" s="27">
        <v>709662</v>
      </c>
      <c r="E54" s="27">
        <v>56773</v>
      </c>
      <c r="F54" s="27">
        <v>766435</v>
      </c>
      <c r="G54" s="45">
        <v>44732</v>
      </c>
      <c r="H54" s="46">
        <v>2.05001332206E+17</v>
      </c>
      <c r="I54" s="27">
        <v>709662</v>
      </c>
      <c r="J54" s="27">
        <v>56773</v>
      </c>
      <c r="K54" s="27">
        <v>766435</v>
      </c>
    </row>
    <row r="55" spans="1:11" ht="12.75" x14ac:dyDescent="0.15">
      <c r="A55" s="26">
        <v>25</v>
      </c>
      <c r="B55" s="45">
        <v>44728</v>
      </c>
      <c r="C55" s="46">
        <v>18134</v>
      </c>
      <c r="D55" s="27">
        <v>1672346</v>
      </c>
      <c r="E55" s="27">
        <v>133788</v>
      </c>
      <c r="F55" s="27">
        <v>1806134</v>
      </c>
      <c r="G55" s="45">
        <v>44733</v>
      </c>
      <c r="H55" s="46">
        <v>2.68001332206E+17</v>
      </c>
      <c r="I55" s="27">
        <v>1672346</v>
      </c>
      <c r="J55" s="27">
        <v>133788</v>
      </c>
      <c r="K55" s="27">
        <v>1806134</v>
      </c>
    </row>
    <row r="56" spans="1:11" ht="12.75" x14ac:dyDescent="0.15">
      <c r="A56" s="26">
        <v>26</v>
      </c>
      <c r="B56" s="45">
        <v>44733</v>
      </c>
      <c r="C56" s="46">
        <v>19422</v>
      </c>
      <c r="D56" s="27">
        <v>640803</v>
      </c>
      <c r="E56" s="27">
        <v>51264</v>
      </c>
      <c r="F56" s="27">
        <v>692067</v>
      </c>
      <c r="G56" s="45">
        <v>44734</v>
      </c>
      <c r="H56" s="46">
        <v>3001332206001130</v>
      </c>
      <c r="I56" s="27">
        <v>640803</v>
      </c>
      <c r="J56" s="27">
        <v>51265</v>
      </c>
      <c r="K56" s="27">
        <v>692068</v>
      </c>
    </row>
    <row r="57" spans="1:11" ht="12.75" x14ac:dyDescent="0.15">
      <c r="A57" s="26">
        <v>27</v>
      </c>
      <c r="B57" s="45">
        <v>44733</v>
      </c>
      <c r="C57" s="46">
        <v>19421</v>
      </c>
      <c r="D57" s="27">
        <v>1055050</v>
      </c>
      <c r="E57" s="27">
        <v>84404</v>
      </c>
      <c r="F57" s="27">
        <v>1139454</v>
      </c>
      <c r="G57" s="45">
        <v>44734</v>
      </c>
      <c r="H57" s="46">
        <v>3001332206001130</v>
      </c>
      <c r="I57" s="27">
        <v>1055050</v>
      </c>
      <c r="J57" s="27">
        <v>84404</v>
      </c>
      <c r="K57" s="27">
        <v>1139454</v>
      </c>
    </row>
    <row r="58" spans="1:11" ht="12.75" x14ac:dyDescent="0.15">
      <c r="A58" s="26">
        <v>28</v>
      </c>
      <c r="B58" s="45">
        <v>44734</v>
      </c>
      <c r="C58" s="46">
        <v>19699</v>
      </c>
      <c r="D58" s="27">
        <v>4484990</v>
      </c>
      <c r="E58" s="27">
        <v>358799</v>
      </c>
      <c r="F58" s="27">
        <v>4843789</v>
      </c>
      <c r="G58" s="45">
        <v>44735</v>
      </c>
      <c r="H58" s="46">
        <v>1.00013322060005E+16</v>
      </c>
      <c r="I58" s="27">
        <v>4484990</v>
      </c>
      <c r="J58" s="27">
        <v>358799</v>
      </c>
      <c r="K58" s="27">
        <v>4843789</v>
      </c>
    </row>
    <row r="59" spans="1:11" ht="12.75" x14ac:dyDescent="0.15">
      <c r="A59" s="26">
        <v>29</v>
      </c>
      <c r="B59" s="45">
        <v>44735</v>
      </c>
      <c r="C59" s="46">
        <v>19880</v>
      </c>
      <c r="D59" s="27">
        <v>1319316</v>
      </c>
      <c r="E59" s="27">
        <v>105545</v>
      </c>
      <c r="F59" s="27">
        <v>1424861</v>
      </c>
      <c r="G59" s="45">
        <v>44736</v>
      </c>
      <c r="H59" s="46">
        <v>5001332206001070</v>
      </c>
      <c r="I59" s="27">
        <v>1319316</v>
      </c>
      <c r="J59" s="27">
        <v>105545</v>
      </c>
      <c r="K59" s="27">
        <v>1424861</v>
      </c>
    </row>
    <row r="60" spans="1:11" ht="12.75" x14ac:dyDescent="0.15">
      <c r="A60" s="26">
        <v>30</v>
      </c>
      <c r="B60" s="45">
        <v>44735</v>
      </c>
      <c r="C60" s="46">
        <v>19879</v>
      </c>
      <c r="D60" s="27">
        <v>1959066</v>
      </c>
      <c r="E60" s="27">
        <v>156725</v>
      </c>
      <c r="F60" s="27">
        <v>2115791</v>
      </c>
      <c r="G60" s="45">
        <v>44736</v>
      </c>
      <c r="H60" s="46">
        <v>5001332206001070</v>
      </c>
      <c r="I60" s="27">
        <v>1959066</v>
      </c>
      <c r="J60" s="27">
        <v>156725</v>
      </c>
      <c r="K60" s="27">
        <v>2115791</v>
      </c>
    </row>
    <row r="61" spans="1:11" ht="12.75" x14ac:dyDescent="0.15">
      <c r="A61" s="26">
        <v>31</v>
      </c>
      <c r="B61" s="45">
        <v>44732</v>
      </c>
      <c r="C61" s="46">
        <v>19123</v>
      </c>
      <c r="D61" s="27">
        <v>3215822</v>
      </c>
      <c r="E61" s="27">
        <v>257266</v>
      </c>
      <c r="F61" s="27">
        <v>3473088</v>
      </c>
      <c r="G61" s="45">
        <v>44740</v>
      </c>
      <c r="H61" s="46">
        <v>2.69001332206E+17</v>
      </c>
      <c r="I61" s="27">
        <v>3215822</v>
      </c>
      <c r="J61" s="27">
        <v>257265</v>
      </c>
      <c r="K61" s="27">
        <v>3473087</v>
      </c>
    </row>
    <row r="62" spans="1:11" ht="12.75" x14ac:dyDescent="0.15">
      <c r="A62" s="26">
        <v>32</v>
      </c>
      <c r="B62" s="45">
        <v>44740</v>
      </c>
      <c r="C62" s="46">
        <v>21128</v>
      </c>
      <c r="D62" s="27">
        <v>527525</v>
      </c>
      <c r="E62" s="27">
        <v>42202</v>
      </c>
      <c r="F62" s="27">
        <v>569727</v>
      </c>
      <c r="G62" s="45">
        <v>44741</v>
      </c>
      <c r="H62" s="46">
        <v>1.40013322060002E+16</v>
      </c>
      <c r="I62" s="27">
        <v>527525</v>
      </c>
      <c r="J62" s="27">
        <v>42202</v>
      </c>
      <c r="K62" s="27">
        <v>569727</v>
      </c>
    </row>
    <row r="63" spans="1:11" ht="12.75" x14ac:dyDescent="0.15">
      <c r="A63" s="26">
        <v>33</v>
      </c>
      <c r="B63" s="45">
        <v>44740</v>
      </c>
      <c r="C63" s="46">
        <v>21126</v>
      </c>
      <c r="D63" s="27">
        <v>1847275</v>
      </c>
      <c r="E63" s="27">
        <v>147782</v>
      </c>
      <c r="F63" s="27">
        <v>1995057</v>
      </c>
      <c r="G63" s="45">
        <v>44741</v>
      </c>
      <c r="H63" s="46">
        <v>1.40013322060002E+16</v>
      </c>
      <c r="I63" s="27">
        <v>1847275</v>
      </c>
      <c r="J63" s="27">
        <v>147782</v>
      </c>
      <c r="K63" s="27">
        <v>1995057</v>
      </c>
    </row>
    <row r="64" spans="1:11" ht="12.75" x14ac:dyDescent="0.15">
      <c r="A64" s="26">
        <v>34</v>
      </c>
      <c r="B64" s="45">
        <v>44740</v>
      </c>
      <c r="C64" s="46">
        <v>20911</v>
      </c>
      <c r="D64" s="27">
        <v>502440</v>
      </c>
      <c r="E64" s="27">
        <v>40195</v>
      </c>
      <c r="F64" s="27">
        <v>542635</v>
      </c>
      <c r="G64" s="45">
        <v>44742</v>
      </c>
      <c r="H64" s="46">
        <v>2.70001332206E+17</v>
      </c>
      <c r="I64" s="27">
        <v>502440</v>
      </c>
      <c r="J64" s="27">
        <v>40195</v>
      </c>
      <c r="K64" s="27">
        <v>542635</v>
      </c>
    </row>
    <row r="65" spans="1:11" ht="12.75" x14ac:dyDescent="0.15">
      <c r="A65" s="16"/>
      <c r="B65" s="18"/>
      <c r="C65" s="18"/>
      <c r="D65" s="18"/>
      <c r="E65" s="18"/>
      <c r="F65" s="18"/>
      <c r="G65" s="18"/>
      <c r="H65" s="18"/>
      <c r="I65" s="18"/>
      <c r="J65" s="18"/>
      <c r="K65" s="18"/>
    </row>
    <row r="66" spans="1:11" ht="25.5" x14ac:dyDescent="0.15">
      <c r="A66" s="28" t="s">
        <v>197</v>
      </c>
      <c r="B66" s="58">
        <v>59253563</v>
      </c>
      <c r="C66" s="59">
        <v>4740286</v>
      </c>
      <c r="D66" s="59">
        <v>63993849</v>
      </c>
      <c r="E66" s="17"/>
      <c r="F66" s="29">
        <v>59254058</v>
      </c>
      <c r="G66" s="29">
        <v>4740326</v>
      </c>
      <c r="H66" s="29">
        <v>63994384</v>
      </c>
      <c r="I66" s="18"/>
      <c r="J66" s="18"/>
      <c r="K66" s="18"/>
    </row>
    <row r="67" spans="1:11" ht="12.75" x14ac:dyDescent="0.15">
      <c r="A67" s="24">
        <v>1</v>
      </c>
      <c r="B67" s="17"/>
      <c r="C67" s="17"/>
      <c r="D67" s="25">
        <v>44715</v>
      </c>
      <c r="E67" s="46">
        <v>2.63001152206E+17</v>
      </c>
      <c r="F67" s="27">
        <v>365492</v>
      </c>
      <c r="G67" s="27">
        <v>29239</v>
      </c>
      <c r="H67" s="27">
        <v>394731</v>
      </c>
      <c r="I67" s="18"/>
      <c r="J67" s="18"/>
      <c r="K67" s="18"/>
    </row>
    <row r="68" spans="1:11" ht="12.75" x14ac:dyDescent="0.15">
      <c r="A68" s="24">
        <v>2</v>
      </c>
      <c r="B68" s="17"/>
      <c r="C68" s="17"/>
      <c r="D68" s="25">
        <v>44716</v>
      </c>
      <c r="E68" s="46">
        <v>2.64001142206E+17</v>
      </c>
      <c r="F68" s="27">
        <v>1822656</v>
      </c>
      <c r="G68" s="27">
        <v>145812</v>
      </c>
      <c r="H68" s="27">
        <v>1968468</v>
      </c>
      <c r="I68" s="18"/>
      <c r="J68" s="18"/>
      <c r="K68" s="18"/>
    </row>
    <row r="69" spans="1:11" ht="12.75" x14ac:dyDescent="0.15">
      <c r="A69" s="24">
        <v>3</v>
      </c>
      <c r="B69" s="17"/>
      <c r="C69" s="17"/>
      <c r="D69" s="25">
        <v>44716</v>
      </c>
      <c r="E69" s="46">
        <v>1.4001152206E+16</v>
      </c>
      <c r="F69" s="27">
        <v>791350</v>
      </c>
      <c r="G69" s="27">
        <v>63308</v>
      </c>
      <c r="H69" s="27">
        <v>854658</v>
      </c>
      <c r="I69" s="18"/>
      <c r="J69" s="18"/>
      <c r="K69" s="18"/>
    </row>
    <row r="70" spans="1:11" ht="12.75" x14ac:dyDescent="0.15">
      <c r="A70" s="24">
        <v>4</v>
      </c>
      <c r="B70" s="17"/>
      <c r="C70" s="17"/>
      <c r="D70" s="25">
        <v>44720</v>
      </c>
      <c r="E70" s="46">
        <v>2.04001152206E+17</v>
      </c>
      <c r="F70" s="27">
        <v>200513</v>
      </c>
      <c r="G70" s="27">
        <v>16041</v>
      </c>
      <c r="H70" s="27">
        <v>216554</v>
      </c>
      <c r="I70" s="18"/>
      <c r="J70" s="18"/>
      <c r="K70" s="18"/>
    </row>
    <row r="71" spans="1:11" ht="12.75" x14ac:dyDescent="0.15">
      <c r="A71" s="24">
        <v>5</v>
      </c>
      <c r="B71" s="17"/>
      <c r="C71" s="17"/>
      <c r="D71" s="25">
        <v>44720</v>
      </c>
      <c r="E71" s="46">
        <v>4.00001152206E+17</v>
      </c>
      <c r="F71" s="27">
        <v>113459</v>
      </c>
      <c r="G71" s="27">
        <v>9077</v>
      </c>
      <c r="H71" s="27">
        <v>122536</v>
      </c>
      <c r="I71" s="18"/>
      <c r="J71" s="18"/>
      <c r="K71" s="18"/>
    </row>
    <row r="72" spans="1:11" ht="12.75" x14ac:dyDescent="0.15">
      <c r="A72" s="24">
        <v>6</v>
      </c>
      <c r="B72" s="17"/>
      <c r="C72" s="17"/>
      <c r="D72" s="25">
        <v>44722</v>
      </c>
      <c r="E72" s="46">
        <v>2.60001142206E+17</v>
      </c>
      <c r="F72" s="27">
        <v>597409</v>
      </c>
      <c r="G72" s="27">
        <v>47793</v>
      </c>
      <c r="H72" s="27">
        <v>645202</v>
      </c>
      <c r="I72" s="18"/>
      <c r="J72" s="18"/>
      <c r="K72" s="18"/>
    </row>
    <row r="73" spans="1:11" ht="12.75" x14ac:dyDescent="0.15">
      <c r="A73" s="24">
        <v>7</v>
      </c>
      <c r="B73" s="17"/>
      <c r="C73" s="17"/>
      <c r="D73" s="25">
        <v>44722</v>
      </c>
      <c r="E73" s="46">
        <v>2.76001152206E+17</v>
      </c>
      <c r="F73" s="27">
        <v>966808</v>
      </c>
      <c r="G73" s="27">
        <v>77345</v>
      </c>
      <c r="H73" s="27">
        <v>1044153</v>
      </c>
      <c r="I73" s="18"/>
      <c r="J73" s="18"/>
      <c r="K73" s="18"/>
    </row>
    <row r="74" spans="1:11" ht="12.75" x14ac:dyDescent="0.15">
      <c r="A74" s="24">
        <v>8</v>
      </c>
      <c r="B74" s="17"/>
      <c r="C74" s="17"/>
      <c r="D74" s="25">
        <v>44725</v>
      </c>
      <c r="E74" s="46">
        <v>2.25001152206E+17</v>
      </c>
      <c r="F74" s="27">
        <v>203690</v>
      </c>
      <c r="G74" s="27">
        <v>16295</v>
      </c>
      <c r="H74" s="27">
        <v>219985</v>
      </c>
      <c r="I74" s="18"/>
      <c r="J74" s="18"/>
      <c r="K74" s="18"/>
    </row>
    <row r="75" spans="1:11" ht="12.75" x14ac:dyDescent="0.15">
      <c r="A75" s="24">
        <v>9</v>
      </c>
      <c r="B75" s="17"/>
      <c r="C75" s="17"/>
      <c r="D75" s="25">
        <v>44725</v>
      </c>
      <c r="E75" s="46">
        <v>2.06001152206E+17</v>
      </c>
      <c r="F75" s="27">
        <v>449603</v>
      </c>
      <c r="G75" s="27">
        <v>35968</v>
      </c>
      <c r="H75" s="27">
        <v>485571</v>
      </c>
      <c r="I75" s="18"/>
      <c r="J75" s="18"/>
      <c r="K75" s="18"/>
    </row>
    <row r="76" spans="1:11" ht="12.75" x14ac:dyDescent="0.15">
      <c r="A76" s="24">
        <v>10</v>
      </c>
      <c r="B76" s="17"/>
      <c r="C76" s="17"/>
      <c r="D76" s="25">
        <v>44726</v>
      </c>
      <c r="E76" s="46">
        <v>2.21001152206E+17</v>
      </c>
      <c r="F76" s="27">
        <v>52815</v>
      </c>
      <c r="G76" s="27">
        <v>4225</v>
      </c>
      <c r="H76" s="27">
        <v>57040</v>
      </c>
      <c r="I76" s="18"/>
      <c r="J76" s="18"/>
      <c r="K76" s="18"/>
    </row>
    <row r="77" spans="1:11" ht="12.75" x14ac:dyDescent="0.15">
      <c r="A77" s="24">
        <v>11</v>
      </c>
      <c r="B77" s="17"/>
      <c r="C77" s="17"/>
      <c r="D77" s="25">
        <v>44726</v>
      </c>
      <c r="E77" s="46">
        <v>2.09001152206E+17</v>
      </c>
      <c r="F77" s="27">
        <v>444844</v>
      </c>
      <c r="G77" s="27">
        <v>35587</v>
      </c>
      <c r="H77" s="27">
        <v>480431</v>
      </c>
      <c r="I77" s="18"/>
      <c r="J77" s="18"/>
      <c r="K77" s="18"/>
    </row>
    <row r="78" spans="1:11" ht="12.75" x14ac:dyDescent="0.15">
      <c r="A78" s="24">
        <v>12</v>
      </c>
      <c r="B78" s="17"/>
      <c r="C78" s="17"/>
      <c r="D78" s="25">
        <v>44727</v>
      </c>
      <c r="E78" s="46">
        <v>2.63001152206E+17</v>
      </c>
      <c r="F78" s="27">
        <v>923044</v>
      </c>
      <c r="G78" s="27">
        <v>73844</v>
      </c>
      <c r="H78" s="27">
        <v>996888</v>
      </c>
      <c r="I78" s="18"/>
      <c r="J78" s="18"/>
      <c r="K78" s="18"/>
    </row>
    <row r="79" spans="1:11" ht="12.75" x14ac:dyDescent="0.15">
      <c r="A79" s="24">
        <v>13</v>
      </c>
      <c r="B79" s="17"/>
      <c r="C79" s="17"/>
      <c r="D79" s="25">
        <v>44727</v>
      </c>
      <c r="E79" s="46">
        <v>2.70001152206E+17</v>
      </c>
      <c r="F79" s="27">
        <v>433689</v>
      </c>
      <c r="G79" s="27">
        <v>34696</v>
      </c>
      <c r="H79" s="27">
        <v>468385</v>
      </c>
      <c r="I79" s="18"/>
      <c r="J79" s="18"/>
      <c r="K79" s="18"/>
    </row>
    <row r="80" spans="1:11" ht="12.75" x14ac:dyDescent="0.15">
      <c r="A80" s="24">
        <v>14</v>
      </c>
      <c r="B80" s="17"/>
      <c r="C80" s="17"/>
      <c r="D80" s="25">
        <v>44728</v>
      </c>
      <c r="E80" s="46">
        <v>2.35001142206E+17</v>
      </c>
      <c r="F80" s="27">
        <v>158320</v>
      </c>
      <c r="G80" s="27">
        <v>12665</v>
      </c>
      <c r="H80" s="27">
        <v>170985</v>
      </c>
      <c r="I80" s="18"/>
      <c r="J80" s="18"/>
      <c r="K80" s="18"/>
    </row>
    <row r="81" spans="1:11" ht="12.75" x14ac:dyDescent="0.15">
      <c r="A81" s="24">
        <v>15</v>
      </c>
      <c r="B81" s="17"/>
      <c r="C81" s="17"/>
      <c r="D81" s="25">
        <v>44729</v>
      </c>
      <c r="E81" s="46">
        <v>2.64001152206E+17</v>
      </c>
      <c r="F81" s="27">
        <v>87400</v>
      </c>
      <c r="G81" s="27">
        <v>6992</v>
      </c>
      <c r="H81" s="27">
        <v>94392</v>
      </c>
      <c r="I81" s="18"/>
      <c r="J81" s="18"/>
      <c r="K81" s="18"/>
    </row>
    <row r="82" spans="1:11" ht="12.75" x14ac:dyDescent="0.15">
      <c r="A82" s="24">
        <v>16</v>
      </c>
      <c r="B82" s="17"/>
      <c r="C82" s="17"/>
      <c r="D82" s="25">
        <v>44730</v>
      </c>
      <c r="E82" s="46">
        <v>2.04001142206E+17</v>
      </c>
      <c r="F82" s="27">
        <v>166796</v>
      </c>
      <c r="G82" s="27">
        <v>13344</v>
      </c>
      <c r="H82" s="27">
        <v>180140</v>
      </c>
      <c r="I82" s="18"/>
      <c r="J82" s="18"/>
      <c r="K82" s="18"/>
    </row>
    <row r="83" spans="1:11" ht="12.75" x14ac:dyDescent="0.15">
      <c r="A83" s="24">
        <v>17</v>
      </c>
      <c r="B83" s="17"/>
      <c r="C83" s="17"/>
      <c r="D83" s="25">
        <v>44732</v>
      </c>
      <c r="E83" s="46">
        <v>2.65001152206E+17</v>
      </c>
      <c r="F83" s="27">
        <v>923170</v>
      </c>
      <c r="G83" s="27">
        <v>73854</v>
      </c>
      <c r="H83" s="27">
        <v>997024</v>
      </c>
      <c r="I83" s="18"/>
      <c r="J83" s="18"/>
      <c r="K83" s="18"/>
    </row>
    <row r="84" spans="1:11" ht="12.75" x14ac:dyDescent="0.15">
      <c r="A84" s="24">
        <v>18</v>
      </c>
      <c r="B84" s="17"/>
      <c r="C84" s="17"/>
      <c r="D84" s="25">
        <v>44736</v>
      </c>
      <c r="E84" s="46">
        <v>2.35001142206E+17</v>
      </c>
      <c r="F84" s="27">
        <v>536376</v>
      </c>
      <c r="G84" s="27">
        <v>42910</v>
      </c>
      <c r="H84" s="27">
        <v>579286</v>
      </c>
      <c r="I84" s="18"/>
      <c r="J84" s="18"/>
      <c r="K84" s="18"/>
    </row>
    <row r="85" spans="1:11" ht="12.75" x14ac:dyDescent="0.15">
      <c r="A85" s="24">
        <v>19</v>
      </c>
      <c r="B85" s="17"/>
      <c r="C85" s="17"/>
      <c r="D85" s="25">
        <v>44736</v>
      </c>
      <c r="E85" s="46">
        <v>5001142206000020</v>
      </c>
      <c r="F85" s="27">
        <v>180288</v>
      </c>
      <c r="G85" s="27">
        <v>14423</v>
      </c>
      <c r="H85" s="27">
        <v>194711</v>
      </c>
      <c r="I85" s="18"/>
      <c r="J85" s="18"/>
      <c r="K85" s="18"/>
    </row>
    <row r="86" spans="1:11" ht="12.75" x14ac:dyDescent="0.15">
      <c r="A86" s="24">
        <v>20</v>
      </c>
      <c r="B86" s="17"/>
      <c r="C86" s="17"/>
      <c r="D86" s="25">
        <v>44736</v>
      </c>
      <c r="E86" s="46">
        <v>4.00001152206E+17</v>
      </c>
      <c r="F86" s="27">
        <v>373128</v>
      </c>
      <c r="G86" s="27">
        <v>29850</v>
      </c>
      <c r="H86" s="27">
        <v>402978</v>
      </c>
      <c r="I86" s="18"/>
      <c r="J86" s="18"/>
      <c r="K86" s="18"/>
    </row>
    <row r="87" spans="1:11" ht="12.75" x14ac:dyDescent="0.15">
      <c r="A87" s="24">
        <v>21</v>
      </c>
      <c r="B87" s="17"/>
      <c r="C87" s="17"/>
      <c r="D87" s="25">
        <v>44737</v>
      </c>
      <c r="E87" s="46">
        <v>4001152206000040</v>
      </c>
      <c r="F87" s="27">
        <v>263686</v>
      </c>
      <c r="G87" s="27">
        <v>21095</v>
      </c>
      <c r="H87" s="27">
        <v>284781</v>
      </c>
      <c r="I87" s="18"/>
      <c r="J87" s="18"/>
      <c r="K87" s="18"/>
    </row>
    <row r="88" spans="1:11" ht="12.75" x14ac:dyDescent="0.15">
      <c r="A88" s="24">
        <v>22</v>
      </c>
      <c r="B88" s="17"/>
      <c r="C88" s="17"/>
      <c r="D88" s="25">
        <v>44739</v>
      </c>
      <c r="E88" s="46">
        <v>2.06001152206E+17</v>
      </c>
      <c r="F88" s="27">
        <v>602306</v>
      </c>
      <c r="G88" s="27">
        <v>48185</v>
      </c>
      <c r="H88" s="27">
        <v>650491</v>
      </c>
      <c r="I88" s="18"/>
      <c r="J88" s="18"/>
      <c r="K88" s="18"/>
    </row>
    <row r="89" spans="1:11" ht="12.75" x14ac:dyDescent="0.15">
      <c r="A89" s="24">
        <v>23</v>
      </c>
      <c r="B89" s="17"/>
      <c r="C89" s="17"/>
      <c r="D89" s="25">
        <v>44739</v>
      </c>
      <c r="E89" s="46">
        <v>4.00001152206E+17</v>
      </c>
      <c r="F89" s="27">
        <v>69759</v>
      </c>
      <c r="G89" s="27">
        <v>5581</v>
      </c>
      <c r="H89" s="27">
        <v>75340</v>
      </c>
      <c r="I89" s="18"/>
      <c r="J89" s="18"/>
      <c r="K89" s="18"/>
    </row>
    <row r="90" spans="1:11" ht="12.75" x14ac:dyDescent="0.15">
      <c r="A90" s="24">
        <v>24</v>
      </c>
      <c r="B90" s="17"/>
      <c r="C90" s="17"/>
      <c r="D90" s="25">
        <v>44740</v>
      </c>
      <c r="E90" s="46">
        <v>2.69001152206E+17</v>
      </c>
      <c r="F90" s="27">
        <v>290670</v>
      </c>
      <c r="G90" s="27">
        <v>23254</v>
      </c>
      <c r="H90" s="27">
        <v>313924</v>
      </c>
      <c r="I90" s="18"/>
      <c r="J90" s="18"/>
      <c r="K90" s="18"/>
    </row>
    <row r="91" spans="1:11" ht="12.75" x14ac:dyDescent="0.15">
      <c r="A91" s="24">
        <v>25</v>
      </c>
      <c r="B91" s="17"/>
      <c r="C91" s="17"/>
      <c r="D91" s="25">
        <v>44742</v>
      </c>
      <c r="E91" s="46">
        <v>2.47001152206E+17</v>
      </c>
      <c r="F91" s="27">
        <v>270610</v>
      </c>
      <c r="G91" s="27">
        <v>21649</v>
      </c>
      <c r="H91" s="27">
        <v>292259</v>
      </c>
      <c r="I91" s="18"/>
      <c r="J91" s="18"/>
      <c r="K91" s="18"/>
    </row>
    <row r="92" spans="1:11" ht="12.75" x14ac:dyDescent="0.15">
      <c r="A92" s="24">
        <v>26</v>
      </c>
      <c r="B92" s="17"/>
      <c r="C92" s="17"/>
      <c r="D92" s="25">
        <v>44742</v>
      </c>
      <c r="E92" s="46">
        <v>2.21001152206E+17</v>
      </c>
      <c r="F92" s="27">
        <v>316515</v>
      </c>
      <c r="G92" s="27">
        <v>25321</v>
      </c>
      <c r="H92" s="27">
        <v>341836</v>
      </c>
      <c r="I92" s="18"/>
      <c r="J92" s="18"/>
      <c r="K92" s="18"/>
    </row>
    <row r="93" spans="1:11" ht="25.5" x14ac:dyDescent="0.15">
      <c r="A93" s="28" t="s">
        <v>267</v>
      </c>
      <c r="B93" s="28" t="s">
        <v>268</v>
      </c>
      <c r="C93" s="17"/>
      <c r="D93" s="17"/>
      <c r="E93" s="17"/>
      <c r="F93" s="29">
        <v>11604396</v>
      </c>
      <c r="G93" s="29">
        <v>928353</v>
      </c>
      <c r="H93" s="29">
        <v>12532749</v>
      </c>
      <c r="I93" s="18"/>
      <c r="J93" s="18"/>
      <c r="K93" s="18"/>
    </row>
    <row r="94" spans="1:11" ht="25.5" x14ac:dyDescent="0.15">
      <c r="A94" s="28" t="s">
        <v>269</v>
      </c>
      <c r="B94" s="28" t="s">
        <v>270</v>
      </c>
      <c r="C94" s="17"/>
      <c r="D94" s="17"/>
      <c r="E94" s="17"/>
      <c r="F94" s="29">
        <v>47649167</v>
      </c>
      <c r="G94" s="29">
        <v>3811933</v>
      </c>
      <c r="H94" s="29">
        <v>51461100</v>
      </c>
      <c r="I94" s="18"/>
      <c r="J94" s="18"/>
      <c r="K94" s="18"/>
    </row>
    <row r="95" spans="1:11" ht="12.75" x14ac:dyDescent="0.1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</row>
    <row r="96" spans="1:11" ht="12.75" x14ac:dyDescent="0.15">
      <c r="A96" s="47"/>
      <c r="B96" s="186" t="s">
        <v>187</v>
      </c>
      <c r="C96" s="186"/>
      <c r="D96" s="187" t="s">
        <v>188</v>
      </c>
      <c r="E96" s="187" t="s">
        <v>189</v>
      </c>
      <c r="F96" s="185" t="s">
        <v>190</v>
      </c>
      <c r="G96" s="194" t="s">
        <v>191</v>
      </c>
      <c r="H96" s="194"/>
      <c r="I96" s="187" t="s">
        <v>192</v>
      </c>
      <c r="J96" s="187" t="s">
        <v>193</v>
      </c>
      <c r="K96" s="185" t="s">
        <v>194</v>
      </c>
    </row>
    <row r="97" spans="1:11" ht="12.75" x14ac:dyDescent="0.15">
      <c r="A97" s="42" t="s">
        <v>186</v>
      </c>
      <c r="B97" s="43" t="s">
        <v>195</v>
      </c>
      <c r="C97" s="44" t="s">
        <v>196</v>
      </c>
      <c r="D97" s="187"/>
      <c r="E97" s="187"/>
      <c r="F97" s="185"/>
      <c r="G97" s="43" t="s">
        <v>195</v>
      </c>
      <c r="H97" s="44" t="s">
        <v>196</v>
      </c>
      <c r="I97" s="187"/>
      <c r="J97" s="187"/>
      <c r="K97" s="185"/>
    </row>
    <row r="98" spans="1:11" ht="12.75" x14ac:dyDescent="0.15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</row>
    <row r="99" spans="1:11" ht="12.75" x14ac:dyDescent="0.1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</row>
    <row r="100" spans="1:11" ht="12.75" x14ac:dyDescent="0.15">
      <c r="A100" s="30" t="s">
        <v>226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</row>
    <row r="101" spans="1:11" ht="12.75" x14ac:dyDescent="0.15">
      <c r="A101" s="30" t="s">
        <v>227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</row>
    <row r="102" spans="1:11" ht="12.75" x14ac:dyDescent="0.15">
      <c r="A102" s="30" t="s">
        <v>304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</row>
    <row r="103" spans="1:11" ht="12.75" x14ac:dyDescent="0.15">
      <c r="A103" s="30" t="s">
        <v>273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/>
    </row>
    <row r="104" spans="1:11" ht="12.75" x14ac:dyDescent="0.15">
      <c r="A104" s="30" t="s">
        <v>227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</row>
    <row r="105" spans="1:11" ht="12.75" x14ac:dyDescent="0.15">
      <c r="A105" s="31" t="s">
        <v>305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</row>
    <row r="106" spans="1:11" ht="12.75" x14ac:dyDescent="0.15">
      <c r="A106" s="30" t="s">
        <v>236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</row>
    <row r="107" spans="1:11" ht="12.75" x14ac:dyDescent="0.15">
      <c r="A107" s="30" t="s">
        <v>306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</row>
    <row r="108" spans="1:11" ht="12.75" x14ac:dyDescent="0.15">
      <c r="A108" s="30" t="s">
        <v>234</v>
      </c>
      <c r="B108" s="18"/>
      <c r="C108" s="18"/>
      <c r="D108" s="18"/>
      <c r="E108" s="18"/>
      <c r="F108" s="18"/>
      <c r="G108" s="18"/>
      <c r="H108" s="18"/>
      <c r="I108" s="18"/>
      <c r="J108" s="18"/>
      <c r="K108" s="18"/>
    </row>
    <row r="109" spans="1:11" ht="12.75" x14ac:dyDescent="0.15">
      <c r="A109" s="30" t="s">
        <v>227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</row>
    <row r="110" spans="1:11" ht="12.75" x14ac:dyDescent="0.15">
      <c r="A110" s="30" t="s">
        <v>307</v>
      </c>
      <c r="B110" s="18"/>
      <c r="C110" s="18"/>
      <c r="D110" s="18"/>
      <c r="E110" s="18"/>
      <c r="F110" s="18"/>
      <c r="G110" s="18"/>
      <c r="H110" s="18"/>
      <c r="I110" s="18"/>
      <c r="J110" s="18"/>
      <c r="K110" s="18"/>
    </row>
    <row r="111" spans="1:11" ht="12.75" x14ac:dyDescent="0.15">
      <c r="A111" s="30" t="s">
        <v>238</v>
      </c>
      <c r="B111" s="18"/>
      <c r="C111" s="18"/>
      <c r="D111" s="18"/>
      <c r="E111" s="18"/>
      <c r="F111" s="18"/>
      <c r="G111" s="18"/>
      <c r="H111" s="18"/>
      <c r="I111" s="18"/>
      <c r="J111" s="18"/>
      <c r="K111" s="18"/>
    </row>
    <row r="112" spans="1:11" ht="12.75" x14ac:dyDescent="0.15">
      <c r="A112" s="30" t="s">
        <v>227</v>
      </c>
      <c r="B112" s="18"/>
      <c r="C112" s="18"/>
      <c r="D112" s="18"/>
      <c r="E112" s="18"/>
      <c r="F112" s="18"/>
      <c r="G112" s="18"/>
      <c r="H112" s="18"/>
      <c r="I112" s="18"/>
      <c r="J112" s="18"/>
      <c r="K112" s="18"/>
    </row>
    <row r="113" spans="1:11" ht="12.75" x14ac:dyDescent="0.15">
      <c r="A113" s="30" t="s">
        <v>308</v>
      </c>
      <c r="B113" s="18"/>
      <c r="C113" s="18"/>
      <c r="D113" s="18"/>
      <c r="E113" s="18"/>
      <c r="F113" s="18"/>
      <c r="G113" s="18"/>
      <c r="H113" s="18"/>
      <c r="I113" s="18"/>
      <c r="J113" s="18"/>
      <c r="K113" s="18"/>
    </row>
    <row r="114" spans="1:11" ht="12.75" x14ac:dyDescent="0.15">
      <c r="A114" s="31" t="s">
        <v>278</v>
      </c>
      <c r="B114" s="18"/>
      <c r="C114" s="18"/>
      <c r="D114" s="18"/>
      <c r="E114" s="18"/>
      <c r="F114" s="18"/>
      <c r="G114" s="18"/>
      <c r="H114" s="18"/>
      <c r="I114" s="18"/>
      <c r="J114" s="18"/>
      <c r="K114" s="18"/>
    </row>
    <row r="115" spans="1:11" ht="12.75" x14ac:dyDescent="0.1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</row>
    <row r="116" spans="1:11" ht="12.75" x14ac:dyDescent="0.15">
      <c r="A116" s="32">
        <v>17203336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</row>
    <row r="117" spans="1:11" ht="12.75" x14ac:dyDescent="0.15">
      <c r="A117" s="33">
        <v>2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</row>
    <row r="118" spans="1:11" ht="12.75" x14ac:dyDescent="0.15">
      <c r="A118" s="32">
        <v>344067</v>
      </c>
      <c r="B118" s="18"/>
      <c r="C118" s="18"/>
      <c r="D118" s="18"/>
      <c r="E118" s="18"/>
      <c r="F118" s="18"/>
      <c r="G118" s="18"/>
      <c r="H118" s="18"/>
      <c r="I118" s="18"/>
      <c r="J118" s="18"/>
      <c r="K118" s="18"/>
    </row>
    <row r="119" spans="1:11" ht="12.75" x14ac:dyDescent="0.15">
      <c r="A119" s="16"/>
      <c r="B119" s="18"/>
      <c r="C119" s="18"/>
      <c r="D119" s="18"/>
      <c r="E119" s="18"/>
      <c r="F119" s="18"/>
      <c r="G119" s="18"/>
      <c r="H119" s="18"/>
      <c r="I119" s="18"/>
      <c r="J119" s="18"/>
      <c r="K119" s="18"/>
    </row>
    <row r="120" spans="1:11" ht="12.75" x14ac:dyDescent="0.15">
      <c r="A120" s="16"/>
      <c r="B120" s="18"/>
      <c r="C120" s="18"/>
      <c r="D120" s="18"/>
      <c r="E120" s="18"/>
      <c r="F120" s="18"/>
      <c r="G120" s="18"/>
      <c r="H120" s="18"/>
      <c r="I120" s="18"/>
      <c r="J120" s="18"/>
      <c r="K120" s="18"/>
    </row>
    <row r="121" spans="1:11" ht="12.75" x14ac:dyDescent="0.15">
      <c r="A121" s="32">
        <v>17203336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</row>
    <row r="122" spans="1:11" ht="12.75" x14ac:dyDescent="0.15">
      <c r="A122" s="33">
        <v>1.5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</row>
    <row r="123" spans="1:11" ht="12.75" x14ac:dyDescent="0.15">
      <c r="A123" s="32">
        <v>258050</v>
      </c>
      <c r="B123" s="18"/>
      <c r="C123" s="18"/>
      <c r="D123" s="18"/>
      <c r="E123" s="18"/>
      <c r="F123" s="18"/>
      <c r="G123" s="18"/>
      <c r="H123" s="18"/>
      <c r="I123" s="18"/>
      <c r="J123" s="18"/>
      <c r="K123" s="18"/>
    </row>
    <row r="124" spans="1:11" ht="12.75" x14ac:dyDescent="0.15">
      <c r="A124" s="16"/>
      <c r="B124" s="18"/>
      <c r="C124" s="18"/>
      <c r="D124" s="18"/>
      <c r="E124" s="18"/>
      <c r="F124" s="18"/>
      <c r="G124" s="18"/>
      <c r="H124" s="18"/>
      <c r="I124" s="18"/>
      <c r="J124" s="18"/>
      <c r="K124" s="18"/>
    </row>
    <row r="125" spans="1:11" ht="12.75" x14ac:dyDescent="0.15">
      <c r="A125" s="16"/>
      <c r="B125" s="18"/>
      <c r="C125" s="18"/>
      <c r="D125" s="18"/>
      <c r="E125" s="18"/>
      <c r="F125" s="18"/>
      <c r="G125" s="18"/>
      <c r="H125" s="18"/>
      <c r="I125" s="18"/>
      <c r="J125" s="18"/>
      <c r="K125" s="18"/>
    </row>
    <row r="126" spans="1:11" ht="12.75" x14ac:dyDescent="0.15">
      <c r="A126" s="32">
        <v>18579603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8"/>
    </row>
    <row r="127" spans="1:11" ht="12.75" x14ac:dyDescent="0.15">
      <c r="A127" s="33">
        <v>1</v>
      </c>
      <c r="B127" s="18"/>
      <c r="C127" s="18"/>
      <c r="D127" s="18"/>
      <c r="E127" s="18"/>
      <c r="F127" s="18"/>
      <c r="G127" s="18"/>
      <c r="H127" s="18"/>
      <c r="I127" s="18"/>
      <c r="J127" s="18"/>
      <c r="K127" s="18"/>
    </row>
    <row r="128" spans="1:11" ht="12.75" x14ac:dyDescent="0.15">
      <c r="A128" s="32">
        <v>185796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8"/>
    </row>
    <row r="129" spans="1:11" ht="12.75" x14ac:dyDescent="0.15">
      <c r="A129" s="16"/>
      <c r="B129" s="18"/>
      <c r="C129" s="18"/>
      <c r="D129" s="18"/>
      <c r="E129" s="18"/>
      <c r="F129" s="18"/>
      <c r="G129" s="18"/>
      <c r="H129" s="18"/>
      <c r="I129" s="18"/>
      <c r="J129" s="18"/>
      <c r="K129" s="18"/>
    </row>
    <row r="130" spans="1:11" ht="12.75" x14ac:dyDescent="0.15">
      <c r="A130" s="16"/>
      <c r="B130" s="18"/>
      <c r="C130" s="18"/>
      <c r="D130" s="18"/>
      <c r="E130" s="18"/>
      <c r="F130" s="18"/>
      <c r="G130" s="18"/>
      <c r="H130" s="18"/>
      <c r="I130" s="18"/>
      <c r="J130" s="18"/>
      <c r="K130" s="18"/>
    </row>
    <row r="131" spans="1:11" ht="12.75" x14ac:dyDescent="0.15">
      <c r="A131" s="32">
        <v>18579603</v>
      </c>
      <c r="B131" s="18"/>
      <c r="C131" s="18"/>
      <c r="D131" s="18"/>
      <c r="E131" s="18"/>
      <c r="F131" s="18"/>
      <c r="G131" s="18"/>
      <c r="H131" s="18"/>
      <c r="I131" s="18"/>
      <c r="J131" s="18"/>
      <c r="K131" s="18"/>
    </row>
    <row r="132" spans="1:11" ht="12.75" x14ac:dyDescent="0.15">
      <c r="A132" s="33">
        <v>1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</row>
    <row r="133" spans="1:11" ht="12.75" x14ac:dyDescent="0.15">
      <c r="A133" s="32">
        <v>185796</v>
      </c>
      <c r="B133" s="18"/>
      <c r="C133" s="18"/>
      <c r="D133" s="18"/>
      <c r="E133" s="18"/>
      <c r="F133" s="18"/>
      <c r="G133" s="18"/>
      <c r="H133" s="18"/>
      <c r="I133" s="18"/>
      <c r="J133" s="18"/>
      <c r="K133" s="18"/>
    </row>
    <row r="134" spans="1:11" ht="12.75" x14ac:dyDescent="0.15">
      <c r="A134" s="16"/>
      <c r="B134" s="18"/>
      <c r="C134" s="18"/>
      <c r="D134" s="18"/>
      <c r="E134" s="18"/>
      <c r="F134" s="18"/>
      <c r="G134" s="18"/>
      <c r="H134" s="18"/>
      <c r="I134" s="18"/>
      <c r="J134" s="18"/>
      <c r="K134" s="18"/>
    </row>
    <row r="135" spans="1:11" ht="12.75" x14ac:dyDescent="0.15">
      <c r="A135" s="16"/>
      <c r="B135" s="18"/>
      <c r="C135" s="18"/>
      <c r="D135" s="18"/>
      <c r="E135" s="18"/>
      <c r="F135" s="18"/>
      <c r="G135" s="18"/>
      <c r="H135" s="18"/>
      <c r="I135" s="18"/>
      <c r="J135" s="18"/>
      <c r="K135" s="18"/>
    </row>
    <row r="136" spans="1:11" ht="12.75" x14ac:dyDescent="0.15">
      <c r="A136" s="32">
        <v>30445831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</row>
    <row r="137" spans="1:11" ht="12.75" x14ac:dyDescent="0.15">
      <c r="A137" s="33">
        <v>2</v>
      </c>
      <c r="B137" s="18"/>
      <c r="C137" s="18"/>
      <c r="D137" s="18"/>
      <c r="E137" s="18"/>
      <c r="F137" s="18"/>
      <c r="G137" s="18"/>
      <c r="H137" s="18"/>
      <c r="I137" s="18"/>
      <c r="J137" s="18"/>
      <c r="K137" s="18"/>
    </row>
    <row r="138" spans="1:11" ht="12.75" x14ac:dyDescent="0.15">
      <c r="A138" s="32">
        <v>608917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</row>
    <row r="139" spans="1:11" ht="12.75" x14ac:dyDescent="0.1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</row>
    <row r="140" spans="1:11" ht="12.75" x14ac:dyDescent="0.15">
      <c r="A140" s="16"/>
      <c r="B140" s="18"/>
      <c r="C140" s="18"/>
      <c r="D140" s="18"/>
      <c r="E140" s="18"/>
      <c r="F140" s="18"/>
      <c r="G140" s="18"/>
      <c r="H140" s="18"/>
      <c r="I140" s="18"/>
      <c r="J140" s="18"/>
      <c r="K140" s="18"/>
    </row>
    <row r="141" spans="1:11" ht="12.75" x14ac:dyDescent="0.15">
      <c r="A141" s="34" t="s">
        <v>230</v>
      </c>
      <c r="B141" s="193">
        <v>30445831</v>
      </c>
      <c r="C141" s="193"/>
      <c r="D141" s="18"/>
      <c r="E141" s="18"/>
      <c r="F141" s="18"/>
      <c r="G141" s="18"/>
      <c r="H141" s="18"/>
      <c r="I141" s="18"/>
      <c r="J141" s="18"/>
      <c r="K141" s="18"/>
    </row>
    <row r="142" spans="1:11" ht="12" customHeight="1" x14ac:dyDescent="0.15">
      <c r="A142" s="34" t="s">
        <v>227</v>
      </c>
      <c r="B142" s="195">
        <v>1.5</v>
      </c>
      <c r="C142" s="195"/>
      <c r="D142" s="18"/>
      <c r="E142" s="18"/>
      <c r="F142" s="18"/>
      <c r="G142" s="18"/>
      <c r="H142" s="18"/>
      <c r="I142" s="18"/>
      <c r="J142" s="18"/>
      <c r="K142" s="18"/>
    </row>
    <row r="143" spans="1:11" ht="25.5" x14ac:dyDescent="0.15">
      <c r="A143" s="34" t="s">
        <v>309</v>
      </c>
      <c r="B143" s="193">
        <v>456687</v>
      </c>
      <c r="C143" s="193"/>
      <c r="D143" s="18"/>
      <c r="E143" s="18"/>
      <c r="F143" s="18"/>
      <c r="G143" s="18"/>
      <c r="H143" s="18"/>
      <c r="I143" s="18"/>
      <c r="J143" s="18"/>
      <c r="K143" s="18"/>
    </row>
    <row r="144" spans="1:11" ht="25.5" x14ac:dyDescent="0.15">
      <c r="A144" s="24" t="s">
        <v>280</v>
      </c>
      <c r="B144" s="190"/>
      <c r="C144" s="190"/>
      <c r="D144" s="18"/>
      <c r="E144" s="18"/>
      <c r="F144" s="18"/>
      <c r="G144" s="18"/>
      <c r="H144" s="18"/>
      <c r="I144" s="18"/>
      <c r="J144" s="18"/>
      <c r="K144" s="18"/>
    </row>
    <row r="145" spans="1:11" ht="12.75" x14ac:dyDescent="0.15">
      <c r="A145" s="34" t="s">
        <v>230</v>
      </c>
      <c r="B145" s="193">
        <v>32881497</v>
      </c>
      <c r="C145" s="193"/>
      <c r="D145" s="18"/>
      <c r="E145" s="18"/>
      <c r="F145" s="18"/>
      <c r="G145" s="18"/>
      <c r="H145" s="18"/>
      <c r="I145" s="18"/>
      <c r="J145" s="18"/>
      <c r="K145" s="18"/>
    </row>
    <row r="146" spans="1:11" ht="12" customHeight="1" x14ac:dyDescent="0.15">
      <c r="A146" s="34" t="s">
        <v>227</v>
      </c>
      <c r="B146" s="195">
        <v>1</v>
      </c>
      <c r="C146" s="195"/>
      <c r="D146" s="18"/>
      <c r="E146" s="18"/>
      <c r="F146" s="18"/>
      <c r="G146" s="18"/>
      <c r="H146" s="18"/>
      <c r="I146" s="18"/>
      <c r="J146" s="18"/>
      <c r="K146" s="18"/>
    </row>
    <row r="147" spans="1:11" ht="25.5" x14ac:dyDescent="0.15">
      <c r="A147" s="34" t="s">
        <v>310</v>
      </c>
      <c r="B147" s="193">
        <v>328815</v>
      </c>
      <c r="C147" s="193"/>
      <c r="D147" s="18"/>
      <c r="E147" s="18"/>
      <c r="F147" s="18"/>
      <c r="G147" s="18"/>
      <c r="H147" s="18"/>
      <c r="I147" s="18"/>
      <c r="J147" s="18"/>
      <c r="K147" s="18"/>
    </row>
    <row r="148" spans="1:11" ht="51" x14ac:dyDescent="0.15">
      <c r="A148" s="24" t="s">
        <v>282</v>
      </c>
      <c r="B148" s="193"/>
      <c r="C148" s="193"/>
      <c r="D148" s="18"/>
      <c r="E148" s="18"/>
      <c r="F148" s="18"/>
      <c r="G148" s="18"/>
      <c r="H148" s="18"/>
      <c r="I148" s="18"/>
      <c r="J148" s="18"/>
      <c r="K148" s="18"/>
    </row>
    <row r="149" spans="1:11" ht="12.75" x14ac:dyDescent="0.15">
      <c r="A149" s="34" t="s">
        <v>230</v>
      </c>
      <c r="B149" s="17"/>
      <c r="C149" s="27">
        <v>32881497</v>
      </c>
      <c r="D149" s="18"/>
      <c r="E149" s="18"/>
      <c r="F149" s="18"/>
      <c r="G149" s="18"/>
      <c r="H149" s="18"/>
      <c r="I149" s="18"/>
      <c r="J149" s="18"/>
      <c r="K149" s="18"/>
    </row>
    <row r="150" spans="1:11" ht="12.75" x14ac:dyDescent="0.15">
      <c r="A150" s="34" t="s">
        <v>227</v>
      </c>
      <c r="B150" s="17"/>
      <c r="C150" s="26">
        <v>1</v>
      </c>
      <c r="D150" s="18"/>
      <c r="E150" s="18"/>
      <c r="F150" s="18"/>
      <c r="G150" s="18"/>
      <c r="H150" s="18"/>
      <c r="I150" s="18"/>
      <c r="J150" s="18"/>
      <c r="K150" s="18"/>
    </row>
    <row r="151" spans="1:11" ht="38.25" x14ac:dyDescent="0.15">
      <c r="A151" s="34" t="s">
        <v>311</v>
      </c>
      <c r="B151" s="17"/>
      <c r="C151" s="27">
        <v>328815</v>
      </c>
      <c r="D151" s="18"/>
      <c r="E151" s="18"/>
      <c r="F151" s="18"/>
      <c r="G151" s="18"/>
      <c r="H151" s="18"/>
      <c r="I151" s="18"/>
      <c r="J151" s="18"/>
      <c r="K151" s="18"/>
    </row>
    <row r="152" spans="1:11" ht="38.25" x14ac:dyDescent="0.15">
      <c r="A152" s="35" t="s">
        <v>214</v>
      </c>
      <c r="B152" s="17"/>
      <c r="C152" s="29">
        <v>2696943</v>
      </c>
      <c r="D152" s="18"/>
      <c r="E152" s="18"/>
      <c r="F152" s="18"/>
      <c r="G152" s="18"/>
      <c r="H152" s="18"/>
      <c r="I152" s="18"/>
      <c r="J152" s="18"/>
      <c r="K152" s="18"/>
    </row>
    <row r="153" spans="1:11" ht="76.5" x14ac:dyDescent="0.15">
      <c r="A153" s="35" t="s">
        <v>215</v>
      </c>
      <c r="B153" s="17"/>
      <c r="C153" s="29">
        <v>48764157</v>
      </c>
      <c r="D153" s="18"/>
      <c r="E153" s="18"/>
      <c r="F153" s="18"/>
      <c r="G153" s="18"/>
      <c r="H153" s="18"/>
      <c r="I153" s="18"/>
      <c r="J153" s="18"/>
      <c r="K153" s="18"/>
    </row>
    <row r="154" spans="1:11" ht="12.75" x14ac:dyDescent="0.15">
      <c r="A154" s="17"/>
      <c r="B154" s="190"/>
      <c r="C154" s="190"/>
      <c r="D154" s="18"/>
      <c r="E154" s="18"/>
      <c r="F154" s="18"/>
      <c r="G154" s="18"/>
      <c r="H154" s="18"/>
      <c r="I154" s="18"/>
      <c r="J154" s="18"/>
      <c r="K154" s="18"/>
    </row>
    <row r="155" spans="1:11" ht="127.5" x14ac:dyDescent="0.15">
      <c r="A155" s="36" t="s">
        <v>312</v>
      </c>
      <c r="B155" s="190"/>
      <c r="C155" s="190"/>
      <c r="D155" s="18"/>
      <c r="E155" s="18"/>
      <c r="F155" s="18"/>
      <c r="G155" s="18"/>
      <c r="H155" s="18"/>
      <c r="I155" s="18"/>
      <c r="J155" s="18"/>
      <c r="K155" s="18"/>
    </row>
    <row r="156" spans="1:11" ht="12.75" x14ac:dyDescent="0.15">
      <c r="A156" s="190"/>
      <c r="B156" s="190"/>
      <c r="C156" s="17"/>
      <c r="D156" s="18"/>
      <c r="E156" s="18"/>
      <c r="F156" s="18"/>
      <c r="G156" s="18"/>
      <c r="H156" s="18"/>
      <c r="I156" s="18"/>
      <c r="J156" s="18"/>
      <c r="K156" s="18"/>
    </row>
    <row r="157" spans="1:11" ht="38.25" x14ac:dyDescent="0.15">
      <c r="A157" s="190"/>
      <c r="B157" s="190"/>
      <c r="C157" s="26" t="s">
        <v>217</v>
      </c>
      <c r="D157" s="18"/>
      <c r="E157" s="18"/>
      <c r="F157" s="18"/>
      <c r="G157" s="18"/>
      <c r="H157" s="18"/>
      <c r="I157" s="18"/>
      <c r="J157" s="18"/>
      <c r="K157" s="18"/>
    </row>
    <row r="158" spans="1:11" ht="140.25" x14ac:dyDescent="0.15">
      <c r="A158" s="37" t="s">
        <v>222</v>
      </c>
      <c r="B158" s="35" t="s">
        <v>219</v>
      </c>
      <c r="C158" s="38" t="s">
        <v>220</v>
      </c>
      <c r="D158" s="18"/>
      <c r="E158" s="18"/>
      <c r="F158" s="18"/>
      <c r="G158" s="18"/>
      <c r="H158" s="18"/>
      <c r="I158" s="18"/>
      <c r="J158" s="18"/>
      <c r="K158" s="18"/>
    </row>
    <row r="159" spans="1:11" ht="38.25" x14ac:dyDescent="0.15">
      <c r="A159" s="28" t="s">
        <v>223</v>
      </c>
      <c r="B159" s="17"/>
      <c r="C159" s="17"/>
      <c r="D159" s="18"/>
      <c r="E159" s="18"/>
      <c r="F159" s="18"/>
      <c r="G159" s="18"/>
      <c r="H159" s="18"/>
      <c r="I159" s="18"/>
      <c r="J159" s="18"/>
      <c r="K159" s="18"/>
    </row>
    <row r="160" spans="1:11" ht="12.75" x14ac:dyDescent="0.15">
      <c r="A160" s="16"/>
      <c r="B160" s="18"/>
      <c r="C160" s="18"/>
      <c r="D160" s="18"/>
      <c r="E160" s="18"/>
      <c r="F160" s="18"/>
      <c r="G160" s="18"/>
      <c r="H160" s="18"/>
      <c r="I160" s="18"/>
      <c r="J160" s="18"/>
      <c r="K160" s="18"/>
    </row>
    <row r="161" spans="1:11" ht="12.75" x14ac:dyDescent="0.15">
      <c r="A161" s="16"/>
      <c r="B161" s="18"/>
      <c r="C161" s="18"/>
      <c r="D161" s="18"/>
      <c r="E161" s="18"/>
      <c r="F161" s="18"/>
      <c r="G161" s="18"/>
      <c r="H161" s="18"/>
      <c r="I161" s="18"/>
      <c r="J161" s="18"/>
      <c r="K161" s="18"/>
    </row>
    <row r="162" spans="1:11" ht="12.75" x14ac:dyDescent="0.15">
      <c r="A162" s="16"/>
      <c r="B162" s="18"/>
      <c r="C162" s="18"/>
      <c r="D162" s="18"/>
      <c r="E162" s="18"/>
      <c r="F162" s="18"/>
      <c r="G162" s="18"/>
      <c r="H162" s="18"/>
      <c r="I162" s="18"/>
      <c r="J162" s="18"/>
      <c r="K162" s="18"/>
    </row>
    <row r="163" spans="1:11" ht="12.75" x14ac:dyDescent="0.15">
      <c r="A163" s="39" t="s">
        <v>221</v>
      </c>
      <c r="B163" s="18"/>
      <c r="C163" s="18"/>
      <c r="D163" s="18"/>
      <c r="E163" s="18"/>
      <c r="F163" s="18"/>
      <c r="G163" s="18"/>
      <c r="H163" s="18"/>
      <c r="I163" s="18"/>
      <c r="J163" s="18"/>
      <c r="K163" s="18"/>
    </row>
  </sheetData>
  <mergeCells count="28">
    <mergeCell ref="A29:A30"/>
    <mergeCell ref="B29:C29"/>
    <mergeCell ref="D29:D30"/>
    <mergeCell ref="E29:E30"/>
    <mergeCell ref="F29:F30"/>
    <mergeCell ref="I29:I30"/>
    <mergeCell ref="J29:J30"/>
    <mergeCell ref="K29:K30"/>
    <mergeCell ref="G29:H29"/>
    <mergeCell ref="B146:C146"/>
    <mergeCell ref="B96:C96"/>
    <mergeCell ref="D96:D97"/>
    <mergeCell ref="E96:E97"/>
    <mergeCell ref="F96:F97"/>
    <mergeCell ref="G96:H96"/>
    <mergeCell ref="I96:I97"/>
    <mergeCell ref="J96:J97"/>
    <mergeCell ref="K96:K97"/>
    <mergeCell ref="B141:C141"/>
    <mergeCell ref="B142:C142"/>
    <mergeCell ref="B143:C143"/>
    <mergeCell ref="A156:A157"/>
    <mergeCell ref="B156:B157"/>
    <mergeCell ref="B144:C144"/>
    <mergeCell ref="B145:C145"/>
    <mergeCell ref="B147:C148"/>
    <mergeCell ref="B154:B155"/>
    <mergeCell ref="C154:C15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E347-967E-4F1B-BE7C-B75EE902C905}">
  <dimension ref="A4:K157"/>
  <sheetViews>
    <sheetView topLeftCell="A62" workbookViewId="0">
      <selection activeCell="H87" sqref="H87"/>
    </sheetView>
  </sheetViews>
  <sheetFormatPr defaultRowHeight="12.75" x14ac:dyDescent="0.15"/>
  <cols>
    <col min="1" max="1" width="10" bestFit="1" customWidth="1"/>
    <col min="2" max="2" width="23.7109375" bestFit="1" customWidth="1"/>
    <col min="3" max="4" width="11.28515625" bestFit="1" customWidth="1"/>
    <col min="5" max="5" width="11.7109375" bestFit="1" customWidth="1"/>
    <col min="6" max="6" width="11.28515625" bestFit="1" customWidth="1"/>
    <col min="7" max="7" width="10.140625" bestFit="1" customWidth="1"/>
    <col min="8" max="8" width="11.7109375" bestFit="1" customWidth="1"/>
    <col min="9" max="10" width="9.42578125" bestFit="1" customWidth="1"/>
    <col min="11" max="11" width="9.140625" style="18"/>
  </cols>
  <sheetData>
    <row r="4" spans="1:2" x14ac:dyDescent="0.15">
      <c r="A4" s="9" t="s">
        <v>253</v>
      </c>
    </row>
    <row r="5" spans="1:2" x14ac:dyDescent="0.15">
      <c r="A5" s="11" t="s">
        <v>254</v>
      </c>
    </row>
    <row r="6" spans="1:2" x14ac:dyDescent="0.15">
      <c r="A6" s="11" t="s">
        <v>255</v>
      </c>
    </row>
    <row r="7" spans="1:2" ht="18.75" x14ac:dyDescent="0.15">
      <c r="A7" s="53"/>
    </row>
    <row r="9" spans="1:2" ht="18.75" x14ac:dyDescent="0.15">
      <c r="A9" s="40" t="s">
        <v>224</v>
      </c>
    </row>
    <row r="10" spans="1:2" x14ac:dyDescent="0.15">
      <c r="A10" s="41" t="s">
        <v>256</v>
      </c>
    </row>
    <row r="12" spans="1:2" ht="13.5" x14ac:dyDescent="0.15">
      <c r="A12" s="13"/>
    </row>
    <row r="13" spans="1:2" x14ac:dyDescent="0.15">
      <c r="A13" s="54" t="s">
        <v>257</v>
      </c>
    </row>
    <row r="15" spans="1:2" ht="13.5" x14ac:dyDescent="0.15">
      <c r="A15" s="13"/>
    </row>
    <row r="16" spans="1:2" x14ac:dyDescent="0.15">
      <c r="A16" s="55" t="s">
        <v>258</v>
      </c>
      <c r="B16" s="41" t="s">
        <v>259</v>
      </c>
    </row>
    <row r="17" spans="1:11" x14ac:dyDescent="0.15">
      <c r="A17" s="41" t="s">
        <v>260</v>
      </c>
    </row>
    <row r="19" spans="1:11" x14ac:dyDescent="0.15">
      <c r="A19" s="9" t="s">
        <v>261</v>
      </c>
    </row>
    <row r="20" spans="1:11" x14ac:dyDescent="0.15">
      <c r="A20" s="9" t="s">
        <v>262</v>
      </c>
    </row>
    <row r="21" spans="1:11" x14ac:dyDescent="0.15">
      <c r="A21" s="9" t="s">
        <v>263</v>
      </c>
    </row>
    <row r="23" spans="1:11" x14ac:dyDescent="0.15">
      <c r="A23" s="11" t="s">
        <v>264</v>
      </c>
    </row>
    <row r="24" spans="1:11" x14ac:dyDescent="0.15">
      <c r="A24" s="11">
        <v>0</v>
      </c>
    </row>
    <row r="25" spans="1:11" x14ac:dyDescent="0.15">
      <c r="A25" s="56">
        <v>63596802</v>
      </c>
    </row>
    <row r="26" spans="1:11" x14ac:dyDescent="0.15">
      <c r="A26" s="56">
        <v>35659103</v>
      </c>
    </row>
    <row r="27" spans="1:11" x14ac:dyDescent="0.15">
      <c r="A27" s="11">
        <v>0</v>
      </c>
    </row>
    <row r="28" spans="1:11" x14ac:dyDescent="0.15">
      <c r="A28" s="9"/>
    </row>
    <row r="29" spans="1:11" x14ac:dyDescent="0.15">
      <c r="A29" s="9" t="s">
        <v>265</v>
      </c>
      <c r="B29" s="56">
        <v>62840770</v>
      </c>
    </row>
    <row r="30" spans="1:11" x14ac:dyDescent="0.15">
      <c r="A30" s="57" t="s">
        <v>266</v>
      </c>
      <c r="B30" s="11">
        <v>0</v>
      </c>
    </row>
    <row r="31" spans="1:11" x14ac:dyDescent="0.15">
      <c r="A31" s="8"/>
    </row>
    <row r="32" spans="1:11" x14ac:dyDescent="0.15">
      <c r="A32" s="185" t="s">
        <v>186</v>
      </c>
      <c r="B32" s="186" t="s">
        <v>187</v>
      </c>
      <c r="C32" s="186"/>
      <c r="D32" s="187" t="s">
        <v>188</v>
      </c>
      <c r="E32" s="187" t="s">
        <v>189</v>
      </c>
      <c r="F32" s="185" t="s">
        <v>190</v>
      </c>
      <c r="G32" s="194" t="s">
        <v>191</v>
      </c>
      <c r="H32" s="194"/>
      <c r="I32" s="187" t="s">
        <v>192</v>
      </c>
      <c r="J32" s="187" t="s">
        <v>193</v>
      </c>
      <c r="K32" s="185" t="s">
        <v>194</v>
      </c>
    </row>
    <row r="33" spans="1:11" x14ac:dyDescent="0.15">
      <c r="A33" s="185"/>
      <c r="B33" s="44" t="s">
        <v>195</v>
      </c>
      <c r="C33" s="44" t="s">
        <v>196</v>
      </c>
      <c r="D33" s="187"/>
      <c r="E33" s="187"/>
      <c r="F33" s="185"/>
      <c r="G33" s="44" t="s">
        <v>195</v>
      </c>
      <c r="H33" s="44" t="s">
        <v>196</v>
      </c>
      <c r="I33" s="187"/>
      <c r="J33" s="187"/>
      <c r="K33" s="185"/>
    </row>
    <row r="34" spans="1:11" x14ac:dyDescent="0.15">
      <c r="A34" s="26">
        <v>1</v>
      </c>
      <c r="B34" s="45">
        <v>44746</v>
      </c>
      <c r="C34" s="46">
        <v>22101</v>
      </c>
      <c r="D34" s="27">
        <v>1403845</v>
      </c>
      <c r="E34" s="27">
        <v>112308</v>
      </c>
      <c r="F34" s="27">
        <v>1516153</v>
      </c>
      <c r="G34" s="45">
        <v>44747</v>
      </c>
      <c r="H34" s="46">
        <v>4.0000113220700102E+17</v>
      </c>
      <c r="I34" s="27">
        <v>1403845</v>
      </c>
      <c r="J34" s="27">
        <v>112308</v>
      </c>
      <c r="K34" s="27">
        <v>1516153</v>
      </c>
    </row>
    <row r="35" spans="1:11" x14ac:dyDescent="0.15">
      <c r="A35" s="26">
        <v>2</v>
      </c>
      <c r="B35" s="45">
        <v>44746</v>
      </c>
      <c r="C35" s="46">
        <v>22104</v>
      </c>
      <c r="D35" s="27">
        <v>2365222</v>
      </c>
      <c r="E35" s="27">
        <v>189218</v>
      </c>
      <c r="F35" s="27">
        <v>2554440</v>
      </c>
      <c r="G35" s="45">
        <v>44747</v>
      </c>
      <c r="H35" s="46">
        <v>4.0000113220700102E+17</v>
      </c>
      <c r="I35" s="27">
        <v>2365422</v>
      </c>
      <c r="J35" s="27">
        <v>189233</v>
      </c>
      <c r="K35" s="27">
        <v>2554655</v>
      </c>
    </row>
    <row r="36" spans="1:11" x14ac:dyDescent="0.15">
      <c r="A36" s="26">
        <v>3</v>
      </c>
      <c r="B36" s="45">
        <v>44754</v>
      </c>
      <c r="C36" s="46">
        <v>24295</v>
      </c>
      <c r="D36" s="27">
        <v>2941742</v>
      </c>
      <c r="E36" s="27">
        <v>235339</v>
      </c>
      <c r="F36" s="27">
        <v>3177081</v>
      </c>
      <c r="G36" s="45">
        <v>44755</v>
      </c>
      <c r="H36" s="46">
        <v>4.0000113220700102E+17</v>
      </c>
      <c r="I36" s="27">
        <v>2942042</v>
      </c>
      <c r="J36" s="27">
        <v>235364</v>
      </c>
      <c r="K36" s="27">
        <v>3177406</v>
      </c>
    </row>
    <row r="37" spans="1:11" x14ac:dyDescent="0.15">
      <c r="A37" s="26">
        <v>4</v>
      </c>
      <c r="B37" s="45">
        <v>44756</v>
      </c>
      <c r="C37" s="46">
        <v>24795</v>
      </c>
      <c r="D37" s="27">
        <v>1680250</v>
      </c>
      <c r="E37" s="27">
        <v>134420</v>
      </c>
      <c r="F37" s="27">
        <v>1814670</v>
      </c>
      <c r="G37" s="45">
        <v>44757</v>
      </c>
      <c r="H37" s="46">
        <v>4.0000113220700102E+17</v>
      </c>
      <c r="I37" s="27">
        <v>1680250</v>
      </c>
      <c r="J37" s="27">
        <v>134420</v>
      </c>
      <c r="K37" s="27">
        <v>1814670</v>
      </c>
    </row>
    <row r="38" spans="1:11" x14ac:dyDescent="0.15">
      <c r="A38" s="26">
        <v>5</v>
      </c>
      <c r="B38" s="45">
        <v>44760</v>
      </c>
      <c r="C38" s="46">
        <v>26011</v>
      </c>
      <c r="D38" s="27">
        <v>2676596</v>
      </c>
      <c r="E38" s="27">
        <v>214128</v>
      </c>
      <c r="F38" s="27">
        <v>2890724</v>
      </c>
      <c r="G38" s="45">
        <v>44761</v>
      </c>
      <c r="H38" s="46">
        <v>4.0000113220700102E+17</v>
      </c>
      <c r="I38" s="27">
        <v>2676595</v>
      </c>
      <c r="J38" s="27">
        <v>214128</v>
      </c>
      <c r="K38" s="27">
        <v>2890723</v>
      </c>
    </row>
    <row r="39" spans="1:11" x14ac:dyDescent="0.15">
      <c r="A39" s="26">
        <v>6</v>
      </c>
      <c r="B39" s="45">
        <v>44763</v>
      </c>
      <c r="C39" s="46">
        <v>26169</v>
      </c>
      <c r="D39" s="27">
        <v>1341088</v>
      </c>
      <c r="E39" s="27">
        <v>107287</v>
      </c>
      <c r="F39" s="27">
        <v>1448375</v>
      </c>
      <c r="G39" s="45">
        <v>44767</v>
      </c>
      <c r="H39" s="46">
        <v>4.0000113220700198E+17</v>
      </c>
      <c r="I39" s="27">
        <v>1341088</v>
      </c>
      <c r="J39" s="27">
        <v>107287</v>
      </c>
      <c r="K39" s="27">
        <v>1448375</v>
      </c>
    </row>
    <row r="40" spans="1:11" x14ac:dyDescent="0.15">
      <c r="A40" s="26">
        <v>7</v>
      </c>
      <c r="B40" s="45">
        <v>44767</v>
      </c>
      <c r="C40" s="46">
        <v>27319</v>
      </c>
      <c r="D40" s="27">
        <v>3146509</v>
      </c>
      <c r="E40" s="27">
        <v>251721</v>
      </c>
      <c r="F40" s="27">
        <v>3398230</v>
      </c>
      <c r="G40" s="45">
        <v>44771</v>
      </c>
      <c r="H40" s="46">
        <v>4.0000113220700403E+17</v>
      </c>
      <c r="I40" s="27">
        <v>3146510</v>
      </c>
      <c r="J40" s="27">
        <v>251721</v>
      </c>
      <c r="K40" s="27">
        <v>3398231</v>
      </c>
    </row>
    <row r="41" spans="1:11" x14ac:dyDescent="0.15">
      <c r="A41" s="26">
        <v>8</v>
      </c>
      <c r="B41" s="45">
        <v>44716</v>
      </c>
      <c r="C41" s="46">
        <v>16299</v>
      </c>
      <c r="D41" s="27">
        <v>1456522</v>
      </c>
      <c r="E41" s="27">
        <v>116523</v>
      </c>
      <c r="F41" s="27">
        <v>1573045</v>
      </c>
      <c r="G41" s="45">
        <v>44716</v>
      </c>
      <c r="H41" s="46">
        <v>2.62001332206E+17</v>
      </c>
      <c r="I41" s="27">
        <v>1456522</v>
      </c>
      <c r="J41" s="27">
        <v>116523</v>
      </c>
      <c r="K41" s="27">
        <v>1573045</v>
      </c>
    </row>
    <row r="42" spans="1:11" x14ac:dyDescent="0.15">
      <c r="A42" s="26">
        <v>9</v>
      </c>
      <c r="B42" s="45">
        <v>44743</v>
      </c>
      <c r="C42" s="46">
        <v>21921</v>
      </c>
      <c r="D42" s="27">
        <v>1124969</v>
      </c>
      <c r="E42" s="27">
        <v>89998</v>
      </c>
      <c r="F42" s="27">
        <v>1214967</v>
      </c>
      <c r="G42" s="45">
        <v>44746</v>
      </c>
      <c r="H42" s="46">
        <v>2.09001332207E+17</v>
      </c>
      <c r="I42" s="27">
        <v>1124969</v>
      </c>
      <c r="J42" s="27">
        <v>89998</v>
      </c>
      <c r="K42" s="27">
        <v>1214967</v>
      </c>
    </row>
    <row r="43" spans="1:11" x14ac:dyDescent="0.15">
      <c r="A43" s="26">
        <v>10</v>
      </c>
      <c r="B43" s="45">
        <v>44743</v>
      </c>
      <c r="C43" s="46">
        <v>21941</v>
      </c>
      <c r="D43" s="27">
        <v>761478</v>
      </c>
      <c r="E43" s="27">
        <v>60918</v>
      </c>
      <c r="F43" s="27">
        <v>822396</v>
      </c>
      <c r="G43" s="45">
        <v>44746</v>
      </c>
      <c r="H43" s="46">
        <v>3.06001332207E+17</v>
      </c>
      <c r="I43" s="27">
        <v>761478</v>
      </c>
      <c r="J43" s="27">
        <v>60919</v>
      </c>
      <c r="K43" s="27">
        <v>822397</v>
      </c>
    </row>
    <row r="44" spans="1:11" x14ac:dyDescent="0.15">
      <c r="A44" s="26">
        <v>11</v>
      </c>
      <c r="B44" s="45">
        <v>44743</v>
      </c>
      <c r="C44" s="46">
        <v>21944</v>
      </c>
      <c r="D44" s="27">
        <v>1055050</v>
      </c>
      <c r="E44" s="27">
        <v>84404</v>
      </c>
      <c r="F44" s="27">
        <v>1139454</v>
      </c>
      <c r="G44" s="45">
        <v>44746</v>
      </c>
      <c r="H44" s="46">
        <v>2.20001332207E+17</v>
      </c>
      <c r="I44" s="27">
        <v>1055050</v>
      </c>
      <c r="J44" s="27">
        <v>84404</v>
      </c>
      <c r="K44" s="27">
        <v>1139454</v>
      </c>
    </row>
    <row r="45" spans="1:11" x14ac:dyDescent="0.15">
      <c r="A45" s="26">
        <v>12</v>
      </c>
      <c r="B45" s="45">
        <v>44743</v>
      </c>
      <c r="C45" s="46">
        <v>21917</v>
      </c>
      <c r="D45" s="27">
        <v>1312083</v>
      </c>
      <c r="E45" s="27">
        <v>104967</v>
      </c>
      <c r="F45" s="27">
        <v>1417050</v>
      </c>
      <c r="G45" s="45">
        <v>44747</v>
      </c>
      <c r="H45" s="46">
        <v>3.01001332207E+17</v>
      </c>
      <c r="I45" s="27">
        <v>1312083</v>
      </c>
      <c r="J45" s="27">
        <v>104966</v>
      </c>
      <c r="K45" s="27">
        <v>1417049</v>
      </c>
    </row>
    <row r="46" spans="1:11" x14ac:dyDescent="0.15">
      <c r="A46" s="26">
        <v>13</v>
      </c>
      <c r="B46" s="45">
        <v>44746</v>
      </c>
      <c r="C46" s="46">
        <v>22265</v>
      </c>
      <c r="D46" s="27">
        <v>1107990</v>
      </c>
      <c r="E46" s="27">
        <v>88639</v>
      </c>
      <c r="F46" s="27">
        <v>1196629</v>
      </c>
      <c r="G46" s="45">
        <v>44748</v>
      </c>
      <c r="H46" s="46">
        <v>2.53001332207E+17</v>
      </c>
      <c r="I46" s="27">
        <v>1107990</v>
      </c>
      <c r="J46" s="27">
        <v>88640</v>
      </c>
      <c r="K46" s="27">
        <v>1196630</v>
      </c>
    </row>
    <row r="47" spans="1:11" x14ac:dyDescent="0.15">
      <c r="A47" s="26">
        <v>14</v>
      </c>
      <c r="B47" s="45">
        <v>44748</v>
      </c>
      <c r="C47" s="46">
        <v>23392</v>
      </c>
      <c r="D47" s="27">
        <v>1434159</v>
      </c>
      <c r="E47" s="27">
        <v>114733</v>
      </c>
      <c r="F47" s="27">
        <v>1548892</v>
      </c>
      <c r="G47" s="45">
        <v>44750</v>
      </c>
      <c r="H47" s="46">
        <v>2.70001332207E+17</v>
      </c>
      <c r="I47" s="27">
        <v>1434159</v>
      </c>
      <c r="J47" s="27">
        <v>114733</v>
      </c>
      <c r="K47" s="27">
        <v>1548892</v>
      </c>
    </row>
    <row r="48" spans="1:11" x14ac:dyDescent="0.15">
      <c r="A48" s="26">
        <v>15</v>
      </c>
      <c r="B48" s="45">
        <v>44748</v>
      </c>
      <c r="C48" s="46">
        <v>23391</v>
      </c>
      <c r="D48" s="27">
        <v>846579</v>
      </c>
      <c r="E48" s="27">
        <v>67726</v>
      </c>
      <c r="F48" s="27">
        <v>914305</v>
      </c>
      <c r="G48" s="45">
        <v>44750</v>
      </c>
      <c r="H48" s="46">
        <v>2.03001332207E+17</v>
      </c>
      <c r="I48" s="27">
        <v>846579</v>
      </c>
      <c r="J48" s="27">
        <v>67727</v>
      </c>
      <c r="K48" s="27">
        <v>914306</v>
      </c>
    </row>
    <row r="49" spans="1:11" x14ac:dyDescent="0.15">
      <c r="A49" s="26">
        <v>16</v>
      </c>
      <c r="B49" s="45">
        <v>44750</v>
      </c>
      <c r="C49" s="46">
        <v>23939</v>
      </c>
      <c r="D49" s="27">
        <v>674078</v>
      </c>
      <c r="E49" s="27">
        <v>53926</v>
      </c>
      <c r="F49" s="27">
        <v>728004</v>
      </c>
      <c r="G49" s="45">
        <v>44751</v>
      </c>
      <c r="H49" s="46">
        <v>2.63001332207E+17</v>
      </c>
      <c r="I49" s="27">
        <v>674078</v>
      </c>
      <c r="J49" s="27">
        <v>53927</v>
      </c>
      <c r="K49" s="27">
        <v>728005</v>
      </c>
    </row>
    <row r="50" spans="1:11" x14ac:dyDescent="0.15">
      <c r="A50" s="26">
        <v>17</v>
      </c>
      <c r="B50" s="45">
        <v>44751</v>
      </c>
      <c r="C50" s="46">
        <v>24106</v>
      </c>
      <c r="D50" s="27">
        <v>1476486</v>
      </c>
      <c r="E50" s="27">
        <v>118119</v>
      </c>
      <c r="F50" s="27">
        <v>1594605</v>
      </c>
      <c r="G50" s="45">
        <v>44751</v>
      </c>
      <c r="H50" s="46">
        <v>2.78001332207E+17</v>
      </c>
      <c r="I50" s="27">
        <v>1476486</v>
      </c>
      <c r="J50" s="27">
        <v>118120</v>
      </c>
      <c r="K50" s="27">
        <v>1594606</v>
      </c>
    </row>
    <row r="51" spans="1:11" x14ac:dyDescent="0.15">
      <c r="A51" s="26">
        <v>18</v>
      </c>
      <c r="B51" s="45">
        <v>44749</v>
      </c>
      <c r="C51" s="46">
        <v>23619</v>
      </c>
      <c r="D51" s="27">
        <v>1050105</v>
      </c>
      <c r="E51" s="27">
        <v>84008</v>
      </c>
      <c r="F51" s="27">
        <v>1134113</v>
      </c>
      <c r="G51" s="45">
        <v>44751</v>
      </c>
      <c r="H51" s="46">
        <v>2.04001332207E+17</v>
      </c>
      <c r="I51" s="27">
        <v>1050105</v>
      </c>
      <c r="J51" s="27">
        <v>84009</v>
      </c>
      <c r="K51" s="27">
        <v>1134114</v>
      </c>
    </row>
    <row r="52" spans="1:11" x14ac:dyDescent="0.15">
      <c r="A52" s="26">
        <v>19</v>
      </c>
      <c r="B52" s="45">
        <v>44748</v>
      </c>
      <c r="C52" s="46">
        <v>23375</v>
      </c>
      <c r="D52" s="27">
        <v>889044</v>
      </c>
      <c r="E52" s="27">
        <v>71124</v>
      </c>
      <c r="F52" s="27">
        <v>960168</v>
      </c>
      <c r="G52" s="45">
        <v>44751</v>
      </c>
      <c r="H52" s="46">
        <v>9001332207000200</v>
      </c>
      <c r="I52" s="27">
        <v>889044</v>
      </c>
      <c r="J52" s="27">
        <v>71124</v>
      </c>
      <c r="K52" s="27">
        <v>960168</v>
      </c>
    </row>
    <row r="53" spans="1:11" x14ac:dyDescent="0.15">
      <c r="A53" s="26">
        <v>20</v>
      </c>
      <c r="B53" s="45">
        <v>44750</v>
      </c>
      <c r="C53" s="46">
        <v>23718</v>
      </c>
      <c r="D53" s="27">
        <v>2110100</v>
      </c>
      <c r="E53" s="27">
        <v>168808</v>
      </c>
      <c r="F53" s="27">
        <v>2278908</v>
      </c>
      <c r="G53" s="45">
        <v>44753</v>
      </c>
      <c r="H53" s="46">
        <v>1.40013322070001E+16</v>
      </c>
      <c r="I53" s="27">
        <v>2110100</v>
      </c>
      <c r="J53" s="27">
        <v>168808</v>
      </c>
      <c r="K53" s="27">
        <v>2278908</v>
      </c>
    </row>
    <row r="54" spans="1:11" x14ac:dyDescent="0.15">
      <c r="A54" s="26">
        <v>21</v>
      </c>
      <c r="B54" s="45">
        <v>44751</v>
      </c>
      <c r="C54" s="46">
        <v>24175</v>
      </c>
      <c r="D54" s="27">
        <v>968234</v>
      </c>
      <c r="E54" s="27">
        <v>77459</v>
      </c>
      <c r="F54" s="27">
        <v>1045693</v>
      </c>
      <c r="G54" s="45">
        <v>44754</v>
      </c>
      <c r="H54" s="46">
        <v>2.25001332207E+17</v>
      </c>
      <c r="I54" s="27">
        <v>968234</v>
      </c>
      <c r="J54" s="27">
        <v>77460</v>
      </c>
      <c r="K54" s="27">
        <v>1045694</v>
      </c>
    </row>
    <row r="55" spans="1:11" x14ac:dyDescent="0.15">
      <c r="A55" s="26">
        <v>22</v>
      </c>
      <c r="B55" s="45">
        <v>44750</v>
      </c>
      <c r="C55" s="46">
        <v>23857</v>
      </c>
      <c r="D55" s="27">
        <v>852766</v>
      </c>
      <c r="E55" s="27">
        <v>68221</v>
      </c>
      <c r="F55" s="27">
        <v>920987</v>
      </c>
      <c r="G55" s="45">
        <v>44754</v>
      </c>
      <c r="H55" s="46">
        <v>3.03001332207E+17</v>
      </c>
      <c r="I55" s="27">
        <v>852766</v>
      </c>
      <c r="J55" s="27">
        <v>68222</v>
      </c>
      <c r="K55" s="27">
        <v>920988</v>
      </c>
    </row>
    <row r="56" spans="1:11" x14ac:dyDescent="0.15">
      <c r="A56" s="26">
        <v>23</v>
      </c>
      <c r="B56" s="45">
        <v>44750</v>
      </c>
      <c r="C56" s="46">
        <v>23719</v>
      </c>
      <c r="D56" s="27">
        <v>1394389</v>
      </c>
      <c r="E56" s="27">
        <v>111551</v>
      </c>
      <c r="F56" s="27">
        <v>1505940</v>
      </c>
      <c r="G56" s="45">
        <v>44754</v>
      </c>
      <c r="H56" s="46">
        <v>3001332207000580</v>
      </c>
      <c r="I56" s="27">
        <v>1394389</v>
      </c>
      <c r="J56" s="27">
        <v>111551</v>
      </c>
      <c r="K56" s="27">
        <v>1505940</v>
      </c>
    </row>
    <row r="57" spans="1:11" x14ac:dyDescent="0.15">
      <c r="A57" s="26">
        <v>24</v>
      </c>
      <c r="B57" s="45">
        <v>44753</v>
      </c>
      <c r="C57" s="46">
        <v>24236</v>
      </c>
      <c r="D57" s="27">
        <v>4636755</v>
      </c>
      <c r="E57" s="27">
        <v>370940</v>
      </c>
      <c r="F57" s="27">
        <v>5007695</v>
      </c>
      <c r="G57" s="45">
        <v>44755</v>
      </c>
      <c r="H57" s="46">
        <v>6001332207000170</v>
      </c>
      <c r="I57" s="27">
        <v>4636755</v>
      </c>
      <c r="J57" s="27">
        <v>370940</v>
      </c>
      <c r="K57" s="27">
        <v>5007695</v>
      </c>
    </row>
    <row r="58" spans="1:11" x14ac:dyDescent="0.15">
      <c r="A58" s="26">
        <v>25</v>
      </c>
      <c r="B58" s="45">
        <v>44753</v>
      </c>
      <c r="C58" s="46">
        <v>24237</v>
      </c>
      <c r="D58" s="27">
        <v>1378760</v>
      </c>
      <c r="E58" s="27">
        <v>110301</v>
      </c>
      <c r="F58" s="27">
        <v>1489061</v>
      </c>
      <c r="G58" s="45">
        <v>44756</v>
      </c>
      <c r="H58" s="46">
        <v>2.35001332207E+17</v>
      </c>
      <c r="I58" s="27">
        <v>1378760</v>
      </c>
      <c r="J58" s="27">
        <v>110301</v>
      </c>
      <c r="K58" s="27">
        <v>1489061</v>
      </c>
    </row>
    <row r="59" spans="1:11" x14ac:dyDescent="0.15">
      <c r="A59" s="26">
        <v>26</v>
      </c>
      <c r="B59" s="45">
        <v>44753</v>
      </c>
      <c r="C59" s="46">
        <v>24235</v>
      </c>
      <c r="D59" s="27">
        <v>1753265</v>
      </c>
      <c r="E59" s="27">
        <v>140261</v>
      </c>
      <c r="F59" s="27">
        <v>1893526</v>
      </c>
      <c r="G59" s="45">
        <v>44756</v>
      </c>
      <c r="H59" s="46">
        <v>2.76001332207E+17</v>
      </c>
      <c r="I59" s="27">
        <v>1753265</v>
      </c>
      <c r="J59" s="27">
        <v>140261</v>
      </c>
      <c r="K59" s="27">
        <v>1893526</v>
      </c>
    </row>
    <row r="60" spans="1:11" x14ac:dyDescent="0.15">
      <c r="A60" s="26">
        <v>27</v>
      </c>
      <c r="B60" s="45">
        <v>44754</v>
      </c>
      <c r="C60" s="46">
        <v>24298</v>
      </c>
      <c r="D60" s="27">
        <v>1705960</v>
      </c>
      <c r="E60" s="27">
        <v>136477</v>
      </c>
      <c r="F60" s="27">
        <v>1842437</v>
      </c>
      <c r="G60" s="45">
        <v>44757</v>
      </c>
      <c r="H60" s="46">
        <v>2.56001332207E+17</v>
      </c>
      <c r="I60" s="27">
        <v>1705960</v>
      </c>
      <c r="J60" s="27">
        <v>136477</v>
      </c>
      <c r="K60" s="27">
        <v>1842437</v>
      </c>
    </row>
    <row r="61" spans="1:11" x14ac:dyDescent="0.15">
      <c r="A61" s="26">
        <v>28</v>
      </c>
      <c r="B61" s="45">
        <v>44756</v>
      </c>
      <c r="C61" s="46">
        <v>24719</v>
      </c>
      <c r="D61" s="27">
        <v>1210005</v>
      </c>
      <c r="E61" s="27">
        <v>96800</v>
      </c>
      <c r="F61" s="27">
        <v>1306805</v>
      </c>
      <c r="G61" s="45">
        <v>44757</v>
      </c>
      <c r="H61" s="46">
        <v>2.68001332207E+17</v>
      </c>
      <c r="I61" s="27">
        <v>1210005</v>
      </c>
      <c r="J61" s="27">
        <v>96801</v>
      </c>
      <c r="K61" s="27">
        <v>1306806</v>
      </c>
    </row>
    <row r="62" spans="1:11" x14ac:dyDescent="0.15">
      <c r="A62" s="26">
        <v>29</v>
      </c>
      <c r="B62" s="45">
        <v>44743</v>
      </c>
      <c r="C62" s="46">
        <v>21918</v>
      </c>
      <c r="D62" s="27">
        <v>1555438</v>
      </c>
      <c r="E62" s="27">
        <v>124435</v>
      </c>
      <c r="F62" s="27">
        <v>1679873</v>
      </c>
      <c r="G62" s="45">
        <v>44759</v>
      </c>
      <c r="H62" s="46">
        <v>2.72001332207E+17</v>
      </c>
      <c r="I62" s="27">
        <v>1555438</v>
      </c>
      <c r="J62" s="27">
        <v>124435</v>
      </c>
      <c r="K62" s="27">
        <v>1679873</v>
      </c>
    </row>
    <row r="63" spans="1:11" x14ac:dyDescent="0.15">
      <c r="A63" s="26">
        <v>30</v>
      </c>
      <c r="B63" s="45">
        <v>44760</v>
      </c>
      <c r="C63" s="46">
        <v>26012</v>
      </c>
      <c r="D63" s="27">
        <v>2070769</v>
      </c>
      <c r="E63" s="27">
        <v>165662</v>
      </c>
      <c r="F63" s="27">
        <v>2236431</v>
      </c>
      <c r="G63" s="45">
        <v>44761</v>
      </c>
      <c r="H63" s="46">
        <v>2.69001332207E+17</v>
      </c>
      <c r="I63" s="27">
        <v>2070768</v>
      </c>
      <c r="J63" s="27">
        <v>165662</v>
      </c>
      <c r="K63" s="27">
        <v>2236430</v>
      </c>
    </row>
    <row r="64" spans="1:11" x14ac:dyDescent="0.15">
      <c r="A64" s="26">
        <v>31</v>
      </c>
      <c r="B64" s="45">
        <v>44760</v>
      </c>
      <c r="C64" s="46">
        <v>26003</v>
      </c>
      <c r="D64" s="27">
        <v>6308607</v>
      </c>
      <c r="E64" s="27">
        <v>504689</v>
      </c>
      <c r="F64" s="27">
        <v>6813296</v>
      </c>
      <c r="G64" s="45">
        <v>44762</v>
      </c>
      <c r="H64" s="46">
        <v>1.00013322070004E+16</v>
      </c>
      <c r="I64" s="27">
        <v>6308610</v>
      </c>
      <c r="J64" s="27">
        <v>504688</v>
      </c>
      <c r="K64" s="27">
        <v>6813298</v>
      </c>
    </row>
    <row r="65" spans="1:11" x14ac:dyDescent="0.15">
      <c r="A65" s="26">
        <v>32</v>
      </c>
      <c r="B65" s="45">
        <v>44762</v>
      </c>
      <c r="C65" s="46">
        <v>26138</v>
      </c>
      <c r="D65" s="27">
        <v>939701</v>
      </c>
      <c r="E65" s="27">
        <v>75176</v>
      </c>
      <c r="F65" s="27">
        <v>1014877</v>
      </c>
      <c r="G65" s="45">
        <v>44764</v>
      </c>
      <c r="H65" s="46">
        <v>2.35001332207E+17</v>
      </c>
      <c r="I65" s="27">
        <v>939699</v>
      </c>
      <c r="J65" s="27">
        <v>75176</v>
      </c>
      <c r="K65" s="27">
        <v>1014875</v>
      </c>
    </row>
    <row r="66" spans="1:11" x14ac:dyDescent="0.15">
      <c r="A66" s="26">
        <v>33</v>
      </c>
      <c r="B66" s="45">
        <v>44761</v>
      </c>
      <c r="C66" s="46">
        <v>26033</v>
      </c>
      <c r="D66" s="27">
        <v>2313163</v>
      </c>
      <c r="E66" s="27">
        <v>185053</v>
      </c>
      <c r="F66" s="27">
        <v>2498216</v>
      </c>
      <c r="G66" s="45">
        <v>44764</v>
      </c>
      <c r="H66" s="46">
        <v>5001332207000880</v>
      </c>
      <c r="I66" s="27">
        <v>2313162</v>
      </c>
      <c r="J66" s="27">
        <v>185053</v>
      </c>
      <c r="K66" s="27">
        <v>2498215</v>
      </c>
    </row>
    <row r="67" spans="1:11" x14ac:dyDescent="0.15">
      <c r="A67" s="26">
        <v>34</v>
      </c>
      <c r="B67" s="45">
        <v>44716</v>
      </c>
      <c r="C67" s="46">
        <v>16299</v>
      </c>
      <c r="D67" s="27">
        <v>264075</v>
      </c>
      <c r="E67" s="27">
        <v>21125</v>
      </c>
      <c r="F67" s="27">
        <v>285200</v>
      </c>
      <c r="G67" s="45">
        <v>44768</v>
      </c>
      <c r="H67" s="46">
        <v>2.62001332207E+17</v>
      </c>
      <c r="I67" s="27">
        <v>264075</v>
      </c>
      <c r="J67" s="27">
        <v>21126</v>
      </c>
      <c r="K67" s="27">
        <v>285201</v>
      </c>
    </row>
    <row r="68" spans="1:11" x14ac:dyDescent="0.15">
      <c r="A68" s="26">
        <v>35</v>
      </c>
      <c r="B68" s="45">
        <v>44767</v>
      </c>
      <c r="C68" s="46">
        <v>27318</v>
      </c>
      <c r="D68" s="27">
        <v>1316864</v>
      </c>
      <c r="E68" s="27">
        <v>105349</v>
      </c>
      <c r="F68" s="27">
        <v>1422213</v>
      </c>
      <c r="G68" s="45">
        <v>44769</v>
      </c>
      <c r="H68" s="46">
        <v>3.01001332207E+17</v>
      </c>
      <c r="I68" s="27">
        <v>1316864</v>
      </c>
      <c r="J68" s="27">
        <v>105349</v>
      </c>
      <c r="K68" s="27">
        <v>1422213</v>
      </c>
    </row>
    <row r="69" spans="1:11" x14ac:dyDescent="0.15">
      <c r="A69" s="26">
        <v>36</v>
      </c>
      <c r="B69" s="45">
        <v>44764</v>
      </c>
      <c r="C69" s="46">
        <v>26853</v>
      </c>
      <c r="D69" s="27">
        <v>668812</v>
      </c>
      <c r="E69" s="27">
        <v>53505</v>
      </c>
      <c r="F69" s="27">
        <v>722317</v>
      </c>
      <c r="G69" s="45">
        <v>44771</v>
      </c>
      <c r="H69" s="46">
        <v>2.03001332207E+17</v>
      </c>
      <c r="I69" s="27">
        <v>668811</v>
      </c>
      <c r="J69" s="27">
        <v>53505</v>
      </c>
      <c r="K69" s="27">
        <v>722316</v>
      </c>
    </row>
    <row r="70" spans="1:11" x14ac:dyDescent="0.15">
      <c r="A70" s="16"/>
      <c r="B70" s="18"/>
      <c r="C70" s="18"/>
      <c r="D70" s="18"/>
      <c r="E70" s="18"/>
      <c r="F70" s="18"/>
      <c r="G70" s="18"/>
      <c r="H70" s="18"/>
      <c r="I70" s="18"/>
      <c r="J70" s="18"/>
    </row>
    <row r="71" spans="1:11" ht="38.25" x14ac:dyDescent="0.15">
      <c r="A71" s="28" t="s">
        <v>197</v>
      </c>
      <c r="B71" s="58">
        <v>60191458</v>
      </c>
      <c r="C71" s="59">
        <v>4815318</v>
      </c>
      <c r="D71" s="59">
        <v>65006776</v>
      </c>
      <c r="E71" s="17"/>
      <c r="F71" s="29">
        <v>60191956</v>
      </c>
      <c r="G71" s="29">
        <v>4815366</v>
      </c>
      <c r="H71" s="29">
        <v>65007322</v>
      </c>
      <c r="I71" s="18"/>
      <c r="J71" s="18"/>
    </row>
    <row r="72" spans="1:11" x14ac:dyDescent="0.15">
      <c r="A72" s="24">
        <v>1</v>
      </c>
      <c r="B72" s="17"/>
      <c r="C72" s="17"/>
      <c r="D72" s="25">
        <v>44743</v>
      </c>
      <c r="E72" s="46">
        <v>5001152207000000</v>
      </c>
      <c r="F72" s="27">
        <v>193780</v>
      </c>
      <c r="G72" s="27">
        <v>15502</v>
      </c>
      <c r="H72" s="27">
        <v>209282</v>
      </c>
      <c r="I72" s="18"/>
      <c r="J72" s="18"/>
    </row>
    <row r="73" spans="1:11" x14ac:dyDescent="0.15">
      <c r="A73" s="24">
        <v>2</v>
      </c>
      <c r="B73" s="17"/>
      <c r="C73" s="17"/>
      <c r="D73" s="25">
        <v>44743</v>
      </c>
      <c r="E73" s="46">
        <v>2.63001152207E+17</v>
      </c>
      <c r="F73" s="27">
        <v>69759</v>
      </c>
      <c r="G73" s="27">
        <v>5581</v>
      </c>
      <c r="H73" s="27">
        <v>75340</v>
      </c>
      <c r="I73" s="18"/>
      <c r="J73" s="18"/>
    </row>
    <row r="74" spans="1:11" x14ac:dyDescent="0.15">
      <c r="A74" s="24">
        <v>3</v>
      </c>
      <c r="B74" s="17"/>
      <c r="C74" s="17"/>
      <c r="D74" s="25">
        <v>44743</v>
      </c>
      <c r="E74" s="46">
        <v>2.72001152207E+17</v>
      </c>
      <c r="F74" s="27">
        <v>124376</v>
      </c>
      <c r="G74" s="27">
        <v>9950</v>
      </c>
      <c r="H74" s="27">
        <v>134326</v>
      </c>
      <c r="I74" s="18"/>
      <c r="J74" s="18"/>
    </row>
    <row r="75" spans="1:11" x14ac:dyDescent="0.15">
      <c r="A75" s="24">
        <v>4</v>
      </c>
      <c r="B75" s="17"/>
      <c r="C75" s="17"/>
      <c r="D75" s="25">
        <v>44743</v>
      </c>
      <c r="E75" s="46">
        <v>3.06001152207E+17</v>
      </c>
      <c r="F75" s="27">
        <v>47673</v>
      </c>
      <c r="G75" s="27">
        <v>3814</v>
      </c>
      <c r="H75" s="27">
        <v>51487</v>
      </c>
      <c r="I75" s="18"/>
      <c r="J75" s="18"/>
    </row>
    <row r="76" spans="1:11" x14ac:dyDescent="0.15">
      <c r="A76" s="24">
        <v>5</v>
      </c>
      <c r="B76" s="17"/>
      <c r="C76" s="17"/>
      <c r="D76" s="25">
        <v>44743</v>
      </c>
      <c r="E76" s="46">
        <v>2.72001142207E+17</v>
      </c>
      <c r="F76" s="27">
        <v>47673</v>
      </c>
      <c r="G76" s="27">
        <v>4767</v>
      </c>
      <c r="H76" s="27">
        <v>52440</v>
      </c>
      <c r="I76" s="18"/>
      <c r="J76" s="18"/>
    </row>
    <row r="77" spans="1:11" x14ac:dyDescent="0.15">
      <c r="A77" s="24">
        <v>6</v>
      </c>
      <c r="B77" s="17"/>
      <c r="C77" s="17"/>
      <c r="D77" s="25">
        <v>44745</v>
      </c>
      <c r="E77" s="46">
        <v>2.65001142207E+17</v>
      </c>
      <c r="F77" s="27">
        <v>190692</v>
      </c>
      <c r="G77" s="27">
        <v>15255</v>
      </c>
      <c r="H77" s="27">
        <v>205947</v>
      </c>
      <c r="I77" s="18"/>
      <c r="J77" s="18"/>
    </row>
    <row r="78" spans="1:11" x14ac:dyDescent="0.15">
      <c r="A78" s="24">
        <v>7</v>
      </c>
      <c r="B78" s="17"/>
      <c r="C78" s="17"/>
      <c r="D78" s="25">
        <v>44748</v>
      </c>
      <c r="E78" s="46">
        <v>2.03001152207E+17</v>
      </c>
      <c r="F78" s="27">
        <v>143019</v>
      </c>
      <c r="G78" s="27">
        <v>11442</v>
      </c>
      <c r="H78" s="27">
        <v>154461</v>
      </c>
      <c r="I78" s="18"/>
      <c r="J78" s="18"/>
    </row>
    <row r="79" spans="1:11" x14ac:dyDescent="0.15">
      <c r="A79" s="24">
        <v>8</v>
      </c>
      <c r="B79" s="17"/>
      <c r="C79" s="17"/>
      <c r="D79" s="25">
        <v>44749</v>
      </c>
      <c r="E79" s="46">
        <v>2.04001152207E+17</v>
      </c>
      <c r="F79" s="27">
        <v>188903</v>
      </c>
      <c r="G79" s="27">
        <v>15112</v>
      </c>
      <c r="H79" s="27">
        <v>204015</v>
      </c>
      <c r="I79" s="18"/>
      <c r="J79" s="18"/>
    </row>
    <row r="80" spans="1:11" x14ac:dyDescent="0.15">
      <c r="A80" s="24">
        <v>9</v>
      </c>
      <c r="B80" s="17"/>
      <c r="C80" s="17"/>
      <c r="D80" s="25">
        <v>44755</v>
      </c>
      <c r="E80" s="46">
        <v>2.25001152207E+17</v>
      </c>
      <c r="F80" s="27">
        <v>371803</v>
      </c>
      <c r="G80" s="27">
        <v>29744</v>
      </c>
      <c r="H80" s="27">
        <v>401547</v>
      </c>
      <c r="I80" s="18"/>
      <c r="J80" s="18"/>
    </row>
    <row r="81" spans="1:11" x14ac:dyDescent="0.15">
      <c r="A81" s="24">
        <v>10</v>
      </c>
      <c r="B81" s="17"/>
      <c r="C81" s="17"/>
      <c r="D81" s="25">
        <v>44755</v>
      </c>
      <c r="E81" s="46">
        <v>2.05001152207E+17</v>
      </c>
      <c r="F81" s="27">
        <v>113113</v>
      </c>
      <c r="G81" s="27">
        <v>9049</v>
      </c>
      <c r="H81" s="27">
        <v>122162</v>
      </c>
      <c r="I81" s="18"/>
      <c r="J81" s="18"/>
    </row>
    <row r="82" spans="1:11" x14ac:dyDescent="0.15">
      <c r="A82" s="24">
        <v>11</v>
      </c>
      <c r="B82" s="17"/>
      <c r="C82" s="17"/>
      <c r="D82" s="25">
        <v>44758</v>
      </c>
      <c r="E82" s="46">
        <v>1.4001152207E+16</v>
      </c>
      <c r="F82" s="27">
        <v>105505</v>
      </c>
      <c r="G82" s="27">
        <v>8440</v>
      </c>
      <c r="H82" s="27">
        <v>113945</v>
      </c>
      <c r="I82" s="18"/>
      <c r="J82" s="18"/>
    </row>
    <row r="83" spans="1:11" x14ac:dyDescent="0.15">
      <c r="A83" s="24">
        <v>12</v>
      </c>
      <c r="B83" s="17"/>
      <c r="C83" s="17"/>
      <c r="D83" s="25">
        <v>44760</v>
      </c>
      <c r="E83" s="46">
        <v>3001152207000040</v>
      </c>
      <c r="F83" s="27">
        <v>52815</v>
      </c>
      <c r="G83" s="27">
        <v>4225</v>
      </c>
      <c r="H83" s="27">
        <v>57040</v>
      </c>
      <c r="I83" s="18"/>
      <c r="J83" s="18"/>
    </row>
    <row r="84" spans="1:11" x14ac:dyDescent="0.15">
      <c r="A84" s="24">
        <v>13</v>
      </c>
      <c r="B84" s="17"/>
      <c r="C84" s="17"/>
      <c r="D84" s="25">
        <v>44762</v>
      </c>
      <c r="E84" s="46">
        <v>2.53001152207E+17</v>
      </c>
      <c r="F84" s="27">
        <v>105505</v>
      </c>
      <c r="G84" s="27">
        <v>8440</v>
      </c>
      <c r="H84" s="27">
        <v>113945</v>
      </c>
      <c r="I84" s="18"/>
      <c r="J84" s="18"/>
    </row>
    <row r="85" spans="1:11" x14ac:dyDescent="0.15">
      <c r="A85" s="24">
        <v>14</v>
      </c>
      <c r="B85" s="17"/>
      <c r="C85" s="17"/>
      <c r="D85" s="25">
        <v>44763</v>
      </c>
      <c r="E85" s="46">
        <v>2.63001152207E+17</v>
      </c>
      <c r="F85" s="27">
        <v>202395</v>
      </c>
      <c r="G85" s="27">
        <v>16191</v>
      </c>
      <c r="H85" s="27">
        <v>218586</v>
      </c>
      <c r="I85" s="18"/>
      <c r="J85" s="18"/>
    </row>
    <row r="86" spans="1:11" x14ac:dyDescent="0.15">
      <c r="A86" s="24">
        <v>15</v>
      </c>
      <c r="B86" s="17"/>
      <c r="C86" s="17"/>
      <c r="D86" s="25">
        <v>44771</v>
      </c>
      <c r="E86" s="46">
        <v>2.06001152207E+17</v>
      </c>
      <c r="F86" s="27">
        <v>47673</v>
      </c>
      <c r="G86" s="27">
        <v>3814</v>
      </c>
      <c r="H86" s="27">
        <v>51487</v>
      </c>
      <c r="I86" s="18"/>
      <c r="J86" s="18"/>
    </row>
    <row r="87" spans="1:11" ht="38.25" x14ac:dyDescent="0.15">
      <c r="A87" s="28" t="s">
        <v>267</v>
      </c>
      <c r="B87" s="28" t="s">
        <v>268</v>
      </c>
      <c r="C87" s="17"/>
      <c r="D87" s="17"/>
      <c r="E87" s="17"/>
      <c r="F87" s="29">
        <v>2004684</v>
      </c>
      <c r="G87" s="29">
        <v>161326</v>
      </c>
      <c r="H87" s="29">
        <v>2166010</v>
      </c>
      <c r="I87" s="18"/>
      <c r="J87" s="18"/>
    </row>
    <row r="88" spans="1:11" ht="38.25" x14ac:dyDescent="0.15">
      <c r="A88" s="28" t="s">
        <v>269</v>
      </c>
      <c r="B88" s="28" t="s">
        <v>270</v>
      </c>
      <c r="C88" s="17"/>
      <c r="D88" s="17"/>
      <c r="E88" s="17"/>
      <c r="F88" s="29">
        <v>58186774</v>
      </c>
      <c r="G88" s="29">
        <v>4653992</v>
      </c>
      <c r="H88" s="29">
        <v>62840766</v>
      </c>
      <c r="I88" s="18"/>
      <c r="J88" s="18"/>
    </row>
    <row r="89" spans="1:11" x14ac:dyDescent="0.15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1" x14ac:dyDescent="0.15">
      <c r="A90" s="47"/>
      <c r="B90" s="186" t="s">
        <v>187</v>
      </c>
      <c r="C90" s="186"/>
      <c r="D90" s="187" t="s">
        <v>188</v>
      </c>
      <c r="E90" s="187" t="s">
        <v>189</v>
      </c>
      <c r="F90" s="185" t="s">
        <v>190</v>
      </c>
      <c r="G90" s="194" t="s">
        <v>191</v>
      </c>
      <c r="H90" s="194"/>
      <c r="I90" s="187" t="s">
        <v>192</v>
      </c>
      <c r="J90" s="187" t="s">
        <v>193</v>
      </c>
      <c r="K90" s="185" t="s">
        <v>194</v>
      </c>
    </row>
    <row r="91" spans="1:11" x14ac:dyDescent="0.15">
      <c r="A91" s="42" t="s">
        <v>186</v>
      </c>
      <c r="B91" s="43" t="s">
        <v>195</v>
      </c>
      <c r="C91" s="44" t="s">
        <v>196</v>
      </c>
      <c r="D91" s="187"/>
      <c r="E91" s="187"/>
      <c r="F91" s="185"/>
      <c r="G91" s="43" t="s">
        <v>195</v>
      </c>
      <c r="H91" s="44" t="s">
        <v>196</v>
      </c>
      <c r="I91" s="187"/>
      <c r="J91" s="187"/>
      <c r="K91" s="185"/>
    </row>
    <row r="92" spans="1:11" x14ac:dyDescent="0.15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</row>
    <row r="93" spans="1:11" x14ac:dyDescent="0.15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spans="1:11" x14ac:dyDescent="0.15">
      <c r="A94" s="30" t="s">
        <v>271</v>
      </c>
      <c r="B94" s="18"/>
      <c r="C94" s="18"/>
      <c r="D94" s="18"/>
      <c r="E94" s="18"/>
      <c r="F94" s="18"/>
      <c r="G94" s="18"/>
      <c r="H94" s="18"/>
      <c r="I94" s="18"/>
      <c r="J94" s="18"/>
    </row>
    <row r="95" spans="1:11" x14ac:dyDescent="0.15">
      <c r="A95" s="30" t="s">
        <v>227</v>
      </c>
      <c r="B95" s="18"/>
      <c r="C95" s="18"/>
      <c r="D95" s="18"/>
      <c r="E95" s="18"/>
      <c r="F95" s="18"/>
      <c r="G95" s="18"/>
      <c r="H95" s="18"/>
      <c r="I95" s="18"/>
      <c r="J95" s="18"/>
    </row>
    <row r="96" spans="1:11" x14ac:dyDescent="0.15">
      <c r="A96" s="30" t="s">
        <v>272</v>
      </c>
      <c r="B96" s="18"/>
      <c r="C96" s="18"/>
      <c r="D96" s="18"/>
      <c r="E96" s="18"/>
      <c r="F96" s="18"/>
      <c r="G96" s="18"/>
      <c r="H96" s="18"/>
      <c r="I96" s="18"/>
      <c r="J96" s="18"/>
    </row>
    <row r="97" spans="1:10" x14ac:dyDescent="0.15">
      <c r="A97" s="30" t="s">
        <v>273</v>
      </c>
      <c r="B97" s="18"/>
      <c r="C97" s="18"/>
      <c r="D97" s="18"/>
      <c r="E97" s="18"/>
      <c r="F97" s="18"/>
      <c r="G97" s="18"/>
      <c r="H97" s="18"/>
      <c r="I97" s="18"/>
      <c r="J97" s="18"/>
    </row>
    <row r="98" spans="1:10" x14ac:dyDescent="0.15">
      <c r="A98" s="30" t="s">
        <v>227</v>
      </c>
      <c r="B98" s="18"/>
      <c r="C98" s="18"/>
      <c r="D98" s="18"/>
      <c r="E98" s="18"/>
      <c r="F98" s="18"/>
      <c r="G98" s="18"/>
      <c r="H98" s="18"/>
      <c r="I98" s="18"/>
      <c r="J98" s="18"/>
    </row>
    <row r="99" spans="1:10" x14ac:dyDescent="0.15">
      <c r="A99" s="31" t="s">
        <v>274</v>
      </c>
      <c r="B99" s="18"/>
      <c r="C99" s="18"/>
      <c r="D99" s="18"/>
      <c r="E99" s="18"/>
      <c r="F99" s="18"/>
      <c r="G99" s="18"/>
      <c r="H99" s="18"/>
      <c r="I99" s="18"/>
      <c r="J99" s="18"/>
    </row>
    <row r="100" spans="1:10" x14ac:dyDescent="0.15">
      <c r="A100" s="30" t="s">
        <v>236</v>
      </c>
      <c r="B100" s="18"/>
      <c r="C100" s="18"/>
      <c r="D100" s="18"/>
      <c r="E100" s="18"/>
      <c r="F100" s="18"/>
      <c r="G100" s="18"/>
      <c r="H100" s="18"/>
      <c r="I100" s="18"/>
      <c r="J100" s="18"/>
    </row>
    <row r="101" spans="1:10" x14ac:dyDescent="0.15">
      <c r="A101" s="30" t="s">
        <v>275</v>
      </c>
      <c r="B101" s="18"/>
      <c r="C101" s="18"/>
      <c r="D101" s="18"/>
      <c r="E101" s="18"/>
      <c r="F101" s="18"/>
      <c r="G101" s="18"/>
      <c r="H101" s="18"/>
      <c r="I101" s="18"/>
      <c r="J101" s="18"/>
    </row>
    <row r="102" spans="1:10" x14ac:dyDescent="0.15">
      <c r="A102" s="30" t="s">
        <v>234</v>
      </c>
      <c r="B102" s="18"/>
      <c r="C102" s="18"/>
      <c r="D102" s="18"/>
      <c r="E102" s="18"/>
      <c r="F102" s="18"/>
      <c r="G102" s="18"/>
      <c r="H102" s="18"/>
      <c r="I102" s="18"/>
      <c r="J102" s="18"/>
    </row>
    <row r="103" spans="1:10" x14ac:dyDescent="0.15">
      <c r="A103" s="30" t="s">
        <v>227</v>
      </c>
      <c r="B103" s="18"/>
      <c r="C103" s="18"/>
      <c r="D103" s="18"/>
      <c r="E103" s="18"/>
      <c r="F103" s="18"/>
      <c r="G103" s="18"/>
      <c r="H103" s="18"/>
      <c r="I103" s="18"/>
      <c r="J103" s="18"/>
    </row>
    <row r="104" spans="1:10" x14ac:dyDescent="0.15">
      <c r="A104" s="30" t="s">
        <v>276</v>
      </c>
      <c r="B104" s="18"/>
      <c r="C104" s="18"/>
      <c r="D104" s="18"/>
      <c r="E104" s="18"/>
      <c r="F104" s="18"/>
      <c r="G104" s="18"/>
      <c r="H104" s="18"/>
      <c r="I104" s="18"/>
      <c r="J104" s="18"/>
    </row>
    <row r="105" spans="1:10" x14ac:dyDescent="0.15">
      <c r="A105" s="30" t="s">
        <v>238</v>
      </c>
      <c r="B105" s="18"/>
      <c r="C105" s="18"/>
      <c r="D105" s="18"/>
      <c r="E105" s="18"/>
      <c r="F105" s="18"/>
      <c r="G105" s="18"/>
      <c r="H105" s="18"/>
      <c r="I105" s="18"/>
      <c r="J105" s="18"/>
    </row>
    <row r="106" spans="1:10" x14ac:dyDescent="0.15">
      <c r="A106" s="30" t="s">
        <v>227</v>
      </c>
      <c r="B106" s="18"/>
      <c r="C106" s="18"/>
      <c r="D106" s="18"/>
      <c r="E106" s="18"/>
      <c r="F106" s="18"/>
      <c r="G106" s="18"/>
      <c r="H106" s="18"/>
      <c r="I106" s="18"/>
      <c r="J106" s="18"/>
    </row>
    <row r="107" spans="1:10" x14ac:dyDescent="0.15">
      <c r="A107" s="30" t="s">
        <v>277</v>
      </c>
      <c r="B107" s="18"/>
      <c r="C107" s="18"/>
      <c r="D107" s="18"/>
      <c r="E107" s="18"/>
      <c r="F107" s="18"/>
      <c r="G107" s="18"/>
      <c r="H107" s="18"/>
      <c r="I107" s="18"/>
      <c r="J107" s="18"/>
    </row>
    <row r="108" spans="1:10" x14ac:dyDescent="0.15">
      <c r="A108" s="31" t="s">
        <v>278</v>
      </c>
      <c r="B108" s="18"/>
      <c r="C108" s="18"/>
      <c r="D108" s="18"/>
      <c r="E108" s="18"/>
      <c r="F108" s="18"/>
      <c r="G108" s="18"/>
      <c r="H108" s="18"/>
      <c r="I108" s="18"/>
      <c r="J108" s="18"/>
    </row>
    <row r="109" spans="1:10" x14ac:dyDescent="0.15">
      <c r="A109" s="18"/>
      <c r="B109" s="18"/>
      <c r="C109" s="18"/>
      <c r="D109" s="18"/>
      <c r="E109" s="18"/>
      <c r="F109" s="18"/>
      <c r="G109" s="18"/>
      <c r="H109" s="18"/>
      <c r="I109" s="18"/>
      <c r="J109" s="18"/>
    </row>
    <row r="110" spans="1:10" x14ac:dyDescent="0.15">
      <c r="A110" s="32">
        <v>15555252</v>
      </c>
      <c r="B110" s="18"/>
      <c r="C110" s="18"/>
      <c r="D110" s="18"/>
      <c r="E110" s="18"/>
      <c r="F110" s="18"/>
      <c r="G110" s="18"/>
      <c r="H110" s="18"/>
      <c r="I110" s="18"/>
      <c r="J110" s="18"/>
    </row>
    <row r="111" spans="1:10" x14ac:dyDescent="0.15">
      <c r="A111" s="33">
        <v>2</v>
      </c>
      <c r="B111" s="18"/>
      <c r="C111" s="18"/>
      <c r="D111" s="18"/>
      <c r="E111" s="18"/>
      <c r="F111" s="18"/>
      <c r="G111" s="18"/>
      <c r="H111" s="18"/>
      <c r="I111" s="18"/>
      <c r="J111" s="18"/>
    </row>
    <row r="112" spans="1:10" x14ac:dyDescent="0.15">
      <c r="A112" s="32">
        <v>311105</v>
      </c>
      <c r="B112" s="18"/>
      <c r="C112" s="18"/>
      <c r="D112" s="18"/>
      <c r="E112" s="18"/>
      <c r="F112" s="18"/>
      <c r="G112" s="18"/>
      <c r="H112" s="18"/>
      <c r="I112" s="18"/>
      <c r="J112" s="18"/>
    </row>
    <row r="113" spans="1:10" x14ac:dyDescent="0.15">
      <c r="A113" s="16"/>
      <c r="B113" s="18"/>
      <c r="C113" s="18"/>
      <c r="D113" s="18"/>
      <c r="E113" s="18"/>
      <c r="F113" s="18"/>
      <c r="G113" s="18"/>
      <c r="H113" s="18"/>
      <c r="I113" s="18"/>
      <c r="J113" s="18"/>
    </row>
    <row r="114" spans="1:10" x14ac:dyDescent="0.15">
      <c r="A114" s="16"/>
      <c r="B114" s="18"/>
      <c r="C114" s="18"/>
      <c r="D114" s="18"/>
      <c r="E114" s="18"/>
      <c r="F114" s="18"/>
      <c r="G114" s="18"/>
      <c r="H114" s="18"/>
      <c r="I114" s="18"/>
      <c r="J114" s="18"/>
    </row>
    <row r="115" spans="1:10" x14ac:dyDescent="0.15">
      <c r="A115" s="32">
        <v>15555252</v>
      </c>
      <c r="B115" s="18"/>
      <c r="C115" s="18"/>
      <c r="D115" s="18"/>
      <c r="E115" s="18"/>
      <c r="F115" s="18"/>
      <c r="G115" s="18"/>
      <c r="H115" s="18"/>
      <c r="I115" s="18"/>
      <c r="J115" s="18"/>
    </row>
    <row r="116" spans="1:10" x14ac:dyDescent="0.15">
      <c r="A116" s="33">
        <v>1.5</v>
      </c>
      <c r="B116" s="18"/>
      <c r="C116" s="18"/>
      <c r="D116" s="18"/>
      <c r="E116" s="18"/>
      <c r="F116" s="18"/>
      <c r="G116" s="18"/>
      <c r="H116" s="18"/>
      <c r="I116" s="18"/>
      <c r="J116" s="18"/>
    </row>
    <row r="117" spans="1:10" x14ac:dyDescent="0.15">
      <c r="A117" s="32">
        <v>233329</v>
      </c>
      <c r="B117" s="18"/>
      <c r="C117" s="18"/>
      <c r="D117" s="18"/>
      <c r="E117" s="18"/>
      <c r="F117" s="18"/>
      <c r="G117" s="18"/>
      <c r="H117" s="18"/>
      <c r="I117" s="18"/>
      <c r="J117" s="18"/>
    </row>
    <row r="118" spans="1:10" x14ac:dyDescent="0.15">
      <c r="A118" s="16"/>
      <c r="B118" s="18"/>
      <c r="C118" s="18"/>
      <c r="D118" s="18"/>
      <c r="E118" s="18"/>
      <c r="F118" s="18"/>
      <c r="G118" s="18"/>
      <c r="H118" s="18"/>
      <c r="I118" s="18"/>
      <c r="J118" s="18"/>
    </row>
    <row r="119" spans="1:10" x14ac:dyDescent="0.15">
      <c r="A119" s="16"/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0" x14ac:dyDescent="0.15">
      <c r="A120" s="32">
        <v>16799672</v>
      </c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0" x14ac:dyDescent="0.15">
      <c r="A121" s="33">
        <v>1</v>
      </c>
      <c r="B121" s="18"/>
      <c r="C121" s="18"/>
      <c r="D121" s="18"/>
      <c r="E121" s="18"/>
      <c r="F121" s="18"/>
      <c r="G121" s="18"/>
      <c r="H121" s="18"/>
      <c r="I121" s="18"/>
      <c r="J121" s="18"/>
    </row>
    <row r="122" spans="1:10" x14ac:dyDescent="0.15">
      <c r="A122" s="32">
        <v>167997</v>
      </c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x14ac:dyDescent="0.15">
      <c r="A123" s="16"/>
      <c r="B123" s="18"/>
      <c r="C123" s="18"/>
      <c r="D123" s="18"/>
      <c r="E123" s="18"/>
      <c r="F123" s="18"/>
      <c r="G123" s="18"/>
      <c r="H123" s="18"/>
      <c r="I123" s="18"/>
      <c r="J123" s="18"/>
    </row>
    <row r="124" spans="1:10" x14ac:dyDescent="0.15">
      <c r="A124" s="16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x14ac:dyDescent="0.15">
      <c r="A125" s="32">
        <v>16799672</v>
      </c>
      <c r="B125" s="18"/>
      <c r="C125" s="18"/>
      <c r="D125" s="18"/>
      <c r="E125" s="18"/>
      <c r="F125" s="18"/>
      <c r="G125" s="18"/>
      <c r="H125" s="18"/>
      <c r="I125" s="18"/>
      <c r="J125" s="18"/>
    </row>
    <row r="126" spans="1:10" x14ac:dyDescent="0.15">
      <c r="A126" s="33">
        <v>1</v>
      </c>
      <c r="B126" s="18"/>
      <c r="C126" s="18"/>
      <c r="D126" s="18"/>
      <c r="E126" s="18"/>
      <c r="F126" s="18"/>
      <c r="G126" s="18"/>
      <c r="H126" s="18"/>
      <c r="I126" s="18"/>
      <c r="J126" s="18"/>
    </row>
    <row r="127" spans="1:10" x14ac:dyDescent="0.15">
      <c r="A127" s="32">
        <v>167997</v>
      </c>
      <c r="B127" s="18"/>
      <c r="C127" s="18"/>
      <c r="D127" s="18"/>
      <c r="E127" s="18"/>
      <c r="F127" s="18"/>
      <c r="G127" s="18"/>
      <c r="H127" s="18"/>
      <c r="I127" s="18"/>
      <c r="J127" s="18"/>
    </row>
    <row r="128" spans="1:10" x14ac:dyDescent="0.15">
      <c r="A128" s="16"/>
      <c r="B128" s="18"/>
      <c r="C128" s="18"/>
      <c r="D128" s="18"/>
      <c r="E128" s="18"/>
      <c r="F128" s="18"/>
      <c r="G128" s="18"/>
      <c r="H128" s="18"/>
      <c r="I128" s="18"/>
      <c r="J128" s="18"/>
    </row>
    <row r="129" spans="1:10" x14ac:dyDescent="0.15">
      <c r="A129" s="16"/>
      <c r="B129" s="18"/>
      <c r="C129" s="18"/>
      <c r="D129" s="18"/>
      <c r="E129" s="18"/>
      <c r="F129" s="18"/>
      <c r="G129" s="18"/>
      <c r="H129" s="18"/>
      <c r="I129" s="18"/>
      <c r="J129" s="18"/>
    </row>
    <row r="130" spans="1:10" x14ac:dyDescent="0.15">
      <c r="A130" s="32">
        <v>42631522</v>
      </c>
      <c r="B130" s="18"/>
      <c r="C130" s="18"/>
      <c r="D130" s="18"/>
      <c r="E130" s="18"/>
      <c r="F130" s="18"/>
      <c r="G130" s="18"/>
      <c r="H130" s="18"/>
      <c r="I130" s="18"/>
      <c r="J130" s="18"/>
    </row>
    <row r="131" spans="1:10" x14ac:dyDescent="0.15">
      <c r="A131" s="33">
        <v>2</v>
      </c>
      <c r="B131" s="18"/>
      <c r="C131" s="18"/>
      <c r="D131" s="18"/>
      <c r="E131" s="18"/>
      <c r="F131" s="18"/>
      <c r="G131" s="18"/>
      <c r="H131" s="18"/>
      <c r="I131" s="18"/>
      <c r="J131" s="18"/>
    </row>
    <row r="132" spans="1:10" x14ac:dyDescent="0.15">
      <c r="A132" s="32">
        <v>852630</v>
      </c>
      <c r="B132" s="18"/>
      <c r="C132" s="18"/>
      <c r="D132" s="18"/>
      <c r="E132" s="18"/>
      <c r="F132" s="18"/>
      <c r="G132" s="18"/>
      <c r="H132" s="18"/>
      <c r="I132" s="18"/>
      <c r="J132" s="18"/>
    </row>
    <row r="133" spans="1:10" x14ac:dyDescent="0.15">
      <c r="A133" s="18"/>
      <c r="B133" s="18"/>
      <c r="C133" s="18"/>
      <c r="D133" s="18"/>
      <c r="E133" s="18"/>
      <c r="F133" s="18"/>
      <c r="G133" s="18"/>
      <c r="H133" s="18"/>
      <c r="I133" s="18"/>
      <c r="J133" s="18"/>
    </row>
    <row r="134" spans="1:10" x14ac:dyDescent="0.15">
      <c r="A134" s="16"/>
      <c r="B134" s="18"/>
      <c r="C134" s="18"/>
      <c r="D134" s="18"/>
      <c r="E134" s="18"/>
      <c r="F134" s="18"/>
      <c r="G134" s="18"/>
      <c r="H134" s="18"/>
      <c r="I134" s="18"/>
      <c r="J134" s="18"/>
    </row>
    <row r="135" spans="1:10" ht="25.5" x14ac:dyDescent="0.15">
      <c r="A135" s="34" t="s">
        <v>230</v>
      </c>
      <c r="B135" s="193">
        <v>42631522</v>
      </c>
      <c r="C135" s="193"/>
      <c r="D135" s="18"/>
      <c r="E135" s="18"/>
      <c r="F135" s="18"/>
      <c r="G135" s="18"/>
      <c r="H135" s="18"/>
      <c r="I135" s="18"/>
      <c r="J135" s="18"/>
    </row>
    <row r="136" spans="1:10" ht="12" customHeight="1" x14ac:dyDescent="0.15">
      <c r="A136" s="34" t="s">
        <v>227</v>
      </c>
      <c r="B136" s="195">
        <v>1.5</v>
      </c>
      <c r="C136" s="195"/>
      <c r="D136" s="18"/>
      <c r="E136" s="18"/>
      <c r="F136" s="18"/>
      <c r="G136" s="18"/>
      <c r="H136" s="18"/>
      <c r="I136" s="18"/>
      <c r="J136" s="18"/>
    </row>
    <row r="137" spans="1:10" ht="38.25" x14ac:dyDescent="0.15">
      <c r="A137" s="34" t="s">
        <v>279</v>
      </c>
      <c r="B137" s="193">
        <v>639473</v>
      </c>
      <c r="C137" s="193"/>
      <c r="D137" s="18"/>
      <c r="E137" s="18"/>
      <c r="F137" s="18"/>
      <c r="G137" s="18"/>
      <c r="H137" s="18"/>
      <c r="I137" s="18"/>
      <c r="J137" s="18"/>
    </row>
    <row r="138" spans="1:10" ht="38.25" x14ac:dyDescent="0.15">
      <c r="A138" s="24" t="s">
        <v>280</v>
      </c>
      <c r="B138" s="190"/>
      <c r="C138" s="190"/>
      <c r="D138" s="18"/>
      <c r="E138" s="18"/>
      <c r="F138" s="18"/>
      <c r="G138" s="18"/>
      <c r="H138" s="18"/>
      <c r="I138" s="18"/>
      <c r="J138" s="18"/>
    </row>
    <row r="139" spans="1:10" ht="25.5" x14ac:dyDescent="0.15">
      <c r="A139" s="34" t="s">
        <v>230</v>
      </c>
      <c r="B139" s="193">
        <v>46042044</v>
      </c>
      <c r="C139" s="193"/>
      <c r="D139" s="18"/>
      <c r="E139" s="18"/>
      <c r="F139" s="18"/>
      <c r="G139" s="18"/>
      <c r="H139" s="18"/>
      <c r="I139" s="18"/>
      <c r="J139" s="18"/>
    </row>
    <row r="140" spans="1:10" ht="12" customHeight="1" x14ac:dyDescent="0.15">
      <c r="A140" s="34" t="s">
        <v>227</v>
      </c>
      <c r="B140" s="195">
        <v>1</v>
      </c>
      <c r="C140" s="195"/>
      <c r="D140" s="18"/>
      <c r="E140" s="18"/>
      <c r="F140" s="18"/>
      <c r="G140" s="18"/>
      <c r="H140" s="18"/>
      <c r="I140" s="18"/>
      <c r="J140" s="18"/>
    </row>
    <row r="141" spans="1:10" ht="51" x14ac:dyDescent="0.15">
      <c r="A141" s="34" t="s">
        <v>281</v>
      </c>
      <c r="B141" s="193">
        <v>460420</v>
      </c>
      <c r="C141" s="193"/>
      <c r="D141" s="18"/>
      <c r="E141" s="18"/>
      <c r="F141" s="18"/>
      <c r="G141" s="18"/>
      <c r="H141" s="18"/>
      <c r="I141" s="18"/>
      <c r="J141" s="18"/>
    </row>
    <row r="142" spans="1:10" ht="76.5" x14ac:dyDescent="0.15">
      <c r="A142" s="24" t="s">
        <v>282</v>
      </c>
      <c r="B142" s="193"/>
      <c r="C142" s="193"/>
      <c r="D142" s="18"/>
      <c r="E142" s="18"/>
      <c r="F142" s="18"/>
      <c r="G142" s="18"/>
      <c r="H142" s="18"/>
      <c r="I142" s="18"/>
      <c r="J142" s="18"/>
    </row>
    <row r="143" spans="1:10" ht="25.5" x14ac:dyDescent="0.15">
      <c r="A143" s="34" t="s">
        <v>230</v>
      </c>
      <c r="B143" s="17"/>
      <c r="C143" s="27">
        <v>46042044</v>
      </c>
      <c r="D143" s="18"/>
      <c r="E143" s="18"/>
      <c r="F143" s="18"/>
      <c r="G143" s="18"/>
      <c r="H143" s="18"/>
      <c r="I143" s="18"/>
      <c r="J143" s="18"/>
    </row>
    <row r="144" spans="1:10" x14ac:dyDescent="0.15">
      <c r="A144" s="34" t="s">
        <v>227</v>
      </c>
      <c r="B144" s="17"/>
      <c r="C144" s="26">
        <v>1</v>
      </c>
      <c r="D144" s="18"/>
      <c r="E144" s="18"/>
      <c r="F144" s="18"/>
      <c r="G144" s="18"/>
      <c r="H144" s="18"/>
      <c r="I144" s="18"/>
      <c r="J144" s="18"/>
    </row>
    <row r="145" spans="1:10" ht="51" x14ac:dyDescent="0.15">
      <c r="A145" s="34" t="s">
        <v>283</v>
      </c>
      <c r="B145" s="17"/>
      <c r="C145" s="27">
        <v>460420</v>
      </c>
      <c r="D145" s="18"/>
      <c r="E145" s="18"/>
      <c r="F145" s="18"/>
      <c r="G145" s="18"/>
      <c r="H145" s="18"/>
      <c r="I145" s="18"/>
      <c r="J145" s="18"/>
    </row>
    <row r="146" spans="1:10" ht="76.5" x14ac:dyDescent="0.15">
      <c r="A146" s="35" t="s">
        <v>214</v>
      </c>
      <c r="B146" s="17"/>
      <c r="C146" s="29">
        <v>3293371</v>
      </c>
      <c r="D146" s="18"/>
      <c r="E146" s="18"/>
      <c r="F146" s="18"/>
      <c r="G146" s="18"/>
      <c r="H146" s="18"/>
      <c r="I146" s="18"/>
      <c r="J146" s="18"/>
    </row>
    <row r="147" spans="1:10" ht="114.75" x14ac:dyDescent="0.15">
      <c r="A147" s="35" t="s">
        <v>215</v>
      </c>
      <c r="B147" s="17"/>
      <c r="C147" s="29">
        <v>59547395</v>
      </c>
      <c r="D147" s="18"/>
      <c r="E147" s="18"/>
      <c r="F147" s="18"/>
      <c r="G147" s="18"/>
      <c r="H147" s="18"/>
      <c r="I147" s="18"/>
      <c r="J147" s="18"/>
    </row>
    <row r="148" spans="1:10" x14ac:dyDescent="0.15">
      <c r="A148" s="17"/>
      <c r="B148" s="190"/>
      <c r="C148" s="190"/>
      <c r="D148" s="18"/>
      <c r="E148" s="18"/>
      <c r="F148" s="18"/>
      <c r="G148" s="18"/>
      <c r="H148" s="18"/>
      <c r="I148" s="18"/>
      <c r="J148" s="18"/>
    </row>
    <row r="149" spans="1:10" ht="229.5" x14ac:dyDescent="0.15">
      <c r="A149" s="36" t="s">
        <v>284</v>
      </c>
      <c r="B149" s="190"/>
      <c r="C149" s="190"/>
      <c r="D149" s="18"/>
      <c r="E149" s="18"/>
      <c r="F149" s="18"/>
      <c r="G149" s="18"/>
      <c r="H149" s="18"/>
      <c r="I149" s="18"/>
      <c r="J149" s="18"/>
    </row>
    <row r="150" spans="1:10" x14ac:dyDescent="0.15">
      <c r="A150" s="190"/>
      <c r="B150" s="190"/>
      <c r="C150" s="17"/>
      <c r="D150" s="18"/>
      <c r="E150" s="18"/>
      <c r="F150" s="18"/>
      <c r="G150" s="18"/>
      <c r="H150" s="18"/>
      <c r="I150" s="18"/>
      <c r="J150" s="18"/>
    </row>
    <row r="151" spans="1:10" ht="38.25" x14ac:dyDescent="0.15">
      <c r="A151" s="190"/>
      <c r="B151" s="190"/>
      <c r="C151" s="26" t="s">
        <v>217</v>
      </c>
      <c r="D151" s="18"/>
      <c r="E151" s="18"/>
      <c r="F151" s="18"/>
      <c r="G151" s="18"/>
      <c r="H151" s="18"/>
      <c r="I151" s="18"/>
      <c r="J151" s="18"/>
    </row>
    <row r="152" spans="1:10" ht="395.25" x14ac:dyDescent="0.15">
      <c r="A152" s="37" t="s">
        <v>222</v>
      </c>
      <c r="B152" s="35" t="s">
        <v>219</v>
      </c>
      <c r="C152" s="38" t="s">
        <v>220</v>
      </c>
      <c r="D152" s="18"/>
      <c r="E152" s="18"/>
      <c r="F152" s="18"/>
      <c r="G152" s="18"/>
      <c r="H152" s="18"/>
      <c r="I152" s="18"/>
      <c r="J152" s="18"/>
    </row>
    <row r="153" spans="1:10" ht="32.25" x14ac:dyDescent="0.15">
      <c r="A153" s="10" t="s">
        <v>218</v>
      </c>
      <c r="B153" s="7"/>
      <c r="C153" s="7"/>
    </row>
    <row r="154" spans="1:10" x14ac:dyDescent="0.15">
      <c r="A154" s="12"/>
    </row>
    <row r="155" spans="1:10" x14ac:dyDescent="0.15">
      <c r="A155" s="12"/>
    </row>
    <row r="156" spans="1:10" ht="15" x14ac:dyDescent="0.15">
      <c r="A156" s="14"/>
    </row>
    <row r="157" spans="1:10" x14ac:dyDescent="0.15">
      <c r="A157" s="15" t="s">
        <v>221</v>
      </c>
    </row>
  </sheetData>
  <mergeCells count="28">
    <mergeCell ref="A32:A33"/>
    <mergeCell ref="B32:C32"/>
    <mergeCell ref="D32:D33"/>
    <mergeCell ref="E32:E33"/>
    <mergeCell ref="F32:F33"/>
    <mergeCell ref="I32:I33"/>
    <mergeCell ref="J32:J33"/>
    <mergeCell ref="K32:K33"/>
    <mergeCell ref="G32:H32"/>
    <mergeCell ref="B140:C140"/>
    <mergeCell ref="B90:C90"/>
    <mergeCell ref="D90:D91"/>
    <mergeCell ref="E90:E91"/>
    <mergeCell ref="F90:F91"/>
    <mergeCell ref="G90:H90"/>
    <mergeCell ref="I90:I91"/>
    <mergeCell ref="J90:J91"/>
    <mergeCell ref="K90:K91"/>
    <mergeCell ref="B135:C135"/>
    <mergeCell ref="B136:C136"/>
    <mergeCell ref="B137:C137"/>
    <mergeCell ref="A150:A151"/>
    <mergeCell ref="B150:B151"/>
    <mergeCell ref="B138:C138"/>
    <mergeCell ref="B139:C139"/>
    <mergeCell ref="B141:C142"/>
    <mergeCell ref="B148:B149"/>
    <mergeCell ref="C148:C1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E275-89E1-4356-8EE7-07D712B063C4}">
  <dimension ref="A1:K167"/>
  <sheetViews>
    <sheetView topLeftCell="A73" workbookViewId="0">
      <selection activeCell="H97" sqref="H97"/>
    </sheetView>
  </sheetViews>
  <sheetFormatPr defaultRowHeight="10.5" x14ac:dyDescent="0.15"/>
  <cols>
    <col min="1" max="1" width="13.5703125" bestFit="1" customWidth="1"/>
    <col min="2" max="2" width="23.7109375" bestFit="1" customWidth="1"/>
    <col min="3" max="4" width="11.28515625" bestFit="1" customWidth="1"/>
    <col min="5" max="5" width="11.7109375" bestFit="1" customWidth="1"/>
    <col min="6" max="6" width="11.28515625" bestFit="1" customWidth="1"/>
    <col min="7" max="7" width="10.140625" bestFit="1" customWidth="1"/>
    <col min="8" max="8" width="11.7109375" bestFit="1" customWidth="1"/>
    <col min="9" max="11" width="9.42578125" bestFit="1" customWidth="1"/>
  </cols>
  <sheetData>
    <row r="1" spans="1:11" ht="12.75" x14ac:dyDescent="0.15">
      <c r="A1" s="19" t="s">
        <v>253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2.75" x14ac:dyDescent="0.15">
      <c r="A2" s="31" t="s">
        <v>254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2.75" x14ac:dyDescent="0.15">
      <c r="A3" s="31" t="s">
        <v>255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2.75" x14ac:dyDescent="0.15">
      <c r="A4" s="16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2.75" x14ac:dyDescent="0.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2.75" x14ac:dyDescent="0.15">
      <c r="A6" s="61" t="s">
        <v>224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12.75" x14ac:dyDescent="0.15">
      <c r="A7" s="62" t="s">
        <v>285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2.75" x14ac:dyDescent="0.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12.75" x14ac:dyDescent="0.15">
      <c r="A9" s="16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ht="12.75" x14ac:dyDescent="0.15">
      <c r="A10" s="63" t="s">
        <v>286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12.75" x14ac:dyDescent="0.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 ht="12.75" x14ac:dyDescent="0.15">
      <c r="A12" s="16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ht="12.75" x14ac:dyDescent="0.15">
      <c r="A13" s="61" t="s">
        <v>258</v>
      </c>
      <c r="B13" s="62" t="s">
        <v>259</v>
      </c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12.75" x14ac:dyDescent="0.15">
      <c r="A14" s="62" t="s">
        <v>260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 ht="12.75" x14ac:dyDescent="0.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1" ht="12.75" x14ac:dyDescent="0.15">
      <c r="A16" s="19" t="s">
        <v>261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 ht="12.75" x14ac:dyDescent="0.15">
      <c r="A17" s="19" t="s">
        <v>262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ht="12.75" x14ac:dyDescent="0.15">
      <c r="A18" s="19" t="s">
        <v>287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ht="12.75" x14ac:dyDescent="0.1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ht="12.75" x14ac:dyDescent="0.15">
      <c r="A20" s="31" t="s">
        <v>288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12.75" x14ac:dyDescent="0.15">
      <c r="A21" s="31">
        <v>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ht="12.75" x14ac:dyDescent="0.15">
      <c r="A22" s="64">
        <v>45165272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 ht="12.75" x14ac:dyDescent="0.15">
      <c r="A23" s="64">
        <v>34202099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 ht="12.75" x14ac:dyDescent="0.15">
      <c r="A24" s="31">
        <v>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1:11" ht="12.75" x14ac:dyDescent="0.15">
      <c r="A25" s="19"/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pans="1:11" ht="12.75" x14ac:dyDescent="0.15">
      <c r="A26" s="19" t="s">
        <v>289</v>
      </c>
      <c r="B26" s="64">
        <v>80420092</v>
      </c>
      <c r="C26" s="18"/>
      <c r="D26" s="18"/>
      <c r="E26" s="18"/>
      <c r="F26" s="18"/>
      <c r="G26" s="18"/>
      <c r="H26" s="18"/>
      <c r="I26" s="18"/>
      <c r="J26" s="18"/>
      <c r="K26" s="18"/>
    </row>
    <row r="27" spans="1:11" ht="12.75" x14ac:dyDescent="0.15">
      <c r="A27" s="19" t="s">
        <v>266</v>
      </c>
      <c r="B27" s="31">
        <v>0</v>
      </c>
      <c r="C27" s="18"/>
      <c r="D27" s="18"/>
      <c r="E27" s="18"/>
      <c r="F27" s="18"/>
      <c r="G27" s="18"/>
      <c r="H27" s="18"/>
      <c r="I27" s="18"/>
      <c r="J27" s="18"/>
      <c r="K27" s="18"/>
    </row>
    <row r="28" spans="1:11" ht="12.75" x14ac:dyDescent="0.15">
      <c r="A28" s="16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ht="12.75" x14ac:dyDescent="0.15">
      <c r="A29" s="185" t="s">
        <v>186</v>
      </c>
      <c r="B29" s="186" t="s">
        <v>187</v>
      </c>
      <c r="C29" s="186"/>
      <c r="D29" s="187" t="s">
        <v>188</v>
      </c>
      <c r="E29" s="187" t="s">
        <v>189</v>
      </c>
      <c r="F29" s="185" t="s">
        <v>190</v>
      </c>
      <c r="G29" s="194" t="s">
        <v>191</v>
      </c>
      <c r="H29" s="194"/>
      <c r="I29" s="187" t="s">
        <v>192</v>
      </c>
      <c r="J29" s="187" t="s">
        <v>193</v>
      </c>
      <c r="K29" s="185" t="s">
        <v>194</v>
      </c>
    </row>
    <row r="30" spans="1:11" ht="12.75" x14ac:dyDescent="0.15">
      <c r="A30" s="185"/>
      <c r="B30" s="44" t="s">
        <v>195</v>
      </c>
      <c r="C30" s="44" t="s">
        <v>196</v>
      </c>
      <c r="D30" s="187"/>
      <c r="E30" s="187"/>
      <c r="F30" s="185"/>
      <c r="G30" s="44" t="s">
        <v>195</v>
      </c>
      <c r="H30" s="44" t="s">
        <v>196</v>
      </c>
      <c r="I30" s="187"/>
      <c r="J30" s="187"/>
      <c r="K30" s="185"/>
    </row>
    <row r="31" spans="1:11" ht="12.75" x14ac:dyDescent="0.15">
      <c r="A31" s="26">
        <v>1</v>
      </c>
      <c r="B31" s="45">
        <v>44774</v>
      </c>
      <c r="C31" s="46">
        <v>29022</v>
      </c>
      <c r="D31" s="27">
        <v>2346080</v>
      </c>
      <c r="E31" s="27">
        <v>187686</v>
      </c>
      <c r="F31" s="27">
        <v>2533766</v>
      </c>
      <c r="G31" s="45">
        <v>44777</v>
      </c>
      <c r="H31" s="46">
        <v>4.00001132208E+17</v>
      </c>
      <c r="I31" s="27">
        <v>2346078</v>
      </c>
      <c r="J31" s="27">
        <v>187685</v>
      </c>
      <c r="K31" s="27">
        <v>2533763</v>
      </c>
    </row>
    <row r="32" spans="1:11" ht="12.75" x14ac:dyDescent="0.15">
      <c r="A32" s="26">
        <v>2</v>
      </c>
      <c r="B32" s="45">
        <v>44778</v>
      </c>
      <c r="C32" s="46">
        <v>29455</v>
      </c>
      <c r="D32" s="27">
        <v>2310470</v>
      </c>
      <c r="E32" s="27">
        <v>184838</v>
      </c>
      <c r="F32" s="27">
        <v>2495308</v>
      </c>
      <c r="G32" s="45">
        <v>44782</v>
      </c>
      <c r="H32" s="46">
        <v>4.00001132208E+17</v>
      </c>
      <c r="I32" s="27">
        <v>2310970</v>
      </c>
      <c r="J32" s="27">
        <v>184877</v>
      </c>
      <c r="K32" s="27">
        <v>2495847</v>
      </c>
    </row>
    <row r="33" spans="1:11" ht="12.75" x14ac:dyDescent="0.15">
      <c r="A33" s="26">
        <v>3</v>
      </c>
      <c r="B33" s="45">
        <v>44786</v>
      </c>
      <c r="C33" s="46">
        <v>31139</v>
      </c>
      <c r="D33" s="27">
        <v>3118577</v>
      </c>
      <c r="E33" s="27">
        <v>249486</v>
      </c>
      <c r="F33" s="27">
        <v>3368063</v>
      </c>
      <c r="G33" s="45">
        <v>44790</v>
      </c>
      <c r="H33" s="46">
        <v>4.0000113220800102E+17</v>
      </c>
      <c r="I33" s="27">
        <v>3118576</v>
      </c>
      <c r="J33" s="27">
        <v>249486</v>
      </c>
      <c r="K33" s="27">
        <v>3368062</v>
      </c>
    </row>
    <row r="34" spans="1:11" ht="12.75" x14ac:dyDescent="0.15">
      <c r="A34" s="26">
        <v>4</v>
      </c>
      <c r="B34" s="45">
        <v>44789</v>
      </c>
      <c r="C34" s="46">
        <v>31629</v>
      </c>
      <c r="D34" s="27">
        <v>3628480</v>
      </c>
      <c r="E34" s="27">
        <v>290278</v>
      </c>
      <c r="F34" s="27">
        <v>3918758</v>
      </c>
      <c r="G34" s="45">
        <v>44791</v>
      </c>
      <c r="H34" s="46">
        <v>4.0000113220800102E+17</v>
      </c>
      <c r="I34" s="27">
        <v>3628480</v>
      </c>
      <c r="J34" s="27">
        <v>290278</v>
      </c>
      <c r="K34" s="27">
        <v>3918758</v>
      </c>
    </row>
    <row r="35" spans="1:11" ht="12.75" x14ac:dyDescent="0.15">
      <c r="A35" s="26">
        <v>5</v>
      </c>
      <c r="B35" s="45">
        <v>44796</v>
      </c>
      <c r="C35" s="46">
        <v>34264</v>
      </c>
      <c r="D35" s="27">
        <v>4028319</v>
      </c>
      <c r="E35" s="27">
        <v>322266</v>
      </c>
      <c r="F35" s="27">
        <v>4350585</v>
      </c>
      <c r="G35" s="45">
        <v>44799</v>
      </c>
      <c r="H35" s="46">
        <v>4.0000113220800397E+17</v>
      </c>
      <c r="I35" s="27">
        <v>4028319</v>
      </c>
      <c r="J35" s="27">
        <v>322265</v>
      </c>
      <c r="K35" s="27">
        <v>4350584</v>
      </c>
    </row>
    <row r="36" spans="1:11" ht="12.75" x14ac:dyDescent="0.15">
      <c r="A36" s="26">
        <v>6</v>
      </c>
      <c r="B36" s="45">
        <v>44796</v>
      </c>
      <c r="C36" s="46">
        <v>34287</v>
      </c>
      <c r="D36" s="27">
        <v>2083880</v>
      </c>
      <c r="E36" s="27">
        <v>166710</v>
      </c>
      <c r="F36" s="27">
        <v>2250590</v>
      </c>
      <c r="G36" s="45">
        <v>44800</v>
      </c>
      <c r="H36" s="46">
        <v>4.0000113220800499E+17</v>
      </c>
      <c r="I36" s="27">
        <v>2083878</v>
      </c>
      <c r="J36" s="27">
        <v>166709</v>
      </c>
      <c r="K36" s="27">
        <v>2250587</v>
      </c>
    </row>
    <row r="37" spans="1:11" ht="12.75" x14ac:dyDescent="0.15">
      <c r="A37" s="26">
        <v>7</v>
      </c>
      <c r="B37" s="45">
        <v>44774</v>
      </c>
      <c r="C37" s="46">
        <v>29030</v>
      </c>
      <c r="D37" s="27">
        <v>1463483</v>
      </c>
      <c r="E37" s="27">
        <v>117079</v>
      </c>
      <c r="F37" s="27">
        <v>1580562</v>
      </c>
      <c r="G37" s="45">
        <v>44776</v>
      </c>
      <c r="H37" s="46">
        <v>2.35001332208E+17</v>
      </c>
      <c r="I37" s="27">
        <v>1463480</v>
      </c>
      <c r="J37" s="27">
        <v>117078</v>
      </c>
      <c r="K37" s="27">
        <v>1580558</v>
      </c>
    </row>
    <row r="38" spans="1:11" ht="12.75" x14ac:dyDescent="0.15">
      <c r="A38" s="26">
        <v>8</v>
      </c>
      <c r="B38" s="45">
        <v>44774</v>
      </c>
      <c r="C38" s="46">
        <v>29023</v>
      </c>
      <c r="D38" s="27">
        <v>841371</v>
      </c>
      <c r="E38" s="27">
        <v>67310</v>
      </c>
      <c r="F38" s="27">
        <v>908681</v>
      </c>
      <c r="G38" s="45">
        <v>44776</v>
      </c>
      <c r="H38" s="46">
        <v>2.06001332208E+17</v>
      </c>
      <c r="I38" s="27">
        <v>841371</v>
      </c>
      <c r="J38" s="27">
        <v>67310</v>
      </c>
      <c r="K38" s="27">
        <v>908681</v>
      </c>
    </row>
    <row r="39" spans="1:11" ht="12.75" x14ac:dyDescent="0.15">
      <c r="A39" s="26">
        <v>9</v>
      </c>
      <c r="B39" s="45">
        <v>44774</v>
      </c>
      <c r="C39" s="46">
        <v>29029</v>
      </c>
      <c r="D39" s="27">
        <v>1055051</v>
      </c>
      <c r="E39" s="27">
        <v>84404</v>
      </c>
      <c r="F39" s="27">
        <v>1139455</v>
      </c>
      <c r="G39" s="45">
        <v>44776</v>
      </c>
      <c r="H39" s="46">
        <v>2.20001332208E+17</v>
      </c>
      <c r="I39" s="27">
        <v>1055050</v>
      </c>
      <c r="J39" s="27">
        <v>84404</v>
      </c>
      <c r="K39" s="27">
        <v>1139454</v>
      </c>
    </row>
    <row r="40" spans="1:11" ht="12.75" x14ac:dyDescent="0.15">
      <c r="A40" s="26">
        <v>10</v>
      </c>
      <c r="B40" s="45">
        <v>44775</v>
      </c>
      <c r="C40" s="46">
        <v>29083</v>
      </c>
      <c r="D40" s="27">
        <v>422145</v>
      </c>
      <c r="E40" s="27">
        <v>33772</v>
      </c>
      <c r="F40" s="27">
        <v>455917</v>
      </c>
      <c r="G40" s="45">
        <v>44776</v>
      </c>
      <c r="H40" s="46">
        <v>3.03001332208E+17</v>
      </c>
      <c r="I40" s="27">
        <v>422145</v>
      </c>
      <c r="J40" s="27">
        <v>33771</v>
      </c>
      <c r="K40" s="27">
        <v>455916</v>
      </c>
    </row>
    <row r="41" spans="1:11" ht="12.75" x14ac:dyDescent="0.15">
      <c r="A41" s="26">
        <v>11</v>
      </c>
      <c r="B41" s="45">
        <v>44776</v>
      </c>
      <c r="C41" s="46">
        <v>29287</v>
      </c>
      <c r="D41" s="27">
        <v>1378762</v>
      </c>
      <c r="E41" s="27">
        <v>110301</v>
      </c>
      <c r="F41" s="27">
        <v>1489063</v>
      </c>
      <c r="G41" s="45">
        <v>44777</v>
      </c>
      <c r="H41" s="46">
        <v>2.09001332208E+17</v>
      </c>
      <c r="I41" s="27">
        <v>1378760</v>
      </c>
      <c r="J41" s="27">
        <v>110301</v>
      </c>
      <c r="K41" s="27">
        <v>1489061</v>
      </c>
    </row>
    <row r="42" spans="1:11" ht="12.75" x14ac:dyDescent="0.15">
      <c r="A42" s="26">
        <v>12</v>
      </c>
      <c r="B42" s="45">
        <v>44776</v>
      </c>
      <c r="C42" s="46">
        <v>29296</v>
      </c>
      <c r="D42" s="27">
        <v>1884690</v>
      </c>
      <c r="E42" s="27">
        <v>150775</v>
      </c>
      <c r="F42" s="27">
        <v>2035465</v>
      </c>
      <c r="G42" s="45">
        <v>44777</v>
      </c>
      <c r="H42" s="46">
        <v>3001332208000250</v>
      </c>
      <c r="I42" s="27">
        <v>1884690</v>
      </c>
      <c r="J42" s="27">
        <v>150775</v>
      </c>
      <c r="K42" s="27">
        <v>2035465</v>
      </c>
    </row>
    <row r="43" spans="1:11" ht="12.75" x14ac:dyDescent="0.15">
      <c r="A43" s="26">
        <v>13</v>
      </c>
      <c r="B43" s="45">
        <v>44776</v>
      </c>
      <c r="C43" s="46">
        <v>29292</v>
      </c>
      <c r="D43" s="27">
        <v>1024510</v>
      </c>
      <c r="E43" s="27">
        <v>81961</v>
      </c>
      <c r="F43" s="27">
        <v>1106471</v>
      </c>
      <c r="G43" s="45">
        <v>44778</v>
      </c>
      <c r="H43" s="46">
        <v>2.04001332208E+17</v>
      </c>
      <c r="I43" s="27">
        <v>1024510</v>
      </c>
      <c r="J43" s="27">
        <v>81962</v>
      </c>
      <c r="K43" s="27">
        <v>1106472</v>
      </c>
    </row>
    <row r="44" spans="1:11" ht="12.75" x14ac:dyDescent="0.15">
      <c r="A44" s="26">
        <v>14</v>
      </c>
      <c r="B44" s="45">
        <v>44776</v>
      </c>
      <c r="C44" s="46">
        <v>29293</v>
      </c>
      <c r="D44" s="27">
        <v>1915294</v>
      </c>
      <c r="E44" s="27">
        <v>153224</v>
      </c>
      <c r="F44" s="27">
        <v>2068518</v>
      </c>
      <c r="G44" s="45">
        <v>44778</v>
      </c>
      <c r="H44" s="46">
        <v>2.76001332208E+17</v>
      </c>
      <c r="I44" s="27">
        <v>1915295</v>
      </c>
      <c r="J44" s="27">
        <v>153223</v>
      </c>
      <c r="K44" s="27">
        <v>2068518</v>
      </c>
    </row>
    <row r="45" spans="1:11" ht="12.75" x14ac:dyDescent="0.15">
      <c r="A45" s="26">
        <v>15</v>
      </c>
      <c r="B45" s="45">
        <v>44778</v>
      </c>
      <c r="C45" s="46">
        <v>29445</v>
      </c>
      <c r="D45" s="27">
        <v>2224857</v>
      </c>
      <c r="E45" s="27">
        <v>177989</v>
      </c>
      <c r="F45" s="27">
        <v>2402846</v>
      </c>
      <c r="G45" s="45">
        <v>44779</v>
      </c>
      <c r="H45" s="46">
        <v>2.77001332208E+17</v>
      </c>
      <c r="I45" s="27">
        <v>2224859</v>
      </c>
      <c r="J45" s="27">
        <v>177988</v>
      </c>
      <c r="K45" s="27">
        <v>2402847</v>
      </c>
    </row>
    <row r="46" spans="1:11" ht="12.75" x14ac:dyDescent="0.15">
      <c r="A46" s="26">
        <v>16</v>
      </c>
      <c r="B46" s="45">
        <v>44778</v>
      </c>
      <c r="C46" s="46">
        <v>29465</v>
      </c>
      <c r="D46" s="27">
        <v>793774</v>
      </c>
      <c r="E46" s="27">
        <v>63502</v>
      </c>
      <c r="F46" s="27">
        <v>857276</v>
      </c>
      <c r="G46" s="45">
        <v>44781</v>
      </c>
      <c r="H46" s="46">
        <v>2.72001332208E+17</v>
      </c>
      <c r="I46" s="27">
        <v>793773</v>
      </c>
      <c r="J46" s="27">
        <v>63502</v>
      </c>
      <c r="K46" s="27">
        <v>857275</v>
      </c>
    </row>
    <row r="47" spans="1:11" ht="12.75" x14ac:dyDescent="0.15">
      <c r="A47" s="26">
        <v>17</v>
      </c>
      <c r="B47" s="45">
        <v>44778</v>
      </c>
      <c r="C47" s="46">
        <v>29458</v>
      </c>
      <c r="D47" s="27">
        <v>1582576</v>
      </c>
      <c r="E47" s="27">
        <v>126606</v>
      </c>
      <c r="F47" s="27">
        <v>1709182</v>
      </c>
      <c r="G47" s="45">
        <v>44781</v>
      </c>
      <c r="H47" s="46">
        <v>2.72001332208E+17</v>
      </c>
      <c r="I47" s="27">
        <v>1582575</v>
      </c>
      <c r="J47" s="27">
        <v>126606</v>
      </c>
      <c r="K47" s="27">
        <v>1709181</v>
      </c>
    </row>
    <row r="48" spans="1:11" ht="12.75" x14ac:dyDescent="0.15">
      <c r="A48" s="26">
        <v>18</v>
      </c>
      <c r="B48" s="45">
        <v>44781</v>
      </c>
      <c r="C48" s="46">
        <v>29574</v>
      </c>
      <c r="D48" s="27">
        <v>1113485</v>
      </c>
      <c r="E48" s="27">
        <v>89079</v>
      </c>
      <c r="F48" s="27">
        <v>1202564</v>
      </c>
      <c r="G48" s="45">
        <v>44782</v>
      </c>
      <c r="H48" s="46">
        <v>2.78001332208E+17</v>
      </c>
      <c r="I48" s="27">
        <v>1113486</v>
      </c>
      <c r="J48" s="27">
        <v>89079</v>
      </c>
      <c r="K48" s="27">
        <v>1202565</v>
      </c>
    </row>
    <row r="49" spans="1:11" ht="12.75" x14ac:dyDescent="0.15">
      <c r="A49" s="26">
        <v>19</v>
      </c>
      <c r="B49" s="45">
        <v>44777</v>
      </c>
      <c r="C49" s="46">
        <v>29393</v>
      </c>
      <c r="D49" s="27">
        <v>1208179</v>
      </c>
      <c r="E49" s="27">
        <v>96654</v>
      </c>
      <c r="F49" s="27">
        <v>1304833</v>
      </c>
      <c r="G49" s="45">
        <v>44782</v>
      </c>
      <c r="H49" s="46">
        <v>2.25001332208E+17</v>
      </c>
      <c r="I49" s="27">
        <v>1208180</v>
      </c>
      <c r="J49" s="27">
        <v>96655</v>
      </c>
      <c r="K49" s="27">
        <v>1304835</v>
      </c>
    </row>
    <row r="50" spans="1:11" ht="12.75" x14ac:dyDescent="0.15">
      <c r="A50" s="26">
        <v>20</v>
      </c>
      <c r="B50" s="45">
        <v>44781</v>
      </c>
      <c r="C50" s="46">
        <v>29539</v>
      </c>
      <c r="D50" s="27">
        <v>2110102</v>
      </c>
      <c r="E50" s="27">
        <v>168808</v>
      </c>
      <c r="F50" s="27">
        <v>2278910</v>
      </c>
      <c r="G50" s="45">
        <v>44782</v>
      </c>
      <c r="H50" s="46">
        <v>1.40013322080001E+16</v>
      </c>
      <c r="I50" s="27">
        <v>2110100</v>
      </c>
      <c r="J50" s="27">
        <v>168808</v>
      </c>
      <c r="K50" s="27">
        <v>2278908</v>
      </c>
    </row>
    <row r="51" spans="1:11" ht="12.75" x14ac:dyDescent="0.15">
      <c r="A51" s="26">
        <v>21</v>
      </c>
      <c r="B51" s="45">
        <v>44781</v>
      </c>
      <c r="C51" s="46">
        <v>29573</v>
      </c>
      <c r="D51" s="27">
        <v>3698093</v>
      </c>
      <c r="E51" s="27">
        <v>295847</v>
      </c>
      <c r="F51" s="27">
        <v>3993940</v>
      </c>
      <c r="G51" s="45">
        <v>44782</v>
      </c>
      <c r="H51" s="46">
        <v>1.00013322080002E+16</v>
      </c>
      <c r="I51" s="27">
        <v>3698095</v>
      </c>
      <c r="J51" s="27">
        <v>295847</v>
      </c>
      <c r="K51" s="27">
        <v>3993942</v>
      </c>
    </row>
    <row r="52" spans="1:11" ht="12.75" x14ac:dyDescent="0.15">
      <c r="A52" s="26">
        <v>22</v>
      </c>
      <c r="B52" s="45">
        <v>44781</v>
      </c>
      <c r="C52" s="46">
        <v>29534</v>
      </c>
      <c r="D52" s="27">
        <v>681064</v>
      </c>
      <c r="E52" s="27">
        <v>54485</v>
      </c>
      <c r="F52" s="27">
        <v>735549</v>
      </c>
      <c r="G52" s="45">
        <v>44784</v>
      </c>
      <c r="H52" s="46">
        <v>3.03001332208E+17</v>
      </c>
      <c r="I52" s="27">
        <v>681065</v>
      </c>
      <c r="J52" s="27">
        <v>54485</v>
      </c>
      <c r="K52" s="27">
        <v>735550</v>
      </c>
    </row>
    <row r="53" spans="1:11" ht="12.75" x14ac:dyDescent="0.15">
      <c r="A53" s="26">
        <v>23</v>
      </c>
      <c r="B53" s="45">
        <v>44781</v>
      </c>
      <c r="C53" s="46">
        <v>29524</v>
      </c>
      <c r="D53" s="27">
        <v>1413289</v>
      </c>
      <c r="E53" s="27">
        <v>113063</v>
      </c>
      <c r="F53" s="27">
        <v>1526352</v>
      </c>
      <c r="G53" s="45">
        <v>44784</v>
      </c>
      <c r="H53" s="46">
        <v>2.05001332208E+17</v>
      </c>
      <c r="I53" s="27">
        <v>1413288</v>
      </c>
      <c r="J53" s="27">
        <v>113064</v>
      </c>
      <c r="K53" s="27">
        <v>1526352</v>
      </c>
    </row>
    <row r="54" spans="1:11" ht="12.75" x14ac:dyDescent="0.15">
      <c r="A54" s="26">
        <v>24</v>
      </c>
      <c r="B54" s="45">
        <v>44783</v>
      </c>
      <c r="C54" s="46">
        <v>29681</v>
      </c>
      <c r="D54" s="27">
        <v>1654041</v>
      </c>
      <c r="E54" s="27">
        <v>132323</v>
      </c>
      <c r="F54" s="27">
        <v>1786364</v>
      </c>
      <c r="G54" s="45">
        <v>44785</v>
      </c>
      <c r="H54" s="46">
        <v>2.68001332208E+17</v>
      </c>
      <c r="I54" s="27">
        <v>1654039</v>
      </c>
      <c r="J54" s="27">
        <v>132324</v>
      </c>
      <c r="K54" s="27">
        <v>1786363</v>
      </c>
    </row>
    <row r="55" spans="1:11" ht="12.75" x14ac:dyDescent="0.15">
      <c r="A55" s="26">
        <v>25</v>
      </c>
      <c r="B55" s="45">
        <v>44784</v>
      </c>
      <c r="C55" s="46">
        <v>29726</v>
      </c>
      <c r="D55" s="27">
        <v>1180165</v>
      </c>
      <c r="E55" s="27">
        <v>94413</v>
      </c>
      <c r="F55" s="27">
        <v>1274578</v>
      </c>
      <c r="G55" s="45">
        <v>44786</v>
      </c>
      <c r="H55" s="46">
        <v>2.70001332208E+17</v>
      </c>
      <c r="I55" s="27">
        <v>1180167</v>
      </c>
      <c r="J55" s="27">
        <v>94414</v>
      </c>
      <c r="K55" s="27">
        <v>1274581</v>
      </c>
    </row>
    <row r="56" spans="1:11" ht="12.75" x14ac:dyDescent="0.15">
      <c r="A56" s="26">
        <v>26</v>
      </c>
      <c r="B56" s="45">
        <v>44785</v>
      </c>
      <c r="C56" s="46">
        <v>30145</v>
      </c>
      <c r="D56" s="27">
        <v>1423563</v>
      </c>
      <c r="E56" s="27">
        <v>113885</v>
      </c>
      <c r="F56" s="27">
        <v>1537448</v>
      </c>
      <c r="G56" s="45">
        <v>44786</v>
      </c>
      <c r="H56" s="46">
        <v>9001332208000320</v>
      </c>
      <c r="I56" s="27">
        <v>1423562</v>
      </c>
      <c r="J56" s="27">
        <v>113886</v>
      </c>
      <c r="K56" s="27">
        <v>1537448</v>
      </c>
    </row>
    <row r="57" spans="1:11" ht="12.75" x14ac:dyDescent="0.15">
      <c r="A57" s="26">
        <v>27</v>
      </c>
      <c r="B57" s="45">
        <v>44783</v>
      </c>
      <c r="C57" s="46">
        <v>29708</v>
      </c>
      <c r="D57" s="27">
        <v>961670</v>
      </c>
      <c r="E57" s="27">
        <v>76934</v>
      </c>
      <c r="F57" s="27">
        <v>1038604</v>
      </c>
      <c r="G57" s="45">
        <v>44788</v>
      </c>
      <c r="H57" s="46">
        <v>2.35001332208E+17</v>
      </c>
      <c r="I57" s="27">
        <v>961665</v>
      </c>
      <c r="J57" s="27">
        <v>76933</v>
      </c>
      <c r="K57" s="27">
        <v>1038598</v>
      </c>
    </row>
    <row r="58" spans="1:11" ht="12.75" x14ac:dyDescent="0.15">
      <c r="A58" s="26">
        <v>28</v>
      </c>
      <c r="B58" s="45">
        <v>44789</v>
      </c>
      <c r="C58" s="46">
        <v>31671</v>
      </c>
      <c r="D58" s="27">
        <v>1815987</v>
      </c>
      <c r="E58" s="27">
        <v>145279</v>
      </c>
      <c r="F58" s="27">
        <v>1961266</v>
      </c>
      <c r="G58" s="45">
        <v>44789</v>
      </c>
      <c r="H58" s="46">
        <v>2.60001332208E+17</v>
      </c>
      <c r="I58" s="27">
        <v>1815985</v>
      </c>
      <c r="J58" s="27">
        <v>145280</v>
      </c>
      <c r="K58" s="27">
        <v>1961265</v>
      </c>
    </row>
    <row r="59" spans="1:11" ht="12.75" x14ac:dyDescent="0.15">
      <c r="A59" s="26">
        <v>29</v>
      </c>
      <c r="B59" s="45">
        <v>44788</v>
      </c>
      <c r="C59" s="46">
        <v>31556</v>
      </c>
      <c r="D59" s="27">
        <v>852969</v>
      </c>
      <c r="E59" s="27">
        <v>68238</v>
      </c>
      <c r="F59" s="27">
        <v>921207</v>
      </c>
      <c r="G59" s="45">
        <v>44790</v>
      </c>
      <c r="H59" s="46">
        <v>3.06001332208E+17</v>
      </c>
      <c r="I59" s="27">
        <v>852968</v>
      </c>
      <c r="J59" s="27">
        <v>68237</v>
      </c>
      <c r="K59" s="27">
        <v>921205</v>
      </c>
    </row>
    <row r="60" spans="1:11" ht="12.75" x14ac:dyDescent="0.15">
      <c r="A60" s="26">
        <v>30</v>
      </c>
      <c r="B60" s="45">
        <v>44788</v>
      </c>
      <c r="C60" s="46">
        <v>31538</v>
      </c>
      <c r="D60" s="27">
        <v>765889</v>
      </c>
      <c r="E60" s="27">
        <v>61271</v>
      </c>
      <c r="F60" s="27">
        <v>827160</v>
      </c>
      <c r="G60" s="45">
        <v>44790</v>
      </c>
      <c r="H60" s="46">
        <v>2.35001332208E+17</v>
      </c>
      <c r="I60" s="27">
        <v>765890</v>
      </c>
      <c r="J60" s="27">
        <v>61271</v>
      </c>
      <c r="K60" s="27">
        <v>827161</v>
      </c>
    </row>
    <row r="61" spans="1:11" ht="12.75" x14ac:dyDescent="0.15">
      <c r="A61" s="26">
        <v>31</v>
      </c>
      <c r="B61" s="45">
        <v>44788</v>
      </c>
      <c r="C61" s="46">
        <v>31542</v>
      </c>
      <c r="D61" s="27">
        <v>1116772</v>
      </c>
      <c r="E61" s="27">
        <v>89342</v>
      </c>
      <c r="F61" s="27">
        <v>1206114</v>
      </c>
      <c r="G61" s="45">
        <v>44790</v>
      </c>
      <c r="H61" s="46">
        <v>2.06001332208E+17</v>
      </c>
      <c r="I61" s="27">
        <v>1116771</v>
      </c>
      <c r="J61" s="27">
        <v>89341</v>
      </c>
      <c r="K61" s="27">
        <v>1206112</v>
      </c>
    </row>
    <row r="62" spans="1:11" ht="12.75" x14ac:dyDescent="0.15">
      <c r="A62" s="26">
        <v>32</v>
      </c>
      <c r="B62" s="45">
        <v>44788</v>
      </c>
      <c r="C62" s="46">
        <v>31595</v>
      </c>
      <c r="D62" s="27">
        <v>1496109</v>
      </c>
      <c r="E62" s="27">
        <v>119689</v>
      </c>
      <c r="F62" s="27">
        <v>1615798</v>
      </c>
      <c r="G62" s="45">
        <v>44790</v>
      </c>
      <c r="H62" s="46">
        <v>2.03001332208E+17</v>
      </c>
      <c r="I62" s="27">
        <v>1496109</v>
      </c>
      <c r="J62" s="27">
        <v>119689</v>
      </c>
      <c r="K62" s="27">
        <v>1615798</v>
      </c>
    </row>
    <row r="63" spans="1:11" ht="12.75" x14ac:dyDescent="0.15">
      <c r="A63" s="26">
        <v>33</v>
      </c>
      <c r="B63" s="45">
        <v>44788</v>
      </c>
      <c r="C63" s="46">
        <v>31544</v>
      </c>
      <c r="D63" s="27">
        <v>2888597</v>
      </c>
      <c r="E63" s="27">
        <v>231088</v>
      </c>
      <c r="F63" s="27">
        <v>3119685</v>
      </c>
      <c r="G63" s="45">
        <v>44790</v>
      </c>
      <c r="H63" s="46">
        <v>5001332208000760</v>
      </c>
      <c r="I63" s="27">
        <v>2888597</v>
      </c>
      <c r="J63" s="27">
        <v>231088</v>
      </c>
      <c r="K63" s="27">
        <v>3119685</v>
      </c>
    </row>
    <row r="64" spans="1:11" ht="12.75" x14ac:dyDescent="0.15">
      <c r="A64" s="26">
        <v>34</v>
      </c>
      <c r="B64" s="45">
        <v>44789</v>
      </c>
      <c r="C64" s="46">
        <v>31623</v>
      </c>
      <c r="D64" s="27">
        <v>1557150</v>
      </c>
      <c r="E64" s="27">
        <v>124572</v>
      </c>
      <c r="F64" s="27">
        <v>1681722</v>
      </c>
      <c r="G64" s="45">
        <v>44791</v>
      </c>
      <c r="H64" s="46">
        <v>2.21001332208E+17</v>
      </c>
      <c r="I64" s="27">
        <v>1557149</v>
      </c>
      <c r="J64" s="27">
        <v>124572</v>
      </c>
      <c r="K64" s="27">
        <v>1681721</v>
      </c>
    </row>
    <row r="65" spans="1:11" ht="12.75" x14ac:dyDescent="0.15">
      <c r="A65" s="26">
        <v>35</v>
      </c>
      <c r="B65" s="45">
        <v>44791</v>
      </c>
      <c r="C65" s="46">
        <v>31778</v>
      </c>
      <c r="D65" s="27">
        <v>1450976</v>
      </c>
      <c r="E65" s="27">
        <v>116078</v>
      </c>
      <c r="F65" s="27">
        <v>1567054</v>
      </c>
      <c r="G65" s="45">
        <v>44791</v>
      </c>
      <c r="H65" s="46">
        <v>2.58001332208E+17</v>
      </c>
      <c r="I65" s="27">
        <v>1450976</v>
      </c>
      <c r="J65" s="27">
        <v>116079</v>
      </c>
      <c r="K65" s="27">
        <v>1567055</v>
      </c>
    </row>
    <row r="66" spans="1:11" ht="12.75" x14ac:dyDescent="0.15">
      <c r="A66" s="26">
        <v>36</v>
      </c>
      <c r="B66" s="45">
        <v>44788</v>
      </c>
      <c r="C66" s="46">
        <v>31536</v>
      </c>
      <c r="D66" s="27">
        <v>1386252</v>
      </c>
      <c r="E66" s="27">
        <v>110900</v>
      </c>
      <c r="F66" s="27">
        <v>1497152</v>
      </c>
      <c r="G66" s="45">
        <v>44791</v>
      </c>
      <c r="H66" s="46">
        <v>2.04001332208E+17</v>
      </c>
      <c r="I66" s="27">
        <v>1386250</v>
      </c>
      <c r="J66" s="27">
        <v>110900</v>
      </c>
      <c r="K66" s="27">
        <v>1497150</v>
      </c>
    </row>
    <row r="67" spans="1:11" ht="12.75" x14ac:dyDescent="0.15">
      <c r="A67" s="26">
        <v>37</v>
      </c>
      <c r="B67" s="45">
        <v>44790</v>
      </c>
      <c r="C67" s="46">
        <v>31719</v>
      </c>
      <c r="D67" s="27">
        <v>3031908</v>
      </c>
      <c r="E67" s="27">
        <v>242553</v>
      </c>
      <c r="F67" s="27">
        <v>3274461</v>
      </c>
      <c r="G67" s="45">
        <v>44793</v>
      </c>
      <c r="H67" s="46">
        <v>2.69001332208E+17</v>
      </c>
      <c r="I67" s="27">
        <v>3031907</v>
      </c>
      <c r="J67" s="27">
        <v>242552</v>
      </c>
      <c r="K67" s="27">
        <v>3274459</v>
      </c>
    </row>
    <row r="68" spans="1:11" ht="12.75" x14ac:dyDescent="0.15">
      <c r="A68" s="26">
        <v>38</v>
      </c>
      <c r="B68" s="45">
        <v>44793</v>
      </c>
      <c r="C68" s="46">
        <v>33973</v>
      </c>
      <c r="D68" s="27">
        <v>805661</v>
      </c>
      <c r="E68" s="27">
        <v>64453</v>
      </c>
      <c r="F68" s="27">
        <v>870114</v>
      </c>
      <c r="G68" s="45">
        <v>44796</v>
      </c>
      <c r="H68" s="46">
        <v>2.09001332208E+17</v>
      </c>
      <c r="I68" s="27">
        <v>805660</v>
      </c>
      <c r="J68" s="27">
        <v>64453</v>
      </c>
      <c r="K68" s="27">
        <v>870113</v>
      </c>
    </row>
    <row r="69" spans="1:11" ht="12.75" x14ac:dyDescent="0.15">
      <c r="A69" s="26">
        <v>39</v>
      </c>
      <c r="B69" s="45">
        <v>44792</v>
      </c>
      <c r="C69" s="46">
        <v>33909</v>
      </c>
      <c r="D69" s="27">
        <v>1470277</v>
      </c>
      <c r="E69" s="27">
        <v>117622</v>
      </c>
      <c r="F69" s="27">
        <v>1587899</v>
      </c>
      <c r="G69" s="45">
        <v>44796</v>
      </c>
      <c r="H69" s="46">
        <v>3001332208001260</v>
      </c>
      <c r="I69" s="27">
        <v>1470278</v>
      </c>
      <c r="J69" s="27">
        <v>117622</v>
      </c>
      <c r="K69" s="27">
        <v>1587900</v>
      </c>
    </row>
    <row r="70" spans="1:11" ht="12.75" x14ac:dyDescent="0.15">
      <c r="A70" s="26">
        <v>40</v>
      </c>
      <c r="B70" s="45">
        <v>44795</v>
      </c>
      <c r="C70" s="46">
        <v>34176</v>
      </c>
      <c r="D70" s="27">
        <v>1027077</v>
      </c>
      <c r="E70" s="27">
        <v>82166</v>
      </c>
      <c r="F70" s="27">
        <v>1109243</v>
      </c>
      <c r="G70" s="45">
        <v>44797</v>
      </c>
      <c r="H70" s="46">
        <v>3.01001332208E+17</v>
      </c>
      <c r="I70" s="27">
        <v>1027079</v>
      </c>
      <c r="J70" s="27">
        <v>82166</v>
      </c>
      <c r="K70" s="27">
        <v>1109245</v>
      </c>
    </row>
    <row r="71" spans="1:11" ht="12.75" x14ac:dyDescent="0.15">
      <c r="A71" s="26">
        <v>41</v>
      </c>
      <c r="B71" s="45">
        <v>44793</v>
      </c>
      <c r="C71" s="46">
        <v>34144</v>
      </c>
      <c r="D71" s="27">
        <v>987544</v>
      </c>
      <c r="E71" s="27">
        <v>79004</v>
      </c>
      <c r="F71" s="27">
        <v>1066548</v>
      </c>
      <c r="G71" s="45">
        <v>44798</v>
      </c>
      <c r="H71" s="46">
        <v>2.68001332208E+17</v>
      </c>
      <c r="I71" s="27">
        <v>987544</v>
      </c>
      <c r="J71" s="27">
        <v>79003</v>
      </c>
      <c r="K71" s="27">
        <v>1066547</v>
      </c>
    </row>
    <row r="72" spans="1:11" ht="12.75" x14ac:dyDescent="0.15">
      <c r="A72" s="26">
        <v>42</v>
      </c>
      <c r="B72" s="45">
        <v>44796</v>
      </c>
      <c r="C72" s="46">
        <v>34286</v>
      </c>
      <c r="D72" s="27">
        <v>4484988</v>
      </c>
      <c r="E72" s="27">
        <v>358799</v>
      </c>
      <c r="F72" s="27">
        <v>4843787</v>
      </c>
      <c r="G72" s="45">
        <v>44799</v>
      </c>
      <c r="H72" s="46">
        <v>1.00013322080006E+16</v>
      </c>
      <c r="I72" s="27">
        <v>4484990</v>
      </c>
      <c r="J72" s="27">
        <v>358799</v>
      </c>
      <c r="K72" s="27">
        <v>4843789</v>
      </c>
    </row>
    <row r="73" spans="1:11" ht="12.75" x14ac:dyDescent="0.15">
      <c r="A73" s="26">
        <v>43</v>
      </c>
      <c r="B73" s="45">
        <v>44802</v>
      </c>
      <c r="C73" s="46">
        <v>36328</v>
      </c>
      <c r="D73" s="27">
        <v>954858</v>
      </c>
      <c r="E73" s="27">
        <v>76389</v>
      </c>
      <c r="F73" s="27">
        <v>1031247</v>
      </c>
      <c r="G73" s="45">
        <v>44802</v>
      </c>
      <c r="H73" s="46">
        <v>2.09001332208E+17</v>
      </c>
      <c r="I73" s="27">
        <v>954855</v>
      </c>
      <c r="J73" s="27">
        <v>76389</v>
      </c>
      <c r="K73" s="27">
        <v>1031244</v>
      </c>
    </row>
    <row r="74" spans="1:11" ht="12.75" x14ac:dyDescent="0.15">
      <c r="A74" s="26">
        <v>44</v>
      </c>
      <c r="B74" s="45">
        <v>44802</v>
      </c>
      <c r="C74" s="46">
        <v>36380</v>
      </c>
      <c r="D74" s="27">
        <v>1460106</v>
      </c>
      <c r="E74" s="27">
        <v>116808</v>
      </c>
      <c r="F74" s="27">
        <v>1576914</v>
      </c>
      <c r="G74" s="45">
        <v>44803</v>
      </c>
      <c r="H74" s="46">
        <v>2.04001332208E+17</v>
      </c>
      <c r="I74" s="27">
        <v>1460106</v>
      </c>
      <c r="J74" s="27">
        <v>116809</v>
      </c>
      <c r="K74" s="27">
        <v>1576915</v>
      </c>
    </row>
    <row r="75" spans="1:11" ht="12.75" x14ac:dyDescent="0.15">
      <c r="A75" s="26">
        <v>45</v>
      </c>
      <c r="B75" s="45">
        <v>44802</v>
      </c>
      <c r="C75" s="46">
        <v>36372</v>
      </c>
      <c r="D75" s="27">
        <v>1229336</v>
      </c>
      <c r="E75" s="27">
        <v>98347</v>
      </c>
      <c r="F75" s="27">
        <v>1327683</v>
      </c>
      <c r="G75" s="45">
        <v>44803</v>
      </c>
      <c r="H75" s="46">
        <v>2.68001332208E+17</v>
      </c>
      <c r="I75" s="27">
        <v>1229336</v>
      </c>
      <c r="J75" s="27">
        <v>98347</v>
      </c>
      <c r="K75" s="27">
        <v>1327683</v>
      </c>
    </row>
    <row r="76" spans="1:11" ht="12.75" x14ac:dyDescent="0.15">
      <c r="A76" s="26">
        <v>46</v>
      </c>
      <c r="B76" s="45">
        <v>44796</v>
      </c>
      <c r="C76" s="46">
        <v>34261</v>
      </c>
      <c r="D76" s="27">
        <v>1189254</v>
      </c>
      <c r="E76" s="27">
        <v>95140</v>
      </c>
      <c r="F76" s="27">
        <v>1284394</v>
      </c>
      <c r="G76" s="45">
        <v>44804</v>
      </c>
      <c r="H76" s="46">
        <v>2.56001332208E+17</v>
      </c>
      <c r="I76" s="27">
        <v>1189254</v>
      </c>
      <c r="J76" s="27">
        <v>95140</v>
      </c>
      <c r="K76" s="27">
        <v>1284394</v>
      </c>
    </row>
    <row r="77" spans="1:11" ht="12.75" x14ac:dyDescent="0.15">
      <c r="A77" s="26">
        <v>47</v>
      </c>
      <c r="B77" s="45">
        <v>44804</v>
      </c>
      <c r="C77" s="46">
        <v>36449</v>
      </c>
      <c r="D77" s="27">
        <v>2713703</v>
      </c>
      <c r="E77" s="27">
        <v>217096</v>
      </c>
      <c r="F77" s="27">
        <v>2930799</v>
      </c>
      <c r="G77" s="45">
        <v>44804</v>
      </c>
      <c r="H77" s="46">
        <v>1.40013322080003E+16</v>
      </c>
      <c r="I77" s="27">
        <v>2713705</v>
      </c>
      <c r="J77" s="27">
        <v>217096</v>
      </c>
      <c r="K77" s="27">
        <v>2930801</v>
      </c>
    </row>
    <row r="78" spans="1:11" ht="12.75" x14ac:dyDescent="0.15">
      <c r="A78" s="16"/>
      <c r="B78" s="18"/>
      <c r="C78" s="18"/>
      <c r="D78" s="18"/>
      <c r="E78" s="18"/>
      <c r="F78" s="18"/>
      <c r="G78" s="18"/>
      <c r="H78" s="18"/>
      <c r="I78" s="18"/>
      <c r="J78" s="18"/>
      <c r="K78" s="18"/>
    </row>
    <row r="79" spans="1:11" ht="25.5" x14ac:dyDescent="0.15">
      <c r="A79" s="28" t="s">
        <v>197</v>
      </c>
      <c r="B79" s="58">
        <v>80231383</v>
      </c>
      <c r="C79" s="59">
        <v>6418512</v>
      </c>
      <c r="D79" s="59">
        <v>86649895</v>
      </c>
      <c r="E79" s="17"/>
      <c r="F79" s="29">
        <v>80231865</v>
      </c>
      <c r="G79" s="29">
        <v>6418548</v>
      </c>
      <c r="H79" s="29">
        <v>86650413</v>
      </c>
      <c r="I79" s="18"/>
      <c r="J79" s="18"/>
      <c r="K79" s="18"/>
    </row>
    <row r="80" spans="1:11" ht="12.75" x14ac:dyDescent="0.15">
      <c r="A80" s="24">
        <v>1</v>
      </c>
      <c r="B80" s="17"/>
      <c r="C80" s="17"/>
      <c r="D80" s="25">
        <v>44775</v>
      </c>
      <c r="E80" s="46">
        <v>2.21001152208E+17</v>
      </c>
      <c r="F80" s="27">
        <v>422020</v>
      </c>
      <c r="G80" s="27">
        <v>33762</v>
      </c>
      <c r="H80" s="27">
        <v>455782</v>
      </c>
      <c r="I80" s="18"/>
      <c r="J80" s="18"/>
      <c r="K80" s="18"/>
    </row>
    <row r="81" spans="1:11" ht="12.75" x14ac:dyDescent="0.15">
      <c r="A81" s="24">
        <v>2</v>
      </c>
      <c r="B81" s="17"/>
      <c r="C81" s="17"/>
      <c r="D81" s="25">
        <v>44776</v>
      </c>
      <c r="E81" s="46">
        <v>2.65001142208E+17</v>
      </c>
      <c r="F81" s="27">
        <v>422020</v>
      </c>
      <c r="G81" s="27">
        <v>33762</v>
      </c>
      <c r="H81" s="27">
        <v>455782</v>
      </c>
      <c r="I81" s="18"/>
      <c r="J81" s="18"/>
      <c r="K81" s="18"/>
    </row>
    <row r="82" spans="1:11" ht="12.75" x14ac:dyDescent="0.15">
      <c r="A82" s="24">
        <v>3</v>
      </c>
      <c r="B82" s="17"/>
      <c r="C82" s="17"/>
      <c r="D82" s="25">
        <v>44778</v>
      </c>
      <c r="E82" s="46">
        <v>2.76001142208E+17</v>
      </c>
      <c r="F82" s="27">
        <v>1639144</v>
      </c>
      <c r="G82" s="27">
        <v>131132</v>
      </c>
      <c r="H82" s="27">
        <v>1770276</v>
      </c>
      <c r="I82" s="18"/>
      <c r="J82" s="18"/>
      <c r="K82" s="18"/>
    </row>
    <row r="83" spans="1:11" ht="12.75" x14ac:dyDescent="0.15">
      <c r="A83" s="24">
        <v>4</v>
      </c>
      <c r="B83" s="17"/>
      <c r="C83" s="17"/>
      <c r="D83" s="25">
        <v>44779</v>
      </c>
      <c r="E83" s="46">
        <v>2.56001152208E+17</v>
      </c>
      <c r="F83" s="27">
        <v>166796</v>
      </c>
      <c r="G83" s="27">
        <v>13344</v>
      </c>
      <c r="H83" s="27">
        <v>180140</v>
      </c>
      <c r="I83" s="18"/>
      <c r="J83" s="18"/>
      <c r="K83" s="18"/>
    </row>
    <row r="84" spans="1:11" ht="12.75" x14ac:dyDescent="0.15">
      <c r="A84" s="24">
        <v>5</v>
      </c>
      <c r="B84" s="17"/>
      <c r="C84" s="17"/>
      <c r="D84" s="25">
        <v>44781</v>
      </c>
      <c r="E84" s="46">
        <v>2.06001152208E+17</v>
      </c>
      <c r="F84" s="27">
        <v>362580</v>
      </c>
      <c r="G84" s="27">
        <v>29006</v>
      </c>
      <c r="H84" s="27">
        <v>391586</v>
      </c>
      <c r="I84" s="18"/>
      <c r="J84" s="18"/>
      <c r="K84" s="18"/>
    </row>
    <row r="85" spans="1:11" ht="12.75" x14ac:dyDescent="0.15">
      <c r="A85" s="24">
        <v>6</v>
      </c>
      <c r="B85" s="17"/>
      <c r="C85" s="17"/>
      <c r="D85" s="25">
        <v>44781</v>
      </c>
      <c r="E85" s="46">
        <v>2.05001152208E+17</v>
      </c>
      <c r="F85" s="27">
        <v>204893</v>
      </c>
      <c r="G85" s="27">
        <v>16391</v>
      </c>
      <c r="H85" s="27">
        <v>221284</v>
      </c>
      <c r="I85" s="18"/>
      <c r="J85" s="18"/>
      <c r="K85" s="18"/>
    </row>
    <row r="86" spans="1:11" ht="12.75" x14ac:dyDescent="0.15">
      <c r="A86" s="24">
        <v>7</v>
      </c>
      <c r="B86" s="17"/>
      <c r="C86" s="17"/>
      <c r="D86" s="25">
        <v>44783</v>
      </c>
      <c r="E86" s="46">
        <v>2.04001142208E+17</v>
      </c>
      <c r="F86" s="27">
        <v>43700</v>
      </c>
      <c r="G86" s="27">
        <v>3496</v>
      </c>
      <c r="H86" s="27">
        <v>47196</v>
      </c>
      <c r="I86" s="18"/>
      <c r="J86" s="18"/>
      <c r="K86" s="18"/>
    </row>
    <row r="87" spans="1:11" ht="12.75" x14ac:dyDescent="0.15">
      <c r="A87" s="24">
        <v>8</v>
      </c>
      <c r="B87" s="17"/>
      <c r="C87" s="17"/>
      <c r="D87" s="25">
        <v>44785</v>
      </c>
      <c r="E87" s="46">
        <v>2.63001152208E+17</v>
      </c>
      <c r="F87" s="27">
        <v>1161792</v>
      </c>
      <c r="G87" s="27">
        <v>92943</v>
      </c>
      <c r="H87" s="27">
        <v>1254735</v>
      </c>
      <c r="I87" s="18"/>
      <c r="J87" s="18"/>
      <c r="K87" s="18"/>
    </row>
    <row r="88" spans="1:11" ht="12.75" x14ac:dyDescent="0.15">
      <c r="A88" s="24">
        <v>9</v>
      </c>
      <c r="B88" s="17"/>
      <c r="C88" s="17"/>
      <c r="D88" s="25">
        <v>44788</v>
      </c>
      <c r="E88" s="46">
        <v>5001152208000010</v>
      </c>
      <c r="F88" s="27">
        <v>136213</v>
      </c>
      <c r="G88" s="27">
        <v>10897</v>
      </c>
      <c r="H88" s="27">
        <v>147110</v>
      </c>
      <c r="I88" s="18"/>
      <c r="J88" s="18"/>
      <c r="K88" s="18"/>
    </row>
    <row r="89" spans="1:11" ht="12.75" x14ac:dyDescent="0.15">
      <c r="A89" s="24">
        <v>10</v>
      </c>
      <c r="B89" s="17"/>
      <c r="C89" s="17"/>
      <c r="D89" s="25">
        <v>44788</v>
      </c>
      <c r="E89" s="46">
        <v>4.00001152208E+17</v>
      </c>
      <c r="F89" s="27">
        <v>158420</v>
      </c>
      <c r="G89" s="27">
        <v>12673</v>
      </c>
      <c r="H89" s="27">
        <v>171093</v>
      </c>
      <c r="I89" s="18"/>
      <c r="J89" s="18"/>
      <c r="K89" s="18"/>
    </row>
    <row r="90" spans="1:11" ht="12.75" x14ac:dyDescent="0.15">
      <c r="A90" s="24">
        <v>11</v>
      </c>
      <c r="B90" s="17"/>
      <c r="C90" s="17"/>
      <c r="D90" s="25">
        <v>44788</v>
      </c>
      <c r="E90" s="46">
        <v>2.03001152208E+17</v>
      </c>
      <c r="F90" s="27">
        <v>250194</v>
      </c>
      <c r="G90" s="27">
        <v>20016</v>
      </c>
      <c r="H90" s="27">
        <v>270210</v>
      </c>
      <c r="I90" s="18"/>
      <c r="J90" s="18"/>
      <c r="K90" s="18"/>
    </row>
    <row r="91" spans="1:11" ht="12.75" x14ac:dyDescent="0.15">
      <c r="A91" s="24">
        <v>12</v>
      </c>
      <c r="B91" s="17"/>
      <c r="C91" s="17"/>
      <c r="D91" s="25">
        <v>44788</v>
      </c>
      <c r="E91" s="46">
        <v>3.06001152208E+17</v>
      </c>
      <c r="F91" s="27">
        <v>105505</v>
      </c>
      <c r="G91" s="27">
        <v>8440</v>
      </c>
      <c r="H91" s="27">
        <v>113945</v>
      </c>
      <c r="I91" s="18"/>
      <c r="J91" s="18"/>
      <c r="K91" s="18"/>
    </row>
    <row r="92" spans="1:11" ht="12.75" x14ac:dyDescent="0.15">
      <c r="A92" s="24">
        <v>13</v>
      </c>
      <c r="B92" s="17"/>
      <c r="C92" s="17"/>
      <c r="D92" s="25">
        <v>44789</v>
      </c>
      <c r="E92" s="46">
        <v>2.50001152208E+17</v>
      </c>
      <c r="F92" s="27">
        <v>105630</v>
      </c>
      <c r="G92" s="27">
        <v>8450</v>
      </c>
      <c r="H92" s="27">
        <v>114080</v>
      </c>
      <c r="I92" s="18"/>
      <c r="J92" s="18"/>
      <c r="K92" s="18"/>
    </row>
    <row r="93" spans="1:11" ht="12.75" x14ac:dyDescent="0.15">
      <c r="A93" s="24">
        <v>14</v>
      </c>
      <c r="B93" s="17"/>
      <c r="C93" s="17"/>
      <c r="D93" s="25">
        <v>44791</v>
      </c>
      <c r="E93" s="46">
        <v>2.21001152208E+17</v>
      </c>
      <c r="F93" s="27">
        <v>101845</v>
      </c>
      <c r="G93" s="27">
        <v>8148</v>
      </c>
      <c r="H93" s="27">
        <v>109993</v>
      </c>
      <c r="I93" s="18"/>
      <c r="J93" s="18"/>
      <c r="K93" s="18"/>
    </row>
    <row r="94" spans="1:11" ht="12.75" x14ac:dyDescent="0.15">
      <c r="A94" s="24">
        <v>15</v>
      </c>
      <c r="B94" s="17"/>
      <c r="C94" s="17"/>
      <c r="D94" s="25">
        <v>44797</v>
      </c>
      <c r="E94" s="46">
        <v>3.01001152208E+17</v>
      </c>
      <c r="F94" s="27">
        <v>105505</v>
      </c>
      <c r="G94" s="27">
        <v>8440</v>
      </c>
      <c r="H94" s="27">
        <v>113945</v>
      </c>
      <c r="I94" s="18"/>
      <c r="J94" s="18"/>
      <c r="K94" s="18"/>
    </row>
    <row r="95" spans="1:11" ht="12.75" x14ac:dyDescent="0.15">
      <c r="A95" s="24">
        <v>16</v>
      </c>
      <c r="B95" s="17"/>
      <c r="C95" s="17"/>
      <c r="D95" s="25">
        <v>44798</v>
      </c>
      <c r="E95" s="46">
        <v>4.00001152208E+17</v>
      </c>
      <c r="F95" s="27">
        <v>329269</v>
      </c>
      <c r="G95" s="27">
        <v>26341</v>
      </c>
      <c r="H95" s="27">
        <v>355610</v>
      </c>
      <c r="I95" s="18"/>
      <c r="J95" s="18"/>
      <c r="K95" s="18"/>
    </row>
    <row r="96" spans="1:11" ht="12.75" x14ac:dyDescent="0.15">
      <c r="A96" s="24">
        <v>17</v>
      </c>
      <c r="B96" s="17"/>
      <c r="C96" s="17"/>
      <c r="D96" s="25">
        <v>44803</v>
      </c>
      <c r="E96" s="46">
        <v>2.04001142208E+17</v>
      </c>
      <c r="F96" s="27">
        <v>52815</v>
      </c>
      <c r="G96" s="27">
        <v>4225</v>
      </c>
      <c r="H96" s="27">
        <v>57040</v>
      </c>
      <c r="I96" s="18"/>
      <c r="J96" s="18"/>
      <c r="K96" s="18"/>
    </row>
    <row r="97" spans="1:11" ht="25.5" x14ac:dyDescent="0.15">
      <c r="A97" s="28" t="s">
        <v>267</v>
      </c>
      <c r="B97" s="28" t="s">
        <v>268</v>
      </c>
      <c r="C97" s="17"/>
      <c r="D97" s="17"/>
      <c r="E97" s="17"/>
      <c r="F97" s="29">
        <v>5768341</v>
      </c>
      <c r="G97" s="29">
        <v>461466</v>
      </c>
      <c r="H97" s="29">
        <v>6229807</v>
      </c>
      <c r="I97" s="18"/>
      <c r="J97" s="18"/>
      <c r="K97" s="18"/>
    </row>
    <row r="98" spans="1:11" ht="25.5" x14ac:dyDescent="0.15">
      <c r="A98" s="28" t="s">
        <v>269</v>
      </c>
      <c r="B98" s="28" t="s">
        <v>270</v>
      </c>
      <c r="C98" s="17"/>
      <c r="D98" s="17"/>
      <c r="E98" s="17"/>
      <c r="F98" s="29">
        <v>74463042</v>
      </c>
      <c r="G98" s="29">
        <v>5957046</v>
      </c>
      <c r="H98" s="29">
        <v>80420088</v>
      </c>
      <c r="I98" s="18"/>
      <c r="J98" s="18"/>
      <c r="K98" s="18"/>
    </row>
    <row r="99" spans="1:11" ht="12.75" x14ac:dyDescent="0.1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</row>
    <row r="100" spans="1:11" ht="12.75" x14ac:dyDescent="0.15">
      <c r="A100" s="47"/>
      <c r="B100" s="186" t="s">
        <v>187</v>
      </c>
      <c r="C100" s="186"/>
      <c r="D100" s="187" t="s">
        <v>188</v>
      </c>
      <c r="E100" s="187" t="s">
        <v>189</v>
      </c>
      <c r="F100" s="185" t="s">
        <v>190</v>
      </c>
      <c r="G100" s="194" t="s">
        <v>191</v>
      </c>
      <c r="H100" s="194"/>
      <c r="I100" s="187" t="s">
        <v>192</v>
      </c>
      <c r="J100" s="187" t="s">
        <v>193</v>
      </c>
      <c r="K100" s="185" t="s">
        <v>194</v>
      </c>
    </row>
    <row r="101" spans="1:11" ht="12.75" x14ac:dyDescent="0.15">
      <c r="A101" s="42" t="s">
        <v>186</v>
      </c>
      <c r="B101" s="43" t="s">
        <v>195</v>
      </c>
      <c r="C101" s="44" t="s">
        <v>196</v>
      </c>
      <c r="D101" s="187"/>
      <c r="E101" s="187"/>
      <c r="F101" s="185"/>
      <c r="G101" s="43" t="s">
        <v>195</v>
      </c>
      <c r="H101" s="44" t="s">
        <v>196</v>
      </c>
      <c r="I101" s="187"/>
      <c r="J101" s="187"/>
      <c r="K101" s="185"/>
    </row>
    <row r="102" spans="1:11" ht="12.75" x14ac:dyDescent="0.15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</row>
    <row r="103" spans="1:11" ht="12.75" x14ac:dyDescent="0.1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</row>
    <row r="104" spans="1:11" ht="12.75" x14ac:dyDescent="0.15">
      <c r="A104" s="30" t="s">
        <v>226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</row>
    <row r="105" spans="1:11" ht="12.75" x14ac:dyDescent="0.15">
      <c r="A105" s="30" t="s">
        <v>227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</row>
    <row r="106" spans="1:11" ht="12.75" x14ac:dyDescent="0.15">
      <c r="A106" s="30" t="s">
        <v>290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</row>
    <row r="107" spans="1:11" ht="12.75" x14ac:dyDescent="0.15">
      <c r="A107" s="30" t="s">
        <v>273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</row>
    <row r="108" spans="1:11" ht="12.75" x14ac:dyDescent="0.15">
      <c r="A108" s="30" t="s">
        <v>227</v>
      </c>
      <c r="B108" s="18"/>
      <c r="C108" s="18"/>
      <c r="D108" s="18"/>
      <c r="E108" s="18"/>
      <c r="F108" s="18"/>
      <c r="G108" s="18"/>
      <c r="H108" s="18"/>
      <c r="I108" s="18"/>
      <c r="J108" s="18"/>
      <c r="K108" s="18"/>
    </row>
    <row r="109" spans="1:11" ht="12.75" x14ac:dyDescent="0.15">
      <c r="A109" s="31" t="s">
        <v>291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</row>
    <row r="110" spans="1:11" ht="12.75" x14ac:dyDescent="0.15">
      <c r="A110" s="30" t="s">
        <v>236</v>
      </c>
      <c r="B110" s="18"/>
      <c r="C110" s="18"/>
      <c r="D110" s="18"/>
      <c r="E110" s="18"/>
      <c r="F110" s="18"/>
      <c r="G110" s="18"/>
      <c r="H110" s="18"/>
      <c r="I110" s="18"/>
      <c r="J110" s="18"/>
      <c r="K110" s="18"/>
    </row>
    <row r="111" spans="1:11" ht="12.75" x14ac:dyDescent="0.15">
      <c r="A111" s="30" t="s">
        <v>292</v>
      </c>
      <c r="B111" s="18"/>
      <c r="C111" s="18"/>
      <c r="D111" s="18"/>
      <c r="E111" s="18"/>
      <c r="F111" s="18"/>
      <c r="G111" s="18"/>
      <c r="H111" s="18"/>
      <c r="I111" s="18"/>
      <c r="J111" s="18"/>
      <c r="K111" s="18"/>
    </row>
    <row r="112" spans="1:11" ht="12.75" x14ac:dyDescent="0.15">
      <c r="A112" s="30" t="s">
        <v>234</v>
      </c>
      <c r="B112" s="18"/>
      <c r="C112" s="18"/>
      <c r="D112" s="18"/>
      <c r="E112" s="18"/>
      <c r="F112" s="18"/>
      <c r="G112" s="18"/>
      <c r="H112" s="18"/>
      <c r="I112" s="18"/>
      <c r="J112" s="18"/>
      <c r="K112" s="18"/>
    </row>
    <row r="113" spans="1:11" ht="12.75" x14ac:dyDescent="0.15">
      <c r="A113" s="30" t="s">
        <v>227</v>
      </c>
      <c r="B113" s="18"/>
      <c r="C113" s="18"/>
      <c r="D113" s="18"/>
      <c r="E113" s="18"/>
      <c r="F113" s="18"/>
      <c r="G113" s="18"/>
      <c r="H113" s="18"/>
      <c r="I113" s="18"/>
      <c r="J113" s="18"/>
      <c r="K113" s="18"/>
    </row>
    <row r="114" spans="1:11" ht="12.75" x14ac:dyDescent="0.15">
      <c r="A114" s="30" t="s">
        <v>293</v>
      </c>
      <c r="B114" s="18"/>
      <c r="C114" s="18"/>
      <c r="D114" s="18"/>
      <c r="E114" s="18"/>
      <c r="F114" s="18"/>
      <c r="G114" s="18"/>
      <c r="H114" s="18"/>
      <c r="I114" s="18"/>
      <c r="J114" s="18"/>
      <c r="K114" s="18"/>
    </row>
    <row r="115" spans="1:11" ht="12.75" x14ac:dyDescent="0.15">
      <c r="A115" s="30" t="s">
        <v>238</v>
      </c>
      <c r="B115" s="18"/>
      <c r="C115" s="18"/>
      <c r="D115" s="18"/>
      <c r="E115" s="18"/>
      <c r="F115" s="18"/>
      <c r="G115" s="18"/>
      <c r="H115" s="18"/>
      <c r="I115" s="18"/>
      <c r="J115" s="18"/>
      <c r="K115" s="18"/>
    </row>
    <row r="116" spans="1:11" ht="12.75" x14ac:dyDescent="0.15">
      <c r="A116" s="30" t="s">
        <v>227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</row>
    <row r="117" spans="1:11" ht="12.75" x14ac:dyDescent="0.15">
      <c r="A117" s="30" t="s">
        <v>294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</row>
    <row r="118" spans="1:11" ht="12.75" x14ac:dyDescent="0.15">
      <c r="A118" s="31" t="s">
        <v>278</v>
      </c>
      <c r="B118" s="18"/>
      <c r="C118" s="18"/>
      <c r="D118" s="18"/>
      <c r="E118" s="18"/>
      <c r="F118" s="18"/>
      <c r="G118" s="18"/>
      <c r="H118" s="18"/>
      <c r="I118" s="18"/>
      <c r="J118" s="18"/>
      <c r="K118" s="18"/>
    </row>
    <row r="119" spans="1:11" ht="12.75" x14ac:dyDescent="0.1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</row>
    <row r="120" spans="1:11" ht="12.75" x14ac:dyDescent="0.15">
      <c r="A120" s="32">
        <v>17515806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</row>
    <row r="121" spans="1:11" ht="12.75" x14ac:dyDescent="0.15">
      <c r="A121" s="33">
        <v>2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</row>
    <row r="122" spans="1:11" ht="12.75" x14ac:dyDescent="0.15">
      <c r="A122" s="32">
        <v>350316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</row>
    <row r="123" spans="1:11" ht="12.75" x14ac:dyDescent="0.15">
      <c r="A123" s="16"/>
      <c r="B123" s="18"/>
      <c r="C123" s="18"/>
      <c r="D123" s="18"/>
      <c r="E123" s="18"/>
      <c r="F123" s="18"/>
      <c r="G123" s="18"/>
      <c r="H123" s="18"/>
      <c r="I123" s="18"/>
      <c r="J123" s="18"/>
      <c r="K123" s="18"/>
    </row>
    <row r="124" spans="1:11" ht="12.75" x14ac:dyDescent="0.15">
      <c r="A124" s="16"/>
      <c r="B124" s="18"/>
      <c r="C124" s="18"/>
      <c r="D124" s="18"/>
      <c r="E124" s="18"/>
      <c r="F124" s="18"/>
      <c r="G124" s="18"/>
      <c r="H124" s="18"/>
      <c r="I124" s="18"/>
      <c r="J124" s="18"/>
      <c r="K124" s="18"/>
    </row>
    <row r="125" spans="1:11" ht="12.75" x14ac:dyDescent="0.15">
      <c r="A125" s="32">
        <v>17515806</v>
      </c>
      <c r="B125" s="18"/>
      <c r="C125" s="18"/>
      <c r="D125" s="18"/>
      <c r="E125" s="18"/>
      <c r="F125" s="18"/>
      <c r="G125" s="18"/>
      <c r="H125" s="18"/>
      <c r="I125" s="18"/>
      <c r="J125" s="18"/>
      <c r="K125" s="18"/>
    </row>
    <row r="126" spans="1:11" ht="12.75" x14ac:dyDescent="0.15">
      <c r="A126" s="33">
        <v>1.5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8"/>
    </row>
    <row r="127" spans="1:11" ht="12.75" x14ac:dyDescent="0.15">
      <c r="A127" s="32">
        <v>262737</v>
      </c>
      <c r="B127" s="18"/>
      <c r="C127" s="18"/>
      <c r="D127" s="18"/>
      <c r="E127" s="18"/>
      <c r="F127" s="18"/>
      <c r="G127" s="18"/>
      <c r="H127" s="18"/>
      <c r="I127" s="18"/>
      <c r="J127" s="18"/>
      <c r="K127" s="18"/>
    </row>
    <row r="128" spans="1:11" ht="12.75" x14ac:dyDescent="0.15">
      <c r="A128" s="16"/>
      <c r="B128" s="18"/>
      <c r="C128" s="18"/>
      <c r="D128" s="18"/>
      <c r="E128" s="18"/>
      <c r="F128" s="18"/>
      <c r="G128" s="18"/>
      <c r="H128" s="18"/>
      <c r="I128" s="18"/>
      <c r="J128" s="18"/>
      <c r="K128" s="18"/>
    </row>
    <row r="129" spans="1:11" ht="12.75" x14ac:dyDescent="0.15">
      <c r="A129" s="16"/>
      <c r="B129" s="18"/>
      <c r="C129" s="18"/>
      <c r="D129" s="18"/>
      <c r="E129" s="18"/>
      <c r="F129" s="18"/>
      <c r="G129" s="18"/>
      <c r="H129" s="18"/>
      <c r="I129" s="18"/>
      <c r="J129" s="18"/>
      <c r="K129" s="18"/>
    </row>
    <row r="130" spans="1:11" ht="12.75" x14ac:dyDescent="0.15">
      <c r="A130" s="32">
        <v>18917070</v>
      </c>
      <c r="B130" s="18"/>
      <c r="C130" s="18"/>
      <c r="D130" s="18"/>
      <c r="E130" s="18"/>
      <c r="F130" s="18"/>
      <c r="G130" s="18"/>
      <c r="H130" s="18"/>
      <c r="I130" s="18"/>
      <c r="J130" s="18"/>
      <c r="K130" s="18"/>
    </row>
    <row r="131" spans="1:11" ht="12.75" x14ac:dyDescent="0.15">
      <c r="A131" s="33">
        <v>1</v>
      </c>
      <c r="B131" s="18"/>
      <c r="C131" s="18"/>
      <c r="D131" s="18"/>
      <c r="E131" s="18"/>
      <c r="F131" s="18"/>
      <c r="G131" s="18"/>
      <c r="H131" s="18"/>
      <c r="I131" s="18"/>
      <c r="J131" s="18"/>
      <c r="K131" s="18"/>
    </row>
    <row r="132" spans="1:11" ht="12.75" x14ac:dyDescent="0.15">
      <c r="A132" s="32">
        <v>189171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</row>
    <row r="133" spans="1:11" ht="12.75" x14ac:dyDescent="0.15">
      <c r="A133" s="16"/>
      <c r="B133" s="18"/>
      <c r="C133" s="18"/>
      <c r="D133" s="18"/>
      <c r="E133" s="18"/>
      <c r="F133" s="18"/>
      <c r="G133" s="18"/>
      <c r="H133" s="18"/>
      <c r="I133" s="18"/>
      <c r="J133" s="18"/>
      <c r="K133" s="18"/>
    </row>
    <row r="134" spans="1:11" ht="12.75" x14ac:dyDescent="0.15">
      <c r="A134" s="16"/>
      <c r="B134" s="18"/>
      <c r="C134" s="18"/>
      <c r="D134" s="18"/>
      <c r="E134" s="18"/>
      <c r="F134" s="18"/>
      <c r="G134" s="18"/>
      <c r="H134" s="18"/>
      <c r="I134" s="18"/>
      <c r="J134" s="18"/>
      <c r="K134" s="18"/>
    </row>
    <row r="135" spans="1:11" ht="12.75" x14ac:dyDescent="0.15">
      <c r="A135" s="32">
        <v>18917070</v>
      </c>
      <c r="B135" s="18"/>
      <c r="C135" s="18"/>
      <c r="D135" s="18"/>
      <c r="E135" s="18"/>
      <c r="F135" s="18"/>
      <c r="G135" s="18"/>
      <c r="H135" s="18"/>
      <c r="I135" s="18"/>
      <c r="J135" s="18"/>
      <c r="K135" s="18"/>
    </row>
    <row r="136" spans="1:11" ht="12.75" x14ac:dyDescent="0.15">
      <c r="A136" s="33">
        <v>1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</row>
    <row r="137" spans="1:11" ht="12.75" x14ac:dyDescent="0.15">
      <c r="A137" s="32">
        <v>189171</v>
      </c>
      <c r="B137" s="18"/>
      <c r="C137" s="18"/>
      <c r="D137" s="18"/>
      <c r="E137" s="18"/>
      <c r="F137" s="18"/>
      <c r="G137" s="18"/>
      <c r="H137" s="18"/>
      <c r="I137" s="18"/>
      <c r="J137" s="18"/>
      <c r="K137" s="18"/>
    </row>
    <row r="138" spans="1:11" ht="12.75" x14ac:dyDescent="0.15">
      <c r="A138" s="16"/>
      <c r="B138" s="18"/>
      <c r="C138" s="18"/>
      <c r="D138" s="18"/>
      <c r="E138" s="18"/>
      <c r="F138" s="18"/>
      <c r="G138" s="18"/>
      <c r="H138" s="18"/>
      <c r="I138" s="18"/>
      <c r="J138" s="18"/>
      <c r="K138" s="18"/>
    </row>
    <row r="139" spans="1:11" ht="12.75" x14ac:dyDescent="0.15">
      <c r="A139" s="16"/>
      <c r="B139" s="18"/>
      <c r="C139" s="18"/>
      <c r="D139" s="18"/>
      <c r="E139" s="18"/>
      <c r="F139" s="18"/>
      <c r="G139" s="18"/>
      <c r="H139" s="18"/>
      <c r="I139" s="18"/>
      <c r="J139" s="18"/>
      <c r="K139" s="18"/>
    </row>
    <row r="140" spans="1:11" ht="12.75" x14ac:dyDescent="0.15">
      <c r="A140" s="32">
        <v>56947236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</row>
    <row r="141" spans="1:11" ht="12.75" x14ac:dyDescent="0.15">
      <c r="A141" s="33">
        <v>2</v>
      </c>
      <c r="B141" s="18"/>
      <c r="C141" s="18"/>
      <c r="D141" s="18"/>
      <c r="E141" s="18"/>
      <c r="F141" s="18"/>
      <c r="G141" s="18"/>
      <c r="H141" s="18"/>
      <c r="I141" s="18"/>
      <c r="J141" s="18"/>
      <c r="K141" s="18"/>
    </row>
    <row r="142" spans="1:11" ht="12.75" x14ac:dyDescent="0.15">
      <c r="A142" s="32">
        <v>1138945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8"/>
    </row>
    <row r="143" spans="1:11" ht="12.75" x14ac:dyDescent="0.1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</row>
    <row r="144" spans="1:11" ht="12.75" x14ac:dyDescent="0.15">
      <c r="A144" s="16"/>
      <c r="B144" s="18"/>
      <c r="C144" s="18"/>
      <c r="D144" s="18"/>
      <c r="E144" s="18"/>
      <c r="F144" s="18"/>
      <c r="G144" s="18"/>
      <c r="H144" s="18"/>
      <c r="I144" s="18"/>
      <c r="J144" s="18"/>
      <c r="K144" s="18"/>
    </row>
    <row r="145" spans="1:11" ht="12.75" x14ac:dyDescent="0.15">
      <c r="A145" s="34" t="s">
        <v>230</v>
      </c>
      <c r="B145" s="193">
        <v>56947236</v>
      </c>
      <c r="C145" s="193"/>
      <c r="D145" s="18"/>
      <c r="E145" s="18"/>
      <c r="F145" s="18"/>
      <c r="G145" s="18"/>
      <c r="H145" s="18"/>
      <c r="I145" s="18"/>
      <c r="J145" s="18"/>
      <c r="K145" s="18"/>
    </row>
    <row r="146" spans="1:11" ht="12" customHeight="1" x14ac:dyDescent="0.15">
      <c r="A146" s="34" t="s">
        <v>227</v>
      </c>
      <c r="B146" s="195">
        <v>1.5</v>
      </c>
      <c r="C146" s="195"/>
      <c r="D146" s="18"/>
      <c r="E146" s="18"/>
      <c r="F146" s="18"/>
      <c r="G146" s="18"/>
      <c r="H146" s="18"/>
      <c r="I146" s="18"/>
      <c r="J146" s="18"/>
      <c r="K146" s="18"/>
    </row>
    <row r="147" spans="1:11" ht="25.5" x14ac:dyDescent="0.15">
      <c r="A147" s="34" t="s">
        <v>295</v>
      </c>
      <c r="B147" s="193">
        <v>854209</v>
      </c>
      <c r="C147" s="193"/>
      <c r="D147" s="18"/>
      <c r="E147" s="18"/>
      <c r="F147" s="18"/>
      <c r="G147" s="18"/>
      <c r="H147" s="18"/>
      <c r="I147" s="18"/>
      <c r="J147" s="18"/>
      <c r="K147" s="18"/>
    </row>
    <row r="148" spans="1:11" ht="25.5" x14ac:dyDescent="0.15">
      <c r="A148" s="24" t="s">
        <v>280</v>
      </c>
      <c r="B148" s="190"/>
      <c r="C148" s="190"/>
      <c r="D148" s="18"/>
      <c r="E148" s="18"/>
      <c r="F148" s="18"/>
      <c r="G148" s="18"/>
      <c r="H148" s="18"/>
      <c r="I148" s="18"/>
      <c r="J148" s="18"/>
      <c r="K148" s="18"/>
    </row>
    <row r="149" spans="1:11" ht="12.75" x14ac:dyDescent="0.15">
      <c r="A149" s="34" t="s">
        <v>230</v>
      </c>
      <c r="B149" s="193">
        <v>61503015</v>
      </c>
      <c r="C149" s="193"/>
      <c r="D149" s="18"/>
      <c r="E149" s="18"/>
      <c r="F149" s="18"/>
      <c r="G149" s="18"/>
      <c r="H149" s="18"/>
      <c r="I149" s="18"/>
      <c r="J149" s="18"/>
      <c r="K149" s="18"/>
    </row>
    <row r="150" spans="1:11" ht="12" customHeight="1" x14ac:dyDescent="0.15">
      <c r="A150" s="34" t="s">
        <v>227</v>
      </c>
      <c r="B150" s="195">
        <v>1</v>
      </c>
      <c r="C150" s="195"/>
      <c r="D150" s="18"/>
      <c r="E150" s="18"/>
      <c r="F150" s="18"/>
      <c r="G150" s="18"/>
      <c r="H150" s="18"/>
      <c r="I150" s="18"/>
      <c r="J150" s="18"/>
      <c r="K150" s="18"/>
    </row>
    <row r="151" spans="1:11" ht="25.5" x14ac:dyDescent="0.15">
      <c r="A151" s="34" t="s">
        <v>296</v>
      </c>
      <c r="B151" s="193">
        <v>615030</v>
      </c>
      <c r="C151" s="193"/>
      <c r="D151" s="18"/>
      <c r="E151" s="18"/>
      <c r="F151" s="18"/>
      <c r="G151" s="18"/>
      <c r="H151" s="18"/>
      <c r="I151" s="18"/>
      <c r="J151" s="18"/>
      <c r="K151" s="18"/>
    </row>
    <row r="152" spans="1:11" ht="51" x14ac:dyDescent="0.15">
      <c r="A152" s="24" t="s">
        <v>282</v>
      </c>
      <c r="B152" s="193"/>
      <c r="C152" s="193"/>
      <c r="D152" s="18"/>
      <c r="E152" s="18"/>
      <c r="F152" s="18"/>
      <c r="G152" s="18"/>
      <c r="H152" s="18"/>
      <c r="I152" s="18"/>
      <c r="J152" s="18"/>
      <c r="K152" s="18"/>
    </row>
    <row r="153" spans="1:11" ht="12.75" x14ac:dyDescent="0.15">
      <c r="A153" s="34" t="s">
        <v>230</v>
      </c>
      <c r="B153" s="17"/>
      <c r="C153" s="27">
        <v>61503015</v>
      </c>
      <c r="D153" s="18"/>
      <c r="E153" s="18"/>
      <c r="F153" s="18"/>
      <c r="G153" s="18"/>
      <c r="H153" s="18"/>
      <c r="I153" s="18"/>
      <c r="J153" s="18"/>
      <c r="K153" s="18"/>
    </row>
    <row r="154" spans="1:11" ht="12.75" x14ac:dyDescent="0.15">
      <c r="A154" s="34" t="s">
        <v>227</v>
      </c>
      <c r="B154" s="17"/>
      <c r="C154" s="26">
        <v>1</v>
      </c>
      <c r="D154" s="18"/>
      <c r="E154" s="18"/>
      <c r="F154" s="18"/>
      <c r="G154" s="18"/>
      <c r="H154" s="18"/>
      <c r="I154" s="18"/>
      <c r="J154" s="18"/>
      <c r="K154" s="18"/>
    </row>
    <row r="155" spans="1:11" ht="38.25" x14ac:dyDescent="0.15">
      <c r="A155" s="34" t="s">
        <v>297</v>
      </c>
      <c r="B155" s="17"/>
      <c r="C155" s="27">
        <v>615030</v>
      </c>
      <c r="D155" s="18"/>
      <c r="E155" s="18"/>
      <c r="F155" s="18"/>
      <c r="G155" s="18"/>
      <c r="H155" s="18"/>
      <c r="I155" s="18"/>
      <c r="J155" s="18"/>
      <c r="K155" s="18"/>
    </row>
    <row r="156" spans="1:11" ht="38.25" x14ac:dyDescent="0.15">
      <c r="A156" s="35" t="s">
        <v>214</v>
      </c>
      <c r="B156" s="17"/>
      <c r="C156" s="29">
        <v>4214609</v>
      </c>
      <c r="D156" s="18"/>
      <c r="E156" s="18"/>
      <c r="F156" s="18"/>
      <c r="G156" s="18"/>
      <c r="H156" s="18"/>
      <c r="I156" s="18"/>
      <c r="J156" s="18"/>
      <c r="K156" s="18"/>
    </row>
    <row r="157" spans="1:11" ht="76.5" x14ac:dyDescent="0.15">
      <c r="A157" s="35" t="s">
        <v>215</v>
      </c>
      <c r="B157" s="17"/>
      <c r="C157" s="29">
        <v>76205479</v>
      </c>
      <c r="D157" s="18"/>
      <c r="E157" s="18"/>
      <c r="F157" s="18"/>
      <c r="G157" s="18"/>
      <c r="H157" s="18"/>
      <c r="I157" s="18"/>
      <c r="J157" s="18"/>
      <c r="K157" s="18"/>
    </row>
    <row r="158" spans="1:11" ht="12.75" x14ac:dyDescent="0.15">
      <c r="A158" s="17"/>
      <c r="B158" s="190"/>
      <c r="C158" s="190"/>
      <c r="D158" s="18"/>
      <c r="E158" s="18"/>
      <c r="F158" s="18"/>
      <c r="G158" s="18"/>
      <c r="H158" s="18"/>
      <c r="I158" s="18"/>
      <c r="J158" s="18"/>
      <c r="K158" s="18"/>
    </row>
    <row r="159" spans="1:11" ht="102" x14ac:dyDescent="0.15">
      <c r="A159" s="65" t="s">
        <v>298</v>
      </c>
      <c r="B159" s="190"/>
      <c r="C159" s="190"/>
      <c r="D159" s="18"/>
      <c r="E159" s="18"/>
      <c r="F159" s="18"/>
      <c r="G159" s="18"/>
      <c r="H159" s="18"/>
      <c r="I159" s="18"/>
      <c r="J159" s="18"/>
      <c r="K159" s="18"/>
    </row>
    <row r="160" spans="1:11" ht="12.75" x14ac:dyDescent="0.15">
      <c r="A160" s="190"/>
      <c r="B160" s="190"/>
      <c r="C160" s="17"/>
      <c r="D160" s="18"/>
      <c r="E160" s="18"/>
      <c r="F160" s="18"/>
      <c r="G160" s="18"/>
      <c r="H160" s="18"/>
      <c r="I160" s="18"/>
      <c r="J160" s="18"/>
      <c r="K160" s="18"/>
    </row>
    <row r="161" spans="1:11" ht="38.25" x14ac:dyDescent="0.15">
      <c r="A161" s="190"/>
      <c r="B161" s="190"/>
      <c r="C161" s="26" t="s">
        <v>217</v>
      </c>
      <c r="D161" s="18"/>
      <c r="E161" s="18"/>
      <c r="F161" s="18"/>
      <c r="G161" s="18"/>
      <c r="H161" s="18"/>
      <c r="I161" s="18"/>
      <c r="J161" s="18"/>
      <c r="K161" s="18"/>
    </row>
    <row r="162" spans="1:11" ht="89.25" x14ac:dyDescent="0.15">
      <c r="A162" s="66" t="s">
        <v>222</v>
      </c>
      <c r="B162" s="67" t="s">
        <v>219</v>
      </c>
      <c r="C162" s="38" t="s">
        <v>220</v>
      </c>
      <c r="D162" s="18"/>
      <c r="E162" s="18"/>
      <c r="F162" s="18"/>
      <c r="G162" s="18"/>
      <c r="H162" s="18"/>
      <c r="I162" s="18"/>
      <c r="J162" s="18"/>
      <c r="K162" s="18"/>
    </row>
    <row r="163" spans="1:11" ht="38.25" x14ac:dyDescent="0.15">
      <c r="A163" s="28" t="s">
        <v>223</v>
      </c>
      <c r="B163" s="17"/>
      <c r="C163" s="17"/>
      <c r="D163" s="18"/>
      <c r="E163" s="18"/>
      <c r="F163" s="18"/>
      <c r="G163" s="18"/>
      <c r="H163" s="18"/>
      <c r="I163" s="18"/>
      <c r="J163" s="18"/>
      <c r="K163" s="18"/>
    </row>
    <row r="164" spans="1:11" ht="12.75" x14ac:dyDescent="0.15">
      <c r="A164" s="16"/>
      <c r="B164" s="18"/>
      <c r="C164" s="18"/>
      <c r="D164" s="18"/>
      <c r="E164" s="18"/>
      <c r="F164" s="18"/>
      <c r="G164" s="18"/>
      <c r="H164" s="18"/>
      <c r="I164" s="18"/>
      <c r="J164" s="18"/>
      <c r="K164" s="18"/>
    </row>
    <row r="165" spans="1:11" ht="12.75" x14ac:dyDescent="0.15">
      <c r="A165" s="16"/>
      <c r="B165" s="18"/>
      <c r="C165" s="18"/>
      <c r="D165" s="18"/>
      <c r="E165" s="18"/>
      <c r="F165" s="18"/>
      <c r="G165" s="18"/>
      <c r="H165" s="18"/>
      <c r="I165" s="18"/>
      <c r="J165" s="18"/>
      <c r="K165" s="18"/>
    </row>
    <row r="166" spans="1:11" ht="12.75" x14ac:dyDescent="0.15">
      <c r="A166" s="16"/>
      <c r="B166" s="18"/>
      <c r="C166" s="18"/>
      <c r="D166" s="18"/>
      <c r="E166" s="18"/>
      <c r="F166" s="18"/>
      <c r="G166" s="18"/>
      <c r="H166" s="18"/>
      <c r="I166" s="18"/>
      <c r="J166" s="18"/>
      <c r="K166" s="18"/>
    </row>
    <row r="167" spans="1:11" ht="12.75" x14ac:dyDescent="0.15">
      <c r="A167" s="39" t="s">
        <v>221</v>
      </c>
      <c r="B167" s="18"/>
      <c r="C167" s="18"/>
      <c r="D167" s="18"/>
      <c r="E167" s="18"/>
      <c r="F167" s="18"/>
      <c r="G167" s="18"/>
      <c r="H167" s="18"/>
      <c r="I167" s="18"/>
      <c r="J167" s="18"/>
      <c r="K167" s="18"/>
    </row>
  </sheetData>
  <autoFilter ref="A30:K77" xr:uid="{406BE275-89E1-4356-8EE7-07D712B063C4}"/>
  <mergeCells count="28">
    <mergeCell ref="A29:A30"/>
    <mergeCell ref="B29:C29"/>
    <mergeCell ref="D29:D30"/>
    <mergeCell ref="E29:E30"/>
    <mergeCell ref="F29:F30"/>
    <mergeCell ref="G100:H100"/>
    <mergeCell ref="I100:I101"/>
    <mergeCell ref="J100:J101"/>
    <mergeCell ref="K100:K101"/>
    <mergeCell ref="I29:I30"/>
    <mergeCell ref="J29:J30"/>
    <mergeCell ref="K29:K30"/>
    <mergeCell ref="G29:H29"/>
    <mergeCell ref="B150:C150"/>
    <mergeCell ref="B100:C100"/>
    <mergeCell ref="D100:D101"/>
    <mergeCell ref="E100:E101"/>
    <mergeCell ref="F100:F101"/>
    <mergeCell ref="B145:C145"/>
    <mergeCell ref="B146:C146"/>
    <mergeCell ref="B147:C147"/>
    <mergeCell ref="B148:C148"/>
    <mergeCell ref="B149:C149"/>
    <mergeCell ref="B151:C152"/>
    <mergeCell ref="B158:B159"/>
    <mergeCell ref="C158:C159"/>
    <mergeCell ref="A160:A161"/>
    <mergeCell ref="B160:B16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91430-611E-4813-9137-8AADB5CB0711}">
  <dimension ref="A6:N239"/>
  <sheetViews>
    <sheetView topLeftCell="A100" workbookViewId="0">
      <selection activeCell="F112" sqref="F112"/>
    </sheetView>
  </sheetViews>
  <sheetFormatPr defaultRowHeight="10.5" x14ac:dyDescent="0.15"/>
  <cols>
    <col min="1" max="1" width="14.28515625" bestFit="1" customWidth="1"/>
    <col min="2" max="2" width="16.5703125" bestFit="1" customWidth="1"/>
    <col min="3" max="3" width="11.7109375" bestFit="1" customWidth="1"/>
    <col min="4" max="4" width="11.28515625" bestFit="1" customWidth="1"/>
    <col min="5" max="5" width="10.140625" bestFit="1" customWidth="1"/>
    <col min="6" max="6" width="12.42578125" bestFit="1" customWidth="1"/>
    <col min="7" max="7" width="10.140625" bestFit="1" customWidth="1"/>
    <col min="8" max="8" width="11.7109375" bestFit="1" customWidth="1"/>
    <col min="9" max="11" width="9.42578125" bestFit="1" customWidth="1"/>
    <col min="14" max="14" width="11.140625" bestFit="1" customWidth="1"/>
  </cols>
  <sheetData>
    <row r="6" spans="1:11" ht="12.75" x14ac:dyDescent="0.15">
      <c r="A6" s="185" t="s">
        <v>186</v>
      </c>
      <c r="B6" s="186" t="s">
        <v>187</v>
      </c>
      <c r="C6" s="186"/>
      <c r="D6" s="187" t="s">
        <v>188</v>
      </c>
      <c r="E6" s="187" t="s">
        <v>189</v>
      </c>
      <c r="F6" s="185" t="s">
        <v>190</v>
      </c>
      <c r="G6" s="194" t="s">
        <v>191</v>
      </c>
      <c r="H6" s="194"/>
      <c r="I6" s="187" t="s">
        <v>192</v>
      </c>
      <c r="J6" s="187" t="s">
        <v>193</v>
      </c>
      <c r="K6" s="185" t="s">
        <v>194</v>
      </c>
    </row>
    <row r="7" spans="1:11" ht="12.75" x14ac:dyDescent="0.15">
      <c r="A7" s="185"/>
      <c r="B7" s="44" t="s">
        <v>195</v>
      </c>
      <c r="C7" s="44" t="s">
        <v>196</v>
      </c>
      <c r="D7" s="187"/>
      <c r="E7" s="187"/>
      <c r="F7" s="185"/>
      <c r="G7" s="44" t="s">
        <v>195</v>
      </c>
      <c r="H7" s="44" t="s">
        <v>196</v>
      </c>
      <c r="I7" s="187"/>
      <c r="J7" s="187"/>
      <c r="K7" s="185"/>
    </row>
    <row r="8" spans="1:11" ht="12.75" x14ac:dyDescent="0.15">
      <c r="A8" s="26">
        <v>1</v>
      </c>
      <c r="B8" s="45">
        <v>44809</v>
      </c>
      <c r="C8" s="46">
        <v>37216</v>
      </c>
      <c r="D8" s="27">
        <v>2755212</v>
      </c>
      <c r="E8" s="27">
        <v>220417</v>
      </c>
      <c r="F8" s="27">
        <v>2975629</v>
      </c>
      <c r="G8" s="45">
        <v>44813</v>
      </c>
      <c r="H8" s="46">
        <v>4.00001132209E+17</v>
      </c>
      <c r="I8" s="27">
        <v>2755210</v>
      </c>
      <c r="J8" s="27">
        <v>220416</v>
      </c>
      <c r="K8" s="27">
        <v>2975626</v>
      </c>
    </row>
    <row r="9" spans="1:11" ht="12.75" x14ac:dyDescent="0.15">
      <c r="A9" s="26">
        <v>2</v>
      </c>
      <c r="B9" s="45">
        <v>44814</v>
      </c>
      <c r="C9" s="46">
        <v>39890</v>
      </c>
      <c r="D9" s="27">
        <v>2237027</v>
      </c>
      <c r="E9" s="27">
        <v>178962</v>
      </c>
      <c r="F9" s="27">
        <v>2415989</v>
      </c>
      <c r="G9" s="45">
        <v>44817</v>
      </c>
      <c r="H9" s="46">
        <v>4.00001132209E+17</v>
      </c>
      <c r="I9" s="27">
        <v>2237024</v>
      </c>
      <c r="J9" s="27">
        <v>178962</v>
      </c>
      <c r="K9" s="27">
        <v>2415986</v>
      </c>
    </row>
    <row r="10" spans="1:11" ht="12.75" x14ac:dyDescent="0.15">
      <c r="A10" s="26">
        <v>3</v>
      </c>
      <c r="B10" s="45">
        <v>44821</v>
      </c>
      <c r="C10" s="46">
        <v>42054</v>
      </c>
      <c r="D10" s="27">
        <v>1737531</v>
      </c>
      <c r="E10" s="27">
        <v>139002</v>
      </c>
      <c r="F10" s="27">
        <v>1876533</v>
      </c>
      <c r="G10" s="45">
        <v>44821</v>
      </c>
      <c r="H10" s="46">
        <v>4.0000113220900102E+17</v>
      </c>
      <c r="I10" s="27">
        <v>1737830</v>
      </c>
      <c r="J10" s="27">
        <v>139027</v>
      </c>
      <c r="K10" s="27">
        <v>1876857</v>
      </c>
    </row>
    <row r="11" spans="1:11" ht="12.75" x14ac:dyDescent="0.15">
      <c r="A11" s="26">
        <v>4</v>
      </c>
      <c r="B11" s="45">
        <v>44821</v>
      </c>
      <c r="C11" s="46">
        <v>42281</v>
      </c>
      <c r="D11" s="27">
        <v>2124788</v>
      </c>
      <c r="E11" s="27">
        <v>169983</v>
      </c>
      <c r="F11" s="27">
        <v>2294771</v>
      </c>
      <c r="G11" s="45">
        <v>44823</v>
      </c>
      <c r="H11" s="46">
        <v>4.0000113220900102E+17</v>
      </c>
      <c r="I11" s="27">
        <v>2124785</v>
      </c>
      <c r="J11" s="27">
        <v>169983</v>
      </c>
      <c r="K11" s="27">
        <v>2294768</v>
      </c>
    </row>
    <row r="12" spans="1:11" ht="12.75" x14ac:dyDescent="0.15">
      <c r="A12" s="26">
        <v>5</v>
      </c>
      <c r="B12" s="45">
        <v>44830</v>
      </c>
      <c r="C12" s="46">
        <v>44174</v>
      </c>
      <c r="D12" s="27">
        <v>2212455</v>
      </c>
      <c r="E12" s="27">
        <v>176996</v>
      </c>
      <c r="F12" s="27">
        <v>2389451</v>
      </c>
      <c r="G12" s="45">
        <v>44831</v>
      </c>
      <c r="H12" s="46">
        <v>4.0000113220900301E+17</v>
      </c>
      <c r="I12" s="27">
        <v>2212455</v>
      </c>
      <c r="J12" s="27">
        <v>176996</v>
      </c>
      <c r="K12" s="27">
        <v>2389451</v>
      </c>
    </row>
    <row r="13" spans="1:11" ht="12.75" x14ac:dyDescent="0.15">
      <c r="A13" s="26">
        <v>6</v>
      </c>
      <c r="B13" s="45">
        <v>44830</v>
      </c>
      <c r="C13" s="46">
        <v>44133</v>
      </c>
      <c r="D13" s="27">
        <v>3184734</v>
      </c>
      <c r="E13" s="27">
        <v>254779</v>
      </c>
      <c r="F13" s="27">
        <v>3439513</v>
      </c>
      <c r="G13" s="45">
        <v>44832</v>
      </c>
      <c r="H13" s="46">
        <v>4.0000113220900403E+17</v>
      </c>
      <c r="I13" s="27">
        <v>3184636</v>
      </c>
      <c r="J13" s="27">
        <v>254771</v>
      </c>
      <c r="K13" s="27">
        <v>3439407</v>
      </c>
    </row>
    <row r="14" spans="1:11" ht="12.75" x14ac:dyDescent="0.15">
      <c r="A14" s="26">
        <v>7</v>
      </c>
      <c r="B14" s="45">
        <v>44837</v>
      </c>
      <c r="C14" s="46">
        <v>45756</v>
      </c>
      <c r="D14" s="27">
        <v>2322147</v>
      </c>
      <c r="E14" s="27">
        <v>185772</v>
      </c>
      <c r="F14" s="27">
        <v>2507919</v>
      </c>
      <c r="G14" s="45">
        <v>44838</v>
      </c>
      <c r="H14" s="46">
        <v>4.0000113221000397E+17</v>
      </c>
      <c r="I14" s="27">
        <v>2322146</v>
      </c>
      <c r="J14" s="27">
        <v>185771</v>
      </c>
      <c r="K14" s="27">
        <v>2507917</v>
      </c>
    </row>
    <row r="15" spans="1:11" ht="12.75" x14ac:dyDescent="0.15">
      <c r="A15" s="26">
        <v>8</v>
      </c>
      <c r="B15" s="45">
        <v>44839</v>
      </c>
      <c r="C15" s="46">
        <v>45902</v>
      </c>
      <c r="D15" s="27">
        <v>3088384</v>
      </c>
      <c r="E15" s="27">
        <v>247071</v>
      </c>
      <c r="F15" s="27">
        <v>3335455</v>
      </c>
      <c r="G15" s="45">
        <v>44841</v>
      </c>
      <c r="H15" s="46">
        <v>4.0000113221000397E+17</v>
      </c>
      <c r="I15" s="27">
        <v>3088385</v>
      </c>
      <c r="J15" s="27">
        <v>247070</v>
      </c>
      <c r="K15" s="27">
        <v>3335455</v>
      </c>
    </row>
    <row r="16" spans="1:11" ht="12.75" x14ac:dyDescent="0.15">
      <c r="A16" s="26">
        <v>9</v>
      </c>
      <c r="B16" s="45">
        <v>44844</v>
      </c>
      <c r="C16" s="46">
        <v>46957</v>
      </c>
      <c r="D16" s="27">
        <v>2317848</v>
      </c>
      <c r="E16" s="27">
        <v>185428</v>
      </c>
      <c r="F16" s="27">
        <v>2503276</v>
      </c>
      <c r="G16" s="45">
        <v>44845</v>
      </c>
      <c r="H16" s="46">
        <v>4.0000113221000397E+17</v>
      </c>
      <c r="I16" s="27">
        <v>2317879</v>
      </c>
      <c r="J16" s="27">
        <v>185431</v>
      </c>
      <c r="K16" s="27">
        <v>2503310</v>
      </c>
    </row>
    <row r="17" spans="1:11" ht="12.75" x14ac:dyDescent="0.15">
      <c r="A17" s="26">
        <v>10</v>
      </c>
      <c r="B17" s="45">
        <v>44847</v>
      </c>
      <c r="C17" s="46">
        <v>47521</v>
      </c>
      <c r="D17" s="27">
        <v>2433032</v>
      </c>
      <c r="E17" s="27">
        <v>194643</v>
      </c>
      <c r="F17" s="27">
        <v>2627675</v>
      </c>
      <c r="G17" s="45">
        <v>44848</v>
      </c>
      <c r="H17" s="46">
        <v>4.0000113221000397E+17</v>
      </c>
      <c r="I17" s="27">
        <v>2433030</v>
      </c>
      <c r="J17" s="27">
        <v>194642</v>
      </c>
      <c r="K17" s="27">
        <v>2627672</v>
      </c>
    </row>
    <row r="18" spans="1:11" ht="12.75" x14ac:dyDescent="0.15">
      <c r="A18" s="26">
        <v>11</v>
      </c>
      <c r="B18" s="45">
        <v>44848</v>
      </c>
      <c r="C18" s="46">
        <v>47609</v>
      </c>
      <c r="D18" s="27">
        <v>819573</v>
      </c>
      <c r="E18" s="27">
        <v>65566</v>
      </c>
      <c r="F18" s="27">
        <v>885139</v>
      </c>
      <c r="G18" s="45">
        <v>44848</v>
      </c>
      <c r="H18" s="46">
        <v>4.0000113221000397E+17</v>
      </c>
      <c r="I18" s="27">
        <v>819572</v>
      </c>
      <c r="J18" s="27">
        <v>65566</v>
      </c>
      <c r="K18" s="27">
        <v>885138</v>
      </c>
    </row>
    <row r="19" spans="1:11" ht="12.75" x14ac:dyDescent="0.15">
      <c r="A19" s="26">
        <v>12</v>
      </c>
      <c r="B19" s="45">
        <v>44858</v>
      </c>
      <c r="C19" s="46">
        <v>48722</v>
      </c>
      <c r="D19" s="27">
        <v>2879715</v>
      </c>
      <c r="E19" s="27">
        <v>230377</v>
      </c>
      <c r="F19" s="27">
        <v>3110092</v>
      </c>
      <c r="G19" s="45">
        <v>44859</v>
      </c>
      <c r="H19" s="46">
        <v>4.0000113221000397E+17</v>
      </c>
      <c r="I19" s="27">
        <v>2879715</v>
      </c>
      <c r="J19" s="27">
        <v>230377</v>
      </c>
      <c r="K19" s="27">
        <v>3110092</v>
      </c>
    </row>
    <row r="20" spans="1:11" ht="12.75" x14ac:dyDescent="0.15">
      <c r="A20" s="26">
        <v>13</v>
      </c>
      <c r="B20" s="45">
        <v>44856</v>
      </c>
      <c r="C20" s="46">
        <v>48716</v>
      </c>
      <c r="D20" s="27">
        <v>1620614</v>
      </c>
      <c r="E20" s="27">
        <v>129649</v>
      </c>
      <c r="F20" s="27">
        <v>1750263</v>
      </c>
      <c r="G20" s="45">
        <v>44860</v>
      </c>
      <c r="H20" s="46">
        <v>4.0000113221000397E+17</v>
      </c>
      <c r="I20" s="27">
        <v>1620615</v>
      </c>
      <c r="J20" s="27">
        <v>129649</v>
      </c>
      <c r="K20" s="27">
        <v>1750264</v>
      </c>
    </row>
    <row r="21" spans="1:11" ht="12.75" x14ac:dyDescent="0.15">
      <c r="A21" s="26">
        <v>14</v>
      </c>
      <c r="B21" s="45">
        <v>44862</v>
      </c>
      <c r="C21" s="46">
        <v>49366</v>
      </c>
      <c r="D21" s="27">
        <v>1625843</v>
      </c>
      <c r="E21" s="27">
        <v>130067</v>
      </c>
      <c r="F21" s="27">
        <v>1755910</v>
      </c>
      <c r="G21" s="45">
        <v>44863</v>
      </c>
      <c r="H21" s="46">
        <v>4.0000113221000499E+17</v>
      </c>
      <c r="I21" s="27">
        <v>1625844</v>
      </c>
      <c r="J21" s="27">
        <v>130067</v>
      </c>
      <c r="K21" s="27">
        <v>1755911</v>
      </c>
    </row>
    <row r="22" spans="1:11" ht="12.75" x14ac:dyDescent="0.15">
      <c r="A22" s="26">
        <v>15</v>
      </c>
      <c r="B22" s="45">
        <v>44805</v>
      </c>
      <c r="C22" s="46">
        <v>37134</v>
      </c>
      <c r="D22" s="27">
        <v>697594</v>
      </c>
      <c r="E22" s="27">
        <v>55808</v>
      </c>
      <c r="F22" s="27">
        <v>753402</v>
      </c>
      <c r="G22" s="45">
        <v>44805</v>
      </c>
      <c r="H22" s="46">
        <v>1.4001332209E+16</v>
      </c>
      <c r="I22" s="27">
        <v>697590</v>
      </c>
      <c r="J22" s="27">
        <v>55807</v>
      </c>
      <c r="K22" s="27">
        <v>753397</v>
      </c>
    </row>
    <row r="23" spans="1:11" ht="12.75" x14ac:dyDescent="0.15">
      <c r="A23" s="26">
        <v>16</v>
      </c>
      <c r="B23" s="45">
        <v>44805</v>
      </c>
      <c r="C23" s="46">
        <v>37111</v>
      </c>
      <c r="D23" s="27">
        <v>1502335</v>
      </c>
      <c r="E23" s="27">
        <v>120187</v>
      </c>
      <c r="F23" s="27">
        <v>1622522</v>
      </c>
      <c r="G23" s="45">
        <v>44809</v>
      </c>
      <c r="H23" s="46">
        <v>2.77001332209E+17</v>
      </c>
      <c r="I23" s="27">
        <v>1502334</v>
      </c>
      <c r="J23" s="27">
        <v>120186</v>
      </c>
      <c r="K23" s="27">
        <v>1622520</v>
      </c>
    </row>
    <row r="24" spans="1:11" ht="12.75" x14ac:dyDescent="0.15">
      <c r="A24" s="26">
        <v>17</v>
      </c>
      <c r="B24" s="45">
        <v>44811</v>
      </c>
      <c r="C24" s="46">
        <v>37467</v>
      </c>
      <c r="D24" s="27">
        <v>1717419</v>
      </c>
      <c r="E24" s="27">
        <v>137394</v>
      </c>
      <c r="F24" s="27">
        <v>1854813</v>
      </c>
      <c r="G24" s="45">
        <v>44812</v>
      </c>
      <c r="H24" s="46">
        <v>2.35001332209E+17</v>
      </c>
      <c r="I24" s="27">
        <v>1717418</v>
      </c>
      <c r="J24" s="27">
        <v>137394</v>
      </c>
      <c r="K24" s="27">
        <v>1854812</v>
      </c>
    </row>
    <row r="25" spans="1:11" ht="12.75" x14ac:dyDescent="0.15">
      <c r="A25" s="26">
        <v>18</v>
      </c>
      <c r="B25" s="45">
        <v>44814</v>
      </c>
      <c r="C25" s="46">
        <v>40105</v>
      </c>
      <c r="D25" s="27">
        <v>1163415</v>
      </c>
      <c r="E25" s="27">
        <v>93073</v>
      </c>
      <c r="F25" s="27">
        <v>1256488</v>
      </c>
      <c r="G25" s="45">
        <v>44819</v>
      </c>
      <c r="H25" s="46">
        <v>2.06001332209E+17</v>
      </c>
      <c r="I25" s="27">
        <v>1163415</v>
      </c>
      <c r="J25" s="27">
        <v>93073</v>
      </c>
      <c r="K25" s="27">
        <v>1256488</v>
      </c>
    </row>
    <row r="26" spans="1:11" ht="12.75" x14ac:dyDescent="0.15">
      <c r="A26" s="26">
        <v>19</v>
      </c>
      <c r="B26" s="45">
        <v>44817</v>
      </c>
      <c r="C26" s="46">
        <v>40190</v>
      </c>
      <c r="D26" s="27">
        <v>844667</v>
      </c>
      <c r="E26" s="27">
        <v>67573</v>
      </c>
      <c r="F26" s="27">
        <v>912240</v>
      </c>
      <c r="G26" s="45">
        <v>44819</v>
      </c>
      <c r="H26" s="46">
        <v>3.03001332209E+17</v>
      </c>
      <c r="I26" s="27">
        <v>844665</v>
      </c>
      <c r="J26" s="27">
        <v>67573</v>
      </c>
      <c r="K26" s="27">
        <v>912238</v>
      </c>
    </row>
    <row r="27" spans="1:11" ht="12.75" x14ac:dyDescent="0.15">
      <c r="A27" s="26">
        <v>20</v>
      </c>
      <c r="B27" s="45">
        <v>44817</v>
      </c>
      <c r="C27" s="46">
        <v>40213</v>
      </c>
      <c r="D27" s="27">
        <v>2037388</v>
      </c>
      <c r="E27" s="27">
        <v>162991</v>
      </c>
      <c r="F27" s="27">
        <v>2200379</v>
      </c>
      <c r="G27" s="45">
        <v>44819</v>
      </c>
      <c r="H27" s="46">
        <v>5001332209000590</v>
      </c>
      <c r="I27" s="27">
        <v>2037385</v>
      </c>
      <c r="J27" s="27">
        <v>162991</v>
      </c>
      <c r="K27" s="27">
        <v>2200376</v>
      </c>
    </row>
    <row r="28" spans="1:11" ht="12.75" x14ac:dyDescent="0.15">
      <c r="A28" s="26">
        <v>21</v>
      </c>
      <c r="B28" s="45">
        <v>44820</v>
      </c>
      <c r="C28" s="46">
        <v>41699</v>
      </c>
      <c r="D28" s="27">
        <v>1069737</v>
      </c>
      <c r="E28" s="27">
        <v>85579</v>
      </c>
      <c r="F28" s="27">
        <v>1155316</v>
      </c>
      <c r="G28" s="45">
        <v>44820</v>
      </c>
      <c r="H28" s="46">
        <v>2.60001332209E+17</v>
      </c>
      <c r="I28" s="27">
        <v>1069735</v>
      </c>
      <c r="J28" s="27">
        <v>85579</v>
      </c>
      <c r="K28" s="27">
        <v>1155314</v>
      </c>
    </row>
    <row r="29" spans="1:11" ht="12.75" x14ac:dyDescent="0.15">
      <c r="A29" s="26">
        <v>22</v>
      </c>
      <c r="B29" s="45">
        <v>44816</v>
      </c>
      <c r="C29" s="46">
        <v>40115</v>
      </c>
      <c r="D29" s="27">
        <v>1057320</v>
      </c>
      <c r="E29" s="27">
        <v>84586</v>
      </c>
      <c r="F29" s="27">
        <v>1141906</v>
      </c>
      <c r="G29" s="45">
        <v>44820</v>
      </c>
      <c r="H29" s="46">
        <v>3.01001332209E+17</v>
      </c>
      <c r="I29" s="27">
        <v>1057320</v>
      </c>
      <c r="J29" s="27">
        <v>84585</v>
      </c>
      <c r="K29" s="27">
        <v>1141905</v>
      </c>
    </row>
    <row r="30" spans="1:11" ht="12.75" x14ac:dyDescent="0.15">
      <c r="A30" s="26">
        <v>23</v>
      </c>
      <c r="B30" s="45">
        <v>44816</v>
      </c>
      <c r="C30" s="46">
        <v>40120</v>
      </c>
      <c r="D30" s="27">
        <v>844667</v>
      </c>
      <c r="E30" s="27">
        <v>67573</v>
      </c>
      <c r="F30" s="27">
        <v>912240</v>
      </c>
      <c r="G30" s="45">
        <v>44820</v>
      </c>
      <c r="H30" s="46">
        <v>3001332209000730</v>
      </c>
      <c r="I30" s="27">
        <v>844665</v>
      </c>
      <c r="J30" s="27">
        <v>67573</v>
      </c>
      <c r="K30" s="27">
        <v>912238</v>
      </c>
    </row>
    <row r="31" spans="1:11" ht="12.75" x14ac:dyDescent="0.15">
      <c r="A31" s="26">
        <v>24</v>
      </c>
      <c r="B31" s="45">
        <v>44820</v>
      </c>
      <c r="C31" s="46">
        <v>41698</v>
      </c>
      <c r="D31" s="27">
        <v>1636445</v>
      </c>
      <c r="E31" s="27">
        <v>130916</v>
      </c>
      <c r="F31" s="27">
        <v>1767361</v>
      </c>
      <c r="G31" s="45">
        <v>44821</v>
      </c>
      <c r="H31" s="46">
        <v>2.63001332209E+17</v>
      </c>
      <c r="I31" s="27">
        <v>1636444</v>
      </c>
      <c r="J31" s="27">
        <v>130916</v>
      </c>
      <c r="K31" s="27">
        <v>1767360</v>
      </c>
    </row>
    <row r="32" spans="1:11" ht="12.75" x14ac:dyDescent="0.15">
      <c r="A32" s="26">
        <v>25</v>
      </c>
      <c r="B32" s="45">
        <v>44821</v>
      </c>
      <c r="C32" s="46">
        <v>42297</v>
      </c>
      <c r="D32" s="27">
        <v>447642</v>
      </c>
      <c r="E32" s="27">
        <v>35811</v>
      </c>
      <c r="F32" s="27">
        <v>483453</v>
      </c>
      <c r="G32" s="45">
        <v>44822</v>
      </c>
      <c r="H32" s="46">
        <v>3.06001332209E+17</v>
      </c>
      <c r="I32" s="27">
        <v>447642</v>
      </c>
      <c r="J32" s="27">
        <v>35811</v>
      </c>
      <c r="K32" s="27">
        <v>483453</v>
      </c>
    </row>
    <row r="33" spans="1:11" ht="12.75" x14ac:dyDescent="0.15">
      <c r="A33" s="26">
        <v>26</v>
      </c>
      <c r="B33" s="45">
        <v>44820</v>
      </c>
      <c r="C33" s="46">
        <v>41887</v>
      </c>
      <c r="D33" s="27">
        <v>1554313</v>
      </c>
      <c r="E33" s="27">
        <v>124345</v>
      </c>
      <c r="F33" s="27">
        <v>1678658</v>
      </c>
      <c r="G33" s="45">
        <v>44822</v>
      </c>
      <c r="H33" s="46">
        <v>2.04001332209E+17</v>
      </c>
      <c r="I33" s="27">
        <v>1554310</v>
      </c>
      <c r="J33" s="27">
        <v>124344</v>
      </c>
      <c r="K33" s="27">
        <v>1678654</v>
      </c>
    </row>
    <row r="34" spans="1:11" ht="12.75" x14ac:dyDescent="0.15">
      <c r="A34" s="26">
        <v>27</v>
      </c>
      <c r="B34" s="45">
        <v>44823</v>
      </c>
      <c r="C34" s="46">
        <v>42298</v>
      </c>
      <c r="D34" s="27">
        <v>3152266</v>
      </c>
      <c r="E34" s="27">
        <v>252181</v>
      </c>
      <c r="F34" s="27">
        <v>3404447</v>
      </c>
      <c r="G34" s="45">
        <v>44823</v>
      </c>
      <c r="H34" s="46">
        <v>1.00013322090003E+16</v>
      </c>
      <c r="I34" s="27">
        <v>3152270</v>
      </c>
      <c r="J34" s="27">
        <v>252181</v>
      </c>
      <c r="K34" s="27">
        <v>3404451</v>
      </c>
    </row>
    <row r="35" spans="1:11" ht="12.75" x14ac:dyDescent="0.15">
      <c r="A35" s="26">
        <v>28</v>
      </c>
      <c r="B35" s="45">
        <v>44821</v>
      </c>
      <c r="C35" s="46">
        <v>42068</v>
      </c>
      <c r="D35" s="27">
        <v>958358</v>
      </c>
      <c r="E35" s="27">
        <v>76669</v>
      </c>
      <c r="F35" s="27">
        <v>1035027</v>
      </c>
      <c r="G35" s="45">
        <v>44824</v>
      </c>
      <c r="H35" s="46">
        <v>2.25001332209E+17</v>
      </c>
      <c r="I35" s="27">
        <v>958356</v>
      </c>
      <c r="J35" s="27">
        <v>76669</v>
      </c>
      <c r="K35" s="27">
        <v>1035025</v>
      </c>
    </row>
    <row r="36" spans="1:11" ht="15" customHeight="1" x14ac:dyDescent="0.15">
      <c r="A36" s="26">
        <v>29</v>
      </c>
      <c r="B36" s="45">
        <v>44821</v>
      </c>
      <c r="C36" s="46">
        <v>42296</v>
      </c>
      <c r="D36" s="27">
        <v>1300825</v>
      </c>
      <c r="E36" s="27">
        <v>104066</v>
      </c>
      <c r="F36" s="27">
        <v>1404891</v>
      </c>
      <c r="G36" s="45">
        <v>44824</v>
      </c>
      <c r="H36" s="46">
        <v>2.03001332209E+17</v>
      </c>
      <c r="I36" s="27">
        <v>1300825</v>
      </c>
      <c r="J36" s="27">
        <v>104066</v>
      </c>
      <c r="K36" s="27">
        <v>1404891</v>
      </c>
    </row>
    <row r="37" spans="1:11" ht="12.75" x14ac:dyDescent="0.15">
      <c r="A37" s="26">
        <v>30</v>
      </c>
      <c r="B37" s="45">
        <v>44823</v>
      </c>
      <c r="C37" s="46">
        <v>42346</v>
      </c>
      <c r="D37" s="27">
        <v>736803</v>
      </c>
      <c r="E37" s="27">
        <v>58944</v>
      </c>
      <c r="F37" s="27">
        <v>795747</v>
      </c>
      <c r="G37" s="45">
        <v>44825</v>
      </c>
      <c r="H37" s="46">
        <v>2.35001332209E+17</v>
      </c>
      <c r="I37" s="27">
        <v>736802</v>
      </c>
      <c r="J37" s="27">
        <v>58944</v>
      </c>
      <c r="K37" s="27">
        <v>795746</v>
      </c>
    </row>
    <row r="38" spans="1:11" ht="12.75" x14ac:dyDescent="0.15">
      <c r="A38" s="26">
        <v>31</v>
      </c>
      <c r="B38" s="45">
        <v>44824</v>
      </c>
      <c r="C38" s="46">
        <v>42413</v>
      </c>
      <c r="D38" s="27">
        <v>2538967</v>
      </c>
      <c r="E38" s="27">
        <v>203117</v>
      </c>
      <c r="F38" s="27">
        <v>2742084</v>
      </c>
      <c r="G38" s="45">
        <v>44825</v>
      </c>
      <c r="H38" s="46">
        <v>2.17001332209E+17</v>
      </c>
      <c r="I38" s="27">
        <v>2538969</v>
      </c>
      <c r="J38" s="27">
        <v>203117</v>
      </c>
      <c r="K38" s="27">
        <v>2742086</v>
      </c>
    </row>
    <row r="39" spans="1:11" ht="12.75" x14ac:dyDescent="0.15">
      <c r="A39" s="26">
        <v>32</v>
      </c>
      <c r="B39" s="45">
        <v>44820</v>
      </c>
      <c r="C39" s="46">
        <v>41715</v>
      </c>
      <c r="D39" s="27">
        <v>798218</v>
      </c>
      <c r="E39" s="27">
        <v>63857</v>
      </c>
      <c r="F39" s="27">
        <v>862075</v>
      </c>
      <c r="G39" s="45">
        <v>44825</v>
      </c>
      <c r="H39" s="46">
        <v>2.70001332209E+17</v>
      </c>
      <c r="I39" s="27">
        <v>798218</v>
      </c>
      <c r="J39" s="27">
        <v>63857</v>
      </c>
      <c r="K39" s="27">
        <v>862075</v>
      </c>
    </row>
    <row r="40" spans="1:11" ht="12.75" x14ac:dyDescent="0.15">
      <c r="A40" s="26">
        <v>33</v>
      </c>
      <c r="B40" s="45">
        <v>44823</v>
      </c>
      <c r="C40" s="46">
        <v>42310</v>
      </c>
      <c r="D40" s="27">
        <v>736803</v>
      </c>
      <c r="E40" s="27">
        <v>58944</v>
      </c>
      <c r="F40" s="27">
        <v>795747</v>
      </c>
      <c r="G40" s="45">
        <v>44825</v>
      </c>
      <c r="H40" s="46">
        <v>3.03001332209E+17</v>
      </c>
      <c r="I40" s="27">
        <v>736802</v>
      </c>
      <c r="J40" s="27">
        <v>58944</v>
      </c>
      <c r="K40" s="27">
        <v>795746</v>
      </c>
    </row>
    <row r="41" spans="1:11" ht="12.75" x14ac:dyDescent="0.15">
      <c r="A41" s="26">
        <v>34</v>
      </c>
      <c r="B41" s="45">
        <v>44824</v>
      </c>
      <c r="C41" s="46">
        <v>42415</v>
      </c>
      <c r="D41" s="27">
        <v>1205496</v>
      </c>
      <c r="E41" s="27">
        <v>96440</v>
      </c>
      <c r="F41" s="27">
        <v>1301936</v>
      </c>
      <c r="G41" s="45">
        <v>44826</v>
      </c>
      <c r="H41" s="46">
        <v>9001332209000500</v>
      </c>
      <c r="I41" s="27">
        <v>1205496</v>
      </c>
      <c r="J41" s="27">
        <v>96440</v>
      </c>
      <c r="K41" s="27">
        <v>1301936</v>
      </c>
    </row>
    <row r="42" spans="1:11" ht="12.75" x14ac:dyDescent="0.15">
      <c r="A42" s="26">
        <v>35</v>
      </c>
      <c r="B42" s="45">
        <v>44830</v>
      </c>
      <c r="C42" s="46">
        <v>44149</v>
      </c>
      <c r="D42" s="27">
        <v>1288995</v>
      </c>
      <c r="E42" s="27">
        <v>103120</v>
      </c>
      <c r="F42" s="27">
        <v>1392115</v>
      </c>
      <c r="G42" s="45">
        <v>44830</v>
      </c>
      <c r="H42" s="46">
        <v>2.78001332209E+17</v>
      </c>
      <c r="I42" s="27">
        <v>1288992</v>
      </c>
      <c r="J42" s="27">
        <v>103119</v>
      </c>
      <c r="K42" s="27">
        <v>1392111</v>
      </c>
    </row>
    <row r="43" spans="1:11" ht="12.75" x14ac:dyDescent="0.15">
      <c r="A43" s="26">
        <v>36</v>
      </c>
      <c r="B43" s="45">
        <v>44830</v>
      </c>
      <c r="C43" s="46">
        <v>44158</v>
      </c>
      <c r="D43" s="27">
        <v>896793</v>
      </c>
      <c r="E43" s="27">
        <v>71743</v>
      </c>
      <c r="F43" s="27">
        <v>968536</v>
      </c>
      <c r="G43" s="45">
        <v>44831</v>
      </c>
      <c r="H43" s="46">
        <v>2.53001332209E+17</v>
      </c>
      <c r="I43" s="27">
        <v>896790</v>
      </c>
      <c r="J43" s="27">
        <v>71743</v>
      </c>
      <c r="K43" s="27">
        <v>968533</v>
      </c>
    </row>
    <row r="44" spans="1:11" ht="12.75" x14ac:dyDescent="0.15">
      <c r="A44" s="26">
        <v>37</v>
      </c>
      <c r="B44" s="45">
        <v>44831</v>
      </c>
      <c r="C44" s="46">
        <v>44261</v>
      </c>
      <c r="D44" s="27">
        <v>976307</v>
      </c>
      <c r="E44" s="27">
        <v>78105</v>
      </c>
      <c r="F44" s="27">
        <v>1054412</v>
      </c>
      <c r="G44" s="45">
        <v>44833</v>
      </c>
      <c r="H44" s="46">
        <v>2.09001332209E+17</v>
      </c>
      <c r="I44" s="27">
        <v>976305</v>
      </c>
      <c r="J44" s="27">
        <v>78105</v>
      </c>
      <c r="K44" s="27">
        <v>1054410</v>
      </c>
    </row>
    <row r="45" spans="1:11" ht="12.75" x14ac:dyDescent="0.15">
      <c r="A45" s="26">
        <v>38</v>
      </c>
      <c r="B45" s="45">
        <v>44831</v>
      </c>
      <c r="C45" s="46">
        <v>44285</v>
      </c>
      <c r="D45" s="27">
        <v>666897</v>
      </c>
      <c r="E45" s="27">
        <v>53352</v>
      </c>
      <c r="F45" s="27">
        <v>720249</v>
      </c>
      <c r="G45" s="45">
        <v>44833</v>
      </c>
      <c r="H45" s="46">
        <v>2.70001332209E+17</v>
      </c>
      <c r="I45" s="27">
        <v>666895</v>
      </c>
      <c r="J45" s="27">
        <v>53352</v>
      </c>
      <c r="K45" s="27">
        <v>720247</v>
      </c>
    </row>
    <row r="46" spans="1:11" ht="12.75" x14ac:dyDescent="0.15">
      <c r="A46" s="26">
        <v>39</v>
      </c>
      <c r="B46" s="45">
        <v>44837</v>
      </c>
      <c r="C46" s="46">
        <v>45748</v>
      </c>
      <c r="D46" s="27">
        <v>1343499</v>
      </c>
      <c r="E46" s="27">
        <v>107480</v>
      </c>
      <c r="F46" s="27">
        <v>1450979</v>
      </c>
      <c r="G46" s="45">
        <v>44838</v>
      </c>
      <c r="H46" s="46">
        <v>2.7700133221E+17</v>
      </c>
      <c r="I46" s="27">
        <v>1343499</v>
      </c>
      <c r="J46" s="27">
        <v>107480</v>
      </c>
      <c r="K46" s="27">
        <v>1450979</v>
      </c>
    </row>
    <row r="47" spans="1:11" ht="12.75" x14ac:dyDescent="0.15">
      <c r="A47" s="26">
        <v>40</v>
      </c>
      <c r="B47" s="45">
        <v>44838</v>
      </c>
      <c r="C47" s="46">
        <v>45844</v>
      </c>
      <c r="D47" s="27">
        <v>1114539</v>
      </c>
      <c r="E47" s="27">
        <v>89163</v>
      </c>
      <c r="F47" s="27">
        <v>1203702</v>
      </c>
      <c r="G47" s="45">
        <v>44839</v>
      </c>
      <c r="H47" s="46">
        <v>2.3500133221E+17</v>
      </c>
      <c r="I47" s="27">
        <v>1114537</v>
      </c>
      <c r="J47" s="27">
        <v>89163</v>
      </c>
      <c r="K47" s="27">
        <v>1203700</v>
      </c>
    </row>
    <row r="48" spans="1:11" ht="12.75" x14ac:dyDescent="0.15">
      <c r="A48" s="26">
        <v>41</v>
      </c>
      <c r="B48" s="45">
        <v>44838</v>
      </c>
      <c r="C48" s="46">
        <v>45796</v>
      </c>
      <c r="D48" s="27">
        <v>1668204</v>
      </c>
      <c r="E48" s="27">
        <v>133456</v>
      </c>
      <c r="F48" s="27">
        <v>1801660</v>
      </c>
      <c r="G48" s="45">
        <v>44841</v>
      </c>
      <c r="H48" s="46">
        <v>2.6900133221E+17</v>
      </c>
      <c r="I48" s="27">
        <v>1668200</v>
      </c>
      <c r="J48" s="27">
        <v>133457</v>
      </c>
      <c r="K48" s="27">
        <v>1801657</v>
      </c>
    </row>
    <row r="49" spans="1:11" ht="12.75" x14ac:dyDescent="0.15">
      <c r="A49" s="26">
        <v>42</v>
      </c>
      <c r="B49" s="45">
        <v>44840</v>
      </c>
      <c r="C49" s="46">
        <v>46527</v>
      </c>
      <c r="D49" s="27">
        <v>2821480</v>
      </c>
      <c r="E49" s="27">
        <v>225718</v>
      </c>
      <c r="F49" s="27">
        <v>3047198</v>
      </c>
      <c r="G49" s="45">
        <v>44842</v>
      </c>
      <c r="H49" s="46">
        <v>2.7200133221E+17</v>
      </c>
      <c r="I49" s="27">
        <v>2821470</v>
      </c>
      <c r="J49" s="27">
        <v>225718</v>
      </c>
      <c r="K49" s="27">
        <v>3047188</v>
      </c>
    </row>
    <row r="50" spans="1:11" ht="12.75" x14ac:dyDescent="0.15">
      <c r="A50" s="26">
        <v>43</v>
      </c>
      <c r="B50" s="45">
        <v>44842</v>
      </c>
      <c r="C50" s="46">
        <v>46887</v>
      </c>
      <c r="D50" s="27">
        <v>1035558</v>
      </c>
      <c r="E50" s="27">
        <v>82845</v>
      </c>
      <c r="F50" s="27">
        <v>1118403</v>
      </c>
      <c r="G50" s="45">
        <v>44844</v>
      </c>
      <c r="H50" s="46">
        <v>2.2500133221E+17</v>
      </c>
      <c r="I50" s="27">
        <v>1035555</v>
      </c>
      <c r="J50" s="27">
        <v>82845</v>
      </c>
      <c r="K50" s="27">
        <v>1118400</v>
      </c>
    </row>
    <row r="51" spans="1:11" ht="12.75" x14ac:dyDescent="0.15">
      <c r="A51" s="26">
        <v>44</v>
      </c>
      <c r="B51" s="45">
        <v>44844</v>
      </c>
      <c r="C51" s="46">
        <v>46985</v>
      </c>
      <c r="D51" s="27">
        <v>896793</v>
      </c>
      <c r="E51" s="27">
        <v>71743</v>
      </c>
      <c r="F51" s="27">
        <v>968536</v>
      </c>
      <c r="G51" s="45">
        <v>44845</v>
      </c>
      <c r="H51" s="46">
        <v>2.3500133221E+17</v>
      </c>
      <c r="I51" s="27">
        <v>896790</v>
      </c>
      <c r="J51" s="27">
        <v>71743</v>
      </c>
      <c r="K51" s="27">
        <v>968533</v>
      </c>
    </row>
    <row r="52" spans="1:11" ht="12.75" x14ac:dyDescent="0.15">
      <c r="A52" s="26">
        <v>45</v>
      </c>
      <c r="B52" s="45">
        <v>44845</v>
      </c>
      <c r="C52" s="46">
        <v>47020</v>
      </c>
      <c r="D52" s="27">
        <v>1338775</v>
      </c>
      <c r="E52" s="27">
        <v>107102</v>
      </c>
      <c r="F52" s="27">
        <v>1445877</v>
      </c>
      <c r="G52" s="45">
        <v>44846</v>
      </c>
      <c r="H52" s="46">
        <v>2.0300133221E+17</v>
      </c>
      <c r="I52" s="27">
        <v>1338772</v>
      </c>
      <c r="J52" s="27">
        <v>107102</v>
      </c>
      <c r="K52" s="27">
        <v>1445874</v>
      </c>
    </row>
    <row r="53" spans="1:11" ht="12.75" x14ac:dyDescent="0.15">
      <c r="A53" s="26">
        <v>46</v>
      </c>
      <c r="B53" s="45">
        <v>44845</v>
      </c>
      <c r="C53" s="46">
        <v>47009</v>
      </c>
      <c r="D53" s="27">
        <v>641843</v>
      </c>
      <c r="E53" s="27">
        <v>51347</v>
      </c>
      <c r="F53" s="27">
        <v>693190</v>
      </c>
      <c r="G53" s="45">
        <v>44846</v>
      </c>
      <c r="H53" s="46">
        <v>3.0300133221E+17</v>
      </c>
      <c r="I53" s="27">
        <v>641841</v>
      </c>
      <c r="J53" s="27">
        <v>51348</v>
      </c>
      <c r="K53" s="27">
        <v>693189</v>
      </c>
    </row>
    <row r="54" spans="1:11" ht="12.75" x14ac:dyDescent="0.15">
      <c r="A54" s="26">
        <v>47</v>
      </c>
      <c r="B54" s="45">
        <v>44846</v>
      </c>
      <c r="C54" s="46">
        <v>47107</v>
      </c>
      <c r="D54" s="27">
        <v>2538773</v>
      </c>
      <c r="E54" s="27">
        <v>203102</v>
      </c>
      <c r="F54" s="27">
        <v>2741875</v>
      </c>
      <c r="G54" s="45">
        <v>44847</v>
      </c>
      <c r="H54" s="46">
        <v>2.7600133221E+17</v>
      </c>
      <c r="I54" s="27">
        <v>2538770</v>
      </c>
      <c r="J54" s="27">
        <v>203101</v>
      </c>
      <c r="K54" s="27">
        <v>2741871</v>
      </c>
    </row>
    <row r="55" spans="1:11" ht="12.75" x14ac:dyDescent="0.15">
      <c r="A55" s="26">
        <v>48</v>
      </c>
      <c r="B55" s="45">
        <v>44846</v>
      </c>
      <c r="C55" s="46">
        <v>47104</v>
      </c>
      <c r="D55" s="27">
        <v>5204042</v>
      </c>
      <c r="E55" s="27">
        <v>416323</v>
      </c>
      <c r="F55" s="27">
        <v>5620365</v>
      </c>
      <c r="G55" s="45">
        <v>44848</v>
      </c>
      <c r="H55" s="46">
        <v>6001332210000170</v>
      </c>
      <c r="I55" s="27">
        <v>5204040</v>
      </c>
      <c r="J55" s="27">
        <v>416323</v>
      </c>
      <c r="K55" s="27">
        <v>5620363</v>
      </c>
    </row>
    <row r="56" spans="1:11" ht="12.75" x14ac:dyDescent="0.15">
      <c r="A56" s="26">
        <v>49</v>
      </c>
      <c r="B56" s="45">
        <v>44846</v>
      </c>
      <c r="C56" s="46">
        <v>47106</v>
      </c>
      <c r="D56" s="27">
        <v>1865197</v>
      </c>
      <c r="E56" s="27">
        <v>149216</v>
      </c>
      <c r="F56" s="27">
        <v>2014413</v>
      </c>
      <c r="G56" s="45">
        <v>44848</v>
      </c>
      <c r="H56" s="46">
        <v>2.0500133221E+17</v>
      </c>
      <c r="I56" s="27">
        <v>1865195</v>
      </c>
      <c r="J56" s="27">
        <v>149216</v>
      </c>
      <c r="K56" s="27">
        <v>2014411</v>
      </c>
    </row>
    <row r="57" spans="1:11" ht="12.75" x14ac:dyDescent="0.15">
      <c r="A57" s="26">
        <v>50</v>
      </c>
      <c r="B57" s="45">
        <v>44846</v>
      </c>
      <c r="C57" s="46">
        <v>47088</v>
      </c>
      <c r="D57" s="27">
        <v>2668783</v>
      </c>
      <c r="E57" s="27">
        <v>213503</v>
      </c>
      <c r="F57" s="27">
        <v>2882286</v>
      </c>
      <c r="G57" s="45">
        <v>44848</v>
      </c>
      <c r="H57" s="46">
        <v>5001332210000720</v>
      </c>
      <c r="I57" s="27">
        <v>2668786</v>
      </c>
      <c r="J57" s="27">
        <v>213503</v>
      </c>
      <c r="K57" s="27">
        <v>2882289</v>
      </c>
    </row>
    <row r="58" spans="1:11" ht="12.75" x14ac:dyDescent="0.15">
      <c r="A58" s="26">
        <v>51</v>
      </c>
      <c r="B58" s="45">
        <v>44849</v>
      </c>
      <c r="C58" s="46">
        <v>47739</v>
      </c>
      <c r="D58" s="27">
        <v>1055677</v>
      </c>
      <c r="E58" s="27">
        <v>84454</v>
      </c>
      <c r="F58" s="27">
        <v>1140131</v>
      </c>
      <c r="G58" s="45">
        <v>44849</v>
      </c>
      <c r="H58" s="46">
        <v>3001332210000810</v>
      </c>
      <c r="I58" s="27">
        <v>1055675</v>
      </c>
      <c r="J58" s="27">
        <v>84454</v>
      </c>
      <c r="K58" s="27">
        <v>1140129</v>
      </c>
    </row>
    <row r="59" spans="1:11" ht="12.75" x14ac:dyDescent="0.15">
      <c r="A59" s="26">
        <v>52</v>
      </c>
      <c r="B59" s="45">
        <v>44851</v>
      </c>
      <c r="C59" s="46">
        <v>47771</v>
      </c>
      <c r="D59" s="27">
        <v>1582576</v>
      </c>
      <c r="E59" s="27">
        <v>126606</v>
      </c>
      <c r="F59" s="27">
        <v>1709182</v>
      </c>
      <c r="G59" s="45">
        <v>44851</v>
      </c>
      <c r="H59" s="46">
        <v>1.40013322100001E+16</v>
      </c>
      <c r="I59" s="27">
        <v>1582575</v>
      </c>
      <c r="J59" s="27">
        <v>126606</v>
      </c>
      <c r="K59" s="27">
        <v>1709181</v>
      </c>
    </row>
    <row r="60" spans="1:11" ht="12.75" x14ac:dyDescent="0.15">
      <c r="A60" s="26">
        <v>53</v>
      </c>
      <c r="B60" s="45">
        <v>44849</v>
      </c>
      <c r="C60" s="46">
        <v>47759</v>
      </c>
      <c r="D60" s="27">
        <v>2892792</v>
      </c>
      <c r="E60" s="27">
        <v>231423</v>
      </c>
      <c r="F60" s="27">
        <v>3124215</v>
      </c>
      <c r="G60" s="45">
        <v>44851</v>
      </c>
      <c r="H60" s="46">
        <v>4001332210000340</v>
      </c>
      <c r="I60" s="27">
        <v>2892793</v>
      </c>
      <c r="J60" s="27">
        <v>231423</v>
      </c>
      <c r="K60" s="27">
        <v>3124216</v>
      </c>
    </row>
    <row r="61" spans="1:11" ht="12.75" x14ac:dyDescent="0.15">
      <c r="A61" s="26">
        <v>54</v>
      </c>
      <c r="B61" s="45">
        <v>44851</v>
      </c>
      <c r="C61" s="46">
        <v>47782</v>
      </c>
      <c r="D61" s="27">
        <v>4168473</v>
      </c>
      <c r="E61" s="27">
        <v>333478</v>
      </c>
      <c r="F61" s="27">
        <v>4501951</v>
      </c>
      <c r="G61" s="45">
        <v>44852</v>
      </c>
      <c r="H61" s="46">
        <v>1.00013322100003E+16</v>
      </c>
      <c r="I61" s="27">
        <v>4168470</v>
      </c>
      <c r="J61" s="27">
        <v>333477</v>
      </c>
      <c r="K61" s="27">
        <v>4501947</v>
      </c>
    </row>
    <row r="62" spans="1:11" ht="12.75" x14ac:dyDescent="0.15">
      <c r="A62" s="26">
        <v>55</v>
      </c>
      <c r="B62" s="45">
        <v>44854</v>
      </c>
      <c r="C62" s="46">
        <v>48439</v>
      </c>
      <c r="D62" s="27">
        <v>869207</v>
      </c>
      <c r="E62" s="27">
        <v>69537</v>
      </c>
      <c r="F62" s="27">
        <v>938744</v>
      </c>
      <c r="G62" s="45">
        <v>44854</v>
      </c>
      <c r="H62" s="46">
        <v>2.7700133221E+17</v>
      </c>
      <c r="I62" s="27">
        <v>869206</v>
      </c>
      <c r="J62" s="27">
        <v>69537</v>
      </c>
      <c r="K62" s="27">
        <v>938743</v>
      </c>
    </row>
    <row r="63" spans="1:11" ht="12.75" x14ac:dyDescent="0.15">
      <c r="A63" s="26">
        <v>56</v>
      </c>
      <c r="B63" s="45">
        <v>44854</v>
      </c>
      <c r="C63" s="46">
        <v>48538</v>
      </c>
      <c r="D63" s="27">
        <v>852969</v>
      </c>
      <c r="E63" s="27">
        <v>68238</v>
      </c>
      <c r="F63" s="27">
        <v>921207</v>
      </c>
      <c r="G63" s="45">
        <v>44855</v>
      </c>
      <c r="H63" s="46">
        <v>3.0600133221E+17</v>
      </c>
      <c r="I63" s="27">
        <v>852968</v>
      </c>
      <c r="J63" s="27">
        <v>68237</v>
      </c>
      <c r="K63" s="27">
        <v>921205</v>
      </c>
    </row>
    <row r="64" spans="1:11" ht="12.75" x14ac:dyDescent="0.15">
      <c r="A64" s="26">
        <v>57</v>
      </c>
      <c r="B64" s="45">
        <v>44854</v>
      </c>
      <c r="C64" s="46">
        <v>48541</v>
      </c>
      <c r="D64" s="27">
        <v>939701</v>
      </c>
      <c r="E64" s="27">
        <v>75176</v>
      </c>
      <c r="F64" s="27">
        <v>1014877</v>
      </c>
      <c r="G64" s="45">
        <v>44855</v>
      </c>
      <c r="H64" s="46">
        <v>2.3500133221E+17</v>
      </c>
      <c r="I64" s="27">
        <v>939699</v>
      </c>
      <c r="J64" s="27">
        <v>75176</v>
      </c>
      <c r="K64" s="27">
        <v>1014875</v>
      </c>
    </row>
    <row r="65" spans="1:11" ht="12.75" x14ac:dyDescent="0.15">
      <c r="A65" s="26">
        <v>58</v>
      </c>
      <c r="B65" s="45">
        <v>44855</v>
      </c>
      <c r="C65" s="46">
        <v>48573</v>
      </c>
      <c r="D65" s="27">
        <v>1259674</v>
      </c>
      <c r="E65" s="27">
        <v>100774</v>
      </c>
      <c r="F65" s="27">
        <v>1360448</v>
      </c>
      <c r="G65" s="45">
        <v>44855</v>
      </c>
      <c r="H65" s="46">
        <v>2.0600133221E+17</v>
      </c>
      <c r="I65" s="27">
        <v>1259673</v>
      </c>
      <c r="J65" s="27">
        <v>100774</v>
      </c>
      <c r="K65" s="27">
        <v>1360447</v>
      </c>
    </row>
    <row r="66" spans="1:11" ht="12.75" x14ac:dyDescent="0.15">
      <c r="A66" s="26">
        <v>59</v>
      </c>
      <c r="B66" s="45">
        <v>44855</v>
      </c>
      <c r="C66" s="46">
        <v>48574</v>
      </c>
      <c r="D66" s="27">
        <v>1982832</v>
      </c>
      <c r="E66" s="27">
        <v>158627</v>
      </c>
      <c r="F66" s="27">
        <v>2141459</v>
      </c>
      <c r="G66" s="45">
        <v>44856</v>
      </c>
      <c r="H66" s="46">
        <v>2.2100133221E+17</v>
      </c>
      <c r="I66" s="27">
        <v>1982829</v>
      </c>
      <c r="J66" s="27">
        <v>158626</v>
      </c>
      <c r="K66" s="27">
        <v>2141455</v>
      </c>
    </row>
    <row r="67" spans="1:11" ht="12.75" x14ac:dyDescent="0.15">
      <c r="A67" s="26">
        <v>60</v>
      </c>
      <c r="B67" s="45">
        <v>44856</v>
      </c>
      <c r="C67" s="46">
        <v>48718</v>
      </c>
      <c r="D67" s="27">
        <v>665312</v>
      </c>
      <c r="E67" s="27">
        <v>53225</v>
      </c>
      <c r="F67" s="27">
        <v>718537</v>
      </c>
      <c r="G67" s="45">
        <v>44859</v>
      </c>
      <c r="H67" s="46">
        <v>2.7000133221E+17</v>
      </c>
      <c r="I67" s="27">
        <v>665310</v>
      </c>
      <c r="J67" s="27">
        <v>53225</v>
      </c>
      <c r="K67" s="27">
        <v>718535</v>
      </c>
    </row>
    <row r="68" spans="1:11" ht="12.75" x14ac:dyDescent="0.15">
      <c r="A68" s="26">
        <v>61</v>
      </c>
      <c r="B68" s="45">
        <v>44858</v>
      </c>
      <c r="C68" s="46">
        <v>48756</v>
      </c>
      <c r="D68" s="27">
        <v>697594</v>
      </c>
      <c r="E68" s="27">
        <v>55808</v>
      </c>
      <c r="F68" s="27">
        <v>753402</v>
      </c>
      <c r="G68" s="45">
        <v>44859</v>
      </c>
      <c r="H68" s="46">
        <v>4001332210000510</v>
      </c>
      <c r="I68" s="27">
        <v>697590</v>
      </c>
      <c r="J68" s="27">
        <v>55807</v>
      </c>
      <c r="K68" s="27">
        <v>753397</v>
      </c>
    </row>
    <row r="69" spans="1:11" ht="12.75" x14ac:dyDescent="0.15">
      <c r="A69" s="26">
        <v>62</v>
      </c>
      <c r="B69" s="45">
        <v>44858</v>
      </c>
      <c r="C69" s="46">
        <v>48757</v>
      </c>
      <c r="D69" s="27">
        <v>833976</v>
      </c>
      <c r="E69" s="27">
        <v>66718</v>
      </c>
      <c r="F69" s="27">
        <v>900694</v>
      </c>
      <c r="G69" s="45">
        <v>44859</v>
      </c>
      <c r="H69" s="46">
        <v>4001332210000510</v>
      </c>
      <c r="I69" s="27">
        <v>833980</v>
      </c>
      <c r="J69" s="27">
        <v>66718</v>
      </c>
      <c r="K69" s="27">
        <v>900698</v>
      </c>
    </row>
    <row r="70" spans="1:11" ht="12.75" x14ac:dyDescent="0.15">
      <c r="A70" s="26">
        <v>63</v>
      </c>
      <c r="B70" s="45">
        <v>44860</v>
      </c>
      <c r="C70" s="46">
        <v>48888</v>
      </c>
      <c r="D70" s="27">
        <v>1055051</v>
      </c>
      <c r="E70" s="27">
        <v>84404</v>
      </c>
      <c r="F70" s="27">
        <v>1139455</v>
      </c>
      <c r="G70" s="45">
        <v>44861</v>
      </c>
      <c r="H70" s="46">
        <v>2.3500133221E+17</v>
      </c>
      <c r="I70" s="27">
        <v>1055050</v>
      </c>
      <c r="J70" s="27">
        <v>84404</v>
      </c>
      <c r="K70" s="27">
        <v>1139454</v>
      </c>
    </row>
    <row r="71" spans="1:11" ht="12.75" x14ac:dyDescent="0.15">
      <c r="A71" s="26">
        <v>64</v>
      </c>
      <c r="B71" s="45">
        <v>44860</v>
      </c>
      <c r="C71" s="46">
        <v>48889</v>
      </c>
      <c r="D71" s="27">
        <v>1168896</v>
      </c>
      <c r="E71" s="27">
        <v>93512</v>
      </c>
      <c r="F71" s="27">
        <v>1262408</v>
      </c>
      <c r="G71" s="45">
        <v>44861</v>
      </c>
      <c r="H71" s="46">
        <v>2.6800133221E+17</v>
      </c>
      <c r="I71" s="27">
        <v>1168897</v>
      </c>
      <c r="J71" s="27">
        <v>93511</v>
      </c>
      <c r="K71" s="27">
        <v>1262408</v>
      </c>
    </row>
    <row r="72" spans="1:11" ht="12.75" x14ac:dyDescent="0.15">
      <c r="A72" s="26">
        <v>65</v>
      </c>
      <c r="B72" s="45">
        <v>44862</v>
      </c>
      <c r="C72" s="46">
        <v>49324</v>
      </c>
      <c r="D72" s="27">
        <v>814299</v>
      </c>
      <c r="E72" s="27">
        <v>65144</v>
      </c>
      <c r="F72" s="27">
        <v>879443</v>
      </c>
      <c r="G72" s="45">
        <v>44863</v>
      </c>
      <c r="H72" s="46">
        <v>2.4800133221E+17</v>
      </c>
      <c r="I72" s="27">
        <v>814299</v>
      </c>
      <c r="J72" s="27">
        <v>65144</v>
      </c>
      <c r="K72" s="27">
        <v>879443</v>
      </c>
    </row>
    <row r="73" spans="1:11" ht="12.75" x14ac:dyDescent="0.15">
      <c r="A73" s="16"/>
      <c r="B73" s="18"/>
      <c r="C73" s="18"/>
      <c r="D73" s="18"/>
      <c r="E73" s="18"/>
      <c r="F73" s="18"/>
      <c r="G73" s="18"/>
      <c r="H73" s="18"/>
      <c r="I73" s="18"/>
      <c r="J73" s="18"/>
      <c r="K73" s="18"/>
    </row>
    <row r="74" spans="1:11" ht="12.75" x14ac:dyDescent="0.1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</row>
    <row r="75" spans="1:11" ht="12.75" x14ac:dyDescent="0.15">
      <c r="A75" s="48" t="s">
        <v>197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</row>
    <row r="76" spans="1:11" ht="12.75" x14ac:dyDescent="0.1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</row>
    <row r="77" spans="1:11" ht="12.75" x14ac:dyDescent="0.15">
      <c r="A77" s="21">
        <v>105165088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</row>
    <row r="78" spans="1:11" ht="12.75" x14ac:dyDescent="0.1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</row>
    <row r="79" spans="1:11" ht="12.75" x14ac:dyDescent="0.15">
      <c r="A79" s="21">
        <v>8413208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</row>
    <row r="80" spans="1:11" ht="12.75" x14ac:dyDescent="0.1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</row>
    <row r="81" spans="1:11" ht="12.75" x14ac:dyDescent="0.15">
      <c r="A81" s="22">
        <v>113578296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</row>
    <row r="82" spans="1:11" ht="12.75" x14ac:dyDescent="0.1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</row>
    <row r="83" spans="1:11" ht="12.75" x14ac:dyDescent="0.15">
      <c r="A83" s="21">
        <v>105165238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</row>
    <row r="84" spans="1:11" ht="12.75" x14ac:dyDescent="0.1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</row>
    <row r="85" spans="1:11" ht="12.75" x14ac:dyDescent="0.15">
      <c r="A85" s="21">
        <v>8413215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</row>
    <row r="86" spans="1:11" ht="12.75" x14ac:dyDescent="0.1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</row>
    <row r="87" spans="1:11" ht="12.75" x14ac:dyDescent="0.15">
      <c r="A87" s="22">
        <v>113578453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</row>
    <row r="88" spans="1:11" ht="12.75" x14ac:dyDescent="0.1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</row>
    <row r="89" spans="1:11" ht="12.75" x14ac:dyDescent="0.15">
      <c r="A89" s="23"/>
      <c r="B89" s="18"/>
      <c r="C89" s="18"/>
      <c r="D89" s="18"/>
      <c r="E89" s="18"/>
      <c r="F89" s="18"/>
      <c r="G89" s="18"/>
      <c r="H89" s="18"/>
      <c r="I89" s="18"/>
      <c r="J89" s="18"/>
      <c r="K89" s="18"/>
    </row>
    <row r="90" spans="1:11" ht="12.75" x14ac:dyDescent="0.15">
      <c r="A90" s="24">
        <v>1</v>
      </c>
      <c r="B90" s="25">
        <v>44838</v>
      </c>
      <c r="C90" s="46">
        <v>2.7600115221E+17</v>
      </c>
      <c r="D90" s="27">
        <v>105505</v>
      </c>
      <c r="E90" s="27">
        <v>8440</v>
      </c>
      <c r="F90" s="27">
        <v>113945</v>
      </c>
      <c r="G90" s="18"/>
      <c r="H90" s="18"/>
      <c r="I90" s="18"/>
      <c r="J90" s="18"/>
      <c r="K90" s="18"/>
    </row>
    <row r="91" spans="1:11" ht="12.75" x14ac:dyDescent="0.15">
      <c r="A91" s="24">
        <v>2</v>
      </c>
      <c r="B91" s="25">
        <v>44841</v>
      </c>
      <c r="C91" s="46">
        <v>2.5600115221E+17</v>
      </c>
      <c r="D91" s="27">
        <v>105630</v>
      </c>
      <c r="E91" s="27">
        <v>8450</v>
      </c>
      <c r="F91" s="27">
        <v>114080</v>
      </c>
      <c r="G91" s="18"/>
      <c r="H91" s="18"/>
      <c r="I91" s="18"/>
      <c r="J91" s="18"/>
      <c r="K91" s="18"/>
    </row>
    <row r="92" spans="1:11" ht="12.75" x14ac:dyDescent="0.15">
      <c r="A92" s="24">
        <v>3</v>
      </c>
      <c r="B92" s="25">
        <v>44842</v>
      </c>
      <c r="C92" s="46">
        <v>2.2500115221E+17</v>
      </c>
      <c r="D92" s="27">
        <v>279909</v>
      </c>
      <c r="E92" s="27">
        <v>22393</v>
      </c>
      <c r="F92" s="27">
        <v>302302</v>
      </c>
      <c r="G92" s="18"/>
      <c r="H92" s="18"/>
      <c r="I92" s="18"/>
      <c r="J92" s="18"/>
      <c r="K92" s="18"/>
    </row>
    <row r="93" spans="1:11" ht="12.75" x14ac:dyDescent="0.15">
      <c r="A93" s="24">
        <v>4</v>
      </c>
      <c r="B93" s="25">
        <v>44845</v>
      </c>
      <c r="C93" s="46">
        <v>3.0300114221E+17</v>
      </c>
      <c r="D93" s="27">
        <v>83398</v>
      </c>
      <c r="E93" s="27">
        <v>6672</v>
      </c>
      <c r="F93" s="27">
        <v>90070</v>
      </c>
      <c r="G93" s="18"/>
      <c r="H93" s="18"/>
      <c r="I93" s="18"/>
      <c r="J93" s="18"/>
      <c r="K93" s="18"/>
    </row>
    <row r="94" spans="1:11" ht="12.75" x14ac:dyDescent="0.15">
      <c r="A94" s="24">
        <v>5</v>
      </c>
      <c r="B94" s="25">
        <v>44845</v>
      </c>
      <c r="C94" s="46">
        <v>2.6800114221E+17</v>
      </c>
      <c r="D94" s="27">
        <v>101845</v>
      </c>
      <c r="E94" s="27">
        <v>8148</v>
      </c>
      <c r="F94" s="27">
        <v>109993</v>
      </c>
      <c r="G94" s="18"/>
      <c r="H94" s="18"/>
      <c r="I94" s="18"/>
      <c r="J94" s="18"/>
      <c r="K94" s="18"/>
    </row>
    <row r="95" spans="1:11" ht="12.75" x14ac:dyDescent="0.15">
      <c r="A95" s="24">
        <v>6</v>
      </c>
      <c r="B95" s="25">
        <v>44846</v>
      </c>
      <c r="C95" s="46">
        <v>2.5300115221E+17</v>
      </c>
      <c r="D95" s="27">
        <v>105505</v>
      </c>
      <c r="E95" s="27">
        <v>8440</v>
      </c>
      <c r="F95" s="27">
        <v>113945</v>
      </c>
      <c r="G95" s="18"/>
      <c r="H95" s="18"/>
      <c r="I95" s="18"/>
      <c r="J95" s="18"/>
      <c r="K95" s="18"/>
    </row>
    <row r="96" spans="1:11" ht="12.75" x14ac:dyDescent="0.15">
      <c r="A96" s="24">
        <v>7</v>
      </c>
      <c r="B96" s="25">
        <v>44851</v>
      </c>
      <c r="C96" s="46">
        <v>9001142210000030</v>
      </c>
      <c r="D96" s="27">
        <v>87400</v>
      </c>
      <c r="E96" s="27">
        <v>6992</v>
      </c>
      <c r="F96" s="27">
        <v>94392</v>
      </c>
      <c r="G96" s="18"/>
      <c r="H96" s="18"/>
      <c r="I96" s="18"/>
      <c r="J96" s="18"/>
      <c r="K96" s="18"/>
    </row>
    <row r="97" spans="1:11" ht="12.75" x14ac:dyDescent="0.15">
      <c r="A97" s="24">
        <v>8</v>
      </c>
      <c r="B97" s="25">
        <v>44852</v>
      </c>
      <c r="C97" s="46">
        <v>2.2000114221E+17</v>
      </c>
      <c r="D97" s="27">
        <v>105630</v>
      </c>
      <c r="E97" s="27">
        <v>8450</v>
      </c>
      <c r="F97" s="27">
        <v>114080</v>
      </c>
      <c r="G97" s="18"/>
      <c r="H97" s="18"/>
      <c r="I97" s="18"/>
      <c r="J97" s="18"/>
      <c r="K97" s="18"/>
    </row>
    <row r="98" spans="1:11" ht="12.75" x14ac:dyDescent="0.15">
      <c r="A98" s="24">
        <v>9</v>
      </c>
      <c r="B98" s="25">
        <v>44854</v>
      </c>
      <c r="C98" s="46">
        <v>2.6200115221E+17</v>
      </c>
      <c r="D98" s="27">
        <v>264075</v>
      </c>
      <c r="E98" s="27">
        <v>21126</v>
      </c>
      <c r="F98" s="27">
        <v>285201</v>
      </c>
      <c r="G98" s="18"/>
      <c r="H98" s="18"/>
      <c r="I98" s="18"/>
      <c r="J98" s="18"/>
      <c r="K98" s="18"/>
    </row>
    <row r="99" spans="1:11" ht="12.75" x14ac:dyDescent="0.15">
      <c r="A99" s="24">
        <v>10</v>
      </c>
      <c r="B99" s="25">
        <v>44854</v>
      </c>
      <c r="C99" s="46">
        <v>1.000115221E+16</v>
      </c>
      <c r="D99" s="27">
        <v>318006</v>
      </c>
      <c r="E99" s="27">
        <v>25440</v>
      </c>
      <c r="F99" s="27">
        <v>343446</v>
      </c>
      <c r="G99" s="18"/>
      <c r="H99" s="18"/>
      <c r="I99" s="18"/>
      <c r="J99" s="18"/>
      <c r="K99" s="18"/>
    </row>
    <row r="100" spans="1:11" ht="12.75" x14ac:dyDescent="0.15">
      <c r="A100" s="24">
        <v>11</v>
      </c>
      <c r="B100" s="25">
        <v>44855</v>
      </c>
      <c r="C100" s="46">
        <v>2.7700115221E+17</v>
      </c>
      <c r="D100" s="27">
        <v>203690</v>
      </c>
      <c r="E100" s="27">
        <v>16295</v>
      </c>
      <c r="F100" s="27">
        <v>219985</v>
      </c>
      <c r="G100" s="18"/>
      <c r="H100" s="18"/>
      <c r="I100" s="18"/>
      <c r="J100" s="18"/>
      <c r="K100" s="18"/>
    </row>
    <row r="101" spans="1:11" ht="12.75" x14ac:dyDescent="0.15">
      <c r="A101" s="24">
        <v>12</v>
      </c>
      <c r="B101" s="25">
        <v>44856</v>
      </c>
      <c r="C101" s="46">
        <v>2.7800115221E+17</v>
      </c>
      <c r="D101" s="27">
        <v>693027</v>
      </c>
      <c r="E101" s="27">
        <v>55443</v>
      </c>
      <c r="F101" s="27">
        <v>748470</v>
      </c>
      <c r="G101" s="18"/>
      <c r="H101" s="18"/>
      <c r="I101" s="18"/>
      <c r="J101" s="18"/>
      <c r="K101" s="18"/>
    </row>
    <row r="102" spans="1:11" ht="12.75" x14ac:dyDescent="0.15">
      <c r="A102" s="24">
        <v>13</v>
      </c>
      <c r="B102" s="25">
        <v>44856</v>
      </c>
      <c r="C102" s="46">
        <v>1.400115221E+16</v>
      </c>
      <c r="D102" s="27">
        <v>263825</v>
      </c>
      <c r="E102" s="27">
        <v>21106</v>
      </c>
      <c r="F102" s="27">
        <v>284931</v>
      </c>
      <c r="G102" s="18"/>
      <c r="H102" s="18"/>
      <c r="I102" s="18"/>
      <c r="J102" s="18"/>
      <c r="K102" s="18"/>
    </row>
    <row r="103" spans="1:11" ht="12.75" x14ac:dyDescent="0.15">
      <c r="A103" s="24">
        <v>14</v>
      </c>
      <c r="B103" s="25">
        <v>44857</v>
      </c>
      <c r="C103" s="46">
        <v>2.5600115221E+17</v>
      </c>
      <c r="D103" s="27">
        <v>105505</v>
      </c>
      <c r="E103" s="27">
        <v>8440</v>
      </c>
      <c r="F103" s="27">
        <v>113945</v>
      </c>
      <c r="G103" s="18"/>
      <c r="H103" s="18"/>
      <c r="I103" s="18"/>
      <c r="J103" s="18"/>
      <c r="K103" s="18"/>
    </row>
    <row r="104" spans="1:11" ht="12.75" x14ac:dyDescent="0.15">
      <c r="A104" s="24">
        <v>15</v>
      </c>
      <c r="B104" s="25">
        <v>44859</v>
      </c>
      <c r="C104" s="46">
        <v>2.6000115221E+17</v>
      </c>
      <c r="D104" s="27">
        <v>469693</v>
      </c>
      <c r="E104" s="27">
        <v>37576</v>
      </c>
      <c r="F104" s="27">
        <v>507269</v>
      </c>
      <c r="G104" s="18"/>
      <c r="H104" s="18"/>
      <c r="I104" s="18"/>
      <c r="J104" s="18"/>
      <c r="K104" s="18"/>
    </row>
    <row r="105" spans="1:11" ht="12.75" x14ac:dyDescent="0.15">
      <c r="A105" s="24">
        <v>16</v>
      </c>
      <c r="B105" s="25">
        <v>44859</v>
      </c>
      <c r="C105" s="46">
        <v>2.7200115221E+17</v>
      </c>
      <c r="D105" s="27">
        <v>274119</v>
      </c>
      <c r="E105" s="27">
        <v>21930</v>
      </c>
      <c r="F105" s="27">
        <v>296049</v>
      </c>
      <c r="G105" s="18"/>
      <c r="H105" s="18"/>
      <c r="I105" s="18"/>
      <c r="J105" s="18"/>
      <c r="K105" s="18"/>
    </row>
    <row r="106" spans="1:11" ht="12.75" x14ac:dyDescent="0.15">
      <c r="A106" s="24">
        <v>17</v>
      </c>
      <c r="B106" s="25">
        <v>44859</v>
      </c>
      <c r="C106" s="46">
        <v>4.0000115221E+17</v>
      </c>
      <c r="D106" s="27">
        <v>296266</v>
      </c>
      <c r="E106" s="27">
        <v>23701</v>
      </c>
      <c r="F106" s="27">
        <v>319967</v>
      </c>
      <c r="G106" s="18"/>
      <c r="H106" s="18"/>
      <c r="I106" s="18"/>
      <c r="J106" s="18"/>
      <c r="K106" s="18"/>
    </row>
    <row r="107" spans="1:11" ht="12.75" x14ac:dyDescent="0.15">
      <c r="A107" s="24">
        <v>18</v>
      </c>
      <c r="B107" s="25">
        <v>44860</v>
      </c>
      <c r="C107" s="46">
        <v>2.7200115221E+17</v>
      </c>
      <c r="D107" s="27">
        <v>637203</v>
      </c>
      <c r="E107" s="27">
        <v>50976</v>
      </c>
      <c r="F107" s="27">
        <v>688179</v>
      </c>
      <c r="G107" s="18"/>
      <c r="H107" s="18"/>
      <c r="I107" s="18"/>
      <c r="J107" s="18"/>
      <c r="K107" s="18"/>
    </row>
    <row r="108" spans="1:11" ht="12.75" x14ac:dyDescent="0.15">
      <c r="A108" s="24">
        <v>19</v>
      </c>
      <c r="B108" s="25">
        <v>44862</v>
      </c>
      <c r="C108" s="46">
        <v>2.6800115221E+17</v>
      </c>
      <c r="D108" s="27">
        <v>222937</v>
      </c>
      <c r="E108" s="27">
        <v>17835</v>
      </c>
      <c r="F108" s="27">
        <v>240772</v>
      </c>
      <c r="G108" s="18"/>
      <c r="H108" s="18"/>
      <c r="I108" s="18"/>
      <c r="J108" s="18"/>
      <c r="K108" s="18"/>
    </row>
    <row r="109" spans="1:11" ht="12.75" x14ac:dyDescent="0.15">
      <c r="A109" s="24">
        <v>20</v>
      </c>
      <c r="B109" s="25">
        <v>44862</v>
      </c>
      <c r="C109" s="46">
        <v>2.0400114221E+17</v>
      </c>
      <c r="D109" s="27">
        <v>43700</v>
      </c>
      <c r="E109" s="27">
        <v>3496</v>
      </c>
      <c r="F109" s="27">
        <v>47196</v>
      </c>
      <c r="G109" s="18"/>
      <c r="H109" s="18"/>
      <c r="I109" s="18"/>
      <c r="J109" s="18"/>
      <c r="K109" s="18"/>
    </row>
    <row r="110" spans="1:11" ht="12.75" x14ac:dyDescent="0.15">
      <c r="A110" s="24">
        <v>21</v>
      </c>
      <c r="B110" s="25">
        <v>44863</v>
      </c>
      <c r="C110" s="46">
        <v>2.2000114221E+17</v>
      </c>
      <c r="D110" s="27">
        <v>316515</v>
      </c>
      <c r="E110" s="27">
        <v>25321</v>
      </c>
      <c r="F110" s="27">
        <v>341836</v>
      </c>
      <c r="G110" s="18"/>
      <c r="H110" s="18"/>
      <c r="I110" s="18"/>
      <c r="J110" s="18"/>
      <c r="K110" s="18"/>
    </row>
    <row r="111" spans="1:11" ht="12.75" x14ac:dyDescent="0.15">
      <c r="A111" s="24">
        <v>22</v>
      </c>
      <c r="B111" s="25">
        <v>44865</v>
      </c>
      <c r="C111" s="46">
        <v>2.3500114221E+17</v>
      </c>
      <c r="D111" s="27">
        <v>361466</v>
      </c>
      <c r="E111" s="27">
        <v>28917</v>
      </c>
      <c r="F111" s="27">
        <v>390383</v>
      </c>
      <c r="G111" s="18"/>
      <c r="H111" s="18"/>
      <c r="I111" s="18"/>
      <c r="J111" s="18"/>
      <c r="K111" s="18"/>
    </row>
    <row r="112" spans="1:11" ht="12.75" x14ac:dyDescent="0.15">
      <c r="A112" s="24"/>
      <c r="B112" s="25"/>
      <c r="C112" s="46"/>
      <c r="D112" s="27">
        <f>+SUM(D90:D111)</f>
        <v>5444849</v>
      </c>
      <c r="E112" s="27">
        <f t="shared" ref="E112:F112" si="0">+SUM(E90:E111)</f>
        <v>435587</v>
      </c>
      <c r="F112" s="27">
        <f>+SUM(F90:F111)</f>
        <v>5880436</v>
      </c>
      <c r="G112" s="18"/>
      <c r="H112" s="18"/>
      <c r="I112" s="18"/>
      <c r="J112" s="18"/>
      <c r="K112" s="18"/>
    </row>
    <row r="113" spans="1:11" ht="12.75" x14ac:dyDescent="0.15">
      <c r="A113" s="24">
        <v>23</v>
      </c>
      <c r="B113" s="25">
        <v>44809</v>
      </c>
      <c r="C113" s="46">
        <v>2.77001152209E+17</v>
      </c>
      <c r="D113" s="27">
        <v>105505</v>
      </c>
      <c r="E113" s="27">
        <v>8440</v>
      </c>
      <c r="F113" s="27">
        <v>113945</v>
      </c>
      <c r="G113" s="18"/>
      <c r="H113" s="18"/>
      <c r="I113" s="18"/>
      <c r="J113" s="18"/>
      <c r="K113" s="18"/>
    </row>
    <row r="114" spans="1:11" ht="12.75" x14ac:dyDescent="0.15">
      <c r="A114" s="24">
        <v>24</v>
      </c>
      <c r="B114" s="25">
        <v>44810</v>
      </c>
      <c r="C114" s="46">
        <v>2.68001152209E+17</v>
      </c>
      <c r="D114" s="27">
        <v>149518</v>
      </c>
      <c r="E114" s="27">
        <v>11962</v>
      </c>
      <c r="F114" s="27">
        <v>161480</v>
      </c>
      <c r="G114" s="18"/>
      <c r="H114" s="18"/>
      <c r="I114" s="18"/>
      <c r="J114" s="18"/>
      <c r="K114" s="18"/>
    </row>
    <row r="115" spans="1:11" ht="12.75" x14ac:dyDescent="0.15">
      <c r="A115" s="24">
        <v>25</v>
      </c>
      <c r="B115" s="25">
        <v>44811</v>
      </c>
      <c r="C115" s="46">
        <v>2.25001152209E+17</v>
      </c>
      <c r="D115" s="27">
        <v>47673</v>
      </c>
      <c r="E115" s="27">
        <v>3814</v>
      </c>
      <c r="F115" s="27">
        <v>51487</v>
      </c>
      <c r="G115" s="18"/>
      <c r="H115" s="18"/>
      <c r="I115" s="18"/>
      <c r="J115" s="18"/>
      <c r="K115" s="18"/>
    </row>
    <row r="116" spans="1:11" ht="12.75" x14ac:dyDescent="0.15">
      <c r="A116" s="24">
        <v>26</v>
      </c>
      <c r="B116" s="25">
        <v>44812</v>
      </c>
      <c r="C116" s="46">
        <v>2.35001142209E+17</v>
      </c>
      <c r="D116" s="27">
        <v>370492</v>
      </c>
      <c r="E116" s="27">
        <v>29639</v>
      </c>
      <c r="F116" s="27">
        <v>400131</v>
      </c>
      <c r="G116" s="18"/>
      <c r="H116" s="18"/>
      <c r="I116" s="18"/>
      <c r="J116" s="18"/>
      <c r="K116" s="18"/>
    </row>
    <row r="117" spans="1:11" ht="12.75" x14ac:dyDescent="0.15">
      <c r="A117" s="24">
        <v>27</v>
      </c>
      <c r="B117" s="25">
        <v>44812</v>
      </c>
      <c r="C117" s="46">
        <v>1.4001152209E+16</v>
      </c>
      <c r="D117" s="27">
        <v>211260</v>
      </c>
      <c r="E117" s="27">
        <v>16901</v>
      </c>
      <c r="F117" s="27">
        <v>228161</v>
      </c>
      <c r="G117" s="18"/>
      <c r="H117" s="18"/>
      <c r="I117" s="18"/>
      <c r="J117" s="18"/>
      <c r="K117" s="18"/>
    </row>
    <row r="118" spans="1:11" ht="12.75" x14ac:dyDescent="0.15">
      <c r="A118" s="24">
        <v>28</v>
      </c>
      <c r="B118" s="25">
        <v>44817</v>
      </c>
      <c r="C118" s="46">
        <v>2.53001152209E+17</v>
      </c>
      <c r="D118" s="27">
        <v>166796</v>
      </c>
      <c r="E118" s="27">
        <v>13344</v>
      </c>
      <c r="F118" s="27">
        <v>180140</v>
      </c>
      <c r="G118" s="18"/>
      <c r="H118" s="18"/>
      <c r="I118" s="18"/>
      <c r="J118" s="18"/>
      <c r="K118" s="18"/>
    </row>
    <row r="119" spans="1:11" ht="12.75" x14ac:dyDescent="0.15">
      <c r="A119" s="24">
        <v>29</v>
      </c>
      <c r="B119" s="25">
        <v>44817</v>
      </c>
      <c r="C119" s="46">
        <v>2.35001142209E+17</v>
      </c>
      <c r="D119" s="27">
        <v>105505</v>
      </c>
      <c r="E119" s="27">
        <v>8440</v>
      </c>
      <c r="F119" s="27">
        <v>113945</v>
      </c>
      <c r="G119" s="18"/>
      <c r="H119" s="18"/>
      <c r="I119" s="18"/>
      <c r="J119" s="18"/>
      <c r="K119" s="18"/>
    </row>
    <row r="120" spans="1:11" ht="12.75" x14ac:dyDescent="0.15">
      <c r="A120" s="24">
        <v>30</v>
      </c>
      <c r="B120" s="25">
        <v>44817</v>
      </c>
      <c r="C120" s="46">
        <v>2.35001142209E+17</v>
      </c>
      <c r="D120" s="27">
        <v>346062</v>
      </c>
      <c r="E120" s="27">
        <v>27685</v>
      </c>
      <c r="F120" s="27">
        <v>373747</v>
      </c>
      <c r="G120" s="18"/>
      <c r="H120" s="18"/>
      <c r="I120" s="18"/>
      <c r="J120" s="18"/>
      <c r="K120" s="18"/>
    </row>
    <row r="121" spans="1:11" ht="12.75" x14ac:dyDescent="0.15">
      <c r="A121" s="24">
        <v>31</v>
      </c>
      <c r="B121" s="25">
        <v>44818</v>
      </c>
      <c r="C121" s="46">
        <v>2.06001152209E+17</v>
      </c>
      <c r="D121" s="27">
        <v>124376</v>
      </c>
      <c r="E121" s="27">
        <v>9950</v>
      </c>
      <c r="F121" s="27">
        <v>134326</v>
      </c>
      <c r="G121" s="18"/>
      <c r="H121" s="18"/>
      <c r="I121" s="18"/>
      <c r="J121" s="18"/>
      <c r="K121" s="18"/>
    </row>
    <row r="122" spans="1:11" ht="12.75" x14ac:dyDescent="0.15">
      <c r="A122" s="24">
        <v>32</v>
      </c>
      <c r="B122" s="25">
        <v>44820</v>
      </c>
      <c r="C122" s="46">
        <v>2.04001142209E+17</v>
      </c>
      <c r="D122" s="27">
        <v>43700</v>
      </c>
      <c r="E122" s="27">
        <v>3496</v>
      </c>
      <c r="F122" s="27">
        <v>47196</v>
      </c>
      <c r="G122" s="18"/>
      <c r="H122" s="18"/>
      <c r="I122" s="18"/>
      <c r="J122" s="18"/>
      <c r="K122" s="18"/>
    </row>
    <row r="123" spans="1:11" ht="12.75" x14ac:dyDescent="0.15">
      <c r="A123" s="24">
        <v>33</v>
      </c>
      <c r="B123" s="25">
        <v>44820</v>
      </c>
      <c r="C123" s="46">
        <v>3.01001152209E+17</v>
      </c>
      <c r="D123" s="27">
        <v>339339</v>
      </c>
      <c r="E123" s="27">
        <v>27147</v>
      </c>
      <c r="F123" s="27">
        <v>366486</v>
      </c>
      <c r="G123" s="18"/>
      <c r="H123" s="18"/>
      <c r="I123" s="18"/>
      <c r="J123" s="18"/>
      <c r="K123" s="18"/>
    </row>
    <row r="124" spans="1:11" ht="12.75" x14ac:dyDescent="0.15">
      <c r="A124" s="24">
        <v>34</v>
      </c>
      <c r="B124" s="25">
        <v>44821</v>
      </c>
      <c r="C124" s="46">
        <v>2.25001152209E+17</v>
      </c>
      <c r="D124" s="27">
        <v>158320</v>
      </c>
      <c r="E124" s="27">
        <v>12665</v>
      </c>
      <c r="F124" s="27">
        <v>170985</v>
      </c>
      <c r="G124" s="18"/>
      <c r="H124" s="18"/>
      <c r="I124" s="18"/>
      <c r="J124" s="18"/>
      <c r="K124" s="18"/>
    </row>
    <row r="125" spans="1:11" ht="12.75" x14ac:dyDescent="0.15">
      <c r="A125" s="24">
        <v>35</v>
      </c>
      <c r="B125" s="25">
        <v>44821</v>
      </c>
      <c r="C125" s="46">
        <v>3.06001152209E+17</v>
      </c>
      <c r="D125" s="27">
        <v>158320</v>
      </c>
      <c r="E125" s="27">
        <v>12665</v>
      </c>
      <c r="F125" s="27">
        <v>170985</v>
      </c>
      <c r="G125" s="18"/>
      <c r="H125" s="18"/>
      <c r="I125" s="18"/>
      <c r="J125" s="18"/>
      <c r="K125" s="18"/>
    </row>
    <row r="126" spans="1:11" ht="12.75" x14ac:dyDescent="0.15">
      <c r="A126" s="24">
        <v>36</v>
      </c>
      <c r="B126" s="25">
        <v>44830</v>
      </c>
      <c r="C126" s="46">
        <v>2.63001152209E+17</v>
      </c>
      <c r="D126" s="27">
        <v>534096</v>
      </c>
      <c r="E126" s="27">
        <v>42728</v>
      </c>
      <c r="F126" s="27">
        <v>576824</v>
      </c>
      <c r="G126" s="18"/>
      <c r="H126" s="18"/>
      <c r="I126" s="18"/>
      <c r="J126" s="18"/>
      <c r="K126" s="18"/>
    </row>
    <row r="127" spans="1:11" ht="12.75" x14ac:dyDescent="0.15">
      <c r="A127" s="24">
        <v>37</v>
      </c>
      <c r="B127" s="25">
        <v>44830</v>
      </c>
      <c r="C127" s="46">
        <v>2.53001152209E+17</v>
      </c>
      <c r="D127" s="27">
        <v>52815</v>
      </c>
      <c r="E127" s="27">
        <v>4225</v>
      </c>
      <c r="F127" s="27">
        <v>57040</v>
      </c>
      <c r="G127" s="18"/>
      <c r="H127" s="18"/>
      <c r="I127" s="18"/>
      <c r="J127" s="18"/>
      <c r="K127" s="18"/>
    </row>
    <row r="128" spans="1:11" ht="12.75" x14ac:dyDescent="0.15">
      <c r="A128" s="24">
        <v>38</v>
      </c>
      <c r="B128" s="25">
        <v>44831</v>
      </c>
      <c r="C128" s="46">
        <v>4.00001152209E+17</v>
      </c>
      <c r="D128" s="27">
        <v>730269</v>
      </c>
      <c r="E128" s="27">
        <v>58421</v>
      </c>
      <c r="F128" s="27">
        <v>788690</v>
      </c>
      <c r="G128" s="18"/>
      <c r="H128" s="18"/>
      <c r="I128" s="18"/>
      <c r="J128" s="18"/>
      <c r="K128" s="18"/>
    </row>
    <row r="129" spans="1:11" ht="12.75" x14ac:dyDescent="0.15">
      <c r="A129" s="24">
        <v>39</v>
      </c>
      <c r="B129" s="25">
        <v>44831</v>
      </c>
      <c r="C129" s="46">
        <v>4.00001152209E+17</v>
      </c>
      <c r="D129" s="27">
        <v>175264</v>
      </c>
      <c r="E129" s="27">
        <v>14021</v>
      </c>
      <c r="F129" s="27">
        <v>189285</v>
      </c>
      <c r="G129" s="18"/>
      <c r="H129" s="18"/>
      <c r="I129" s="18"/>
      <c r="J129" s="18"/>
      <c r="K129" s="18"/>
    </row>
    <row r="130" spans="1:11" ht="12.75" x14ac:dyDescent="0.15">
      <c r="A130" s="24">
        <v>40</v>
      </c>
      <c r="B130" s="25">
        <v>44832</v>
      </c>
      <c r="C130" s="46">
        <v>6001152209000060</v>
      </c>
      <c r="D130" s="27">
        <v>295985</v>
      </c>
      <c r="E130" s="27">
        <v>23679</v>
      </c>
      <c r="F130" s="27">
        <v>319664</v>
      </c>
      <c r="G130" s="18"/>
      <c r="H130" s="18"/>
      <c r="I130" s="18"/>
      <c r="J130" s="18"/>
      <c r="K130" s="18"/>
    </row>
    <row r="131" spans="1:11" ht="12.75" x14ac:dyDescent="0.15">
      <c r="A131" s="24"/>
      <c r="B131" s="25"/>
      <c r="C131" s="46"/>
      <c r="D131" s="27">
        <f>+SUM(D113:D130)</f>
        <v>4115295</v>
      </c>
      <c r="E131" s="27">
        <f t="shared" ref="E131:F131" si="1">+SUM(E113:E130)</f>
        <v>329222</v>
      </c>
      <c r="F131" s="27">
        <f t="shared" si="1"/>
        <v>4444517</v>
      </c>
      <c r="G131" s="18"/>
      <c r="H131" s="18"/>
      <c r="I131" s="18"/>
      <c r="J131" s="18"/>
      <c r="K131" s="18"/>
    </row>
    <row r="132" spans="1:11" ht="25.5" x14ac:dyDescent="0.15">
      <c r="A132" s="28" t="s">
        <v>198</v>
      </c>
      <c r="B132" s="17"/>
      <c r="C132" s="17"/>
      <c r="D132" s="29">
        <v>9560144</v>
      </c>
      <c r="E132" s="29">
        <v>764809</v>
      </c>
      <c r="F132" s="29">
        <v>10324953</v>
      </c>
      <c r="G132" s="18"/>
      <c r="H132" s="18"/>
      <c r="I132" s="18"/>
      <c r="J132" s="18"/>
      <c r="K132" s="18"/>
    </row>
    <row r="133" spans="1:11" ht="63.75" x14ac:dyDescent="0.15">
      <c r="A133" s="28" t="s">
        <v>199</v>
      </c>
      <c r="B133" s="17"/>
      <c r="C133" s="17"/>
      <c r="D133" s="29">
        <v>95604944</v>
      </c>
      <c r="E133" s="29">
        <v>7648399</v>
      </c>
      <c r="F133" s="29">
        <v>103253343</v>
      </c>
      <c r="G133" s="18"/>
      <c r="H133" s="18"/>
      <c r="I133" s="18"/>
      <c r="J133" s="18"/>
      <c r="K133" s="18"/>
    </row>
    <row r="134" spans="1:11" ht="12.75" x14ac:dyDescent="0.1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</row>
    <row r="135" spans="1:11" ht="12.75" x14ac:dyDescent="0.15">
      <c r="A135" s="30" t="s">
        <v>226</v>
      </c>
      <c r="B135" s="18"/>
      <c r="C135" s="18"/>
      <c r="D135" s="18"/>
      <c r="E135" s="18"/>
      <c r="F135" s="18"/>
      <c r="G135" s="18"/>
      <c r="H135" s="18"/>
      <c r="I135" s="18"/>
      <c r="J135" s="18"/>
      <c r="K135" s="18"/>
    </row>
    <row r="136" spans="1:11" ht="12.75" x14ac:dyDescent="0.15">
      <c r="A136" s="30" t="s">
        <v>227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</row>
    <row r="137" spans="1:11" ht="12.75" x14ac:dyDescent="0.15">
      <c r="A137" s="30" t="s">
        <v>228</v>
      </c>
      <c r="B137" s="18"/>
      <c r="C137" s="18"/>
      <c r="D137" s="18"/>
      <c r="E137" s="18"/>
      <c r="F137" s="18"/>
      <c r="G137" s="18"/>
      <c r="H137" s="18"/>
      <c r="I137" s="18"/>
      <c r="J137" s="18"/>
      <c r="K137" s="18"/>
    </row>
    <row r="138" spans="1:11" ht="12.75" x14ac:dyDescent="0.15">
      <c r="A138" s="30" t="s">
        <v>226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</row>
    <row r="139" spans="1:11" ht="12.75" x14ac:dyDescent="0.15">
      <c r="A139" s="30" t="s">
        <v>227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</row>
    <row r="140" spans="1:11" ht="12.75" x14ac:dyDescent="0.15">
      <c r="A140" s="31" t="s">
        <v>229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</row>
    <row r="141" spans="1:11" ht="12.75" x14ac:dyDescent="0.1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</row>
    <row r="142" spans="1:11" ht="12.75" x14ac:dyDescent="0.15">
      <c r="A142" s="32">
        <v>31358903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8"/>
    </row>
    <row r="143" spans="1:11" ht="12.75" x14ac:dyDescent="0.15">
      <c r="A143" s="33">
        <v>3</v>
      </c>
      <c r="B143" s="18"/>
      <c r="C143" s="18"/>
      <c r="D143" s="18"/>
      <c r="E143" s="18"/>
      <c r="F143" s="18"/>
      <c r="G143" s="18"/>
      <c r="H143" s="18"/>
      <c r="I143" s="18"/>
      <c r="J143" s="18"/>
      <c r="K143" s="18"/>
    </row>
    <row r="144" spans="1:11" ht="12.75" x14ac:dyDescent="0.15">
      <c r="A144" s="32">
        <v>940767</v>
      </c>
      <c r="B144" s="18"/>
      <c r="C144" s="18"/>
      <c r="D144" s="18"/>
      <c r="E144" s="18"/>
      <c r="F144" s="18"/>
      <c r="G144" s="18"/>
      <c r="H144" s="18"/>
      <c r="I144" s="18"/>
      <c r="J144" s="18"/>
      <c r="K144" s="18"/>
    </row>
    <row r="145" spans="1:11" ht="12.75" x14ac:dyDescent="0.15">
      <c r="A145" s="16"/>
      <c r="B145" s="18"/>
      <c r="C145" s="18"/>
      <c r="D145" s="18"/>
      <c r="E145" s="18"/>
      <c r="F145" s="18"/>
      <c r="G145" s="18"/>
      <c r="H145" s="18"/>
      <c r="I145" s="18"/>
      <c r="J145" s="18"/>
      <c r="K145" s="18"/>
    </row>
    <row r="146" spans="1:11" ht="12.75" x14ac:dyDescent="0.15">
      <c r="A146" s="16"/>
      <c r="B146" s="18"/>
      <c r="C146" s="18"/>
      <c r="D146" s="18"/>
      <c r="E146" s="18"/>
      <c r="F146" s="18"/>
      <c r="G146" s="18"/>
      <c r="H146" s="18"/>
      <c r="I146" s="18"/>
      <c r="J146" s="18"/>
      <c r="K146" s="18"/>
    </row>
    <row r="147" spans="1:11" ht="12.75" x14ac:dyDescent="0.15">
      <c r="A147" s="32">
        <v>145853011</v>
      </c>
      <c r="B147" s="18"/>
      <c r="C147" s="18"/>
      <c r="D147" s="18"/>
      <c r="E147" s="18"/>
      <c r="F147" s="18"/>
      <c r="G147" s="18"/>
      <c r="H147" s="18"/>
      <c r="I147" s="18"/>
      <c r="J147" s="18"/>
      <c r="K147" s="18"/>
    </row>
    <row r="148" spans="1:11" ht="12.75" x14ac:dyDescent="0.15">
      <c r="A148" s="33">
        <v>1</v>
      </c>
      <c r="B148" s="18"/>
      <c r="C148" s="18"/>
      <c r="D148" s="18"/>
      <c r="E148" s="18"/>
      <c r="F148" s="18"/>
      <c r="G148" s="18"/>
      <c r="H148" s="18"/>
      <c r="I148" s="18"/>
      <c r="J148" s="18"/>
      <c r="K148" s="18"/>
    </row>
    <row r="149" spans="1:11" ht="12.75" x14ac:dyDescent="0.15">
      <c r="A149" s="32">
        <v>1458530</v>
      </c>
      <c r="B149" s="18"/>
      <c r="C149" s="18"/>
      <c r="D149" s="18"/>
      <c r="E149" s="18"/>
      <c r="F149" s="18"/>
      <c r="G149" s="18"/>
      <c r="H149" s="18"/>
      <c r="I149" s="18"/>
      <c r="J149" s="18"/>
      <c r="K149" s="18"/>
    </row>
    <row r="150" spans="1:11" ht="12.75" x14ac:dyDescent="0.1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</row>
    <row r="151" spans="1:11" ht="12.75" x14ac:dyDescent="0.15">
      <c r="A151" s="24" t="s">
        <v>230</v>
      </c>
      <c r="B151" s="27">
        <v>31358903</v>
      </c>
      <c r="C151" s="18"/>
      <c r="D151" s="18"/>
      <c r="E151" s="18"/>
      <c r="F151" s="18"/>
      <c r="G151" s="18"/>
      <c r="H151" s="18"/>
      <c r="I151" s="18"/>
      <c r="J151" s="18"/>
      <c r="K151" s="18"/>
    </row>
    <row r="152" spans="1:11" ht="12.75" x14ac:dyDescent="0.15">
      <c r="A152" s="24" t="s">
        <v>227</v>
      </c>
      <c r="B152" s="26">
        <v>1.5</v>
      </c>
      <c r="C152" s="18"/>
      <c r="D152" s="18"/>
      <c r="E152" s="18"/>
      <c r="F152" s="18"/>
      <c r="G152" s="18"/>
      <c r="H152" s="18"/>
      <c r="I152" s="18"/>
      <c r="J152" s="18"/>
      <c r="K152" s="18"/>
    </row>
    <row r="153" spans="1:11" ht="25.5" x14ac:dyDescent="0.15">
      <c r="A153" s="24" t="s">
        <v>231</v>
      </c>
      <c r="B153" s="27">
        <v>470384</v>
      </c>
      <c r="C153" s="18"/>
      <c r="D153" s="18"/>
      <c r="E153" s="18"/>
      <c r="F153" s="18"/>
      <c r="G153" s="18"/>
      <c r="H153" s="18"/>
      <c r="I153" s="18"/>
      <c r="J153" s="18"/>
      <c r="K153" s="18"/>
    </row>
    <row r="154" spans="1:11" ht="25.5" x14ac:dyDescent="0.15">
      <c r="A154" s="17" t="s">
        <v>232</v>
      </c>
      <c r="B154" s="17"/>
      <c r="C154" s="18"/>
      <c r="D154" s="18"/>
      <c r="E154" s="18"/>
      <c r="F154" s="18"/>
      <c r="G154" s="18"/>
      <c r="H154" s="18"/>
      <c r="I154" s="18"/>
      <c r="J154" s="18"/>
      <c r="K154" s="18"/>
    </row>
    <row r="155" spans="1:11" ht="12.75" x14ac:dyDescent="0.15">
      <c r="A155" s="24" t="s">
        <v>230</v>
      </c>
      <c r="B155" s="27">
        <v>33867615</v>
      </c>
      <c r="C155" s="18"/>
      <c r="D155" s="18"/>
      <c r="E155" s="18"/>
      <c r="F155" s="18"/>
      <c r="G155" s="18"/>
      <c r="H155" s="18"/>
      <c r="I155" s="18"/>
      <c r="J155" s="18"/>
      <c r="K155" s="18"/>
    </row>
    <row r="156" spans="1:11" ht="12.75" x14ac:dyDescent="0.15">
      <c r="A156" s="24" t="s">
        <v>227</v>
      </c>
      <c r="B156" s="26">
        <v>1</v>
      </c>
      <c r="C156" s="18"/>
      <c r="D156" s="18"/>
      <c r="E156" s="18"/>
      <c r="F156" s="18"/>
      <c r="G156" s="18"/>
      <c r="H156" s="18"/>
      <c r="I156" s="18"/>
      <c r="J156" s="18"/>
      <c r="K156" s="18"/>
    </row>
    <row r="157" spans="1:11" ht="25.5" x14ac:dyDescent="0.15">
      <c r="A157" s="24" t="s">
        <v>233</v>
      </c>
      <c r="B157" s="27">
        <v>338676</v>
      </c>
      <c r="C157" s="18"/>
      <c r="D157" s="18"/>
      <c r="E157" s="18"/>
      <c r="F157" s="18"/>
      <c r="G157" s="18"/>
      <c r="H157" s="18"/>
      <c r="I157" s="18"/>
      <c r="J157" s="18"/>
      <c r="K157" s="18"/>
    </row>
    <row r="158" spans="1:11" ht="12.75" x14ac:dyDescent="0.15">
      <c r="A158" s="16"/>
      <c r="B158" s="18"/>
      <c r="C158" s="18"/>
      <c r="D158" s="18"/>
      <c r="E158" s="18"/>
      <c r="F158" s="18"/>
      <c r="G158" s="18"/>
      <c r="H158" s="18"/>
      <c r="I158" s="18"/>
      <c r="J158" s="18"/>
      <c r="K158" s="18"/>
    </row>
    <row r="159" spans="1:11" ht="12.75" x14ac:dyDescent="0.1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</row>
    <row r="160" spans="1:11" ht="12.75" x14ac:dyDescent="0.15">
      <c r="A160" s="30" t="s">
        <v>234</v>
      </c>
      <c r="B160" s="18"/>
      <c r="C160" s="18"/>
      <c r="D160" s="18"/>
      <c r="E160" s="18"/>
      <c r="F160" s="18"/>
      <c r="G160" s="18"/>
      <c r="H160" s="18"/>
      <c r="I160" s="18"/>
      <c r="J160" s="18"/>
      <c r="K160" s="18"/>
    </row>
    <row r="161" spans="1:11" ht="12.75" x14ac:dyDescent="0.15">
      <c r="A161" s="30" t="s">
        <v>227</v>
      </c>
      <c r="B161" s="18"/>
      <c r="C161" s="18"/>
      <c r="D161" s="18"/>
      <c r="E161" s="18"/>
      <c r="F161" s="18"/>
      <c r="G161" s="18"/>
      <c r="H161" s="18"/>
      <c r="I161" s="18"/>
      <c r="J161" s="18"/>
      <c r="K161" s="18"/>
    </row>
    <row r="162" spans="1:11" ht="12.75" x14ac:dyDescent="0.15">
      <c r="A162" s="31" t="s">
        <v>235</v>
      </c>
      <c r="B162" s="18"/>
      <c r="C162" s="18"/>
      <c r="D162" s="18"/>
      <c r="E162" s="18"/>
      <c r="F162" s="18"/>
      <c r="G162" s="18"/>
      <c r="H162" s="18"/>
      <c r="I162" s="18"/>
      <c r="J162" s="18"/>
      <c r="K162" s="18"/>
    </row>
    <row r="163" spans="1:11" ht="12.75" x14ac:dyDescent="0.15">
      <c r="A163" s="30" t="s">
        <v>236</v>
      </c>
      <c r="B163" s="18"/>
      <c r="C163" s="18"/>
      <c r="D163" s="18"/>
      <c r="E163" s="18"/>
      <c r="F163" s="18"/>
      <c r="G163" s="18"/>
      <c r="H163" s="18"/>
      <c r="I163" s="18"/>
      <c r="J163" s="18"/>
      <c r="K163" s="18"/>
    </row>
    <row r="164" spans="1:11" ht="12.75" x14ac:dyDescent="0.15">
      <c r="A164" s="30" t="s">
        <v>237</v>
      </c>
      <c r="B164" s="18"/>
      <c r="C164" s="18"/>
      <c r="D164" s="18"/>
      <c r="E164" s="18"/>
      <c r="F164" s="18"/>
      <c r="G164" s="18"/>
      <c r="H164" s="18"/>
      <c r="I164" s="18"/>
      <c r="J164" s="18"/>
      <c r="K164" s="18"/>
    </row>
    <row r="165" spans="1:11" ht="12.75" x14ac:dyDescent="0.15">
      <c r="A165" s="30" t="s">
        <v>238</v>
      </c>
      <c r="B165" s="18"/>
      <c r="C165" s="18"/>
      <c r="D165" s="18"/>
      <c r="E165" s="18"/>
      <c r="F165" s="18"/>
      <c r="G165" s="18"/>
      <c r="H165" s="18"/>
      <c r="I165" s="18"/>
      <c r="J165" s="18"/>
      <c r="K165" s="18"/>
    </row>
    <row r="166" spans="1:11" ht="12.75" x14ac:dyDescent="0.15">
      <c r="A166" s="30" t="s">
        <v>227</v>
      </c>
      <c r="B166" s="18"/>
      <c r="C166" s="18"/>
      <c r="D166" s="18"/>
      <c r="E166" s="18"/>
      <c r="F166" s="18"/>
      <c r="G166" s="18"/>
      <c r="H166" s="18"/>
      <c r="I166" s="18"/>
      <c r="J166" s="18"/>
      <c r="K166" s="18"/>
    </row>
    <row r="167" spans="1:11" ht="12.75" x14ac:dyDescent="0.15">
      <c r="A167" s="31" t="s">
        <v>239</v>
      </c>
      <c r="B167" s="18"/>
      <c r="C167" s="18"/>
      <c r="D167" s="18"/>
      <c r="E167" s="18"/>
      <c r="F167" s="18"/>
      <c r="G167" s="18"/>
      <c r="H167" s="18"/>
      <c r="I167" s="18"/>
      <c r="J167" s="18"/>
      <c r="K167" s="18"/>
    </row>
    <row r="168" spans="1:11" ht="12.75" x14ac:dyDescent="0.15">
      <c r="A168" s="30" t="s">
        <v>236</v>
      </c>
      <c r="B168" s="18"/>
      <c r="C168" s="18"/>
      <c r="D168" s="18"/>
      <c r="E168" s="18"/>
      <c r="F168" s="18"/>
      <c r="G168" s="18"/>
      <c r="H168" s="18"/>
      <c r="I168" s="18"/>
      <c r="J168" s="18"/>
      <c r="K168" s="18"/>
    </row>
    <row r="169" spans="1:11" ht="12.75" x14ac:dyDescent="0.15">
      <c r="A169" s="30" t="s">
        <v>240</v>
      </c>
      <c r="B169" s="18"/>
      <c r="C169" s="18"/>
      <c r="D169" s="18"/>
      <c r="E169" s="18"/>
      <c r="F169" s="18"/>
      <c r="G169" s="18"/>
      <c r="H169" s="18"/>
      <c r="I169" s="18"/>
      <c r="J169" s="18"/>
      <c r="K169" s="18"/>
    </row>
    <row r="170" spans="1:11" ht="12.75" x14ac:dyDescent="0.15">
      <c r="A170" s="30" t="s">
        <v>241</v>
      </c>
      <c r="B170" s="18"/>
      <c r="C170" s="18"/>
      <c r="D170" s="18"/>
      <c r="E170" s="18"/>
      <c r="F170" s="18"/>
      <c r="G170" s="18"/>
      <c r="H170" s="18"/>
      <c r="I170" s="18"/>
      <c r="J170" s="18"/>
      <c r="K170" s="18"/>
    </row>
    <row r="171" spans="1:11" ht="12.75" x14ac:dyDescent="0.15">
      <c r="A171" s="30" t="s">
        <v>227</v>
      </c>
      <c r="B171" s="18"/>
      <c r="C171" s="18"/>
      <c r="D171" s="18"/>
      <c r="E171" s="18"/>
      <c r="F171" s="18"/>
      <c r="G171" s="18"/>
      <c r="H171" s="18"/>
      <c r="I171" s="18"/>
      <c r="J171" s="18"/>
      <c r="K171" s="18"/>
    </row>
    <row r="172" spans="1:11" ht="12.75" x14ac:dyDescent="0.15">
      <c r="A172" s="30" t="s">
        <v>242</v>
      </c>
      <c r="B172" s="18"/>
      <c r="C172" s="18"/>
      <c r="D172" s="18"/>
      <c r="E172" s="18"/>
      <c r="F172" s="18"/>
      <c r="G172" s="18"/>
      <c r="H172" s="18"/>
      <c r="I172" s="18"/>
      <c r="J172" s="18"/>
      <c r="K172" s="18"/>
    </row>
    <row r="173" spans="1:11" ht="12.75" x14ac:dyDescent="0.15">
      <c r="A173" s="30" t="s">
        <v>243</v>
      </c>
      <c r="B173" s="18"/>
      <c r="C173" s="18"/>
      <c r="D173" s="18"/>
      <c r="E173" s="18"/>
      <c r="F173" s="18"/>
      <c r="G173" s="18"/>
      <c r="H173" s="18"/>
      <c r="I173" s="18"/>
      <c r="J173" s="18"/>
      <c r="K173" s="18"/>
    </row>
    <row r="174" spans="1:11" ht="12.75" x14ac:dyDescent="0.15">
      <c r="A174" s="30" t="s">
        <v>227</v>
      </c>
      <c r="B174" s="18"/>
      <c r="C174" s="18"/>
      <c r="D174" s="18"/>
      <c r="E174" s="18"/>
      <c r="F174" s="18"/>
      <c r="G174" s="18"/>
      <c r="H174" s="18"/>
      <c r="I174" s="18"/>
      <c r="J174" s="18"/>
      <c r="K174" s="18"/>
    </row>
    <row r="175" spans="1:11" ht="12.75" x14ac:dyDescent="0.15">
      <c r="A175" s="31" t="s">
        <v>244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</row>
    <row r="176" spans="1:11" ht="12.75" x14ac:dyDescent="0.15">
      <c r="A176" s="16"/>
      <c r="B176" s="18"/>
      <c r="C176" s="18"/>
      <c r="D176" s="18"/>
      <c r="E176" s="18"/>
      <c r="F176" s="18"/>
      <c r="G176" s="18"/>
      <c r="H176" s="18"/>
      <c r="I176" s="18"/>
      <c r="J176" s="18"/>
      <c r="K176" s="18"/>
    </row>
    <row r="177" spans="1:11" ht="12.75" x14ac:dyDescent="0.15">
      <c r="A177" s="16"/>
      <c r="B177" s="18"/>
      <c r="C177" s="18"/>
      <c r="D177" s="18"/>
      <c r="E177" s="18"/>
      <c r="F177" s="18"/>
      <c r="G177" s="18"/>
      <c r="H177" s="18"/>
      <c r="I177" s="18"/>
      <c r="J177" s="18"/>
      <c r="K177" s="18"/>
    </row>
    <row r="178" spans="1:11" ht="12.75" x14ac:dyDescent="0.15">
      <c r="A178" s="16"/>
      <c r="B178" s="18"/>
      <c r="C178" s="18"/>
      <c r="D178" s="18"/>
      <c r="E178" s="18"/>
      <c r="F178" s="18"/>
      <c r="G178" s="18"/>
      <c r="H178" s="18"/>
      <c r="I178" s="18"/>
      <c r="J178" s="18"/>
      <c r="K178" s="18"/>
    </row>
    <row r="179" spans="1:11" ht="12.75" x14ac:dyDescent="0.15">
      <c r="A179" s="30" t="s">
        <v>245</v>
      </c>
      <c r="B179" s="18"/>
      <c r="C179" s="18"/>
      <c r="D179" s="18"/>
      <c r="E179" s="18"/>
      <c r="F179" s="18"/>
      <c r="G179" s="18"/>
      <c r="H179" s="18"/>
      <c r="I179" s="18"/>
      <c r="J179" s="18"/>
      <c r="K179" s="18"/>
    </row>
    <row r="180" spans="1:11" ht="12.75" x14ac:dyDescent="0.1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</row>
    <row r="181" spans="1:11" ht="12.75" x14ac:dyDescent="0.15">
      <c r="A181" s="16"/>
      <c r="B181" s="18"/>
      <c r="C181" s="18"/>
      <c r="D181" s="18"/>
      <c r="E181" s="18"/>
      <c r="F181" s="18"/>
      <c r="G181" s="18"/>
      <c r="H181" s="18"/>
      <c r="I181" s="18"/>
      <c r="J181" s="18"/>
      <c r="K181" s="18"/>
    </row>
    <row r="182" spans="1:11" ht="12.75" x14ac:dyDescent="0.15">
      <c r="A182" s="32">
        <v>33867615</v>
      </c>
      <c r="B182" s="18"/>
      <c r="C182" s="18"/>
      <c r="D182" s="18"/>
      <c r="E182" s="18"/>
      <c r="F182" s="18"/>
      <c r="G182" s="18"/>
      <c r="H182" s="18"/>
      <c r="I182" s="18"/>
      <c r="J182" s="18"/>
      <c r="K182" s="18"/>
    </row>
    <row r="183" spans="1:11" ht="12.75" x14ac:dyDescent="0.15">
      <c r="A183" s="33">
        <v>1</v>
      </c>
      <c r="B183" s="18"/>
      <c r="C183" s="18"/>
      <c r="D183" s="18"/>
      <c r="E183" s="18"/>
      <c r="F183" s="18"/>
      <c r="G183" s="18"/>
      <c r="H183" s="18"/>
      <c r="I183" s="18"/>
      <c r="J183" s="18"/>
      <c r="K183" s="18"/>
    </row>
    <row r="184" spans="1:11" ht="12.75" x14ac:dyDescent="0.15">
      <c r="A184" s="32">
        <v>338676</v>
      </c>
      <c r="B184" s="18"/>
      <c r="C184" s="18"/>
      <c r="D184" s="18"/>
      <c r="E184" s="18"/>
      <c r="F184" s="18"/>
      <c r="G184" s="18"/>
      <c r="H184" s="18"/>
      <c r="I184" s="18"/>
      <c r="J184" s="18"/>
      <c r="K184" s="18"/>
    </row>
    <row r="185" spans="1:11" ht="12.75" x14ac:dyDescent="0.15">
      <c r="A185" s="16"/>
      <c r="B185" s="18"/>
      <c r="C185" s="18"/>
      <c r="D185" s="18"/>
      <c r="E185" s="18"/>
      <c r="F185" s="18"/>
      <c r="G185" s="18"/>
      <c r="H185" s="18"/>
      <c r="I185" s="18"/>
      <c r="J185" s="18"/>
      <c r="K185" s="18"/>
    </row>
    <row r="186" spans="1:11" ht="12.75" x14ac:dyDescent="0.15">
      <c r="A186" s="16"/>
      <c r="B186" s="18"/>
      <c r="C186" s="18"/>
      <c r="D186" s="18"/>
      <c r="E186" s="18"/>
      <c r="F186" s="18"/>
      <c r="G186" s="18"/>
      <c r="H186" s="18"/>
      <c r="I186" s="18"/>
      <c r="J186" s="18"/>
      <c r="K186" s="18"/>
    </row>
    <row r="187" spans="1:11" ht="12.75" x14ac:dyDescent="0.15">
      <c r="A187" s="32">
        <v>64246041</v>
      </c>
      <c r="B187" s="18"/>
      <c r="C187" s="18"/>
      <c r="D187" s="18"/>
      <c r="E187" s="18"/>
      <c r="F187" s="18"/>
      <c r="G187" s="18"/>
      <c r="H187" s="18"/>
      <c r="I187" s="18"/>
      <c r="J187" s="18"/>
      <c r="K187" s="18"/>
    </row>
    <row r="188" spans="1:11" ht="12.75" x14ac:dyDescent="0.15">
      <c r="A188" s="33">
        <v>3</v>
      </c>
      <c r="B188" s="18"/>
      <c r="C188" s="18"/>
      <c r="D188" s="18"/>
      <c r="E188" s="18"/>
      <c r="F188" s="18"/>
      <c r="G188" s="18"/>
      <c r="H188" s="18"/>
      <c r="I188" s="18"/>
      <c r="J188" s="18"/>
      <c r="K188" s="18"/>
    </row>
    <row r="189" spans="1:11" ht="12.75" x14ac:dyDescent="0.15">
      <c r="A189" s="32">
        <v>1927381</v>
      </c>
      <c r="B189" s="18"/>
      <c r="C189" s="18"/>
      <c r="D189" s="18"/>
      <c r="E189" s="18"/>
      <c r="F189" s="18"/>
      <c r="G189" s="18"/>
      <c r="H189" s="18"/>
      <c r="I189" s="18"/>
      <c r="J189" s="18"/>
      <c r="K189" s="18"/>
    </row>
    <row r="190" spans="1:11" ht="12.75" x14ac:dyDescent="0.15">
      <c r="A190" s="16"/>
      <c r="B190" s="18"/>
      <c r="C190" s="18"/>
      <c r="D190" s="18"/>
      <c r="E190" s="18"/>
      <c r="F190" s="18"/>
      <c r="G190" s="18"/>
      <c r="H190" s="18"/>
      <c r="I190" s="18"/>
      <c r="J190" s="18"/>
      <c r="K190" s="18"/>
    </row>
    <row r="191" spans="1:11" ht="12.75" x14ac:dyDescent="0.15">
      <c r="A191" s="16"/>
      <c r="B191" s="18"/>
      <c r="C191" s="18"/>
      <c r="D191" s="18"/>
      <c r="E191" s="18"/>
      <c r="F191" s="18"/>
      <c r="G191" s="18"/>
      <c r="H191" s="18"/>
      <c r="I191" s="18"/>
      <c r="J191" s="18"/>
      <c r="K191" s="18"/>
    </row>
    <row r="192" spans="1:11" ht="12.75" x14ac:dyDescent="0.15">
      <c r="A192" s="32">
        <v>370142667</v>
      </c>
      <c r="B192" s="18"/>
      <c r="C192" s="18"/>
      <c r="D192" s="18"/>
      <c r="E192" s="18"/>
      <c r="F192" s="18"/>
      <c r="G192" s="18"/>
      <c r="H192" s="18"/>
      <c r="I192" s="18"/>
      <c r="J192" s="18"/>
      <c r="K192" s="18"/>
    </row>
    <row r="193" spans="1:11" ht="12.75" x14ac:dyDescent="0.15">
      <c r="A193" s="33">
        <v>1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</row>
    <row r="194" spans="1:11" ht="12.75" x14ac:dyDescent="0.15">
      <c r="A194" s="32">
        <v>3701427</v>
      </c>
      <c r="B194" s="18"/>
      <c r="C194" s="18"/>
      <c r="D194" s="18"/>
      <c r="E194" s="18"/>
      <c r="F194" s="18"/>
      <c r="G194" s="18"/>
      <c r="H194" s="18"/>
      <c r="I194" s="18"/>
      <c r="J194" s="18"/>
      <c r="K194" s="18"/>
    </row>
    <row r="195" spans="1:11" ht="12.75" x14ac:dyDescent="0.15">
      <c r="A195" s="16"/>
      <c r="B195" s="18"/>
      <c r="C195" s="18"/>
      <c r="D195" s="18"/>
      <c r="E195" s="18"/>
      <c r="F195" s="18"/>
      <c r="G195" s="18"/>
      <c r="H195" s="18"/>
      <c r="I195" s="18"/>
      <c r="J195" s="18"/>
      <c r="K195" s="18"/>
    </row>
    <row r="196" spans="1:11" ht="12.75" x14ac:dyDescent="0.15">
      <c r="A196" s="16"/>
      <c r="B196" s="18"/>
      <c r="C196" s="18"/>
      <c r="D196" s="18"/>
      <c r="E196" s="18"/>
      <c r="F196" s="18"/>
      <c r="G196" s="18"/>
      <c r="H196" s="18"/>
      <c r="I196" s="18"/>
      <c r="J196" s="18"/>
      <c r="K196" s="18"/>
    </row>
    <row r="197" spans="1:11" ht="12.75" x14ac:dyDescent="0.15">
      <c r="A197" s="32">
        <v>64246041</v>
      </c>
      <c r="B197" s="18"/>
      <c r="C197" s="18"/>
      <c r="D197" s="18"/>
      <c r="E197" s="18"/>
      <c r="F197" s="18"/>
      <c r="G197" s="18"/>
      <c r="H197" s="18"/>
      <c r="I197" s="18"/>
      <c r="J197" s="18"/>
      <c r="K197" s="18"/>
    </row>
    <row r="198" spans="1:11" ht="12.75" x14ac:dyDescent="0.15">
      <c r="A198" s="33">
        <v>1.5</v>
      </c>
      <c r="B198" s="18"/>
      <c r="C198" s="18"/>
      <c r="D198" s="18"/>
      <c r="E198" s="18"/>
      <c r="F198" s="18"/>
      <c r="G198" s="18"/>
      <c r="H198" s="18"/>
      <c r="I198" s="18"/>
      <c r="J198" s="18"/>
      <c r="K198" s="18"/>
    </row>
    <row r="199" spans="1:11" ht="12.75" x14ac:dyDescent="0.15">
      <c r="A199" s="32">
        <v>963691</v>
      </c>
      <c r="B199" s="18"/>
      <c r="C199" s="18"/>
      <c r="D199" s="18"/>
      <c r="E199" s="18"/>
      <c r="F199" s="18"/>
      <c r="G199" s="18"/>
      <c r="H199" s="18"/>
      <c r="I199" s="18"/>
      <c r="J199" s="18"/>
      <c r="K199" s="18"/>
    </row>
    <row r="200" spans="1:11" ht="12.75" x14ac:dyDescent="0.15">
      <c r="A200" s="16"/>
      <c r="B200" s="18"/>
      <c r="C200" s="18"/>
      <c r="D200" s="18"/>
      <c r="E200" s="18"/>
      <c r="F200" s="18"/>
      <c r="G200" s="18"/>
      <c r="H200" s="18"/>
      <c r="I200" s="18"/>
      <c r="J200" s="18"/>
      <c r="K200" s="18"/>
    </row>
    <row r="201" spans="1:11" ht="12.75" x14ac:dyDescent="0.15">
      <c r="A201" s="16"/>
      <c r="B201" s="18"/>
      <c r="C201" s="18"/>
      <c r="D201" s="18"/>
      <c r="E201" s="18"/>
      <c r="F201" s="18"/>
      <c r="G201" s="18"/>
      <c r="H201" s="18"/>
      <c r="I201" s="18"/>
      <c r="J201" s="18"/>
      <c r="K201" s="18"/>
    </row>
    <row r="202" spans="1:11" ht="12.75" x14ac:dyDescent="0.15">
      <c r="A202" s="32">
        <v>69385724</v>
      </c>
      <c r="B202" s="18"/>
      <c r="C202" s="18"/>
      <c r="D202" s="18"/>
      <c r="E202" s="18"/>
      <c r="F202" s="18"/>
      <c r="G202" s="18"/>
      <c r="H202" s="18"/>
      <c r="I202" s="18"/>
      <c r="J202" s="18"/>
      <c r="K202" s="18"/>
    </row>
    <row r="203" spans="1:11" ht="12.75" x14ac:dyDescent="0.15">
      <c r="A203" s="33">
        <v>1</v>
      </c>
      <c r="B203" s="18"/>
      <c r="C203" s="18"/>
      <c r="D203" s="18"/>
      <c r="E203" s="18"/>
      <c r="F203" s="18"/>
      <c r="G203" s="18"/>
      <c r="H203" s="18"/>
      <c r="I203" s="18"/>
      <c r="J203" s="18"/>
      <c r="K203" s="18"/>
    </row>
    <row r="204" spans="1:11" ht="12.75" x14ac:dyDescent="0.15">
      <c r="A204" s="32">
        <v>693857</v>
      </c>
      <c r="B204" s="18"/>
      <c r="C204" s="18"/>
      <c r="D204" s="18"/>
      <c r="E204" s="18"/>
      <c r="F204" s="18"/>
      <c r="G204" s="18"/>
      <c r="H204" s="18"/>
      <c r="I204" s="18"/>
      <c r="J204" s="18"/>
      <c r="K204" s="18"/>
    </row>
    <row r="205" spans="1:11" ht="12.75" x14ac:dyDescent="0.15">
      <c r="A205" s="16"/>
      <c r="B205" s="18"/>
      <c r="C205" s="18"/>
      <c r="D205" s="18"/>
      <c r="E205" s="18"/>
      <c r="F205" s="18"/>
      <c r="G205" s="18"/>
      <c r="H205" s="18"/>
      <c r="I205" s="18"/>
      <c r="J205" s="18"/>
      <c r="K205" s="18"/>
    </row>
    <row r="206" spans="1:11" ht="12.75" x14ac:dyDescent="0.15">
      <c r="A206" s="16"/>
      <c r="B206" s="18"/>
      <c r="C206" s="18"/>
      <c r="D206" s="18"/>
      <c r="E206" s="18"/>
      <c r="F206" s="18"/>
      <c r="G206" s="18"/>
      <c r="H206" s="18"/>
      <c r="I206" s="18"/>
      <c r="J206" s="18"/>
      <c r="K206" s="18"/>
    </row>
    <row r="207" spans="1:11" ht="12.75" x14ac:dyDescent="0.15">
      <c r="A207" s="32">
        <v>69385724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</row>
    <row r="208" spans="1:11" ht="12.75" x14ac:dyDescent="0.15">
      <c r="A208" s="33">
        <v>1</v>
      </c>
      <c r="B208" s="18"/>
      <c r="C208" s="18"/>
      <c r="D208" s="18"/>
      <c r="E208" s="18"/>
      <c r="F208" s="18"/>
      <c r="G208" s="18"/>
      <c r="H208" s="18"/>
      <c r="I208" s="18"/>
      <c r="J208" s="18"/>
      <c r="K208" s="18"/>
    </row>
    <row r="209" spans="1:14" ht="12.75" x14ac:dyDescent="0.15">
      <c r="A209" s="32">
        <v>693857</v>
      </c>
      <c r="B209" s="18"/>
      <c r="C209" s="18"/>
      <c r="D209" s="18"/>
      <c r="E209" s="18"/>
      <c r="F209" s="18"/>
      <c r="G209" s="18"/>
      <c r="H209" s="18"/>
      <c r="I209" s="18"/>
      <c r="J209" s="18"/>
      <c r="K209" s="18"/>
    </row>
    <row r="210" spans="1:14" ht="12.75" x14ac:dyDescent="0.15">
      <c r="A210" s="16"/>
      <c r="B210" s="18"/>
      <c r="C210" s="18"/>
      <c r="D210" s="18"/>
      <c r="E210" s="18"/>
      <c r="F210" s="18"/>
      <c r="G210" s="18"/>
      <c r="H210" s="18"/>
      <c r="I210" s="18"/>
      <c r="J210" s="18"/>
      <c r="K210" s="18"/>
    </row>
    <row r="211" spans="1:14" ht="12.75" x14ac:dyDescent="0.15">
      <c r="A211" s="16"/>
      <c r="B211" s="18"/>
      <c r="C211" s="18"/>
      <c r="D211" s="18"/>
      <c r="E211" s="18"/>
      <c r="F211" s="18"/>
      <c r="G211" s="18"/>
      <c r="H211" s="18"/>
      <c r="I211" s="18"/>
      <c r="J211" s="18"/>
      <c r="K211" s="18"/>
    </row>
    <row r="212" spans="1:14" ht="12.75" x14ac:dyDescent="0.15">
      <c r="A212" s="33">
        <v>0</v>
      </c>
      <c r="B212" s="18"/>
      <c r="C212" s="18"/>
      <c r="D212" s="18"/>
      <c r="E212" s="18"/>
      <c r="F212" s="18"/>
      <c r="G212" s="18"/>
      <c r="H212" s="18"/>
      <c r="I212" s="18"/>
      <c r="J212" s="18"/>
      <c r="K212" s="18"/>
    </row>
    <row r="213" spans="1:14" ht="12.75" x14ac:dyDescent="0.15">
      <c r="A213" s="33">
        <v>0</v>
      </c>
      <c r="B213" s="18"/>
      <c r="C213" s="18"/>
      <c r="D213" s="18"/>
      <c r="E213" s="18"/>
      <c r="F213" s="18"/>
      <c r="G213" s="18"/>
      <c r="H213" s="18"/>
      <c r="I213" s="18"/>
      <c r="J213" s="18"/>
      <c r="K213" s="18"/>
    </row>
    <row r="214" spans="1:14" ht="12.75" x14ac:dyDescent="0.15">
      <c r="A214" s="32">
        <v>1080000</v>
      </c>
      <c r="B214" s="18"/>
      <c r="C214" s="18"/>
      <c r="D214" s="18"/>
      <c r="E214" s="18"/>
      <c r="F214" s="18"/>
      <c r="G214" s="18"/>
      <c r="H214" s="18"/>
      <c r="I214" s="18"/>
      <c r="J214" s="18"/>
      <c r="K214" s="18"/>
    </row>
    <row r="215" spans="1:14" ht="12.75" x14ac:dyDescent="0.15">
      <c r="A215" s="49"/>
      <c r="B215" s="18"/>
      <c r="C215" s="18"/>
      <c r="D215" s="18"/>
      <c r="E215" s="18"/>
      <c r="F215" s="18"/>
      <c r="G215" s="18"/>
      <c r="H215" s="18"/>
      <c r="I215" s="18"/>
      <c r="J215" s="18"/>
      <c r="K215" s="18"/>
    </row>
    <row r="216" spans="1:14" ht="12.75" x14ac:dyDescent="0.15">
      <c r="A216" s="49" t="s">
        <v>251</v>
      </c>
      <c r="B216" s="50">
        <v>12607246</v>
      </c>
      <c r="C216" s="18"/>
      <c r="D216" s="18"/>
      <c r="E216" s="18"/>
      <c r="F216" s="18"/>
      <c r="G216" s="18"/>
      <c r="H216" s="18"/>
      <c r="I216" s="18"/>
      <c r="J216" s="18"/>
      <c r="K216" s="18"/>
    </row>
    <row r="217" spans="1:14" ht="12.75" x14ac:dyDescent="0.15">
      <c r="A217" s="19" t="s">
        <v>252</v>
      </c>
      <c r="B217" s="20">
        <v>90646097</v>
      </c>
      <c r="C217" s="18"/>
      <c r="D217" s="18"/>
      <c r="E217" s="18"/>
      <c r="F217" s="18"/>
      <c r="G217" s="18"/>
      <c r="H217" s="18"/>
      <c r="I217" s="18"/>
      <c r="J217" s="18"/>
      <c r="K217" s="18"/>
    </row>
    <row r="218" spans="1:14" ht="12.75" x14ac:dyDescent="0.15">
      <c r="A218" s="51" t="s">
        <v>246</v>
      </c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N218" s="134"/>
    </row>
    <row r="219" spans="1:14" ht="12.75" x14ac:dyDescent="0.1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</row>
    <row r="220" spans="1:14" ht="12.75" x14ac:dyDescent="0.15">
      <c r="A220" s="52"/>
      <c r="B220" s="18"/>
      <c r="C220" s="18"/>
      <c r="D220" s="18"/>
      <c r="E220" s="18"/>
      <c r="F220" s="18"/>
      <c r="G220" s="18"/>
      <c r="H220" s="18"/>
      <c r="I220" s="18"/>
      <c r="J220" s="18"/>
      <c r="K220" s="18"/>
    </row>
    <row r="221" spans="1:14" ht="12.75" x14ac:dyDescent="0.15">
      <c r="A221" s="52"/>
      <c r="B221" s="18"/>
      <c r="C221" s="18"/>
      <c r="D221" s="18"/>
      <c r="E221" s="18"/>
      <c r="F221" s="18"/>
      <c r="G221" s="18"/>
      <c r="H221" s="18"/>
      <c r="I221" s="18"/>
      <c r="J221" s="18"/>
      <c r="K221" s="18"/>
    </row>
    <row r="222" spans="1:14" ht="12.75" x14ac:dyDescent="0.15">
      <c r="A222" s="52"/>
      <c r="B222" s="18"/>
      <c r="C222" s="18"/>
      <c r="D222" s="18"/>
      <c r="E222" s="18"/>
      <c r="F222" s="18"/>
      <c r="G222" s="18"/>
      <c r="H222" s="18"/>
      <c r="I222" s="18"/>
      <c r="J222" s="18"/>
      <c r="K222" s="18"/>
    </row>
    <row r="223" spans="1:14" ht="12.75" x14ac:dyDescent="0.15">
      <c r="A223" s="52"/>
      <c r="B223" s="18"/>
      <c r="C223" s="18"/>
      <c r="D223" s="18"/>
      <c r="E223" s="18"/>
      <c r="F223" s="18"/>
      <c r="G223" s="18"/>
      <c r="H223" s="18"/>
      <c r="I223" s="18"/>
      <c r="J223" s="18"/>
      <c r="K223" s="18"/>
    </row>
    <row r="224" spans="1:14" ht="12.75" x14ac:dyDescent="0.15">
      <c r="A224" s="52"/>
      <c r="B224" s="18"/>
      <c r="C224" s="18"/>
      <c r="D224" s="18"/>
      <c r="E224" s="18"/>
      <c r="F224" s="18"/>
      <c r="G224" s="18"/>
      <c r="H224" s="18"/>
      <c r="I224" s="18"/>
      <c r="J224" s="18"/>
      <c r="K224" s="18"/>
    </row>
    <row r="225" spans="1:11" ht="12.75" x14ac:dyDescent="0.15">
      <c r="A225" s="23" t="s">
        <v>247</v>
      </c>
      <c r="B225" s="23" t="s">
        <v>248</v>
      </c>
      <c r="C225" s="23" t="s">
        <v>249</v>
      </c>
      <c r="D225" s="18"/>
      <c r="E225" s="18"/>
      <c r="F225" s="18"/>
      <c r="G225" s="18"/>
      <c r="H225" s="18"/>
      <c r="I225" s="18"/>
      <c r="J225" s="18"/>
      <c r="K225" s="18"/>
    </row>
    <row r="226" spans="1:11" ht="12.75" x14ac:dyDescent="0.1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</row>
    <row r="227" spans="1:11" ht="12.75" x14ac:dyDescent="0.15">
      <c r="A227" s="23"/>
      <c r="B227" s="18"/>
      <c r="C227" s="18"/>
      <c r="D227" s="18"/>
      <c r="E227" s="18"/>
      <c r="F227" s="18"/>
      <c r="G227" s="18"/>
      <c r="H227" s="18"/>
      <c r="I227" s="18"/>
      <c r="J227" s="18"/>
      <c r="K227" s="18"/>
    </row>
    <row r="228" spans="1:11" ht="12.75" x14ac:dyDescent="0.15">
      <c r="A228" s="23"/>
      <c r="B228" s="18"/>
      <c r="C228" s="18"/>
      <c r="D228" s="18"/>
      <c r="E228" s="18"/>
      <c r="F228" s="18"/>
      <c r="G228" s="18"/>
      <c r="H228" s="18"/>
      <c r="I228" s="18"/>
      <c r="J228" s="18"/>
      <c r="K228" s="18"/>
    </row>
    <row r="229" spans="1:11" ht="12.75" x14ac:dyDescent="0.15">
      <c r="A229" s="23"/>
      <c r="B229" s="18"/>
      <c r="C229" s="18"/>
      <c r="D229" s="18"/>
      <c r="E229" s="18"/>
      <c r="F229" s="18"/>
      <c r="G229" s="18"/>
      <c r="H229" s="18"/>
      <c r="I229" s="18"/>
      <c r="J229" s="18"/>
      <c r="K229" s="18"/>
    </row>
    <row r="230" spans="1:11" ht="12.75" x14ac:dyDescent="0.15">
      <c r="A230" s="23"/>
      <c r="B230" s="18"/>
      <c r="C230" s="18"/>
      <c r="D230" s="18"/>
      <c r="E230" s="18"/>
      <c r="F230" s="18"/>
      <c r="G230" s="18"/>
      <c r="H230" s="18"/>
      <c r="I230" s="18"/>
      <c r="J230" s="18"/>
      <c r="K230" s="18"/>
    </row>
    <row r="231" spans="1:11" ht="12.75" x14ac:dyDescent="0.15">
      <c r="A231" s="23" t="s">
        <v>250</v>
      </c>
      <c r="B231" s="18"/>
      <c r="C231" s="18"/>
      <c r="D231" s="18"/>
      <c r="E231" s="18"/>
      <c r="F231" s="18"/>
      <c r="G231" s="18"/>
      <c r="H231" s="18"/>
      <c r="I231" s="18"/>
      <c r="J231" s="18"/>
      <c r="K231" s="18"/>
    </row>
    <row r="232" spans="1:11" ht="12.75" x14ac:dyDescent="0.1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</row>
    <row r="233" spans="1:11" ht="12.75" x14ac:dyDescent="0.15">
      <c r="A233" s="23"/>
      <c r="B233" s="18"/>
      <c r="C233" s="18"/>
      <c r="D233" s="18"/>
      <c r="E233" s="18"/>
      <c r="F233" s="18"/>
      <c r="G233" s="18"/>
      <c r="H233" s="18"/>
      <c r="I233" s="18"/>
      <c r="J233" s="18"/>
      <c r="K233" s="18"/>
    </row>
    <row r="234" spans="1:11" ht="12.75" x14ac:dyDescent="0.15">
      <c r="A234" s="31" t="s">
        <v>217</v>
      </c>
      <c r="B234" s="18"/>
      <c r="C234" s="18"/>
      <c r="D234" s="18"/>
      <c r="E234" s="18"/>
      <c r="F234" s="18"/>
      <c r="G234" s="18"/>
      <c r="H234" s="18"/>
      <c r="I234" s="18"/>
      <c r="J234" s="18"/>
      <c r="K234" s="18"/>
    </row>
    <row r="235" spans="1:11" ht="12.75" x14ac:dyDescent="0.15">
      <c r="A235" s="23" t="s">
        <v>219</v>
      </c>
      <c r="B235" s="23" t="s">
        <v>220</v>
      </c>
      <c r="C235" s="18"/>
      <c r="D235" s="18"/>
      <c r="E235" s="18"/>
      <c r="F235" s="18"/>
      <c r="G235" s="18"/>
      <c r="H235" s="18"/>
      <c r="I235" s="18"/>
      <c r="J235" s="18"/>
      <c r="K235" s="18"/>
    </row>
    <row r="236" spans="1:11" ht="12.75" x14ac:dyDescent="0.1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</row>
    <row r="237" spans="1:11" ht="12.75" x14ac:dyDescent="0.15">
      <c r="A237" s="23"/>
      <c r="B237" s="18"/>
      <c r="C237" s="18"/>
      <c r="D237" s="18"/>
      <c r="E237" s="18"/>
      <c r="F237" s="18"/>
      <c r="G237" s="18"/>
      <c r="H237" s="18"/>
      <c r="I237" s="18"/>
      <c r="J237" s="18"/>
      <c r="K237" s="18"/>
    </row>
    <row r="238" spans="1:11" ht="12.75" x14ac:dyDescent="0.15">
      <c r="A238" s="23"/>
      <c r="B238" s="18"/>
      <c r="C238" s="18"/>
      <c r="D238" s="18"/>
      <c r="E238" s="18"/>
      <c r="F238" s="18"/>
      <c r="G238" s="18"/>
      <c r="H238" s="18"/>
      <c r="I238" s="18"/>
      <c r="J238" s="18"/>
      <c r="K238" s="18"/>
    </row>
    <row r="239" spans="1:11" ht="12.75" x14ac:dyDescent="0.15">
      <c r="A239" s="39" t="s">
        <v>221</v>
      </c>
      <c r="B239" s="18"/>
      <c r="C239" s="18"/>
      <c r="D239" s="18"/>
      <c r="E239" s="18"/>
      <c r="F239" s="18"/>
      <c r="G239" s="18"/>
      <c r="H239" s="18"/>
      <c r="I239" s="18"/>
      <c r="J239" s="18"/>
      <c r="K239" s="18"/>
    </row>
  </sheetData>
  <mergeCells count="9">
    <mergeCell ref="I6:I7"/>
    <mergeCell ref="J6:J7"/>
    <mergeCell ref="K6:K7"/>
    <mergeCell ref="A6:A7"/>
    <mergeCell ref="B6:C6"/>
    <mergeCell ref="D6:D7"/>
    <mergeCell ref="E6:E7"/>
    <mergeCell ref="F6:F7"/>
    <mergeCell ref="G6:H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6D59-948A-4B63-B66D-43334CB9BE09}">
  <dimension ref="A1:K192"/>
  <sheetViews>
    <sheetView topLeftCell="A94" workbookViewId="0">
      <selection activeCell="F124" sqref="F124"/>
    </sheetView>
  </sheetViews>
  <sheetFormatPr defaultRowHeight="10.5" x14ac:dyDescent="0.15"/>
  <cols>
    <col min="1" max="1" width="14.85546875" bestFit="1" customWidth="1"/>
    <col min="2" max="2" width="14.5703125" bestFit="1" customWidth="1"/>
    <col min="3" max="3" width="11.7109375" bestFit="1" customWidth="1"/>
    <col min="4" max="4" width="11.28515625" bestFit="1" customWidth="1"/>
    <col min="5" max="5" width="10.140625" bestFit="1" customWidth="1"/>
    <col min="6" max="6" width="11.28515625" bestFit="1" customWidth="1"/>
    <col min="7" max="7" width="10.140625" bestFit="1" customWidth="1"/>
    <col min="8" max="8" width="11.7109375" bestFit="1" customWidth="1"/>
    <col min="9" max="11" width="9.42578125" bestFit="1" customWidth="1"/>
  </cols>
  <sheetData>
    <row r="1" spans="1:11" ht="12.75" x14ac:dyDescent="0.15">
      <c r="A1" s="19" t="s">
        <v>253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2.75" x14ac:dyDescent="0.15">
      <c r="A2" s="31" t="s">
        <v>254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2.75" x14ac:dyDescent="0.15">
      <c r="A3" s="31" t="s">
        <v>255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2.75" x14ac:dyDescent="0.15">
      <c r="A4" s="16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2.75" x14ac:dyDescent="0.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2.75" x14ac:dyDescent="0.15">
      <c r="A6" s="61" t="s">
        <v>224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12.75" x14ac:dyDescent="0.15">
      <c r="A7" s="62" t="s">
        <v>370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2.75" x14ac:dyDescent="0.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12.75" x14ac:dyDescent="0.15">
      <c r="A9" s="16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ht="12.75" x14ac:dyDescent="0.15">
      <c r="A10" s="63" t="s">
        <v>371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12.75" x14ac:dyDescent="0.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 ht="12.75" x14ac:dyDescent="0.15">
      <c r="A12" s="16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ht="12.75" x14ac:dyDescent="0.15">
      <c r="A13" s="61" t="s">
        <v>258</v>
      </c>
      <c r="B13" s="62" t="s">
        <v>259</v>
      </c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12.75" x14ac:dyDescent="0.15">
      <c r="A14" s="62" t="s">
        <v>260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 ht="12.75" x14ac:dyDescent="0.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1" ht="12.75" x14ac:dyDescent="0.15">
      <c r="A16" s="19" t="s">
        <v>261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 ht="12.75" x14ac:dyDescent="0.15">
      <c r="A17" s="19" t="s">
        <v>262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ht="12.75" x14ac:dyDescent="0.15">
      <c r="A18" s="19" t="s">
        <v>372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ht="12.75" x14ac:dyDescent="0.1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ht="12.75" x14ac:dyDescent="0.15">
      <c r="A20" s="31" t="s">
        <v>373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12.75" x14ac:dyDescent="0.15">
      <c r="A21" s="31">
        <v>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ht="12.75" x14ac:dyDescent="0.15">
      <c r="A22" s="64">
        <v>44404785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 ht="12.75" x14ac:dyDescent="0.15">
      <c r="A23" s="64">
        <v>91038608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 ht="12.75" x14ac:dyDescent="0.15">
      <c r="A24" s="31">
        <v>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1:11" ht="12.75" x14ac:dyDescent="0.15">
      <c r="A25" s="19"/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pans="1:11" ht="12.75" x14ac:dyDescent="0.15">
      <c r="A26" s="19" t="s">
        <v>374</v>
      </c>
      <c r="B26" s="64">
        <v>188053822</v>
      </c>
      <c r="C26" s="18"/>
      <c r="D26" s="18"/>
      <c r="E26" s="18"/>
      <c r="F26" s="18"/>
      <c r="G26" s="18"/>
      <c r="H26" s="18"/>
      <c r="I26" s="18"/>
      <c r="J26" s="18"/>
      <c r="K26" s="18"/>
    </row>
    <row r="27" spans="1:11" ht="12.75" x14ac:dyDescent="0.15">
      <c r="A27" s="19" t="s">
        <v>266</v>
      </c>
      <c r="B27" s="31">
        <v>0</v>
      </c>
      <c r="C27" s="18"/>
      <c r="D27" s="18"/>
      <c r="E27" s="18"/>
      <c r="F27" s="18"/>
      <c r="G27" s="18"/>
      <c r="H27" s="18"/>
      <c r="I27" s="18"/>
      <c r="J27" s="18"/>
      <c r="K27" s="18"/>
    </row>
    <row r="28" spans="1:11" ht="12.75" x14ac:dyDescent="0.15">
      <c r="A28" s="16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ht="12.75" x14ac:dyDescent="0.15">
      <c r="A29" s="185" t="s">
        <v>186</v>
      </c>
      <c r="B29" s="186" t="s">
        <v>187</v>
      </c>
      <c r="C29" s="186"/>
      <c r="D29" s="187" t="s">
        <v>188</v>
      </c>
      <c r="E29" s="187" t="s">
        <v>189</v>
      </c>
      <c r="F29" s="185" t="s">
        <v>190</v>
      </c>
      <c r="G29" s="194" t="s">
        <v>191</v>
      </c>
      <c r="H29" s="194"/>
      <c r="I29" s="187" t="s">
        <v>192</v>
      </c>
      <c r="J29" s="187" t="s">
        <v>193</v>
      </c>
      <c r="K29" s="185" t="s">
        <v>194</v>
      </c>
    </row>
    <row r="30" spans="1:11" ht="12.75" x14ac:dyDescent="0.15">
      <c r="A30" s="185"/>
      <c r="B30" s="44" t="s">
        <v>195</v>
      </c>
      <c r="C30" s="44" t="s">
        <v>196</v>
      </c>
      <c r="D30" s="187"/>
      <c r="E30" s="187"/>
      <c r="F30" s="185"/>
      <c r="G30" s="44" t="s">
        <v>195</v>
      </c>
      <c r="H30" s="44" t="s">
        <v>196</v>
      </c>
      <c r="I30" s="187"/>
      <c r="J30" s="187"/>
      <c r="K30" s="185"/>
    </row>
    <row r="31" spans="1:11" ht="12.75" x14ac:dyDescent="0.15">
      <c r="A31" s="26">
        <v>1</v>
      </c>
      <c r="B31" s="45">
        <v>44866</v>
      </c>
      <c r="C31" s="46">
        <v>49562</v>
      </c>
      <c r="D31" s="27">
        <v>1416800</v>
      </c>
      <c r="E31" s="27">
        <v>113344</v>
      </c>
      <c r="F31" s="27">
        <v>1530144</v>
      </c>
      <c r="G31" s="45">
        <v>44866</v>
      </c>
      <c r="H31" s="46">
        <v>4.00001132211E+17</v>
      </c>
      <c r="I31" s="27">
        <v>1416800</v>
      </c>
      <c r="J31" s="27">
        <v>113344</v>
      </c>
      <c r="K31" s="27">
        <v>1530144</v>
      </c>
    </row>
    <row r="32" spans="1:11" ht="12.75" x14ac:dyDescent="0.15">
      <c r="A32" s="26">
        <v>2</v>
      </c>
      <c r="B32" s="45">
        <v>44876</v>
      </c>
      <c r="C32" s="46">
        <v>50781</v>
      </c>
      <c r="D32" s="27">
        <v>2106192</v>
      </c>
      <c r="E32" s="27">
        <v>168495</v>
      </c>
      <c r="F32" s="27">
        <v>2274687</v>
      </c>
      <c r="G32" s="45">
        <v>44877</v>
      </c>
      <c r="H32" s="46">
        <v>4.00001132211E+17</v>
      </c>
      <c r="I32" s="27">
        <v>2106440</v>
      </c>
      <c r="J32" s="27">
        <v>168516</v>
      </c>
      <c r="K32" s="27">
        <v>2274956</v>
      </c>
    </row>
    <row r="33" spans="1:11" ht="12.75" x14ac:dyDescent="0.15">
      <c r="A33" s="26">
        <v>3</v>
      </c>
      <c r="B33" s="45">
        <v>44875</v>
      </c>
      <c r="C33" s="46">
        <v>50680</v>
      </c>
      <c r="D33" s="27">
        <v>2219141</v>
      </c>
      <c r="E33" s="27">
        <v>177531</v>
      </c>
      <c r="F33" s="27">
        <v>2396672</v>
      </c>
      <c r="G33" s="45">
        <v>44879</v>
      </c>
      <c r="H33" s="46">
        <v>4.00001132211E+17</v>
      </c>
      <c r="I33" s="27">
        <v>2219140</v>
      </c>
      <c r="J33" s="27">
        <v>177531</v>
      </c>
      <c r="K33" s="27">
        <v>2396671</v>
      </c>
    </row>
    <row r="34" spans="1:11" ht="12.75" x14ac:dyDescent="0.15">
      <c r="A34" s="26">
        <v>4</v>
      </c>
      <c r="B34" s="45">
        <v>44875</v>
      </c>
      <c r="C34" s="46">
        <v>50650</v>
      </c>
      <c r="D34" s="27">
        <v>3039614</v>
      </c>
      <c r="E34" s="27">
        <v>243169</v>
      </c>
      <c r="F34" s="27">
        <v>3282783</v>
      </c>
      <c r="G34" s="45">
        <v>44880</v>
      </c>
      <c r="H34" s="46">
        <v>4.00001132211E+17</v>
      </c>
      <c r="I34" s="27">
        <v>3040115</v>
      </c>
      <c r="J34" s="27">
        <v>243209</v>
      </c>
      <c r="K34" s="27">
        <v>3283324</v>
      </c>
    </row>
    <row r="35" spans="1:11" ht="12.75" x14ac:dyDescent="0.15">
      <c r="A35" s="26">
        <v>5</v>
      </c>
      <c r="B35" s="45">
        <v>44870</v>
      </c>
      <c r="C35" s="46">
        <v>50294</v>
      </c>
      <c r="D35" s="27">
        <v>1209040</v>
      </c>
      <c r="E35" s="27">
        <v>96723</v>
      </c>
      <c r="F35" s="27">
        <v>1305763</v>
      </c>
      <c r="G35" s="45">
        <v>44882</v>
      </c>
      <c r="H35" s="46">
        <v>4.0000113221100301E+17</v>
      </c>
      <c r="I35" s="27">
        <v>1209040</v>
      </c>
      <c r="J35" s="27">
        <v>96723</v>
      </c>
      <c r="K35" s="27">
        <v>1305763</v>
      </c>
    </row>
    <row r="36" spans="1:11" ht="12.75" x14ac:dyDescent="0.15">
      <c r="A36" s="26">
        <v>6</v>
      </c>
      <c r="B36" s="45">
        <v>44883</v>
      </c>
      <c r="C36" s="46">
        <v>51400</v>
      </c>
      <c r="D36" s="27">
        <v>2212698</v>
      </c>
      <c r="E36" s="27">
        <v>177016</v>
      </c>
      <c r="F36" s="27">
        <v>2389714</v>
      </c>
      <c r="G36" s="45">
        <v>44884</v>
      </c>
      <c r="H36" s="46">
        <v>4.0000113221100301E+17</v>
      </c>
      <c r="I36" s="27">
        <v>2212685</v>
      </c>
      <c r="J36" s="27">
        <v>177015</v>
      </c>
      <c r="K36" s="27">
        <v>2389700</v>
      </c>
    </row>
    <row r="37" spans="1:11" ht="12.75" x14ac:dyDescent="0.15">
      <c r="A37" s="26">
        <v>7</v>
      </c>
      <c r="B37" s="45">
        <v>44883</v>
      </c>
      <c r="C37" s="46">
        <v>51579</v>
      </c>
      <c r="D37" s="27">
        <v>3505558</v>
      </c>
      <c r="E37" s="27">
        <v>280445</v>
      </c>
      <c r="F37" s="27">
        <v>3786003</v>
      </c>
      <c r="G37" s="45">
        <v>44888</v>
      </c>
      <c r="H37" s="46">
        <v>4.0000113221100301E+17</v>
      </c>
      <c r="I37" s="27">
        <v>3505560</v>
      </c>
      <c r="J37" s="27">
        <v>280445</v>
      </c>
      <c r="K37" s="27">
        <v>3786005</v>
      </c>
    </row>
    <row r="38" spans="1:11" ht="12.75" x14ac:dyDescent="0.15">
      <c r="A38" s="26">
        <v>8</v>
      </c>
      <c r="B38" s="45">
        <v>44888</v>
      </c>
      <c r="C38" s="46">
        <v>52109</v>
      </c>
      <c r="D38" s="27">
        <v>1757634</v>
      </c>
      <c r="E38" s="27">
        <v>140611</v>
      </c>
      <c r="F38" s="27">
        <v>1898245</v>
      </c>
      <c r="G38" s="45">
        <v>44891</v>
      </c>
      <c r="H38" s="46">
        <v>4.0000113221100301E+17</v>
      </c>
      <c r="I38" s="27">
        <v>1758130</v>
      </c>
      <c r="J38" s="27">
        <v>140651</v>
      </c>
      <c r="K38" s="27">
        <v>1898781</v>
      </c>
    </row>
    <row r="39" spans="1:11" ht="12.75" x14ac:dyDescent="0.15">
      <c r="A39" s="26">
        <v>9</v>
      </c>
      <c r="B39" s="45">
        <v>44890</v>
      </c>
      <c r="C39" s="46">
        <v>52735</v>
      </c>
      <c r="D39" s="27">
        <v>1009181</v>
      </c>
      <c r="E39" s="27">
        <v>80734</v>
      </c>
      <c r="F39" s="27">
        <v>1089915</v>
      </c>
      <c r="G39" s="45">
        <v>44893</v>
      </c>
      <c r="H39" s="46">
        <v>4.0000113221100403E+17</v>
      </c>
      <c r="I39" s="27">
        <v>1009180</v>
      </c>
      <c r="J39" s="27">
        <v>80735</v>
      </c>
      <c r="K39" s="27">
        <v>1089915</v>
      </c>
    </row>
    <row r="40" spans="1:11" ht="12.75" x14ac:dyDescent="0.15">
      <c r="A40" s="26">
        <v>10</v>
      </c>
      <c r="B40" s="45">
        <v>44894</v>
      </c>
      <c r="C40" s="46">
        <v>53213</v>
      </c>
      <c r="D40" s="27">
        <v>1500634</v>
      </c>
      <c r="E40" s="27">
        <v>120051</v>
      </c>
      <c r="F40" s="27">
        <v>1620685</v>
      </c>
      <c r="G40" s="45">
        <v>44895</v>
      </c>
      <c r="H40" s="46">
        <v>4.0000113221100499E+17</v>
      </c>
      <c r="I40" s="27">
        <v>1500634</v>
      </c>
      <c r="J40" s="27">
        <v>120050</v>
      </c>
      <c r="K40" s="27">
        <v>1620684</v>
      </c>
    </row>
    <row r="41" spans="1:11" ht="12.75" x14ac:dyDescent="0.15">
      <c r="A41" s="26">
        <v>11</v>
      </c>
      <c r="B41" s="45">
        <v>44894</v>
      </c>
      <c r="C41" s="46">
        <v>53216</v>
      </c>
      <c r="D41" s="27">
        <v>621879</v>
      </c>
      <c r="E41" s="27">
        <v>49750</v>
      </c>
      <c r="F41" s="27">
        <v>671629</v>
      </c>
      <c r="G41" s="45">
        <v>44895</v>
      </c>
      <c r="H41" s="46">
        <v>4.0000113221100499E+17</v>
      </c>
      <c r="I41" s="27">
        <v>621880</v>
      </c>
      <c r="J41" s="27">
        <v>49750</v>
      </c>
      <c r="K41" s="27">
        <v>671630</v>
      </c>
    </row>
    <row r="42" spans="1:11" ht="12.75" x14ac:dyDescent="0.15">
      <c r="A42" s="26">
        <v>12</v>
      </c>
      <c r="B42" s="45">
        <v>44894</v>
      </c>
      <c r="C42" s="46">
        <v>53215</v>
      </c>
      <c r="D42" s="27">
        <v>1320040</v>
      </c>
      <c r="E42" s="27">
        <v>105603</v>
      </c>
      <c r="F42" s="27">
        <v>1425643</v>
      </c>
      <c r="G42" s="45">
        <v>44895</v>
      </c>
      <c r="H42" s="46">
        <v>4.0000113221100499E+17</v>
      </c>
      <c r="I42" s="27">
        <v>1320041</v>
      </c>
      <c r="J42" s="27">
        <v>105603</v>
      </c>
      <c r="K42" s="27">
        <v>1425644</v>
      </c>
    </row>
    <row r="43" spans="1:11" ht="12.75" x14ac:dyDescent="0.15">
      <c r="A43" s="26">
        <v>13</v>
      </c>
      <c r="B43" s="45">
        <v>44870</v>
      </c>
      <c r="C43" s="46">
        <v>50255</v>
      </c>
      <c r="D43" s="27">
        <v>482576</v>
      </c>
      <c r="E43" s="27">
        <v>38606</v>
      </c>
      <c r="F43" s="27">
        <v>521182</v>
      </c>
      <c r="G43" s="45">
        <v>44870</v>
      </c>
      <c r="H43" s="46">
        <v>2.78001332211E+17</v>
      </c>
      <c r="I43" s="27">
        <v>482575</v>
      </c>
      <c r="J43" s="27">
        <v>38606</v>
      </c>
      <c r="K43" s="27">
        <v>521181</v>
      </c>
    </row>
    <row r="44" spans="1:11" ht="12.75" x14ac:dyDescent="0.15">
      <c r="A44" s="26">
        <v>14</v>
      </c>
      <c r="B44" s="45">
        <v>44869</v>
      </c>
      <c r="C44" s="46">
        <v>50220</v>
      </c>
      <c r="D44" s="27">
        <v>2262254</v>
      </c>
      <c r="E44" s="27">
        <v>180980</v>
      </c>
      <c r="F44" s="27">
        <v>2443234</v>
      </c>
      <c r="G44" s="45">
        <v>44870</v>
      </c>
      <c r="H44" s="46">
        <v>1.4001332211E+16</v>
      </c>
      <c r="I44" s="27">
        <v>2262260</v>
      </c>
      <c r="J44" s="27">
        <v>180981</v>
      </c>
      <c r="K44" s="27">
        <v>2443241</v>
      </c>
    </row>
    <row r="45" spans="1:11" ht="12.75" x14ac:dyDescent="0.15">
      <c r="A45" s="26">
        <v>15</v>
      </c>
      <c r="B45" s="45">
        <v>44866</v>
      </c>
      <c r="C45" s="46">
        <v>49641</v>
      </c>
      <c r="D45" s="27">
        <v>2661181</v>
      </c>
      <c r="E45" s="27">
        <v>212894</v>
      </c>
      <c r="F45" s="27">
        <v>2874075</v>
      </c>
      <c r="G45" s="45">
        <v>44872</v>
      </c>
      <c r="H45" s="46">
        <v>6001332211000050</v>
      </c>
      <c r="I45" s="27">
        <v>2661180</v>
      </c>
      <c r="J45" s="27">
        <v>212894</v>
      </c>
      <c r="K45" s="27">
        <v>2874074</v>
      </c>
    </row>
    <row r="46" spans="1:11" ht="12.75" x14ac:dyDescent="0.15">
      <c r="A46" s="26">
        <v>16</v>
      </c>
      <c r="B46" s="45">
        <v>44866</v>
      </c>
      <c r="C46" s="46">
        <v>49559</v>
      </c>
      <c r="D46" s="27">
        <v>939431</v>
      </c>
      <c r="E46" s="27">
        <v>75154</v>
      </c>
      <c r="F46" s="27">
        <v>1014585</v>
      </c>
      <c r="G46" s="45">
        <v>44874</v>
      </c>
      <c r="H46" s="46">
        <v>2.04001332211E+17</v>
      </c>
      <c r="I46" s="27">
        <v>939429</v>
      </c>
      <c r="J46" s="27">
        <v>75155</v>
      </c>
      <c r="K46" s="27">
        <v>1014584</v>
      </c>
    </row>
    <row r="47" spans="1:11" ht="12.75" x14ac:dyDescent="0.15">
      <c r="A47" s="26">
        <v>17</v>
      </c>
      <c r="B47" s="45">
        <v>44870</v>
      </c>
      <c r="C47" s="46">
        <v>50295</v>
      </c>
      <c r="D47" s="27">
        <v>1171327</v>
      </c>
      <c r="E47" s="27">
        <v>93706</v>
      </c>
      <c r="F47" s="27">
        <v>1265033</v>
      </c>
      <c r="G47" s="45">
        <v>44874</v>
      </c>
      <c r="H47" s="46">
        <v>2.77001332211E+17</v>
      </c>
      <c r="I47" s="27">
        <v>1171327</v>
      </c>
      <c r="J47" s="27">
        <v>93707</v>
      </c>
      <c r="K47" s="27">
        <v>1265034</v>
      </c>
    </row>
    <row r="48" spans="1:11" ht="12.75" x14ac:dyDescent="0.15">
      <c r="A48" s="26">
        <v>18</v>
      </c>
      <c r="B48" s="45">
        <v>44873</v>
      </c>
      <c r="C48" s="46">
        <v>50333</v>
      </c>
      <c r="D48" s="27">
        <v>1133613</v>
      </c>
      <c r="E48" s="27">
        <v>90689</v>
      </c>
      <c r="F48" s="27">
        <v>1224302</v>
      </c>
      <c r="G48" s="45">
        <v>44875</v>
      </c>
      <c r="H48" s="46">
        <v>9001332211000130</v>
      </c>
      <c r="I48" s="27">
        <v>1133612</v>
      </c>
      <c r="J48" s="27">
        <v>90689</v>
      </c>
      <c r="K48" s="27">
        <v>1224301</v>
      </c>
    </row>
    <row r="49" spans="1:11" ht="12.75" x14ac:dyDescent="0.15">
      <c r="A49" s="26">
        <v>19</v>
      </c>
      <c r="B49" s="45">
        <v>44873</v>
      </c>
      <c r="C49" s="46">
        <v>50332</v>
      </c>
      <c r="D49" s="27">
        <v>2708234</v>
      </c>
      <c r="E49" s="27">
        <v>216659</v>
      </c>
      <c r="F49" s="27">
        <v>2924893</v>
      </c>
      <c r="G49" s="45">
        <v>44876</v>
      </c>
      <c r="H49" s="46">
        <v>2.72001332211E+17</v>
      </c>
      <c r="I49" s="27">
        <v>2708233</v>
      </c>
      <c r="J49" s="27">
        <v>216660</v>
      </c>
      <c r="K49" s="27">
        <v>2924893</v>
      </c>
    </row>
    <row r="50" spans="1:11" ht="12.75" x14ac:dyDescent="0.15">
      <c r="A50" s="26">
        <v>20</v>
      </c>
      <c r="B50" s="45">
        <v>44874</v>
      </c>
      <c r="C50" s="46">
        <v>50528</v>
      </c>
      <c r="D50" s="27">
        <v>527525</v>
      </c>
      <c r="E50" s="27">
        <v>42202</v>
      </c>
      <c r="F50" s="27">
        <v>569727</v>
      </c>
      <c r="G50" s="45">
        <v>44876</v>
      </c>
      <c r="H50" s="46">
        <v>2.03001332211E+17</v>
      </c>
      <c r="I50" s="27">
        <v>527525</v>
      </c>
      <c r="J50" s="27">
        <v>42202</v>
      </c>
      <c r="K50" s="27">
        <v>569727</v>
      </c>
    </row>
    <row r="51" spans="1:11" ht="12.75" x14ac:dyDescent="0.15">
      <c r="A51" s="26">
        <v>21</v>
      </c>
      <c r="B51" s="45">
        <v>44875</v>
      </c>
      <c r="C51" s="46">
        <v>50665</v>
      </c>
      <c r="D51" s="27">
        <v>3863108</v>
      </c>
      <c r="E51" s="27">
        <v>309049</v>
      </c>
      <c r="F51" s="27">
        <v>4172157</v>
      </c>
      <c r="G51" s="45">
        <v>44876</v>
      </c>
      <c r="H51" s="46">
        <v>1.00013322110002E+16</v>
      </c>
      <c r="I51" s="27">
        <v>3863110</v>
      </c>
      <c r="J51" s="27">
        <v>309048</v>
      </c>
      <c r="K51" s="27">
        <v>4172158</v>
      </c>
    </row>
    <row r="52" spans="1:11" ht="12.75" x14ac:dyDescent="0.15">
      <c r="A52" s="26">
        <v>22</v>
      </c>
      <c r="B52" s="45">
        <v>44873</v>
      </c>
      <c r="C52" s="46">
        <v>50356</v>
      </c>
      <c r="D52" s="27">
        <v>1225289</v>
      </c>
      <c r="E52" s="27">
        <v>98023</v>
      </c>
      <c r="F52" s="27">
        <v>1323312</v>
      </c>
      <c r="G52" s="45">
        <v>44878</v>
      </c>
      <c r="H52" s="46">
        <v>2.69001332211E+17</v>
      </c>
      <c r="I52" s="27">
        <v>1225289</v>
      </c>
      <c r="J52" s="27">
        <v>98024</v>
      </c>
      <c r="K52" s="27">
        <v>1323313</v>
      </c>
    </row>
    <row r="53" spans="1:11" ht="12.75" x14ac:dyDescent="0.15">
      <c r="A53" s="26">
        <v>23</v>
      </c>
      <c r="B53" s="45">
        <v>44873</v>
      </c>
      <c r="C53" s="46">
        <v>50342</v>
      </c>
      <c r="D53" s="27">
        <v>995800</v>
      </c>
      <c r="E53" s="27">
        <v>79664</v>
      </c>
      <c r="F53" s="27">
        <v>1075464</v>
      </c>
      <c r="G53" s="45">
        <v>44879</v>
      </c>
      <c r="H53" s="46">
        <v>2.71001332211E+17</v>
      </c>
      <c r="I53" s="27">
        <v>995799</v>
      </c>
      <c r="J53" s="27">
        <v>79665</v>
      </c>
      <c r="K53" s="27">
        <v>1075464</v>
      </c>
    </row>
    <row r="54" spans="1:11" ht="12.75" x14ac:dyDescent="0.15">
      <c r="A54" s="26">
        <v>24</v>
      </c>
      <c r="B54" s="45">
        <v>44874</v>
      </c>
      <c r="C54" s="46">
        <v>50635</v>
      </c>
      <c r="D54" s="27">
        <v>1094121</v>
      </c>
      <c r="E54" s="27">
        <v>87530</v>
      </c>
      <c r="F54" s="27">
        <v>1181651</v>
      </c>
      <c r="G54" s="45">
        <v>44879</v>
      </c>
      <c r="H54" s="46">
        <v>2.06001332211E+17</v>
      </c>
      <c r="I54" s="27">
        <v>1094120</v>
      </c>
      <c r="J54" s="27">
        <v>87529</v>
      </c>
      <c r="K54" s="27">
        <v>1181649</v>
      </c>
    </row>
    <row r="55" spans="1:11" ht="12.75" x14ac:dyDescent="0.15">
      <c r="A55" s="26">
        <v>25</v>
      </c>
      <c r="B55" s="45">
        <v>44876</v>
      </c>
      <c r="C55" s="46">
        <v>50684</v>
      </c>
      <c r="D55" s="27">
        <v>1321396</v>
      </c>
      <c r="E55" s="27">
        <v>105712</v>
      </c>
      <c r="F55" s="27">
        <v>1427108</v>
      </c>
      <c r="G55" s="45">
        <v>44879</v>
      </c>
      <c r="H55" s="46">
        <v>3.01001332211E+17</v>
      </c>
      <c r="I55" s="27">
        <v>1321395</v>
      </c>
      <c r="J55" s="27">
        <v>105711</v>
      </c>
      <c r="K55" s="27">
        <v>1427106</v>
      </c>
    </row>
    <row r="56" spans="1:11" ht="12.75" x14ac:dyDescent="0.15">
      <c r="A56" s="26">
        <v>26</v>
      </c>
      <c r="B56" s="45">
        <v>44874</v>
      </c>
      <c r="C56" s="46">
        <v>50593</v>
      </c>
      <c r="D56" s="27">
        <v>1114686</v>
      </c>
      <c r="E56" s="27">
        <v>89175</v>
      </c>
      <c r="F56" s="27">
        <v>1203861</v>
      </c>
      <c r="G56" s="45">
        <v>44880</v>
      </c>
      <c r="H56" s="46">
        <v>2.05001332211E+17</v>
      </c>
      <c r="I56" s="27">
        <v>1114685</v>
      </c>
      <c r="J56" s="27">
        <v>89175</v>
      </c>
      <c r="K56" s="27">
        <v>1203860</v>
      </c>
    </row>
    <row r="57" spans="1:11" ht="12.75" x14ac:dyDescent="0.15">
      <c r="A57" s="26">
        <v>27</v>
      </c>
      <c r="B57" s="45">
        <v>44872</v>
      </c>
      <c r="C57" s="46">
        <v>50326</v>
      </c>
      <c r="D57" s="27">
        <v>738536</v>
      </c>
      <c r="E57" s="27">
        <v>59083</v>
      </c>
      <c r="F57" s="27">
        <v>797619</v>
      </c>
      <c r="G57" s="45">
        <v>44880</v>
      </c>
      <c r="H57" s="46">
        <v>3001332211000780</v>
      </c>
      <c r="I57" s="27">
        <v>738535</v>
      </c>
      <c r="J57" s="27">
        <v>59083</v>
      </c>
      <c r="K57" s="27">
        <v>797618</v>
      </c>
    </row>
    <row r="58" spans="1:11" ht="12.75" x14ac:dyDescent="0.15">
      <c r="A58" s="26">
        <v>28</v>
      </c>
      <c r="B58" s="45">
        <v>44876</v>
      </c>
      <c r="C58" s="46">
        <v>50793</v>
      </c>
      <c r="D58" s="27">
        <v>1284961</v>
      </c>
      <c r="E58" s="27">
        <v>102797</v>
      </c>
      <c r="F58" s="27">
        <v>1387758</v>
      </c>
      <c r="G58" s="45">
        <v>44883</v>
      </c>
      <c r="H58" s="46">
        <v>2.56001332211E+17</v>
      </c>
      <c r="I58" s="27">
        <v>1284959</v>
      </c>
      <c r="J58" s="27">
        <v>102798</v>
      </c>
      <c r="K58" s="27">
        <v>1387757</v>
      </c>
    </row>
    <row r="59" spans="1:11" ht="12.75" x14ac:dyDescent="0.15">
      <c r="A59" s="26">
        <v>29</v>
      </c>
      <c r="B59" s="45">
        <v>44877</v>
      </c>
      <c r="C59" s="46">
        <v>50902</v>
      </c>
      <c r="D59" s="27">
        <v>1491632</v>
      </c>
      <c r="E59" s="27">
        <v>119331</v>
      </c>
      <c r="F59" s="27">
        <v>1610963</v>
      </c>
      <c r="G59" s="45">
        <v>44883</v>
      </c>
      <c r="H59" s="46">
        <v>2.35001332211E+17</v>
      </c>
      <c r="I59" s="27">
        <v>1491630</v>
      </c>
      <c r="J59" s="27">
        <v>119331</v>
      </c>
      <c r="K59" s="27">
        <v>1610961</v>
      </c>
    </row>
    <row r="60" spans="1:11" ht="12.75" x14ac:dyDescent="0.15">
      <c r="A60" s="26">
        <v>30</v>
      </c>
      <c r="B60" s="45">
        <v>44882</v>
      </c>
      <c r="C60" s="46">
        <v>51180</v>
      </c>
      <c r="D60" s="27">
        <v>3181986</v>
      </c>
      <c r="E60" s="27">
        <v>254559</v>
      </c>
      <c r="F60" s="27">
        <v>3436545</v>
      </c>
      <c r="G60" s="45">
        <v>44883</v>
      </c>
      <c r="H60" s="46">
        <v>6001332211000230</v>
      </c>
      <c r="I60" s="27">
        <v>3181985</v>
      </c>
      <c r="J60" s="27">
        <v>254558</v>
      </c>
      <c r="K60" s="27">
        <v>3436543</v>
      </c>
    </row>
    <row r="61" spans="1:11" ht="12.75" x14ac:dyDescent="0.15">
      <c r="A61" s="26">
        <v>31</v>
      </c>
      <c r="B61" s="45">
        <v>44881</v>
      </c>
      <c r="C61" s="46">
        <v>51050</v>
      </c>
      <c r="D61" s="27">
        <v>1483729</v>
      </c>
      <c r="E61" s="27">
        <v>118698</v>
      </c>
      <c r="F61" s="27">
        <v>1602427</v>
      </c>
      <c r="G61" s="45">
        <v>44883</v>
      </c>
      <c r="H61" s="46">
        <v>2.04001332211E+17</v>
      </c>
      <c r="I61" s="27">
        <v>1483729</v>
      </c>
      <c r="J61" s="27">
        <v>118698</v>
      </c>
      <c r="K61" s="27">
        <v>1602427</v>
      </c>
    </row>
    <row r="62" spans="1:11" ht="12.75" x14ac:dyDescent="0.15">
      <c r="A62" s="26">
        <v>32</v>
      </c>
      <c r="B62" s="45">
        <v>44882</v>
      </c>
      <c r="C62" s="46">
        <v>51054</v>
      </c>
      <c r="D62" s="27">
        <v>549890</v>
      </c>
      <c r="E62" s="27">
        <v>43991</v>
      </c>
      <c r="F62" s="27">
        <v>593881</v>
      </c>
      <c r="G62" s="45">
        <v>44883</v>
      </c>
      <c r="H62" s="46">
        <v>2.68001332211E+17</v>
      </c>
      <c r="I62" s="27">
        <v>549889</v>
      </c>
      <c r="J62" s="27">
        <v>43991</v>
      </c>
      <c r="K62" s="27">
        <v>593880</v>
      </c>
    </row>
    <row r="63" spans="1:11" ht="12.75" x14ac:dyDescent="0.15">
      <c r="A63" s="26">
        <v>33</v>
      </c>
      <c r="B63" s="45">
        <v>44880</v>
      </c>
      <c r="C63" s="46">
        <v>51006</v>
      </c>
      <c r="D63" s="27">
        <v>1722955</v>
      </c>
      <c r="E63" s="27">
        <v>137836</v>
      </c>
      <c r="F63" s="27">
        <v>1860791</v>
      </c>
      <c r="G63" s="45">
        <v>44883</v>
      </c>
      <c r="H63" s="46">
        <v>4001332211000370</v>
      </c>
      <c r="I63" s="27">
        <v>1722955</v>
      </c>
      <c r="J63" s="27">
        <v>137836</v>
      </c>
      <c r="K63" s="27">
        <v>1860791</v>
      </c>
    </row>
    <row r="64" spans="1:11" ht="12.75" x14ac:dyDescent="0.15">
      <c r="A64" s="26">
        <v>34</v>
      </c>
      <c r="B64" s="45">
        <v>44881</v>
      </c>
      <c r="C64" s="46">
        <v>51051</v>
      </c>
      <c r="D64" s="27">
        <v>1451881</v>
      </c>
      <c r="E64" s="27">
        <v>116150</v>
      </c>
      <c r="F64" s="27">
        <v>1568031</v>
      </c>
      <c r="G64" s="45">
        <v>44883</v>
      </c>
      <c r="H64" s="46">
        <v>3.04001332211E+17</v>
      </c>
      <c r="I64" s="27">
        <v>1451880</v>
      </c>
      <c r="J64" s="27">
        <v>116151</v>
      </c>
      <c r="K64" s="27">
        <v>1568031</v>
      </c>
    </row>
    <row r="65" spans="1:11" ht="12.75" x14ac:dyDescent="0.15">
      <c r="A65" s="26">
        <v>35</v>
      </c>
      <c r="B65" s="45">
        <v>44881</v>
      </c>
      <c r="C65" s="46">
        <v>51035</v>
      </c>
      <c r="D65" s="27">
        <v>1192838</v>
      </c>
      <c r="E65" s="27">
        <v>95427</v>
      </c>
      <c r="F65" s="27">
        <v>1288265</v>
      </c>
      <c r="G65" s="45">
        <v>44883</v>
      </c>
      <c r="H65" s="46">
        <v>3.02001332211E+17</v>
      </c>
      <c r="I65" s="27">
        <v>1192835</v>
      </c>
      <c r="J65" s="27">
        <v>95427</v>
      </c>
      <c r="K65" s="27">
        <v>1288262</v>
      </c>
    </row>
    <row r="66" spans="1:11" ht="12.75" x14ac:dyDescent="0.15">
      <c r="A66" s="26">
        <v>36</v>
      </c>
      <c r="B66" s="45">
        <v>44879</v>
      </c>
      <c r="C66" s="46">
        <v>50918</v>
      </c>
      <c r="D66" s="27">
        <v>1597107</v>
      </c>
      <c r="E66" s="27">
        <v>127769</v>
      </c>
      <c r="F66" s="27">
        <v>1724876</v>
      </c>
      <c r="G66" s="45">
        <v>44884</v>
      </c>
      <c r="H66" s="46">
        <v>2.69001332211E+17</v>
      </c>
      <c r="I66" s="27">
        <v>1597105</v>
      </c>
      <c r="J66" s="27">
        <v>127769</v>
      </c>
      <c r="K66" s="27">
        <v>1724874</v>
      </c>
    </row>
    <row r="67" spans="1:11" ht="12.75" x14ac:dyDescent="0.15">
      <c r="A67" s="26">
        <v>37</v>
      </c>
      <c r="B67" s="45">
        <v>44883</v>
      </c>
      <c r="C67" s="46">
        <v>51578</v>
      </c>
      <c r="D67" s="27">
        <v>1492976</v>
      </c>
      <c r="E67" s="27">
        <v>119438</v>
      </c>
      <c r="F67" s="27">
        <v>1612414</v>
      </c>
      <c r="G67" s="45">
        <v>44884</v>
      </c>
      <c r="H67" s="46">
        <v>4001332211000400</v>
      </c>
      <c r="I67" s="27">
        <v>1492980</v>
      </c>
      <c r="J67" s="27">
        <v>119438</v>
      </c>
      <c r="K67" s="27">
        <v>1612418</v>
      </c>
    </row>
    <row r="68" spans="1:11" ht="12.75" x14ac:dyDescent="0.15">
      <c r="A68" s="26">
        <v>38</v>
      </c>
      <c r="B68" s="45">
        <v>44882</v>
      </c>
      <c r="C68" s="46">
        <v>51175</v>
      </c>
      <c r="D68" s="27">
        <v>924437</v>
      </c>
      <c r="E68" s="27">
        <v>73955</v>
      </c>
      <c r="F68" s="27">
        <v>998392</v>
      </c>
      <c r="G68" s="45">
        <v>44884</v>
      </c>
      <c r="H68" s="46">
        <v>3.03001332211E+17</v>
      </c>
      <c r="I68" s="27">
        <v>924438</v>
      </c>
      <c r="J68" s="27">
        <v>73955</v>
      </c>
      <c r="K68" s="27">
        <v>998393</v>
      </c>
    </row>
    <row r="69" spans="1:11" ht="12.75" x14ac:dyDescent="0.15">
      <c r="A69" s="26">
        <v>39</v>
      </c>
      <c r="B69" s="45">
        <v>44883</v>
      </c>
      <c r="C69" s="46">
        <v>51194</v>
      </c>
      <c r="D69" s="27">
        <v>1419063</v>
      </c>
      <c r="E69" s="27">
        <v>113525</v>
      </c>
      <c r="F69" s="27">
        <v>1532588</v>
      </c>
      <c r="G69" s="45">
        <v>44884</v>
      </c>
      <c r="H69" s="46">
        <v>2.05001332211E+17</v>
      </c>
      <c r="I69" s="27">
        <v>1419061</v>
      </c>
      <c r="J69" s="27">
        <v>113525</v>
      </c>
      <c r="K69" s="27">
        <v>1532586</v>
      </c>
    </row>
    <row r="70" spans="1:11" ht="12.75" x14ac:dyDescent="0.15">
      <c r="A70" s="26">
        <v>40</v>
      </c>
      <c r="B70" s="45">
        <v>44882</v>
      </c>
      <c r="C70" s="46">
        <v>51112</v>
      </c>
      <c r="D70" s="27">
        <v>602490</v>
      </c>
      <c r="E70" s="27">
        <v>48199</v>
      </c>
      <c r="F70" s="27">
        <v>650689</v>
      </c>
      <c r="G70" s="45">
        <v>44887</v>
      </c>
      <c r="H70" s="46">
        <v>2.70001332211E+17</v>
      </c>
      <c r="I70" s="27">
        <v>602490</v>
      </c>
      <c r="J70" s="27">
        <v>48200</v>
      </c>
      <c r="K70" s="27">
        <v>650690</v>
      </c>
    </row>
    <row r="71" spans="1:11" ht="12.75" x14ac:dyDescent="0.15">
      <c r="A71" s="26">
        <v>41</v>
      </c>
      <c r="B71" s="45">
        <v>44884</v>
      </c>
      <c r="C71" s="46">
        <v>51962</v>
      </c>
      <c r="D71" s="27">
        <v>1336380</v>
      </c>
      <c r="E71" s="27">
        <v>106910</v>
      </c>
      <c r="F71" s="27">
        <v>1443290</v>
      </c>
      <c r="G71" s="45">
        <v>44887</v>
      </c>
      <c r="H71" s="46">
        <v>2.03001332211E+17</v>
      </c>
      <c r="I71" s="27">
        <v>1336380</v>
      </c>
      <c r="J71" s="27">
        <v>106911</v>
      </c>
      <c r="K71" s="27">
        <v>1443291</v>
      </c>
    </row>
    <row r="72" spans="1:11" ht="12.75" x14ac:dyDescent="0.15">
      <c r="A72" s="26">
        <v>42</v>
      </c>
      <c r="B72" s="45">
        <v>44882</v>
      </c>
      <c r="C72" s="46">
        <v>51113</v>
      </c>
      <c r="D72" s="27">
        <v>2827408</v>
      </c>
      <c r="E72" s="27">
        <v>226193</v>
      </c>
      <c r="F72" s="27">
        <v>3053601</v>
      </c>
      <c r="G72" s="45">
        <v>44887</v>
      </c>
      <c r="H72" s="46">
        <v>5001332211000800</v>
      </c>
      <c r="I72" s="27">
        <v>2827407</v>
      </c>
      <c r="J72" s="27">
        <v>226192</v>
      </c>
      <c r="K72" s="27">
        <v>3053599</v>
      </c>
    </row>
    <row r="73" spans="1:11" ht="12.75" x14ac:dyDescent="0.15">
      <c r="A73" s="26">
        <v>43</v>
      </c>
      <c r="B73" s="45">
        <v>44882</v>
      </c>
      <c r="C73" s="46">
        <v>51174</v>
      </c>
      <c r="D73" s="27">
        <v>1952158</v>
      </c>
      <c r="E73" s="27">
        <v>156173</v>
      </c>
      <c r="F73" s="27">
        <v>2108331</v>
      </c>
      <c r="G73" s="45">
        <v>44887</v>
      </c>
      <c r="H73" s="46">
        <v>3001332211001200</v>
      </c>
      <c r="I73" s="27">
        <v>1952155</v>
      </c>
      <c r="J73" s="27">
        <v>156172</v>
      </c>
      <c r="K73" s="27">
        <v>2108327</v>
      </c>
    </row>
    <row r="74" spans="1:11" ht="12.75" x14ac:dyDescent="0.15">
      <c r="A74" s="26">
        <v>44</v>
      </c>
      <c r="B74" s="45">
        <v>44887</v>
      </c>
      <c r="C74" s="46">
        <v>52055</v>
      </c>
      <c r="D74" s="27">
        <v>697594</v>
      </c>
      <c r="E74" s="27">
        <v>55808</v>
      </c>
      <c r="F74" s="27">
        <v>753402</v>
      </c>
      <c r="G74" s="45">
        <v>44887</v>
      </c>
      <c r="H74" s="46">
        <v>3001332211001240</v>
      </c>
      <c r="I74" s="27">
        <v>697590</v>
      </c>
      <c r="J74" s="27">
        <v>55807</v>
      </c>
      <c r="K74" s="27">
        <v>753397</v>
      </c>
    </row>
    <row r="75" spans="1:11" ht="12.75" x14ac:dyDescent="0.15">
      <c r="A75" s="26">
        <v>45</v>
      </c>
      <c r="B75" s="45">
        <v>44887</v>
      </c>
      <c r="C75" s="46">
        <v>52018</v>
      </c>
      <c r="D75" s="27">
        <v>1022096</v>
      </c>
      <c r="E75" s="27">
        <v>81768</v>
      </c>
      <c r="F75" s="27">
        <v>1103864</v>
      </c>
      <c r="G75" s="45">
        <v>44890</v>
      </c>
      <c r="H75" s="46">
        <v>2.25001332211E+17</v>
      </c>
      <c r="I75" s="27">
        <v>1022097</v>
      </c>
      <c r="J75" s="27">
        <v>81769</v>
      </c>
      <c r="K75" s="27">
        <v>1103866</v>
      </c>
    </row>
    <row r="76" spans="1:11" ht="12.75" x14ac:dyDescent="0.15">
      <c r="A76" s="26">
        <v>46</v>
      </c>
      <c r="B76" s="45">
        <v>44887</v>
      </c>
      <c r="C76" s="46">
        <v>52057</v>
      </c>
      <c r="D76" s="27">
        <v>1688082</v>
      </c>
      <c r="E76" s="27">
        <v>135047</v>
      </c>
      <c r="F76" s="27">
        <v>1823129</v>
      </c>
      <c r="G76" s="45">
        <v>44890</v>
      </c>
      <c r="H76" s="46">
        <v>1.40013322110002E+16</v>
      </c>
      <c r="I76" s="27">
        <v>1688080</v>
      </c>
      <c r="J76" s="27">
        <v>135046</v>
      </c>
      <c r="K76" s="27">
        <v>1823126</v>
      </c>
    </row>
    <row r="77" spans="1:11" ht="12.75" x14ac:dyDescent="0.15">
      <c r="A77" s="26">
        <v>47</v>
      </c>
      <c r="B77" s="45">
        <v>44887</v>
      </c>
      <c r="C77" s="46">
        <v>52059</v>
      </c>
      <c r="D77" s="27">
        <v>1588287</v>
      </c>
      <c r="E77" s="27">
        <v>127063</v>
      </c>
      <c r="F77" s="27">
        <v>1715350</v>
      </c>
      <c r="G77" s="45">
        <v>44890</v>
      </c>
      <c r="H77" s="46">
        <v>2.17001332211E+17</v>
      </c>
      <c r="I77" s="27">
        <v>1588287</v>
      </c>
      <c r="J77" s="27">
        <v>127064</v>
      </c>
      <c r="K77" s="27">
        <v>1715351</v>
      </c>
    </row>
    <row r="78" spans="1:11" ht="12.75" x14ac:dyDescent="0.15">
      <c r="A78" s="26">
        <v>48</v>
      </c>
      <c r="B78" s="45">
        <v>44882</v>
      </c>
      <c r="C78" s="46">
        <v>51176</v>
      </c>
      <c r="D78" s="27">
        <v>5090545</v>
      </c>
      <c r="E78" s="27">
        <v>407244</v>
      </c>
      <c r="F78" s="27">
        <v>5497789</v>
      </c>
      <c r="G78" s="45">
        <v>44890</v>
      </c>
      <c r="H78" s="46">
        <v>2.70001332211E+17</v>
      </c>
      <c r="I78" s="27">
        <v>5090549</v>
      </c>
      <c r="J78" s="27">
        <v>407243</v>
      </c>
      <c r="K78" s="27">
        <v>5497792</v>
      </c>
    </row>
    <row r="79" spans="1:11" ht="12.75" x14ac:dyDescent="0.15">
      <c r="A79" s="26">
        <v>49</v>
      </c>
      <c r="B79" s="45">
        <v>44887</v>
      </c>
      <c r="C79" s="46">
        <v>52035</v>
      </c>
      <c r="D79" s="27">
        <v>3764972</v>
      </c>
      <c r="E79" s="27">
        <v>301198</v>
      </c>
      <c r="F79" s="27">
        <v>4066170</v>
      </c>
      <c r="G79" s="45">
        <v>44890</v>
      </c>
      <c r="H79" s="46">
        <v>1.00013322110005E+16</v>
      </c>
      <c r="I79" s="27">
        <v>3764970</v>
      </c>
      <c r="J79" s="27">
        <v>301197</v>
      </c>
      <c r="K79" s="27">
        <v>4066167</v>
      </c>
    </row>
    <row r="80" spans="1:11" ht="12.75" x14ac:dyDescent="0.15">
      <c r="A80" s="26">
        <v>50</v>
      </c>
      <c r="B80" s="45">
        <v>44881</v>
      </c>
      <c r="C80" s="46">
        <v>51038</v>
      </c>
      <c r="D80" s="27">
        <v>1753051</v>
      </c>
      <c r="E80" s="27">
        <v>140244</v>
      </c>
      <c r="F80" s="27">
        <v>1893295</v>
      </c>
      <c r="G80" s="45">
        <v>44891</v>
      </c>
      <c r="H80" s="46">
        <v>2.57001332211E+17</v>
      </c>
      <c r="I80" s="27">
        <v>1753054</v>
      </c>
      <c r="J80" s="27">
        <v>140244</v>
      </c>
      <c r="K80" s="27">
        <v>1893298</v>
      </c>
    </row>
    <row r="81" spans="1:11" ht="12.75" x14ac:dyDescent="0.15">
      <c r="A81" s="26">
        <v>51</v>
      </c>
      <c r="B81" s="45">
        <v>44890</v>
      </c>
      <c r="C81" s="46">
        <v>52736</v>
      </c>
      <c r="D81" s="27">
        <v>770817</v>
      </c>
      <c r="E81" s="27">
        <v>61665</v>
      </c>
      <c r="F81" s="27">
        <v>832482</v>
      </c>
      <c r="G81" s="45">
        <v>44891</v>
      </c>
      <c r="H81" s="46">
        <v>2.68001332211E+17</v>
      </c>
      <c r="I81" s="27">
        <v>770815</v>
      </c>
      <c r="J81" s="27">
        <v>61666</v>
      </c>
      <c r="K81" s="27">
        <v>832481</v>
      </c>
    </row>
    <row r="82" spans="1:11" ht="12.75" x14ac:dyDescent="0.15">
      <c r="A82" s="26">
        <v>52</v>
      </c>
      <c r="B82" s="45">
        <v>44890</v>
      </c>
      <c r="C82" s="46">
        <v>52786</v>
      </c>
      <c r="D82" s="27">
        <v>780309</v>
      </c>
      <c r="E82" s="27">
        <v>62425</v>
      </c>
      <c r="F82" s="27">
        <v>842734</v>
      </c>
      <c r="G82" s="45">
        <v>44893</v>
      </c>
      <c r="H82" s="46">
        <v>2.76001332211E+17</v>
      </c>
      <c r="I82" s="27">
        <v>780308</v>
      </c>
      <c r="J82" s="27">
        <v>62425</v>
      </c>
      <c r="K82" s="27">
        <v>842733</v>
      </c>
    </row>
    <row r="83" spans="1:11" ht="12.75" x14ac:dyDescent="0.15">
      <c r="A83" s="16"/>
      <c r="B83" s="18"/>
      <c r="C83" s="18"/>
      <c r="D83" s="18"/>
      <c r="E83" s="18"/>
      <c r="F83" s="18"/>
      <c r="G83" s="18"/>
      <c r="H83" s="18"/>
      <c r="I83" s="18"/>
      <c r="J83" s="18"/>
      <c r="K83" s="18"/>
    </row>
    <row r="84" spans="1:11" ht="12.75" x14ac:dyDescent="0.1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</row>
    <row r="85" spans="1:11" ht="12.75" x14ac:dyDescent="0.15">
      <c r="A85" s="19" t="s">
        <v>197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</row>
    <row r="86" spans="1:11" ht="12.75" x14ac:dyDescent="0.1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</row>
    <row r="87" spans="1:11" ht="12.75" x14ac:dyDescent="0.15">
      <c r="A87" s="20">
        <v>85825132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</row>
    <row r="88" spans="1:11" ht="12.75" x14ac:dyDescent="0.1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</row>
    <row r="89" spans="1:11" ht="12.75" x14ac:dyDescent="0.15">
      <c r="A89" s="21">
        <v>6866011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</row>
    <row r="90" spans="1:11" ht="12.75" x14ac:dyDescent="0.1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</row>
    <row r="91" spans="1:11" ht="12.75" x14ac:dyDescent="0.15">
      <c r="A91" s="21">
        <v>92691143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</row>
    <row r="92" spans="1:11" ht="12.75" x14ac:dyDescent="0.1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</row>
    <row r="93" spans="1:11" ht="12.75" x14ac:dyDescent="0.15">
      <c r="A93" s="20">
        <v>85826347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</row>
    <row r="94" spans="1:11" ht="12.75" x14ac:dyDescent="0.1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</row>
    <row r="95" spans="1:11" ht="12.75" x14ac:dyDescent="0.15">
      <c r="A95" s="21">
        <v>6866114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</row>
    <row r="96" spans="1:11" ht="12.75" x14ac:dyDescent="0.1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</row>
    <row r="97" spans="1:11" ht="12.75" x14ac:dyDescent="0.15">
      <c r="A97" s="21">
        <v>92692461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</row>
    <row r="98" spans="1:11" ht="12.75" x14ac:dyDescent="0.1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</row>
    <row r="99" spans="1:11" ht="12.75" x14ac:dyDescent="0.15">
      <c r="A99" s="23"/>
      <c r="B99" s="18"/>
      <c r="C99" s="18"/>
      <c r="D99" s="18"/>
      <c r="E99" s="18"/>
      <c r="F99" s="18"/>
      <c r="G99" s="18"/>
      <c r="H99" s="18"/>
      <c r="I99" s="18"/>
      <c r="J99" s="18"/>
      <c r="K99" s="18"/>
    </row>
    <row r="100" spans="1:11" ht="12.75" x14ac:dyDescent="0.15">
      <c r="A100" s="24">
        <v>1</v>
      </c>
      <c r="B100" s="25">
        <v>44866</v>
      </c>
      <c r="C100" s="26">
        <v>4.00001152211E+17</v>
      </c>
      <c r="D100" s="27">
        <v>154660</v>
      </c>
      <c r="E100" s="27">
        <v>12373</v>
      </c>
      <c r="F100" s="27">
        <v>167033</v>
      </c>
      <c r="G100" s="18"/>
      <c r="H100" s="18"/>
      <c r="I100" s="18"/>
      <c r="J100" s="18"/>
      <c r="K100" s="18"/>
    </row>
    <row r="101" spans="1:11" ht="12.75" x14ac:dyDescent="0.15">
      <c r="A101" s="24">
        <v>2</v>
      </c>
      <c r="B101" s="25">
        <v>44869</v>
      </c>
      <c r="C101" s="26">
        <v>2.09001152211E+17</v>
      </c>
      <c r="D101" s="27">
        <v>140215</v>
      </c>
      <c r="E101" s="27">
        <v>11217</v>
      </c>
      <c r="F101" s="27">
        <v>151432</v>
      </c>
      <c r="G101" s="18"/>
      <c r="H101" s="18"/>
      <c r="I101" s="18"/>
      <c r="J101" s="18"/>
      <c r="K101" s="18"/>
    </row>
    <row r="102" spans="1:11" ht="12.75" x14ac:dyDescent="0.15">
      <c r="A102" s="24">
        <v>3</v>
      </c>
      <c r="B102" s="25">
        <v>44872</v>
      </c>
      <c r="C102" s="26">
        <v>9001142211000000</v>
      </c>
      <c r="D102" s="27">
        <v>105505</v>
      </c>
      <c r="E102" s="27">
        <v>8440</v>
      </c>
      <c r="F102" s="27">
        <v>113945</v>
      </c>
      <c r="G102" s="18"/>
      <c r="H102" s="18"/>
      <c r="I102" s="18"/>
      <c r="J102" s="18"/>
      <c r="K102" s="18"/>
    </row>
    <row r="103" spans="1:11" ht="12.75" x14ac:dyDescent="0.15">
      <c r="A103" s="24">
        <v>4</v>
      </c>
      <c r="B103" s="25">
        <v>44873</v>
      </c>
      <c r="C103" s="26">
        <v>2.48001152211E+17</v>
      </c>
      <c r="D103" s="27">
        <v>52815</v>
      </c>
      <c r="E103" s="27">
        <v>4225</v>
      </c>
      <c r="F103" s="27">
        <v>57040</v>
      </c>
      <c r="G103" s="18"/>
      <c r="H103" s="18"/>
      <c r="I103" s="18"/>
      <c r="J103" s="18"/>
      <c r="K103" s="18"/>
    </row>
    <row r="104" spans="1:11" ht="12.75" x14ac:dyDescent="0.15">
      <c r="A104" s="24">
        <v>5</v>
      </c>
      <c r="B104" s="25">
        <v>44874</v>
      </c>
      <c r="C104" s="26">
        <v>2.25001152211E+17</v>
      </c>
      <c r="D104" s="27">
        <v>214958</v>
      </c>
      <c r="E104" s="27">
        <v>17197</v>
      </c>
      <c r="F104" s="27">
        <v>232155</v>
      </c>
      <c r="G104" s="18"/>
      <c r="H104" s="18"/>
      <c r="I104" s="18"/>
      <c r="J104" s="18"/>
      <c r="K104" s="18"/>
    </row>
    <row r="105" spans="1:11" ht="12.75" x14ac:dyDescent="0.15">
      <c r="A105" s="24">
        <v>6</v>
      </c>
      <c r="B105" s="25">
        <v>44874</v>
      </c>
      <c r="C105" s="26">
        <v>2.04001142211E+17</v>
      </c>
      <c r="D105" s="27">
        <v>83398</v>
      </c>
      <c r="E105" s="27">
        <v>6672</v>
      </c>
      <c r="F105" s="27">
        <v>90070</v>
      </c>
      <c r="G105" s="18"/>
      <c r="H105" s="18"/>
      <c r="I105" s="18"/>
      <c r="J105" s="18"/>
      <c r="K105" s="18"/>
    </row>
    <row r="106" spans="1:11" ht="12.75" x14ac:dyDescent="0.15">
      <c r="A106" s="24">
        <v>7</v>
      </c>
      <c r="B106" s="25">
        <v>44874</v>
      </c>
      <c r="C106" s="26">
        <v>2.06001152211E+17</v>
      </c>
      <c r="D106" s="27">
        <v>220891</v>
      </c>
      <c r="E106" s="27">
        <v>17671</v>
      </c>
      <c r="F106" s="27">
        <v>238562</v>
      </c>
      <c r="G106" s="18"/>
      <c r="H106" s="18"/>
      <c r="I106" s="18"/>
      <c r="J106" s="18"/>
      <c r="K106" s="18"/>
    </row>
    <row r="107" spans="1:11" ht="12.75" x14ac:dyDescent="0.15">
      <c r="A107" s="24">
        <v>8</v>
      </c>
      <c r="B107" s="25">
        <v>44876</v>
      </c>
      <c r="C107" s="26">
        <v>2.03001152211E+17</v>
      </c>
      <c r="D107" s="27">
        <v>295985</v>
      </c>
      <c r="E107" s="27">
        <v>23679</v>
      </c>
      <c r="F107" s="27">
        <v>319664</v>
      </c>
      <c r="G107" s="18"/>
      <c r="H107" s="18"/>
      <c r="I107" s="18"/>
      <c r="J107" s="18"/>
      <c r="K107" s="18"/>
    </row>
    <row r="108" spans="1:11" ht="12.75" x14ac:dyDescent="0.15">
      <c r="A108" s="24">
        <v>9</v>
      </c>
      <c r="B108" s="25">
        <v>44879</v>
      </c>
      <c r="C108" s="26">
        <v>3.01001152211E+17</v>
      </c>
      <c r="D108" s="27">
        <v>95346</v>
      </c>
      <c r="E108" s="27">
        <v>7628</v>
      </c>
      <c r="F108" s="27">
        <v>102974</v>
      </c>
      <c r="G108" s="18"/>
      <c r="H108" s="18"/>
      <c r="I108" s="18"/>
      <c r="J108" s="18"/>
      <c r="K108" s="18"/>
    </row>
    <row r="109" spans="1:11" ht="12.75" x14ac:dyDescent="0.15">
      <c r="A109" s="24">
        <v>10</v>
      </c>
      <c r="B109" s="25">
        <v>44880</v>
      </c>
      <c r="C109" s="26">
        <v>3001152211000040</v>
      </c>
      <c r="D109" s="27">
        <v>339339</v>
      </c>
      <c r="E109" s="27">
        <v>27147</v>
      </c>
      <c r="F109" s="27">
        <v>366486</v>
      </c>
      <c r="G109" s="18"/>
      <c r="H109" s="18"/>
      <c r="I109" s="18"/>
      <c r="J109" s="18"/>
      <c r="K109" s="18"/>
    </row>
    <row r="110" spans="1:11" ht="12.75" x14ac:dyDescent="0.15">
      <c r="A110" s="24">
        <v>11</v>
      </c>
      <c r="B110" s="25">
        <v>44884</v>
      </c>
      <c r="C110" s="26">
        <v>2.69001152211E+17</v>
      </c>
      <c r="D110" s="27">
        <v>275514</v>
      </c>
      <c r="E110" s="27">
        <v>22041</v>
      </c>
      <c r="F110" s="27">
        <v>297555</v>
      </c>
      <c r="G110" s="18"/>
      <c r="H110" s="18"/>
      <c r="I110" s="18"/>
      <c r="J110" s="18"/>
      <c r="K110" s="18"/>
    </row>
    <row r="111" spans="1:11" ht="12.75" x14ac:dyDescent="0.15">
      <c r="A111" s="24">
        <v>12</v>
      </c>
      <c r="B111" s="25">
        <v>44884</v>
      </c>
      <c r="C111" s="26">
        <v>4.00001152211E+17</v>
      </c>
      <c r="D111" s="27">
        <v>516545</v>
      </c>
      <c r="E111" s="27">
        <v>41324</v>
      </c>
      <c r="F111" s="27">
        <v>557869</v>
      </c>
      <c r="G111" s="18"/>
      <c r="H111" s="18"/>
      <c r="I111" s="18"/>
      <c r="J111" s="18"/>
      <c r="K111" s="18"/>
    </row>
    <row r="112" spans="1:11" ht="12.75" x14ac:dyDescent="0.15">
      <c r="A112" s="24">
        <v>13</v>
      </c>
      <c r="B112" s="25">
        <v>44885</v>
      </c>
      <c r="C112" s="26">
        <v>2.35001142211E+17</v>
      </c>
      <c r="D112" s="27">
        <v>211260</v>
      </c>
      <c r="E112" s="27">
        <v>16901</v>
      </c>
      <c r="F112" s="27">
        <v>228161</v>
      </c>
      <c r="G112" s="18"/>
      <c r="H112" s="18"/>
      <c r="I112" s="18"/>
      <c r="J112" s="18"/>
      <c r="K112" s="18"/>
    </row>
    <row r="113" spans="1:11" ht="12.75" x14ac:dyDescent="0.15">
      <c r="A113" s="24">
        <v>14</v>
      </c>
      <c r="B113" s="25">
        <v>44885</v>
      </c>
      <c r="C113" s="26">
        <v>2.35001142211E+17</v>
      </c>
      <c r="D113" s="27">
        <v>149205</v>
      </c>
      <c r="E113" s="27">
        <v>11936</v>
      </c>
      <c r="F113" s="27">
        <v>161141</v>
      </c>
      <c r="G113" s="18"/>
      <c r="H113" s="18"/>
      <c r="I113" s="18"/>
      <c r="J113" s="18"/>
      <c r="K113" s="18"/>
    </row>
    <row r="114" spans="1:11" ht="12.75" x14ac:dyDescent="0.15">
      <c r="A114" s="24">
        <v>15</v>
      </c>
      <c r="B114" s="25">
        <v>44886</v>
      </c>
      <c r="C114" s="26">
        <v>4001152211000030</v>
      </c>
      <c r="D114" s="27">
        <v>565565</v>
      </c>
      <c r="E114" s="27">
        <v>45245</v>
      </c>
      <c r="F114" s="27">
        <v>610810</v>
      </c>
      <c r="G114" s="18"/>
      <c r="H114" s="18"/>
      <c r="I114" s="18"/>
      <c r="J114" s="18"/>
      <c r="K114" s="18"/>
    </row>
    <row r="115" spans="1:11" ht="12.75" x14ac:dyDescent="0.15">
      <c r="A115" s="24">
        <v>16</v>
      </c>
      <c r="B115" s="25">
        <v>44888</v>
      </c>
      <c r="C115" s="26">
        <v>2.68001142211E+17</v>
      </c>
      <c r="D115" s="27">
        <v>105505</v>
      </c>
      <c r="E115" s="27">
        <v>8440</v>
      </c>
      <c r="F115" s="27">
        <v>113945</v>
      </c>
      <c r="G115" s="18"/>
      <c r="H115" s="18"/>
      <c r="I115" s="18"/>
      <c r="J115" s="18"/>
      <c r="K115" s="18"/>
    </row>
    <row r="116" spans="1:11" ht="12.75" x14ac:dyDescent="0.15">
      <c r="A116" s="24">
        <v>17</v>
      </c>
      <c r="B116" s="25">
        <v>44888</v>
      </c>
      <c r="C116" s="26">
        <v>2.68001142211E+17</v>
      </c>
      <c r="D116" s="27">
        <v>113113</v>
      </c>
      <c r="E116" s="27">
        <v>9049</v>
      </c>
      <c r="F116" s="27">
        <v>122162</v>
      </c>
      <c r="G116" s="18"/>
      <c r="H116" s="18"/>
      <c r="I116" s="18"/>
      <c r="J116" s="18"/>
      <c r="K116" s="18"/>
    </row>
    <row r="117" spans="1:11" ht="12.75" x14ac:dyDescent="0.15">
      <c r="A117" s="24">
        <v>18</v>
      </c>
      <c r="B117" s="25">
        <v>44890</v>
      </c>
      <c r="C117" s="26">
        <v>2.17001152211E+17</v>
      </c>
      <c r="D117" s="27">
        <v>96890</v>
      </c>
      <c r="E117" s="27">
        <v>7751</v>
      </c>
      <c r="F117" s="27">
        <v>104641</v>
      </c>
      <c r="G117" s="18"/>
      <c r="H117" s="18"/>
      <c r="I117" s="18"/>
      <c r="J117" s="18"/>
      <c r="K117" s="18"/>
    </row>
    <row r="118" spans="1:11" ht="12.75" x14ac:dyDescent="0.15">
      <c r="A118" s="24">
        <v>19</v>
      </c>
      <c r="B118" s="25">
        <v>44893</v>
      </c>
      <c r="C118" s="26">
        <v>2.58001142211E+17</v>
      </c>
      <c r="D118" s="27">
        <v>702567</v>
      </c>
      <c r="E118" s="27">
        <v>56206</v>
      </c>
      <c r="F118" s="27">
        <v>758773</v>
      </c>
      <c r="G118" s="18"/>
      <c r="H118" s="18"/>
      <c r="I118" s="18"/>
      <c r="J118" s="18"/>
      <c r="K118" s="18"/>
    </row>
    <row r="119" spans="1:11" ht="12.75" x14ac:dyDescent="0.15">
      <c r="A119" s="24">
        <v>20</v>
      </c>
      <c r="B119" s="25">
        <v>44893</v>
      </c>
      <c r="C119" s="26">
        <v>2.56001152211E+17</v>
      </c>
      <c r="D119" s="27">
        <v>226226</v>
      </c>
      <c r="E119" s="27">
        <v>18098</v>
      </c>
      <c r="F119" s="27">
        <v>244324</v>
      </c>
      <c r="G119" s="18"/>
      <c r="H119" s="18"/>
      <c r="I119" s="18"/>
      <c r="J119" s="18"/>
      <c r="K119" s="18"/>
    </row>
    <row r="120" spans="1:11" ht="12.75" x14ac:dyDescent="0.15">
      <c r="A120" s="24">
        <v>21</v>
      </c>
      <c r="B120" s="25">
        <v>44893</v>
      </c>
      <c r="C120" s="26">
        <v>2.76001152211E+17</v>
      </c>
      <c r="D120" s="27">
        <v>1611726</v>
      </c>
      <c r="E120" s="27">
        <v>128938</v>
      </c>
      <c r="F120" s="27">
        <v>1740664</v>
      </c>
      <c r="G120" s="18"/>
      <c r="H120" s="18"/>
      <c r="I120" s="18"/>
      <c r="J120" s="18"/>
      <c r="K120" s="18"/>
    </row>
    <row r="121" spans="1:11" ht="12.75" x14ac:dyDescent="0.15">
      <c r="A121" s="24">
        <v>22</v>
      </c>
      <c r="B121" s="25">
        <v>44894</v>
      </c>
      <c r="C121" s="26">
        <v>4.00001152211E+17</v>
      </c>
      <c r="D121" s="27">
        <v>419851</v>
      </c>
      <c r="E121" s="27">
        <v>33588</v>
      </c>
      <c r="F121" s="27">
        <v>453439</v>
      </c>
      <c r="G121" s="18"/>
      <c r="H121" s="18"/>
      <c r="I121" s="18"/>
      <c r="J121" s="18"/>
      <c r="K121" s="18"/>
    </row>
    <row r="122" spans="1:11" ht="12.75" x14ac:dyDescent="0.15">
      <c r="A122" s="24">
        <v>23</v>
      </c>
      <c r="B122" s="25">
        <v>44895</v>
      </c>
      <c r="C122" s="26">
        <v>9001142211000060</v>
      </c>
      <c r="D122" s="27">
        <v>87400</v>
      </c>
      <c r="E122" s="27">
        <v>6992</v>
      </c>
      <c r="F122" s="27">
        <v>94392</v>
      </c>
      <c r="G122" s="18"/>
      <c r="H122" s="18"/>
      <c r="I122" s="18"/>
      <c r="J122" s="18"/>
      <c r="K122" s="18"/>
    </row>
    <row r="123" spans="1:11" ht="12.75" x14ac:dyDescent="0.15">
      <c r="A123" s="24">
        <v>24</v>
      </c>
      <c r="B123" s="25">
        <v>44895</v>
      </c>
      <c r="C123" s="26">
        <v>4.00001152211E+17</v>
      </c>
      <c r="D123" s="27">
        <v>521696</v>
      </c>
      <c r="E123" s="27">
        <v>41735</v>
      </c>
      <c r="F123" s="27">
        <v>563431</v>
      </c>
      <c r="G123" s="18"/>
      <c r="H123" s="18"/>
      <c r="I123" s="18"/>
      <c r="J123" s="18"/>
      <c r="K123" s="18"/>
    </row>
    <row r="124" spans="1:11" ht="25.5" x14ac:dyDescent="0.15">
      <c r="A124" s="28" t="s">
        <v>198</v>
      </c>
      <c r="B124" s="17"/>
      <c r="C124" s="17"/>
      <c r="D124" s="29">
        <v>7306175</v>
      </c>
      <c r="E124" s="29">
        <v>584493</v>
      </c>
      <c r="F124" s="29">
        <v>7890668</v>
      </c>
      <c r="G124" s="18"/>
      <c r="H124" s="18"/>
      <c r="I124" s="18"/>
      <c r="J124" s="18"/>
      <c r="K124" s="18"/>
    </row>
    <row r="125" spans="1:11" ht="51" x14ac:dyDescent="0.15">
      <c r="A125" s="28" t="s">
        <v>199</v>
      </c>
      <c r="B125" s="17"/>
      <c r="C125" s="17"/>
      <c r="D125" s="29">
        <v>78518957</v>
      </c>
      <c r="E125" s="29">
        <v>6281518</v>
      </c>
      <c r="F125" s="29">
        <v>84800475</v>
      </c>
      <c r="G125" s="18"/>
      <c r="H125" s="18"/>
      <c r="I125" s="18"/>
      <c r="J125" s="18"/>
      <c r="K125" s="18"/>
    </row>
    <row r="126" spans="1:11" ht="12.75" x14ac:dyDescent="0.1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</row>
    <row r="127" spans="1:11" ht="12.75" x14ac:dyDescent="0.15">
      <c r="A127" s="30" t="s">
        <v>226</v>
      </c>
      <c r="B127" s="18"/>
      <c r="C127" s="18"/>
      <c r="D127" s="18"/>
      <c r="E127" s="18"/>
      <c r="F127" s="18"/>
      <c r="G127" s="18"/>
      <c r="H127" s="18"/>
      <c r="I127" s="18"/>
      <c r="J127" s="18"/>
      <c r="K127" s="18"/>
    </row>
    <row r="128" spans="1:11" ht="12.75" x14ac:dyDescent="0.15">
      <c r="A128" s="30" t="s">
        <v>227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8"/>
    </row>
    <row r="129" spans="1:11" ht="12.75" x14ac:dyDescent="0.15">
      <c r="A129" s="30" t="s">
        <v>375</v>
      </c>
      <c r="B129" s="18"/>
      <c r="C129" s="18"/>
      <c r="D129" s="18"/>
      <c r="E129" s="18"/>
      <c r="F129" s="18"/>
      <c r="G129" s="18"/>
      <c r="H129" s="18"/>
      <c r="I129" s="18"/>
      <c r="J129" s="18"/>
      <c r="K129" s="18"/>
    </row>
    <row r="130" spans="1:11" ht="12.75" x14ac:dyDescent="0.15">
      <c r="A130" s="31" t="s">
        <v>357</v>
      </c>
      <c r="B130" s="18"/>
      <c r="C130" s="18"/>
      <c r="D130" s="18"/>
      <c r="E130" s="18"/>
      <c r="F130" s="18"/>
      <c r="G130" s="18"/>
      <c r="H130" s="18"/>
      <c r="I130" s="18"/>
      <c r="J130" s="18"/>
      <c r="K130" s="18"/>
    </row>
    <row r="131" spans="1:11" ht="12.75" x14ac:dyDescent="0.1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</row>
    <row r="132" spans="1:11" ht="12.75" x14ac:dyDescent="0.15">
      <c r="A132" s="32">
        <v>21918411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</row>
    <row r="133" spans="1:11" ht="12.75" x14ac:dyDescent="0.15">
      <c r="A133" s="33">
        <v>3</v>
      </c>
      <c r="B133" s="18"/>
      <c r="C133" s="18"/>
      <c r="D133" s="18"/>
      <c r="E133" s="18"/>
      <c r="F133" s="18"/>
      <c r="G133" s="18"/>
      <c r="H133" s="18"/>
      <c r="I133" s="18"/>
      <c r="J133" s="18"/>
      <c r="K133" s="18"/>
    </row>
    <row r="134" spans="1:11" ht="12.75" x14ac:dyDescent="0.15">
      <c r="A134" s="32">
        <v>657552</v>
      </c>
      <c r="B134" s="18"/>
      <c r="C134" s="18"/>
      <c r="D134" s="18"/>
      <c r="E134" s="18"/>
      <c r="F134" s="18"/>
      <c r="G134" s="18"/>
      <c r="H134" s="18"/>
      <c r="I134" s="18"/>
      <c r="J134" s="18"/>
      <c r="K134" s="18"/>
    </row>
    <row r="135" spans="1:11" ht="12.75" x14ac:dyDescent="0.1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</row>
    <row r="136" spans="1:11" ht="12.75" x14ac:dyDescent="0.15">
      <c r="A136" s="16"/>
      <c r="B136" s="18"/>
      <c r="C136" s="18"/>
      <c r="D136" s="18"/>
      <c r="E136" s="18"/>
      <c r="F136" s="18"/>
      <c r="G136" s="18"/>
      <c r="H136" s="18"/>
      <c r="I136" s="18"/>
      <c r="J136" s="18"/>
      <c r="K136" s="18"/>
    </row>
    <row r="137" spans="1:11" ht="12.75" x14ac:dyDescent="0.15">
      <c r="A137" s="24" t="s">
        <v>230</v>
      </c>
      <c r="B137" s="27">
        <v>21918411</v>
      </c>
      <c r="C137" s="18"/>
      <c r="D137" s="18"/>
      <c r="E137" s="18"/>
      <c r="F137" s="18"/>
      <c r="G137" s="18"/>
      <c r="H137" s="18"/>
      <c r="I137" s="18"/>
      <c r="J137" s="18"/>
      <c r="K137" s="18"/>
    </row>
    <row r="138" spans="1:11" ht="12.75" x14ac:dyDescent="0.15">
      <c r="A138" s="24" t="s">
        <v>227</v>
      </c>
      <c r="B138" s="26">
        <v>1.5</v>
      </c>
      <c r="C138" s="18"/>
      <c r="D138" s="18"/>
      <c r="E138" s="18"/>
      <c r="F138" s="18"/>
      <c r="G138" s="18"/>
      <c r="H138" s="18"/>
      <c r="I138" s="18"/>
      <c r="J138" s="18"/>
      <c r="K138" s="18"/>
    </row>
    <row r="139" spans="1:11" ht="25.5" x14ac:dyDescent="0.15">
      <c r="A139" s="24" t="s">
        <v>376</v>
      </c>
      <c r="B139" s="27">
        <v>328776</v>
      </c>
      <c r="C139" s="18"/>
      <c r="D139" s="18"/>
      <c r="E139" s="18"/>
      <c r="F139" s="18"/>
      <c r="G139" s="18"/>
      <c r="H139" s="18"/>
      <c r="I139" s="18"/>
      <c r="J139" s="18"/>
      <c r="K139" s="18"/>
    </row>
    <row r="140" spans="1:11" ht="25.5" x14ac:dyDescent="0.15">
      <c r="A140" s="17" t="s">
        <v>232</v>
      </c>
      <c r="B140" s="17"/>
      <c r="C140" s="18"/>
      <c r="D140" s="18"/>
      <c r="E140" s="18"/>
      <c r="F140" s="18"/>
      <c r="G140" s="18"/>
      <c r="H140" s="18"/>
      <c r="I140" s="18"/>
      <c r="J140" s="18"/>
      <c r="K140" s="18"/>
    </row>
    <row r="141" spans="1:11" ht="12.75" x14ac:dyDescent="0.15">
      <c r="A141" s="24" t="s">
        <v>230</v>
      </c>
      <c r="B141" s="27">
        <v>23671884</v>
      </c>
      <c r="C141" s="18"/>
      <c r="D141" s="18"/>
      <c r="E141" s="18"/>
      <c r="F141" s="18"/>
      <c r="G141" s="18"/>
      <c r="H141" s="18"/>
      <c r="I141" s="18"/>
      <c r="J141" s="18"/>
      <c r="K141" s="18"/>
    </row>
    <row r="142" spans="1:11" ht="12.75" x14ac:dyDescent="0.15">
      <c r="A142" s="24" t="s">
        <v>227</v>
      </c>
      <c r="B142" s="26">
        <v>1</v>
      </c>
      <c r="C142" s="18"/>
      <c r="D142" s="18"/>
      <c r="E142" s="18"/>
      <c r="F142" s="18"/>
      <c r="G142" s="18"/>
      <c r="H142" s="18"/>
      <c r="I142" s="18"/>
      <c r="J142" s="18"/>
      <c r="K142" s="18"/>
    </row>
    <row r="143" spans="1:11" ht="25.5" x14ac:dyDescent="0.15">
      <c r="A143" s="24" t="s">
        <v>377</v>
      </c>
      <c r="B143" s="27">
        <v>236719</v>
      </c>
      <c r="C143" s="18"/>
      <c r="D143" s="18"/>
      <c r="E143" s="18"/>
      <c r="F143" s="18"/>
      <c r="G143" s="18"/>
      <c r="H143" s="18"/>
      <c r="I143" s="18"/>
      <c r="J143" s="18"/>
      <c r="K143" s="18"/>
    </row>
    <row r="144" spans="1:11" ht="12.75" x14ac:dyDescent="0.15">
      <c r="A144" s="16"/>
      <c r="B144" s="18"/>
      <c r="C144" s="18"/>
      <c r="D144" s="18"/>
      <c r="E144" s="18"/>
      <c r="F144" s="18"/>
      <c r="G144" s="18"/>
      <c r="H144" s="18"/>
      <c r="I144" s="18"/>
      <c r="J144" s="18"/>
      <c r="K144" s="18"/>
    </row>
    <row r="145" spans="1:11" ht="12.75" x14ac:dyDescent="0.1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</row>
    <row r="146" spans="1:11" ht="12.75" x14ac:dyDescent="0.15">
      <c r="A146" s="30" t="s">
        <v>234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</row>
    <row r="147" spans="1:11" ht="12.75" x14ac:dyDescent="0.15">
      <c r="A147" s="30" t="s">
        <v>227</v>
      </c>
      <c r="B147" s="18"/>
      <c r="C147" s="18"/>
      <c r="D147" s="18"/>
      <c r="E147" s="18"/>
      <c r="F147" s="18"/>
      <c r="G147" s="18"/>
      <c r="H147" s="18"/>
      <c r="I147" s="18"/>
      <c r="J147" s="18"/>
      <c r="K147" s="18"/>
    </row>
    <row r="148" spans="1:11" ht="12.75" x14ac:dyDescent="0.15">
      <c r="A148" s="31" t="s">
        <v>378</v>
      </c>
      <c r="B148" s="18"/>
      <c r="C148" s="18"/>
      <c r="D148" s="18"/>
      <c r="E148" s="18"/>
      <c r="F148" s="18"/>
      <c r="G148" s="18"/>
      <c r="H148" s="18"/>
      <c r="I148" s="18"/>
      <c r="J148" s="18"/>
      <c r="K148" s="18"/>
    </row>
    <row r="149" spans="1:11" ht="12.75" x14ac:dyDescent="0.15">
      <c r="A149" s="30" t="s">
        <v>236</v>
      </c>
      <c r="B149" s="18"/>
      <c r="C149" s="18"/>
      <c r="D149" s="18"/>
      <c r="E149" s="18"/>
      <c r="F149" s="18"/>
      <c r="G149" s="18"/>
      <c r="H149" s="18"/>
      <c r="I149" s="18"/>
      <c r="J149" s="18"/>
      <c r="K149" s="18"/>
    </row>
    <row r="150" spans="1:11" ht="12.75" x14ac:dyDescent="0.15">
      <c r="A150" s="30" t="s">
        <v>379</v>
      </c>
      <c r="B150" s="18"/>
      <c r="C150" s="18"/>
      <c r="D150" s="18"/>
      <c r="E150" s="18"/>
      <c r="F150" s="18"/>
      <c r="G150" s="18"/>
      <c r="H150" s="18"/>
      <c r="I150" s="18"/>
      <c r="J150" s="18"/>
      <c r="K150" s="18"/>
    </row>
    <row r="151" spans="1:11" ht="12.75" x14ac:dyDescent="0.15">
      <c r="A151" s="30" t="s">
        <v>363</v>
      </c>
      <c r="B151" s="18"/>
      <c r="C151" s="18"/>
      <c r="D151" s="18"/>
      <c r="E151" s="18"/>
      <c r="F151" s="18"/>
      <c r="G151" s="18"/>
      <c r="H151" s="18"/>
      <c r="I151" s="18"/>
      <c r="J151" s="18"/>
      <c r="K151" s="18"/>
    </row>
    <row r="152" spans="1:11" ht="12.75" x14ac:dyDescent="0.15">
      <c r="A152" s="30" t="s">
        <v>227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</row>
    <row r="153" spans="1:11" ht="12.75" x14ac:dyDescent="0.15">
      <c r="A153" s="31" t="s">
        <v>380</v>
      </c>
      <c r="B153" s="18"/>
      <c r="C153" s="18"/>
      <c r="D153" s="18"/>
      <c r="E153" s="18"/>
      <c r="F153" s="18"/>
      <c r="G153" s="18"/>
      <c r="H153" s="18"/>
      <c r="I153" s="18"/>
      <c r="J153" s="18"/>
      <c r="K153" s="18"/>
    </row>
    <row r="154" spans="1:11" ht="12.75" x14ac:dyDescent="0.15">
      <c r="A154" s="30" t="s">
        <v>236</v>
      </c>
      <c r="B154" s="18"/>
      <c r="C154" s="18"/>
      <c r="D154" s="18"/>
      <c r="E154" s="18"/>
      <c r="F154" s="18"/>
      <c r="G154" s="18"/>
      <c r="H154" s="18"/>
      <c r="I154" s="18"/>
      <c r="J154" s="18"/>
      <c r="K154" s="18"/>
    </row>
    <row r="155" spans="1:11" ht="12.75" x14ac:dyDescent="0.15">
      <c r="A155" s="30" t="s">
        <v>381</v>
      </c>
      <c r="B155" s="18"/>
      <c r="C155" s="18"/>
      <c r="D155" s="18"/>
      <c r="E155" s="18"/>
      <c r="F155" s="18"/>
      <c r="G155" s="18"/>
      <c r="H155" s="18"/>
      <c r="I155" s="18"/>
      <c r="J155" s="18"/>
      <c r="K155" s="18"/>
    </row>
    <row r="156" spans="1:11" ht="12.75" x14ac:dyDescent="0.15">
      <c r="A156" s="31" t="s">
        <v>282</v>
      </c>
      <c r="B156" s="18"/>
      <c r="C156" s="18"/>
      <c r="D156" s="18"/>
      <c r="E156" s="18"/>
      <c r="F156" s="18"/>
      <c r="G156" s="18"/>
      <c r="H156" s="18"/>
      <c r="I156" s="18"/>
      <c r="J156" s="18"/>
      <c r="K156" s="18"/>
    </row>
    <row r="157" spans="1:11" ht="12.75" x14ac:dyDescent="0.1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</row>
    <row r="158" spans="1:11" ht="12.75" x14ac:dyDescent="0.15">
      <c r="A158" s="32">
        <v>23671884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</row>
    <row r="159" spans="1:11" ht="12.75" x14ac:dyDescent="0.15">
      <c r="A159" s="33">
        <v>1</v>
      </c>
      <c r="B159" s="18"/>
      <c r="C159" s="18"/>
      <c r="D159" s="18"/>
      <c r="E159" s="18"/>
      <c r="F159" s="18"/>
      <c r="G159" s="18"/>
      <c r="H159" s="18"/>
      <c r="I159" s="18"/>
      <c r="J159" s="18"/>
      <c r="K159" s="18"/>
    </row>
    <row r="160" spans="1:11" ht="12.75" x14ac:dyDescent="0.15">
      <c r="A160" s="32">
        <v>236719</v>
      </c>
      <c r="B160" s="18"/>
      <c r="C160" s="18"/>
      <c r="D160" s="18"/>
      <c r="E160" s="18"/>
      <c r="F160" s="18"/>
      <c r="G160" s="18"/>
      <c r="H160" s="18"/>
      <c r="I160" s="18"/>
      <c r="J160" s="18"/>
      <c r="K160" s="18"/>
    </row>
    <row r="161" spans="1:11" ht="12.75" x14ac:dyDescent="0.15">
      <c r="A161" s="16"/>
      <c r="B161" s="18"/>
      <c r="C161" s="18"/>
      <c r="D161" s="18"/>
      <c r="E161" s="18"/>
      <c r="F161" s="18"/>
      <c r="G161" s="18"/>
      <c r="H161" s="18"/>
      <c r="I161" s="18"/>
      <c r="J161" s="18"/>
      <c r="K161" s="18"/>
    </row>
    <row r="162" spans="1:11" ht="12.75" x14ac:dyDescent="0.15">
      <c r="A162" s="16"/>
      <c r="B162" s="18"/>
      <c r="C162" s="18"/>
      <c r="D162" s="18"/>
      <c r="E162" s="18"/>
      <c r="F162" s="18"/>
      <c r="G162" s="18"/>
      <c r="H162" s="18"/>
      <c r="I162" s="18"/>
      <c r="J162" s="18"/>
      <c r="K162" s="18"/>
    </row>
    <row r="163" spans="1:11" ht="12.75" x14ac:dyDescent="0.15">
      <c r="A163" s="32">
        <v>56600546</v>
      </c>
      <c r="B163" s="18"/>
      <c r="C163" s="18"/>
      <c r="D163" s="18"/>
      <c r="E163" s="18"/>
      <c r="F163" s="18"/>
      <c r="G163" s="18"/>
      <c r="H163" s="18"/>
      <c r="I163" s="18"/>
      <c r="J163" s="18"/>
      <c r="K163" s="18"/>
    </row>
    <row r="164" spans="1:11" ht="12.75" x14ac:dyDescent="0.15">
      <c r="A164" s="33">
        <v>3</v>
      </c>
      <c r="B164" s="18"/>
      <c r="C164" s="18"/>
      <c r="D164" s="18"/>
      <c r="E164" s="18"/>
      <c r="F164" s="18"/>
      <c r="G164" s="18"/>
      <c r="H164" s="18"/>
      <c r="I164" s="18"/>
      <c r="J164" s="18"/>
      <c r="K164" s="18"/>
    </row>
    <row r="165" spans="1:11" ht="12.75" x14ac:dyDescent="0.15">
      <c r="A165" s="32">
        <v>1698016</v>
      </c>
      <c r="B165" s="18"/>
      <c r="C165" s="18"/>
      <c r="D165" s="18"/>
      <c r="E165" s="18"/>
      <c r="F165" s="18"/>
      <c r="G165" s="18"/>
      <c r="H165" s="18"/>
      <c r="I165" s="18"/>
      <c r="J165" s="18"/>
      <c r="K165" s="18"/>
    </row>
    <row r="166" spans="1:11" ht="12.75" x14ac:dyDescent="0.15">
      <c r="A166" s="16"/>
      <c r="B166" s="18"/>
      <c r="C166" s="18"/>
      <c r="D166" s="18"/>
      <c r="E166" s="18"/>
      <c r="F166" s="18"/>
      <c r="G166" s="18"/>
      <c r="H166" s="18"/>
      <c r="I166" s="18"/>
      <c r="J166" s="18"/>
      <c r="K166" s="18"/>
    </row>
    <row r="167" spans="1:11" ht="12.75" x14ac:dyDescent="0.15">
      <c r="A167" s="16"/>
      <c r="B167" s="18"/>
      <c r="C167" s="18"/>
      <c r="D167" s="18"/>
      <c r="E167" s="18"/>
      <c r="F167" s="18"/>
      <c r="G167" s="18"/>
      <c r="H167" s="18"/>
      <c r="I167" s="18"/>
      <c r="J167" s="18"/>
      <c r="K167" s="18"/>
    </row>
    <row r="168" spans="1:11" ht="12.75" x14ac:dyDescent="0.15">
      <c r="A168" s="32">
        <v>56600546</v>
      </c>
      <c r="B168" s="18"/>
      <c r="C168" s="18"/>
      <c r="D168" s="18"/>
      <c r="E168" s="18"/>
      <c r="F168" s="18"/>
      <c r="G168" s="18"/>
      <c r="H168" s="18"/>
      <c r="I168" s="18"/>
      <c r="J168" s="18"/>
      <c r="K168" s="18"/>
    </row>
    <row r="169" spans="1:11" ht="12.75" x14ac:dyDescent="0.15">
      <c r="A169" s="33">
        <v>1.5</v>
      </c>
      <c r="B169" s="18"/>
      <c r="C169" s="18"/>
      <c r="D169" s="18"/>
      <c r="E169" s="18"/>
      <c r="F169" s="18"/>
      <c r="G169" s="18"/>
      <c r="H169" s="18"/>
      <c r="I169" s="18"/>
      <c r="J169" s="18"/>
      <c r="K169" s="18"/>
    </row>
    <row r="170" spans="1:11" ht="12.75" x14ac:dyDescent="0.15">
      <c r="A170" s="32">
        <v>849008</v>
      </c>
      <c r="B170" s="18"/>
      <c r="C170" s="18"/>
      <c r="D170" s="18"/>
      <c r="E170" s="18"/>
      <c r="F170" s="18"/>
      <c r="G170" s="18"/>
      <c r="H170" s="18"/>
      <c r="I170" s="18"/>
      <c r="J170" s="18"/>
      <c r="K170" s="18"/>
    </row>
    <row r="171" spans="1:11" ht="12.75" x14ac:dyDescent="0.15">
      <c r="A171" s="16"/>
      <c r="B171" s="18"/>
      <c r="C171" s="18"/>
      <c r="D171" s="18"/>
      <c r="E171" s="18"/>
      <c r="F171" s="18"/>
      <c r="G171" s="18"/>
      <c r="H171" s="18"/>
      <c r="I171" s="18"/>
      <c r="J171" s="18"/>
      <c r="K171" s="18"/>
    </row>
    <row r="172" spans="1:11" ht="12.75" x14ac:dyDescent="0.15">
      <c r="A172" s="16"/>
      <c r="B172" s="18"/>
      <c r="C172" s="18"/>
      <c r="D172" s="18"/>
      <c r="E172" s="18"/>
      <c r="F172" s="18"/>
      <c r="G172" s="18"/>
      <c r="H172" s="18"/>
      <c r="I172" s="18"/>
      <c r="J172" s="18"/>
      <c r="K172" s="18"/>
    </row>
    <row r="173" spans="1:11" ht="12.75" x14ac:dyDescent="0.15">
      <c r="A173" s="32">
        <v>61128590</v>
      </c>
      <c r="B173" s="18"/>
      <c r="C173" s="18"/>
      <c r="D173" s="18"/>
      <c r="E173" s="18"/>
      <c r="F173" s="18"/>
      <c r="G173" s="18"/>
      <c r="H173" s="18"/>
      <c r="I173" s="18"/>
      <c r="J173" s="18"/>
      <c r="K173" s="18"/>
    </row>
    <row r="174" spans="1:11" ht="12.75" x14ac:dyDescent="0.15">
      <c r="A174" s="33">
        <v>1</v>
      </c>
      <c r="B174" s="18"/>
      <c r="C174" s="18"/>
      <c r="D174" s="18"/>
      <c r="E174" s="18"/>
      <c r="F174" s="18"/>
      <c r="G174" s="18"/>
      <c r="H174" s="18"/>
      <c r="I174" s="18"/>
      <c r="J174" s="18"/>
      <c r="K174" s="18"/>
    </row>
    <row r="175" spans="1:11" ht="12.75" x14ac:dyDescent="0.15">
      <c r="A175" s="32">
        <v>611286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</row>
    <row r="176" spans="1:11" ht="12.75" x14ac:dyDescent="0.1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</row>
    <row r="177" spans="1:11" ht="12.75" x14ac:dyDescent="0.15">
      <c r="A177" s="16"/>
      <c r="B177" s="18"/>
      <c r="C177" s="18"/>
      <c r="D177" s="18"/>
      <c r="E177" s="18"/>
      <c r="F177" s="18"/>
      <c r="G177" s="18"/>
      <c r="H177" s="18"/>
      <c r="I177" s="18"/>
      <c r="J177" s="18"/>
      <c r="K177" s="18"/>
    </row>
    <row r="178" spans="1:11" ht="12.75" x14ac:dyDescent="0.15">
      <c r="A178" s="34" t="s">
        <v>230</v>
      </c>
      <c r="B178" s="17"/>
      <c r="C178" s="27">
        <v>61128590</v>
      </c>
      <c r="D178" s="18"/>
      <c r="E178" s="18"/>
      <c r="F178" s="18"/>
      <c r="G178" s="18"/>
      <c r="H178" s="18"/>
      <c r="I178" s="18"/>
      <c r="J178" s="18"/>
      <c r="K178" s="18"/>
    </row>
    <row r="179" spans="1:11" ht="12.75" x14ac:dyDescent="0.15">
      <c r="A179" s="34" t="s">
        <v>227</v>
      </c>
      <c r="B179" s="17"/>
      <c r="C179" s="26">
        <v>1</v>
      </c>
      <c r="D179" s="18"/>
      <c r="E179" s="18"/>
      <c r="F179" s="18"/>
      <c r="G179" s="18"/>
      <c r="H179" s="18"/>
      <c r="I179" s="18"/>
      <c r="J179" s="18"/>
      <c r="K179" s="18"/>
    </row>
    <row r="180" spans="1:11" ht="25.5" x14ac:dyDescent="0.15">
      <c r="A180" s="34" t="s">
        <v>382</v>
      </c>
      <c r="B180" s="17"/>
      <c r="C180" s="27">
        <v>611286</v>
      </c>
      <c r="D180" s="18"/>
      <c r="E180" s="18"/>
      <c r="F180" s="18"/>
      <c r="G180" s="18"/>
      <c r="H180" s="18"/>
      <c r="I180" s="18"/>
      <c r="J180" s="18"/>
      <c r="K180" s="18"/>
    </row>
    <row r="181" spans="1:11" ht="38.25" x14ac:dyDescent="0.15">
      <c r="A181" s="35" t="s">
        <v>214</v>
      </c>
      <c r="B181" s="17"/>
      <c r="C181" s="29">
        <v>5229362</v>
      </c>
      <c r="D181" s="18"/>
      <c r="E181" s="18"/>
      <c r="F181" s="18"/>
      <c r="G181" s="18"/>
      <c r="H181" s="18"/>
      <c r="I181" s="18"/>
      <c r="J181" s="18"/>
      <c r="K181" s="18"/>
    </row>
    <row r="182" spans="1:11" ht="76.5" x14ac:dyDescent="0.15">
      <c r="A182" s="35" t="s">
        <v>215</v>
      </c>
      <c r="B182" s="17"/>
      <c r="C182" s="29">
        <v>79571113</v>
      </c>
      <c r="D182" s="18"/>
      <c r="E182" s="18"/>
      <c r="F182" s="18"/>
      <c r="G182" s="18"/>
      <c r="H182" s="18"/>
      <c r="I182" s="18"/>
      <c r="J182" s="18"/>
      <c r="K182" s="18"/>
    </row>
    <row r="183" spans="1:11" ht="12.75" x14ac:dyDescent="0.15">
      <c r="A183" s="17"/>
      <c r="B183" s="190"/>
      <c r="C183" s="190"/>
      <c r="D183" s="18"/>
      <c r="E183" s="18"/>
      <c r="F183" s="18"/>
      <c r="G183" s="18"/>
      <c r="H183" s="18"/>
      <c r="I183" s="18"/>
      <c r="J183" s="18"/>
      <c r="K183" s="18"/>
    </row>
    <row r="184" spans="1:11" ht="114.75" x14ac:dyDescent="0.15">
      <c r="A184" s="36" t="s">
        <v>383</v>
      </c>
      <c r="B184" s="190"/>
      <c r="C184" s="190"/>
      <c r="D184" s="18"/>
      <c r="E184" s="18"/>
      <c r="F184" s="18"/>
      <c r="G184" s="18"/>
      <c r="H184" s="18"/>
      <c r="I184" s="18"/>
      <c r="J184" s="18"/>
      <c r="K184" s="18"/>
    </row>
    <row r="185" spans="1:11" ht="12.75" x14ac:dyDescent="0.15">
      <c r="A185" s="190"/>
      <c r="B185" s="190"/>
      <c r="C185" s="17"/>
      <c r="D185" s="18"/>
      <c r="E185" s="18"/>
      <c r="F185" s="18"/>
      <c r="G185" s="18"/>
      <c r="H185" s="18"/>
      <c r="I185" s="18"/>
      <c r="J185" s="18"/>
      <c r="K185" s="18"/>
    </row>
    <row r="186" spans="1:11" ht="38.25" x14ac:dyDescent="0.15">
      <c r="A186" s="190"/>
      <c r="B186" s="190"/>
      <c r="C186" s="26" t="s">
        <v>217</v>
      </c>
      <c r="D186" s="18"/>
      <c r="E186" s="18"/>
      <c r="F186" s="18"/>
      <c r="G186" s="18"/>
      <c r="H186" s="18"/>
      <c r="I186" s="18"/>
      <c r="J186" s="18"/>
      <c r="K186" s="18"/>
    </row>
    <row r="187" spans="1:11" ht="127.5" x14ac:dyDescent="0.15">
      <c r="A187" s="37" t="s">
        <v>222</v>
      </c>
      <c r="B187" s="196" t="s">
        <v>219</v>
      </c>
      <c r="C187" s="192" t="s">
        <v>220</v>
      </c>
      <c r="D187" s="18"/>
      <c r="E187" s="18"/>
      <c r="F187" s="18"/>
      <c r="G187" s="18"/>
      <c r="H187" s="18"/>
      <c r="I187" s="18"/>
      <c r="J187" s="18"/>
      <c r="K187" s="18"/>
    </row>
    <row r="188" spans="1:11" ht="25.5" x14ac:dyDescent="0.15">
      <c r="A188" s="28" t="s">
        <v>223</v>
      </c>
      <c r="B188" s="196"/>
      <c r="C188" s="192"/>
      <c r="D188" s="18"/>
      <c r="E188" s="18"/>
      <c r="F188" s="18"/>
      <c r="G188" s="18"/>
      <c r="H188" s="18"/>
      <c r="I188" s="18"/>
      <c r="J188" s="18"/>
      <c r="K188" s="18"/>
    </row>
    <row r="189" spans="1:11" ht="12.75" x14ac:dyDescent="0.15">
      <c r="A189" s="16"/>
      <c r="B189" s="18"/>
      <c r="C189" s="18"/>
      <c r="D189" s="18"/>
      <c r="E189" s="18"/>
      <c r="F189" s="18"/>
      <c r="G189" s="18"/>
      <c r="H189" s="18"/>
      <c r="I189" s="18"/>
      <c r="J189" s="18"/>
      <c r="K189" s="18"/>
    </row>
    <row r="190" spans="1:11" ht="12.75" x14ac:dyDescent="0.15">
      <c r="A190" s="16"/>
      <c r="B190" s="18"/>
      <c r="C190" s="18"/>
      <c r="D190" s="18"/>
      <c r="E190" s="18"/>
      <c r="F190" s="18"/>
      <c r="G190" s="18"/>
      <c r="H190" s="18"/>
      <c r="I190" s="18"/>
      <c r="J190" s="18"/>
      <c r="K190" s="18"/>
    </row>
    <row r="191" spans="1:11" ht="12.75" x14ac:dyDescent="0.15">
      <c r="A191" s="16"/>
      <c r="B191" s="18"/>
      <c r="C191" s="18"/>
      <c r="D191" s="18"/>
      <c r="E191" s="18"/>
      <c r="F191" s="18"/>
      <c r="G191" s="18"/>
      <c r="H191" s="18"/>
      <c r="I191" s="18"/>
      <c r="J191" s="18"/>
      <c r="K191" s="18"/>
    </row>
    <row r="192" spans="1:11" ht="12.75" x14ac:dyDescent="0.15">
      <c r="A192" s="39" t="s">
        <v>221</v>
      </c>
      <c r="B192" s="18"/>
      <c r="C192" s="18"/>
      <c r="D192" s="18"/>
      <c r="E192" s="18"/>
      <c r="F192" s="18"/>
      <c r="G192" s="18"/>
      <c r="H192" s="18"/>
      <c r="I192" s="18"/>
      <c r="J192" s="18"/>
      <c r="K192" s="18"/>
    </row>
  </sheetData>
  <mergeCells count="15">
    <mergeCell ref="J29:J30"/>
    <mergeCell ref="K29:K30"/>
    <mergeCell ref="G29:H29"/>
    <mergeCell ref="B183:B184"/>
    <mergeCell ref="C183:C184"/>
    <mergeCell ref="B29:C29"/>
    <mergeCell ref="D29:D30"/>
    <mergeCell ref="E29:E30"/>
    <mergeCell ref="F29:F30"/>
    <mergeCell ref="A185:A186"/>
    <mergeCell ref="B185:B186"/>
    <mergeCell ref="B187:B188"/>
    <mergeCell ref="C187:C188"/>
    <mergeCell ref="I29:I30"/>
    <mergeCell ref="A29:A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0B22F-37B3-482D-AA81-3E3E91F6D60F}">
  <sheetPr filterMode="1"/>
  <dimension ref="A1:I290"/>
  <sheetViews>
    <sheetView topLeftCell="A43" workbookViewId="0">
      <selection sqref="A1:I1"/>
    </sheetView>
  </sheetViews>
  <sheetFormatPr defaultRowHeight="10.5" x14ac:dyDescent="0.15"/>
  <cols>
    <col min="2" max="4" width="15" customWidth="1"/>
    <col min="5" max="5" width="28" customWidth="1"/>
    <col min="6" max="9" width="15" customWidth="1"/>
  </cols>
  <sheetData>
    <row r="1" spans="1:9" ht="18.75" x14ac:dyDescent="0.15">
      <c r="A1" s="174" t="s">
        <v>1473</v>
      </c>
      <c r="B1" s="174"/>
      <c r="C1" s="174"/>
      <c r="D1" s="174"/>
      <c r="E1" s="174"/>
      <c r="F1" s="174"/>
      <c r="G1" s="174"/>
      <c r="H1" s="174"/>
      <c r="I1" s="174"/>
    </row>
    <row r="2" spans="1:9" ht="18.75" x14ac:dyDescent="0.15">
      <c r="A2" s="114"/>
      <c r="B2" s="114"/>
      <c r="C2" s="114"/>
      <c r="D2" s="114"/>
      <c r="E2" s="114"/>
      <c r="F2" s="114"/>
      <c r="G2" s="114"/>
      <c r="H2" s="114"/>
      <c r="I2" s="114"/>
    </row>
    <row r="3" spans="1:9" ht="21.75" customHeight="1" x14ac:dyDescent="0.15">
      <c r="I3" s="170">
        <f>+SUBTOTAL(9,I5:I290)</f>
        <v>87332928</v>
      </c>
    </row>
    <row r="4" spans="1:9" ht="42" customHeight="1" x14ac:dyDescent="0.15">
      <c r="B4" s="75" t="s">
        <v>1</v>
      </c>
      <c r="C4" s="76" t="s">
        <v>2</v>
      </c>
      <c r="D4" s="76" t="s">
        <v>386</v>
      </c>
      <c r="E4" s="76" t="s">
        <v>3</v>
      </c>
      <c r="F4" s="77" t="s">
        <v>387</v>
      </c>
      <c r="G4" s="76" t="s">
        <v>388</v>
      </c>
      <c r="H4" s="77" t="s">
        <v>389</v>
      </c>
      <c r="I4" s="77" t="s">
        <v>390</v>
      </c>
    </row>
    <row r="5" spans="1:9" ht="16.5" x14ac:dyDescent="0.25">
      <c r="A5" s="157">
        <f>+MONTH(B5)</f>
        <v>11</v>
      </c>
      <c r="B5" s="158">
        <v>44894</v>
      </c>
      <c r="C5" s="159" t="s">
        <v>125</v>
      </c>
      <c r="D5" s="159" t="s">
        <v>532</v>
      </c>
      <c r="E5" s="159" t="s">
        <v>1014</v>
      </c>
      <c r="F5" s="160">
        <v>676051</v>
      </c>
      <c r="G5" s="161" t="s">
        <v>486</v>
      </c>
      <c r="H5" s="160">
        <v>54084</v>
      </c>
      <c r="I5" s="160">
        <f>+H5+F5</f>
        <v>730135</v>
      </c>
    </row>
    <row r="6" spans="1:9" ht="16.5" x14ac:dyDescent="0.25">
      <c r="A6" s="157">
        <f t="shared" ref="A6:A71" si="0">+MONTH(B6)</f>
        <v>12</v>
      </c>
      <c r="B6" s="158">
        <v>44896</v>
      </c>
      <c r="C6" s="159" t="s">
        <v>126</v>
      </c>
      <c r="D6" s="159" t="s">
        <v>532</v>
      </c>
      <c r="E6" s="159" t="s">
        <v>1018</v>
      </c>
      <c r="F6" s="160">
        <v>1381592</v>
      </c>
      <c r="G6" s="161" t="s">
        <v>486</v>
      </c>
      <c r="H6" s="160">
        <v>110527</v>
      </c>
      <c r="I6" s="160">
        <f t="shared" ref="I6:I71" si="1">+H6+F6</f>
        <v>1492119</v>
      </c>
    </row>
    <row r="7" spans="1:9" ht="16.5" x14ac:dyDescent="0.25">
      <c r="A7" s="157">
        <f t="shared" si="0"/>
        <v>12</v>
      </c>
      <c r="B7" s="158">
        <v>44896</v>
      </c>
      <c r="C7" s="159" t="s">
        <v>128</v>
      </c>
      <c r="D7" s="159" t="s">
        <v>532</v>
      </c>
      <c r="E7" s="159" t="s">
        <v>1019</v>
      </c>
      <c r="F7" s="160">
        <v>2834188</v>
      </c>
      <c r="G7" s="161" t="s">
        <v>486</v>
      </c>
      <c r="H7" s="160">
        <v>226735</v>
      </c>
      <c r="I7" s="160">
        <f t="shared" si="1"/>
        <v>3060923</v>
      </c>
    </row>
    <row r="8" spans="1:9" ht="16.5" x14ac:dyDescent="0.25">
      <c r="A8" s="157">
        <f t="shared" si="0"/>
        <v>12</v>
      </c>
      <c r="B8" s="158">
        <v>44896</v>
      </c>
      <c r="C8" s="159" t="s">
        <v>129</v>
      </c>
      <c r="D8" s="159" t="s">
        <v>532</v>
      </c>
      <c r="E8" s="159" t="s">
        <v>1020</v>
      </c>
      <c r="F8" s="160">
        <v>1227681</v>
      </c>
      <c r="G8" s="161" t="s">
        <v>486</v>
      </c>
      <c r="H8" s="160">
        <v>98214</v>
      </c>
      <c r="I8" s="160">
        <f t="shared" si="1"/>
        <v>1325895</v>
      </c>
    </row>
    <row r="9" spans="1:9" ht="16.5" x14ac:dyDescent="0.25">
      <c r="A9" s="157">
        <f t="shared" si="0"/>
        <v>12</v>
      </c>
      <c r="B9" s="158">
        <v>44896</v>
      </c>
      <c r="C9" s="159" t="s">
        <v>131</v>
      </c>
      <c r="D9" s="159" t="s">
        <v>532</v>
      </c>
      <c r="E9" s="159" t="s">
        <v>1021</v>
      </c>
      <c r="F9" s="160">
        <v>491576</v>
      </c>
      <c r="G9" s="161" t="s">
        <v>486</v>
      </c>
      <c r="H9" s="160">
        <v>39326</v>
      </c>
      <c r="I9" s="160">
        <f t="shared" si="1"/>
        <v>530902</v>
      </c>
    </row>
    <row r="10" spans="1:9" ht="16.5" x14ac:dyDescent="0.25">
      <c r="A10" s="157">
        <f t="shared" si="0"/>
        <v>12</v>
      </c>
      <c r="B10" s="158">
        <v>44897</v>
      </c>
      <c r="C10" s="159" t="s">
        <v>133</v>
      </c>
      <c r="D10" s="159" t="s">
        <v>532</v>
      </c>
      <c r="E10" s="159" t="s">
        <v>1022</v>
      </c>
      <c r="F10" s="160">
        <v>1664709</v>
      </c>
      <c r="G10" s="161" t="s">
        <v>486</v>
      </c>
      <c r="H10" s="160">
        <v>133177</v>
      </c>
      <c r="I10" s="160">
        <f t="shared" si="1"/>
        <v>1797886</v>
      </c>
    </row>
    <row r="11" spans="1:9" ht="16.5" x14ac:dyDescent="0.25">
      <c r="A11" s="157">
        <f t="shared" si="0"/>
        <v>12</v>
      </c>
      <c r="B11" s="158">
        <v>44897</v>
      </c>
      <c r="C11" s="159" t="s">
        <v>156</v>
      </c>
      <c r="D11" s="159" t="s">
        <v>532</v>
      </c>
      <c r="E11" s="159" t="s">
        <v>1023</v>
      </c>
      <c r="F11" s="160">
        <v>929060</v>
      </c>
      <c r="G11" s="161" t="s">
        <v>486</v>
      </c>
      <c r="H11" s="160">
        <v>74325</v>
      </c>
      <c r="I11" s="160">
        <f t="shared" si="1"/>
        <v>1003385</v>
      </c>
    </row>
    <row r="12" spans="1:9" ht="16.5" x14ac:dyDescent="0.25">
      <c r="A12" s="157">
        <f t="shared" si="0"/>
        <v>12</v>
      </c>
      <c r="B12" s="158">
        <v>44897</v>
      </c>
      <c r="C12" s="159" t="s">
        <v>130</v>
      </c>
      <c r="D12" s="159" t="s">
        <v>532</v>
      </c>
      <c r="E12" s="159" t="s">
        <v>1024</v>
      </c>
      <c r="F12" s="160">
        <v>3233952</v>
      </c>
      <c r="G12" s="161" t="s">
        <v>486</v>
      </c>
      <c r="H12" s="160">
        <v>258716</v>
      </c>
      <c r="I12" s="160">
        <f t="shared" si="1"/>
        <v>3492668</v>
      </c>
    </row>
    <row r="13" spans="1:9" ht="16.5" x14ac:dyDescent="0.25">
      <c r="A13" s="157">
        <f t="shared" si="0"/>
        <v>12</v>
      </c>
      <c r="B13" s="158">
        <v>44898</v>
      </c>
      <c r="C13" s="159" t="s">
        <v>127</v>
      </c>
      <c r="D13" s="159" t="s">
        <v>532</v>
      </c>
      <c r="E13" s="159" t="s">
        <v>1025</v>
      </c>
      <c r="F13" s="160">
        <v>959334</v>
      </c>
      <c r="G13" s="161" t="s">
        <v>486</v>
      </c>
      <c r="H13" s="160">
        <v>76747</v>
      </c>
      <c r="I13" s="160">
        <f t="shared" si="1"/>
        <v>1036081</v>
      </c>
    </row>
    <row r="14" spans="1:9" ht="16.5" x14ac:dyDescent="0.25">
      <c r="A14" s="157">
        <f t="shared" si="0"/>
        <v>12</v>
      </c>
      <c r="B14" s="158">
        <v>44900</v>
      </c>
      <c r="C14" s="159" t="s">
        <v>132</v>
      </c>
      <c r="D14" s="159" t="s">
        <v>532</v>
      </c>
      <c r="E14" s="159" t="s">
        <v>1026</v>
      </c>
      <c r="F14" s="160">
        <v>1304014</v>
      </c>
      <c r="G14" s="161" t="s">
        <v>486</v>
      </c>
      <c r="H14" s="160">
        <v>104321</v>
      </c>
      <c r="I14" s="160">
        <f t="shared" si="1"/>
        <v>1408335</v>
      </c>
    </row>
    <row r="15" spans="1:9" ht="16.5" x14ac:dyDescent="0.25">
      <c r="A15" s="157">
        <f t="shared" si="0"/>
        <v>12</v>
      </c>
      <c r="B15" s="158">
        <v>44900</v>
      </c>
      <c r="C15" s="159" t="s">
        <v>134</v>
      </c>
      <c r="D15" s="159" t="s">
        <v>532</v>
      </c>
      <c r="E15" s="159" t="s">
        <v>1027</v>
      </c>
      <c r="F15" s="160">
        <v>1335967</v>
      </c>
      <c r="G15" s="161" t="s">
        <v>486</v>
      </c>
      <c r="H15" s="160">
        <v>106877</v>
      </c>
      <c r="I15" s="160">
        <f t="shared" si="1"/>
        <v>1442844</v>
      </c>
    </row>
    <row r="16" spans="1:9" ht="16.5" x14ac:dyDescent="0.25">
      <c r="A16" s="157">
        <f t="shared" si="0"/>
        <v>12</v>
      </c>
      <c r="B16" s="158">
        <v>44901</v>
      </c>
      <c r="C16" s="159" t="s">
        <v>137</v>
      </c>
      <c r="D16" s="159" t="s">
        <v>532</v>
      </c>
      <c r="E16" s="159" t="s">
        <v>1028</v>
      </c>
      <c r="F16" s="160">
        <v>1333082</v>
      </c>
      <c r="G16" s="161" t="s">
        <v>486</v>
      </c>
      <c r="H16" s="160">
        <v>106647</v>
      </c>
      <c r="I16" s="160">
        <f t="shared" si="1"/>
        <v>1439729</v>
      </c>
    </row>
    <row r="17" spans="1:9" ht="16.5" x14ac:dyDescent="0.25">
      <c r="A17" s="157">
        <f t="shared" si="0"/>
        <v>12</v>
      </c>
      <c r="B17" s="158">
        <v>44901</v>
      </c>
      <c r="C17" s="159" t="s">
        <v>139</v>
      </c>
      <c r="D17" s="159" t="s">
        <v>532</v>
      </c>
      <c r="E17" s="159" t="s">
        <v>1029</v>
      </c>
      <c r="F17" s="160">
        <v>2065583</v>
      </c>
      <c r="G17" s="161" t="s">
        <v>486</v>
      </c>
      <c r="H17" s="160">
        <v>165247</v>
      </c>
      <c r="I17" s="160">
        <f t="shared" si="1"/>
        <v>2230830</v>
      </c>
    </row>
    <row r="18" spans="1:9" ht="16.5" x14ac:dyDescent="0.25">
      <c r="A18" s="157">
        <f t="shared" si="0"/>
        <v>12</v>
      </c>
      <c r="B18" s="158">
        <v>44902</v>
      </c>
      <c r="C18" s="159" t="s">
        <v>185</v>
      </c>
      <c r="D18" s="159" t="s">
        <v>532</v>
      </c>
      <c r="E18" s="159" t="s">
        <v>1030</v>
      </c>
      <c r="F18" s="160">
        <v>1694148</v>
      </c>
      <c r="G18" s="161" t="s">
        <v>486</v>
      </c>
      <c r="H18" s="160">
        <v>135532</v>
      </c>
      <c r="I18" s="160">
        <f t="shared" si="1"/>
        <v>1829680</v>
      </c>
    </row>
    <row r="19" spans="1:9" ht="16.5" x14ac:dyDescent="0.25">
      <c r="A19" s="157">
        <f t="shared" si="0"/>
        <v>12</v>
      </c>
      <c r="B19" s="158">
        <v>44902</v>
      </c>
      <c r="C19" s="159" t="s">
        <v>158</v>
      </c>
      <c r="D19" s="159" t="s">
        <v>532</v>
      </c>
      <c r="E19" s="159" t="s">
        <v>1031</v>
      </c>
      <c r="F19" s="160">
        <v>1694148</v>
      </c>
      <c r="G19" s="161" t="s">
        <v>486</v>
      </c>
      <c r="H19" s="160">
        <v>135532</v>
      </c>
      <c r="I19" s="160">
        <f t="shared" si="1"/>
        <v>1829680</v>
      </c>
    </row>
    <row r="20" spans="1:9" ht="16.5" x14ac:dyDescent="0.25">
      <c r="A20" s="157">
        <f t="shared" si="0"/>
        <v>12</v>
      </c>
      <c r="B20" s="158">
        <v>44902</v>
      </c>
      <c r="C20" s="159" t="s">
        <v>138</v>
      </c>
      <c r="D20" s="159" t="s">
        <v>532</v>
      </c>
      <c r="E20" s="159" t="s">
        <v>1032</v>
      </c>
      <c r="F20" s="160">
        <v>1694148</v>
      </c>
      <c r="G20" s="161" t="s">
        <v>486</v>
      </c>
      <c r="H20" s="160">
        <v>135532</v>
      </c>
      <c r="I20" s="160">
        <f t="shared" si="1"/>
        <v>1829680</v>
      </c>
    </row>
    <row r="21" spans="1:9" ht="16.5" x14ac:dyDescent="0.25">
      <c r="A21" s="157">
        <f t="shared" si="0"/>
        <v>12</v>
      </c>
      <c r="B21" s="158">
        <v>44902</v>
      </c>
      <c r="C21" s="159" t="s">
        <v>136</v>
      </c>
      <c r="D21" s="159" t="s">
        <v>532</v>
      </c>
      <c r="E21" s="159" t="s">
        <v>1033</v>
      </c>
      <c r="F21" s="160">
        <v>1694148</v>
      </c>
      <c r="G21" s="161" t="s">
        <v>486</v>
      </c>
      <c r="H21" s="160">
        <v>135532</v>
      </c>
      <c r="I21" s="160">
        <f t="shared" si="1"/>
        <v>1829680</v>
      </c>
    </row>
    <row r="22" spans="1:9" ht="16.5" x14ac:dyDescent="0.25">
      <c r="A22" s="157">
        <f t="shared" si="0"/>
        <v>12</v>
      </c>
      <c r="B22" s="158">
        <v>44902</v>
      </c>
      <c r="C22" s="159" t="s">
        <v>140</v>
      </c>
      <c r="D22" s="159" t="s">
        <v>532</v>
      </c>
      <c r="E22" s="159" t="s">
        <v>1034</v>
      </c>
      <c r="F22" s="160">
        <v>1694148</v>
      </c>
      <c r="G22" s="161" t="s">
        <v>486</v>
      </c>
      <c r="H22" s="160">
        <v>135532</v>
      </c>
      <c r="I22" s="160">
        <f t="shared" si="1"/>
        <v>1829680</v>
      </c>
    </row>
    <row r="23" spans="1:9" ht="16.5" x14ac:dyDescent="0.25">
      <c r="A23" s="157">
        <f t="shared" si="0"/>
        <v>12</v>
      </c>
      <c r="B23" s="158">
        <v>44902</v>
      </c>
      <c r="C23" s="159" t="s">
        <v>144</v>
      </c>
      <c r="D23" s="159" t="s">
        <v>532</v>
      </c>
      <c r="E23" s="159" t="s">
        <v>1035</v>
      </c>
      <c r="F23" s="160">
        <v>1694148</v>
      </c>
      <c r="G23" s="161" t="s">
        <v>486</v>
      </c>
      <c r="H23" s="160">
        <v>135532</v>
      </c>
      <c r="I23" s="160">
        <f t="shared" si="1"/>
        <v>1829680</v>
      </c>
    </row>
    <row r="24" spans="1:9" ht="16.5" x14ac:dyDescent="0.25">
      <c r="A24" s="157">
        <f t="shared" si="0"/>
        <v>12</v>
      </c>
      <c r="B24" s="158">
        <v>44902</v>
      </c>
      <c r="C24" s="159" t="s">
        <v>146</v>
      </c>
      <c r="D24" s="159" t="s">
        <v>532</v>
      </c>
      <c r="E24" s="159" t="s">
        <v>1036</v>
      </c>
      <c r="F24" s="160">
        <v>1694148</v>
      </c>
      <c r="G24" s="161" t="s">
        <v>486</v>
      </c>
      <c r="H24" s="160">
        <v>135532</v>
      </c>
      <c r="I24" s="160">
        <f t="shared" si="1"/>
        <v>1829680</v>
      </c>
    </row>
    <row r="25" spans="1:9" ht="16.5" x14ac:dyDescent="0.25">
      <c r="A25" s="157">
        <f t="shared" si="0"/>
        <v>12</v>
      </c>
      <c r="B25" s="158">
        <v>44902</v>
      </c>
      <c r="C25" s="159" t="s">
        <v>155</v>
      </c>
      <c r="D25" s="159" t="s">
        <v>532</v>
      </c>
      <c r="E25" s="159" t="s">
        <v>1037</v>
      </c>
      <c r="F25" s="160">
        <v>1694148</v>
      </c>
      <c r="G25" s="161" t="s">
        <v>486</v>
      </c>
      <c r="H25" s="160">
        <v>135532</v>
      </c>
      <c r="I25" s="160">
        <f t="shared" si="1"/>
        <v>1829680</v>
      </c>
    </row>
    <row r="26" spans="1:9" ht="16.5" x14ac:dyDescent="0.25">
      <c r="A26" s="157">
        <f t="shared" si="0"/>
        <v>12</v>
      </c>
      <c r="B26" s="158">
        <v>44902</v>
      </c>
      <c r="C26" s="159" t="s">
        <v>135</v>
      </c>
      <c r="D26" s="159" t="s">
        <v>532</v>
      </c>
      <c r="E26" s="159" t="s">
        <v>1038</v>
      </c>
      <c r="F26" s="160">
        <v>1694148</v>
      </c>
      <c r="G26" s="161" t="s">
        <v>486</v>
      </c>
      <c r="H26" s="160">
        <v>135532</v>
      </c>
      <c r="I26" s="160">
        <f t="shared" si="1"/>
        <v>1829680</v>
      </c>
    </row>
    <row r="27" spans="1:9" ht="16.5" x14ac:dyDescent="0.25">
      <c r="A27" s="157">
        <f t="shared" si="0"/>
        <v>12</v>
      </c>
      <c r="B27" s="158">
        <v>44902</v>
      </c>
      <c r="C27" s="159" t="s">
        <v>148</v>
      </c>
      <c r="D27" s="159" t="s">
        <v>532</v>
      </c>
      <c r="E27" s="159" t="s">
        <v>1039</v>
      </c>
      <c r="F27" s="160">
        <v>1694148</v>
      </c>
      <c r="G27" s="161" t="s">
        <v>486</v>
      </c>
      <c r="H27" s="160">
        <v>135532</v>
      </c>
      <c r="I27" s="160">
        <f t="shared" si="1"/>
        <v>1829680</v>
      </c>
    </row>
    <row r="28" spans="1:9" ht="16.5" x14ac:dyDescent="0.25">
      <c r="A28" s="157">
        <f t="shared" si="0"/>
        <v>12</v>
      </c>
      <c r="B28" s="158">
        <v>44902</v>
      </c>
      <c r="C28" s="159" t="s">
        <v>147</v>
      </c>
      <c r="D28" s="159" t="s">
        <v>532</v>
      </c>
      <c r="E28" s="159" t="s">
        <v>1040</v>
      </c>
      <c r="F28" s="160">
        <v>1694148</v>
      </c>
      <c r="G28" s="161" t="s">
        <v>486</v>
      </c>
      <c r="H28" s="160">
        <v>135532</v>
      </c>
      <c r="I28" s="160">
        <f t="shared" si="1"/>
        <v>1829680</v>
      </c>
    </row>
    <row r="29" spans="1:9" ht="16.5" x14ac:dyDescent="0.25">
      <c r="A29" s="157">
        <f t="shared" si="0"/>
        <v>12</v>
      </c>
      <c r="B29" s="158">
        <v>44902</v>
      </c>
      <c r="C29" s="159" t="s">
        <v>145</v>
      </c>
      <c r="D29" s="159" t="s">
        <v>532</v>
      </c>
      <c r="E29" s="159" t="s">
        <v>1041</v>
      </c>
      <c r="F29" s="160">
        <v>1694148</v>
      </c>
      <c r="G29" s="161" t="s">
        <v>486</v>
      </c>
      <c r="H29" s="160">
        <v>135532</v>
      </c>
      <c r="I29" s="160">
        <f t="shared" si="1"/>
        <v>1829680</v>
      </c>
    </row>
    <row r="30" spans="1:9" ht="16.5" x14ac:dyDescent="0.25">
      <c r="A30" s="157">
        <f t="shared" si="0"/>
        <v>12</v>
      </c>
      <c r="B30" s="158">
        <v>44902</v>
      </c>
      <c r="C30" s="159" t="s">
        <v>150</v>
      </c>
      <c r="D30" s="159" t="s">
        <v>532</v>
      </c>
      <c r="E30" s="159" t="s">
        <v>1042</v>
      </c>
      <c r="F30" s="160">
        <v>2225708</v>
      </c>
      <c r="G30" s="161" t="s">
        <v>486</v>
      </c>
      <c r="H30" s="160">
        <v>178057</v>
      </c>
      <c r="I30" s="160">
        <f t="shared" si="1"/>
        <v>2403765</v>
      </c>
    </row>
    <row r="31" spans="1:9" ht="16.5" x14ac:dyDescent="0.25">
      <c r="A31" s="157">
        <f t="shared" si="0"/>
        <v>12</v>
      </c>
      <c r="B31" s="158">
        <v>44902</v>
      </c>
      <c r="C31" s="159" t="s">
        <v>142</v>
      </c>
      <c r="D31" s="159" t="s">
        <v>532</v>
      </c>
      <c r="E31" s="159" t="s">
        <v>1043</v>
      </c>
      <c r="F31" s="160">
        <v>1055633</v>
      </c>
      <c r="G31" s="161" t="s">
        <v>486</v>
      </c>
      <c r="H31" s="160">
        <v>84451</v>
      </c>
      <c r="I31" s="160">
        <f t="shared" si="1"/>
        <v>1140084</v>
      </c>
    </row>
    <row r="32" spans="1:9" ht="16.5" x14ac:dyDescent="0.25">
      <c r="A32" s="157">
        <f t="shared" si="0"/>
        <v>12</v>
      </c>
      <c r="B32" s="158">
        <v>44902</v>
      </c>
      <c r="C32" s="159" t="s">
        <v>152</v>
      </c>
      <c r="D32" s="159" t="s">
        <v>532</v>
      </c>
      <c r="E32" s="159" t="s">
        <v>1044</v>
      </c>
      <c r="F32" s="160">
        <v>926076</v>
      </c>
      <c r="G32" s="161" t="s">
        <v>486</v>
      </c>
      <c r="H32" s="160">
        <v>74086</v>
      </c>
      <c r="I32" s="160">
        <f t="shared" si="1"/>
        <v>1000162</v>
      </c>
    </row>
    <row r="33" spans="1:9" ht="16.5" x14ac:dyDescent="0.25">
      <c r="A33" s="157">
        <f t="shared" si="0"/>
        <v>12</v>
      </c>
      <c r="B33" s="158">
        <v>44902</v>
      </c>
      <c r="C33" s="159" t="s">
        <v>151</v>
      </c>
      <c r="D33" s="159" t="s">
        <v>532</v>
      </c>
      <c r="E33" s="159" t="s">
        <v>1045</v>
      </c>
      <c r="F33" s="160">
        <v>599213</v>
      </c>
      <c r="G33" s="161" t="s">
        <v>486</v>
      </c>
      <c r="H33" s="160">
        <v>47937</v>
      </c>
      <c r="I33" s="160">
        <f t="shared" si="1"/>
        <v>647150</v>
      </c>
    </row>
    <row r="34" spans="1:9" ht="16.5" x14ac:dyDescent="0.25">
      <c r="A34" s="157">
        <f t="shared" si="0"/>
        <v>12</v>
      </c>
      <c r="B34" s="158">
        <v>44902</v>
      </c>
      <c r="C34" s="159" t="s">
        <v>141</v>
      </c>
      <c r="D34" s="159" t="s">
        <v>532</v>
      </c>
      <c r="E34" s="159" t="s">
        <v>1046</v>
      </c>
      <c r="F34" s="160">
        <v>1462511</v>
      </c>
      <c r="G34" s="161" t="s">
        <v>486</v>
      </c>
      <c r="H34" s="160">
        <v>117001</v>
      </c>
      <c r="I34" s="160">
        <f t="shared" si="1"/>
        <v>1579512</v>
      </c>
    </row>
    <row r="35" spans="1:9" ht="16.5" x14ac:dyDescent="0.25">
      <c r="A35" s="157">
        <f t="shared" si="0"/>
        <v>12</v>
      </c>
      <c r="B35" s="158">
        <v>44902</v>
      </c>
      <c r="C35" s="159" t="s">
        <v>143</v>
      </c>
      <c r="D35" s="159" t="s">
        <v>532</v>
      </c>
      <c r="E35" s="159" t="s">
        <v>1047</v>
      </c>
      <c r="F35" s="160">
        <v>961509</v>
      </c>
      <c r="G35" s="161" t="s">
        <v>486</v>
      </c>
      <c r="H35" s="160">
        <v>76921</v>
      </c>
      <c r="I35" s="160">
        <f t="shared" si="1"/>
        <v>1038430</v>
      </c>
    </row>
    <row r="36" spans="1:9" ht="16.5" x14ac:dyDescent="0.25">
      <c r="A36" s="157">
        <f t="shared" si="0"/>
        <v>12</v>
      </c>
      <c r="B36" s="158">
        <v>44903</v>
      </c>
      <c r="C36" s="159" t="s">
        <v>1048</v>
      </c>
      <c r="D36" s="159" t="s">
        <v>532</v>
      </c>
      <c r="E36" s="159" t="s">
        <v>1049</v>
      </c>
      <c r="F36" s="160">
        <v>219295</v>
      </c>
      <c r="G36" s="161" t="s">
        <v>486</v>
      </c>
      <c r="H36" s="160">
        <v>17544</v>
      </c>
      <c r="I36" s="160">
        <f t="shared" si="1"/>
        <v>236839</v>
      </c>
    </row>
    <row r="37" spans="1:9" ht="16.5" x14ac:dyDescent="0.25">
      <c r="A37" s="157">
        <f t="shared" si="0"/>
        <v>12</v>
      </c>
      <c r="B37" s="158">
        <v>44903</v>
      </c>
      <c r="C37" s="159" t="s">
        <v>149</v>
      </c>
      <c r="D37" s="159" t="s">
        <v>532</v>
      </c>
      <c r="E37" s="159" t="s">
        <v>1050</v>
      </c>
      <c r="F37" s="160">
        <v>1036932</v>
      </c>
      <c r="G37" s="161" t="s">
        <v>486</v>
      </c>
      <c r="H37" s="160">
        <v>82955</v>
      </c>
      <c r="I37" s="160">
        <f t="shared" si="1"/>
        <v>1119887</v>
      </c>
    </row>
    <row r="38" spans="1:9" ht="16.5" x14ac:dyDescent="0.25">
      <c r="A38" s="157">
        <f t="shared" si="0"/>
        <v>12</v>
      </c>
      <c r="B38" s="158">
        <v>44904</v>
      </c>
      <c r="C38" s="159" t="s">
        <v>153</v>
      </c>
      <c r="D38" s="159" t="s">
        <v>532</v>
      </c>
      <c r="E38" s="159" t="s">
        <v>1051</v>
      </c>
      <c r="F38" s="160">
        <v>1345573</v>
      </c>
      <c r="G38" s="161" t="s">
        <v>486</v>
      </c>
      <c r="H38" s="160">
        <v>107646</v>
      </c>
      <c r="I38" s="160">
        <f t="shared" si="1"/>
        <v>1453219</v>
      </c>
    </row>
    <row r="39" spans="1:9" s="132" customFormat="1" ht="16.5" x14ac:dyDescent="0.25">
      <c r="A39" s="157">
        <f t="shared" si="0"/>
        <v>12</v>
      </c>
      <c r="B39" s="162">
        <v>44904</v>
      </c>
      <c r="C39" s="163" t="s">
        <v>157</v>
      </c>
      <c r="D39" s="163" t="s">
        <v>532</v>
      </c>
      <c r="E39" s="163" t="s">
        <v>1052</v>
      </c>
      <c r="F39" s="164">
        <v>1097160</v>
      </c>
      <c r="G39" s="165" t="s">
        <v>486</v>
      </c>
      <c r="H39" s="164">
        <v>87773</v>
      </c>
      <c r="I39" s="160">
        <f t="shared" si="1"/>
        <v>1184933</v>
      </c>
    </row>
    <row r="40" spans="1:9" ht="16.5" x14ac:dyDescent="0.25">
      <c r="A40" s="157">
        <f t="shared" si="0"/>
        <v>12</v>
      </c>
      <c r="B40" s="158">
        <v>44907</v>
      </c>
      <c r="C40" s="159" t="s">
        <v>161</v>
      </c>
      <c r="D40" s="159" t="s">
        <v>532</v>
      </c>
      <c r="E40" s="159" t="s">
        <v>1053</v>
      </c>
      <c r="F40" s="160">
        <v>750750</v>
      </c>
      <c r="G40" s="161" t="s">
        <v>486</v>
      </c>
      <c r="H40" s="160">
        <v>60060</v>
      </c>
      <c r="I40" s="160">
        <f t="shared" si="1"/>
        <v>810810</v>
      </c>
    </row>
    <row r="41" spans="1:9" ht="16.5" x14ac:dyDescent="0.25">
      <c r="A41" s="157">
        <f t="shared" si="0"/>
        <v>12</v>
      </c>
      <c r="B41" s="158">
        <v>44907</v>
      </c>
      <c r="C41" s="159" t="s">
        <v>159</v>
      </c>
      <c r="D41" s="159" t="s">
        <v>532</v>
      </c>
      <c r="E41" s="159" t="s">
        <v>1054</v>
      </c>
      <c r="F41" s="160">
        <v>1555708</v>
      </c>
      <c r="G41" s="161" t="s">
        <v>486</v>
      </c>
      <c r="H41" s="160">
        <v>124457</v>
      </c>
      <c r="I41" s="160">
        <f t="shared" si="1"/>
        <v>1680165</v>
      </c>
    </row>
    <row r="42" spans="1:9" ht="16.5" x14ac:dyDescent="0.25">
      <c r="A42" s="157">
        <f t="shared" si="0"/>
        <v>12</v>
      </c>
      <c r="B42" s="158">
        <v>44907</v>
      </c>
      <c r="C42" s="159" t="s">
        <v>160</v>
      </c>
      <c r="D42" s="159" t="s">
        <v>532</v>
      </c>
      <c r="E42" s="159" t="s">
        <v>1057</v>
      </c>
      <c r="F42" s="160">
        <v>1031771</v>
      </c>
      <c r="G42" s="161" t="s">
        <v>486</v>
      </c>
      <c r="H42" s="160">
        <v>82542</v>
      </c>
      <c r="I42" s="160">
        <f t="shared" si="1"/>
        <v>1114313</v>
      </c>
    </row>
    <row r="43" spans="1:9" ht="16.5" x14ac:dyDescent="0.25">
      <c r="A43" s="157">
        <f t="shared" si="0"/>
        <v>12</v>
      </c>
      <c r="B43" s="158">
        <v>44907</v>
      </c>
      <c r="C43" s="159" t="s">
        <v>162</v>
      </c>
      <c r="D43" s="159" t="s">
        <v>532</v>
      </c>
      <c r="E43" s="159" t="s">
        <v>1058</v>
      </c>
      <c r="F43" s="160">
        <v>1253523</v>
      </c>
      <c r="G43" s="161" t="s">
        <v>486</v>
      </c>
      <c r="H43" s="160">
        <v>100282</v>
      </c>
      <c r="I43" s="160">
        <f t="shared" si="1"/>
        <v>1353805</v>
      </c>
    </row>
    <row r="44" spans="1:9" ht="16.5" x14ac:dyDescent="0.25">
      <c r="A44" s="157">
        <f t="shared" si="0"/>
        <v>12</v>
      </c>
      <c r="B44" s="158">
        <v>44909</v>
      </c>
      <c r="C44" s="159" t="s">
        <v>166</v>
      </c>
      <c r="D44" s="159" t="s">
        <v>532</v>
      </c>
      <c r="E44" s="159" t="s">
        <v>1059</v>
      </c>
      <c r="F44" s="160">
        <v>1087834</v>
      </c>
      <c r="G44" s="161" t="s">
        <v>486</v>
      </c>
      <c r="H44" s="160">
        <v>87027</v>
      </c>
      <c r="I44" s="160">
        <f t="shared" si="1"/>
        <v>1174861</v>
      </c>
    </row>
    <row r="45" spans="1:9" ht="16.5" x14ac:dyDescent="0.25">
      <c r="A45" s="157">
        <f t="shared" si="0"/>
        <v>12</v>
      </c>
      <c r="B45" s="158">
        <v>44909</v>
      </c>
      <c r="C45" s="159" t="s">
        <v>163</v>
      </c>
      <c r="D45" s="159" t="s">
        <v>532</v>
      </c>
      <c r="E45" s="159" t="s">
        <v>1060</v>
      </c>
      <c r="F45" s="160">
        <v>7197412</v>
      </c>
      <c r="G45" s="161" t="s">
        <v>486</v>
      </c>
      <c r="H45" s="160">
        <v>575793</v>
      </c>
      <c r="I45" s="160">
        <f t="shared" si="1"/>
        <v>7773205</v>
      </c>
    </row>
    <row r="46" spans="1:9" ht="16.5" x14ac:dyDescent="0.25">
      <c r="A46" s="157">
        <f t="shared" si="0"/>
        <v>12</v>
      </c>
      <c r="B46" s="158">
        <v>44909</v>
      </c>
      <c r="C46" s="159" t="s">
        <v>171</v>
      </c>
      <c r="D46" s="159" t="s">
        <v>532</v>
      </c>
      <c r="E46" s="159" t="s">
        <v>1061</v>
      </c>
      <c r="F46" s="160">
        <v>253513</v>
      </c>
      <c r="G46" s="161" t="s">
        <v>486</v>
      </c>
      <c r="H46" s="160">
        <v>20281</v>
      </c>
      <c r="I46" s="160">
        <f t="shared" si="1"/>
        <v>273794</v>
      </c>
    </row>
    <row r="47" spans="1:9" ht="16.5" x14ac:dyDescent="0.25">
      <c r="A47" s="157">
        <f t="shared" si="0"/>
        <v>12</v>
      </c>
      <c r="B47" s="158">
        <v>44910</v>
      </c>
      <c r="C47" s="159" t="s">
        <v>165</v>
      </c>
      <c r="D47" s="159" t="s">
        <v>532</v>
      </c>
      <c r="E47" s="159" t="s">
        <v>1062</v>
      </c>
      <c r="F47" s="160">
        <v>674473</v>
      </c>
      <c r="G47" s="161" t="s">
        <v>486</v>
      </c>
      <c r="H47" s="160">
        <v>53958</v>
      </c>
      <c r="I47" s="160">
        <f t="shared" si="1"/>
        <v>728431</v>
      </c>
    </row>
    <row r="48" spans="1:9" ht="16.5" x14ac:dyDescent="0.25">
      <c r="A48" s="157">
        <f t="shared" si="0"/>
        <v>12</v>
      </c>
      <c r="B48" s="158">
        <v>44910</v>
      </c>
      <c r="C48" s="159" t="s">
        <v>167</v>
      </c>
      <c r="D48" s="159" t="s">
        <v>532</v>
      </c>
      <c r="E48" s="159" t="s">
        <v>1063</v>
      </c>
      <c r="F48" s="160">
        <v>982580</v>
      </c>
      <c r="G48" s="161" t="s">
        <v>486</v>
      </c>
      <c r="H48" s="160">
        <v>78606</v>
      </c>
      <c r="I48" s="160">
        <f t="shared" si="1"/>
        <v>1061186</v>
      </c>
    </row>
    <row r="49" spans="1:9" ht="16.5" x14ac:dyDescent="0.25">
      <c r="A49" s="157">
        <f t="shared" si="0"/>
        <v>12</v>
      </c>
      <c r="B49" s="158">
        <v>44911</v>
      </c>
      <c r="C49" s="159" t="s">
        <v>169</v>
      </c>
      <c r="D49" s="159" t="s">
        <v>532</v>
      </c>
      <c r="E49" s="159" t="s">
        <v>1064</v>
      </c>
      <c r="F49" s="160">
        <v>1349907</v>
      </c>
      <c r="G49" s="161" t="s">
        <v>486</v>
      </c>
      <c r="H49" s="160">
        <v>107993</v>
      </c>
      <c r="I49" s="160">
        <f t="shared" si="1"/>
        <v>1457900</v>
      </c>
    </row>
    <row r="50" spans="1:9" ht="16.5" x14ac:dyDescent="0.25">
      <c r="A50" s="157">
        <f t="shared" si="0"/>
        <v>12</v>
      </c>
      <c r="B50" s="158">
        <v>44911</v>
      </c>
      <c r="C50" s="159" t="s">
        <v>164</v>
      </c>
      <c r="D50" s="159" t="s">
        <v>532</v>
      </c>
      <c r="E50" s="159" t="s">
        <v>1065</v>
      </c>
      <c r="F50" s="160">
        <v>1919268</v>
      </c>
      <c r="G50" s="161" t="s">
        <v>486</v>
      </c>
      <c r="H50" s="160">
        <v>153541</v>
      </c>
      <c r="I50" s="160">
        <f t="shared" si="1"/>
        <v>2072809</v>
      </c>
    </row>
    <row r="51" spans="1:9" ht="16.5" x14ac:dyDescent="0.25">
      <c r="A51" s="157">
        <f t="shared" si="0"/>
        <v>12</v>
      </c>
      <c r="B51" s="158">
        <v>44912</v>
      </c>
      <c r="C51" s="159" t="s">
        <v>168</v>
      </c>
      <c r="D51" s="159" t="s">
        <v>532</v>
      </c>
      <c r="E51" s="159" t="s">
        <v>1066</v>
      </c>
      <c r="F51" s="160">
        <v>1017501</v>
      </c>
      <c r="G51" s="161" t="s">
        <v>486</v>
      </c>
      <c r="H51" s="160">
        <v>81400</v>
      </c>
      <c r="I51" s="160">
        <f t="shared" si="1"/>
        <v>1098901</v>
      </c>
    </row>
    <row r="52" spans="1:9" ht="16.5" x14ac:dyDescent="0.25">
      <c r="A52" s="157">
        <f t="shared" si="0"/>
        <v>12</v>
      </c>
      <c r="B52" s="158">
        <v>44916</v>
      </c>
      <c r="C52" s="159" t="s">
        <v>172</v>
      </c>
      <c r="D52" s="159" t="s">
        <v>532</v>
      </c>
      <c r="E52" s="159" t="s">
        <v>1067</v>
      </c>
      <c r="F52" s="160">
        <v>1838333</v>
      </c>
      <c r="G52" s="161" t="s">
        <v>486</v>
      </c>
      <c r="H52" s="160">
        <v>147067</v>
      </c>
      <c r="I52" s="160">
        <f t="shared" si="1"/>
        <v>1985400</v>
      </c>
    </row>
    <row r="53" spans="1:9" ht="16.5" x14ac:dyDescent="0.25">
      <c r="A53" s="157">
        <f t="shared" si="0"/>
        <v>12</v>
      </c>
      <c r="B53" s="158">
        <v>44916</v>
      </c>
      <c r="C53" s="159" t="s">
        <v>170</v>
      </c>
      <c r="D53" s="159" t="s">
        <v>532</v>
      </c>
      <c r="E53" s="159" t="s">
        <v>1068</v>
      </c>
      <c r="F53" s="160">
        <v>1262123</v>
      </c>
      <c r="G53" s="161" t="s">
        <v>486</v>
      </c>
      <c r="H53" s="160">
        <v>100970</v>
      </c>
      <c r="I53" s="160">
        <f t="shared" si="1"/>
        <v>1363093</v>
      </c>
    </row>
    <row r="54" spans="1:9" ht="16.5" x14ac:dyDescent="0.25">
      <c r="A54" s="157">
        <f t="shared" si="0"/>
        <v>12</v>
      </c>
      <c r="B54" s="158">
        <v>44917</v>
      </c>
      <c r="C54" s="159" t="s">
        <v>173</v>
      </c>
      <c r="D54" s="159" t="s">
        <v>532</v>
      </c>
      <c r="E54" s="159" t="s">
        <v>1069</v>
      </c>
      <c r="F54" s="160">
        <v>1534813</v>
      </c>
      <c r="G54" s="161" t="s">
        <v>486</v>
      </c>
      <c r="H54" s="160">
        <v>122785</v>
      </c>
      <c r="I54" s="160">
        <f t="shared" si="1"/>
        <v>1657598</v>
      </c>
    </row>
    <row r="55" spans="1:9" s="132" customFormat="1" ht="16.5" x14ac:dyDescent="0.25">
      <c r="A55" s="157">
        <f t="shared" si="0"/>
        <v>12</v>
      </c>
      <c r="B55" s="162">
        <v>44918</v>
      </c>
      <c r="C55" s="163" t="s">
        <v>184</v>
      </c>
      <c r="D55" s="163" t="s">
        <v>532</v>
      </c>
      <c r="E55" s="163" t="s">
        <v>1070</v>
      </c>
      <c r="F55" s="164">
        <v>985188</v>
      </c>
      <c r="G55" s="165" t="s">
        <v>486</v>
      </c>
      <c r="H55" s="164">
        <v>78815</v>
      </c>
      <c r="I55" s="160">
        <f t="shared" si="1"/>
        <v>1064003</v>
      </c>
    </row>
    <row r="56" spans="1:9" s="132" customFormat="1" ht="16.5" x14ac:dyDescent="0.25">
      <c r="A56" s="157">
        <f t="shared" si="0"/>
        <v>12</v>
      </c>
      <c r="B56" s="162">
        <v>44919</v>
      </c>
      <c r="C56" s="163" t="s">
        <v>174</v>
      </c>
      <c r="D56" s="163" t="s">
        <v>532</v>
      </c>
      <c r="E56" s="163" t="s">
        <v>1071</v>
      </c>
      <c r="F56" s="164">
        <v>653657</v>
      </c>
      <c r="G56" s="165" t="s">
        <v>486</v>
      </c>
      <c r="H56" s="164">
        <v>52293</v>
      </c>
      <c r="I56" s="160">
        <f t="shared" si="1"/>
        <v>705950</v>
      </c>
    </row>
    <row r="57" spans="1:9" ht="16.5" x14ac:dyDescent="0.25">
      <c r="A57" s="157">
        <f t="shared" si="0"/>
        <v>12</v>
      </c>
      <c r="B57" s="158">
        <v>44921</v>
      </c>
      <c r="C57" s="159" t="s">
        <v>181</v>
      </c>
      <c r="D57" s="159" t="s">
        <v>532</v>
      </c>
      <c r="E57" s="159" t="s">
        <v>1076</v>
      </c>
      <c r="F57" s="160">
        <v>1019385</v>
      </c>
      <c r="G57" s="161" t="s">
        <v>486</v>
      </c>
      <c r="H57" s="160">
        <v>81551</v>
      </c>
      <c r="I57" s="160">
        <f t="shared" si="1"/>
        <v>1100936</v>
      </c>
    </row>
    <row r="58" spans="1:9" ht="16.5" x14ac:dyDescent="0.25">
      <c r="A58" s="157">
        <f t="shared" si="0"/>
        <v>12</v>
      </c>
      <c r="B58" s="158">
        <v>44921</v>
      </c>
      <c r="C58" s="159" t="s">
        <v>176</v>
      </c>
      <c r="D58" s="159" t="s">
        <v>532</v>
      </c>
      <c r="E58" s="159" t="s">
        <v>1077</v>
      </c>
      <c r="F58" s="160">
        <v>3012677</v>
      </c>
      <c r="G58" s="161" t="s">
        <v>486</v>
      </c>
      <c r="H58" s="160">
        <v>241014</v>
      </c>
      <c r="I58" s="160">
        <f t="shared" si="1"/>
        <v>3253691</v>
      </c>
    </row>
    <row r="59" spans="1:9" ht="16.5" x14ac:dyDescent="0.25">
      <c r="A59" s="157">
        <f t="shared" si="0"/>
        <v>12</v>
      </c>
      <c r="B59" s="158">
        <v>44921</v>
      </c>
      <c r="C59" s="159" t="s">
        <v>175</v>
      </c>
      <c r="D59" s="159" t="s">
        <v>532</v>
      </c>
      <c r="E59" s="159" t="s">
        <v>1078</v>
      </c>
      <c r="F59" s="160">
        <v>704830</v>
      </c>
      <c r="G59" s="161" t="s">
        <v>486</v>
      </c>
      <c r="H59" s="160">
        <v>56386</v>
      </c>
      <c r="I59" s="160">
        <f t="shared" si="1"/>
        <v>761216</v>
      </c>
    </row>
    <row r="60" spans="1:9" ht="16.5" x14ac:dyDescent="0.25">
      <c r="A60" s="157">
        <f t="shared" si="0"/>
        <v>12</v>
      </c>
      <c r="B60" s="158">
        <v>44922</v>
      </c>
      <c r="C60" s="159" t="s">
        <v>183</v>
      </c>
      <c r="D60" s="159" t="s">
        <v>532</v>
      </c>
      <c r="E60" s="159" t="s">
        <v>1079</v>
      </c>
      <c r="F60" s="160">
        <v>1398437</v>
      </c>
      <c r="G60" s="161" t="s">
        <v>486</v>
      </c>
      <c r="H60" s="160">
        <v>111875</v>
      </c>
      <c r="I60" s="160">
        <f t="shared" si="1"/>
        <v>1510312</v>
      </c>
    </row>
    <row r="61" spans="1:9" ht="16.5" x14ac:dyDescent="0.25">
      <c r="A61" s="157">
        <f t="shared" si="0"/>
        <v>12</v>
      </c>
      <c r="B61" s="158">
        <v>44922</v>
      </c>
      <c r="C61" s="159" t="s">
        <v>177</v>
      </c>
      <c r="D61" s="159" t="s">
        <v>532</v>
      </c>
      <c r="E61" s="159" t="s">
        <v>1080</v>
      </c>
      <c r="F61" s="160">
        <v>591711</v>
      </c>
      <c r="G61" s="161" t="s">
        <v>486</v>
      </c>
      <c r="H61" s="160">
        <v>47337</v>
      </c>
      <c r="I61" s="160">
        <f t="shared" si="1"/>
        <v>639048</v>
      </c>
    </row>
    <row r="62" spans="1:9" ht="16.5" x14ac:dyDescent="0.25">
      <c r="A62" s="157">
        <f t="shared" si="0"/>
        <v>12</v>
      </c>
      <c r="B62" s="158">
        <v>44922</v>
      </c>
      <c r="C62" s="159" t="s">
        <v>180</v>
      </c>
      <c r="D62" s="159" t="s">
        <v>532</v>
      </c>
      <c r="E62" s="159" t="s">
        <v>1081</v>
      </c>
      <c r="F62" s="160">
        <v>690605</v>
      </c>
      <c r="G62" s="161" t="s">
        <v>486</v>
      </c>
      <c r="H62" s="160">
        <v>55248</v>
      </c>
      <c r="I62" s="160">
        <f t="shared" si="1"/>
        <v>745853</v>
      </c>
    </row>
    <row r="63" spans="1:9" ht="16.5" x14ac:dyDescent="0.25">
      <c r="A63" s="157">
        <f t="shared" si="0"/>
        <v>12</v>
      </c>
      <c r="B63" s="158">
        <v>44922</v>
      </c>
      <c r="C63" s="159" t="s">
        <v>179</v>
      </c>
      <c r="D63" s="159" t="s">
        <v>532</v>
      </c>
      <c r="E63" s="159" t="s">
        <v>1082</v>
      </c>
      <c r="F63" s="160">
        <v>1278275</v>
      </c>
      <c r="G63" s="161" t="s">
        <v>486</v>
      </c>
      <c r="H63" s="160">
        <v>102262</v>
      </c>
      <c r="I63" s="160">
        <f t="shared" si="1"/>
        <v>1380537</v>
      </c>
    </row>
    <row r="64" spans="1:9" ht="16.5" x14ac:dyDescent="0.25">
      <c r="A64" s="157">
        <f t="shared" si="0"/>
        <v>12</v>
      </c>
      <c r="B64" s="158">
        <v>44922</v>
      </c>
      <c r="C64" s="159" t="s">
        <v>178</v>
      </c>
      <c r="D64" s="159" t="s">
        <v>532</v>
      </c>
      <c r="E64" s="159" t="s">
        <v>1083</v>
      </c>
      <c r="F64" s="160">
        <v>632003</v>
      </c>
      <c r="G64" s="161" t="s">
        <v>486</v>
      </c>
      <c r="H64" s="160">
        <v>50560</v>
      </c>
      <c r="I64" s="160">
        <f t="shared" si="1"/>
        <v>682563</v>
      </c>
    </row>
    <row r="65" spans="1:9" ht="16.5" x14ac:dyDescent="0.25">
      <c r="A65" s="157">
        <f t="shared" si="0"/>
        <v>12</v>
      </c>
      <c r="B65" s="158">
        <v>44923</v>
      </c>
      <c r="C65" s="159" t="s">
        <v>182</v>
      </c>
      <c r="D65" s="159" t="s">
        <v>532</v>
      </c>
      <c r="E65" s="159" t="s">
        <v>1084</v>
      </c>
      <c r="F65" s="160">
        <v>822326</v>
      </c>
      <c r="G65" s="161" t="s">
        <v>486</v>
      </c>
      <c r="H65" s="160">
        <v>65786</v>
      </c>
      <c r="I65" s="160">
        <f t="shared" si="1"/>
        <v>888112</v>
      </c>
    </row>
    <row r="66" spans="1:9" ht="16.5" x14ac:dyDescent="0.25">
      <c r="A66" s="157">
        <f t="shared" si="0"/>
        <v>12</v>
      </c>
      <c r="B66" s="158">
        <v>44925</v>
      </c>
      <c r="C66" s="171" t="s">
        <v>1471</v>
      </c>
      <c r="D66" s="159" t="s">
        <v>1470</v>
      </c>
      <c r="E66" s="159" t="s">
        <v>1253</v>
      </c>
      <c r="F66" s="160">
        <v>-6140740</v>
      </c>
      <c r="G66" s="161" t="s">
        <v>486</v>
      </c>
      <c r="H66" s="160">
        <v>-491259</v>
      </c>
      <c r="I66" s="160">
        <v>-6631999</v>
      </c>
    </row>
    <row r="67" spans="1:9" ht="16.5" x14ac:dyDescent="0.25">
      <c r="A67" s="157">
        <f t="shared" si="0"/>
        <v>12</v>
      </c>
      <c r="B67" s="117">
        <v>44907</v>
      </c>
      <c r="C67" s="118" t="s">
        <v>1055</v>
      </c>
      <c r="D67" s="118" t="s">
        <v>532</v>
      </c>
      <c r="E67" s="118" t="s">
        <v>1056</v>
      </c>
      <c r="F67" s="119">
        <v>809780</v>
      </c>
      <c r="G67" s="120" t="s">
        <v>486</v>
      </c>
      <c r="H67" s="119">
        <v>64782</v>
      </c>
      <c r="I67" s="119">
        <v>874562</v>
      </c>
    </row>
    <row r="68" spans="1:9" ht="16.5" hidden="1" x14ac:dyDescent="0.25">
      <c r="A68" s="157">
        <f t="shared" si="0"/>
        <v>1</v>
      </c>
      <c r="B68" s="166">
        <v>44928</v>
      </c>
      <c r="C68" s="167" t="s">
        <v>1139</v>
      </c>
      <c r="D68" s="167" t="s">
        <v>1140</v>
      </c>
      <c r="E68" s="167" t="s">
        <v>1141</v>
      </c>
      <c r="F68" s="168">
        <v>1576149</v>
      </c>
      <c r="G68" s="169" t="s">
        <v>395</v>
      </c>
      <c r="H68" s="168">
        <v>157615</v>
      </c>
      <c r="I68" s="160">
        <f t="shared" si="1"/>
        <v>1733764</v>
      </c>
    </row>
    <row r="69" spans="1:9" ht="16.5" hidden="1" x14ac:dyDescent="0.25">
      <c r="A69" s="157">
        <f t="shared" si="0"/>
        <v>1</v>
      </c>
      <c r="B69" s="166">
        <v>44928</v>
      </c>
      <c r="C69" s="167" t="s">
        <v>1142</v>
      </c>
      <c r="D69" s="167" t="s">
        <v>1140</v>
      </c>
      <c r="E69" s="167" t="s">
        <v>1143</v>
      </c>
      <c r="F69" s="168">
        <v>2356337</v>
      </c>
      <c r="G69" s="169" t="s">
        <v>395</v>
      </c>
      <c r="H69" s="168">
        <v>235634</v>
      </c>
      <c r="I69" s="160">
        <f t="shared" si="1"/>
        <v>2591971</v>
      </c>
    </row>
    <row r="70" spans="1:9" ht="16.5" hidden="1" x14ac:dyDescent="0.25">
      <c r="A70" s="157">
        <f t="shared" si="0"/>
        <v>1</v>
      </c>
      <c r="B70" s="166">
        <v>44928</v>
      </c>
      <c r="C70" s="167" t="s">
        <v>1144</v>
      </c>
      <c r="D70" s="167" t="s">
        <v>1140</v>
      </c>
      <c r="E70" s="167" t="s">
        <v>1145</v>
      </c>
      <c r="F70" s="168">
        <v>1034303</v>
      </c>
      <c r="G70" s="169" t="s">
        <v>395</v>
      </c>
      <c r="H70" s="168">
        <v>103430</v>
      </c>
      <c r="I70" s="160">
        <f t="shared" si="1"/>
        <v>1137733</v>
      </c>
    </row>
    <row r="71" spans="1:9" ht="16.5" hidden="1" x14ac:dyDescent="0.25">
      <c r="A71" s="157">
        <f t="shared" si="0"/>
        <v>1</v>
      </c>
      <c r="B71" s="166">
        <v>44928</v>
      </c>
      <c r="C71" s="167" t="s">
        <v>1146</v>
      </c>
      <c r="D71" s="167" t="s">
        <v>1140</v>
      </c>
      <c r="E71" s="167" t="s">
        <v>1147</v>
      </c>
      <c r="F71" s="168">
        <v>1921972</v>
      </c>
      <c r="G71" s="169" t="s">
        <v>395</v>
      </c>
      <c r="H71" s="168">
        <v>192197</v>
      </c>
      <c r="I71" s="160">
        <f t="shared" si="1"/>
        <v>2114169</v>
      </c>
    </row>
    <row r="72" spans="1:9" ht="16.5" hidden="1" x14ac:dyDescent="0.25">
      <c r="A72" s="157">
        <f t="shared" ref="A72:A135" si="2">+MONTH(B72)</f>
        <v>1</v>
      </c>
      <c r="B72" s="166">
        <v>44929</v>
      </c>
      <c r="C72" s="167" t="s">
        <v>1148</v>
      </c>
      <c r="D72" s="167" t="s">
        <v>1140</v>
      </c>
      <c r="E72" s="167" t="s">
        <v>1149</v>
      </c>
      <c r="F72" s="168">
        <v>1097867</v>
      </c>
      <c r="G72" s="169" t="s">
        <v>395</v>
      </c>
      <c r="H72" s="168">
        <v>109787</v>
      </c>
      <c r="I72" s="160">
        <f t="shared" ref="I72:I93" si="3">+H72+F72</f>
        <v>1207654</v>
      </c>
    </row>
    <row r="73" spans="1:9" ht="16.5" hidden="1" x14ac:dyDescent="0.25">
      <c r="A73" s="157">
        <f t="shared" si="2"/>
        <v>1</v>
      </c>
      <c r="B73" s="166">
        <v>44929</v>
      </c>
      <c r="C73" s="167" t="s">
        <v>1150</v>
      </c>
      <c r="D73" s="167" t="s">
        <v>1140</v>
      </c>
      <c r="E73" s="167" t="s">
        <v>1151</v>
      </c>
      <c r="F73" s="168">
        <v>3362302</v>
      </c>
      <c r="G73" s="169" t="s">
        <v>395</v>
      </c>
      <c r="H73" s="168">
        <v>336230</v>
      </c>
      <c r="I73" s="160">
        <f t="shared" si="3"/>
        <v>3698532</v>
      </c>
    </row>
    <row r="74" spans="1:9" ht="16.5" hidden="1" x14ac:dyDescent="0.25">
      <c r="A74" s="157">
        <f t="shared" si="2"/>
        <v>1</v>
      </c>
      <c r="B74" s="166">
        <v>44930</v>
      </c>
      <c r="C74" s="167" t="s">
        <v>534</v>
      </c>
      <c r="D74" s="167" t="s">
        <v>1140</v>
      </c>
      <c r="E74" s="167" t="s">
        <v>1152</v>
      </c>
      <c r="F74" s="168">
        <v>1365262</v>
      </c>
      <c r="G74" s="169" t="s">
        <v>395</v>
      </c>
      <c r="H74" s="168">
        <v>136526</v>
      </c>
      <c r="I74" s="160">
        <f t="shared" si="3"/>
        <v>1501788</v>
      </c>
    </row>
    <row r="75" spans="1:9" ht="16.5" hidden="1" x14ac:dyDescent="0.25">
      <c r="A75" s="157">
        <f t="shared" si="2"/>
        <v>1</v>
      </c>
      <c r="B75" s="166">
        <v>44930</v>
      </c>
      <c r="C75" s="167" t="s">
        <v>1153</v>
      </c>
      <c r="D75" s="167" t="s">
        <v>1140</v>
      </c>
      <c r="E75" s="167" t="s">
        <v>1154</v>
      </c>
      <c r="F75" s="168">
        <v>1729006</v>
      </c>
      <c r="G75" s="169" t="s">
        <v>395</v>
      </c>
      <c r="H75" s="168">
        <v>172901</v>
      </c>
      <c r="I75" s="160">
        <f t="shared" si="3"/>
        <v>1901907</v>
      </c>
    </row>
    <row r="76" spans="1:9" ht="16.5" hidden="1" x14ac:dyDescent="0.25">
      <c r="A76" s="157">
        <f t="shared" si="2"/>
        <v>1</v>
      </c>
      <c r="B76" s="166">
        <v>44930</v>
      </c>
      <c r="C76" s="167" t="s">
        <v>1155</v>
      </c>
      <c r="D76" s="167" t="s">
        <v>1140</v>
      </c>
      <c r="E76" s="167" t="s">
        <v>1156</v>
      </c>
      <c r="F76" s="168">
        <v>648821</v>
      </c>
      <c r="G76" s="169" t="s">
        <v>395</v>
      </c>
      <c r="H76" s="168">
        <v>64882</v>
      </c>
      <c r="I76" s="160">
        <f t="shared" si="3"/>
        <v>713703</v>
      </c>
    </row>
    <row r="77" spans="1:9" ht="16.5" hidden="1" x14ac:dyDescent="0.25">
      <c r="A77" s="157">
        <f t="shared" si="2"/>
        <v>1</v>
      </c>
      <c r="B77" s="166">
        <v>44930</v>
      </c>
      <c r="C77" s="167" t="s">
        <v>1157</v>
      </c>
      <c r="D77" s="167" t="s">
        <v>1140</v>
      </c>
      <c r="E77" s="167" t="s">
        <v>1158</v>
      </c>
      <c r="F77" s="168">
        <v>2054880</v>
      </c>
      <c r="G77" s="169" t="s">
        <v>395</v>
      </c>
      <c r="H77" s="168">
        <v>205488</v>
      </c>
      <c r="I77" s="160">
        <f t="shared" si="3"/>
        <v>2260368</v>
      </c>
    </row>
    <row r="78" spans="1:9" ht="16.5" hidden="1" x14ac:dyDescent="0.25">
      <c r="A78" s="157">
        <f t="shared" si="2"/>
        <v>1</v>
      </c>
      <c r="B78" s="166">
        <v>44931</v>
      </c>
      <c r="C78" s="167" t="s">
        <v>1159</v>
      </c>
      <c r="D78" s="167" t="s">
        <v>1140</v>
      </c>
      <c r="E78" s="167" t="s">
        <v>1160</v>
      </c>
      <c r="F78" s="168">
        <v>1681151</v>
      </c>
      <c r="G78" s="169" t="s">
        <v>395</v>
      </c>
      <c r="H78" s="168">
        <v>168115</v>
      </c>
      <c r="I78" s="160">
        <f t="shared" si="3"/>
        <v>1849266</v>
      </c>
    </row>
    <row r="79" spans="1:9" ht="16.5" hidden="1" x14ac:dyDescent="0.25">
      <c r="A79" s="157">
        <f t="shared" si="2"/>
        <v>1</v>
      </c>
      <c r="B79" s="166">
        <v>44931</v>
      </c>
      <c r="C79" s="167" t="s">
        <v>1161</v>
      </c>
      <c r="D79" s="167" t="s">
        <v>1140</v>
      </c>
      <c r="E79" s="167" t="s">
        <v>1162</v>
      </c>
      <c r="F79" s="168">
        <v>1934284</v>
      </c>
      <c r="G79" s="169" t="s">
        <v>395</v>
      </c>
      <c r="H79" s="168">
        <v>193428</v>
      </c>
      <c r="I79" s="160">
        <f t="shared" si="3"/>
        <v>2127712</v>
      </c>
    </row>
    <row r="80" spans="1:9" ht="16.5" hidden="1" x14ac:dyDescent="0.25">
      <c r="A80" s="157">
        <f t="shared" si="2"/>
        <v>1</v>
      </c>
      <c r="B80" s="166">
        <v>44931</v>
      </c>
      <c r="C80" s="167" t="s">
        <v>1163</v>
      </c>
      <c r="D80" s="167" t="s">
        <v>1140</v>
      </c>
      <c r="E80" s="167" t="s">
        <v>1164</v>
      </c>
      <c r="F80" s="168">
        <v>5976048</v>
      </c>
      <c r="G80" s="169" t="s">
        <v>395</v>
      </c>
      <c r="H80" s="168">
        <v>597605</v>
      </c>
      <c r="I80" s="160">
        <f t="shared" si="3"/>
        <v>6573653</v>
      </c>
    </row>
    <row r="81" spans="1:9" ht="16.5" hidden="1" x14ac:dyDescent="0.25">
      <c r="A81" s="157">
        <f t="shared" si="2"/>
        <v>1</v>
      </c>
      <c r="B81" s="166">
        <v>44931</v>
      </c>
      <c r="C81" s="167" t="s">
        <v>1165</v>
      </c>
      <c r="D81" s="167" t="s">
        <v>1140</v>
      </c>
      <c r="E81" s="167" t="s">
        <v>1166</v>
      </c>
      <c r="F81" s="168">
        <v>1745358</v>
      </c>
      <c r="G81" s="169" t="s">
        <v>395</v>
      </c>
      <c r="H81" s="168">
        <v>174536</v>
      </c>
      <c r="I81" s="160">
        <f t="shared" si="3"/>
        <v>1919894</v>
      </c>
    </row>
    <row r="82" spans="1:9" ht="16.5" hidden="1" x14ac:dyDescent="0.25">
      <c r="A82" s="157">
        <f t="shared" si="2"/>
        <v>1</v>
      </c>
      <c r="B82" s="166">
        <v>44932</v>
      </c>
      <c r="C82" s="167" t="s">
        <v>1167</v>
      </c>
      <c r="D82" s="167" t="s">
        <v>1140</v>
      </c>
      <c r="E82" s="167" t="s">
        <v>1168</v>
      </c>
      <c r="F82" s="168">
        <v>4074485</v>
      </c>
      <c r="G82" s="169" t="s">
        <v>395</v>
      </c>
      <c r="H82" s="168">
        <v>407449</v>
      </c>
      <c r="I82" s="160">
        <f t="shared" si="3"/>
        <v>4481934</v>
      </c>
    </row>
    <row r="83" spans="1:9" ht="16.5" hidden="1" x14ac:dyDescent="0.25">
      <c r="A83" s="157">
        <f t="shared" si="2"/>
        <v>1</v>
      </c>
      <c r="B83" s="166">
        <v>44932</v>
      </c>
      <c r="C83" s="167" t="s">
        <v>1169</v>
      </c>
      <c r="D83" s="167" t="s">
        <v>1140</v>
      </c>
      <c r="E83" s="167" t="s">
        <v>1170</v>
      </c>
      <c r="F83" s="168">
        <v>4418607</v>
      </c>
      <c r="G83" s="169" t="s">
        <v>395</v>
      </c>
      <c r="H83" s="168">
        <v>441861</v>
      </c>
      <c r="I83" s="160">
        <f t="shared" si="3"/>
        <v>4860468</v>
      </c>
    </row>
    <row r="84" spans="1:9" ht="16.5" hidden="1" x14ac:dyDescent="0.25">
      <c r="A84" s="157">
        <f t="shared" si="2"/>
        <v>1</v>
      </c>
      <c r="B84" s="166">
        <v>44932</v>
      </c>
      <c r="C84" s="167" t="s">
        <v>1171</v>
      </c>
      <c r="D84" s="167" t="s">
        <v>1140</v>
      </c>
      <c r="E84" s="167" t="s">
        <v>1168</v>
      </c>
      <c r="F84" s="168">
        <v>4074485</v>
      </c>
      <c r="G84" s="169" t="s">
        <v>395</v>
      </c>
      <c r="H84" s="168">
        <v>407449</v>
      </c>
      <c r="I84" s="160">
        <f t="shared" si="3"/>
        <v>4481934</v>
      </c>
    </row>
    <row r="85" spans="1:9" ht="16.5" hidden="1" x14ac:dyDescent="0.25">
      <c r="A85" s="157">
        <f t="shared" si="2"/>
        <v>1</v>
      </c>
      <c r="B85" s="166">
        <v>44932</v>
      </c>
      <c r="C85" s="167" t="s">
        <v>1172</v>
      </c>
      <c r="D85" s="167" t="s">
        <v>1140</v>
      </c>
      <c r="E85" s="167" t="s">
        <v>1173</v>
      </c>
      <c r="F85" s="168">
        <v>12376975</v>
      </c>
      <c r="G85" s="169" t="s">
        <v>395</v>
      </c>
      <c r="H85" s="168">
        <v>1237698</v>
      </c>
      <c r="I85" s="160">
        <f t="shared" si="3"/>
        <v>13614673</v>
      </c>
    </row>
    <row r="86" spans="1:9" ht="16.5" hidden="1" x14ac:dyDescent="0.25">
      <c r="A86" s="157">
        <f t="shared" si="2"/>
        <v>1</v>
      </c>
      <c r="B86" s="166">
        <v>44932</v>
      </c>
      <c r="C86" s="167" t="s">
        <v>1174</v>
      </c>
      <c r="D86" s="167" t="s">
        <v>1140</v>
      </c>
      <c r="E86" s="167" t="s">
        <v>1145</v>
      </c>
      <c r="F86" s="168">
        <v>1329693</v>
      </c>
      <c r="G86" s="169" t="s">
        <v>395</v>
      </c>
      <c r="H86" s="168">
        <v>132969</v>
      </c>
      <c r="I86" s="160">
        <f t="shared" si="3"/>
        <v>1462662</v>
      </c>
    </row>
    <row r="87" spans="1:9" ht="16.5" hidden="1" x14ac:dyDescent="0.25">
      <c r="A87" s="157">
        <f t="shared" si="2"/>
        <v>1</v>
      </c>
      <c r="B87" s="166">
        <v>44932</v>
      </c>
      <c r="C87" s="167" t="s">
        <v>1175</v>
      </c>
      <c r="D87" s="167" t="s">
        <v>1140</v>
      </c>
      <c r="E87" s="167" t="s">
        <v>1176</v>
      </c>
      <c r="F87" s="168">
        <v>2090439</v>
      </c>
      <c r="G87" s="169" t="s">
        <v>395</v>
      </c>
      <c r="H87" s="168">
        <v>209044</v>
      </c>
      <c r="I87" s="160">
        <f t="shared" si="3"/>
        <v>2299483</v>
      </c>
    </row>
    <row r="88" spans="1:9" ht="16.5" hidden="1" x14ac:dyDescent="0.25">
      <c r="A88" s="157">
        <f t="shared" si="2"/>
        <v>1</v>
      </c>
      <c r="B88" s="166">
        <v>44932</v>
      </c>
      <c r="C88" s="167" t="s">
        <v>1177</v>
      </c>
      <c r="D88" s="167" t="s">
        <v>1140</v>
      </c>
      <c r="E88" s="167" t="s">
        <v>1178</v>
      </c>
      <c r="F88" s="168">
        <v>6104839</v>
      </c>
      <c r="G88" s="169" t="s">
        <v>395</v>
      </c>
      <c r="H88" s="168">
        <v>610484</v>
      </c>
      <c r="I88" s="160">
        <f t="shared" si="3"/>
        <v>6715323</v>
      </c>
    </row>
    <row r="89" spans="1:9" ht="16.5" hidden="1" x14ac:dyDescent="0.25">
      <c r="A89" s="157">
        <f t="shared" si="2"/>
        <v>1</v>
      </c>
      <c r="B89" s="166">
        <v>44932</v>
      </c>
      <c r="C89" s="167" t="s">
        <v>1179</v>
      </c>
      <c r="D89" s="167" t="s">
        <v>1140</v>
      </c>
      <c r="E89" s="167" t="s">
        <v>1180</v>
      </c>
      <c r="F89" s="168">
        <v>2764242</v>
      </c>
      <c r="G89" s="169" t="s">
        <v>395</v>
      </c>
      <c r="H89" s="168">
        <v>276424</v>
      </c>
      <c r="I89" s="160">
        <f t="shared" si="3"/>
        <v>3040666</v>
      </c>
    </row>
    <row r="90" spans="1:9" ht="16.5" hidden="1" x14ac:dyDescent="0.25">
      <c r="A90" s="157">
        <f t="shared" si="2"/>
        <v>1</v>
      </c>
      <c r="B90" s="166">
        <v>44933</v>
      </c>
      <c r="C90" s="167" t="s">
        <v>1181</v>
      </c>
      <c r="D90" s="167" t="s">
        <v>1140</v>
      </c>
      <c r="E90" s="167" t="s">
        <v>1149</v>
      </c>
      <c r="F90" s="168">
        <v>5729939</v>
      </c>
      <c r="G90" s="169" t="s">
        <v>395</v>
      </c>
      <c r="H90" s="168">
        <v>572994</v>
      </c>
      <c r="I90" s="160">
        <f t="shared" si="3"/>
        <v>6302933</v>
      </c>
    </row>
    <row r="91" spans="1:9" ht="16.5" hidden="1" x14ac:dyDescent="0.25">
      <c r="A91" s="157">
        <f t="shared" si="2"/>
        <v>1</v>
      </c>
      <c r="B91" s="166">
        <v>44933</v>
      </c>
      <c r="C91" s="167" t="s">
        <v>1182</v>
      </c>
      <c r="D91" s="167" t="s">
        <v>1140</v>
      </c>
      <c r="E91" s="167" t="s">
        <v>1183</v>
      </c>
      <c r="F91" s="168">
        <v>1789672</v>
      </c>
      <c r="G91" s="169" t="s">
        <v>395</v>
      </c>
      <c r="H91" s="168">
        <v>178967</v>
      </c>
      <c r="I91" s="160">
        <f t="shared" si="3"/>
        <v>1968639</v>
      </c>
    </row>
    <row r="92" spans="1:9" ht="16.5" hidden="1" x14ac:dyDescent="0.25">
      <c r="A92" s="157">
        <f t="shared" si="2"/>
        <v>1</v>
      </c>
      <c r="B92" s="166">
        <v>44933</v>
      </c>
      <c r="C92" s="167" t="s">
        <v>1184</v>
      </c>
      <c r="D92" s="167" t="s">
        <v>1140</v>
      </c>
      <c r="E92" s="167" t="s">
        <v>1185</v>
      </c>
      <c r="F92" s="168">
        <v>2008369</v>
      </c>
      <c r="G92" s="169" t="s">
        <v>395</v>
      </c>
      <c r="H92" s="168">
        <v>200837</v>
      </c>
      <c r="I92" s="160">
        <f t="shared" si="3"/>
        <v>2209206</v>
      </c>
    </row>
    <row r="93" spans="1:9" ht="16.5" hidden="1" x14ac:dyDescent="0.25">
      <c r="A93" s="157">
        <f t="shared" si="2"/>
        <v>1</v>
      </c>
      <c r="B93" s="166">
        <v>44933</v>
      </c>
      <c r="C93" s="167" t="s">
        <v>1186</v>
      </c>
      <c r="D93" s="167" t="s">
        <v>1140</v>
      </c>
      <c r="E93" s="167" t="s">
        <v>1187</v>
      </c>
      <c r="F93" s="168">
        <v>1191550</v>
      </c>
      <c r="G93" s="169" t="s">
        <v>395</v>
      </c>
      <c r="H93" s="168">
        <v>119155</v>
      </c>
      <c r="I93" s="160">
        <f t="shared" si="3"/>
        <v>1310705</v>
      </c>
    </row>
    <row r="94" spans="1:9" ht="16.5" hidden="1" x14ac:dyDescent="0.25">
      <c r="A94" s="157">
        <f t="shared" si="2"/>
        <v>1</v>
      </c>
      <c r="B94" s="166">
        <v>44933</v>
      </c>
      <c r="C94" s="167" t="s">
        <v>1188</v>
      </c>
      <c r="D94" s="167" t="s">
        <v>1140</v>
      </c>
      <c r="E94" s="167" t="s">
        <v>1472</v>
      </c>
      <c r="F94" s="168">
        <v>0</v>
      </c>
      <c r="G94" s="169" t="s">
        <v>395</v>
      </c>
      <c r="H94" s="168">
        <v>0</v>
      </c>
      <c r="I94" s="160">
        <f>+H94+F94</f>
        <v>0</v>
      </c>
    </row>
    <row r="95" spans="1:9" ht="16.5" hidden="1" x14ac:dyDescent="0.25">
      <c r="A95" s="157">
        <f t="shared" si="2"/>
        <v>1</v>
      </c>
      <c r="B95" s="166">
        <v>44933</v>
      </c>
      <c r="C95" s="167" t="s">
        <v>1189</v>
      </c>
      <c r="D95" s="167" t="s">
        <v>1140</v>
      </c>
      <c r="E95" s="167" t="s">
        <v>1190</v>
      </c>
      <c r="F95" s="168">
        <v>7458496</v>
      </c>
      <c r="G95" s="169" t="s">
        <v>395</v>
      </c>
      <c r="H95" s="168">
        <v>745850</v>
      </c>
      <c r="I95" s="160">
        <f t="shared" ref="I95:I158" si="4">+H95+F95</f>
        <v>8204346</v>
      </c>
    </row>
    <row r="96" spans="1:9" ht="16.5" hidden="1" x14ac:dyDescent="0.25">
      <c r="A96" s="157">
        <f t="shared" si="2"/>
        <v>1</v>
      </c>
      <c r="B96" s="166">
        <v>44933</v>
      </c>
      <c r="C96" s="167" t="s">
        <v>1191</v>
      </c>
      <c r="D96" s="167" t="s">
        <v>1140</v>
      </c>
      <c r="E96" s="167" t="s">
        <v>1192</v>
      </c>
      <c r="F96" s="168">
        <v>16944558</v>
      </c>
      <c r="G96" s="169" t="s">
        <v>395</v>
      </c>
      <c r="H96" s="168">
        <v>1694456</v>
      </c>
      <c r="I96" s="160">
        <f t="shared" si="4"/>
        <v>18639014</v>
      </c>
    </row>
    <row r="97" spans="1:9" ht="16.5" hidden="1" x14ac:dyDescent="0.25">
      <c r="A97" s="157">
        <f t="shared" si="2"/>
        <v>1</v>
      </c>
      <c r="B97" s="166">
        <v>44933</v>
      </c>
      <c r="C97" s="167" t="s">
        <v>1193</v>
      </c>
      <c r="D97" s="167" t="s">
        <v>1140</v>
      </c>
      <c r="E97" s="167" t="s">
        <v>1194</v>
      </c>
      <c r="F97" s="168">
        <v>3423149</v>
      </c>
      <c r="G97" s="169" t="s">
        <v>395</v>
      </c>
      <c r="H97" s="168">
        <v>342315</v>
      </c>
      <c r="I97" s="160">
        <f t="shared" si="4"/>
        <v>3765464</v>
      </c>
    </row>
    <row r="98" spans="1:9" ht="16.5" hidden="1" x14ac:dyDescent="0.25">
      <c r="A98" s="157">
        <f t="shared" si="2"/>
        <v>1</v>
      </c>
      <c r="B98" s="166">
        <v>44933</v>
      </c>
      <c r="C98" s="167" t="s">
        <v>1195</v>
      </c>
      <c r="D98" s="167" t="s">
        <v>1140</v>
      </c>
      <c r="E98" s="167" t="s">
        <v>1147</v>
      </c>
      <c r="F98" s="168">
        <v>4079840</v>
      </c>
      <c r="G98" s="169" t="s">
        <v>395</v>
      </c>
      <c r="H98" s="168">
        <v>407984</v>
      </c>
      <c r="I98" s="160">
        <f t="shared" si="4"/>
        <v>4487824</v>
      </c>
    </row>
    <row r="99" spans="1:9" ht="16.5" hidden="1" x14ac:dyDescent="0.25">
      <c r="A99" s="157">
        <f t="shared" si="2"/>
        <v>1</v>
      </c>
      <c r="B99" s="166">
        <v>44933</v>
      </c>
      <c r="C99" s="167" t="s">
        <v>1196</v>
      </c>
      <c r="D99" s="167" t="s">
        <v>1140</v>
      </c>
      <c r="E99" s="167" t="s">
        <v>1197</v>
      </c>
      <c r="F99" s="168">
        <v>2342223</v>
      </c>
      <c r="G99" s="169" t="s">
        <v>395</v>
      </c>
      <c r="H99" s="168">
        <v>234222</v>
      </c>
      <c r="I99" s="160">
        <f t="shared" si="4"/>
        <v>2576445</v>
      </c>
    </row>
    <row r="100" spans="1:9" ht="16.5" hidden="1" x14ac:dyDescent="0.25">
      <c r="A100" s="157">
        <f t="shared" si="2"/>
        <v>1</v>
      </c>
      <c r="B100" s="166">
        <v>44935</v>
      </c>
      <c r="C100" s="167" t="s">
        <v>1198</v>
      </c>
      <c r="D100" s="167" t="s">
        <v>1140</v>
      </c>
      <c r="E100" s="167" t="s">
        <v>1143</v>
      </c>
      <c r="F100" s="168">
        <v>5929461</v>
      </c>
      <c r="G100" s="169" t="s">
        <v>395</v>
      </c>
      <c r="H100" s="168">
        <v>592946</v>
      </c>
      <c r="I100" s="160">
        <f t="shared" si="4"/>
        <v>6522407</v>
      </c>
    </row>
    <row r="101" spans="1:9" ht="16.5" hidden="1" x14ac:dyDescent="0.25">
      <c r="A101" s="157">
        <f t="shared" si="2"/>
        <v>1</v>
      </c>
      <c r="B101" s="166">
        <v>44935</v>
      </c>
      <c r="C101" s="167" t="s">
        <v>1199</v>
      </c>
      <c r="D101" s="167" t="s">
        <v>1140</v>
      </c>
      <c r="E101" s="167" t="s">
        <v>1200</v>
      </c>
      <c r="F101" s="168">
        <v>2057723</v>
      </c>
      <c r="G101" s="169" t="s">
        <v>395</v>
      </c>
      <c r="H101" s="168">
        <v>205772</v>
      </c>
      <c r="I101" s="160">
        <f t="shared" si="4"/>
        <v>2263495</v>
      </c>
    </row>
    <row r="102" spans="1:9" ht="16.5" hidden="1" x14ac:dyDescent="0.25">
      <c r="A102" s="157">
        <f t="shared" si="2"/>
        <v>1</v>
      </c>
      <c r="B102" s="166">
        <v>44935</v>
      </c>
      <c r="C102" s="167" t="s">
        <v>1201</v>
      </c>
      <c r="D102" s="167" t="s">
        <v>1140</v>
      </c>
      <c r="E102" s="167" t="s">
        <v>1472</v>
      </c>
      <c r="F102" s="168">
        <v>0</v>
      </c>
      <c r="G102" s="169" t="s">
        <v>395</v>
      </c>
      <c r="H102" s="168">
        <v>0</v>
      </c>
      <c r="I102" s="160">
        <f t="shared" si="4"/>
        <v>0</v>
      </c>
    </row>
    <row r="103" spans="1:9" ht="16.5" hidden="1" x14ac:dyDescent="0.25">
      <c r="A103" s="157">
        <f t="shared" si="2"/>
        <v>1</v>
      </c>
      <c r="B103" s="166">
        <v>44935</v>
      </c>
      <c r="C103" s="167" t="s">
        <v>1202</v>
      </c>
      <c r="D103" s="167" t="s">
        <v>1140</v>
      </c>
      <c r="E103" s="167" t="s">
        <v>1203</v>
      </c>
      <c r="F103" s="168">
        <v>2496342</v>
      </c>
      <c r="G103" s="169" t="s">
        <v>395</v>
      </c>
      <c r="H103" s="168">
        <v>249634</v>
      </c>
      <c r="I103" s="160">
        <f t="shared" si="4"/>
        <v>2745976</v>
      </c>
    </row>
    <row r="104" spans="1:9" ht="16.5" hidden="1" x14ac:dyDescent="0.25">
      <c r="A104" s="157">
        <f t="shared" si="2"/>
        <v>1</v>
      </c>
      <c r="B104" s="166">
        <v>44935</v>
      </c>
      <c r="C104" s="167" t="s">
        <v>1204</v>
      </c>
      <c r="D104" s="167" t="s">
        <v>1140</v>
      </c>
      <c r="E104" s="167" t="s">
        <v>1205</v>
      </c>
      <c r="F104" s="168">
        <v>1167152</v>
      </c>
      <c r="G104" s="169" t="s">
        <v>395</v>
      </c>
      <c r="H104" s="168">
        <v>116715</v>
      </c>
      <c r="I104" s="160">
        <f t="shared" si="4"/>
        <v>1283867</v>
      </c>
    </row>
    <row r="105" spans="1:9" ht="16.5" hidden="1" x14ac:dyDescent="0.25">
      <c r="A105" s="157">
        <f t="shared" si="2"/>
        <v>1</v>
      </c>
      <c r="B105" s="166">
        <v>44935</v>
      </c>
      <c r="C105" s="167" t="s">
        <v>1206</v>
      </c>
      <c r="D105" s="167" t="s">
        <v>1140</v>
      </c>
      <c r="E105" s="167" t="s">
        <v>1207</v>
      </c>
      <c r="F105" s="168">
        <v>1645645</v>
      </c>
      <c r="G105" s="169" t="s">
        <v>395</v>
      </c>
      <c r="H105" s="168">
        <v>164565</v>
      </c>
      <c r="I105" s="160">
        <f t="shared" si="4"/>
        <v>1810210</v>
      </c>
    </row>
    <row r="106" spans="1:9" ht="16.5" hidden="1" x14ac:dyDescent="0.25">
      <c r="A106" s="157">
        <f t="shared" si="2"/>
        <v>1</v>
      </c>
      <c r="B106" s="166">
        <v>44935</v>
      </c>
      <c r="C106" s="167" t="s">
        <v>1208</v>
      </c>
      <c r="D106" s="167" t="s">
        <v>1140</v>
      </c>
      <c r="E106" s="167" t="s">
        <v>1209</v>
      </c>
      <c r="F106" s="168">
        <v>1276321</v>
      </c>
      <c r="G106" s="169" t="s">
        <v>395</v>
      </c>
      <c r="H106" s="168">
        <v>127632</v>
      </c>
      <c r="I106" s="160">
        <f t="shared" si="4"/>
        <v>1403953</v>
      </c>
    </row>
    <row r="107" spans="1:9" ht="16.5" hidden="1" x14ac:dyDescent="0.25">
      <c r="A107" s="157">
        <f t="shared" si="2"/>
        <v>1</v>
      </c>
      <c r="B107" s="166">
        <v>44935</v>
      </c>
      <c r="C107" s="167" t="s">
        <v>1210</v>
      </c>
      <c r="D107" s="167" t="s">
        <v>1140</v>
      </c>
      <c r="E107" s="167" t="s">
        <v>1160</v>
      </c>
      <c r="F107" s="168">
        <v>6166529</v>
      </c>
      <c r="G107" s="169" t="s">
        <v>395</v>
      </c>
      <c r="H107" s="168">
        <v>616653</v>
      </c>
      <c r="I107" s="160">
        <f t="shared" si="4"/>
        <v>6783182</v>
      </c>
    </row>
    <row r="108" spans="1:9" ht="16.5" hidden="1" x14ac:dyDescent="0.25">
      <c r="A108" s="157">
        <f t="shared" si="2"/>
        <v>1</v>
      </c>
      <c r="B108" s="166">
        <v>44935</v>
      </c>
      <c r="C108" s="167" t="s">
        <v>1211</v>
      </c>
      <c r="D108" s="167" t="s">
        <v>1140</v>
      </c>
      <c r="E108" s="167" t="s">
        <v>1212</v>
      </c>
      <c r="F108" s="168">
        <v>3597794</v>
      </c>
      <c r="G108" s="169" t="s">
        <v>395</v>
      </c>
      <c r="H108" s="168">
        <v>359779</v>
      </c>
      <c r="I108" s="160">
        <f t="shared" si="4"/>
        <v>3957573</v>
      </c>
    </row>
    <row r="109" spans="1:9" ht="16.5" hidden="1" x14ac:dyDescent="0.25">
      <c r="A109" s="157">
        <f t="shared" si="2"/>
        <v>1</v>
      </c>
      <c r="B109" s="166">
        <v>44936</v>
      </c>
      <c r="C109" s="167" t="s">
        <v>1213</v>
      </c>
      <c r="D109" s="167" t="s">
        <v>1140</v>
      </c>
      <c r="E109" s="167" t="s">
        <v>1214</v>
      </c>
      <c r="F109" s="168">
        <v>9073512</v>
      </c>
      <c r="G109" s="169" t="s">
        <v>395</v>
      </c>
      <c r="H109" s="168">
        <v>907351</v>
      </c>
      <c r="I109" s="160">
        <f t="shared" si="4"/>
        <v>9980863</v>
      </c>
    </row>
    <row r="110" spans="1:9" ht="16.5" hidden="1" x14ac:dyDescent="0.25">
      <c r="A110" s="157">
        <f t="shared" si="2"/>
        <v>1</v>
      </c>
      <c r="B110" s="166">
        <v>44936</v>
      </c>
      <c r="C110" s="167" t="s">
        <v>1215</v>
      </c>
      <c r="D110" s="167" t="s">
        <v>1140</v>
      </c>
      <c r="E110" s="167" t="s">
        <v>1216</v>
      </c>
      <c r="F110" s="168">
        <v>1357416</v>
      </c>
      <c r="G110" s="169" t="s">
        <v>395</v>
      </c>
      <c r="H110" s="168">
        <v>135742</v>
      </c>
      <c r="I110" s="160">
        <f t="shared" si="4"/>
        <v>1493158</v>
      </c>
    </row>
    <row r="111" spans="1:9" ht="16.5" hidden="1" x14ac:dyDescent="0.25">
      <c r="A111" s="157">
        <f t="shared" si="2"/>
        <v>1</v>
      </c>
      <c r="B111" s="166">
        <v>44936</v>
      </c>
      <c r="C111" s="167" t="s">
        <v>1217</v>
      </c>
      <c r="D111" s="167" t="s">
        <v>1140</v>
      </c>
      <c r="E111" s="167" t="s">
        <v>1168</v>
      </c>
      <c r="F111" s="168">
        <v>8019424</v>
      </c>
      <c r="G111" s="169" t="s">
        <v>395</v>
      </c>
      <c r="H111" s="168">
        <v>801942</v>
      </c>
      <c r="I111" s="160">
        <f t="shared" si="4"/>
        <v>8821366</v>
      </c>
    </row>
    <row r="112" spans="1:9" ht="16.5" hidden="1" x14ac:dyDescent="0.25">
      <c r="A112" s="157">
        <f t="shared" si="2"/>
        <v>1</v>
      </c>
      <c r="B112" s="166">
        <v>44937</v>
      </c>
      <c r="C112" s="167" t="s">
        <v>1218</v>
      </c>
      <c r="D112" s="167" t="s">
        <v>1140</v>
      </c>
      <c r="E112" s="167" t="s">
        <v>1219</v>
      </c>
      <c r="F112" s="168">
        <v>1481548</v>
      </c>
      <c r="G112" s="169" t="s">
        <v>395</v>
      </c>
      <c r="H112" s="168">
        <v>148155</v>
      </c>
      <c r="I112" s="160">
        <f t="shared" si="4"/>
        <v>1629703</v>
      </c>
    </row>
    <row r="113" spans="1:9" ht="16.5" hidden="1" x14ac:dyDescent="0.25">
      <c r="A113" s="157">
        <f t="shared" si="2"/>
        <v>1</v>
      </c>
      <c r="B113" s="166">
        <v>44937</v>
      </c>
      <c r="C113" s="167" t="s">
        <v>1220</v>
      </c>
      <c r="D113" s="167" t="s">
        <v>1140</v>
      </c>
      <c r="E113" s="167" t="s">
        <v>1221</v>
      </c>
      <c r="F113" s="168">
        <v>1848406</v>
      </c>
      <c r="G113" s="169" t="s">
        <v>395</v>
      </c>
      <c r="H113" s="168">
        <v>184841</v>
      </c>
      <c r="I113" s="160">
        <f t="shared" si="4"/>
        <v>2033247</v>
      </c>
    </row>
    <row r="114" spans="1:9" ht="16.5" hidden="1" x14ac:dyDescent="0.25">
      <c r="A114" s="157">
        <f t="shared" si="2"/>
        <v>1</v>
      </c>
      <c r="B114" s="166">
        <v>44937</v>
      </c>
      <c r="C114" s="167" t="s">
        <v>1222</v>
      </c>
      <c r="D114" s="167" t="s">
        <v>1140</v>
      </c>
      <c r="E114" s="167" t="s">
        <v>1223</v>
      </c>
      <c r="F114" s="168">
        <v>4348096</v>
      </c>
      <c r="G114" s="169" t="s">
        <v>395</v>
      </c>
      <c r="H114" s="168">
        <v>434810</v>
      </c>
      <c r="I114" s="160">
        <f t="shared" si="4"/>
        <v>4782906</v>
      </c>
    </row>
    <row r="115" spans="1:9" ht="16.5" hidden="1" x14ac:dyDescent="0.25">
      <c r="A115" s="157">
        <f t="shared" si="2"/>
        <v>1</v>
      </c>
      <c r="B115" s="166">
        <v>44937</v>
      </c>
      <c r="C115" s="167" t="s">
        <v>1224</v>
      </c>
      <c r="D115" s="167" t="s">
        <v>1140</v>
      </c>
      <c r="E115" s="167" t="s">
        <v>1141</v>
      </c>
      <c r="F115" s="168">
        <v>1833947</v>
      </c>
      <c r="G115" s="169" t="s">
        <v>395</v>
      </c>
      <c r="H115" s="168">
        <v>183395</v>
      </c>
      <c r="I115" s="160">
        <f t="shared" si="4"/>
        <v>2017342</v>
      </c>
    </row>
    <row r="116" spans="1:9" ht="16.5" hidden="1" x14ac:dyDescent="0.25">
      <c r="A116" s="157">
        <f t="shared" si="2"/>
        <v>1</v>
      </c>
      <c r="B116" s="166">
        <v>44937</v>
      </c>
      <c r="C116" s="167" t="s">
        <v>1225</v>
      </c>
      <c r="D116" s="167" t="s">
        <v>1140</v>
      </c>
      <c r="E116" s="167" t="s">
        <v>1226</v>
      </c>
      <c r="F116" s="168">
        <v>720363</v>
      </c>
      <c r="G116" s="169" t="s">
        <v>395</v>
      </c>
      <c r="H116" s="168">
        <v>72036</v>
      </c>
      <c r="I116" s="160">
        <f t="shared" si="4"/>
        <v>792399</v>
      </c>
    </row>
    <row r="117" spans="1:9" ht="16.5" hidden="1" x14ac:dyDescent="0.25">
      <c r="A117" s="157">
        <f t="shared" si="2"/>
        <v>1</v>
      </c>
      <c r="B117" s="166">
        <v>44937</v>
      </c>
      <c r="C117" s="167" t="s">
        <v>1227</v>
      </c>
      <c r="D117" s="167" t="s">
        <v>1140</v>
      </c>
      <c r="E117" s="167" t="s">
        <v>1212</v>
      </c>
      <c r="F117" s="168">
        <v>4647035</v>
      </c>
      <c r="G117" s="169" t="s">
        <v>395</v>
      </c>
      <c r="H117" s="168">
        <v>464704</v>
      </c>
      <c r="I117" s="160">
        <f t="shared" si="4"/>
        <v>5111739</v>
      </c>
    </row>
    <row r="118" spans="1:9" ht="16.5" hidden="1" x14ac:dyDescent="0.25">
      <c r="A118" s="157">
        <f t="shared" si="2"/>
        <v>1</v>
      </c>
      <c r="B118" s="166">
        <v>44937</v>
      </c>
      <c r="C118" s="167" t="s">
        <v>1228</v>
      </c>
      <c r="D118" s="167" t="s">
        <v>1140</v>
      </c>
      <c r="E118" s="167" t="s">
        <v>1229</v>
      </c>
      <c r="F118" s="168">
        <v>3898363</v>
      </c>
      <c r="G118" s="169" t="s">
        <v>395</v>
      </c>
      <c r="H118" s="168">
        <v>389836</v>
      </c>
      <c r="I118" s="160">
        <f t="shared" si="4"/>
        <v>4288199</v>
      </c>
    </row>
    <row r="119" spans="1:9" ht="16.5" hidden="1" x14ac:dyDescent="0.25">
      <c r="A119" s="157">
        <f t="shared" si="2"/>
        <v>1</v>
      </c>
      <c r="B119" s="166">
        <v>44938</v>
      </c>
      <c r="C119" s="167" t="s">
        <v>548</v>
      </c>
      <c r="D119" s="167" t="s">
        <v>1140</v>
      </c>
      <c r="E119" s="167" t="s">
        <v>1472</v>
      </c>
      <c r="F119" s="168">
        <v>0</v>
      </c>
      <c r="G119" s="169" t="s">
        <v>395</v>
      </c>
      <c r="H119" s="168">
        <v>0</v>
      </c>
      <c r="I119" s="160">
        <f t="shared" si="4"/>
        <v>0</v>
      </c>
    </row>
    <row r="120" spans="1:9" ht="16.5" hidden="1" x14ac:dyDescent="0.25">
      <c r="A120" s="157">
        <f t="shared" si="2"/>
        <v>1</v>
      </c>
      <c r="B120" s="166">
        <v>44938</v>
      </c>
      <c r="C120" s="167" t="s">
        <v>1230</v>
      </c>
      <c r="D120" s="167" t="s">
        <v>1140</v>
      </c>
      <c r="E120" s="167" t="s">
        <v>1231</v>
      </c>
      <c r="F120" s="168">
        <v>852679</v>
      </c>
      <c r="G120" s="169" t="s">
        <v>395</v>
      </c>
      <c r="H120" s="168">
        <v>85268</v>
      </c>
      <c r="I120" s="160">
        <f t="shared" si="4"/>
        <v>937947</v>
      </c>
    </row>
    <row r="121" spans="1:9" ht="16.5" hidden="1" x14ac:dyDescent="0.25">
      <c r="A121" s="157">
        <f t="shared" si="2"/>
        <v>1</v>
      </c>
      <c r="B121" s="166">
        <v>44939</v>
      </c>
      <c r="C121" s="167" t="s">
        <v>1232</v>
      </c>
      <c r="D121" s="167" t="s">
        <v>1140</v>
      </c>
      <c r="E121" s="167" t="s">
        <v>1472</v>
      </c>
      <c r="F121" s="168">
        <v>0</v>
      </c>
      <c r="G121" s="169" t="s">
        <v>395</v>
      </c>
      <c r="H121" s="168">
        <v>0</v>
      </c>
      <c r="I121" s="160">
        <f t="shared" si="4"/>
        <v>0</v>
      </c>
    </row>
    <row r="122" spans="1:9" ht="16.5" hidden="1" x14ac:dyDescent="0.25">
      <c r="A122" s="157">
        <f t="shared" si="2"/>
        <v>1</v>
      </c>
      <c r="B122" s="166">
        <v>44939</v>
      </c>
      <c r="C122" s="167" t="s">
        <v>550</v>
      </c>
      <c r="D122" s="167" t="s">
        <v>1140</v>
      </c>
      <c r="E122" s="167" t="s">
        <v>1233</v>
      </c>
      <c r="F122" s="168">
        <v>2438527</v>
      </c>
      <c r="G122" s="169" t="s">
        <v>395</v>
      </c>
      <c r="H122" s="168">
        <v>243853</v>
      </c>
      <c r="I122" s="160">
        <f t="shared" si="4"/>
        <v>2682380</v>
      </c>
    </row>
    <row r="123" spans="1:9" ht="16.5" hidden="1" x14ac:dyDescent="0.25">
      <c r="A123" s="157">
        <f t="shared" si="2"/>
        <v>1</v>
      </c>
      <c r="B123" s="166">
        <v>44939</v>
      </c>
      <c r="C123" s="167" t="s">
        <v>1234</v>
      </c>
      <c r="D123" s="167" t="s">
        <v>1140</v>
      </c>
      <c r="E123" s="167" t="s">
        <v>1235</v>
      </c>
      <c r="F123" s="168">
        <v>1361442</v>
      </c>
      <c r="G123" s="169" t="s">
        <v>395</v>
      </c>
      <c r="H123" s="168">
        <v>136144</v>
      </c>
      <c r="I123" s="160">
        <f t="shared" si="4"/>
        <v>1497586</v>
      </c>
    </row>
    <row r="124" spans="1:9" ht="16.5" hidden="1" x14ac:dyDescent="0.25">
      <c r="A124" s="157">
        <f t="shared" si="2"/>
        <v>1</v>
      </c>
      <c r="B124" s="166">
        <v>44939</v>
      </c>
      <c r="C124" s="167" t="s">
        <v>1236</v>
      </c>
      <c r="D124" s="167" t="s">
        <v>1140</v>
      </c>
      <c r="E124" s="167" t="s">
        <v>1237</v>
      </c>
      <c r="F124" s="168">
        <v>5303213</v>
      </c>
      <c r="G124" s="169" t="s">
        <v>395</v>
      </c>
      <c r="H124" s="168">
        <v>530321</v>
      </c>
      <c r="I124" s="160">
        <f t="shared" si="4"/>
        <v>5833534</v>
      </c>
    </row>
    <row r="125" spans="1:9" ht="16.5" hidden="1" x14ac:dyDescent="0.25">
      <c r="A125" s="157">
        <f t="shared" si="2"/>
        <v>1</v>
      </c>
      <c r="B125" s="166">
        <v>44939</v>
      </c>
      <c r="C125" s="167" t="s">
        <v>1238</v>
      </c>
      <c r="D125" s="167" t="s">
        <v>1140</v>
      </c>
      <c r="E125" s="167" t="s">
        <v>1472</v>
      </c>
      <c r="F125" s="168">
        <v>0</v>
      </c>
      <c r="G125" s="169" t="s">
        <v>395</v>
      </c>
      <c r="H125" s="168">
        <v>0</v>
      </c>
      <c r="I125" s="160">
        <f t="shared" si="4"/>
        <v>0</v>
      </c>
    </row>
    <row r="126" spans="1:9" ht="16.5" hidden="1" x14ac:dyDescent="0.25">
      <c r="A126" s="157">
        <f t="shared" si="2"/>
        <v>1</v>
      </c>
      <c r="B126" s="166">
        <v>44940</v>
      </c>
      <c r="C126" s="167" t="s">
        <v>1239</v>
      </c>
      <c r="D126" s="167" t="s">
        <v>1140</v>
      </c>
      <c r="E126" s="167" t="s">
        <v>1240</v>
      </c>
      <c r="F126" s="168">
        <v>1245170</v>
      </c>
      <c r="G126" s="169" t="s">
        <v>395</v>
      </c>
      <c r="H126" s="168">
        <v>124517</v>
      </c>
      <c r="I126" s="160">
        <f t="shared" si="4"/>
        <v>1369687</v>
      </c>
    </row>
    <row r="127" spans="1:9" ht="16.5" hidden="1" x14ac:dyDescent="0.25">
      <c r="A127" s="157">
        <f t="shared" si="2"/>
        <v>1</v>
      </c>
      <c r="B127" s="166">
        <v>44940</v>
      </c>
      <c r="C127" s="167" t="s">
        <v>1241</v>
      </c>
      <c r="D127" s="167" t="s">
        <v>1140</v>
      </c>
      <c r="E127" s="167" t="s">
        <v>1242</v>
      </c>
      <c r="F127" s="168">
        <v>5067418</v>
      </c>
      <c r="G127" s="169" t="s">
        <v>395</v>
      </c>
      <c r="H127" s="168">
        <v>506742</v>
      </c>
      <c r="I127" s="160">
        <f t="shared" si="4"/>
        <v>5574160</v>
      </c>
    </row>
    <row r="128" spans="1:9" ht="16.5" hidden="1" x14ac:dyDescent="0.25">
      <c r="A128" s="157">
        <f t="shared" si="2"/>
        <v>1</v>
      </c>
      <c r="B128" s="166">
        <v>44940</v>
      </c>
      <c r="C128" s="167" t="s">
        <v>1243</v>
      </c>
      <c r="D128" s="167" t="s">
        <v>1140</v>
      </c>
      <c r="E128" s="167" t="s">
        <v>1244</v>
      </c>
      <c r="F128" s="168">
        <v>3019188</v>
      </c>
      <c r="G128" s="169" t="s">
        <v>395</v>
      </c>
      <c r="H128" s="168">
        <v>301919</v>
      </c>
      <c r="I128" s="160">
        <f t="shared" si="4"/>
        <v>3321107</v>
      </c>
    </row>
    <row r="129" spans="1:9" ht="16.5" hidden="1" x14ac:dyDescent="0.25">
      <c r="A129" s="157">
        <f t="shared" si="2"/>
        <v>1</v>
      </c>
      <c r="B129" s="166">
        <v>44942</v>
      </c>
      <c r="C129" s="167" t="s">
        <v>1245</v>
      </c>
      <c r="D129" s="167" t="s">
        <v>1140</v>
      </c>
      <c r="E129" s="167" t="s">
        <v>1246</v>
      </c>
      <c r="F129" s="168">
        <v>1060948</v>
      </c>
      <c r="G129" s="169" t="s">
        <v>395</v>
      </c>
      <c r="H129" s="168">
        <v>106095</v>
      </c>
      <c r="I129" s="160">
        <f t="shared" si="4"/>
        <v>1167043</v>
      </c>
    </row>
    <row r="130" spans="1:9" ht="16.5" hidden="1" x14ac:dyDescent="0.25">
      <c r="A130" s="157">
        <f t="shared" si="2"/>
        <v>1</v>
      </c>
      <c r="B130" s="166">
        <v>44942</v>
      </c>
      <c r="C130" s="167" t="s">
        <v>1247</v>
      </c>
      <c r="D130" s="167" t="s">
        <v>1140</v>
      </c>
      <c r="E130" s="167" t="s">
        <v>1248</v>
      </c>
      <c r="F130" s="168">
        <v>1402114</v>
      </c>
      <c r="G130" s="169" t="s">
        <v>395</v>
      </c>
      <c r="H130" s="168">
        <v>140211</v>
      </c>
      <c r="I130" s="160">
        <f t="shared" si="4"/>
        <v>1542325</v>
      </c>
    </row>
    <row r="131" spans="1:9" ht="16.5" hidden="1" x14ac:dyDescent="0.25">
      <c r="A131" s="157">
        <f t="shared" si="2"/>
        <v>1</v>
      </c>
      <c r="B131" s="166">
        <v>44944</v>
      </c>
      <c r="C131" s="167" t="s">
        <v>1249</v>
      </c>
      <c r="D131" s="167" t="s">
        <v>1140</v>
      </c>
      <c r="E131" s="167" t="s">
        <v>1250</v>
      </c>
      <c r="F131" s="168">
        <v>7679550</v>
      </c>
      <c r="G131" s="169" t="s">
        <v>395</v>
      </c>
      <c r="H131" s="168">
        <v>767955</v>
      </c>
      <c r="I131" s="160">
        <f t="shared" si="4"/>
        <v>8447505</v>
      </c>
    </row>
    <row r="132" spans="1:9" ht="16.5" hidden="1" x14ac:dyDescent="0.25">
      <c r="A132" s="157">
        <f t="shared" si="2"/>
        <v>1</v>
      </c>
      <c r="B132" s="166">
        <v>44957</v>
      </c>
      <c r="C132" s="167" t="s">
        <v>1251</v>
      </c>
      <c r="D132" s="167" t="s">
        <v>1252</v>
      </c>
      <c r="E132" s="167" t="s">
        <v>1253</v>
      </c>
      <c r="F132" s="168">
        <v>-13995370</v>
      </c>
      <c r="G132" s="169" t="s">
        <v>395</v>
      </c>
      <c r="H132" s="168">
        <v>-1399537</v>
      </c>
      <c r="I132" s="160">
        <f t="shared" si="4"/>
        <v>-15394907</v>
      </c>
    </row>
    <row r="133" spans="1:9" ht="16.5" hidden="1" x14ac:dyDescent="0.25">
      <c r="A133" s="157">
        <f t="shared" si="2"/>
        <v>2</v>
      </c>
      <c r="B133" s="166">
        <v>44960</v>
      </c>
      <c r="C133" s="167" t="s">
        <v>1254</v>
      </c>
      <c r="D133" s="167" t="s">
        <v>1140</v>
      </c>
      <c r="E133" s="167" t="s">
        <v>1173</v>
      </c>
      <c r="F133" s="168">
        <v>6259093</v>
      </c>
      <c r="G133" s="169" t="s">
        <v>395</v>
      </c>
      <c r="H133" s="168">
        <v>625909</v>
      </c>
      <c r="I133" s="160">
        <f t="shared" si="4"/>
        <v>6885002</v>
      </c>
    </row>
    <row r="134" spans="1:9" ht="16.5" hidden="1" x14ac:dyDescent="0.25">
      <c r="A134" s="157">
        <f t="shared" si="2"/>
        <v>2</v>
      </c>
      <c r="B134" s="166">
        <v>44960</v>
      </c>
      <c r="C134" s="167" t="s">
        <v>1255</v>
      </c>
      <c r="D134" s="167" t="s">
        <v>1140</v>
      </c>
      <c r="E134" s="167" t="s">
        <v>1256</v>
      </c>
      <c r="F134" s="168">
        <v>2579813</v>
      </c>
      <c r="G134" s="169" t="s">
        <v>395</v>
      </c>
      <c r="H134" s="168">
        <v>257981</v>
      </c>
      <c r="I134" s="160">
        <f t="shared" si="4"/>
        <v>2837794</v>
      </c>
    </row>
    <row r="135" spans="1:9" ht="16.5" hidden="1" x14ac:dyDescent="0.25">
      <c r="A135" s="157">
        <f t="shared" si="2"/>
        <v>2</v>
      </c>
      <c r="B135" s="166">
        <v>44960</v>
      </c>
      <c r="C135" s="167" t="s">
        <v>1257</v>
      </c>
      <c r="D135" s="167" t="s">
        <v>1140</v>
      </c>
      <c r="E135" s="167" t="s">
        <v>1258</v>
      </c>
      <c r="F135" s="168">
        <v>1441885</v>
      </c>
      <c r="G135" s="169" t="s">
        <v>395</v>
      </c>
      <c r="H135" s="168">
        <v>144189</v>
      </c>
      <c r="I135" s="160">
        <f t="shared" si="4"/>
        <v>1586074</v>
      </c>
    </row>
    <row r="136" spans="1:9" ht="16.5" hidden="1" x14ac:dyDescent="0.25">
      <c r="A136" s="157">
        <f t="shared" ref="A136:A199" si="5">+MONTH(B136)</f>
        <v>2</v>
      </c>
      <c r="B136" s="166">
        <v>44960</v>
      </c>
      <c r="C136" s="167" t="s">
        <v>1259</v>
      </c>
      <c r="D136" s="167" t="s">
        <v>1140</v>
      </c>
      <c r="E136" s="167" t="s">
        <v>1260</v>
      </c>
      <c r="F136" s="168">
        <v>2026294</v>
      </c>
      <c r="G136" s="169" t="s">
        <v>395</v>
      </c>
      <c r="H136" s="168">
        <v>202629</v>
      </c>
      <c r="I136" s="160">
        <f t="shared" si="4"/>
        <v>2228923</v>
      </c>
    </row>
    <row r="137" spans="1:9" ht="16.5" hidden="1" x14ac:dyDescent="0.25">
      <c r="A137" s="157">
        <f t="shared" si="5"/>
        <v>2</v>
      </c>
      <c r="B137" s="166">
        <v>44960</v>
      </c>
      <c r="C137" s="167" t="s">
        <v>1261</v>
      </c>
      <c r="D137" s="167" t="s">
        <v>1140</v>
      </c>
      <c r="E137" s="167" t="s">
        <v>1183</v>
      </c>
      <c r="F137" s="168">
        <v>1055051</v>
      </c>
      <c r="G137" s="169" t="s">
        <v>395</v>
      </c>
      <c r="H137" s="168">
        <v>105505</v>
      </c>
      <c r="I137" s="160">
        <f t="shared" si="4"/>
        <v>1160556</v>
      </c>
    </row>
    <row r="138" spans="1:9" ht="16.5" hidden="1" x14ac:dyDescent="0.25">
      <c r="A138" s="157">
        <f t="shared" si="5"/>
        <v>2</v>
      </c>
      <c r="B138" s="166">
        <v>44960</v>
      </c>
      <c r="C138" s="167" t="s">
        <v>1262</v>
      </c>
      <c r="D138" s="167" t="s">
        <v>1140</v>
      </c>
      <c r="E138" s="167" t="s">
        <v>1263</v>
      </c>
      <c r="F138" s="168">
        <v>1055051</v>
      </c>
      <c r="G138" s="169" t="s">
        <v>395</v>
      </c>
      <c r="H138" s="168">
        <v>105505</v>
      </c>
      <c r="I138" s="160">
        <f t="shared" si="4"/>
        <v>1160556</v>
      </c>
    </row>
    <row r="139" spans="1:9" ht="16.5" hidden="1" x14ac:dyDescent="0.25">
      <c r="A139" s="157">
        <f t="shared" si="5"/>
        <v>2</v>
      </c>
      <c r="B139" s="166">
        <v>44960</v>
      </c>
      <c r="C139" s="167" t="s">
        <v>1264</v>
      </c>
      <c r="D139" s="167" t="s">
        <v>1140</v>
      </c>
      <c r="E139" s="167" t="s">
        <v>1265</v>
      </c>
      <c r="F139" s="168">
        <v>6039334</v>
      </c>
      <c r="G139" s="169" t="s">
        <v>395</v>
      </c>
      <c r="H139" s="168">
        <v>603933</v>
      </c>
      <c r="I139" s="160">
        <f t="shared" si="4"/>
        <v>6643267</v>
      </c>
    </row>
    <row r="140" spans="1:9" ht="16.5" hidden="1" x14ac:dyDescent="0.25">
      <c r="A140" s="157">
        <f t="shared" si="5"/>
        <v>2</v>
      </c>
      <c r="B140" s="166">
        <v>44960</v>
      </c>
      <c r="C140" s="167" t="s">
        <v>1266</v>
      </c>
      <c r="D140" s="167" t="s">
        <v>1140</v>
      </c>
      <c r="E140" s="167" t="s">
        <v>1267</v>
      </c>
      <c r="F140" s="168">
        <v>4279427</v>
      </c>
      <c r="G140" s="169" t="s">
        <v>395</v>
      </c>
      <c r="H140" s="168">
        <v>427943</v>
      </c>
      <c r="I140" s="160">
        <f t="shared" si="4"/>
        <v>4707370</v>
      </c>
    </row>
    <row r="141" spans="1:9" ht="16.5" hidden="1" x14ac:dyDescent="0.25">
      <c r="A141" s="157">
        <f t="shared" si="5"/>
        <v>2</v>
      </c>
      <c r="B141" s="166">
        <v>44960</v>
      </c>
      <c r="C141" s="167" t="s">
        <v>1268</v>
      </c>
      <c r="D141" s="167" t="s">
        <v>1140</v>
      </c>
      <c r="E141" s="167" t="s">
        <v>1269</v>
      </c>
      <c r="F141" s="168">
        <v>2705504</v>
      </c>
      <c r="G141" s="169" t="s">
        <v>395</v>
      </c>
      <c r="H141" s="168">
        <v>270550</v>
      </c>
      <c r="I141" s="160">
        <f t="shared" si="4"/>
        <v>2976054</v>
      </c>
    </row>
    <row r="142" spans="1:9" ht="16.5" hidden="1" x14ac:dyDescent="0.25">
      <c r="A142" s="157">
        <f t="shared" si="5"/>
        <v>2</v>
      </c>
      <c r="B142" s="166">
        <v>44960</v>
      </c>
      <c r="C142" s="167" t="s">
        <v>1270</v>
      </c>
      <c r="D142" s="167" t="s">
        <v>1140</v>
      </c>
      <c r="E142" s="167" t="s">
        <v>1271</v>
      </c>
      <c r="F142" s="168">
        <v>1208177</v>
      </c>
      <c r="G142" s="169" t="s">
        <v>395</v>
      </c>
      <c r="H142" s="168">
        <v>120818</v>
      </c>
      <c r="I142" s="160">
        <f t="shared" si="4"/>
        <v>1328995</v>
      </c>
    </row>
    <row r="143" spans="1:9" ht="16.5" hidden="1" x14ac:dyDescent="0.25">
      <c r="A143" s="157">
        <f t="shared" si="5"/>
        <v>2</v>
      </c>
      <c r="B143" s="166">
        <v>44960</v>
      </c>
      <c r="C143" s="167" t="s">
        <v>1272</v>
      </c>
      <c r="D143" s="167" t="s">
        <v>1140</v>
      </c>
      <c r="E143" s="167" t="s">
        <v>1273</v>
      </c>
      <c r="F143" s="168">
        <v>842309</v>
      </c>
      <c r="G143" s="169" t="s">
        <v>395</v>
      </c>
      <c r="H143" s="168">
        <v>84231</v>
      </c>
      <c r="I143" s="160">
        <f t="shared" si="4"/>
        <v>926540</v>
      </c>
    </row>
    <row r="144" spans="1:9" ht="16.5" hidden="1" x14ac:dyDescent="0.25">
      <c r="A144" s="157">
        <f t="shared" si="5"/>
        <v>2</v>
      </c>
      <c r="B144" s="166">
        <v>44960</v>
      </c>
      <c r="C144" s="167" t="s">
        <v>1274</v>
      </c>
      <c r="D144" s="167" t="s">
        <v>1140</v>
      </c>
      <c r="E144" s="167" t="s">
        <v>1275</v>
      </c>
      <c r="F144" s="168">
        <v>1427089</v>
      </c>
      <c r="G144" s="169" t="s">
        <v>395</v>
      </c>
      <c r="H144" s="168">
        <v>142709</v>
      </c>
      <c r="I144" s="160">
        <f t="shared" si="4"/>
        <v>1569798</v>
      </c>
    </row>
    <row r="145" spans="1:9" ht="16.5" hidden="1" x14ac:dyDescent="0.25">
      <c r="A145" s="157">
        <f t="shared" si="5"/>
        <v>2</v>
      </c>
      <c r="B145" s="166">
        <v>44960</v>
      </c>
      <c r="C145" s="167" t="s">
        <v>1276</v>
      </c>
      <c r="D145" s="167" t="s">
        <v>1140</v>
      </c>
      <c r="E145" s="167" t="s">
        <v>1277</v>
      </c>
      <c r="F145" s="168">
        <v>1402114</v>
      </c>
      <c r="G145" s="169" t="s">
        <v>395</v>
      </c>
      <c r="H145" s="168">
        <v>140211</v>
      </c>
      <c r="I145" s="160">
        <f t="shared" si="4"/>
        <v>1542325</v>
      </c>
    </row>
    <row r="146" spans="1:9" ht="16.5" hidden="1" x14ac:dyDescent="0.25">
      <c r="A146" s="157">
        <f t="shared" si="5"/>
        <v>2</v>
      </c>
      <c r="B146" s="166">
        <v>44960</v>
      </c>
      <c r="C146" s="167" t="s">
        <v>1278</v>
      </c>
      <c r="D146" s="167" t="s">
        <v>1140</v>
      </c>
      <c r="E146" s="167" t="s">
        <v>1203</v>
      </c>
      <c r="F146" s="168">
        <v>1043117</v>
      </c>
      <c r="G146" s="169" t="s">
        <v>395</v>
      </c>
      <c r="H146" s="168">
        <v>104312</v>
      </c>
      <c r="I146" s="160">
        <f t="shared" si="4"/>
        <v>1147429</v>
      </c>
    </row>
    <row r="147" spans="1:9" ht="16.5" hidden="1" x14ac:dyDescent="0.25">
      <c r="A147" s="157">
        <f t="shared" si="5"/>
        <v>2</v>
      </c>
      <c r="B147" s="166">
        <v>44961</v>
      </c>
      <c r="C147" s="167" t="s">
        <v>1279</v>
      </c>
      <c r="D147" s="167" t="s">
        <v>1140</v>
      </c>
      <c r="E147" s="167" t="s">
        <v>1280</v>
      </c>
      <c r="F147" s="168">
        <v>1592606</v>
      </c>
      <c r="G147" s="169" t="s">
        <v>395</v>
      </c>
      <c r="H147" s="168">
        <v>159261</v>
      </c>
      <c r="I147" s="160">
        <f t="shared" si="4"/>
        <v>1751867</v>
      </c>
    </row>
    <row r="148" spans="1:9" ht="16.5" hidden="1" x14ac:dyDescent="0.25">
      <c r="A148" s="157">
        <f t="shared" si="5"/>
        <v>2</v>
      </c>
      <c r="B148" s="166">
        <v>44961</v>
      </c>
      <c r="C148" s="167" t="s">
        <v>1281</v>
      </c>
      <c r="D148" s="167" t="s">
        <v>1140</v>
      </c>
      <c r="E148" s="167" t="s">
        <v>1282</v>
      </c>
      <c r="F148" s="168">
        <v>1815013</v>
      </c>
      <c r="G148" s="169" t="s">
        <v>395</v>
      </c>
      <c r="H148" s="168">
        <v>181501</v>
      </c>
      <c r="I148" s="160">
        <f t="shared" si="4"/>
        <v>1996514</v>
      </c>
    </row>
    <row r="149" spans="1:9" ht="16.5" hidden="1" x14ac:dyDescent="0.25">
      <c r="A149" s="157">
        <f t="shared" si="5"/>
        <v>2</v>
      </c>
      <c r="B149" s="166">
        <v>44963</v>
      </c>
      <c r="C149" s="167" t="s">
        <v>1283</v>
      </c>
      <c r="D149" s="167" t="s">
        <v>1140</v>
      </c>
      <c r="E149" s="167" t="s">
        <v>1168</v>
      </c>
      <c r="F149" s="168">
        <v>3981094</v>
      </c>
      <c r="G149" s="169" t="s">
        <v>395</v>
      </c>
      <c r="H149" s="168">
        <v>398109</v>
      </c>
      <c r="I149" s="160">
        <f t="shared" si="4"/>
        <v>4379203</v>
      </c>
    </row>
    <row r="150" spans="1:9" ht="16.5" hidden="1" x14ac:dyDescent="0.25">
      <c r="A150" s="157">
        <f t="shared" si="5"/>
        <v>2</v>
      </c>
      <c r="B150" s="166">
        <v>44963</v>
      </c>
      <c r="C150" s="167" t="s">
        <v>1284</v>
      </c>
      <c r="D150" s="167" t="s">
        <v>1140</v>
      </c>
      <c r="E150" s="167" t="s">
        <v>1285</v>
      </c>
      <c r="F150" s="168">
        <v>1413379</v>
      </c>
      <c r="G150" s="169" t="s">
        <v>395</v>
      </c>
      <c r="H150" s="168">
        <v>141338</v>
      </c>
      <c r="I150" s="160">
        <f t="shared" si="4"/>
        <v>1554717</v>
      </c>
    </row>
    <row r="151" spans="1:9" ht="16.5" hidden="1" x14ac:dyDescent="0.25">
      <c r="A151" s="157">
        <f t="shared" si="5"/>
        <v>2</v>
      </c>
      <c r="B151" s="166">
        <v>44964</v>
      </c>
      <c r="C151" s="167" t="s">
        <v>1286</v>
      </c>
      <c r="D151" s="167" t="s">
        <v>1140</v>
      </c>
      <c r="E151" s="167" t="s">
        <v>1287</v>
      </c>
      <c r="F151" s="168">
        <v>1018447</v>
      </c>
      <c r="G151" s="169" t="s">
        <v>395</v>
      </c>
      <c r="H151" s="168">
        <v>101845</v>
      </c>
      <c r="I151" s="160">
        <f t="shared" si="4"/>
        <v>1120292</v>
      </c>
    </row>
    <row r="152" spans="1:9" ht="16.5" hidden="1" x14ac:dyDescent="0.25">
      <c r="A152" s="157">
        <f t="shared" si="5"/>
        <v>2</v>
      </c>
      <c r="B152" s="166">
        <v>44964</v>
      </c>
      <c r="C152" s="167" t="s">
        <v>1288</v>
      </c>
      <c r="D152" s="167" t="s">
        <v>1140</v>
      </c>
      <c r="E152" s="167" t="s">
        <v>1289</v>
      </c>
      <c r="F152" s="168">
        <v>2110728</v>
      </c>
      <c r="G152" s="169" t="s">
        <v>395</v>
      </c>
      <c r="H152" s="168">
        <v>211073</v>
      </c>
      <c r="I152" s="160">
        <f t="shared" si="4"/>
        <v>2321801</v>
      </c>
    </row>
    <row r="153" spans="1:9" ht="16.5" hidden="1" x14ac:dyDescent="0.25">
      <c r="A153" s="157">
        <f t="shared" si="5"/>
        <v>2</v>
      </c>
      <c r="B153" s="166">
        <v>44964</v>
      </c>
      <c r="C153" s="167" t="s">
        <v>1290</v>
      </c>
      <c r="D153" s="167" t="s">
        <v>1140</v>
      </c>
      <c r="E153" s="167" t="s">
        <v>1291</v>
      </c>
      <c r="F153" s="168">
        <v>1014109</v>
      </c>
      <c r="G153" s="169" t="s">
        <v>395</v>
      </c>
      <c r="H153" s="168">
        <v>101411</v>
      </c>
      <c r="I153" s="160">
        <f t="shared" si="4"/>
        <v>1115520</v>
      </c>
    </row>
    <row r="154" spans="1:9" ht="16.5" hidden="1" x14ac:dyDescent="0.25">
      <c r="A154" s="157">
        <f t="shared" si="5"/>
        <v>2</v>
      </c>
      <c r="B154" s="166">
        <v>44964</v>
      </c>
      <c r="C154" s="167" t="s">
        <v>1292</v>
      </c>
      <c r="D154" s="167" t="s">
        <v>1140</v>
      </c>
      <c r="E154" s="167" t="s">
        <v>1293</v>
      </c>
      <c r="F154" s="168">
        <v>1637970</v>
      </c>
      <c r="G154" s="169" t="s">
        <v>395</v>
      </c>
      <c r="H154" s="168">
        <v>163797</v>
      </c>
      <c r="I154" s="160">
        <f t="shared" si="4"/>
        <v>1801767</v>
      </c>
    </row>
    <row r="155" spans="1:9" ht="16.5" hidden="1" x14ac:dyDescent="0.25">
      <c r="A155" s="157">
        <f t="shared" si="5"/>
        <v>2</v>
      </c>
      <c r="B155" s="166">
        <v>44964</v>
      </c>
      <c r="C155" s="167" t="s">
        <v>1294</v>
      </c>
      <c r="D155" s="167" t="s">
        <v>1140</v>
      </c>
      <c r="E155" s="167" t="s">
        <v>1295</v>
      </c>
      <c r="F155" s="168">
        <v>985331</v>
      </c>
      <c r="G155" s="169" t="s">
        <v>395</v>
      </c>
      <c r="H155" s="168">
        <v>98533</v>
      </c>
      <c r="I155" s="160">
        <f t="shared" si="4"/>
        <v>1083864</v>
      </c>
    </row>
    <row r="156" spans="1:9" ht="16.5" hidden="1" x14ac:dyDescent="0.25">
      <c r="A156" s="157">
        <f t="shared" si="5"/>
        <v>2</v>
      </c>
      <c r="B156" s="166">
        <v>44964</v>
      </c>
      <c r="C156" s="167" t="s">
        <v>1296</v>
      </c>
      <c r="D156" s="167" t="s">
        <v>1140</v>
      </c>
      <c r="E156" s="167" t="s">
        <v>1297</v>
      </c>
      <c r="F156" s="168">
        <v>4359083</v>
      </c>
      <c r="G156" s="169" t="s">
        <v>395</v>
      </c>
      <c r="H156" s="168">
        <v>435908</v>
      </c>
      <c r="I156" s="160">
        <f t="shared" si="4"/>
        <v>4794991</v>
      </c>
    </row>
    <row r="157" spans="1:9" ht="16.5" hidden="1" x14ac:dyDescent="0.25">
      <c r="A157" s="157">
        <f t="shared" si="5"/>
        <v>2</v>
      </c>
      <c r="B157" s="166">
        <v>44966</v>
      </c>
      <c r="C157" s="167" t="s">
        <v>1298</v>
      </c>
      <c r="D157" s="167" t="s">
        <v>1140</v>
      </c>
      <c r="E157" s="167" t="s">
        <v>1299</v>
      </c>
      <c r="F157" s="168">
        <v>1883425</v>
      </c>
      <c r="G157" s="169" t="s">
        <v>395</v>
      </c>
      <c r="H157" s="168">
        <v>188343</v>
      </c>
      <c r="I157" s="160">
        <f t="shared" si="4"/>
        <v>2071768</v>
      </c>
    </row>
    <row r="158" spans="1:9" ht="16.5" hidden="1" x14ac:dyDescent="0.25">
      <c r="A158" s="157">
        <f t="shared" si="5"/>
        <v>2</v>
      </c>
      <c r="B158" s="166">
        <v>44967</v>
      </c>
      <c r="C158" s="167" t="s">
        <v>1300</v>
      </c>
      <c r="D158" s="167" t="s">
        <v>1140</v>
      </c>
      <c r="E158" s="167" t="s">
        <v>1472</v>
      </c>
      <c r="F158" s="168">
        <v>0</v>
      </c>
      <c r="G158" s="169" t="s">
        <v>395</v>
      </c>
      <c r="H158" s="168">
        <v>0</v>
      </c>
      <c r="I158" s="160">
        <f t="shared" si="4"/>
        <v>0</v>
      </c>
    </row>
    <row r="159" spans="1:9" ht="16.5" hidden="1" x14ac:dyDescent="0.25">
      <c r="A159" s="157">
        <f t="shared" si="5"/>
        <v>2</v>
      </c>
      <c r="B159" s="166">
        <v>44967</v>
      </c>
      <c r="C159" s="167" t="s">
        <v>1301</v>
      </c>
      <c r="D159" s="167" t="s">
        <v>1140</v>
      </c>
      <c r="E159" s="167" t="s">
        <v>1302</v>
      </c>
      <c r="F159" s="168">
        <v>1246320</v>
      </c>
      <c r="G159" s="169" t="s">
        <v>395</v>
      </c>
      <c r="H159" s="168">
        <v>124632</v>
      </c>
      <c r="I159" s="160">
        <f t="shared" ref="I159:I222" si="6">+H159+F159</f>
        <v>1370952</v>
      </c>
    </row>
    <row r="160" spans="1:9" ht="16.5" hidden="1" x14ac:dyDescent="0.25">
      <c r="A160" s="157">
        <f t="shared" si="5"/>
        <v>2</v>
      </c>
      <c r="B160" s="166">
        <v>44967</v>
      </c>
      <c r="C160" s="167" t="s">
        <v>1303</v>
      </c>
      <c r="D160" s="167" t="s">
        <v>1140</v>
      </c>
      <c r="E160" s="167" t="s">
        <v>1304</v>
      </c>
      <c r="F160" s="168">
        <v>2239871</v>
      </c>
      <c r="G160" s="169" t="s">
        <v>395</v>
      </c>
      <c r="H160" s="168">
        <v>223987</v>
      </c>
      <c r="I160" s="160">
        <f t="shared" si="6"/>
        <v>2463858</v>
      </c>
    </row>
    <row r="161" spans="1:9" ht="16.5" hidden="1" x14ac:dyDescent="0.25">
      <c r="A161" s="157">
        <f t="shared" si="5"/>
        <v>2</v>
      </c>
      <c r="B161" s="166">
        <v>44967</v>
      </c>
      <c r="C161" s="167" t="s">
        <v>1305</v>
      </c>
      <c r="D161" s="167" t="s">
        <v>1140</v>
      </c>
      <c r="E161" s="167" t="s">
        <v>1306</v>
      </c>
      <c r="F161" s="168">
        <v>655853</v>
      </c>
      <c r="G161" s="169" t="s">
        <v>395</v>
      </c>
      <c r="H161" s="168">
        <v>65585</v>
      </c>
      <c r="I161" s="160">
        <f t="shared" si="6"/>
        <v>721438</v>
      </c>
    </row>
    <row r="162" spans="1:9" ht="16.5" hidden="1" x14ac:dyDescent="0.25">
      <c r="A162" s="157">
        <f t="shared" si="5"/>
        <v>2</v>
      </c>
      <c r="B162" s="166">
        <v>44968</v>
      </c>
      <c r="C162" s="167" t="s">
        <v>1307</v>
      </c>
      <c r="D162" s="167" t="s">
        <v>1140</v>
      </c>
      <c r="E162" s="167" t="s">
        <v>1166</v>
      </c>
      <c r="F162" s="168">
        <v>2414164</v>
      </c>
      <c r="G162" s="169" t="s">
        <v>395</v>
      </c>
      <c r="H162" s="168">
        <v>241416</v>
      </c>
      <c r="I162" s="160">
        <f t="shared" si="6"/>
        <v>2655580</v>
      </c>
    </row>
    <row r="163" spans="1:9" ht="16.5" hidden="1" x14ac:dyDescent="0.25">
      <c r="A163" s="157">
        <f t="shared" si="5"/>
        <v>2</v>
      </c>
      <c r="B163" s="166">
        <v>44968</v>
      </c>
      <c r="C163" s="167" t="s">
        <v>1308</v>
      </c>
      <c r="D163" s="167" t="s">
        <v>1140</v>
      </c>
      <c r="E163" s="167" t="s">
        <v>1309</v>
      </c>
      <c r="F163" s="168">
        <v>2820193</v>
      </c>
      <c r="G163" s="169" t="s">
        <v>395</v>
      </c>
      <c r="H163" s="168">
        <v>282019</v>
      </c>
      <c r="I163" s="160">
        <f t="shared" si="6"/>
        <v>3102212</v>
      </c>
    </row>
    <row r="164" spans="1:9" ht="16.5" hidden="1" x14ac:dyDescent="0.25">
      <c r="A164" s="157">
        <f t="shared" si="5"/>
        <v>2</v>
      </c>
      <c r="B164" s="166">
        <v>44970</v>
      </c>
      <c r="C164" s="167" t="s">
        <v>1310</v>
      </c>
      <c r="D164" s="167" t="s">
        <v>1140</v>
      </c>
      <c r="E164" s="167" t="s">
        <v>1311</v>
      </c>
      <c r="F164" s="168">
        <v>1468653</v>
      </c>
      <c r="G164" s="169" t="s">
        <v>395</v>
      </c>
      <c r="H164" s="168">
        <v>146865</v>
      </c>
      <c r="I164" s="160">
        <f t="shared" si="6"/>
        <v>1615518</v>
      </c>
    </row>
    <row r="165" spans="1:9" ht="16.5" hidden="1" x14ac:dyDescent="0.25">
      <c r="A165" s="157">
        <f t="shared" si="5"/>
        <v>2</v>
      </c>
      <c r="B165" s="166">
        <v>44971</v>
      </c>
      <c r="C165" s="167" t="s">
        <v>1312</v>
      </c>
      <c r="D165" s="167" t="s">
        <v>1140</v>
      </c>
      <c r="E165" s="167" t="s">
        <v>1313</v>
      </c>
      <c r="F165" s="168">
        <v>1288498</v>
      </c>
      <c r="G165" s="169" t="s">
        <v>395</v>
      </c>
      <c r="H165" s="168">
        <v>128850</v>
      </c>
      <c r="I165" s="160">
        <f t="shared" si="6"/>
        <v>1417348</v>
      </c>
    </row>
    <row r="166" spans="1:9" ht="16.5" hidden="1" x14ac:dyDescent="0.25">
      <c r="A166" s="157">
        <f t="shared" si="5"/>
        <v>2</v>
      </c>
      <c r="B166" s="166">
        <v>44971</v>
      </c>
      <c r="C166" s="167" t="s">
        <v>1314</v>
      </c>
      <c r="D166" s="167" t="s">
        <v>1140</v>
      </c>
      <c r="E166" s="167" t="s">
        <v>1315</v>
      </c>
      <c r="F166" s="168">
        <v>2029046</v>
      </c>
      <c r="G166" s="169" t="s">
        <v>395</v>
      </c>
      <c r="H166" s="168">
        <v>202905</v>
      </c>
      <c r="I166" s="160">
        <f t="shared" si="6"/>
        <v>2231951</v>
      </c>
    </row>
    <row r="167" spans="1:9" ht="16.5" hidden="1" x14ac:dyDescent="0.25">
      <c r="A167" s="157">
        <f t="shared" si="5"/>
        <v>2</v>
      </c>
      <c r="B167" s="166">
        <v>44972</v>
      </c>
      <c r="C167" s="167" t="s">
        <v>1316</v>
      </c>
      <c r="D167" s="167" t="s">
        <v>1140</v>
      </c>
      <c r="E167" s="167" t="s">
        <v>1317</v>
      </c>
      <c r="F167" s="168">
        <v>808331</v>
      </c>
      <c r="G167" s="169" t="s">
        <v>395</v>
      </c>
      <c r="H167" s="168">
        <v>80833</v>
      </c>
      <c r="I167" s="160">
        <f t="shared" si="6"/>
        <v>889164</v>
      </c>
    </row>
    <row r="168" spans="1:9" ht="16.5" hidden="1" x14ac:dyDescent="0.25">
      <c r="A168" s="157">
        <f t="shared" si="5"/>
        <v>2</v>
      </c>
      <c r="B168" s="166">
        <v>44973</v>
      </c>
      <c r="C168" s="167" t="s">
        <v>1318</v>
      </c>
      <c r="D168" s="167" t="s">
        <v>1140</v>
      </c>
      <c r="E168" s="167" t="s">
        <v>1178</v>
      </c>
      <c r="F168" s="168">
        <v>723613</v>
      </c>
      <c r="G168" s="169" t="s">
        <v>395</v>
      </c>
      <c r="H168" s="168">
        <v>72361</v>
      </c>
      <c r="I168" s="160">
        <f t="shared" si="6"/>
        <v>795974</v>
      </c>
    </row>
    <row r="169" spans="1:9" ht="16.5" hidden="1" x14ac:dyDescent="0.25">
      <c r="A169" s="157">
        <f t="shared" si="5"/>
        <v>2</v>
      </c>
      <c r="B169" s="166">
        <v>44973</v>
      </c>
      <c r="C169" s="167" t="s">
        <v>1319</v>
      </c>
      <c r="D169" s="167" t="s">
        <v>1140</v>
      </c>
      <c r="E169" s="167" t="s">
        <v>1173</v>
      </c>
      <c r="F169" s="168">
        <v>3092653</v>
      </c>
      <c r="G169" s="169" t="s">
        <v>395</v>
      </c>
      <c r="H169" s="168">
        <v>309265</v>
      </c>
      <c r="I169" s="160">
        <f t="shared" si="6"/>
        <v>3401918</v>
      </c>
    </row>
    <row r="170" spans="1:9" ht="16.5" hidden="1" x14ac:dyDescent="0.25">
      <c r="A170" s="157">
        <f t="shared" si="5"/>
        <v>2</v>
      </c>
      <c r="B170" s="166">
        <v>44973</v>
      </c>
      <c r="C170" s="167" t="s">
        <v>1320</v>
      </c>
      <c r="D170" s="167" t="s">
        <v>1140</v>
      </c>
      <c r="E170" s="167" t="s">
        <v>1143</v>
      </c>
      <c r="F170" s="168">
        <v>2272622</v>
      </c>
      <c r="G170" s="169" t="s">
        <v>395</v>
      </c>
      <c r="H170" s="168">
        <v>227262</v>
      </c>
      <c r="I170" s="160">
        <f t="shared" si="6"/>
        <v>2499884</v>
      </c>
    </row>
    <row r="171" spans="1:9" ht="16.5" hidden="1" x14ac:dyDescent="0.25">
      <c r="A171" s="157">
        <f t="shared" si="5"/>
        <v>2</v>
      </c>
      <c r="B171" s="166">
        <v>44973</v>
      </c>
      <c r="C171" s="167" t="s">
        <v>1321</v>
      </c>
      <c r="D171" s="167" t="s">
        <v>1140</v>
      </c>
      <c r="E171" s="167" t="s">
        <v>1322</v>
      </c>
      <c r="F171" s="168">
        <v>1042258</v>
      </c>
      <c r="G171" s="169" t="s">
        <v>395</v>
      </c>
      <c r="H171" s="168">
        <v>104226</v>
      </c>
      <c r="I171" s="160">
        <f t="shared" si="6"/>
        <v>1146484</v>
      </c>
    </row>
    <row r="172" spans="1:9" ht="16.5" hidden="1" x14ac:dyDescent="0.25">
      <c r="A172" s="157">
        <f t="shared" si="5"/>
        <v>2</v>
      </c>
      <c r="B172" s="166">
        <v>44975</v>
      </c>
      <c r="C172" s="167" t="s">
        <v>1323</v>
      </c>
      <c r="D172" s="167" t="s">
        <v>1140</v>
      </c>
      <c r="E172" s="167" t="s">
        <v>1180</v>
      </c>
      <c r="F172" s="168">
        <v>770817</v>
      </c>
      <c r="G172" s="169" t="s">
        <v>395</v>
      </c>
      <c r="H172" s="168">
        <v>77082</v>
      </c>
      <c r="I172" s="160">
        <f t="shared" si="6"/>
        <v>847899</v>
      </c>
    </row>
    <row r="173" spans="1:9" ht="16.5" hidden="1" x14ac:dyDescent="0.25">
      <c r="A173" s="157">
        <f t="shared" si="5"/>
        <v>2</v>
      </c>
      <c r="B173" s="166">
        <v>44977</v>
      </c>
      <c r="C173" s="167" t="s">
        <v>1324</v>
      </c>
      <c r="D173" s="167" t="s">
        <v>1140</v>
      </c>
      <c r="E173" s="167" t="s">
        <v>1200</v>
      </c>
      <c r="F173" s="168">
        <v>1213190</v>
      </c>
      <c r="G173" s="169" t="s">
        <v>395</v>
      </c>
      <c r="H173" s="168">
        <v>121319</v>
      </c>
      <c r="I173" s="160">
        <f t="shared" si="6"/>
        <v>1334509</v>
      </c>
    </row>
    <row r="174" spans="1:9" ht="16.5" hidden="1" x14ac:dyDescent="0.25">
      <c r="A174" s="157">
        <f t="shared" si="5"/>
        <v>2</v>
      </c>
      <c r="B174" s="166">
        <v>44977</v>
      </c>
      <c r="C174" s="167" t="s">
        <v>1325</v>
      </c>
      <c r="D174" s="167" t="s">
        <v>1140</v>
      </c>
      <c r="E174" s="167" t="s">
        <v>1168</v>
      </c>
      <c r="F174" s="168">
        <v>2997515</v>
      </c>
      <c r="G174" s="169" t="s">
        <v>395</v>
      </c>
      <c r="H174" s="168">
        <v>299752</v>
      </c>
      <c r="I174" s="160">
        <f t="shared" si="6"/>
        <v>3297267</v>
      </c>
    </row>
    <row r="175" spans="1:9" ht="16.5" hidden="1" x14ac:dyDescent="0.25">
      <c r="A175" s="157">
        <f t="shared" si="5"/>
        <v>2</v>
      </c>
      <c r="B175" s="166">
        <v>44977</v>
      </c>
      <c r="C175" s="167" t="s">
        <v>1326</v>
      </c>
      <c r="D175" s="167" t="s">
        <v>1140</v>
      </c>
      <c r="E175" s="167" t="s">
        <v>1209</v>
      </c>
      <c r="F175" s="168">
        <v>1333186</v>
      </c>
      <c r="G175" s="169" t="s">
        <v>395</v>
      </c>
      <c r="H175" s="168">
        <v>133319</v>
      </c>
      <c r="I175" s="160">
        <f t="shared" si="6"/>
        <v>1466505</v>
      </c>
    </row>
    <row r="176" spans="1:9" ht="16.5" hidden="1" x14ac:dyDescent="0.25">
      <c r="A176" s="157">
        <f t="shared" si="5"/>
        <v>2</v>
      </c>
      <c r="B176" s="166">
        <v>44977</v>
      </c>
      <c r="C176" s="167" t="s">
        <v>1327</v>
      </c>
      <c r="D176" s="167" t="s">
        <v>1140</v>
      </c>
      <c r="E176" s="167" t="s">
        <v>1328</v>
      </c>
      <c r="F176" s="168">
        <v>1055051</v>
      </c>
      <c r="G176" s="169" t="s">
        <v>395</v>
      </c>
      <c r="H176" s="168">
        <v>105505</v>
      </c>
      <c r="I176" s="160">
        <f t="shared" si="6"/>
        <v>1160556</v>
      </c>
    </row>
    <row r="177" spans="1:9" ht="16.5" hidden="1" x14ac:dyDescent="0.25">
      <c r="A177" s="157">
        <f t="shared" si="5"/>
        <v>2</v>
      </c>
      <c r="B177" s="166">
        <v>44978</v>
      </c>
      <c r="C177" s="167" t="s">
        <v>1329</v>
      </c>
      <c r="D177" s="167" t="s">
        <v>1140</v>
      </c>
      <c r="E177" s="167" t="s">
        <v>1330</v>
      </c>
      <c r="F177" s="168">
        <v>876322</v>
      </c>
      <c r="G177" s="169" t="s">
        <v>395</v>
      </c>
      <c r="H177" s="168">
        <v>87632</v>
      </c>
      <c r="I177" s="160">
        <f t="shared" si="6"/>
        <v>963954</v>
      </c>
    </row>
    <row r="178" spans="1:9" ht="16.5" hidden="1" x14ac:dyDescent="0.25">
      <c r="A178" s="157">
        <f t="shared" si="5"/>
        <v>2</v>
      </c>
      <c r="B178" s="166">
        <v>44978</v>
      </c>
      <c r="C178" s="167" t="s">
        <v>1331</v>
      </c>
      <c r="D178" s="167" t="s">
        <v>1140</v>
      </c>
      <c r="E178" s="167" t="s">
        <v>1147</v>
      </c>
      <c r="F178" s="168">
        <v>1944325</v>
      </c>
      <c r="G178" s="169" t="s">
        <v>395</v>
      </c>
      <c r="H178" s="168">
        <v>194433</v>
      </c>
      <c r="I178" s="160">
        <f t="shared" si="6"/>
        <v>2138758</v>
      </c>
    </row>
    <row r="179" spans="1:9" ht="16.5" hidden="1" x14ac:dyDescent="0.25">
      <c r="A179" s="157">
        <f t="shared" si="5"/>
        <v>2</v>
      </c>
      <c r="B179" s="166">
        <v>44978</v>
      </c>
      <c r="C179" s="167" t="s">
        <v>1332</v>
      </c>
      <c r="D179" s="167" t="s">
        <v>1140</v>
      </c>
      <c r="E179" s="167" t="s">
        <v>1333</v>
      </c>
      <c r="F179" s="168">
        <v>958358</v>
      </c>
      <c r="G179" s="169" t="s">
        <v>395</v>
      </c>
      <c r="H179" s="168">
        <v>95836</v>
      </c>
      <c r="I179" s="160">
        <f t="shared" si="6"/>
        <v>1054194</v>
      </c>
    </row>
    <row r="180" spans="1:9" ht="16.5" hidden="1" x14ac:dyDescent="0.25">
      <c r="A180" s="157">
        <f t="shared" si="5"/>
        <v>2</v>
      </c>
      <c r="B180" s="166">
        <v>44979</v>
      </c>
      <c r="C180" s="167" t="s">
        <v>1334</v>
      </c>
      <c r="D180" s="167" t="s">
        <v>1140</v>
      </c>
      <c r="E180" s="167" t="s">
        <v>1149</v>
      </c>
      <c r="F180" s="168">
        <v>639466</v>
      </c>
      <c r="G180" s="169" t="s">
        <v>395</v>
      </c>
      <c r="H180" s="168">
        <v>63947</v>
      </c>
      <c r="I180" s="160">
        <f t="shared" si="6"/>
        <v>703413</v>
      </c>
    </row>
    <row r="181" spans="1:9" ht="16.5" hidden="1" x14ac:dyDescent="0.25">
      <c r="A181" s="157">
        <f t="shared" si="5"/>
        <v>2</v>
      </c>
      <c r="B181" s="166">
        <v>44979</v>
      </c>
      <c r="C181" s="167" t="s">
        <v>1335</v>
      </c>
      <c r="D181" s="167" t="s">
        <v>1140</v>
      </c>
      <c r="E181" s="167" t="s">
        <v>1178</v>
      </c>
      <c r="F181" s="168">
        <v>765894</v>
      </c>
      <c r="G181" s="169" t="s">
        <v>395</v>
      </c>
      <c r="H181" s="168">
        <v>76589</v>
      </c>
      <c r="I181" s="160">
        <f t="shared" si="6"/>
        <v>842483</v>
      </c>
    </row>
    <row r="182" spans="1:9" ht="16.5" hidden="1" x14ac:dyDescent="0.25">
      <c r="A182" s="157">
        <f t="shared" si="5"/>
        <v>2</v>
      </c>
      <c r="B182" s="166">
        <v>44980</v>
      </c>
      <c r="C182" s="167" t="s">
        <v>1336</v>
      </c>
      <c r="D182" s="167" t="s">
        <v>1140</v>
      </c>
      <c r="E182" s="167" t="s">
        <v>1337</v>
      </c>
      <c r="F182" s="168">
        <v>1592004</v>
      </c>
      <c r="G182" s="169" t="s">
        <v>395</v>
      </c>
      <c r="H182" s="168">
        <v>159200</v>
      </c>
      <c r="I182" s="160">
        <f t="shared" si="6"/>
        <v>1751204</v>
      </c>
    </row>
    <row r="183" spans="1:9" ht="16.5" hidden="1" x14ac:dyDescent="0.25">
      <c r="A183" s="157">
        <f t="shared" si="5"/>
        <v>2</v>
      </c>
      <c r="B183" s="166">
        <v>44981</v>
      </c>
      <c r="C183" s="167" t="s">
        <v>1338</v>
      </c>
      <c r="D183" s="167" t="s">
        <v>1140</v>
      </c>
      <c r="E183" s="167" t="s">
        <v>1194</v>
      </c>
      <c r="F183" s="168">
        <v>595553</v>
      </c>
      <c r="G183" s="169" t="s">
        <v>395</v>
      </c>
      <c r="H183" s="168">
        <v>59555</v>
      </c>
      <c r="I183" s="160">
        <f t="shared" si="6"/>
        <v>655108</v>
      </c>
    </row>
    <row r="184" spans="1:9" ht="16.5" hidden="1" x14ac:dyDescent="0.25">
      <c r="A184" s="157">
        <f t="shared" si="5"/>
        <v>2</v>
      </c>
      <c r="B184" s="166">
        <v>44981</v>
      </c>
      <c r="C184" s="167" t="s">
        <v>1339</v>
      </c>
      <c r="D184" s="167" t="s">
        <v>1140</v>
      </c>
      <c r="E184" s="167" t="s">
        <v>1143</v>
      </c>
      <c r="F184" s="168">
        <v>1603667</v>
      </c>
      <c r="G184" s="169" t="s">
        <v>395</v>
      </c>
      <c r="H184" s="168">
        <v>160367</v>
      </c>
      <c r="I184" s="160">
        <f t="shared" si="6"/>
        <v>1764034</v>
      </c>
    </row>
    <row r="185" spans="1:9" ht="16.5" hidden="1" x14ac:dyDescent="0.25">
      <c r="A185" s="157">
        <f t="shared" si="5"/>
        <v>2</v>
      </c>
      <c r="B185" s="166">
        <v>44982</v>
      </c>
      <c r="C185" s="167" t="s">
        <v>1340</v>
      </c>
      <c r="D185" s="167" t="s">
        <v>1140</v>
      </c>
      <c r="E185" s="167" t="s">
        <v>1164</v>
      </c>
      <c r="F185" s="168">
        <v>1599134</v>
      </c>
      <c r="G185" s="169" t="s">
        <v>395</v>
      </c>
      <c r="H185" s="168">
        <v>159913</v>
      </c>
      <c r="I185" s="160">
        <f t="shared" si="6"/>
        <v>1759047</v>
      </c>
    </row>
    <row r="186" spans="1:9" ht="16.5" hidden="1" x14ac:dyDescent="0.25">
      <c r="A186" s="157">
        <f t="shared" si="5"/>
        <v>2</v>
      </c>
      <c r="B186" s="166">
        <v>44984</v>
      </c>
      <c r="C186" s="167" t="s">
        <v>1341</v>
      </c>
      <c r="D186" s="167" t="s">
        <v>1140</v>
      </c>
      <c r="E186" s="167" t="s">
        <v>1342</v>
      </c>
      <c r="F186" s="168">
        <v>976900</v>
      </c>
      <c r="G186" s="169" t="s">
        <v>395</v>
      </c>
      <c r="H186" s="168">
        <v>97690</v>
      </c>
      <c r="I186" s="160">
        <f t="shared" si="6"/>
        <v>1074590</v>
      </c>
    </row>
    <row r="187" spans="1:9" ht="16.5" hidden="1" x14ac:dyDescent="0.25">
      <c r="A187" s="157">
        <f t="shared" si="5"/>
        <v>2</v>
      </c>
      <c r="B187" s="166">
        <v>44984</v>
      </c>
      <c r="C187" s="167" t="s">
        <v>1343</v>
      </c>
      <c r="D187" s="167" t="s">
        <v>1140</v>
      </c>
      <c r="E187" s="167" t="s">
        <v>1160</v>
      </c>
      <c r="F187" s="168">
        <v>1330625</v>
      </c>
      <c r="G187" s="169" t="s">
        <v>395</v>
      </c>
      <c r="H187" s="168">
        <v>133063</v>
      </c>
      <c r="I187" s="160">
        <f t="shared" si="6"/>
        <v>1463688</v>
      </c>
    </row>
    <row r="188" spans="1:9" ht="16.5" hidden="1" x14ac:dyDescent="0.25">
      <c r="A188" s="157">
        <f t="shared" si="5"/>
        <v>2</v>
      </c>
      <c r="B188" s="166">
        <v>44985</v>
      </c>
      <c r="C188" s="167" t="s">
        <v>1344</v>
      </c>
      <c r="D188" s="167" t="s">
        <v>1252</v>
      </c>
      <c r="E188" s="167" t="s">
        <v>1253</v>
      </c>
      <c r="F188" s="168">
        <v>-19827941</v>
      </c>
      <c r="G188" s="169" t="s">
        <v>395</v>
      </c>
      <c r="H188" s="168">
        <v>-1982794</v>
      </c>
      <c r="I188" s="160">
        <f t="shared" si="6"/>
        <v>-21810735</v>
      </c>
    </row>
    <row r="189" spans="1:9" ht="16.5" hidden="1" x14ac:dyDescent="0.25">
      <c r="A189" s="157">
        <f t="shared" si="5"/>
        <v>2</v>
      </c>
      <c r="B189" s="166">
        <v>44985</v>
      </c>
      <c r="C189" s="167" t="s">
        <v>1345</v>
      </c>
      <c r="D189" s="167" t="s">
        <v>1140</v>
      </c>
      <c r="E189" s="167" t="s">
        <v>1187</v>
      </c>
      <c r="F189" s="168">
        <v>914360</v>
      </c>
      <c r="G189" s="169" t="s">
        <v>395</v>
      </c>
      <c r="H189" s="168">
        <v>91436</v>
      </c>
      <c r="I189" s="160">
        <f t="shared" si="6"/>
        <v>1005796</v>
      </c>
    </row>
    <row r="190" spans="1:9" ht="16.5" hidden="1" x14ac:dyDescent="0.25">
      <c r="A190" s="157">
        <f t="shared" si="5"/>
        <v>3</v>
      </c>
      <c r="B190" s="166">
        <v>44986</v>
      </c>
      <c r="C190" s="167" t="s">
        <v>1346</v>
      </c>
      <c r="D190" s="167" t="s">
        <v>1140</v>
      </c>
      <c r="E190" s="167" t="s">
        <v>1347</v>
      </c>
      <c r="F190" s="168">
        <v>527525</v>
      </c>
      <c r="G190" s="169" t="s">
        <v>395</v>
      </c>
      <c r="H190" s="168">
        <v>52753</v>
      </c>
      <c r="I190" s="160">
        <f t="shared" si="6"/>
        <v>580278</v>
      </c>
    </row>
    <row r="191" spans="1:9" ht="16.5" hidden="1" x14ac:dyDescent="0.25">
      <c r="A191" s="157">
        <f t="shared" si="5"/>
        <v>3</v>
      </c>
      <c r="B191" s="166">
        <v>44986</v>
      </c>
      <c r="C191" s="167" t="s">
        <v>1348</v>
      </c>
      <c r="D191" s="167" t="s">
        <v>1140</v>
      </c>
      <c r="E191" s="167" t="s">
        <v>1149</v>
      </c>
      <c r="F191" s="168">
        <v>1133764</v>
      </c>
      <c r="G191" s="169" t="s">
        <v>395</v>
      </c>
      <c r="H191" s="168">
        <v>113376</v>
      </c>
      <c r="I191" s="160">
        <f t="shared" si="6"/>
        <v>1247140</v>
      </c>
    </row>
    <row r="192" spans="1:9" ht="16.5" hidden="1" x14ac:dyDescent="0.25">
      <c r="A192" s="157">
        <f t="shared" si="5"/>
        <v>3</v>
      </c>
      <c r="B192" s="166">
        <v>44987</v>
      </c>
      <c r="C192" s="167" t="s">
        <v>1349</v>
      </c>
      <c r="D192" s="167" t="s">
        <v>1140</v>
      </c>
      <c r="E192" s="167" t="s">
        <v>1350</v>
      </c>
      <c r="F192" s="168">
        <v>525793</v>
      </c>
      <c r="G192" s="169" t="s">
        <v>395</v>
      </c>
      <c r="H192" s="168">
        <v>52579</v>
      </c>
      <c r="I192" s="160">
        <f t="shared" si="6"/>
        <v>578372</v>
      </c>
    </row>
    <row r="193" spans="1:9" ht="16.5" hidden="1" x14ac:dyDescent="0.25">
      <c r="A193" s="157">
        <f t="shared" si="5"/>
        <v>3</v>
      </c>
      <c r="B193" s="166">
        <v>44987</v>
      </c>
      <c r="C193" s="167" t="s">
        <v>1351</v>
      </c>
      <c r="D193" s="167" t="s">
        <v>1140</v>
      </c>
      <c r="E193" s="167" t="s">
        <v>1166</v>
      </c>
      <c r="F193" s="168">
        <v>1284961</v>
      </c>
      <c r="G193" s="169" t="s">
        <v>395</v>
      </c>
      <c r="H193" s="168">
        <v>128496</v>
      </c>
      <c r="I193" s="160">
        <f t="shared" si="6"/>
        <v>1413457</v>
      </c>
    </row>
    <row r="194" spans="1:9" ht="16.5" hidden="1" x14ac:dyDescent="0.25">
      <c r="A194" s="157">
        <f t="shared" si="5"/>
        <v>3</v>
      </c>
      <c r="B194" s="166">
        <v>44987</v>
      </c>
      <c r="C194" s="167" t="s">
        <v>1352</v>
      </c>
      <c r="D194" s="167" t="s">
        <v>1140</v>
      </c>
      <c r="E194" s="167" t="s">
        <v>1180</v>
      </c>
      <c r="F194" s="168">
        <v>1681317</v>
      </c>
      <c r="G194" s="169" t="s">
        <v>395</v>
      </c>
      <c r="H194" s="168">
        <v>168132</v>
      </c>
      <c r="I194" s="160">
        <f t="shared" si="6"/>
        <v>1849449</v>
      </c>
    </row>
    <row r="195" spans="1:9" ht="16.5" hidden="1" x14ac:dyDescent="0.25">
      <c r="A195" s="157">
        <f t="shared" si="5"/>
        <v>3</v>
      </c>
      <c r="B195" s="166">
        <v>44989</v>
      </c>
      <c r="C195" s="167" t="s">
        <v>1353</v>
      </c>
      <c r="D195" s="167" t="s">
        <v>1140</v>
      </c>
      <c r="E195" s="167" t="s">
        <v>1354</v>
      </c>
      <c r="F195" s="168">
        <v>746025</v>
      </c>
      <c r="G195" s="169" t="s">
        <v>395</v>
      </c>
      <c r="H195" s="168">
        <v>74603</v>
      </c>
      <c r="I195" s="160">
        <f t="shared" si="6"/>
        <v>820628</v>
      </c>
    </row>
    <row r="196" spans="1:9" ht="16.5" hidden="1" x14ac:dyDescent="0.25">
      <c r="A196" s="157">
        <f t="shared" si="5"/>
        <v>3</v>
      </c>
      <c r="B196" s="166">
        <v>44989</v>
      </c>
      <c r="C196" s="167" t="s">
        <v>1355</v>
      </c>
      <c r="D196" s="167" t="s">
        <v>1140</v>
      </c>
      <c r="E196" s="167" t="s">
        <v>1356</v>
      </c>
      <c r="F196" s="168">
        <v>2124788</v>
      </c>
      <c r="G196" s="169" t="s">
        <v>395</v>
      </c>
      <c r="H196" s="168">
        <v>212479</v>
      </c>
      <c r="I196" s="160">
        <f t="shared" si="6"/>
        <v>2337267</v>
      </c>
    </row>
    <row r="197" spans="1:9" ht="16.5" hidden="1" x14ac:dyDescent="0.25">
      <c r="A197" s="157">
        <f t="shared" si="5"/>
        <v>3</v>
      </c>
      <c r="B197" s="166">
        <v>44989</v>
      </c>
      <c r="C197" s="167" t="s">
        <v>1357</v>
      </c>
      <c r="D197" s="167" t="s">
        <v>1140</v>
      </c>
      <c r="E197" s="167" t="s">
        <v>1147</v>
      </c>
      <c r="F197" s="168">
        <v>2883772</v>
      </c>
      <c r="G197" s="169" t="s">
        <v>395</v>
      </c>
      <c r="H197" s="168">
        <v>288377</v>
      </c>
      <c r="I197" s="160">
        <f t="shared" si="6"/>
        <v>3172149</v>
      </c>
    </row>
    <row r="198" spans="1:9" ht="16.5" hidden="1" x14ac:dyDescent="0.25">
      <c r="A198" s="157">
        <f t="shared" si="5"/>
        <v>3</v>
      </c>
      <c r="B198" s="166">
        <v>44989</v>
      </c>
      <c r="C198" s="167" t="s">
        <v>1358</v>
      </c>
      <c r="D198" s="167" t="s">
        <v>1140</v>
      </c>
      <c r="E198" s="167" t="s">
        <v>1359</v>
      </c>
      <c r="F198" s="168">
        <v>1207368</v>
      </c>
      <c r="G198" s="169" t="s">
        <v>395</v>
      </c>
      <c r="H198" s="168">
        <v>120737</v>
      </c>
      <c r="I198" s="160">
        <f t="shared" si="6"/>
        <v>1328105</v>
      </c>
    </row>
    <row r="199" spans="1:9" ht="16.5" hidden="1" x14ac:dyDescent="0.25">
      <c r="A199" s="157">
        <f t="shared" si="5"/>
        <v>3</v>
      </c>
      <c r="B199" s="166">
        <v>44991</v>
      </c>
      <c r="C199" s="167" t="s">
        <v>1360</v>
      </c>
      <c r="D199" s="167" t="s">
        <v>1140</v>
      </c>
      <c r="E199" s="167" t="s">
        <v>1190</v>
      </c>
      <c r="F199" s="168">
        <v>1293415</v>
      </c>
      <c r="G199" s="169" t="s">
        <v>395</v>
      </c>
      <c r="H199" s="168">
        <v>129342</v>
      </c>
      <c r="I199" s="160">
        <f t="shared" si="6"/>
        <v>1422757</v>
      </c>
    </row>
    <row r="200" spans="1:9" ht="16.5" hidden="1" x14ac:dyDescent="0.25">
      <c r="A200" s="157">
        <f t="shared" ref="A200:A263" si="7">+MONTH(B200)</f>
        <v>3</v>
      </c>
      <c r="B200" s="166">
        <v>44991</v>
      </c>
      <c r="C200" s="167" t="s">
        <v>1361</v>
      </c>
      <c r="D200" s="167" t="s">
        <v>1140</v>
      </c>
      <c r="E200" s="167" t="s">
        <v>1173</v>
      </c>
      <c r="F200" s="168">
        <v>2883402</v>
      </c>
      <c r="G200" s="169" t="s">
        <v>395</v>
      </c>
      <c r="H200" s="168">
        <v>288340</v>
      </c>
      <c r="I200" s="160">
        <f t="shared" si="6"/>
        <v>3171742</v>
      </c>
    </row>
    <row r="201" spans="1:9" ht="16.5" hidden="1" x14ac:dyDescent="0.25">
      <c r="A201" s="157">
        <f t="shared" si="7"/>
        <v>3</v>
      </c>
      <c r="B201" s="166">
        <v>44992</v>
      </c>
      <c r="C201" s="167" t="s">
        <v>1362</v>
      </c>
      <c r="D201" s="167" t="s">
        <v>1140</v>
      </c>
      <c r="E201" s="167" t="s">
        <v>1363</v>
      </c>
      <c r="F201" s="168">
        <v>1626410</v>
      </c>
      <c r="G201" s="169" t="s">
        <v>395</v>
      </c>
      <c r="H201" s="168">
        <v>162641</v>
      </c>
      <c r="I201" s="160">
        <f t="shared" si="6"/>
        <v>1789051</v>
      </c>
    </row>
    <row r="202" spans="1:9" ht="16.5" hidden="1" x14ac:dyDescent="0.25">
      <c r="A202" s="157">
        <f t="shared" si="7"/>
        <v>3</v>
      </c>
      <c r="B202" s="166">
        <v>44992</v>
      </c>
      <c r="C202" s="167" t="s">
        <v>1364</v>
      </c>
      <c r="D202" s="167" t="s">
        <v>1140</v>
      </c>
      <c r="E202" s="167" t="s">
        <v>1365</v>
      </c>
      <c r="F202" s="168">
        <v>3631507</v>
      </c>
      <c r="G202" s="169" t="s">
        <v>395</v>
      </c>
      <c r="H202" s="168">
        <v>363151</v>
      </c>
      <c r="I202" s="160">
        <f t="shared" si="6"/>
        <v>3994658</v>
      </c>
    </row>
    <row r="203" spans="1:9" ht="16.5" hidden="1" x14ac:dyDescent="0.25">
      <c r="A203" s="157">
        <f t="shared" si="7"/>
        <v>3</v>
      </c>
      <c r="B203" s="166">
        <v>44992</v>
      </c>
      <c r="C203" s="167" t="s">
        <v>1366</v>
      </c>
      <c r="D203" s="167" t="s">
        <v>1140</v>
      </c>
      <c r="E203" s="167" t="s">
        <v>1200</v>
      </c>
      <c r="F203" s="168">
        <v>876322</v>
      </c>
      <c r="G203" s="169" t="s">
        <v>395</v>
      </c>
      <c r="H203" s="168">
        <v>87632</v>
      </c>
      <c r="I203" s="160">
        <f t="shared" si="6"/>
        <v>963954</v>
      </c>
    </row>
    <row r="204" spans="1:9" ht="16.5" hidden="1" x14ac:dyDescent="0.25">
      <c r="A204" s="157">
        <f t="shared" si="7"/>
        <v>3</v>
      </c>
      <c r="B204" s="166">
        <v>44992</v>
      </c>
      <c r="C204" s="167" t="s">
        <v>1367</v>
      </c>
      <c r="D204" s="167" t="s">
        <v>1140</v>
      </c>
      <c r="E204" s="167" t="s">
        <v>1145</v>
      </c>
      <c r="F204" s="168">
        <v>1122098</v>
      </c>
      <c r="G204" s="169" t="s">
        <v>395</v>
      </c>
      <c r="H204" s="168">
        <v>112210</v>
      </c>
      <c r="I204" s="160">
        <f t="shared" si="6"/>
        <v>1234308</v>
      </c>
    </row>
    <row r="205" spans="1:9" ht="16.5" hidden="1" x14ac:dyDescent="0.25">
      <c r="A205" s="157">
        <f t="shared" si="7"/>
        <v>3</v>
      </c>
      <c r="B205" s="166">
        <v>44992</v>
      </c>
      <c r="C205" s="167" t="s">
        <v>1368</v>
      </c>
      <c r="D205" s="167" t="s">
        <v>1140</v>
      </c>
      <c r="E205" s="167" t="s">
        <v>1168</v>
      </c>
      <c r="F205" s="168">
        <v>2318208</v>
      </c>
      <c r="G205" s="169" t="s">
        <v>395</v>
      </c>
      <c r="H205" s="168">
        <v>231821</v>
      </c>
      <c r="I205" s="160">
        <f t="shared" si="6"/>
        <v>2550029</v>
      </c>
    </row>
    <row r="206" spans="1:9" ht="16.5" hidden="1" x14ac:dyDescent="0.25">
      <c r="A206" s="157">
        <f t="shared" si="7"/>
        <v>3</v>
      </c>
      <c r="B206" s="166">
        <v>44992</v>
      </c>
      <c r="C206" s="167" t="s">
        <v>1369</v>
      </c>
      <c r="D206" s="167" t="s">
        <v>1140</v>
      </c>
      <c r="E206" s="167" t="s">
        <v>1370</v>
      </c>
      <c r="F206" s="168">
        <v>1441885</v>
      </c>
      <c r="G206" s="169" t="s">
        <v>395</v>
      </c>
      <c r="H206" s="168">
        <v>144189</v>
      </c>
      <c r="I206" s="160">
        <f t="shared" si="6"/>
        <v>1586074</v>
      </c>
    </row>
    <row r="207" spans="1:9" ht="16.5" hidden="1" x14ac:dyDescent="0.25">
      <c r="A207" s="157">
        <f t="shared" si="7"/>
        <v>3</v>
      </c>
      <c r="B207" s="166">
        <v>44995</v>
      </c>
      <c r="C207" s="167" t="s">
        <v>1371</v>
      </c>
      <c r="D207" s="167" t="s">
        <v>1140</v>
      </c>
      <c r="E207" s="167" t="s">
        <v>1311</v>
      </c>
      <c r="F207" s="168">
        <v>985452</v>
      </c>
      <c r="G207" s="169" t="s">
        <v>395</v>
      </c>
      <c r="H207" s="168">
        <v>98545</v>
      </c>
      <c r="I207" s="160">
        <f t="shared" si="6"/>
        <v>1083997</v>
      </c>
    </row>
    <row r="208" spans="1:9" ht="16.5" hidden="1" x14ac:dyDescent="0.25">
      <c r="A208" s="157">
        <f t="shared" si="7"/>
        <v>3</v>
      </c>
      <c r="B208" s="166">
        <v>44995</v>
      </c>
      <c r="C208" s="167" t="s">
        <v>1372</v>
      </c>
      <c r="D208" s="167" t="s">
        <v>1140</v>
      </c>
      <c r="E208" s="167" t="s">
        <v>1143</v>
      </c>
      <c r="F208" s="168">
        <v>2140994</v>
      </c>
      <c r="G208" s="169" t="s">
        <v>395</v>
      </c>
      <c r="H208" s="168">
        <v>214099</v>
      </c>
      <c r="I208" s="160">
        <f t="shared" si="6"/>
        <v>2355093</v>
      </c>
    </row>
    <row r="209" spans="1:9" ht="16.5" hidden="1" x14ac:dyDescent="0.25">
      <c r="A209" s="157">
        <f t="shared" si="7"/>
        <v>3</v>
      </c>
      <c r="B209" s="166">
        <v>44996</v>
      </c>
      <c r="C209" s="167" t="s">
        <v>1373</v>
      </c>
      <c r="D209" s="167" t="s">
        <v>1140</v>
      </c>
      <c r="E209" s="167" t="s">
        <v>1209</v>
      </c>
      <c r="F209" s="168">
        <v>987113</v>
      </c>
      <c r="G209" s="169" t="s">
        <v>395</v>
      </c>
      <c r="H209" s="168">
        <v>98711</v>
      </c>
      <c r="I209" s="160">
        <f t="shared" si="6"/>
        <v>1085824</v>
      </c>
    </row>
    <row r="210" spans="1:9" ht="16.5" hidden="1" x14ac:dyDescent="0.25">
      <c r="A210" s="157">
        <f t="shared" si="7"/>
        <v>3</v>
      </c>
      <c r="B210" s="166">
        <v>44996</v>
      </c>
      <c r="C210" s="167" t="s">
        <v>1374</v>
      </c>
      <c r="D210" s="167" t="s">
        <v>1140</v>
      </c>
      <c r="E210" s="167" t="s">
        <v>1263</v>
      </c>
      <c r="F210" s="168">
        <v>1019341</v>
      </c>
      <c r="G210" s="169" t="s">
        <v>395</v>
      </c>
      <c r="H210" s="168">
        <v>101934</v>
      </c>
      <c r="I210" s="160">
        <f t="shared" si="6"/>
        <v>1121275</v>
      </c>
    </row>
    <row r="211" spans="1:9" ht="16.5" hidden="1" x14ac:dyDescent="0.25">
      <c r="A211" s="157">
        <f t="shared" si="7"/>
        <v>3</v>
      </c>
      <c r="B211" s="166">
        <v>44998</v>
      </c>
      <c r="C211" s="167" t="s">
        <v>1375</v>
      </c>
      <c r="D211" s="167" t="s">
        <v>1140</v>
      </c>
      <c r="E211" s="167" t="s">
        <v>1376</v>
      </c>
      <c r="F211" s="168">
        <v>814299</v>
      </c>
      <c r="G211" s="169" t="s">
        <v>395</v>
      </c>
      <c r="H211" s="168">
        <v>81430</v>
      </c>
      <c r="I211" s="160">
        <f t="shared" si="6"/>
        <v>895729</v>
      </c>
    </row>
    <row r="212" spans="1:9" ht="16.5" hidden="1" x14ac:dyDescent="0.25">
      <c r="A212" s="157">
        <f t="shared" si="7"/>
        <v>3</v>
      </c>
      <c r="B212" s="166">
        <v>44998</v>
      </c>
      <c r="C212" s="167" t="s">
        <v>1377</v>
      </c>
      <c r="D212" s="167" t="s">
        <v>1140</v>
      </c>
      <c r="E212" s="167" t="s">
        <v>1378</v>
      </c>
      <c r="F212" s="168">
        <v>713450</v>
      </c>
      <c r="G212" s="169" t="s">
        <v>395</v>
      </c>
      <c r="H212" s="168">
        <v>71345</v>
      </c>
      <c r="I212" s="160">
        <f t="shared" si="6"/>
        <v>784795</v>
      </c>
    </row>
    <row r="213" spans="1:9" ht="16.5" hidden="1" x14ac:dyDescent="0.25">
      <c r="A213" s="157">
        <f t="shared" si="7"/>
        <v>3</v>
      </c>
      <c r="B213" s="166">
        <v>44998</v>
      </c>
      <c r="C213" s="167" t="s">
        <v>1379</v>
      </c>
      <c r="D213" s="167" t="s">
        <v>1140</v>
      </c>
      <c r="E213" s="167" t="s">
        <v>1330</v>
      </c>
      <c r="F213" s="168">
        <v>1022096</v>
      </c>
      <c r="G213" s="169" t="s">
        <v>395</v>
      </c>
      <c r="H213" s="168">
        <v>102210</v>
      </c>
      <c r="I213" s="160">
        <f t="shared" si="6"/>
        <v>1124306</v>
      </c>
    </row>
    <row r="214" spans="1:9" ht="16.5" hidden="1" x14ac:dyDescent="0.25">
      <c r="A214" s="157">
        <f t="shared" si="7"/>
        <v>3</v>
      </c>
      <c r="B214" s="166">
        <v>44998</v>
      </c>
      <c r="C214" s="167" t="s">
        <v>1380</v>
      </c>
      <c r="D214" s="167" t="s">
        <v>1140</v>
      </c>
      <c r="E214" s="167" t="s">
        <v>1149</v>
      </c>
      <c r="F214" s="168">
        <v>876322</v>
      </c>
      <c r="G214" s="169" t="s">
        <v>395</v>
      </c>
      <c r="H214" s="168">
        <v>87632</v>
      </c>
      <c r="I214" s="160">
        <f t="shared" si="6"/>
        <v>963954</v>
      </c>
    </row>
    <row r="215" spans="1:9" ht="16.5" hidden="1" x14ac:dyDescent="0.25">
      <c r="A215" s="157">
        <f t="shared" si="7"/>
        <v>3</v>
      </c>
      <c r="B215" s="166">
        <v>44999</v>
      </c>
      <c r="C215" s="167" t="s">
        <v>1381</v>
      </c>
      <c r="D215" s="167" t="s">
        <v>1140</v>
      </c>
      <c r="E215" s="167" t="s">
        <v>1168</v>
      </c>
      <c r="F215" s="168">
        <v>2883772</v>
      </c>
      <c r="G215" s="169" t="s">
        <v>395</v>
      </c>
      <c r="H215" s="168">
        <v>288377</v>
      </c>
      <c r="I215" s="160">
        <f t="shared" si="6"/>
        <v>3172149</v>
      </c>
    </row>
    <row r="216" spans="1:9" ht="16.5" hidden="1" x14ac:dyDescent="0.25">
      <c r="A216" s="157">
        <f t="shared" si="7"/>
        <v>3</v>
      </c>
      <c r="B216" s="166">
        <v>44999</v>
      </c>
      <c r="C216" s="167" t="s">
        <v>1382</v>
      </c>
      <c r="D216" s="167" t="s">
        <v>1140</v>
      </c>
      <c r="E216" s="167" t="s">
        <v>1383</v>
      </c>
      <c r="F216" s="168">
        <v>1140398</v>
      </c>
      <c r="G216" s="169" t="s">
        <v>395</v>
      </c>
      <c r="H216" s="168">
        <v>114040</v>
      </c>
      <c r="I216" s="160">
        <f t="shared" si="6"/>
        <v>1254438</v>
      </c>
    </row>
    <row r="217" spans="1:9" ht="16.5" hidden="1" x14ac:dyDescent="0.25">
      <c r="A217" s="157">
        <f t="shared" si="7"/>
        <v>3</v>
      </c>
      <c r="B217" s="166">
        <v>45001</v>
      </c>
      <c r="C217" s="167" t="s">
        <v>1384</v>
      </c>
      <c r="D217" s="167" t="s">
        <v>1140</v>
      </c>
      <c r="E217" s="167" t="s">
        <v>1141</v>
      </c>
      <c r="F217" s="168">
        <v>2179474</v>
      </c>
      <c r="G217" s="169" t="s">
        <v>395</v>
      </c>
      <c r="H217" s="168">
        <v>217947</v>
      </c>
      <c r="I217" s="160">
        <f t="shared" si="6"/>
        <v>2397421</v>
      </c>
    </row>
    <row r="218" spans="1:9" ht="16.5" hidden="1" x14ac:dyDescent="0.25">
      <c r="A218" s="157">
        <f t="shared" si="7"/>
        <v>3</v>
      </c>
      <c r="B218" s="166">
        <v>45001</v>
      </c>
      <c r="C218" s="167" t="s">
        <v>1385</v>
      </c>
      <c r="D218" s="167" t="s">
        <v>1140</v>
      </c>
      <c r="E218" s="167" t="s">
        <v>1178</v>
      </c>
      <c r="F218" s="168">
        <v>1057329</v>
      </c>
      <c r="G218" s="169" t="s">
        <v>395</v>
      </c>
      <c r="H218" s="168">
        <v>105733</v>
      </c>
      <c r="I218" s="160">
        <f t="shared" si="6"/>
        <v>1163062</v>
      </c>
    </row>
    <row r="219" spans="1:9" ht="16.5" hidden="1" x14ac:dyDescent="0.25">
      <c r="A219" s="157">
        <f t="shared" si="7"/>
        <v>3</v>
      </c>
      <c r="B219" s="166">
        <v>45002</v>
      </c>
      <c r="C219" s="167" t="s">
        <v>1386</v>
      </c>
      <c r="D219" s="167" t="s">
        <v>1140</v>
      </c>
      <c r="E219" s="167" t="s">
        <v>1143</v>
      </c>
      <c r="F219" s="168">
        <v>2464408</v>
      </c>
      <c r="G219" s="169" t="s">
        <v>395</v>
      </c>
      <c r="H219" s="168">
        <v>246441</v>
      </c>
      <c r="I219" s="160">
        <f t="shared" si="6"/>
        <v>2710849</v>
      </c>
    </row>
    <row r="220" spans="1:9" ht="16.5" hidden="1" x14ac:dyDescent="0.25">
      <c r="A220" s="157">
        <f t="shared" si="7"/>
        <v>3</v>
      </c>
      <c r="B220" s="166">
        <v>45003</v>
      </c>
      <c r="C220" s="167" t="s">
        <v>1387</v>
      </c>
      <c r="D220" s="167" t="s">
        <v>1140</v>
      </c>
      <c r="E220" s="167" t="s">
        <v>1164</v>
      </c>
      <c r="F220" s="168">
        <v>1798953</v>
      </c>
      <c r="G220" s="169" t="s">
        <v>395</v>
      </c>
      <c r="H220" s="168">
        <v>179895</v>
      </c>
      <c r="I220" s="160">
        <f t="shared" si="6"/>
        <v>1978848</v>
      </c>
    </row>
    <row r="221" spans="1:9" ht="16.5" hidden="1" x14ac:dyDescent="0.25">
      <c r="A221" s="157">
        <f t="shared" si="7"/>
        <v>3</v>
      </c>
      <c r="B221" s="166">
        <v>45003</v>
      </c>
      <c r="C221" s="167" t="s">
        <v>1388</v>
      </c>
      <c r="D221" s="167" t="s">
        <v>1140</v>
      </c>
      <c r="E221" s="167" t="s">
        <v>1333</v>
      </c>
      <c r="F221" s="168">
        <v>827258</v>
      </c>
      <c r="G221" s="169" t="s">
        <v>395</v>
      </c>
      <c r="H221" s="168">
        <v>82726</v>
      </c>
      <c r="I221" s="160">
        <f t="shared" si="6"/>
        <v>909984</v>
      </c>
    </row>
    <row r="222" spans="1:9" ht="16.5" hidden="1" x14ac:dyDescent="0.25">
      <c r="A222" s="157">
        <f t="shared" si="7"/>
        <v>3</v>
      </c>
      <c r="B222" s="166">
        <v>45003</v>
      </c>
      <c r="C222" s="167" t="s">
        <v>1389</v>
      </c>
      <c r="D222" s="167" t="s">
        <v>1140</v>
      </c>
      <c r="E222" s="167" t="s">
        <v>1390</v>
      </c>
      <c r="F222" s="168">
        <v>1280158</v>
      </c>
      <c r="G222" s="169" t="s">
        <v>395</v>
      </c>
      <c r="H222" s="168">
        <v>128016</v>
      </c>
      <c r="I222" s="160">
        <f t="shared" si="6"/>
        <v>1408174</v>
      </c>
    </row>
    <row r="223" spans="1:9" ht="16.5" hidden="1" x14ac:dyDescent="0.25">
      <c r="A223" s="157">
        <f t="shared" si="7"/>
        <v>3</v>
      </c>
      <c r="B223" s="166">
        <v>45005</v>
      </c>
      <c r="C223" s="167" t="s">
        <v>1391</v>
      </c>
      <c r="D223" s="167" t="s">
        <v>1140</v>
      </c>
      <c r="E223" s="167" t="s">
        <v>1223</v>
      </c>
      <c r="F223" s="168">
        <v>876322</v>
      </c>
      <c r="G223" s="169" t="s">
        <v>395</v>
      </c>
      <c r="H223" s="168">
        <v>87632</v>
      </c>
      <c r="I223" s="160">
        <f t="shared" ref="I223:I286" si="8">+H223+F223</f>
        <v>963954</v>
      </c>
    </row>
    <row r="224" spans="1:9" ht="16.5" hidden="1" x14ac:dyDescent="0.25">
      <c r="A224" s="157">
        <f t="shared" si="7"/>
        <v>3</v>
      </c>
      <c r="B224" s="166">
        <v>45005</v>
      </c>
      <c r="C224" s="167" t="s">
        <v>1392</v>
      </c>
      <c r="D224" s="167" t="s">
        <v>1140</v>
      </c>
      <c r="E224" s="167" t="s">
        <v>1147</v>
      </c>
      <c r="F224" s="168">
        <v>1253091</v>
      </c>
      <c r="G224" s="169" t="s">
        <v>395</v>
      </c>
      <c r="H224" s="168">
        <v>125309</v>
      </c>
      <c r="I224" s="160">
        <f t="shared" si="8"/>
        <v>1378400</v>
      </c>
    </row>
    <row r="225" spans="1:9" ht="16.5" hidden="1" x14ac:dyDescent="0.25">
      <c r="A225" s="157">
        <f t="shared" si="7"/>
        <v>3</v>
      </c>
      <c r="B225" s="166">
        <v>45006</v>
      </c>
      <c r="C225" s="167" t="s">
        <v>1393</v>
      </c>
      <c r="D225" s="167" t="s">
        <v>1140</v>
      </c>
      <c r="E225" s="167" t="s">
        <v>1394</v>
      </c>
      <c r="F225" s="168">
        <v>3175580</v>
      </c>
      <c r="G225" s="169" t="s">
        <v>395</v>
      </c>
      <c r="H225" s="168">
        <v>317558</v>
      </c>
      <c r="I225" s="160">
        <f t="shared" si="8"/>
        <v>3493138</v>
      </c>
    </row>
    <row r="226" spans="1:9" ht="16.5" hidden="1" x14ac:dyDescent="0.25">
      <c r="A226" s="157">
        <f t="shared" si="7"/>
        <v>3</v>
      </c>
      <c r="B226" s="166">
        <v>45007</v>
      </c>
      <c r="C226" s="167" t="s">
        <v>1395</v>
      </c>
      <c r="D226" s="167" t="s">
        <v>1140</v>
      </c>
      <c r="E226" s="167" t="s">
        <v>1313</v>
      </c>
      <c r="F226" s="168">
        <v>1126885</v>
      </c>
      <c r="G226" s="169" t="s">
        <v>395</v>
      </c>
      <c r="H226" s="168">
        <v>112689</v>
      </c>
      <c r="I226" s="160">
        <f t="shared" si="8"/>
        <v>1239574</v>
      </c>
    </row>
    <row r="227" spans="1:9" ht="16.5" hidden="1" x14ac:dyDescent="0.25">
      <c r="A227" s="157">
        <f t="shared" si="7"/>
        <v>3</v>
      </c>
      <c r="B227" s="166">
        <v>45008</v>
      </c>
      <c r="C227" s="167" t="s">
        <v>1396</v>
      </c>
      <c r="D227" s="167" t="s">
        <v>1140</v>
      </c>
      <c r="E227" s="167" t="s">
        <v>1166</v>
      </c>
      <c r="F227" s="168">
        <v>633067</v>
      </c>
      <c r="G227" s="169" t="s">
        <v>395</v>
      </c>
      <c r="H227" s="168">
        <v>63307</v>
      </c>
      <c r="I227" s="160">
        <f t="shared" si="8"/>
        <v>696374</v>
      </c>
    </row>
    <row r="228" spans="1:9" ht="16.5" hidden="1" x14ac:dyDescent="0.25">
      <c r="A228" s="157">
        <f t="shared" si="7"/>
        <v>3</v>
      </c>
      <c r="B228" s="166">
        <v>45008</v>
      </c>
      <c r="C228" s="167" t="s">
        <v>1397</v>
      </c>
      <c r="D228" s="167" t="s">
        <v>1140</v>
      </c>
      <c r="E228" s="167" t="s">
        <v>1160</v>
      </c>
      <c r="F228" s="168">
        <v>950172</v>
      </c>
      <c r="G228" s="169" t="s">
        <v>395</v>
      </c>
      <c r="H228" s="168">
        <v>95017</v>
      </c>
      <c r="I228" s="160">
        <f t="shared" si="8"/>
        <v>1045189</v>
      </c>
    </row>
    <row r="229" spans="1:9" ht="16.5" hidden="1" x14ac:dyDescent="0.25">
      <c r="A229" s="157">
        <f t="shared" si="7"/>
        <v>3</v>
      </c>
      <c r="B229" s="166">
        <v>45009</v>
      </c>
      <c r="C229" s="167" t="s">
        <v>1398</v>
      </c>
      <c r="D229" s="167" t="s">
        <v>1140</v>
      </c>
      <c r="E229" s="167" t="s">
        <v>1147</v>
      </c>
      <c r="F229" s="168">
        <v>1752645</v>
      </c>
      <c r="G229" s="169" t="s">
        <v>395</v>
      </c>
      <c r="H229" s="168">
        <v>175265</v>
      </c>
      <c r="I229" s="160">
        <f t="shared" si="8"/>
        <v>1927910</v>
      </c>
    </row>
    <row r="230" spans="1:9" ht="16.5" hidden="1" x14ac:dyDescent="0.25">
      <c r="A230" s="157">
        <f t="shared" si="7"/>
        <v>3</v>
      </c>
      <c r="B230" s="166">
        <v>45010</v>
      </c>
      <c r="C230" s="167" t="s">
        <v>1399</v>
      </c>
      <c r="D230" s="167" t="s">
        <v>1140</v>
      </c>
      <c r="E230" s="167" t="s">
        <v>1383</v>
      </c>
      <c r="F230" s="168">
        <v>876322</v>
      </c>
      <c r="G230" s="169" t="s">
        <v>395</v>
      </c>
      <c r="H230" s="168">
        <v>87632</v>
      </c>
      <c r="I230" s="160">
        <f t="shared" si="8"/>
        <v>963954</v>
      </c>
    </row>
    <row r="231" spans="1:9" ht="16.5" hidden="1" x14ac:dyDescent="0.25">
      <c r="A231" s="157">
        <f t="shared" si="7"/>
        <v>3</v>
      </c>
      <c r="B231" s="166">
        <v>45010</v>
      </c>
      <c r="C231" s="167" t="s">
        <v>1400</v>
      </c>
      <c r="D231" s="167" t="s">
        <v>1140</v>
      </c>
      <c r="E231" s="167" t="s">
        <v>1311</v>
      </c>
      <c r="F231" s="168">
        <v>932637</v>
      </c>
      <c r="G231" s="169" t="s">
        <v>395</v>
      </c>
      <c r="H231" s="168">
        <v>93264</v>
      </c>
      <c r="I231" s="160">
        <f t="shared" si="8"/>
        <v>1025901</v>
      </c>
    </row>
    <row r="232" spans="1:9" ht="16.5" hidden="1" x14ac:dyDescent="0.25">
      <c r="A232" s="157">
        <f t="shared" si="7"/>
        <v>3</v>
      </c>
      <c r="B232" s="166">
        <v>45013</v>
      </c>
      <c r="C232" s="167" t="s">
        <v>1401</v>
      </c>
      <c r="D232" s="167" t="s">
        <v>1140</v>
      </c>
      <c r="E232" s="167" t="s">
        <v>1402</v>
      </c>
      <c r="F232" s="168">
        <v>2996404</v>
      </c>
      <c r="G232" s="169" t="s">
        <v>395</v>
      </c>
      <c r="H232" s="168">
        <v>299640</v>
      </c>
      <c r="I232" s="160">
        <f t="shared" si="8"/>
        <v>3296044</v>
      </c>
    </row>
    <row r="233" spans="1:9" ht="16.5" hidden="1" x14ac:dyDescent="0.25">
      <c r="A233" s="157">
        <f t="shared" si="7"/>
        <v>3</v>
      </c>
      <c r="B233" s="166">
        <v>45013</v>
      </c>
      <c r="C233" s="167" t="s">
        <v>1403</v>
      </c>
      <c r="D233" s="167" t="s">
        <v>1140</v>
      </c>
      <c r="E233" s="167" t="s">
        <v>1168</v>
      </c>
      <c r="F233" s="168">
        <v>2525945</v>
      </c>
      <c r="G233" s="169" t="s">
        <v>395</v>
      </c>
      <c r="H233" s="168">
        <v>252595</v>
      </c>
      <c r="I233" s="160">
        <f t="shared" si="8"/>
        <v>2778540</v>
      </c>
    </row>
    <row r="234" spans="1:9" ht="16.5" hidden="1" x14ac:dyDescent="0.25">
      <c r="A234" s="157">
        <f t="shared" si="7"/>
        <v>3</v>
      </c>
      <c r="B234" s="166">
        <v>45014</v>
      </c>
      <c r="C234" s="167" t="s">
        <v>1404</v>
      </c>
      <c r="D234" s="167" t="s">
        <v>1140</v>
      </c>
      <c r="E234" s="167" t="s">
        <v>1143</v>
      </c>
      <c r="F234" s="168">
        <v>769332</v>
      </c>
      <c r="G234" s="169" t="s">
        <v>395</v>
      </c>
      <c r="H234" s="168">
        <v>76933</v>
      </c>
      <c r="I234" s="160">
        <f t="shared" si="8"/>
        <v>846265</v>
      </c>
    </row>
    <row r="235" spans="1:9" ht="16.5" hidden="1" x14ac:dyDescent="0.25">
      <c r="A235" s="157">
        <f t="shared" si="7"/>
        <v>3</v>
      </c>
      <c r="B235" s="166">
        <v>45014</v>
      </c>
      <c r="C235" s="167" t="s">
        <v>1405</v>
      </c>
      <c r="D235" s="167" t="s">
        <v>1140</v>
      </c>
      <c r="E235" s="167" t="s">
        <v>1229</v>
      </c>
      <c r="F235" s="168">
        <v>1166596</v>
      </c>
      <c r="G235" s="169" t="s">
        <v>395</v>
      </c>
      <c r="H235" s="168">
        <v>116660</v>
      </c>
      <c r="I235" s="160">
        <f t="shared" si="8"/>
        <v>1283256</v>
      </c>
    </row>
    <row r="236" spans="1:9" ht="16.5" hidden="1" x14ac:dyDescent="0.25">
      <c r="A236" s="157">
        <f t="shared" si="7"/>
        <v>3</v>
      </c>
      <c r="B236" s="166">
        <v>45014</v>
      </c>
      <c r="C236" s="167" t="s">
        <v>1406</v>
      </c>
      <c r="D236" s="167" t="s">
        <v>1140</v>
      </c>
      <c r="E236" s="167" t="s">
        <v>1143</v>
      </c>
      <c r="F236" s="168">
        <v>1645205</v>
      </c>
      <c r="G236" s="169" t="s">
        <v>395</v>
      </c>
      <c r="H236" s="168">
        <v>164521</v>
      </c>
      <c r="I236" s="160">
        <f t="shared" si="8"/>
        <v>1809726</v>
      </c>
    </row>
    <row r="237" spans="1:9" ht="16.5" hidden="1" x14ac:dyDescent="0.25">
      <c r="A237" s="157">
        <f t="shared" si="7"/>
        <v>3</v>
      </c>
      <c r="B237" s="166">
        <v>45016</v>
      </c>
      <c r="C237" s="167" t="s">
        <v>1407</v>
      </c>
      <c r="D237" s="167" t="s">
        <v>1252</v>
      </c>
      <c r="E237" s="167" t="s">
        <v>1408</v>
      </c>
      <c r="F237" s="168">
        <v>-12871540</v>
      </c>
      <c r="G237" s="169" t="s">
        <v>395</v>
      </c>
      <c r="H237" s="168">
        <v>-1287154</v>
      </c>
      <c r="I237" s="160">
        <f t="shared" si="8"/>
        <v>-14158694</v>
      </c>
    </row>
    <row r="238" spans="1:9" ht="16.5" hidden="1" x14ac:dyDescent="0.25">
      <c r="A238" s="157">
        <f t="shared" si="7"/>
        <v>4</v>
      </c>
      <c r="B238" s="166">
        <v>45017</v>
      </c>
      <c r="C238" s="167" t="s">
        <v>1409</v>
      </c>
      <c r="D238" s="167" t="s">
        <v>1140</v>
      </c>
      <c r="E238" s="167" t="s">
        <v>1402</v>
      </c>
      <c r="F238" s="168">
        <v>1361501</v>
      </c>
      <c r="G238" s="169" t="s">
        <v>395</v>
      </c>
      <c r="H238" s="168">
        <v>136150</v>
      </c>
      <c r="I238" s="160">
        <f t="shared" si="8"/>
        <v>1497651</v>
      </c>
    </row>
    <row r="239" spans="1:9" ht="16.5" hidden="1" x14ac:dyDescent="0.25">
      <c r="A239" s="157">
        <f t="shared" si="7"/>
        <v>4</v>
      </c>
      <c r="B239" s="166">
        <v>45017</v>
      </c>
      <c r="C239" s="167" t="s">
        <v>1410</v>
      </c>
      <c r="D239" s="167" t="s">
        <v>1140</v>
      </c>
      <c r="E239" s="167" t="s">
        <v>1347</v>
      </c>
      <c r="F239" s="168">
        <v>1055051</v>
      </c>
      <c r="G239" s="169" t="s">
        <v>395</v>
      </c>
      <c r="H239" s="168">
        <v>105505</v>
      </c>
      <c r="I239" s="160">
        <f t="shared" si="8"/>
        <v>1160556</v>
      </c>
    </row>
    <row r="240" spans="1:9" ht="16.5" hidden="1" x14ac:dyDescent="0.25">
      <c r="A240" s="157">
        <f t="shared" si="7"/>
        <v>4</v>
      </c>
      <c r="B240" s="166">
        <v>45017</v>
      </c>
      <c r="C240" s="167" t="s">
        <v>1411</v>
      </c>
      <c r="D240" s="167" t="s">
        <v>1140</v>
      </c>
      <c r="E240" s="167" t="s">
        <v>1376</v>
      </c>
      <c r="F240" s="168">
        <v>527525</v>
      </c>
      <c r="G240" s="169" t="s">
        <v>395</v>
      </c>
      <c r="H240" s="168">
        <v>52753</v>
      </c>
      <c r="I240" s="160">
        <f t="shared" si="8"/>
        <v>580278</v>
      </c>
    </row>
    <row r="241" spans="1:9" ht="16.5" hidden="1" x14ac:dyDescent="0.25">
      <c r="A241" s="157">
        <f t="shared" si="7"/>
        <v>4</v>
      </c>
      <c r="B241" s="166">
        <v>45017</v>
      </c>
      <c r="C241" s="167" t="s">
        <v>1412</v>
      </c>
      <c r="D241" s="167" t="s">
        <v>1140</v>
      </c>
      <c r="E241" s="167" t="s">
        <v>1197</v>
      </c>
      <c r="F241" s="168">
        <v>829639</v>
      </c>
      <c r="G241" s="169" t="s">
        <v>395</v>
      </c>
      <c r="H241" s="168">
        <v>82964</v>
      </c>
      <c r="I241" s="160">
        <f t="shared" si="8"/>
        <v>912603</v>
      </c>
    </row>
    <row r="242" spans="1:9" ht="16.5" hidden="1" x14ac:dyDescent="0.25">
      <c r="A242" s="157">
        <f t="shared" si="7"/>
        <v>4</v>
      </c>
      <c r="B242" s="166">
        <v>45017</v>
      </c>
      <c r="C242" s="167" t="s">
        <v>1413</v>
      </c>
      <c r="D242" s="167" t="s">
        <v>1140</v>
      </c>
      <c r="E242" s="167" t="s">
        <v>1194</v>
      </c>
      <c r="F242" s="168">
        <v>648415</v>
      </c>
      <c r="G242" s="169" t="s">
        <v>395</v>
      </c>
      <c r="H242" s="168">
        <v>64842</v>
      </c>
      <c r="I242" s="160">
        <f t="shared" si="8"/>
        <v>713257</v>
      </c>
    </row>
    <row r="243" spans="1:9" ht="16.5" hidden="1" x14ac:dyDescent="0.25">
      <c r="A243" s="157">
        <f t="shared" si="7"/>
        <v>4</v>
      </c>
      <c r="B243" s="166">
        <v>45019</v>
      </c>
      <c r="C243" s="167" t="s">
        <v>1414</v>
      </c>
      <c r="D243" s="167" t="s">
        <v>1140</v>
      </c>
      <c r="E243" s="167" t="s">
        <v>1190</v>
      </c>
      <c r="F243" s="168">
        <v>935958</v>
      </c>
      <c r="G243" s="169" t="s">
        <v>395</v>
      </c>
      <c r="H243" s="168">
        <v>93596</v>
      </c>
      <c r="I243" s="160">
        <f t="shared" si="8"/>
        <v>1029554</v>
      </c>
    </row>
    <row r="244" spans="1:9" ht="16.5" hidden="1" x14ac:dyDescent="0.25">
      <c r="A244" s="157">
        <f t="shared" si="7"/>
        <v>4</v>
      </c>
      <c r="B244" s="166">
        <v>45019</v>
      </c>
      <c r="C244" s="167" t="s">
        <v>745</v>
      </c>
      <c r="D244" s="167" t="s">
        <v>1140</v>
      </c>
      <c r="E244" s="167" t="s">
        <v>1145</v>
      </c>
      <c r="F244" s="168">
        <v>1094822</v>
      </c>
      <c r="G244" s="169" t="s">
        <v>395</v>
      </c>
      <c r="H244" s="168">
        <v>109482</v>
      </c>
      <c r="I244" s="160">
        <f t="shared" si="8"/>
        <v>1204304</v>
      </c>
    </row>
    <row r="245" spans="1:9" ht="16.5" hidden="1" x14ac:dyDescent="0.25">
      <c r="A245" s="157">
        <f t="shared" si="7"/>
        <v>4</v>
      </c>
      <c r="B245" s="166">
        <v>45019</v>
      </c>
      <c r="C245" s="167" t="s">
        <v>1415</v>
      </c>
      <c r="D245" s="167" t="s">
        <v>1140</v>
      </c>
      <c r="E245" s="167" t="s">
        <v>1203</v>
      </c>
      <c r="F245" s="168">
        <v>1069148</v>
      </c>
      <c r="G245" s="169" t="s">
        <v>395</v>
      </c>
      <c r="H245" s="168">
        <v>106915</v>
      </c>
      <c r="I245" s="160">
        <f t="shared" si="8"/>
        <v>1176063</v>
      </c>
    </row>
    <row r="246" spans="1:9" ht="16.5" hidden="1" x14ac:dyDescent="0.25">
      <c r="A246" s="157">
        <f t="shared" si="7"/>
        <v>4</v>
      </c>
      <c r="B246" s="166">
        <v>45019</v>
      </c>
      <c r="C246" s="167" t="s">
        <v>1416</v>
      </c>
      <c r="D246" s="167" t="s">
        <v>1140</v>
      </c>
      <c r="E246" s="167" t="s">
        <v>1143</v>
      </c>
      <c r="F246" s="168">
        <v>1979968</v>
      </c>
      <c r="G246" s="169" t="s">
        <v>395</v>
      </c>
      <c r="H246" s="168">
        <v>197997</v>
      </c>
      <c r="I246" s="160">
        <f t="shared" si="8"/>
        <v>2177965</v>
      </c>
    </row>
    <row r="247" spans="1:9" ht="16.5" hidden="1" x14ac:dyDescent="0.25">
      <c r="A247" s="157">
        <f t="shared" si="7"/>
        <v>4</v>
      </c>
      <c r="B247" s="166">
        <v>45019</v>
      </c>
      <c r="C247" s="167" t="s">
        <v>1417</v>
      </c>
      <c r="D247" s="167" t="s">
        <v>1140</v>
      </c>
      <c r="E247" s="167" t="s">
        <v>1147</v>
      </c>
      <c r="F247" s="168">
        <v>1600175</v>
      </c>
      <c r="G247" s="169" t="s">
        <v>395</v>
      </c>
      <c r="H247" s="168">
        <v>160018</v>
      </c>
      <c r="I247" s="160">
        <f t="shared" si="8"/>
        <v>1760193</v>
      </c>
    </row>
    <row r="248" spans="1:9" ht="16.5" hidden="1" x14ac:dyDescent="0.25">
      <c r="A248" s="157">
        <f t="shared" si="7"/>
        <v>4</v>
      </c>
      <c r="B248" s="166">
        <v>45019</v>
      </c>
      <c r="C248" s="167" t="s">
        <v>1418</v>
      </c>
      <c r="D248" s="167" t="s">
        <v>1140</v>
      </c>
      <c r="E248" s="167" t="s">
        <v>1166</v>
      </c>
      <c r="F248" s="168">
        <v>1177787</v>
      </c>
      <c r="G248" s="169" t="s">
        <v>395</v>
      </c>
      <c r="H248" s="168">
        <v>117779</v>
      </c>
      <c r="I248" s="160">
        <f t="shared" si="8"/>
        <v>1295566</v>
      </c>
    </row>
    <row r="249" spans="1:9" ht="16.5" hidden="1" x14ac:dyDescent="0.25">
      <c r="A249" s="157">
        <f t="shared" si="7"/>
        <v>4</v>
      </c>
      <c r="B249" s="166">
        <v>45020</v>
      </c>
      <c r="C249" s="167" t="s">
        <v>1419</v>
      </c>
      <c r="D249" s="167" t="s">
        <v>1140</v>
      </c>
      <c r="E249" s="167" t="s">
        <v>1472</v>
      </c>
      <c r="F249" s="168">
        <v>0</v>
      </c>
      <c r="G249" s="169" t="s">
        <v>395</v>
      </c>
      <c r="H249" s="168">
        <v>0</v>
      </c>
      <c r="I249" s="160">
        <f t="shared" si="8"/>
        <v>0</v>
      </c>
    </row>
    <row r="250" spans="1:9" ht="16.5" hidden="1" x14ac:dyDescent="0.25">
      <c r="A250" s="157">
        <f t="shared" si="7"/>
        <v>4</v>
      </c>
      <c r="B250" s="166">
        <v>45020</v>
      </c>
      <c r="C250" s="167" t="s">
        <v>1420</v>
      </c>
      <c r="D250" s="167" t="s">
        <v>1140</v>
      </c>
      <c r="E250" s="167" t="s">
        <v>1421</v>
      </c>
      <c r="F250" s="168">
        <v>2742710</v>
      </c>
      <c r="G250" s="169" t="s">
        <v>395</v>
      </c>
      <c r="H250" s="168">
        <v>274271</v>
      </c>
      <c r="I250" s="160">
        <f t="shared" si="8"/>
        <v>3016981</v>
      </c>
    </row>
    <row r="251" spans="1:9" ht="16.5" hidden="1" x14ac:dyDescent="0.25">
      <c r="A251" s="157">
        <f t="shared" si="7"/>
        <v>4</v>
      </c>
      <c r="B251" s="166">
        <v>45021</v>
      </c>
      <c r="C251" s="167" t="s">
        <v>1422</v>
      </c>
      <c r="D251" s="167" t="s">
        <v>1140</v>
      </c>
      <c r="E251" s="167" t="s">
        <v>1423</v>
      </c>
      <c r="F251" s="168">
        <v>610923</v>
      </c>
      <c r="G251" s="169" t="s">
        <v>395</v>
      </c>
      <c r="H251" s="168">
        <v>61092</v>
      </c>
      <c r="I251" s="160">
        <f t="shared" si="8"/>
        <v>672015</v>
      </c>
    </row>
    <row r="252" spans="1:9" ht="16.5" hidden="1" x14ac:dyDescent="0.25">
      <c r="A252" s="157">
        <f t="shared" si="7"/>
        <v>4</v>
      </c>
      <c r="B252" s="166">
        <v>45021</v>
      </c>
      <c r="C252" s="167" t="s">
        <v>1424</v>
      </c>
      <c r="D252" s="167" t="s">
        <v>1140</v>
      </c>
      <c r="E252" s="167" t="s">
        <v>1313</v>
      </c>
      <c r="F252" s="168">
        <v>955302</v>
      </c>
      <c r="G252" s="169" t="s">
        <v>395</v>
      </c>
      <c r="H252" s="168">
        <v>95530</v>
      </c>
      <c r="I252" s="160">
        <f t="shared" si="8"/>
        <v>1050832</v>
      </c>
    </row>
    <row r="253" spans="1:9" ht="16.5" hidden="1" x14ac:dyDescent="0.25">
      <c r="A253" s="157">
        <f t="shared" si="7"/>
        <v>4</v>
      </c>
      <c r="B253" s="166">
        <v>45021</v>
      </c>
      <c r="C253" s="167" t="s">
        <v>1425</v>
      </c>
      <c r="D253" s="167" t="s">
        <v>1140</v>
      </c>
      <c r="E253" s="167" t="s">
        <v>1178</v>
      </c>
      <c r="F253" s="168">
        <v>1055050</v>
      </c>
      <c r="G253" s="169" t="s">
        <v>395</v>
      </c>
      <c r="H253" s="168">
        <v>105505</v>
      </c>
      <c r="I253" s="160">
        <f t="shared" si="8"/>
        <v>1160555</v>
      </c>
    </row>
    <row r="254" spans="1:9" ht="16.5" hidden="1" x14ac:dyDescent="0.25">
      <c r="A254" s="157">
        <f t="shared" si="7"/>
        <v>4</v>
      </c>
      <c r="B254" s="166">
        <v>45021</v>
      </c>
      <c r="C254" s="167" t="s">
        <v>1426</v>
      </c>
      <c r="D254" s="167" t="s">
        <v>1140</v>
      </c>
      <c r="E254" s="167" t="s">
        <v>1212</v>
      </c>
      <c r="F254" s="168">
        <v>1412337</v>
      </c>
      <c r="G254" s="169" t="s">
        <v>395</v>
      </c>
      <c r="H254" s="168">
        <v>141234</v>
      </c>
      <c r="I254" s="160">
        <f t="shared" si="8"/>
        <v>1553571</v>
      </c>
    </row>
    <row r="255" spans="1:9" ht="16.5" hidden="1" x14ac:dyDescent="0.25">
      <c r="A255" s="157">
        <f t="shared" si="7"/>
        <v>4</v>
      </c>
      <c r="B255" s="166">
        <v>45022</v>
      </c>
      <c r="C255" s="167" t="s">
        <v>1427</v>
      </c>
      <c r="D255" s="167" t="s">
        <v>1140</v>
      </c>
      <c r="E255" s="167" t="s">
        <v>1200</v>
      </c>
      <c r="F255" s="168">
        <v>632273</v>
      </c>
      <c r="G255" s="169" t="s">
        <v>395</v>
      </c>
      <c r="H255" s="168">
        <v>63227</v>
      </c>
      <c r="I255" s="160">
        <f t="shared" si="8"/>
        <v>695500</v>
      </c>
    </row>
    <row r="256" spans="1:9" ht="16.5" hidden="1" x14ac:dyDescent="0.25">
      <c r="A256" s="157">
        <f t="shared" si="7"/>
        <v>4</v>
      </c>
      <c r="B256" s="166">
        <v>45023</v>
      </c>
      <c r="C256" s="167" t="s">
        <v>1428</v>
      </c>
      <c r="D256" s="167" t="s">
        <v>1140</v>
      </c>
      <c r="E256" s="167" t="s">
        <v>1429</v>
      </c>
      <c r="F256" s="168">
        <v>986996</v>
      </c>
      <c r="G256" s="169" t="s">
        <v>395</v>
      </c>
      <c r="H256" s="168">
        <v>98700</v>
      </c>
      <c r="I256" s="160">
        <f t="shared" si="8"/>
        <v>1085696</v>
      </c>
    </row>
    <row r="257" spans="1:9" ht="16.5" hidden="1" x14ac:dyDescent="0.25">
      <c r="A257" s="157">
        <f t="shared" si="7"/>
        <v>4</v>
      </c>
      <c r="B257" s="166">
        <v>45023</v>
      </c>
      <c r="C257" s="167" t="s">
        <v>1430</v>
      </c>
      <c r="D257" s="167" t="s">
        <v>1140</v>
      </c>
      <c r="E257" s="167" t="s">
        <v>1141</v>
      </c>
      <c r="F257" s="168">
        <v>1961662</v>
      </c>
      <c r="G257" s="169" t="s">
        <v>395</v>
      </c>
      <c r="H257" s="168">
        <v>196166</v>
      </c>
      <c r="I257" s="160">
        <f t="shared" si="8"/>
        <v>2157828</v>
      </c>
    </row>
    <row r="258" spans="1:9" ht="16.5" hidden="1" x14ac:dyDescent="0.25">
      <c r="A258" s="157">
        <f t="shared" si="7"/>
        <v>4</v>
      </c>
      <c r="B258" s="166">
        <v>45024</v>
      </c>
      <c r="C258" s="167" t="s">
        <v>1431</v>
      </c>
      <c r="D258" s="167" t="s">
        <v>1140</v>
      </c>
      <c r="E258" s="167" t="s">
        <v>1333</v>
      </c>
      <c r="F258" s="168">
        <v>622914</v>
      </c>
      <c r="G258" s="169" t="s">
        <v>395</v>
      </c>
      <c r="H258" s="168">
        <v>62291</v>
      </c>
      <c r="I258" s="160">
        <f t="shared" si="8"/>
        <v>685205</v>
      </c>
    </row>
    <row r="259" spans="1:9" ht="16.5" hidden="1" x14ac:dyDescent="0.25">
      <c r="A259" s="157">
        <f t="shared" si="7"/>
        <v>4</v>
      </c>
      <c r="B259" s="166">
        <v>45024</v>
      </c>
      <c r="C259" s="167" t="s">
        <v>1432</v>
      </c>
      <c r="D259" s="167" t="s">
        <v>1140</v>
      </c>
      <c r="E259" s="167" t="s">
        <v>1180</v>
      </c>
      <c r="F259" s="168">
        <v>915504</v>
      </c>
      <c r="G259" s="169" t="s">
        <v>395</v>
      </c>
      <c r="H259" s="168">
        <v>91550</v>
      </c>
      <c r="I259" s="160">
        <f t="shared" si="8"/>
        <v>1007054</v>
      </c>
    </row>
    <row r="260" spans="1:9" ht="16.5" hidden="1" x14ac:dyDescent="0.25">
      <c r="A260" s="157">
        <f t="shared" si="7"/>
        <v>4</v>
      </c>
      <c r="B260" s="166">
        <v>45026</v>
      </c>
      <c r="C260" s="167" t="s">
        <v>1433</v>
      </c>
      <c r="D260" s="167" t="s">
        <v>1140</v>
      </c>
      <c r="E260" s="167" t="s">
        <v>1143</v>
      </c>
      <c r="F260" s="168">
        <v>1264327</v>
      </c>
      <c r="G260" s="169" t="s">
        <v>395</v>
      </c>
      <c r="H260" s="168">
        <v>126433</v>
      </c>
      <c r="I260" s="160">
        <f t="shared" si="8"/>
        <v>1390760</v>
      </c>
    </row>
    <row r="261" spans="1:9" ht="16.5" hidden="1" x14ac:dyDescent="0.25">
      <c r="A261" s="157">
        <f t="shared" si="7"/>
        <v>4</v>
      </c>
      <c r="B261" s="166">
        <v>45026</v>
      </c>
      <c r="C261" s="167" t="s">
        <v>1434</v>
      </c>
      <c r="D261" s="167" t="s">
        <v>1140</v>
      </c>
      <c r="E261" s="167" t="s">
        <v>1147</v>
      </c>
      <c r="F261" s="168">
        <v>2470909</v>
      </c>
      <c r="G261" s="169" t="s">
        <v>395</v>
      </c>
      <c r="H261" s="168">
        <v>247091</v>
      </c>
      <c r="I261" s="160">
        <f t="shared" si="8"/>
        <v>2718000</v>
      </c>
    </row>
    <row r="262" spans="1:9" ht="16.5" hidden="1" x14ac:dyDescent="0.25">
      <c r="A262" s="157">
        <f t="shared" si="7"/>
        <v>4</v>
      </c>
      <c r="B262" s="166">
        <v>45026</v>
      </c>
      <c r="C262" s="167" t="s">
        <v>1435</v>
      </c>
      <c r="D262" s="167" t="s">
        <v>1140</v>
      </c>
      <c r="E262" s="167" t="s">
        <v>1168</v>
      </c>
      <c r="F262" s="168">
        <v>2186180</v>
      </c>
      <c r="G262" s="169" t="s">
        <v>395</v>
      </c>
      <c r="H262" s="168">
        <v>218618</v>
      </c>
      <c r="I262" s="160">
        <f t="shared" si="8"/>
        <v>2404798</v>
      </c>
    </row>
    <row r="263" spans="1:9" ht="16.5" hidden="1" x14ac:dyDescent="0.25">
      <c r="A263" s="157">
        <f t="shared" si="7"/>
        <v>4</v>
      </c>
      <c r="B263" s="166">
        <v>45026</v>
      </c>
      <c r="C263" s="167" t="s">
        <v>1436</v>
      </c>
      <c r="D263" s="167" t="s">
        <v>1140</v>
      </c>
      <c r="E263" s="167" t="s">
        <v>1437</v>
      </c>
      <c r="F263" s="168">
        <v>1991005</v>
      </c>
      <c r="G263" s="169" t="s">
        <v>395</v>
      </c>
      <c r="H263" s="168">
        <v>199101</v>
      </c>
      <c r="I263" s="160">
        <f t="shared" si="8"/>
        <v>2190106</v>
      </c>
    </row>
    <row r="264" spans="1:9" ht="16.5" hidden="1" x14ac:dyDescent="0.25">
      <c r="A264" s="157">
        <f t="shared" ref="A264:A290" si="9">+MONTH(B264)</f>
        <v>4</v>
      </c>
      <c r="B264" s="166">
        <v>45026</v>
      </c>
      <c r="C264" s="167" t="s">
        <v>1438</v>
      </c>
      <c r="D264" s="167" t="s">
        <v>1140</v>
      </c>
      <c r="E264" s="167" t="s">
        <v>1359</v>
      </c>
      <c r="F264" s="168">
        <v>2034701</v>
      </c>
      <c r="G264" s="169" t="s">
        <v>395</v>
      </c>
      <c r="H264" s="168">
        <v>203470</v>
      </c>
      <c r="I264" s="160">
        <f t="shared" si="8"/>
        <v>2238171</v>
      </c>
    </row>
    <row r="265" spans="1:9" ht="16.5" hidden="1" x14ac:dyDescent="0.25">
      <c r="A265" s="157">
        <f t="shared" si="9"/>
        <v>4</v>
      </c>
      <c r="B265" s="166">
        <v>45027</v>
      </c>
      <c r="C265" s="167" t="s">
        <v>1439</v>
      </c>
      <c r="D265" s="167" t="s">
        <v>1140</v>
      </c>
      <c r="E265" s="167" t="s">
        <v>1209</v>
      </c>
      <c r="F265" s="168">
        <v>1529501</v>
      </c>
      <c r="G265" s="169" t="s">
        <v>395</v>
      </c>
      <c r="H265" s="168">
        <v>152950</v>
      </c>
      <c r="I265" s="160">
        <f t="shared" si="8"/>
        <v>1682451</v>
      </c>
    </row>
    <row r="266" spans="1:9" ht="16.5" hidden="1" x14ac:dyDescent="0.25">
      <c r="A266" s="157">
        <f t="shared" si="9"/>
        <v>4</v>
      </c>
      <c r="B266" s="166">
        <v>45028</v>
      </c>
      <c r="C266" s="167" t="s">
        <v>1440</v>
      </c>
      <c r="D266" s="167" t="s">
        <v>1140</v>
      </c>
      <c r="E266" s="167" t="s">
        <v>1472</v>
      </c>
      <c r="F266" s="168">
        <v>0</v>
      </c>
      <c r="G266" s="169" t="s">
        <v>395</v>
      </c>
      <c r="H266" s="168">
        <v>0</v>
      </c>
      <c r="I266" s="160">
        <f t="shared" si="8"/>
        <v>0</v>
      </c>
    </row>
    <row r="267" spans="1:9" ht="16.5" hidden="1" x14ac:dyDescent="0.25">
      <c r="A267" s="157">
        <f t="shared" si="9"/>
        <v>4</v>
      </c>
      <c r="B267" s="166">
        <v>45031</v>
      </c>
      <c r="C267" s="167" t="s">
        <v>1441</v>
      </c>
      <c r="D267" s="167" t="s">
        <v>1140</v>
      </c>
      <c r="E267" s="167" t="s">
        <v>1376</v>
      </c>
      <c r="F267" s="168">
        <v>527525</v>
      </c>
      <c r="G267" s="169" t="s">
        <v>395</v>
      </c>
      <c r="H267" s="168">
        <v>52753</v>
      </c>
      <c r="I267" s="160">
        <f t="shared" si="8"/>
        <v>580278</v>
      </c>
    </row>
    <row r="268" spans="1:9" ht="16.5" hidden="1" x14ac:dyDescent="0.25">
      <c r="A268" s="157">
        <f t="shared" si="9"/>
        <v>4</v>
      </c>
      <c r="B268" s="166">
        <v>45031</v>
      </c>
      <c r="C268" s="167" t="s">
        <v>1442</v>
      </c>
      <c r="D268" s="167" t="s">
        <v>1140</v>
      </c>
      <c r="E268" s="167" t="s">
        <v>1168</v>
      </c>
      <c r="F268" s="168">
        <v>1822960</v>
      </c>
      <c r="G268" s="169" t="s">
        <v>395</v>
      </c>
      <c r="H268" s="168">
        <v>182296</v>
      </c>
      <c r="I268" s="160">
        <f t="shared" si="8"/>
        <v>2005256</v>
      </c>
    </row>
    <row r="269" spans="1:9" ht="16.5" hidden="1" x14ac:dyDescent="0.25">
      <c r="A269" s="157">
        <f t="shared" si="9"/>
        <v>4</v>
      </c>
      <c r="B269" s="166">
        <v>45033</v>
      </c>
      <c r="C269" s="167" t="s">
        <v>1443</v>
      </c>
      <c r="D269" s="167" t="s">
        <v>1140</v>
      </c>
      <c r="E269" s="167" t="s">
        <v>1166</v>
      </c>
      <c r="F269" s="168">
        <v>701056</v>
      </c>
      <c r="G269" s="169" t="s">
        <v>395</v>
      </c>
      <c r="H269" s="168">
        <v>70106</v>
      </c>
      <c r="I269" s="160">
        <f t="shared" si="8"/>
        <v>771162</v>
      </c>
    </row>
    <row r="270" spans="1:9" ht="16.5" hidden="1" x14ac:dyDescent="0.25">
      <c r="A270" s="157">
        <f t="shared" si="9"/>
        <v>4</v>
      </c>
      <c r="B270" s="166">
        <v>45033</v>
      </c>
      <c r="C270" s="167" t="s">
        <v>1444</v>
      </c>
      <c r="D270" s="167" t="s">
        <v>1140</v>
      </c>
      <c r="E270" s="167" t="s">
        <v>1223</v>
      </c>
      <c r="F270" s="168">
        <v>901129</v>
      </c>
      <c r="G270" s="169" t="s">
        <v>395</v>
      </c>
      <c r="H270" s="168">
        <v>90113</v>
      </c>
      <c r="I270" s="160">
        <f t="shared" si="8"/>
        <v>991242</v>
      </c>
    </row>
    <row r="271" spans="1:9" ht="16.5" hidden="1" x14ac:dyDescent="0.25">
      <c r="A271" s="157">
        <f t="shared" si="9"/>
        <v>4</v>
      </c>
      <c r="B271" s="166">
        <v>45033</v>
      </c>
      <c r="C271" s="167" t="s">
        <v>774</v>
      </c>
      <c r="D271" s="167" t="s">
        <v>1140</v>
      </c>
      <c r="E271" s="167" t="s">
        <v>1311</v>
      </c>
      <c r="F271" s="168">
        <v>1437991</v>
      </c>
      <c r="G271" s="169" t="s">
        <v>395</v>
      </c>
      <c r="H271" s="168">
        <v>143799</v>
      </c>
      <c r="I271" s="160">
        <f t="shared" si="8"/>
        <v>1581790</v>
      </c>
    </row>
    <row r="272" spans="1:9" ht="16.5" hidden="1" x14ac:dyDescent="0.25">
      <c r="A272" s="157">
        <f t="shared" si="9"/>
        <v>4</v>
      </c>
      <c r="B272" s="166">
        <v>45035</v>
      </c>
      <c r="C272" s="167" t="s">
        <v>1445</v>
      </c>
      <c r="D272" s="167" t="s">
        <v>1140</v>
      </c>
      <c r="E272" s="167" t="s">
        <v>1285</v>
      </c>
      <c r="F272" s="168">
        <v>1301714</v>
      </c>
      <c r="G272" s="169" t="s">
        <v>395</v>
      </c>
      <c r="H272" s="168">
        <v>130171</v>
      </c>
      <c r="I272" s="160">
        <f t="shared" si="8"/>
        <v>1431885</v>
      </c>
    </row>
    <row r="273" spans="1:9" ht="16.5" hidden="1" x14ac:dyDescent="0.25">
      <c r="A273" s="157">
        <f t="shared" si="9"/>
        <v>4</v>
      </c>
      <c r="B273" s="166">
        <v>45035</v>
      </c>
      <c r="C273" s="167" t="s">
        <v>1446</v>
      </c>
      <c r="D273" s="167" t="s">
        <v>1140</v>
      </c>
      <c r="E273" s="167" t="s">
        <v>1402</v>
      </c>
      <c r="F273" s="168">
        <v>2873420</v>
      </c>
      <c r="G273" s="169" t="s">
        <v>395</v>
      </c>
      <c r="H273" s="168">
        <v>287342</v>
      </c>
      <c r="I273" s="160">
        <f t="shared" si="8"/>
        <v>3160762</v>
      </c>
    </row>
    <row r="274" spans="1:9" ht="16.5" hidden="1" x14ac:dyDescent="0.25">
      <c r="A274" s="157">
        <f t="shared" si="9"/>
        <v>4</v>
      </c>
      <c r="B274" s="166">
        <v>45035</v>
      </c>
      <c r="C274" s="167" t="s">
        <v>1447</v>
      </c>
      <c r="D274" s="167" t="s">
        <v>1140</v>
      </c>
      <c r="E274" s="167" t="s">
        <v>1342</v>
      </c>
      <c r="F274" s="168">
        <v>1109780</v>
      </c>
      <c r="G274" s="169" t="s">
        <v>395</v>
      </c>
      <c r="H274" s="168">
        <v>110978</v>
      </c>
      <c r="I274" s="160">
        <f t="shared" si="8"/>
        <v>1220758</v>
      </c>
    </row>
    <row r="275" spans="1:9" ht="16.5" hidden="1" x14ac:dyDescent="0.25">
      <c r="A275" s="157">
        <f t="shared" si="9"/>
        <v>4</v>
      </c>
      <c r="B275" s="166">
        <v>45035</v>
      </c>
      <c r="C275" s="167" t="s">
        <v>1448</v>
      </c>
      <c r="D275" s="167" t="s">
        <v>1140</v>
      </c>
      <c r="E275" s="167" t="s">
        <v>1190</v>
      </c>
      <c r="F275" s="168">
        <v>793245</v>
      </c>
      <c r="G275" s="169" t="s">
        <v>395</v>
      </c>
      <c r="H275" s="168">
        <v>79325</v>
      </c>
      <c r="I275" s="160">
        <f t="shared" si="8"/>
        <v>872570</v>
      </c>
    </row>
    <row r="276" spans="1:9" ht="16.5" hidden="1" x14ac:dyDescent="0.25">
      <c r="A276" s="157">
        <f t="shared" si="9"/>
        <v>4</v>
      </c>
      <c r="B276" s="166">
        <v>45036</v>
      </c>
      <c r="C276" s="167" t="s">
        <v>1449</v>
      </c>
      <c r="D276" s="167" t="s">
        <v>1140</v>
      </c>
      <c r="E276" s="167" t="s">
        <v>1450</v>
      </c>
      <c r="F276" s="168">
        <v>1082300</v>
      </c>
      <c r="G276" s="169" t="s">
        <v>395</v>
      </c>
      <c r="H276" s="168">
        <v>108230</v>
      </c>
      <c r="I276" s="160">
        <f t="shared" si="8"/>
        <v>1190530</v>
      </c>
    </row>
    <row r="277" spans="1:9" ht="16.5" hidden="1" x14ac:dyDescent="0.25">
      <c r="A277" s="157">
        <f t="shared" si="9"/>
        <v>4</v>
      </c>
      <c r="B277" s="166">
        <v>45036</v>
      </c>
      <c r="C277" s="167" t="s">
        <v>1451</v>
      </c>
      <c r="D277" s="167" t="s">
        <v>1140</v>
      </c>
      <c r="E277" s="167" t="s">
        <v>1223</v>
      </c>
      <c r="F277" s="168">
        <v>527525</v>
      </c>
      <c r="G277" s="169" t="s">
        <v>395</v>
      </c>
      <c r="H277" s="168">
        <v>52753</v>
      </c>
      <c r="I277" s="160">
        <f t="shared" si="8"/>
        <v>580278</v>
      </c>
    </row>
    <row r="278" spans="1:9" ht="16.5" hidden="1" x14ac:dyDescent="0.25">
      <c r="A278" s="157">
        <f t="shared" si="9"/>
        <v>4</v>
      </c>
      <c r="B278" s="166">
        <v>45037</v>
      </c>
      <c r="C278" s="167" t="s">
        <v>1452</v>
      </c>
      <c r="D278" s="167" t="s">
        <v>1140</v>
      </c>
      <c r="E278" s="167" t="s">
        <v>1313</v>
      </c>
      <c r="F278" s="168">
        <v>887311</v>
      </c>
      <c r="G278" s="169" t="s">
        <v>395</v>
      </c>
      <c r="H278" s="168">
        <v>88731</v>
      </c>
      <c r="I278" s="160">
        <f t="shared" si="8"/>
        <v>976042</v>
      </c>
    </row>
    <row r="279" spans="1:9" ht="16.5" hidden="1" x14ac:dyDescent="0.25">
      <c r="A279" s="157">
        <f t="shared" si="9"/>
        <v>4</v>
      </c>
      <c r="B279" s="166">
        <v>45037</v>
      </c>
      <c r="C279" s="167" t="s">
        <v>1453</v>
      </c>
      <c r="D279" s="167" t="s">
        <v>1140</v>
      </c>
      <c r="E279" s="167" t="s">
        <v>1356</v>
      </c>
      <c r="F279" s="168">
        <v>1752640</v>
      </c>
      <c r="G279" s="169" t="s">
        <v>395</v>
      </c>
      <c r="H279" s="168">
        <v>175264</v>
      </c>
      <c r="I279" s="160">
        <f t="shared" si="8"/>
        <v>1927904</v>
      </c>
    </row>
    <row r="280" spans="1:9" ht="16.5" hidden="1" x14ac:dyDescent="0.25">
      <c r="A280" s="157">
        <f t="shared" si="9"/>
        <v>4</v>
      </c>
      <c r="B280" s="166">
        <v>45038</v>
      </c>
      <c r="C280" s="167" t="s">
        <v>1454</v>
      </c>
      <c r="D280" s="167" t="s">
        <v>1140</v>
      </c>
      <c r="E280" s="167" t="s">
        <v>1354</v>
      </c>
      <c r="F280" s="168">
        <v>1124855</v>
      </c>
      <c r="G280" s="169" t="s">
        <v>395</v>
      </c>
      <c r="H280" s="168">
        <v>112486</v>
      </c>
      <c r="I280" s="160">
        <f t="shared" si="8"/>
        <v>1237341</v>
      </c>
    </row>
    <row r="281" spans="1:9" ht="16.5" hidden="1" x14ac:dyDescent="0.25">
      <c r="A281" s="157">
        <f t="shared" si="9"/>
        <v>4</v>
      </c>
      <c r="B281" s="166">
        <v>45040</v>
      </c>
      <c r="C281" s="167" t="s">
        <v>1455</v>
      </c>
      <c r="D281" s="167" t="s">
        <v>1140</v>
      </c>
      <c r="E281" s="167" t="s">
        <v>1147</v>
      </c>
      <c r="F281" s="168">
        <v>2433685</v>
      </c>
      <c r="G281" s="169" t="s">
        <v>395</v>
      </c>
      <c r="H281" s="168">
        <v>243369</v>
      </c>
      <c r="I281" s="160">
        <f t="shared" si="8"/>
        <v>2677054</v>
      </c>
    </row>
    <row r="282" spans="1:9" ht="16.5" hidden="1" x14ac:dyDescent="0.25">
      <c r="A282" s="157">
        <f t="shared" si="9"/>
        <v>4</v>
      </c>
      <c r="B282" s="166">
        <v>45040</v>
      </c>
      <c r="C282" s="167" t="s">
        <v>1456</v>
      </c>
      <c r="D282" s="167" t="s">
        <v>1140</v>
      </c>
      <c r="E282" s="167" t="s">
        <v>1145</v>
      </c>
      <c r="F282" s="168">
        <v>1083059</v>
      </c>
      <c r="G282" s="169" t="s">
        <v>395</v>
      </c>
      <c r="H282" s="168">
        <v>108306</v>
      </c>
      <c r="I282" s="160">
        <f t="shared" si="8"/>
        <v>1191365</v>
      </c>
    </row>
    <row r="283" spans="1:9" ht="16.5" hidden="1" x14ac:dyDescent="0.25">
      <c r="A283" s="157">
        <f t="shared" si="9"/>
        <v>4</v>
      </c>
      <c r="B283" s="166">
        <v>45040</v>
      </c>
      <c r="C283" s="167" t="s">
        <v>1457</v>
      </c>
      <c r="D283" s="167" t="s">
        <v>1140</v>
      </c>
      <c r="E283" s="167" t="s">
        <v>1359</v>
      </c>
      <c r="F283" s="168">
        <v>1141905</v>
      </c>
      <c r="G283" s="169" t="s">
        <v>395</v>
      </c>
      <c r="H283" s="168">
        <v>114191</v>
      </c>
      <c r="I283" s="160">
        <f t="shared" si="8"/>
        <v>1256096</v>
      </c>
    </row>
    <row r="284" spans="1:9" ht="16.5" hidden="1" x14ac:dyDescent="0.25">
      <c r="A284" s="157">
        <f t="shared" si="9"/>
        <v>4</v>
      </c>
      <c r="B284" s="166">
        <v>45041</v>
      </c>
      <c r="C284" s="167" t="s">
        <v>1458</v>
      </c>
      <c r="D284" s="167" t="s">
        <v>1140</v>
      </c>
      <c r="E284" s="167" t="s">
        <v>1200</v>
      </c>
      <c r="F284" s="168">
        <v>839684</v>
      </c>
      <c r="G284" s="169" t="s">
        <v>395</v>
      </c>
      <c r="H284" s="168">
        <v>83968</v>
      </c>
      <c r="I284" s="160">
        <f t="shared" si="8"/>
        <v>923652</v>
      </c>
    </row>
    <row r="285" spans="1:9" ht="16.5" hidden="1" x14ac:dyDescent="0.25">
      <c r="A285" s="157">
        <f t="shared" si="9"/>
        <v>4</v>
      </c>
      <c r="B285" s="166">
        <v>45041</v>
      </c>
      <c r="C285" s="167" t="s">
        <v>1459</v>
      </c>
      <c r="D285" s="167" t="s">
        <v>1140</v>
      </c>
      <c r="E285" s="167" t="s">
        <v>1143</v>
      </c>
      <c r="F285" s="168">
        <v>1453086</v>
      </c>
      <c r="G285" s="169" t="s">
        <v>395</v>
      </c>
      <c r="H285" s="168">
        <v>145309</v>
      </c>
      <c r="I285" s="160">
        <f t="shared" si="8"/>
        <v>1598395</v>
      </c>
    </row>
    <row r="286" spans="1:9" ht="16.5" hidden="1" x14ac:dyDescent="0.25">
      <c r="A286" s="157">
        <f t="shared" si="9"/>
        <v>4</v>
      </c>
      <c r="B286" s="166">
        <v>45041</v>
      </c>
      <c r="C286" s="167" t="s">
        <v>1460</v>
      </c>
      <c r="D286" s="167" t="s">
        <v>1140</v>
      </c>
      <c r="E286" s="167" t="s">
        <v>1347</v>
      </c>
      <c r="F286" s="168">
        <v>1486725</v>
      </c>
      <c r="G286" s="169" t="s">
        <v>395</v>
      </c>
      <c r="H286" s="168">
        <v>148673</v>
      </c>
      <c r="I286" s="160">
        <f t="shared" si="8"/>
        <v>1635398</v>
      </c>
    </row>
    <row r="287" spans="1:9" ht="16.5" hidden="1" x14ac:dyDescent="0.25">
      <c r="A287" s="157">
        <f t="shared" si="9"/>
        <v>4</v>
      </c>
      <c r="B287" s="166">
        <v>45042</v>
      </c>
      <c r="C287" s="167" t="s">
        <v>1461</v>
      </c>
      <c r="D287" s="167" t="s">
        <v>1140</v>
      </c>
      <c r="E287" s="167" t="s">
        <v>1173</v>
      </c>
      <c r="F287" s="168">
        <v>6540840</v>
      </c>
      <c r="G287" s="169" t="s">
        <v>395</v>
      </c>
      <c r="H287" s="168">
        <v>654084</v>
      </c>
      <c r="I287" s="160">
        <f t="shared" ref="I287:I290" si="10">+H287+F287</f>
        <v>7194924</v>
      </c>
    </row>
    <row r="288" spans="1:9" ht="16.5" hidden="1" x14ac:dyDescent="0.25">
      <c r="A288" s="157">
        <f t="shared" si="9"/>
        <v>4</v>
      </c>
      <c r="B288" s="166">
        <v>45043</v>
      </c>
      <c r="C288" s="167" t="s">
        <v>1462</v>
      </c>
      <c r="D288" s="167" t="s">
        <v>1140</v>
      </c>
      <c r="E288" s="167" t="s">
        <v>1328</v>
      </c>
      <c r="F288" s="168">
        <v>1055050</v>
      </c>
      <c r="G288" s="169" t="s">
        <v>395</v>
      </c>
      <c r="H288" s="168">
        <v>105505</v>
      </c>
      <c r="I288" s="160">
        <f t="shared" si="10"/>
        <v>1160555</v>
      </c>
    </row>
    <row r="289" spans="1:9" ht="16.5" hidden="1" x14ac:dyDescent="0.25">
      <c r="A289" s="157">
        <f t="shared" si="9"/>
        <v>4</v>
      </c>
      <c r="B289" s="166">
        <v>45043</v>
      </c>
      <c r="C289" s="167" t="s">
        <v>1463</v>
      </c>
      <c r="D289" s="167" t="s">
        <v>1140</v>
      </c>
      <c r="E289" s="167" t="s">
        <v>1263</v>
      </c>
      <c r="F289" s="168">
        <v>1019339</v>
      </c>
      <c r="G289" s="169" t="s">
        <v>395</v>
      </c>
      <c r="H289" s="168">
        <v>101934</v>
      </c>
      <c r="I289" s="160">
        <f t="shared" si="10"/>
        <v>1121273</v>
      </c>
    </row>
    <row r="290" spans="1:9" ht="16.5" hidden="1" x14ac:dyDescent="0.25">
      <c r="A290" s="157">
        <f t="shared" si="9"/>
        <v>4</v>
      </c>
      <c r="B290" s="166">
        <v>45046</v>
      </c>
      <c r="C290" s="167" t="s">
        <v>1464</v>
      </c>
      <c r="D290" s="167" t="s">
        <v>1252</v>
      </c>
      <c r="E290" s="167" t="s">
        <v>1465</v>
      </c>
      <c r="F290" s="168">
        <v>-14128510</v>
      </c>
      <c r="G290" s="169" t="s">
        <v>395</v>
      </c>
      <c r="H290" s="168">
        <v>-1412851</v>
      </c>
      <c r="I290" s="160">
        <f t="shared" si="10"/>
        <v>-15541361</v>
      </c>
    </row>
  </sheetData>
  <autoFilter ref="A4:M290" xr:uid="{7D10B22F-37B3-482D-AA81-3E3E91F6D60F}">
    <filterColumn colId="1">
      <filters>
        <dateGroupItem year="2022" dateTimeGrouping="year"/>
      </filters>
    </filterColumn>
  </autoFilter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2027D-AB00-4F25-A0FF-75C710512FCE}">
  <dimension ref="A1:N188"/>
  <sheetViews>
    <sheetView topLeftCell="A76" workbookViewId="0">
      <selection activeCell="B7" sqref="B7:J7"/>
    </sheetView>
  </sheetViews>
  <sheetFormatPr defaultRowHeight="15.75" x14ac:dyDescent="0.15"/>
  <cols>
    <col min="2" max="4" width="14.42578125" customWidth="1"/>
    <col min="5" max="5" width="68.28515625" customWidth="1"/>
    <col min="6" max="9" width="14.42578125" customWidth="1"/>
    <col min="10" max="10" width="18.42578125" customWidth="1"/>
    <col min="11" max="11" width="16" style="138" customWidth="1"/>
    <col min="12" max="12" width="16.28515625" style="139" customWidth="1"/>
    <col min="14" max="14" width="12.5703125" bestFit="1" customWidth="1"/>
  </cols>
  <sheetData>
    <row r="1" spans="1:14" ht="18.75" x14ac:dyDescent="0.15">
      <c r="A1" s="174" t="s">
        <v>1131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4" ht="18" customHeight="1" x14ac:dyDescent="0.15">
      <c r="A2" s="174" t="s">
        <v>385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4" ht="18" customHeight="1" x14ac:dyDescent="0.15">
      <c r="A3" s="114"/>
      <c r="B3" s="114"/>
      <c r="C3" s="114"/>
      <c r="D3" s="114"/>
      <c r="E3" s="114"/>
      <c r="F3" s="114"/>
      <c r="G3" s="114"/>
      <c r="H3" s="114"/>
      <c r="I3" s="114"/>
      <c r="J3" s="115">
        <f>+SUBTOTAL(9,J11:J188)</f>
        <v>299359804</v>
      </c>
    </row>
    <row r="4" spans="1:14" ht="49.5" customHeight="1" x14ac:dyDescent="0.25">
      <c r="A4" s="73"/>
      <c r="B4" s="75" t="s">
        <v>1</v>
      </c>
      <c r="C4" s="76" t="s">
        <v>2</v>
      </c>
      <c r="D4" s="76" t="s">
        <v>386</v>
      </c>
      <c r="E4" s="76" t="s">
        <v>3</v>
      </c>
      <c r="F4" s="87"/>
      <c r="G4" s="77" t="s">
        <v>387</v>
      </c>
      <c r="H4" s="76" t="s">
        <v>388</v>
      </c>
      <c r="I4" s="77" t="s">
        <v>389</v>
      </c>
      <c r="J4" s="77" t="s">
        <v>390</v>
      </c>
    </row>
    <row r="5" spans="1:14" x14ac:dyDescent="0.25">
      <c r="A5" s="116">
        <v>1</v>
      </c>
      <c r="B5" s="117">
        <v>44572</v>
      </c>
      <c r="C5" s="118" t="s">
        <v>416</v>
      </c>
      <c r="D5" s="118" t="s">
        <v>393</v>
      </c>
      <c r="E5" s="118" t="s">
        <v>417</v>
      </c>
      <c r="F5" s="118">
        <v>7179</v>
      </c>
      <c r="G5" s="119">
        <v>6930120</v>
      </c>
      <c r="H5" s="120" t="s">
        <v>395</v>
      </c>
      <c r="I5" s="119">
        <v>693012</v>
      </c>
      <c r="J5" s="119">
        <v>7623132</v>
      </c>
      <c r="K5" s="138" t="s">
        <v>1133</v>
      </c>
    </row>
    <row r="6" spans="1:14" x14ac:dyDescent="0.25">
      <c r="A6" s="116">
        <v>3</v>
      </c>
      <c r="B6" s="117">
        <v>44621</v>
      </c>
      <c r="C6" s="118" t="s">
        <v>529</v>
      </c>
      <c r="D6" s="118" t="s">
        <v>393</v>
      </c>
      <c r="E6" s="118" t="s">
        <v>530</v>
      </c>
      <c r="F6" s="118">
        <v>14900</v>
      </c>
      <c r="G6" s="119">
        <v>1347116</v>
      </c>
      <c r="H6" s="120" t="s">
        <v>486</v>
      </c>
      <c r="I6" s="119">
        <v>107769</v>
      </c>
      <c r="J6" s="119">
        <v>1454885</v>
      </c>
      <c r="K6" s="138" t="s">
        <v>1134</v>
      </c>
      <c r="N6" s="135"/>
    </row>
    <row r="7" spans="1:14" s="132" customFormat="1" x14ac:dyDescent="0.25">
      <c r="A7" s="116">
        <v>12</v>
      </c>
      <c r="B7" s="117">
        <v>44907</v>
      </c>
      <c r="C7" s="118" t="s">
        <v>1055</v>
      </c>
      <c r="D7" s="118" t="s">
        <v>532</v>
      </c>
      <c r="E7" s="118" t="s">
        <v>1056</v>
      </c>
      <c r="F7" s="118">
        <v>55306</v>
      </c>
      <c r="G7" s="119">
        <v>809780</v>
      </c>
      <c r="H7" s="120" t="s">
        <v>486</v>
      </c>
      <c r="I7" s="119">
        <v>64782</v>
      </c>
      <c r="J7" s="119">
        <v>874562</v>
      </c>
      <c r="K7" s="138" t="s">
        <v>1132</v>
      </c>
      <c r="L7" s="139"/>
      <c r="M7"/>
    </row>
    <row r="8" spans="1:14" x14ac:dyDescent="0.25">
      <c r="A8" s="116">
        <v>12</v>
      </c>
      <c r="B8" s="117">
        <v>44921</v>
      </c>
      <c r="C8" s="118" t="s">
        <v>1072</v>
      </c>
      <c r="D8" s="118" t="s">
        <v>532</v>
      </c>
      <c r="E8" s="118" t="s">
        <v>1073</v>
      </c>
      <c r="F8" s="118">
        <v>56852</v>
      </c>
      <c r="G8" s="119">
        <v>7409946</v>
      </c>
      <c r="H8" s="120" t="s">
        <v>486</v>
      </c>
      <c r="I8" s="119">
        <v>592796</v>
      </c>
      <c r="J8" s="119">
        <v>8002742</v>
      </c>
      <c r="K8" s="138" t="s">
        <v>1134</v>
      </c>
    </row>
    <row r="9" spans="1:14" x14ac:dyDescent="0.25">
      <c r="A9" s="116">
        <v>12</v>
      </c>
      <c r="B9" s="117">
        <v>44921</v>
      </c>
      <c r="C9" s="118" t="s">
        <v>1074</v>
      </c>
      <c r="D9" s="118" t="s">
        <v>532</v>
      </c>
      <c r="E9" s="118" t="s">
        <v>1075</v>
      </c>
      <c r="F9" s="118">
        <v>56853</v>
      </c>
      <c r="G9" s="119">
        <v>4527071</v>
      </c>
      <c r="H9" s="120" t="s">
        <v>486</v>
      </c>
      <c r="I9" s="119">
        <v>362166</v>
      </c>
      <c r="J9" s="119">
        <v>4889237</v>
      </c>
      <c r="K9" s="138" t="s">
        <v>1134</v>
      </c>
    </row>
    <row r="10" spans="1:14" s="132" customFormat="1" x14ac:dyDescent="0.25">
      <c r="A10" s="127"/>
      <c r="B10" s="128"/>
      <c r="C10" s="129"/>
      <c r="D10" s="129"/>
      <c r="E10" s="129"/>
      <c r="F10" s="129"/>
      <c r="G10" s="130"/>
      <c r="H10" s="131"/>
      <c r="I10" s="130"/>
      <c r="J10" s="130">
        <f>+SUBTOTAL(9,J11:J188)</f>
        <v>299359804</v>
      </c>
      <c r="K10" s="130"/>
      <c r="L10" s="130" t="e">
        <f t="shared" ref="L10" si="0">+SUBTOTAL(9,L11:L188)</f>
        <v>#N/A</v>
      </c>
    </row>
    <row r="11" spans="1:14" x14ac:dyDescent="0.25">
      <c r="A11" s="73">
        <v>9</v>
      </c>
      <c r="B11" s="82">
        <v>44805</v>
      </c>
      <c r="C11" s="83" t="s">
        <v>9</v>
      </c>
      <c r="D11" s="83" t="s">
        <v>532</v>
      </c>
      <c r="E11" s="83" t="s">
        <v>900</v>
      </c>
      <c r="F11" s="83">
        <v>37111</v>
      </c>
      <c r="G11" s="84">
        <v>1502335</v>
      </c>
      <c r="H11" s="85" t="s">
        <v>486</v>
      </c>
      <c r="I11" s="84">
        <v>120187</v>
      </c>
      <c r="J11" s="84">
        <v>1622522</v>
      </c>
      <c r="K11" s="138">
        <f>+C11*1</f>
        <v>37111</v>
      </c>
      <c r="L11" s="139">
        <f>+VLOOKUP(K11,Sheet3!C$276:F$392,4,0)</f>
        <v>1622522</v>
      </c>
      <c r="M11" s="140">
        <f>+L11-J11</f>
        <v>0</v>
      </c>
    </row>
    <row r="12" spans="1:14" x14ac:dyDescent="0.25">
      <c r="A12" s="73">
        <v>9</v>
      </c>
      <c r="B12" s="82">
        <v>44805</v>
      </c>
      <c r="C12" s="83" t="s">
        <v>8</v>
      </c>
      <c r="D12" s="83" t="s">
        <v>532</v>
      </c>
      <c r="E12" s="83" t="s">
        <v>901</v>
      </c>
      <c r="F12" s="83">
        <v>37134</v>
      </c>
      <c r="G12" s="84">
        <v>697594</v>
      </c>
      <c r="H12" s="85" t="s">
        <v>486</v>
      </c>
      <c r="I12" s="84">
        <v>55808</v>
      </c>
      <c r="J12" s="84">
        <v>753402</v>
      </c>
      <c r="K12" s="138">
        <f t="shared" ref="K12:K75" si="1">+C12*1</f>
        <v>37134</v>
      </c>
      <c r="L12" s="139">
        <f>+VLOOKUP(K12,Sheet3!C$276:F$392,4,0)</f>
        <v>753402</v>
      </c>
      <c r="M12" s="140">
        <f t="shared" ref="M12:M75" si="2">+L12-J12</f>
        <v>0</v>
      </c>
    </row>
    <row r="13" spans="1:14" x14ac:dyDescent="0.25">
      <c r="A13" s="73">
        <v>9</v>
      </c>
      <c r="B13" s="82">
        <v>44809</v>
      </c>
      <c r="C13" s="83" t="s">
        <v>11</v>
      </c>
      <c r="D13" s="83" t="s">
        <v>532</v>
      </c>
      <c r="E13" s="83" t="s">
        <v>902</v>
      </c>
      <c r="F13" s="83">
        <v>37216</v>
      </c>
      <c r="G13" s="84">
        <v>2755212</v>
      </c>
      <c r="H13" s="85" t="s">
        <v>486</v>
      </c>
      <c r="I13" s="84">
        <v>220417</v>
      </c>
      <c r="J13" s="84">
        <v>2975629</v>
      </c>
      <c r="K13" s="138">
        <f t="shared" si="1"/>
        <v>37216</v>
      </c>
      <c r="L13" s="139">
        <f>+VLOOKUP(K13,Sheet3!C$276:F$392,4,0)</f>
        <v>2975629</v>
      </c>
      <c r="M13" s="140">
        <f t="shared" si="2"/>
        <v>0</v>
      </c>
    </row>
    <row r="14" spans="1:14" x14ac:dyDescent="0.25">
      <c r="A14" s="73">
        <v>9</v>
      </c>
      <c r="B14" s="82">
        <v>44811</v>
      </c>
      <c r="C14" s="83" t="s">
        <v>10</v>
      </c>
      <c r="D14" s="83" t="s">
        <v>532</v>
      </c>
      <c r="E14" s="83" t="s">
        <v>903</v>
      </c>
      <c r="F14" s="83">
        <v>37467</v>
      </c>
      <c r="G14" s="84">
        <v>1717419</v>
      </c>
      <c r="H14" s="85" t="s">
        <v>486</v>
      </c>
      <c r="I14" s="84">
        <v>137394</v>
      </c>
      <c r="J14" s="84">
        <v>1854813</v>
      </c>
      <c r="K14" s="138">
        <f t="shared" si="1"/>
        <v>37467</v>
      </c>
      <c r="L14" s="139">
        <f>+VLOOKUP(K14,Sheet3!C$276:F$392,4,0)</f>
        <v>1854813</v>
      </c>
      <c r="M14" s="140">
        <f t="shared" si="2"/>
        <v>0</v>
      </c>
    </row>
    <row r="15" spans="1:14" x14ac:dyDescent="0.25">
      <c r="A15" s="73">
        <v>9</v>
      </c>
      <c r="B15" s="82">
        <v>44814</v>
      </c>
      <c r="C15" s="83" t="s">
        <v>12</v>
      </c>
      <c r="D15" s="83" t="s">
        <v>532</v>
      </c>
      <c r="E15" s="83" t="s">
        <v>904</v>
      </c>
      <c r="F15" s="83">
        <v>39890</v>
      </c>
      <c r="G15" s="84">
        <v>2237027</v>
      </c>
      <c r="H15" s="85" t="s">
        <v>486</v>
      </c>
      <c r="I15" s="84">
        <v>178962</v>
      </c>
      <c r="J15" s="84">
        <v>2415989</v>
      </c>
      <c r="K15" s="138">
        <f t="shared" si="1"/>
        <v>39890</v>
      </c>
      <c r="L15" s="139">
        <f>+VLOOKUP(K15,Sheet3!C$276:F$392,4,0)</f>
        <v>2415989</v>
      </c>
      <c r="M15" s="140">
        <f t="shared" si="2"/>
        <v>0</v>
      </c>
    </row>
    <row r="16" spans="1:14" x14ac:dyDescent="0.25">
      <c r="A16" s="73">
        <v>9</v>
      </c>
      <c r="B16" s="82">
        <v>44814</v>
      </c>
      <c r="C16" s="83" t="s">
        <v>14</v>
      </c>
      <c r="D16" s="83" t="s">
        <v>532</v>
      </c>
      <c r="E16" s="83" t="s">
        <v>905</v>
      </c>
      <c r="F16" s="83">
        <v>40105</v>
      </c>
      <c r="G16" s="84">
        <v>1163415</v>
      </c>
      <c r="H16" s="85" t="s">
        <v>486</v>
      </c>
      <c r="I16" s="84">
        <v>93073</v>
      </c>
      <c r="J16" s="84">
        <v>1256488</v>
      </c>
      <c r="K16" s="138">
        <f t="shared" si="1"/>
        <v>40105</v>
      </c>
      <c r="L16" s="139">
        <f>+VLOOKUP(K16,Sheet3!C$276:F$392,4,0)</f>
        <v>1256488</v>
      </c>
      <c r="M16" s="140">
        <f t="shared" si="2"/>
        <v>0</v>
      </c>
    </row>
    <row r="17" spans="1:13" x14ac:dyDescent="0.25">
      <c r="A17" s="73">
        <v>9</v>
      </c>
      <c r="B17" s="82">
        <v>44816</v>
      </c>
      <c r="C17" s="83" t="s">
        <v>16</v>
      </c>
      <c r="D17" s="83" t="s">
        <v>532</v>
      </c>
      <c r="E17" s="83" t="s">
        <v>906</v>
      </c>
      <c r="F17" s="83">
        <v>40115</v>
      </c>
      <c r="G17" s="84">
        <v>1057320</v>
      </c>
      <c r="H17" s="85" t="s">
        <v>486</v>
      </c>
      <c r="I17" s="84">
        <v>84586</v>
      </c>
      <c r="J17" s="84">
        <v>1141906</v>
      </c>
      <c r="K17" s="138">
        <f t="shared" si="1"/>
        <v>40115</v>
      </c>
      <c r="L17" s="139">
        <f>+VLOOKUP(K17,Sheet3!C$276:F$392,4,0)</f>
        <v>1141906</v>
      </c>
      <c r="M17" s="140">
        <f t="shared" si="2"/>
        <v>0</v>
      </c>
    </row>
    <row r="18" spans="1:13" x14ac:dyDescent="0.25">
      <c r="A18" s="73">
        <v>9</v>
      </c>
      <c r="B18" s="82">
        <v>44816</v>
      </c>
      <c r="C18" s="83" t="s">
        <v>17</v>
      </c>
      <c r="D18" s="83" t="s">
        <v>532</v>
      </c>
      <c r="E18" s="83" t="s">
        <v>907</v>
      </c>
      <c r="F18" s="83">
        <v>40120</v>
      </c>
      <c r="G18" s="84">
        <v>844667</v>
      </c>
      <c r="H18" s="85" t="s">
        <v>486</v>
      </c>
      <c r="I18" s="84">
        <v>67573</v>
      </c>
      <c r="J18" s="84">
        <v>912240</v>
      </c>
      <c r="K18" s="138">
        <f t="shared" si="1"/>
        <v>40120</v>
      </c>
      <c r="L18" s="139">
        <f>+VLOOKUP(K18,Sheet3!C$276:F$392,4,0)</f>
        <v>912240</v>
      </c>
      <c r="M18" s="140">
        <f t="shared" si="2"/>
        <v>0</v>
      </c>
    </row>
    <row r="19" spans="1:13" x14ac:dyDescent="0.25">
      <c r="A19" s="73">
        <v>9</v>
      </c>
      <c r="B19" s="82">
        <v>44817</v>
      </c>
      <c r="C19" s="83" t="s">
        <v>15</v>
      </c>
      <c r="D19" s="83" t="s">
        <v>532</v>
      </c>
      <c r="E19" s="83" t="s">
        <v>908</v>
      </c>
      <c r="F19" s="83">
        <v>40190</v>
      </c>
      <c r="G19" s="84">
        <v>844667</v>
      </c>
      <c r="H19" s="85" t="s">
        <v>486</v>
      </c>
      <c r="I19" s="84">
        <v>67573</v>
      </c>
      <c r="J19" s="84">
        <v>912240</v>
      </c>
      <c r="K19" s="138">
        <f t="shared" si="1"/>
        <v>40190</v>
      </c>
      <c r="L19" s="139">
        <f>+VLOOKUP(K19,Sheet3!C$276:F$392,4,0)</f>
        <v>912240</v>
      </c>
      <c r="M19" s="140">
        <f t="shared" si="2"/>
        <v>0</v>
      </c>
    </row>
    <row r="20" spans="1:13" x14ac:dyDescent="0.25">
      <c r="A20" s="73">
        <v>9</v>
      </c>
      <c r="B20" s="82">
        <v>44817</v>
      </c>
      <c r="C20" s="83" t="s">
        <v>13</v>
      </c>
      <c r="D20" s="83" t="s">
        <v>532</v>
      </c>
      <c r="E20" s="83" t="s">
        <v>909</v>
      </c>
      <c r="F20" s="83">
        <v>40213</v>
      </c>
      <c r="G20" s="84">
        <v>2037388</v>
      </c>
      <c r="H20" s="85" t="s">
        <v>486</v>
      </c>
      <c r="I20" s="84">
        <v>162991</v>
      </c>
      <c r="J20" s="84">
        <v>2200379</v>
      </c>
      <c r="K20" s="138">
        <f t="shared" si="1"/>
        <v>40213</v>
      </c>
      <c r="L20" s="139">
        <f>+VLOOKUP(K20,Sheet3!C$276:F$392,4,0)</f>
        <v>2200379</v>
      </c>
      <c r="M20" s="140">
        <f t="shared" si="2"/>
        <v>0</v>
      </c>
    </row>
    <row r="21" spans="1:13" x14ac:dyDescent="0.25">
      <c r="A21" s="73">
        <v>9</v>
      </c>
      <c r="B21" s="82">
        <v>44820</v>
      </c>
      <c r="C21" s="83" t="s">
        <v>20</v>
      </c>
      <c r="D21" s="83" t="s">
        <v>532</v>
      </c>
      <c r="E21" s="83" t="s">
        <v>910</v>
      </c>
      <c r="F21" s="83">
        <v>41698</v>
      </c>
      <c r="G21" s="84">
        <v>1636445</v>
      </c>
      <c r="H21" s="85" t="s">
        <v>486</v>
      </c>
      <c r="I21" s="84">
        <v>130916</v>
      </c>
      <c r="J21" s="84">
        <v>1767361</v>
      </c>
      <c r="K21" s="138">
        <f t="shared" si="1"/>
        <v>41698</v>
      </c>
      <c r="L21" s="139">
        <f>+VLOOKUP(K21,Sheet3!C$276:F$392,4,0)</f>
        <v>1767361</v>
      </c>
      <c r="M21" s="140">
        <f t="shared" si="2"/>
        <v>0</v>
      </c>
    </row>
    <row r="22" spans="1:13" x14ac:dyDescent="0.25">
      <c r="A22" s="73">
        <v>9</v>
      </c>
      <c r="B22" s="82">
        <v>44820</v>
      </c>
      <c r="C22" s="83" t="s">
        <v>18</v>
      </c>
      <c r="D22" s="83" t="s">
        <v>532</v>
      </c>
      <c r="E22" s="83" t="s">
        <v>911</v>
      </c>
      <c r="F22" s="83">
        <v>41699</v>
      </c>
      <c r="G22" s="84">
        <v>1069737</v>
      </c>
      <c r="H22" s="85" t="s">
        <v>486</v>
      </c>
      <c r="I22" s="84">
        <v>85579</v>
      </c>
      <c r="J22" s="84">
        <v>1155316</v>
      </c>
      <c r="K22" s="138">
        <f t="shared" si="1"/>
        <v>41699</v>
      </c>
      <c r="L22" s="139">
        <f>+VLOOKUP(K22,Sheet3!C$276:F$392,4,0)</f>
        <v>1155316</v>
      </c>
      <c r="M22" s="140">
        <f t="shared" si="2"/>
        <v>0</v>
      </c>
    </row>
    <row r="23" spans="1:13" x14ac:dyDescent="0.25">
      <c r="A23" s="73">
        <v>9</v>
      </c>
      <c r="B23" s="82">
        <v>44820</v>
      </c>
      <c r="C23" s="83" t="s">
        <v>27</v>
      </c>
      <c r="D23" s="83" t="s">
        <v>532</v>
      </c>
      <c r="E23" s="83" t="s">
        <v>912</v>
      </c>
      <c r="F23" s="83">
        <v>41715</v>
      </c>
      <c r="G23" s="84">
        <v>798218</v>
      </c>
      <c r="H23" s="85" t="s">
        <v>486</v>
      </c>
      <c r="I23" s="84">
        <v>63857</v>
      </c>
      <c r="J23" s="84">
        <v>862075</v>
      </c>
      <c r="K23" s="138">
        <f t="shared" si="1"/>
        <v>41715</v>
      </c>
      <c r="L23" s="139">
        <f>+VLOOKUP(K23,Sheet3!C$276:F$392,4,0)</f>
        <v>862075</v>
      </c>
      <c r="M23" s="140">
        <f t="shared" si="2"/>
        <v>0</v>
      </c>
    </row>
    <row r="24" spans="1:13" x14ac:dyDescent="0.25">
      <c r="A24" s="73">
        <v>9</v>
      </c>
      <c r="B24" s="82">
        <v>44820</v>
      </c>
      <c r="C24" s="83" t="s">
        <v>22</v>
      </c>
      <c r="D24" s="83" t="s">
        <v>532</v>
      </c>
      <c r="E24" s="83" t="s">
        <v>913</v>
      </c>
      <c r="F24" s="83">
        <v>41887</v>
      </c>
      <c r="G24" s="84">
        <v>1554313</v>
      </c>
      <c r="H24" s="85" t="s">
        <v>486</v>
      </c>
      <c r="I24" s="84">
        <v>124345</v>
      </c>
      <c r="J24" s="84">
        <v>1678658</v>
      </c>
      <c r="K24" s="138">
        <f t="shared" si="1"/>
        <v>41887</v>
      </c>
      <c r="L24" s="139">
        <f>+VLOOKUP(K24,Sheet3!C$276:F$392,4,0)</f>
        <v>1678658</v>
      </c>
      <c r="M24" s="140">
        <f t="shared" si="2"/>
        <v>0</v>
      </c>
    </row>
    <row r="25" spans="1:13" x14ac:dyDescent="0.25">
      <c r="A25" s="73">
        <v>9</v>
      </c>
      <c r="B25" s="82">
        <v>44821</v>
      </c>
      <c r="C25" s="83" t="s">
        <v>19</v>
      </c>
      <c r="D25" s="83" t="s">
        <v>532</v>
      </c>
      <c r="E25" s="83" t="s">
        <v>914</v>
      </c>
      <c r="F25" s="83">
        <v>42054</v>
      </c>
      <c r="G25" s="84">
        <v>1737531</v>
      </c>
      <c r="H25" s="85" t="s">
        <v>486</v>
      </c>
      <c r="I25" s="84">
        <v>139002</v>
      </c>
      <c r="J25" s="84">
        <v>1876533</v>
      </c>
      <c r="K25" s="138">
        <f t="shared" si="1"/>
        <v>42054</v>
      </c>
      <c r="L25" s="139">
        <f>+VLOOKUP(K25,Sheet3!C$276:F$392,4,0)</f>
        <v>1876533</v>
      </c>
      <c r="M25" s="140">
        <f t="shared" si="2"/>
        <v>0</v>
      </c>
    </row>
    <row r="26" spans="1:13" x14ac:dyDescent="0.25">
      <c r="A26" s="73">
        <v>9</v>
      </c>
      <c r="B26" s="82">
        <v>44821</v>
      </c>
      <c r="C26" s="83" t="s">
        <v>25</v>
      </c>
      <c r="D26" s="83" t="s">
        <v>532</v>
      </c>
      <c r="E26" s="83" t="s">
        <v>915</v>
      </c>
      <c r="F26" s="83">
        <v>42068</v>
      </c>
      <c r="G26" s="84">
        <v>958358</v>
      </c>
      <c r="H26" s="85" t="s">
        <v>486</v>
      </c>
      <c r="I26" s="84">
        <v>76669</v>
      </c>
      <c r="J26" s="84">
        <v>1035027</v>
      </c>
      <c r="K26" s="138">
        <f t="shared" si="1"/>
        <v>42068</v>
      </c>
      <c r="L26" s="139">
        <f>+VLOOKUP(K26,Sheet3!C$276:F$392,4,0)</f>
        <v>1035027</v>
      </c>
      <c r="M26" s="140">
        <f t="shared" si="2"/>
        <v>0</v>
      </c>
    </row>
    <row r="27" spans="1:13" x14ac:dyDescent="0.25">
      <c r="A27" s="73">
        <v>9</v>
      </c>
      <c r="B27" s="82">
        <v>44821</v>
      </c>
      <c r="C27" s="83" t="s">
        <v>23</v>
      </c>
      <c r="D27" s="83" t="s">
        <v>532</v>
      </c>
      <c r="E27" s="83" t="s">
        <v>916</v>
      </c>
      <c r="F27" s="83">
        <v>42281</v>
      </c>
      <c r="G27" s="84">
        <v>2124788</v>
      </c>
      <c r="H27" s="85" t="s">
        <v>486</v>
      </c>
      <c r="I27" s="84">
        <v>169983</v>
      </c>
      <c r="J27" s="84">
        <v>2294771</v>
      </c>
      <c r="K27" s="138">
        <f t="shared" si="1"/>
        <v>42281</v>
      </c>
      <c r="L27" s="139">
        <f>+VLOOKUP(K27,Sheet3!C$276:F$392,4,0)</f>
        <v>2294771</v>
      </c>
      <c r="M27" s="140">
        <f t="shared" si="2"/>
        <v>0</v>
      </c>
    </row>
    <row r="28" spans="1:13" x14ac:dyDescent="0.25">
      <c r="A28" s="73">
        <v>9</v>
      </c>
      <c r="B28" s="82">
        <v>44821</v>
      </c>
      <c r="C28" s="83" t="s">
        <v>26</v>
      </c>
      <c r="D28" s="83" t="s">
        <v>532</v>
      </c>
      <c r="E28" s="83" t="s">
        <v>917</v>
      </c>
      <c r="F28" s="83">
        <v>42296</v>
      </c>
      <c r="G28" s="84">
        <v>1300825</v>
      </c>
      <c r="H28" s="85" t="s">
        <v>486</v>
      </c>
      <c r="I28" s="84">
        <v>104066</v>
      </c>
      <c r="J28" s="84">
        <v>1404891</v>
      </c>
      <c r="K28" s="138">
        <f t="shared" si="1"/>
        <v>42296</v>
      </c>
      <c r="L28" s="139">
        <f>+VLOOKUP(K28,Sheet3!C$276:F$392,4,0)</f>
        <v>1404891</v>
      </c>
      <c r="M28" s="140">
        <f t="shared" si="2"/>
        <v>0</v>
      </c>
    </row>
    <row r="29" spans="1:13" x14ac:dyDescent="0.25">
      <c r="A29" s="73">
        <v>9</v>
      </c>
      <c r="B29" s="82">
        <v>44821</v>
      </c>
      <c r="C29" s="83" t="s">
        <v>21</v>
      </c>
      <c r="D29" s="83" t="s">
        <v>532</v>
      </c>
      <c r="E29" s="83" t="s">
        <v>918</v>
      </c>
      <c r="F29" s="83">
        <v>42297</v>
      </c>
      <c r="G29" s="84">
        <v>447642</v>
      </c>
      <c r="H29" s="85" t="s">
        <v>486</v>
      </c>
      <c r="I29" s="84">
        <v>35811</v>
      </c>
      <c r="J29" s="84">
        <v>483453</v>
      </c>
      <c r="K29" s="138">
        <f t="shared" si="1"/>
        <v>42297</v>
      </c>
      <c r="L29" s="139">
        <f>+VLOOKUP(K29,Sheet3!C$276:F$392,4,0)</f>
        <v>483453</v>
      </c>
      <c r="M29" s="140">
        <f t="shared" si="2"/>
        <v>0</v>
      </c>
    </row>
    <row r="30" spans="1:13" x14ac:dyDescent="0.25">
      <c r="A30" s="73">
        <v>9</v>
      </c>
      <c r="B30" s="82">
        <v>44823</v>
      </c>
      <c r="C30" s="83" t="s">
        <v>24</v>
      </c>
      <c r="D30" s="83" t="s">
        <v>532</v>
      </c>
      <c r="E30" s="83" t="s">
        <v>919</v>
      </c>
      <c r="F30" s="83">
        <v>42298</v>
      </c>
      <c r="G30" s="84">
        <v>3152266</v>
      </c>
      <c r="H30" s="85" t="s">
        <v>486</v>
      </c>
      <c r="I30" s="84">
        <v>252181</v>
      </c>
      <c r="J30" s="84">
        <v>3404447</v>
      </c>
      <c r="K30" s="138">
        <f t="shared" si="1"/>
        <v>42298</v>
      </c>
      <c r="L30" s="139">
        <f>+VLOOKUP(K30,Sheet3!C$276:F$392,4,0)</f>
        <v>3404447</v>
      </c>
      <c r="M30" s="140">
        <f t="shared" si="2"/>
        <v>0</v>
      </c>
    </row>
    <row r="31" spans="1:13" x14ac:dyDescent="0.25">
      <c r="A31" s="73">
        <v>9</v>
      </c>
      <c r="B31" s="82">
        <v>44823</v>
      </c>
      <c r="C31" s="83" t="s">
        <v>30</v>
      </c>
      <c r="D31" s="83" t="s">
        <v>532</v>
      </c>
      <c r="E31" s="83" t="s">
        <v>920</v>
      </c>
      <c r="F31" s="83">
        <v>42310</v>
      </c>
      <c r="G31" s="84">
        <v>736803</v>
      </c>
      <c r="H31" s="85" t="s">
        <v>486</v>
      </c>
      <c r="I31" s="84">
        <v>58944</v>
      </c>
      <c r="J31" s="84">
        <v>795747</v>
      </c>
      <c r="K31" s="138">
        <f t="shared" si="1"/>
        <v>42310</v>
      </c>
      <c r="L31" s="139">
        <f>+VLOOKUP(K31,Sheet3!C$276:F$392,4,0)</f>
        <v>795747</v>
      </c>
      <c r="M31" s="140">
        <f t="shared" si="2"/>
        <v>0</v>
      </c>
    </row>
    <row r="32" spans="1:13" x14ac:dyDescent="0.25">
      <c r="A32" s="73">
        <v>9</v>
      </c>
      <c r="B32" s="82">
        <v>44823</v>
      </c>
      <c r="C32" s="83" t="s">
        <v>28</v>
      </c>
      <c r="D32" s="83" t="s">
        <v>532</v>
      </c>
      <c r="E32" s="83" t="s">
        <v>921</v>
      </c>
      <c r="F32" s="83">
        <v>42346</v>
      </c>
      <c r="G32" s="84">
        <v>736803</v>
      </c>
      <c r="H32" s="85" t="s">
        <v>486</v>
      </c>
      <c r="I32" s="84">
        <v>58944</v>
      </c>
      <c r="J32" s="84">
        <v>795747</v>
      </c>
      <c r="K32" s="138">
        <f t="shared" si="1"/>
        <v>42346</v>
      </c>
      <c r="L32" s="139">
        <f>+VLOOKUP(K32,Sheet3!C$276:F$392,4,0)</f>
        <v>795747</v>
      </c>
      <c r="M32" s="140">
        <f t="shared" si="2"/>
        <v>0</v>
      </c>
    </row>
    <row r="33" spans="1:13" x14ac:dyDescent="0.25">
      <c r="A33" s="73">
        <v>9</v>
      </c>
      <c r="B33" s="82">
        <v>44824</v>
      </c>
      <c r="C33" s="83" t="s">
        <v>29</v>
      </c>
      <c r="D33" s="83" t="s">
        <v>532</v>
      </c>
      <c r="E33" s="83" t="s">
        <v>922</v>
      </c>
      <c r="F33" s="83">
        <v>42413</v>
      </c>
      <c r="G33" s="84">
        <v>2538967</v>
      </c>
      <c r="H33" s="85" t="s">
        <v>486</v>
      </c>
      <c r="I33" s="84">
        <v>203117</v>
      </c>
      <c r="J33" s="84">
        <v>2742084</v>
      </c>
      <c r="K33" s="138">
        <f t="shared" si="1"/>
        <v>42413</v>
      </c>
      <c r="L33" s="139">
        <f>+VLOOKUP(K33,Sheet3!C$276:F$392,4,0)</f>
        <v>2742084</v>
      </c>
      <c r="M33" s="140">
        <f t="shared" si="2"/>
        <v>0</v>
      </c>
    </row>
    <row r="34" spans="1:13" x14ac:dyDescent="0.25">
      <c r="A34" s="73">
        <v>9</v>
      </c>
      <c r="B34" s="82">
        <v>44824</v>
      </c>
      <c r="C34" s="83" t="s">
        <v>31</v>
      </c>
      <c r="D34" s="83" t="s">
        <v>532</v>
      </c>
      <c r="E34" s="83" t="s">
        <v>923</v>
      </c>
      <c r="F34" s="83">
        <v>42415</v>
      </c>
      <c r="G34" s="84">
        <v>1205496</v>
      </c>
      <c r="H34" s="85" t="s">
        <v>486</v>
      </c>
      <c r="I34" s="84">
        <v>96440</v>
      </c>
      <c r="J34" s="84">
        <v>1301936</v>
      </c>
      <c r="K34" s="138">
        <f t="shared" si="1"/>
        <v>42415</v>
      </c>
      <c r="L34" s="139">
        <f>+VLOOKUP(K34,Sheet3!C$276:F$392,4,0)</f>
        <v>1301936</v>
      </c>
      <c r="M34" s="140">
        <f t="shared" si="2"/>
        <v>0</v>
      </c>
    </row>
    <row r="35" spans="1:13" x14ac:dyDescent="0.25">
      <c r="A35" s="73">
        <v>9</v>
      </c>
      <c r="B35" s="82">
        <v>44830</v>
      </c>
      <c r="C35" s="83" t="s">
        <v>35</v>
      </c>
      <c r="D35" s="83" t="s">
        <v>532</v>
      </c>
      <c r="E35" s="83" t="s">
        <v>924</v>
      </c>
      <c r="F35" s="83">
        <v>44133</v>
      </c>
      <c r="G35" s="84">
        <v>3184734</v>
      </c>
      <c r="H35" s="85" t="s">
        <v>486</v>
      </c>
      <c r="I35" s="84">
        <v>254779</v>
      </c>
      <c r="J35" s="84">
        <v>3439513</v>
      </c>
      <c r="K35" s="138">
        <f t="shared" si="1"/>
        <v>44133</v>
      </c>
      <c r="L35" s="139">
        <f>+VLOOKUP(K35,Sheet3!C$276:F$392,4,0)</f>
        <v>3439513</v>
      </c>
      <c r="M35" s="140">
        <f t="shared" si="2"/>
        <v>0</v>
      </c>
    </row>
    <row r="36" spans="1:13" x14ac:dyDescent="0.25">
      <c r="A36" s="73">
        <v>9</v>
      </c>
      <c r="B36" s="82">
        <v>44830</v>
      </c>
      <c r="C36" s="83" t="s">
        <v>32</v>
      </c>
      <c r="D36" s="83" t="s">
        <v>532</v>
      </c>
      <c r="E36" s="83" t="s">
        <v>925</v>
      </c>
      <c r="F36" s="83">
        <v>44149</v>
      </c>
      <c r="G36" s="84">
        <v>1288995</v>
      </c>
      <c r="H36" s="85" t="s">
        <v>486</v>
      </c>
      <c r="I36" s="84">
        <v>103120</v>
      </c>
      <c r="J36" s="84">
        <v>1392115</v>
      </c>
      <c r="K36" s="138">
        <f t="shared" si="1"/>
        <v>44149</v>
      </c>
      <c r="L36" s="139">
        <f>+VLOOKUP(K36,Sheet3!C$276:F$392,4,0)</f>
        <v>1392115</v>
      </c>
      <c r="M36" s="140">
        <f t="shared" si="2"/>
        <v>0</v>
      </c>
    </row>
    <row r="37" spans="1:13" x14ac:dyDescent="0.25">
      <c r="A37" s="73">
        <v>9</v>
      </c>
      <c r="B37" s="82">
        <v>44830</v>
      </c>
      <c r="C37" s="83" t="s">
        <v>34</v>
      </c>
      <c r="D37" s="83" t="s">
        <v>532</v>
      </c>
      <c r="E37" s="83" t="s">
        <v>926</v>
      </c>
      <c r="F37" s="83">
        <v>44158</v>
      </c>
      <c r="G37" s="84">
        <v>896793</v>
      </c>
      <c r="H37" s="85" t="s">
        <v>486</v>
      </c>
      <c r="I37" s="84">
        <v>71743</v>
      </c>
      <c r="J37" s="84">
        <v>968536</v>
      </c>
      <c r="K37" s="138">
        <f t="shared" si="1"/>
        <v>44158</v>
      </c>
      <c r="L37" s="139">
        <f>+VLOOKUP(K37,Sheet3!C$276:F$392,4,0)</f>
        <v>968536</v>
      </c>
      <c r="M37" s="140">
        <f t="shared" si="2"/>
        <v>0</v>
      </c>
    </row>
    <row r="38" spans="1:13" x14ac:dyDescent="0.25">
      <c r="A38" s="73">
        <v>9</v>
      </c>
      <c r="B38" s="82">
        <v>44830</v>
      </c>
      <c r="C38" s="83" t="s">
        <v>33</v>
      </c>
      <c r="D38" s="83" t="s">
        <v>532</v>
      </c>
      <c r="E38" s="83" t="s">
        <v>927</v>
      </c>
      <c r="F38" s="83">
        <v>44174</v>
      </c>
      <c r="G38" s="84">
        <v>2212455</v>
      </c>
      <c r="H38" s="85" t="s">
        <v>486</v>
      </c>
      <c r="I38" s="84">
        <v>176996</v>
      </c>
      <c r="J38" s="84">
        <v>2389451</v>
      </c>
      <c r="K38" s="138">
        <f t="shared" si="1"/>
        <v>44174</v>
      </c>
      <c r="L38" s="139">
        <f>+VLOOKUP(K38,Sheet3!C$276:F$392,4,0)</f>
        <v>2389451</v>
      </c>
      <c r="M38" s="140">
        <f t="shared" si="2"/>
        <v>0</v>
      </c>
    </row>
    <row r="39" spans="1:13" x14ac:dyDescent="0.25">
      <c r="A39" s="73">
        <v>9</v>
      </c>
      <c r="B39" s="82">
        <v>44831</v>
      </c>
      <c r="C39" s="83" t="s">
        <v>37</v>
      </c>
      <c r="D39" s="83" t="s">
        <v>532</v>
      </c>
      <c r="E39" s="83" t="s">
        <v>928</v>
      </c>
      <c r="F39" s="83">
        <v>44261</v>
      </c>
      <c r="G39" s="84">
        <v>976307</v>
      </c>
      <c r="H39" s="85" t="s">
        <v>486</v>
      </c>
      <c r="I39" s="84">
        <v>78105</v>
      </c>
      <c r="J39" s="84">
        <v>1054412</v>
      </c>
      <c r="K39" s="138">
        <f t="shared" si="1"/>
        <v>44261</v>
      </c>
      <c r="L39" s="139">
        <f>+VLOOKUP(K39,Sheet3!C$276:F$392,4,0)</f>
        <v>1054412</v>
      </c>
      <c r="M39" s="140">
        <f t="shared" si="2"/>
        <v>0</v>
      </c>
    </row>
    <row r="40" spans="1:13" x14ac:dyDescent="0.25">
      <c r="A40" s="73">
        <v>9</v>
      </c>
      <c r="B40" s="82">
        <v>44831</v>
      </c>
      <c r="C40" s="83" t="s">
        <v>36</v>
      </c>
      <c r="D40" s="83" t="s">
        <v>532</v>
      </c>
      <c r="E40" s="83" t="s">
        <v>929</v>
      </c>
      <c r="F40" s="83">
        <v>44285</v>
      </c>
      <c r="G40" s="84">
        <v>666897</v>
      </c>
      <c r="H40" s="85" t="s">
        <v>486</v>
      </c>
      <c r="I40" s="84">
        <v>53352</v>
      </c>
      <c r="J40" s="84">
        <v>720249</v>
      </c>
      <c r="K40" s="138">
        <f t="shared" si="1"/>
        <v>44285</v>
      </c>
      <c r="L40" s="139">
        <f>+VLOOKUP(K40,Sheet3!C$276:F$392,4,0)</f>
        <v>720249</v>
      </c>
      <c r="M40" s="140">
        <f t="shared" si="2"/>
        <v>0</v>
      </c>
    </row>
    <row r="41" spans="1:13" x14ac:dyDescent="0.25">
      <c r="A41" s="73">
        <v>10</v>
      </c>
      <c r="B41" s="82">
        <v>44837</v>
      </c>
      <c r="C41" s="83" t="s">
        <v>39</v>
      </c>
      <c r="D41" s="83" t="s">
        <v>532</v>
      </c>
      <c r="E41" s="83" t="s">
        <v>930</v>
      </c>
      <c r="F41" s="83">
        <v>45748</v>
      </c>
      <c r="G41" s="84">
        <v>1343499</v>
      </c>
      <c r="H41" s="85" t="s">
        <v>486</v>
      </c>
      <c r="I41" s="84">
        <v>107480</v>
      </c>
      <c r="J41" s="84">
        <v>1450979</v>
      </c>
      <c r="K41" s="138">
        <f t="shared" si="1"/>
        <v>45748</v>
      </c>
      <c r="L41" s="139">
        <f>+VLOOKUP(K41,Sheet3!C$276:F$392,4,0)</f>
        <v>1450979</v>
      </c>
      <c r="M41" s="140">
        <f t="shared" si="2"/>
        <v>0</v>
      </c>
    </row>
    <row r="42" spans="1:13" x14ac:dyDescent="0.25">
      <c r="A42" s="73">
        <v>10</v>
      </c>
      <c r="B42" s="82">
        <v>44837</v>
      </c>
      <c r="C42" s="83" t="s">
        <v>38</v>
      </c>
      <c r="D42" s="83" t="s">
        <v>532</v>
      </c>
      <c r="E42" s="83" t="s">
        <v>931</v>
      </c>
      <c r="F42" s="83">
        <v>45756</v>
      </c>
      <c r="G42" s="84">
        <v>2322147</v>
      </c>
      <c r="H42" s="85" t="s">
        <v>486</v>
      </c>
      <c r="I42" s="84">
        <v>185772</v>
      </c>
      <c r="J42" s="84">
        <v>2507919</v>
      </c>
      <c r="K42" s="138">
        <f t="shared" si="1"/>
        <v>45756</v>
      </c>
      <c r="L42" s="139">
        <f>+VLOOKUP(K42,Sheet3!C$276:F$392,4,0)</f>
        <v>2507919</v>
      </c>
      <c r="M42" s="140">
        <f t="shared" si="2"/>
        <v>0</v>
      </c>
    </row>
    <row r="43" spans="1:13" x14ac:dyDescent="0.25">
      <c r="A43" s="73">
        <v>10</v>
      </c>
      <c r="B43" s="82">
        <v>44838</v>
      </c>
      <c r="C43" s="83" t="s">
        <v>42</v>
      </c>
      <c r="D43" s="83" t="s">
        <v>532</v>
      </c>
      <c r="E43" s="83" t="s">
        <v>932</v>
      </c>
      <c r="F43" s="83">
        <v>45796</v>
      </c>
      <c r="G43" s="84">
        <v>1668204</v>
      </c>
      <c r="H43" s="85" t="s">
        <v>486</v>
      </c>
      <c r="I43" s="84">
        <v>133456</v>
      </c>
      <c r="J43" s="84">
        <v>1801660</v>
      </c>
      <c r="K43" s="138">
        <f t="shared" si="1"/>
        <v>45796</v>
      </c>
      <c r="L43" s="139">
        <f>+VLOOKUP(K43,Sheet3!C$276:F$392,4,0)</f>
        <v>1801660</v>
      </c>
      <c r="M43" s="140">
        <f t="shared" si="2"/>
        <v>0</v>
      </c>
    </row>
    <row r="44" spans="1:13" x14ac:dyDescent="0.25">
      <c r="A44" s="73">
        <v>10</v>
      </c>
      <c r="B44" s="82">
        <v>44838</v>
      </c>
      <c r="C44" s="83" t="s">
        <v>40</v>
      </c>
      <c r="D44" s="83" t="s">
        <v>532</v>
      </c>
      <c r="E44" s="83" t="s">
        <v>933</v>
      </c>
      <c r="F44" s="83">
        <v>45844</v>
      </c>
      <c r="G44" s="84">
        <v>1114539</v>
      </c>
      <c r="H44" s="85" t="s">
        <v>486</v>
      </c>
      <c r="I44" s="84">
        <v>89163</v>
      </c>
      <c r="J44" s="84">
        <v>1203702</v>
      </c>
      <c r="K44" s="138">
        <f t="shared" si="1"/>
        <v>45844</v>
      </c>
      <c r="L44" s="139">
        <f>+VLOOKUP(K44,Sheet3!C$276:F$392,4,0)</f>
        <v>1203702</v>
      </c>
      <c r="M44" s="140">
        <f t="shared" si="2"/>
        <v>0</v>
      </c>
    </row>
    <row r="45" spans="1:13" x14ac:dyDescent="0.25">
      <c r="A45" s="73">
        <v>10</v>
      </c>
      <c r="B45" s="82">
        <v>44839</v>
      </c>
      <c r="C45" s="83" t="s">
        <v>41</v>
      </c>
      <c r="D45" s="83" t="s">
        <v>532</v>
      </c>
      <c r="E45" s="83" t="s">
        <v>934</v>
      </c>
      <c r="F45" s="83">
        <v>45902</v>
      </c>
      <c r="G45" s="84">
        <v>3088384</v>
      </c>
      <c r="H45" s="85" t="s">
        <v>486</v>
      </c>
      <c r="I45" s="84">
        <v>247071</v>
      </c>
      <c r="J45" s="84">
        <v>3335455</v>
      </c>
      <c r="K45" s="138">
        <f t="shared" si="1"/>
        <v>45902</v>
      </c>
      <c r="L45" s="139">
        <f>+VLOOKUP(K45,Sheet3!C$276:F$392,4,0)</f>
        <v>3335455</v>
      </c>
      <c r="M45" s="140">
        <f t="shared" si="2"/>
        <v>0</v>
      </c>
    </row>
    <row r="46" spans="1:13" x14ac:dyDescent="0.25">
      <c r="A46" s="73">
        <v>10</v>
      </c>
      <c r="B46" s="82">
        <v>44840</v>
      </c>
      <c r="C46" s="83" t="s">
        <v>43</v>
      </c>
      <c r="D46" s="83" t="s">
        <v>532</v>
      </c>
      <c r="E46" s="83" t="s">
        <v>935</v>
      </c>
      <c r="F46" s="83">
        <v>46527</v>
      </c>
      <c r="G46" s="84">
        <v>2821480</v>
      </c>
      <c r="H46" s="85" t="s">
        <v>486</v>
      </c>
      <c r="I46" s="84">
        <v>225718</v>
      </c>
      <c r="J46" s="84">
        <v>3047198</v>
      </c>
      <c r="K46" s="138">
        <f t="shared" si="1"/>
        <v>46527</v>
      </c>
      <c r="L46" s="139">
        <f>+VLOOKUP(K46,Sheet3!C$276:F$392,4,0)</f>
        <v>3047198</v>
      </c>
      <c r="M46" s="140">
        <f t="shared" si="2"/>
        <v>0</v>
      </c>
    </row>
    <row r="47" spans="1:13" x14ac:dyDescent="0.25">
      <c r="A47" s="73">
        <v>10</v>
      </c>
      <c r="B47" s="82">
        <v>44842</v>
      </c>
      <c r="C47" s="83" t="s">
        <v>44</v>
      </c>
      <c r="D47" s="83" t="s">
        <v>532</v>
      </c>
      <c r="E47" s="83" t="s">
        <v>936</v>
      </c>
      <c r="F47" s="83">
        <v>46887</v>
      </c>
      <c r="G47" s="84">
        <v>1035558</v>
      </c>
      <c r="H47" s="85" t="s">
        <v>486</v>
      </c>
      <c r="I47" s="84">
        <v>82845</v>
      </c>
      <c r="J47" s="84">
        <v>1118403</v>
      </c>
      <c r="K47" s="138">
        <f t="shared" si="1"/>
        <v>46887</v>
      </c>
      <c r="L47" s="139">
        <f>+VLOOKUP(K47,Sheet3!C$276:F$392,4,0)</f>
        <v>1118403</v>
      </c>
      <c r="M47" s="140">
        <f t="shared" si="2"/>
        <v>0</v>
      </c>
    </row>
    <row r="48" spans="1:13" x14ac:dyDescent="0.25">
      <c r="A48" s="73">
        <v>10</v>
      </c>
      <c r="B48" s="82">
        <v>44844</v>
      </c>
      <c r="C48" s="83" t="s">
        <v>45</v>
      </c>
      <c r="D48" s="83" t="s">
        <v>532</v>
      </c>
      <c r="E48" s="83" t="s">
        <v>937</v>
      </c>
      <c r="F48" s="83">
        <v>46957</v>
      </c>
      <c r="G48" s="84">
        <v>2317848</v>
      </c>
      <c r="H48" s="85" t="s">
        <v>486</v>
      </c>
      <c r="I48" s="84">
        <v>185428</v>
      </c>
      <c r="J48" s="84">
        <v>2503276</v>
      </c>
      <c r="K48" s="138">
        <f t="shared" si="1"/>
        <v>46957</v>
      </c>
      <c r="L48" s="139">
        <f>+VLOOKUP(K48,Sheet3!C$276:F$392,4,0)</f>
        <v>2503276</v>
      </c>
      <c r="M48" s="140">
        <f t="shared" si="2"/>
        <v>0</v>
      </c>
    </row>
    <row r="49" spans="1:13" x14ac:dyDescent="0.25">
      <c r="A49" s="73">
        <v>10</v>
      </c>
      <c r="B49" s="82">
        <v>44844</v>
      </c>
      <c r="C49" s="83" t="s">
        <v>46</v>
      </c>
      <c r="D49" s="83" t="s">
        <v>532</v>
      </c>
      <c r="E49" s="83" t="s">
        <v>938</v>
      </c>
      <c r="F49" s="83">
        <v>46985</v>
      </c>
      <c r="G49" s="84">
        <v>896793</v>
      </c>
      <c r="H49" s="85" t="s">
        <v>486</v>
      </c>
      <c r="I49" s="84">
        <v>71743</v>
      </c>
      <c r="J49" s="84">
        <v>968536</v>
      </c>
      <c r="K49" s="138">
        <f t="shared" si="1"/>
        <v>46985</v>
      </c>
      <c r="L49" s="139">
        <f>+VLOOKUP(K49,Sheet3!C$276:F$392,4,0)</f>
        <v>968536</v>
      </c>
      <c r="M49" s="140">
        <f t="shared" si="2"/>
        <v>0</v>
      </c>
    </row>
    <row r="50" spans="1:13" x14ac:dyDescent="0.25">
      <c r="A50" s="73">
        <v>10</v>
      </c>
      <c r="B50" s="82">
        <v>44845</v>
      </c>
      <c r="C50" s="83" t="s">
        <v>48</v>
      </c>
      <c r="D50" s="83" t="s">
        <v>532</v>
      </c>
      <c r="E50" s="83" t="s">
        <v>939</v>
      </c>
      <c r="F50" s="83">
        <v>47009</v>
      </c>
      <c r="G50" s="84">
        <v>641843</v>
      </c>
      <c r="H50" s="85" t="s">
        <v>486</v>
      </c>
      <c r="I50" s="84">
        <v>51347</v>
      </c>
      <c r="J50" s="84">
        <v>693190</v>
      </c>
      <c r="K50" s="138">
        <f t="shared" si="1"/>
        <v>47009</v>
      </c>
      <c r="L50" s="139">
        <f>+VLOOKUP(K50,Sheet3!C$276:F$392,4,0)</f>
        <v>693190</v>
      </c>
      <c r="M50" s="140">
        <f t="shared" si="2"/>
        <v>0</v>
      </c>
    </row>
    <row r="51" spans="1:13" x14ac:dyDescent="0.25">
      <c r="A51" s="73">
        <v>10</v>
      </c>
      <c r="B51" s="82">
        <v>44845</v>
      </c>
      <c r="C51" s="83" t="s">
        <v>47</v>
      </c>
      <c r="D51" s="83" t="s">
        <v>532</v>
      </c>
      <c r="E51" s="83" t="s">
        <v>940</v>
      </c>
      <c r="F51" s="83">
        <v>47020</v>
      </c>
      <c r="G51" s="84">
        <v>1338775</v>
      </c>
      <c r="H51" s="85" t="s">
        <v>486</v>
      </c>
      <c r="I51" s="84">
        <v>107102</v>
      </c>
      <c r="J51" s="84">
        <v>1445877</v>
      </c>
      <c r="K51" s="138">
        <f t="shared" si="1"/>
        <v>47020</v>
      </c>
      <c r="L51" s="139">
        <f>+VLOOKUP(K51,Sheet3!C$276:F$392,4,0)</f>
        <v>1445877</v>
      </c>
      <c r="M51" s="140">
        <f t="shared" si="2"/>
        <v>0</v>
      </c>
    </row>
    <row r="52" spans="1:13" x14ac:dyDescent="0.25">
      <c r="A52" s="73">
        <v>10</v>
      </c>
      <c r="B52" s="82">
        <v>44846</v>
      </c>
      <c r="C52" s="83" t="s">
        <v>51</v>
      </c>
      <c r="D52" s="83" t="s">
        <v>532</v>
      </c>
      <c r="E52" s="83" t="s">
        <v>941</v>
      </c>
      <c r="F52" s="83">
        <v>47088</v>
      </c>
      <c r="G52" s="84">
        <v>2668783</v>
      </c>
      <c r="H52" s="85" t="s">
        <v>486</v>
      </c>
      <c r="I52" s="84">
        <v>213503</v>
      </c>
      <c r="J52" s="84">
        <v>2882286</v>
      </c>
      <c r="K52" s="138">
        <f t="shared" si="1"/>
        <v>47088</v>
      </c>
      <c r="L52" s="139">
        <f>+VLOOKUP(K52,Sheet3!C$276:F$392,4,0)</f>
        <v>2882286</v>
      </c>
      <c r="M52" s="140">
        <f t="shared" si="2"/>
        <v>0</v>
      </c>
    </row>
    <row r="53" spans="1:13" x14ac:dyDescent="0.25">
      <c r="A53" s="73">
        <v>10</v>
      </c>
      <c r="B53" s="82">
        <v>44846</v>
      </c>
      <c r="C53" s="83" t="s">
        <v>53</v>
      </c>
      <c r="D53" s="83" t="s">
        <v>532</v>
      </c>
      <c r="E53" s="83" t="s">
        <v>942</v>
      </c>
      <c r="F53" s="83">
        <v>47104</v>
      </c>
      <c r="G53" s="84">
        <v>5204042</v>
      </c>
      <c r="H53" s="85" t="s">
        <v>486</v>
      </c>
      <c r="I53" s="84">
        <v>416323</v>
      </c>
      <c r="J53" s="84">
        <v>5620365</v>
      </c>
      <c r="K53" s="138">
        <f t="shared" si="1"/>
        <v>47104</v>
      </c>
      <c r="L53" s="139">
        <f>+VLOOKUP(K53,Sheet3!C$276:F$392,4,0)</f>
        <v>5620365</v>
      </c>
      <c r="M53" s="140">
        <f t="shared" si="2"/>
        <v>0</v>
      </c>
    </row>
    <row r="54" spans="1:13" x14ac:dyDescent="0.25">
      <c r="A54" s="73">
        <v>10</v>
      </c>
      <c r="B54" s="82">
        <v>44846</v>
      </c>
      <c r="C54" s="83" t="s">
        <v>54</v>
      </c>
      <c r="D54" s="83" t="s">
        <v>532</v>
      </c>
      <c r="E54" s="83" t="s">
        <v>943</v>
      </c>
      <c r="F54" s="83">
        <v>47106</v>
      </c>
      <c r="G54" s="84">
        <v>1865197</v>
      </c>
      <c r="H54" s="85" t="s">
        <v>486</v>
      </c>
      <c r="I54" s="84">
        <v>149216</v>
      </c>
      <c r="J54" s="84">
        <v>2014413</v>
      </c>
      <c r="K54" s="138">
        <f t="shared" si="1"/>
        <v>47106</v>
      </c>
      <c r="L54" s="139">
        <f>+VLOOKUP(K54,Sheet3!C$276:F$392,4,0)</f>
        <v>2014413</v>
      </c>
      <c r="M54" s="140">
        <f t="shared" si="2"/>
        <v>0</v>
      </c>
    </row>
    <row r="55" spans="1:13" x14ac:dyDescent="0.25">
      <c r="A55" s="73">
        <v>10</v>
      </c>
      <c r="B55" s="82">
        <v>44846</v>
      </c>
      <c r="C55" s="83" t="s">
        <v>49</v>
      </c>
      <c r="D55" s="83" t="s">
        <v>532</v>
      </c>
      <c r="E55" s="83" t="s">
        <v>944</v>
      </c>
      <c r="F55" s="83">
        <v>47107</v>
      </c>
      <c r="G55" s="84">
        <v>2538773</v>
      </c>
      <c r="H55" s="85" t="s">
        <v>486</v>
      </c>
      <c r="I55" s="84">
        <v>203102</v>
      </c>
      <c r="J55" s="84">
        <v>2741875</v>
      </c>
      <c r="K55" s="138">
        <f t="shared" si="1"/>
        <v>47107</v>
      </c>
      <c r="L55" s="139">
        <f>+VLOOKUP(K55,Sheet3!C$276:F$392,4,0)</f>
        <v>2741875</v>
      </c>
      <c r="M55" s="140">
        <f t="shared" si="2"/>
        <v>0</v>
      </c>
    </row>
    <row r="56" spans="1:13" x14ac:dyDescent="0.25">
      <c r="A56" s="73">
        <v>10</v>
      </c>
      <c r="B56" s="82">
        <v>44847</v>
      </c>
      <c r="C56" s="83" t="s">
        <v>50</v>
      </c>
      <c r="D56" s="83" t="s">
        <v>532</v>
      </c>
      <c r="E56" s="83" t="s">
        <v>945</v>
      </c>
      <c r="F56" s="83">
        <v>47521</v>
      </c>
      <c r="G56" s="84">
        <v>2433032</v>
      </c>
      <c r="H56" s="85" t="s">
        <v>486</v>
      </c>
      <c r="I56" s="84">
        <v>194643</v>
      </c>
      <c r="J56" s="84">
        <v>2627675</v>
      </c>
      <c r="K56" s="138">
        <f t="shared" si="1"/>
        <v>47521</v>
      </c>
      <c r="L56" s="139">
        <f>+VLOOKUP(K56,Sheet3!C$276:F$392,4,0)</f>
        <v>2627675</v>
      </c>
      <c r="M56" s="140">
        <f t="shared" si="2"/>
        <v>0</v>
      </c>
    </row>
    <row r="57" spans="1:13" x14ac:dyDescent="0.25">
      <c r="A57" s="73">
        <v>10</v>
      </c>
      <c r="B57" s="82">
        <v>44848</v>
      </c>
      <c r="C57" s="83" t="s">
        <v>52</v>
      </c>
      <c r="D57" s="83" t="s">
        <v>532</v>
      </c>
      <c r="E57" s="83" t="s">
        <v>946</v>
      </c>
      <c r="F57" s="83">
        <v>47609</v>
      </c>
      <c r="G57" s="84">
        <v>819573</v>
      </c>
      <c r="H57" s="85" t="s">
        <v>486</v>
      </c>
      <c r="I57" s="84">
        <v>65566</v>
      </c>
      <c r="J57" s="84">
        <v>885139</v>
      </c>
      <c r="K57" s="138">
        <f t="shared" si="1"/>
        <v>47609</v>
      </c>
      <c r="L57" s="139">
        <f>+VLOOKUP(K57,Sheet3!C$276:F$392,4,0)</f>
        <v>885139</v>
      </c>
      <c r="M57" s="140">
        <f t="shared" si="2"/>
        <v>0</v>
      </c>
    </row>
    <row r="58" spans="1:13" x14ac:dyDescent="0.25">
      <c r="A58" s="73">
        <v>10</v>
      </c>
      <c r="B58" s="82">
        <v>44849</v>
      </c>
      <c r="C58" s="83" t="s">
        <v>55</v>
      </c>
      <c r="D58" s="83" t="s">
        <v>532</v>
      </c>
      <c r="E58" s="83" t="s">
        <v>947</v>
      </c>
      <c r="F58" s="83">
        <v>47739</v>
      </c>
      <c r="G58" s="84">
        <v>1055677</v>
      </c>
      <c r="H58" s="85" t="s">
        <v>486</v>
      </c>
      <c r="I58" s="84">
        <v>84454</v>
      </c>
      <c r="J58" s="84">
        <v>1140131</v>
      </c>
      <c r="K58" s="138">
        <f t="shared" si="1"/>
        <v>47739</v>
      </c>
      <c r="L58" s="139">
        <f>+VLOOKUP(K58,Sheet3!C$276:F$392,4,0)</f>
        <v>1140131</v>
      </c>
      <c r="M58" s="140">
        <f t="shared" si="2"/>
        <v>0</v>
      </c>
    </row>
    <row r="59" spans="1:13" x14ac:dyDescent="0.25">
      <c r="A59" s="73">
        <v>10</v>
      </c>
      <c r="B59" s="82">
        <v>44849</v>
      </c>
      <c r="C59" s="83" t="s">
        <v>57</v>
      </c>
      <c r="D59" s="83" t="s">
        <v>532</v>
      </c>
      <c r="E59" s="83" t="s">
        <v>948</v>
      </c>
      <c r="F59" s="83">
        <v>47759</v>
      </c>
      <c r="G59" s="84">
        <v>2892792</v>
      </c>
      <c r="H59" s="85" t="s">
        <v>486</v>
      </c>
      <c r="I59" s="84">
        <v>231423</v>
      </c>
      <c r="J59" s="84">
        <v>3124215</v>
      </c>
      <c r="K59" s="138">
        <f t="shared" si="1"/>
        <v>47759</v>
      </c>
      <c r="L59" s="139">
        <f>+VLOOKUP(K59,Sheet3!C$276:F$392,4,0)</f>
        <v>3124215</v>
      </c>
      <c r="M59" s="140">
        <f t="shared" si="2"/>
        <v>0</v>
      </c>
    </row>
    <row r="60" spans="1:13" x14ac:dyDescent="0.25">
      <c r="A60" s="73">
        <v>10</v>
      </c>
      <c r="B60" s="82">
        <v>44851</v>
      </c>
      <c r="C60" s="83" t="s">
        <v>56</v>
      </c>
      <c r="D60" s="83" t="s">
        <v>532</v>
      </c>
      <c r="E60" s="83" t="s">
        <v>949</v>
      </c>
      <c r="F60" s="83">
        <v>47771</v>
      </c>
      <c r="G60" s="84">
        <v>1582576</v>
      </c>
      <c r="H60" s="85" t="s">
        <v>486</v>
      </c>
      <c r="I60" s="84">
        <v>126606</v>
      </c>
      <c r="J60" s="84">
        <v>1709182</v>
      </c>
      <c r="K60" s="138">
        <f t="shared" si="1"/>
        <v>47771</v>
      </c>
      <c r="L60" s="139">
        <f>+VLOOKUP(K60,Sheet3!C$276:F$392,4,0)</f>
        <v>1709182</v>
      </c>
      <c r="M60" s="140">
        <f t="shared" si="2"/>
        <v>0</v>
      </c>
    </row>
    <row r="61" spans="1:13" x14ac:dyDescent="0.25">
      <c r="A61" s="73">
        <v>10</v>
      </c>
      <c r="B61" s="82">
        <v>44851</v>
      </c>
      <c r="C61" s="83" t="s">
        <v>58</v>
      </c>
      <c r="D61" s="83" t="s">
        <v>532</v>
      </c>
      <c r="E61" s="83" t="s">
        <v>950</v>
      </c>
      <c r="F61" s="83">
        <v>47782</v>
      </c>
      <c r="G61" s="84">
        <v>4168473</v>
      </c>
      <c r="H61" s="85" t="s">
        <v>486</v>
      </c>
      <c r="I61" s="84">
        <v>333478</v>
      </c>
      <c r="J61" s="84">
        <v>4501951</v>
      </c>
      <c r="K61" s="138">
        <f t="shared" si="1"/>
        <v>47782</v>
      </c>
      <c r="L61" s="139">
        <f>+VLOOKUP(K61,Sheet3!C$276:F$392,4,0)</f>
        <v>4501951</v>
      </c>
      <c r="M61" s="140">
        <f t="shared" si="2"/>
        <v>0</v>
      </c>
    </row>
    <row r="62" spans="1:13" x14ac:dyDescent="0.25">
      <c r="A62" s="73">
        <v>10</v>
      </c>
      <c r="B62" s="82">
        <v>44854</v>
      </c>
      <c r="C62" s="83" t="s">
        <v>59</v>
      </c>
      <c r="D62" s="83" t="s">
        <v>532</v>
      </c>
      <c r="E62" s="83" t="s">
        <v>951</v>
      </c>
      <c r="F62" s="83">
        <v>48439</v>
      </c>
      <c r="G62" s="84">
        <v>869207</v>
      </c>
      <c r="H62" s="85" t="s">
        <v>486</v>
      </c>
      <c r="I62" s="84">
        <v>69537</v>
      </c>
      <c r="J62" s="84">
        <v>938744</v>
      </c>
      <c r="K62" s="138">
        <f t="shared" si="1"/>
        <v>48439</v>
      </c>
      <c r="L62" s="139">
        <f>+VLOOKUP(K62,Sheet3!C$276:F$392,4,0)</f>
        <v>938744</v>
      </c>
      <c r="M62" s="140">
        <f t="shared" si="2"/>
        <v>0</v>
      </c>
    </row>
    <row r="63" spans="1:13" x14ac:dyDescent="0.25">
      <c r="A63" s="73">
        <v>10</v>
      </c>
      <c r="B63" s="82">
        <v>44854</v>
      </c>
      <c r="C63" s="83" t="s">
        <v>61</v>
      </c>
      <c r="D63" s="83" t="s">
        <v>532</v>
      </c>
      <c r="E63" s="83" t="s">
        <v>952</v>
      </c>
      <c r="F63" s="83">
        <v>48538</v>
      </c>
      <c r="G63" s="84">
        <v>852969</v>
      </c>
      <c r="H63" s="85" t="s">
        <v>486</v>
      </c>
      <c r="I63" s="84">
        <v>68238</v>
      </c>
      <c r="J63" s="84">
        <v>921207</v>
      </c>
      <c r="K63" s="138">
        <f t="shared" si="1"/>
        <v>48538</v>
      </c>
      <c r="L63" s="139">
        <f>+VLOOKUP(K63,Sheet3!C$276:F$392,4,0)</f>
        <v>921207</v>
      </c>
      <c r="M63" s="140">
        <f t="shared" si="2"/>
        <v>0</v>
      </c>
    </row>
    <row r="64" spans="1:13" x14ac:dyDescent="0.25">
      <c r="A64" s="73">
        <v>10</v>
      </c>
      <c r="B64" s="82">
        <v>44854</v>
      </c>
      <c r="C64" s="83" t="s">
        <v>60</v>
      </c>
      <c r="D64" s="83" t="s">
        <v>532</v>
      </c>
      <c r="E64" s="83" t="s">
        <v>953</v>
      </c>
      <c r="F64" s="83">
        <v>48541</v>
      </c>
      <c r="G64" s="84">
        <v>939701</v>
      </c>
      <c r="H64" s="85" t="s">
        <v>486</v>
      </c>
      <c r="I64" s="84">
        <v>75176</v>
      </c>
      <c r="J64" s="84">
        <v>1014877</v>
      </c>
      <c r="K64" s="138">
        <f t="shared" si="1"/>
        <v>48541</v>
      </c>
      <c r="L64" s="139">
        <f>+VLOOKUP(K64,Sheet3!C$276:F$392,4,0)</f>
        <v>1014877</v>
      </c>
      <c r="M64" s="140">
        <f t="shared" si="2"/>
        <v>0</v>
      </c>
    </row>
    <row r="65" spans="1:13" x14ac:dyDescent="0.25">
      <c r="A65" s="73">
        <v>10</v>
      </c>
      <c r="B65" s="82">
        <v>44855</v>
      </c>
      <c r="C65" s="83" t="s">
        <v>62</v>
      </c>
      <c r="D65" s="83" t="s">
        <v>532</v>
      </c>
      <c r="E65" s="83" t="s">
        <v>954</v>
      </c>
      <c r="F65" s="83">
        <v>48573</v>
      </c>
      <c r="G65" s="84">
        <v>1259674</v>
      </c>
      <c r="H65" s="85" t="s">
        <v>486</v>
      </c>
      <c r="I65" s="84">
        <v>100774</v>
      </c>
      <c r="J65" s="84">
        <v>1360448</v>
      </c>
      <c r="K65" s="138">
        <f t="shared" si="1"/>
        <v>48573</v>
      </c>
      <c r="L65" s="139">
        <f>+VLOOKUP(K65,Sheet3!C$276:F$392,4,0)</f>
        <v>1360448</v>
      </c>
      <c r="M65" s="140">
        <f t="shared" si="2"/>
        <v>0</v>
      </c>
    </row>
    <row r="66" spans="1:13" x14ac:dyDescent="0.25">
      <c r="A66" s="73">
        <v>10</v>
      </c>
      <c r="B66" s="82">
        <v>44855</v>
      </c>
      <c r="C66" s="83" t="s">
        <v>63</v>
      </c>
      <c r="D66" s="83" t="s">
        <v>532</v>
      </c>
      <c r="E66" s="83" t="s">
        <v>955</v>
      </c>
      <c r="F66" s="83">
        <v>48574</v>
      </c>
      <c r="G66" s="84">
        <v>1982832</v>
      </c>
      <c r="H66" s="85" t="s">
        <v>486</v>
      </c>
      <c r="I66" s="84">
        <v>158627</v>
      </c>
      <c r="J66" s="84">
        <v>2141459</v>
      </c>
      <c r="K66" s="138">
        <f t="shared" si="1"/>
        <v>48574</v>
      </c>
      <c r="L66" s="139">
        <f>+VLOOKUP(K66,Sheet3!C$276:F$392,4,0)</f>
        <v>2141459</v>
      </c>
      <c r="M66" s="140">
        <f t="shared" si="2"/>
        <v>0</v>
      </c>
    </row>
    <row r="67" spans="1:13" x14ac:dyDescent="0.25">
      <c r="A67" s="73">
        <v>10</v>
      </c>
      <c r="B67" s="82">
        <v>44856</v>
      </c>
      <c r="C67" s="83" t="s">
        <v>68</v>
      </c>
      <c r="D67" s="83" t="s">
        <v>532</v>
      </c>
      <c r="E67" s="83" t="s">
        <v>956</v>
      </c>
      <c r="F67" s="83">
        <v>48716</v>
      </c>
      <c r="G67" s="84">
        <v>1620614</v>
      </c>
      <c r="H67" s="85" t="s">
        <v>486</v>
      </c>
      <c r="I67" s="84">
        <v>129649</v>
      </c>
      <c r="J67" s="84">
        <v>1750263</v>
      </c>
      <c r="K67" s="138">
        <f t="shared" si="1"/>
        <v>48716</v>
      </c>
      <c r="L67" s="139">
        <f>+VLOOKUP(K67,Sheet3!C$276:F$392,4,0)</f>
        <v>1750263</v>
      </c>
      <c r="M67" s="140">
        <f t="shared" si="2"/>
        <v>0</v>
      </c>
    </row>
    <row r="68" spans="1:13" x14ac:dyDescent="0.25">
      <c r="A68" s="73">
        <v>10</v>
      </c>
      <c r="B68" s="82">
        <v>44856</v>
      </c>
      <c r="C68" s="83" t="s">
        <v>64</v>
      </c>
      <c r="D68" s="83" t="s">
        <v>532</v>
      </c>
      <c r="E68" s="83" t="s">
        <v>957</v>
      </c>
      <c r="F68" s="83">
        <v>48718</v>
      </c>
      <c r="G68" s="84">
        <v>665312</v>
      </c>
      <c r="H68" s="85" t="s">
        <v>486</v>
      </c>
      <c r="I68" s="84">
        <v>53225</v>
      </c>
      <c r="J68" s="84">
        <v>718537</v>
      </c>
      <c r="K68" s="138">
        <f t="shared" si="1"/>
        <v>48718</v>
      </c>
      <c r="L68" s="139">
        <f>+VLOOKUP(K68,Sheet3!C$276:F$392,4,0)</f>
        <v>718537</v>
      </c>
      <c r="M68" s="140">
        <f t="shared" si="2"/>
        <v>0</v>
      </c>
    </row>
    <row r="69" spans="1:13" x14ac:dyDescent="0.25">
      <c r="A69" s="73">
        <v>10</v>
      </c>
      <c r="B69" s="82">
        <v>44858</v>
      </c>
      <c r="C69" s="83" t="s">
        <v>65</v>
      </c>
      <c r="D69" s="83" t="s">
        <v>532</v>
      </c>
      <c r="E69" s="83" t="s">
        <v>958</v>
      </c>
      <c r="F69" s="83">
        <v>48722</v>
      </c>
      <c r="G69" s="84">
        <v>2879715</v>
      </c>
      <c r="H69" s="85" t="s">
        <v>486</v>
      </c>
      <c r="I69" s="84">
        <v>230377</v>
      </c>
      <c r="J69" s="84">
        <v>3110092</v>
      </c>
      <c r="K69" s="138">
        <f t="shared" si="1"/>
        <v>48722</v>
      </c>
      <c r="L69" s="139">
        <f>+VLOOKUP(K69,Sheet3!C$276:F$392,4,0)</f>
        <v>3110092</v>
      </c>
      <c r="M69" s="140">
        <f t="shared" si="2"/>
        <v>0</v>
      </c>
    </row>
    <row r="70" spans="1:13" x14ac:dyDescent="0.25">
      <c r="A70" s="73">
        <v>10</v>
      </c>
      <c r="B70" s="82">
        <v>44858</v>
      </c>
      <c r="C70" s="83" t="s">
        <v>66</v>
      </c>
      <c r="D70" s="83" t="s">
        <v>532</v>
      </c>
      <c r="E70" s="83" t="s">
        <v>959</v>
      </c>
      <c r="F70" s="83">
        <v>48756</v>
      </c>
      <c r="G70" s="84">
        <v>697594</v>
      </c>
      <c r="H70" s="85" t="s">
        <v>486</v>
      </c>
      <c r="I70" s="84">
        <v>55808</v>
      </c>
      <c r="J70" s="84">
        <v>753402</v>
      </c>
      <c r="K70" s="138">
        <f t="shared" si="1"/>
        <v>48756</v>
      </c>
      <c r="L70" s="139">
        <f>+VLOOKUP(K70,Sheet3!C$276:F$392,4,0)</f>
        <v>753402</v>
      </c>
      <c r="M70" s="140">
        <f t="shared" si="2"/>
        <v>0</v>
      </c>
    </row>
    <row r="71" spans="1:13" x14ac:dyDescent="0.25">
      <c r="A71" s="73">
        <v>10</v>
      </c>
      <c r="B71" s="82">
        <v>44858</v>
      </c>
      <c r="C71" s="83" t="s">
        <v>67</v>
      </c>
      <c r="D71" s="83" t="s">
        <v>532</v>
      </c>
      <c r="E71" s="83" t="s">
        <v>960</v>
      </c>
      <c r="F71" s="83">
        <v>48757</v>
      </c>
      <c r="G71" s="84">
        <v>833976</v>
      </c>
      <c r="H71" s="85" t="s">
        <v>486</v>
      </c>
      <c r="I71" s="84">
        <v>66718</v>
      </c>
      <c r="J71" s="84">
        <v>900694</v>
      </c>
      <c r="K71" s="138">
        <f t="shared" si="1"/>
        <v>48757</v>
      </c>
      <c r="L71" s="139">
        <f>+VLOOKUP(K71,Sheet3!C$276:F$392,4,0)</f>
        <v>900694</v>
      </c>
      <c r="M71" s="140">
        <f t="shared" si="2"/>
        <v>0</v>
      </c>
    </row>
    <row r="72" spans="1:13" x14ac:dyDescent="0.25">
      <c r="A72" s="73">
        <v>10</v>
      </c>
      <c r="B72" s="82">
        <v>44860</v>
      </c>
      <c r="C72" s="83" t="s">
        <v>70</v>
      </c>
      <c r="D72" s="83" t="s">
        <v>532</v>
      </c>
      <c r="E72" s="83" t="s">
        <v>961</v>
      </c>
      <c r="F72" s="83">
        <v>48888</v>
      </c>
      <c r="G72" s="84">
        <v>1055051</v>
      </c>
      <c r="H72" s="85" t="s">
        <v>486</v>
      </c>
      <c r="I72" s="84">
        <v>84404</v>
      </c>
      <c r="J72" s="84">
        <v>1139455</v>
      </c>
      <c r="K72" s="138">
        <f t="shared" si="1"/>
        <v>48888</v>
      </c>
      <c r="L72" s="139">
        <f>+VLOOKUP(K72,Sheet3!C$276:F$392,4,0)</f>
        <v>1139455</v>
      </c>
      <c r="M72" s="140">
        <f t="shared" si="2"/>
        <v>0</v>
      </c>
    </row>
    <row r="73" spans="1:13" x14ac:dyDescent="0.25">
      <c r="A73" s="73">
        <v>10</v>
      </c>
      <c r="B73" s="82">
        <v>44860</v>
      </c>
      <c r="C73" s="83" t="s">
        <v>69</v>
      </c>
      <c r="D73" s="83" t="s">
        <v>532</v>
      </c>
      <c r="E73" s="83" t="s">
        <v>962</v>
      </c>
      <c r="F73" s="83">
        <v>48889</v>
      </c>
      <c r="G73" s="84">
        <v>1168896</v>
      </c>
      <c r="H73" s="85" t="s">
        <v>486</v>
      </c>
      <c r="I73" s="84">
        <v>93512</v>
      </c>
      <c r="J73" s="84">
        <v>1262408</v>
      </c>
      <c r="K73" s="138">
        <f t="shared" si="1"/>
        <v>48889</v>
      </c>
      <c r="L73" s="139">
        <f>+VLOOKUP(K73,Sheet3!C$276:F$392,4,0)</f>
        <v>1262408</v>
      </c>
      <c r="M73" s="140">
        <f t="shared" si="2"/>
        <v>0</v>
      </c>
    </row>
    <row r="74" spans="1:13" x14ac:dyDescent="0.25">
      <c r="A74" s="73">
        <v>10</v>
      </c>
      <c r="B74" s="82">
        <v>44862</v>
      </c>
      <c r="C74" s="83" t="s">
        <v>71</v>
      </c>
      <c r="D74" s="83" t="s">
        <v>532</v>
      </c>
      <c r="E74" s="83" t="s">
        <v>963</v>
      </c>
      <c r="F74" s="83">
        <v>49324</v>
      </c>
      <c r="G74" s="84">
        <v>814299</v>
      </c>
      <c r="H74" s="85" t="s">
        <v>486</v>
      </c>
      <c r="I74" s="84">
        <v>65144</v>
      </c>
      <c r="J74" s="84">
        <v>879443</v>
      </c>
      <c r="K74" s="138">
        <f t="shared" si="1"/>
        <v>49324</v>
      </c>
      <c r="L74" s="139">
        <f>+VLOOKUP(K74,Sheet3!C$276:F$392,4,0)</f>
        <v>879443</v>
      </c>
      <c r="M74" s="140">
        <f t="shared" si="2"/>
        <v>0</v>
      </c>
    </row>
    <row r="75" spans="1:13" x14ac:dyDescent="0.25">
      <c r="A75" s="73">
        <v>10</v>
      </c>
      <c r="B75" s="82">
        <v>44862</v>
      </c>
      <c r="C75" s="83" t="s">
        <v>72</v>
      </c>
      <c r="D75" s="83" t="s">
        <v>532</v>
      </c>
      <c r="E75" s="83" t="s">
        <v>964</v>
      </c>
      <c r="F75" s="83">
        <v>49366</v>
      </c>
      <c r="G75" s="84">
        <v>1625843</v>
      </c>
      <c r="H75" s="85" t="s">
        <v>486</v>
      </c>
      <c r="I75" s="84">
        <v>130067</v>
      </c>
      <c r="J75" s="84">
        <v>1755910</v>
      </c>
      <c r="K75" s="138">
        <f t="shared" si="1"/>
        <v>49366</v>
      </c>
      <c r="L75" s="139">
        <f>+VLOOKUP(K75,Sheet3!C$276:F$392,4,0)</f>
        <v>1755910</v>
      </c>
      <c r="M75" s="140">
        <f t="shared" si="2"/>
        <v>0</v>
      </c>
    </row>
    <row r="76" spans="1:13" x14ac:dyDescent="0.25">
      <c r="A76" s="73">
        <v>11</v>
      </c>
      <c r="B76" s="82">
        <v>44866</v>
      </c>
      <c r="C76" s="83" t="s">
        <v>78</v>
      </c>
      <c r="D76" s="83" t="s">
        <v>532</v>
      </c>
      <c r="E76" s="83" t="s">
        <v>965</v>
      </c>
      <c r="F76" s="83">
        <v>49559</v>
      </c>
      <c r="G76" s="84">
        <v>939431</v>
      </c>
      <c r="H76" s="85" t="s">
        <v>486</v>
      </c>
      <c r="I76" s="84">
        <v>75154</v>
      </c>
      <c r="J76" s="84">
        <v>1014585</v>
      </c>
      <c r="K76" s="138">
        <f t="shared" ref="K76:K139" si="3">+C76*1</f>
        <v>49559</v>
      </c>
      <c r="L76" s="139">
        <f>+VLOOKUP(K76,Sheet3!C$276:F$392,4,0)</f>
        <v>1014585</v>
      </c>
      <c r="M76" s="140">
        <f t="shared" ref="M76:M139" si="4">+L76-J76</f>
        <v>0</v>
      </c>
    </row>
    <row r="77" spans="1:13" x14ac:dyDescent="0.25">
      <c r="A77" s="73">
        <v>11</v>
      </c>
      <c r="B77" s="82">
        <v>44866</v>
      </c>
      <c r="C77" s="83" t="s">
        <v>73</v>
      </c>
      <c r="D77" s="83" t="s">
        <v>532</v>
      </c>
      <c r="E77" s="83" t="s">
        <v>966</v>
      </c>
      <c r="F77" s="83">
        <v>49562</v>
      </c>
      <c r="G77" s="84">
        <v>1416800</v>
      </c>
      <c r="H77" s="85" t="s">
        <v>486</v>
      </c>
      <c r="I77" s="84">
        <v>113344</v>
      </c>
      <c r="J77" s="84">
        <v>1530144</v>
      </c>
      <c r="K77" s="138">
        <f t="shared" si="3"/>
        <v>49562</v>
      </c>
      <c r="L77" s="139">
        <f>+VLOOKUP(K77,Sheet3!C$276:F$392,4,0)</f>
        <v>1530144</v>
      </c>
      <c r="M77" s="140">
        <f t="shared" si="4"/>
        <v>0</v>
      </c>
    </row>
    <row r="78" spans="1:13" x14ac:dyDescent="0.25">
      <c r="A78" s="73">
        <v>11</v>
      </c>
      <c r="B78" s="82">
        <v>44866</v>
      </c>
      <c r="C78" s="83" t="s">
        <v>76</v>
      </c>
      <c r="D78" s="83" t="s">
        <v>532</v>
      </c>
      <c r="E78" s="83" t="s">
        <v>967</v>
      </c>
      <c r="F78" s="83">
        <v>49641</v>
      </c>
      <c r="G78" s="84">
        <v>2661181</v>
      </c>
      <c r="H78" s="85" t="s">
        <v>486</v>
      </c>
      <c r="I78" s="84">
        <v>212894</v>
      </c>
      <c r="J78" s="84">
        <v>2874075</v>
      </c>
      <c r="K78" s="138">
        <f t="shared" si="3"/>
        <v>49641</v>
      </c>
      <c r="L78" s="139">
        <f>+VLOOKUP(K78,Sheet3!C$276:F$392,4,0)</f>
        <v>2874075</v>
      </c>
      <c r="M78" s="140">
        <f t="shared" si="4"/>
        <v>0</v>
      </c>
    </row>
    <row r="79" spans="1:13" x14ac:dyDescent="0.25">
      <c r="A79" s="73">
        <v>11</v>
      </c>
      <c r="B79" s="82">
        <v>44869</v>
      </c>
      <c r="C79" s="83" t="s">
        <v>74</v>
      </c>
      <c r="D79" s="83" t="s">
        <v>532</v>
      </c>
      <c r="E79" s="83" t="s">
        <v>968</v>
      </c>
      <c r="F79" s="83">
        <v>50220</v>
      </c>
      <c r="G79" s="84">
        <v>2262254</v>
      </c>
      <c r="H79" s="85" t="s">
        <v>486</v>
      </c>
      <c r="I79" s="84">
        <v>180980</v>
      </c>
      <c r="J79" s="84">
        <v>2443234</v>
      </c>
      <c r="K79" s="138">
        <f t="shared" si="3"/>
        <v>50220</v>
      </c>
      <c r="L79" s="139">
        <f>+VLOOKUP(K79,Sheet3!C$276:F$392,4,0)</f>
        <v>2443234</v>
      </c>
      <c r="M79" s="140">
        <f t="shared" si="4"/>
        <v>0</v>
      </c>
    </row>
    <row r="80" spans="1:13" x14ac:dyDescent="0.25">
      <c r="A80" s="73">
        <v>11</v>
      </c>
      <c r="B80" s="82">
        <v>44870</v>
      </c>
      <c r="C80" s="83" t="s">
        <v>75</v>
      </c>
      <c r="D80" s="83" t="s">
        <v>532</v>
      </c>
      <c r="E80" s="83" t="s">
        <v>969</v>
      </c>
      <c r="F80" s="83">
        <v>50255</v>
      </c>
      <c r="G80" s="84">
        <v>482576</v>
      </c>
      <c r="H80" s="85" t="s">
        <v>486</v>
      </c>
      <c r="I80" s="84">
        <v>38606</v>
      </c>
      <c r="J80" s="84">
        <v>521182</v>
      </c>
      <c r="K80" s="138">
        <f t="shared" si="3"/>
        <v>50255</v>
      </c>
      <c r="L80" s="139">
        <f>+VLOOKUP(K80,Sheet3!C$276:F$392,4,0)</f>
        <v>521182</v>
      </c>
      <c r="M80" s="140">
        <f t="shared" si="4"/>
        <v>0</v>
      </c>
    </row>
    <row r="81" spans="1:13" x14ac:dyDescent="0.25">
      <c r="A81" s="73">
        <v>11</v>
      </c>
      <c r="B81" s="82">
        <v>44870</v>
      </c>
      <c r="C81" s="83" t="s">
        <v>92</v>
      </c>
      <c r="D81" s="83" t="s">
        <v>532</v>
      </c>
      <c r="E81" s="83" t="s">
        <v>970</v>
      </c>
      <c r="F81" s="83">
        <v>50294</v>
      </c>
      <c r="G81" s="84">
        <v>1209040</v>
      </c>
      <c r="H81" s="85" t="s">
        <v>486</v>
      </c>
      <c r="I81" s="84">
        <v>96723</v>
      </c>
      <c r="J81" s="84">
        <v>1305763</v>
      </c>
      <c r="K81" s="138">
        <f t="shared" si="3"/>
        <v>50294</v>
      </c>
      <c r="L81" s="139">
        <f>+VLOOKUP(K81,Sheet3!C$276:F$392,4,0)</f>
        <v>1305763</v>
      </c>
      <c r="M81" s="140">
        <f t="shared" si="4"/>
        <v>0</v>
      </c>
    </row>
    <row r="82" spans="1:13" x14ac:dyDescent="0.25">
      <c r="A82" s="73">
        <v>11</v>
      </c>
      <c r="B82" s="82">
        <v>44870</v>
      </c>
      <c r="C82" s="83" t="s">
        <v>77</v>
      </c>
      <c r="D82" s="83" t="s">
        <v>532</v>
      </c>
      <c r="E82" s="83" t="s">
        <v>971</v>
      </c>
      <c r="F82" s="83">
        <v>50295</v>
      </c>
      <c r="G82" s="84">
        <v>1171327</v>
      </c>
      <c r="H82" s="85" t="s">
        <v>486</v>
      </c>
      <c r="I82" s="84">
        <v>93706</v>
      </c>
      <c r="J82" s="84">
        <v>1265033</v>
      </c>
      <c r="K82" s="138">
        <f t="shared" si="3"/>
        <v>50295</v>
      </c>
      <c r="L82" s="139">
        <f>+VLOOKUP(K82,Sheet3!C$276:F$392,4,0)</f>
        <v>1265033</v>
      </c>
      <c r="M82" s="140">
        <f t="shared" si="4"/>
        <v>0</v>
      </c>
    </row>
    <row r="83" spans="1:13" x14ac:dyDescent="0.25">
      <c r="A83" s="73">
        <v>11</v>
      </c>
      <c r="B83" s="82">
        <v>44872</v>
      </c>
      <c r="C83" s="83" t="s">
        <v>89</v>
      </c>
      <c r="D83" s="83" t="s">
        <v>532</v>
      </c>
      <c r="E83" s="83" t="s">
        <v>972</v>
      </c>
      <c r="F83" s="83">
        <v>50326</v>
      </c>
      <c r="G83" s="84">
        <v>738536</v>
      </c>
      <c r="H83" s="85" t="s">
        <v>486</v>
      </c>
      <c r="I83" s="84">
        <v>59083</v>
      </c>
      <c r="J83" s="84">
        <v>797619</v>
      </c>
      <c r="K83" s="138">
        <f t="shared" si="3"/>
        <v>50326</v>
      </c>
      <c r="L83" s="139">
        <f>+VLOOKUP(K83,Sheet3!C$276:F$392,4,0)</f>
        <v>797619</v>
      </c>
      <c r="M83" s="140">
        <f t="shared" si="4"/>
        <v>0</v>
      </c>
    </row>
    <row r="84" spans="1:13" x14ac:dyDescent="0.25">
      <c r="A84" s="73">
        <v>11</v>
      </c>
      <c r="B84" s="82">
        <v>44873</v>
      </c>
      <c r="C84" s="83" t="s">
        <v>81</v>
      </c>
      <c r="D84" s="83" t="s">
        <v>532</v>
      </c>
      <c r="E84" s="83" t="s">
        <v>973</v>
      </c>
      <c r="F84" s="83">
        <v>50332</v>
      </c>
      <c r="G84" s="84">
        <v>2708234</v>
      </c>
      <c r="H84" s="85" t="s">
        <v>486</v>
      </c>
      <c r="I84" s="84">
        <v>216659</v>
      </c>
      <c r="J84" s="84">
        <v>2924893</v>
      </c>
      <c r="K84" s="138">
        <f t="shared" si="3"/>
        <v>50332</v>
      </c>
      <c r="L84" s="139">
        <f>+VLOOKUP(K84,Sheet3!C$276:F$392,4,0)</f>
        <v>2924893</v>
      </c>
      <c r="M84" s="140">
        <f t="shared" si="4"/>
        <v>0</v>
      </c>
    </row>
    <row r="85" spans="1:13" x14ac:dyDescent="0.25">
      <c r="A85" s="73">
        <v>11</v>
      </c>
      <c r="B85" s="82">
        <v>44873</v>
      </c>
      <c r="C85" s="83" t="s">
        <v>79</v>
      </c>
      <c r="D85" s="83" t="s">
        <v>532</v>
      </c>
      <c r="E85" s="83" t="s">
        <v>974</v>
      </c>
      <c r="F85" s="83">
        <v>50333</v>
      </c>
      <c r="G85" s="84">
        <v>1133613</v>
      </c>
      <c r="H85" s="85" t="s">
        <v>486</v>
      </c>
      <c r="I85" s="84">
        <v>90689</v>
      </c>
      <c r="J85" s="84">
        <v>1224302</v>
      </c>
      <c r="K85" s="138">
        <f t="shared" si="3"/>
        <v>50333</v>
      </c>
      <c r="L85" s="139">
        <f>+VLOOKUP(K85,Sheet3!C$276:F$392,4,0)</f>
        <v>1224302</v>
      </c>
      <c r="M85" s="140">
        <f t="shared" si="4"/>
        <v>0</v>
      </c>
    </row>
    <row r="86" spans="1:13" x14ac:dyDescent="0.25">
      <c r="A86" s="73">
        <v>11</v>
      </c>
      <c r="B86" s="82">
        <v>44873</v>
      </c>
      <c r="C86" s="83" t="s">
        <v>85</v>
      </c>
      <c r="D86" s="83" t="s">
        <v>532</v>
      </c>
      <c r="E86" s="83" t="s">
        <v>975</v>
      </c>
      <c r="F86" s="83">
        <v>50342</v>
      </c>
      <c r="G86" s="84">
        <v>995800</v>
      </c>
      <c r="H86" s="85" t="s">
        <v>486</v>
      </c>
      <c r="I86" s="84">
        <v>79664</v>
      </c>
      <c r="J86" s="84">
        <v>1075464</v>
      </c>
      <c r="K86" s="138">
        <f t="shared" si="3"/>
        <v>50342</v>
      </c>
      <c r="L86" s="139">
        <f>+VLOOKUP(K86,Sheet3!C$276:F$392,4,0)</f>
        <v>1075464</v>
      </c>
      <c r="M86" s="140">
        <f t="shared" si="4"/>
        <v>0</v>
      </c>
    </row>
    <row r="87" spans="1:13" x14ac:dyDescent="0.25">
      <c r="A87" s="73">
        <v>11</v>
      </c>
      <c r="B87" s="82">
        <v>44873</v>
      </c>
      <c r="C87" s="83" t="s">
        <v>84</v>
      </c>
      <c r="D87" s="83" t="s">
        <v>532</v>
      </c>
      <c r="E87" s="83" t="s">
        <v>976</v>
      </c>
      <c r="F87" s="83">
        <v>50356</v>
      </c>
      <c r="G87" s="84">
        <v>1225289</v>
      </c>
      <c r="H87" s="85" t="s">
        <v>486</v>
      </c>
      <c r="I87" s="84">
        <v>98023</v>
      </c>
      <c r="J87" s="84">
        <v>1323312</v>
      </c>
      <c r="K87" s="138">
        <f t="shared" si="3"/>
        <v>50356</v>
      </c>
      <c r="L87" s="139">
        <f>+VLOOKUP(K87,Sheet3!C$276:F$392,4,0)</f>
        <v>1323312</v>
      </c>
      <c r="M87" s="140">
        <f t="shared" si="4"/>
        <v>0</v>
      </c>
    </row>
    <row r="88" spans="1:13" x14ac:dyDescent="0.25">
      <c r="A88" s="73">
        <v>11</v>
      </c>
      <c r="B88" s="82">
        <v>44874</v>
      </c>
      <c r="C88" s="83" t="s">
        <v>82</v>
      </c>
      <c r="D88" s="83" t="s">
        <v>532</v>
      </c>
      <c r="E88" s="83" t="s">
        <v>977</v>
      </c>
      <c r="F88" s="83">
        <v>50528</v>
      </c>
      <c r="G88" s="84">
        <v>527525</v>
      </c>
      <c r="H88" s="85" t="s">
        <v>486</v>
      </c>
      <c r="I88" s="84">
        <v>42202</v>
      </c>
      <c r="J88" s="84">
        <v>569727</v>
      </c>
      <c r="K88" s="138">
        <f t="shared" si="3"/>
        <v>50528</v>
      </c>
      <c r="L88" s="139">
        <f>+VLOOKUP(K88,Sheet3!C$276:F$392,4,0)</f>
        <v>569727</v>
      </c>
      <c r="M88" s="140">
        <f t="shared" si="4"/>
        <v>0</v>
      </c>
    </row>
    <row r="89" spans="1:13" x14ac:dyDescent="0.25">
      <c r="A89" s="73">
        <v>11</v>
      </c>
      <c r="B89" s="82">
        <v>44874</v>
      </c>
      <c r="C89" s="83" t="s">
        <v>90</v>
      </c>
      <c r="D89" s="83" t="s">
        <v>532</v>
      </c>
      <c r="E89" s="83" t="s">
        <v>978</v>
      </c>
      <c r="F89" s="83">
        <v>50593</v>
      </c>
      <c r="G89" s="84">
        <v>1114686</v>
      </c>
      <c r="H89" s="85" t="s">
        <v>486</v>
      </c>
      <c r="I89" s="84">
        <v>89175</v>
      </c>
      <c r="J89" s="84">
        <v>1203861</v>
      </c>
      <c r="K89" s="138">
        <f t="shared" si="3"/>
        <v>50593</v>
      </c>
      <c r="L89" s="139">
        <f>+VLOOKUP(K89,Sheet3!C$276:F$392,4,0)</f>
        <v>1203861</v>
      </c>
      <c r="M89" s="140">
        <f t="shared" si="4"/>
        <v>0</v>
      </c>
    </row>
    <row r="90" spans="1:13" x14ac:dyDescent="0.25">
      <c r="A90" s="73">
        <v>11</v>
      </c>
      <c r="B90" s="82">
        <v>44874</v>
      </c>
      <c r="C90" s="83" t="s">
        <v>86</v>
      </c>
      <c r="D90" s="83" t="s">
        <v>532</v>
      </c>
      <c r="E90" s="83" t="s">
        <v>979</v>
      </c>
      <c r="F90" s="83">
        <v>50635</v>
      </c>
      <c r="G90" s="84">
        <v>1094121</v>
      </c>
      <c r="H90" s="85" t="s">
        <v>486</v>
      </c>
      <c r="I90" s="84">
        <v>87530</v>
      </c>
      <c r="J90" s="84">
        <v>1181651</v>
      </c>
      <c r="K90" s="138">
        <f t="shared" si="3"/>
        <v>50635</v>
      </c>
      <c r="L90" s="139">
        <f>+VLOOKUP(K90,Sheet3!C$276:F$392,4,0)</f>
        <v>1181651</v>
      </c>
      <c r="M90" s="140">
        <f t="shared" si="4"/>
        <v>0</v>
      </c>
    </row>
    <row r="91" spans="1:13" x14ac:dyDescent="0.25">
      <c r="A91" s="73">
        <v>11</v>
      </c>
      <c r="B91" s="82">
        <v>44875</v>
      </c>
      <c r="C91" s="83" t="s">
        <v>91</v>
      </c>
      <c r="D91" s="83" t="s">
        <v>532</v>
      </c>
      <c r="E91" s="83" t="s">
        <v>980</v>
      </c>
      <c r="F91" s="83">
        <v>50650</v>
      </c>
      <c r="G91" s="84">
        <v>3039614</v>
      </c>
      <c r="H91" s="85" t="s">
        <v>486</v>
      </c>
      <c r="I91" s="84">
        <v>243169</v>
      </c>
      <c r="J91" s="84">
        <v>3282783</v>
      </c>
      <c r="K91" s="138">
        <f t="shared" si="3"/>
        <v>50650</v>
      </c>
      <c r="L91" s="139">
        <f>+VLOOKUP(K91,Sheet3!C$276:F$392,4,0)</f>
        <v>3282783</v>
      </c>
      <c r="M91" s="140">
        <f t="shared" si="4"/>
        <v>0</v>
      </c>
    </row>
    <row r="92" spans="1:13" x14ac:dyDescent="0.25">
      <c r="A92" s="73">
        <v>11</v>
      </c>
      <c r="B92" s="82">
        <v>44875</v>
      </c>
      <c r="C92" s="83" t="s">
        <v>80</v>
      </c>
      <c r="D92" s="83" t="s">
        <v>532</v>
      </c>
      <c r="E92" s="83" t="s">
        <v>981</v>
      </c>
      <c r="F92" s="83">
        <v>50665</v>
      </c>
      <c r="G92" s="84">
        <v>3863108</v>
      </c>
      <c r="H92" s="85" t="s">
        <v>486</v>
      </c>
      <c r="I92" s="84">
        <v>309049</v>
      </c>
      <c r="J92" s="84">
        <v>4172157</v>
      </c>
      <c r="K92" s="138">
        <f t="shared" si="3"/>
        <v>50665</v>
      </c>
      <c r="L92" s="139">
        <f>+VLOOKUP(K92,Sheet3!C$276:F$392,4,0)</f>
        <v>4172157</v>
      </c>
      <c r="M92" s="140">
        <f t="shared" si="4"/>
        <v>0</v>
      </c>
    </row>
    <row r="93" spans="1:13" x14ac:dyDescent="0.25">
      <c r="A93" s="73">
        <v>11</v>
      </c>
      <c r="B93" s="82">
        <v>44875</v>
      </c>
      <c r="C93" s="83" t="s">
        <v>88</v>
      </c>
      <c r="D93" s="83" t="s">
        <v>532</v>
      </c>
      <c r="E93" s="83" t="s">
        <v>982</v>
      </c>
      <c r="F93" s="83">
        <v>50680</v>
      </c>
      <c r="G93" s="84">
        <v>2219141</v>
      </c>
      <c r="H93" s="85" t="s">
        <v>486</v>
      </c>
      <c r="I93" s="84">
        <v>177531</v>
      </c>
      <c r="J93" s="84">
        <v>2396672</v>
      </c>
      <c r="K93" s="138">
        <f t="shared" si="3"/>
        <v>50680</v>
      </c>
      <c r="L93" s="139">
        <f>+VLOOKUP(K93,Sheet3!C$276:F$392,4,0)</f>
        <v>2396672</v>
      </c>
      <c r="M93" s="140">
        <f t="shared" si="4"/>
        <v>0</v>
      </c>
    </row>
    <row r="94" spans="1:13" x14ac:dyDescent="0.25">
      <c r="A94" s="73">
        <v>11</v>
      </c>
      <c r="B94" s="82">
        <v>44876</v>
      </c>
      <c r="C94" s="83" t="s">
        <v>87</v>
      </c>
      <c r="D94" s="83" t="s">
        <v>532</v>
      </c>
      <c r="E94" s="83" t="s">
        <v>983</v>
      </c>
      <c r="F94" s="83">
        <v>50684</v>
      </c>
      <c r="G94" s="84">
        <v>1321396</v>
      </c>
      <c r="H94" s="85" t="s">
        <v>486</v>
      </c>
      <c r="I94" s="84">
        <v>105712</v>
      </c>
      <c r="J94" s="84">
        <v>1427108</v>
      </c>
      <c r="K94" s="138">
        <f t="shared" si="3"/>
        <v>50684</v>
      </c>
      <c r="L94" s="139">
        <f>+VLOOKUP(K94,Sheet3!C$276:F$392,4,0)</f>
        <v>1427108</v>
      </c>
      <c r="M94" s="140">
        <f t="shared" si="4"/>
        <v>0</v>
      </c>
    </row>
    <row r="95" spans="1:13" x14ac:dyDescent="0.25">
      <c r="A95" s="73">
        <v>11</v>
      </c>
      <c r="B95" s="82">
        <v>44876</v>
      </c>
      <c r="C95" s="83" t="s">
        <v>83</v>
      </c>
      <c r="D95" s="83" t="s">
        <v>532</v>
      </c>
      <c r="E95" s="83" t="s">
        <v>984</v>
      </c>
      <c r="F95" s="83">
        <v>50781</v>
      </c>
      <c r="G95" s="84">
        <v>2106192</v>
      </c>
      <c r="H95" s="85" t="s">
        <v>486</v>
      </c>
      <c r="I95" s="84">
        <v>168495</v>
      </c>
      <c r="J95" s="84">
        <v>2274687</v>
      </c>
      <c r="K95" s="138">
        <f t="shared" si="3"/>
        <v>50781</v>
      </c>
      <c r="L95" s="139">
        <f>+VLOOKUP(K95,Sheet3!C$276:F$392,4,0)</f>
        <v>2274687</v>
      </c>
      <c r="M95" s="140">
        <f t="shared" si="4"/>
        <v>0</v>
      </c>
    </row>
    <row r="96" spans="1:13" x14ac:dyDescent="0.25">
      <c r="A96" s="73">
        <v>11</v>
      </c>
      <c r="B96" s="82">
        <v>44876</v>
      </c>
      <c r="C96" s="83" t="s">
        <v>94</v>
      </c>
      <c r="D96" s="83" t="s">
        <v>532</v>
      </c>
      <c r="E96" s="83" t="s">
        <v>985</v>
      </c>
      <c r="F96" s="83">
        <v>50793</v>
      </c>
      <c r="G96" s="84">
        <v>1284961</v>
      </c>
      <c r="H96" s="85" t="s">
        <v>486</v>
      </c>
      <c r="I96" s="84">
        <v>102797</v>
      </c>
      <c r="J96" s="84">
        <v>1387758</v>
      </c>
      <c r="K96" s="138">
        <f t="shared" si="3"/>
        <v>50793</v>
      </c>
      <c r="L96" s="139">
        <f>+VLOOKUP(K96,Sheet3!C$276:F$392,4,0)</f>
        <v>1387758</v>
      </c>
      <c r="M96" s="140">
        <f t="shared" si="4"/>
        <v>0</v>
      </c>
    </row>
    <row r="97" spans="1:13" x14ac:dyDescent="0.25">
      <c r="A97" s="73">
        <v>11</v>
      </c>
      <c r="B97" s="82">
        <v>44877</v>
      </c>
      <c r="C97" s="83" t="s">
        <v>96</v>
      </c>
      <c r="D97" s="83" t="s">
        <v>532</v>
      </c>
      <c r="E97" s="83" t="s">
        <v>986</v>
      </c>
      <c r="F97" s="83">
        <v>50902</v>
      </c>
      <c r="G97" s="84">
        <v>1491632</v>
      </c>
      <c r="H97" s="85" t="s">
        <v>486</v>
      </c>
      <c r="I97" s="84">
        <v>119331</v>
      </c>
      <c r="J97" s="84">
        <v>1610963</v>
      </c>
      <c r="K97" s="138">
        <f t="shared" si="3"/>
        <v>50902</v>
      </c>
      <c r="L97" s="139">
        <f>+VLOOKUP(K97,Sheet3!C$276:F$392,4,0)</f>
        <v>1610963</v>
      </c>
      <c r="M97" s="140">
        <f t="shared" si="4"/>
        <v>0</v>
      </c>
    </row>
    <row r="98" spans="1:13" x14ac:dyDescent="0.25">
      <c r="A98" s="73">
        <v>11</v>
      </c>
      <c r="B98" s="82">
        <v>44879</v>
      </c>
      <c r="C98" s="83" t="s">
        <v>105</v>
      </c>
      <c r="D98" s="83" t="s">
        <v>532</v>
      </c>
      <c r="E98" s="83" t="s">
        <v>987</v>
      </c>
      <c r="F98" s="83">
        <v>50918</v>
      </c>
      <c r="G98" s="84">
        <v>1597107</v>
      </c>
      <c r="H98" s="85" t="s">
        <v>486</v>
      </c>
      <c r="I98" s="84">
        <v>127769</v>
      </c>
      <c r="J98" s="84">
        <v>1724876</v>
      </c>
      <c r="K98" s="138">
        <f t="shared" si="3"/>
        <v>50918</v>
      </c>
      <c r="L98" s="139">
        <f>+VLOOKUP(K98,Sheet3!C$276:F$392,4,0)</f>
        <v>1724876</v>
      </c>
      <c r="M98" s="140">
        <f t="shared" si="4"/>
        <v>0</v>
      </c>
    </row>
    <row r="99" spans="1:13" x14ac:dyDescent="0.25">
      <c r="A99" s="73">
        <v>11</v>
      </c>
      <c r="B99" s="82">
        <v>44880</v>
      </c>
      <c r="C99" s="83" t="s">
        <v>93</v>
      </c>
      <c r="D99" s="83" t="s">
        <v>532</v>
      </c>
      <c r="E99" s="83" t="s">
        <v>988</v>
      </c>
      <c r="F99" s="83">
        <v>51006</v>
      </c>
      <c r="G99" s="84">
        <v>1722955</v>
      </c>
      <c r="H99" s="85" t="s">
        <v>486</v>
      </c>
      <c r="I99" s="84">
        <v>137836</v>
      </c>
      <c r="J99" s="84">
        <v>1860791</v>
      </c>
      <c r="K99" s="138">
        <f t="shared" si="3"/>
        <v>51006</v>
      </c>
      <c r="L99" s="139">
        <f>+VLOOKUP(K99,Sheet3!C$276:F$392,4,0)</f>
        <v>1860791</v>
      </c>
      <c r="M99" s="140">
        <f t="shared" si="4"/>
        <v>0</v>
      </c>
    </row>
    <row r="100" spans="1:13" x14ac:dyDescent="0.25">
      <c r="A100" s="73">
        <v>11</v>
      </c>
      <c r="B100" s="82">
        <v>44881</v>
      </c>
      <c r="C100" s="83" t="s">
        <v>97</v>
      </c>
      <c r="D100" s="83" t="s">
        <v>532</v>
      </c>
      <c r="E100" s="83" t="s">
        <v>989</v>
      </c>
      <c r="F100" s="83">
        <v>51035</v>
      </c>
      <c r="G100" s="84">
        <v>1192838</v>
      </c>
      <c r="H100" s="85" t="s">
        <v>486</v>
      </c>
      <c r="I100" s="84">
        <v>95427</v>
      </c>
      <c r="J100" s="84">
        <v>1288265</v>
      </c>
      <c r="K100" s="138">
        <f t="shared" si="3"/>
        <v>51035</v>
      </c>
      <c r="L100" s="139">
        <f>+VLOOKUP(K100,Sheet3!C$276:F$392,4,0)</f>
        <v>1288265</v>
      </c>
      <c r="M100" s="140">
        <f t="shared" si="4"/>
        <v>0</v>
      </c>
    </row>
    <row r="101" spans="1:13" x14ac:dyDescent="0.25">
      <c r="A101" s="73">
        <v>11</v>
      </c>
      <c r="B101" s="82">
        <v>44881</v>
      </c>
      <c r="C101" s="83" t="s">
        <v>119</v>
      </c>
      <c r="D101" s="83" t="s">
        <v>532</v>
      </c>
      <c r="E101" s="83" t="s">
        <v>990</v>
      </c>
      <c r="F101" s="83">
        <v>51038</v>
      </c>
      <c r="G101" s="84">
        <v>1753051</v>
      </c>
      <c r="H101" s="85" t="s">
        <v>486</v>
      </c>
      <c r="I101" s="84">
        <v>140244</v>
      </c>
      <c r="J101" s="84">
        <v>1893295</v>
      </c>
      <c r="K101" s="138">
        <f t="shared" si="3"/>
        <v>51038</v>
      </c>
      <c r="L101" s="139">
        <f>+VLOOKUP(K101,Sheet3!C$276:F$392,4,0)</f>
        <v>1893295</v>
      </c>
      <c r="M101" s="140">
        <f t="shared" si="4"/>
        <v>0</v>
      </c>
    </row>
    <row r="102" spans="1:13" x14ac:dyDescent="0.25">
      <c r="A102" s="73">
        <v>11</v>
      </c>
      <c r="B102" s="82">
        <v>44881</v>
      </c>
      <c r="C102" s="83" t="s">
        <v>95</v>
      </c>
      <c r="D102" s="83" t="s">
        <v>532</v>
      </c>
      <c r="E102" s="83" t="s">
        <v>991</v>
      </c>
      <c r="F102" s="83">
        <v>51050</v>
      </c>
      <c r="G102" s="84">
        <v>1483729</v>
      </c>
      <c r="H102" s="85" t="s">
        <v>486</v>
      </c>
      <c r="I102" s="84">
        <v>118698</v>
      </c>
      <c r="J102" s="84">
        <v>1602427</v>
      </c>
      <c r="K102" s="138">
        <f t="shared" si="3"/>
        <v>51050</v>
      </c>
      <c r="L102" s="139">
        <f>+VLOOKUP(K102,Sheet3!C$276:F$392,4,0)</f>
        <v>1602427</v>
      </c>
      <c r="M102" s="140">
        <f t="shared" si="4"/>
        <v>0</v>
      </c>
    </row>
    <row r="103" spans="1:13" x14ac:dyDescent="0.25">
      <c r="A103" s="73">
        <v>11</v>
      </c>
      <c r="B103" s="82">
        <v>44881</v>
      </c>
      <c r="C103" s="83" t="s">
        <v>99</v>
      </c>
      <c r="D103" s="83" t="s">
        <v>532</v>
      </c>
      <c r="E103" s="83" t="s">
        <v>992</v>
      </c>
      <c r="F103" s="83">
        <v>51051</v>
      </c>
      <c r="G103" s="84">
        <v>1451881</v>
      </c>
      <c r="H103" s="85" t="s">
        <v>486</v>
      </c>
      <c r="I103" s="84">
        <v>116150</v>
      </c>
      <c r="J103" s="84">
        <v>1568031</v>
      </c>
      <c r="K103" s="138">
        <f t="shared" si="3"/>
        <v>51051</v>
      </c>
      <c r="L103" s="139">
        <f>+VLOOKUP(K103,Sheet3!C$276:F$392,4,0)</f>
        <v>1568031</v>
      </c>
      <c r="M103" s="140">
        <f t="shared" si="4"/>
        <v>0</v>
      </c>
    </row>
    <row r="104" spans="1:13" x14ac:dyDescent="0.25">
      <c r="A104" s="73">
        <v>11</v>
      </c>
      <c r="B104" s="82">
        <v>44882</v>
      </c>
      <c r="C104" s="83" t="s">
        <v>100</v>
      </c>
      <c r="D104" s="83" t="s">
        <v>532</v>
      </c>
      <c r="E104" s="83" t="s">
        <v>993</v>
      </c>
      <c r="F104" s="83">
        <v>51054</v>
      </c>
      <c r="G104" s="84">
        <v>549890</v>
      </c>
      <c r="H104" s="85" t="s">
        <v>486</v>
      </c>
      <c r="I104" s="84">
        <v>43991</v>
      </c>
      <c r="J104" s="84">
        <v>593881</v>
      </c>
      <c r="K104" s="138">
        <f t="shared" si="3"/>
        <v>51054</v>
      </c>
      <c r="L104" s="139">
        <f>+VLOOKUP(K104,Sheet3!C$276:F$392,4,0)</f>
        <v>593881</v>
      </c>
      <c r="M104" s="140">
        <f t="shared" si="4"/>
        <v>0</v>
      </c>
    </row>
    <row r="105" spans="1:13" x14ac:dyDescent="0.25">
      <c r="A105" s="73">
        <v>11</v>
      </c>
      <c r="B105" s="82">
        <v>44882</v>
      </c>
      <c r="C105" s="83" t="s">
        <v>110</v>
      </c>
      <c r="D105" s="83" t="s">
        <v>532</v>
      </c>
      <c r="E105" s="83" t="s">
        <v>994</v>
      </c>
      <c r="F105" s="83">
        <v>51112</v>
      </c>
      <c r="G105" s="84">
        <v>602490</v>
      </c>
      <c r="H105" s="85" t="s">
        <v>486</v>
      </c>
      <c r="I105" s="84">
        <v>48199</v>
      </c>
      <c r="J105" s="84">
        <v>650689</v>
      </c>
      <c r="K105" s="138">
        <f t="shared" si="3"/>
        <v>51112</v>
      </c>
      <c r="L105" s="139">
        <f>+VLOOKUP(K105,Sheet3!C$276:F$392,4,0)</f>
        <v>650689</v>
      </c>
      <c r="M105" s="140">
        <f t="shared" si="4"/>
        <v>0</v>
      </c>
    </row>
    <row r="106" spans="1:13" x14ac:dyDescent="0.25">
      <c r="A106" s="73">
        <v>11</v>
      </c>
      <c r="B106" s="82">
        <v>44882</v>
      </c>
      <c r="C106" s="83" t="s">
        <v>108</v>
      </c>
      <c r="D106" s="83" t="s">
        <v>532</v>
      </c>
      <c r="E106" s="83" t="s">
        <v>995</v>
      </c>
      <c r="F106" s="83">
        <v>51113</v>
      </c>
      <c r="G106" s="84">
        <v>2827408</v>
      </c>
      <c r="H106" s="85" t="s">
        <v>486</v>
      </c>
      <c r="I106" s="84">
        <v>226193</v>
      </c>
      <c r="J106" s="84">
        <v>3053601</v>
      </c>
      <c r="K106" s="138">
        <f t="shared" si="3"/>
        <v>51113</v>
      </c>
      <c r="L106" s="139">
        <f>+VLOOKUP(K106,Sheet3!C$276:F$392,4,0)</f>
        <v>3053601</v>
      </c>
      <c r="M106" s="140">
        <f t="shared" si="4"/>
        <v>0</v>
      </c>
    </row>
    <row r="107" spans="1:13" x14ac:dyDescent="0.25">
      <c r="A107" s="73">
        <v>11</v>
      </c>
      <c r="B107" s="82">
        <v>44882</v>
      </c>
      <c r="C107" s="83" t="s">
        <v>109</v>
      </c>
      <c r="D107" s="83" t="s">
        <v>532</v>
      </c>
      <c r="E107" s="83" t="s">
        <v>996</v>
      </c>
      <c r="F107" s="83">
        <v>51174</v>
      </c>
      <c r="G107" s="84">
        <v>1952158</v>
      </c>
      <c r="H107" s="85" t="s">
        <v>486</v>
      </c>
      <c r="I107" s="84">
        <v>156173</v>
      </c>
      <c r="J107" s="84">
        <v>2108331</v>
      </c>
      <c r="K107" s="138">
        <f t="shared" si="3"/>
        <v>51174</v>
      </c>
      <c r="L107" s="139">
        <f>+VLOOKUP(K107,Sheet3!C$276:F$392,4,0)</f>
        <v>2108331</v>
      </c>
      <c r="M107" s="140">
        <f t="shared" si="4"/>
        <v>0</v>
      </c>
    </row>
    <row r="108" spans="1:13" x14ac:dyDescent="0.25">
      <c r="A108" s="73">
        <v>11</v>
      </c>
      <c r="B108" s="82">
        <v>44882</v>
      </c>
      <c r="C108" s="83" t="s">
        <v>103</v>
      </c>
      <c r="D108" s="83" t="s">
        <v>532</v>
      </c>
      <c r="E108" s="83" t="s">
        <v>997</v>
      </c>
      <c r="F108" s="83">
        <v>51175</v>
      </c>
      <c r="G108" s="84">
        <v>924437</v>
      </c>
      <c r="H108" s="85" t="s">
        <v>486</v>
      </c>
      <c r="I108" s="84">
        <v>73955</v>
      </c>
      <c r="J108" s="84">
        <v>998392</v>
      </c>
      <c r="K108" s="138">
        <f t="shared" si="3"/>
        <v>51175</v>
      </c>
      <c r="L108" s="139">
        <f>+VLOOKUP(K108,Sheet3!C$276:F$392,4,0)</f>
        <v>998392</v>
      </c>
      <c r="M108" s="140">
        <f t="shared" si="4"/>
        <v>0</v>
      </c>
    </row>
    <row r="109" spans="1:13" x14ac:dyDescent="0.25">
      <c r="A109" s="73">
        <v>11</v>
      </c>
      <c r="B109" s="82">
        <v>44882</v>
      </c>
      <c r="C109" s="83" t="s">
        <v>116</v>
      </c>
      <c r="D109" s="83" t="s">
        <v>532</v>
      </c>
      <c r="E109" s="83" t="s">
        <v>998</v>
      </c>
      <c r="F109" s="83">
        <v>51176</v>
      </c>
      <c r="G109" s="84">
        <v>5090545</v>
      </c>
      <c r="H109" s="85" t="s">
        <v>486</v>
      </c>
      <c r="I109" s="84">
        <v>407244</v>
      </c>
      <c r="J109" s="84">
        <v>5497789</v>
      </c>
      <c r="K109" s="138">
        <f t="shared" si="3"/>
        <v>51176</v>
      </c>
      <c r="L109" s="139">
        <f>+VLOOKUP(K109,Sheet3!C$276:F$392,4,0)</f>
        <v>5497789</v>
      </c>
      <c r="M109" s="140">
        <f t="shared" si="4"/>
        <v>0</v>
      </c>
    </row>
    <row r="110" spans="1:13" x14ac:dyDescent="0.25">
      <c r="A110" s="73">
        <v>11</v>
      </c>
      <c r="B110" s="82">
        <v>44882</v>
      </c>
      <c r="C110" s="83" t="s">
        <v>98</v>
      </c>
      <c r="D110" s="83" t="s">
        <v>532</v>
      </c>
      <c r="E110" s="83" t="s">
        <v>999</v>
      </c>
      <c r="F110" s="83">
        <v>51180</v>
      </c>
      <c r="G110" s="84">
        <v>3181986</v>
      </c>
      <c r="H110" s="85" t="s">
        <v>486</v>
      </c>
      <c r="I110" s="84">
        <v>254559</v>
      </c>
      <c r="J110" s="84">
        <v>3436545</v>
      </c>
      <c r="K110" s="138">
        <f t="shared" si="3"/>
        <v>51180</v>
      </c>
      <c r="L110" s="139">
        <f>+VLOOKUP(K110,Sheet3!C$276:F$392,4,0)</f>
        <v>3436545</v>
      </c>
      <c r="M110" s="140">
        <f t="shared" si="4"/>
        <v>0</v>
      </c>
    </row>
    <row r="111" spans="1:13" x14ac:dyDescent="0.25">
      <c r="A111" s="73">
        <v>11</v>
      </c>
      <c r="B111" s="82">
        <v>44883</v>
      </c>
      <c r="C111" s="83" t="s">
        <v>102</v>
      </c>
      <c r="D111" s="83" t="s">
        <v>532</v>
      </c>
      <c r="E111" s="83" t="s">
        <v>1000</v>
      </c>
      <c r="F111" s="83">
        <v>51194</v>
      </c>
      <c r="G111" s="84">
        <v>1419063</v>
      </c>
      <c r="H111" s="85" t="s">
        <v>486</v>
      </c>
      <c r="I111" s="84">
        <v>113525</v>
      </c>
      <c r="J111" s="84">
        <v>1532588</v>
      </c>
      <c r="K111" s="138">
        <f t="shared" si="3"/>
        <v>51194</v>
      </c>
      <c r="L111" s="139">
        <f>+VLOOKUP(K111,Sheet3!C$276:F$392,4,0)</f>
        <v>1532588</v>
      </c>
      <c r="M111" s="140">
        <f t="shared" si="4"/>
        <v>0</v>
      </c>
    </row>
    <row r="112" spans="1:13" x14ac:dyDescent="0.25">
      <c r="A112" s="73">
        <v>11</v>
      </c>
      <c r="B112" s="82">
        <v>44883</v>
      </c>
      <c r="C112" s="83" t="s">
        <v>104</v>
      </c>
      <c r="D112" s="83" t="s">
        <v>532</v>
      </c>
      <c r="E112" s="83" t="s">
        <v>1001</v>
      </c>
      <c r="F112" s="83">
        <v>51400</v>
      </c>
      <c r="G112" s="84">
        <v>2212698</v>
      </c>
      <c r="H112" s="85" t="s">
        <v>486</v>
      </c>
      <c r="I112" s="84">
        <v>177016</v>
      </c>
      <c r="J112" s="84">
        <v>2389714</v>
      </c>
      <c r="K112" s="138">
        <f t="shared" si="3"/>
        <v>51400</v>
      </c>
      <c r="L112" s="139">
        <f>+VLOOKUP(K112,Sheet3!C$276:F$392,4,0)</f>
        <v>2389714</v>
      </c>
      <c r="M112" s="140">
        <f t="shared" si="4"/>
        <v>0</v>
      </c>
    </row>
    <row r="113" spans="1:13" x14ac:dyDescent="0.25">
      <c r="A113" s="73">
        <v>11</v>
      </c>
      <c r="B113" s="82">
        <v>44883</v>
      </c>
      <c r="C113" s="83" t="s">
        <v>101</v>
      </c>
      <c r="D113" s="83" t="s">
        <v>532</v>
      </c>
      <c r="E113" s="83" t="s">
        <v>1002</v>
      </c>
      <c r="F113" s="83">
        <v>51578</v>
      </c>
      <c r="G113" s="84">
        <v>1492976</v>
      </c>
      <c r="H113" s="85" t="s">
        <v>486</v>
      </c>
      <c r="I113" s="84">
        <v>119438</v>
      </c>
      <c r="J113" s="84">
        <v>1612414</v>
      </c>
      <c r="K113" s="138">
        <f t="shared" si="3"/>
        <v>51578</v>
      </c>
      <c r="L113" s="139">
        <f>+VLOOKUP(K113,Sheet3!C$276:F$392,4,0)</f>
        <v>1612414</v>
      </c>
      <c r="M113" s="140">
        <f t="shared" si="4"/>
        <v>0</v>
      </c>
    </row>
    <row r="114" spans="1:13" x14ac:dyDescent="0.25">
      <c r="A114" s="73">
        <v>11</v>
      </c>
      <c r="B114" s="82">
        <v>44883</v>
      </c>
      <c r="C114" s="83" t="s">
        <v>111</v>
      </c>
      <c r="D114" s="83" t="s">
        <v>532</v>
      </c>
      <c r="E114" s="83" t="s">
        <v>1003</v>
      </c>
      <c r="F114" s="83">
        <v>51579</v>
      </c>
      <c r="G114" s="84">
        <v>3505558</v>
      </c>
      <c r="H114" s="85" t="s">
        <v>486</v>
      </c>
      <c r="I114" s="84">
        <v>280445</v>
      </c>
      <c r="J114" s="84">
        <v>3786003</v>
      </c>
      <c r="K114" s="138">
        <f t="shared" si="3"/>
        <v>51579</v>
      </c>
      <c r="L114" s="139">
        <f>+VLOOKUP(K114,Sheet3!C$276:F$392,4,0)</f>
        <v>3786003</v>
      </c>
      <c r="M114" s="140">
        <f t="shared" si="4"/>
        <v>0</v>
      </c>
    </row>
    <row r="115" spans="1:13" x14ac:dyDescent="0.25">
      <c r="A115" s="73">
        <v>11</v>
      </c>
      <c r="B115" s="82">
        <v>44884</v>
      </c>
      <c r="C115" s="83" t="s">
        <v>106</v>
      </c>
      <c r="D115" s="83" t="s">
        <v>532</v>
      </c>
      <c r="E115" s="83" t="s">
        <v>1004</v>
      </c>
      <c r="F115" s="83">
        <v>51962</v>
      </c>
      <c r="G115" s="84">
        <v>1336380</v>
      </c>
      <c r="H115" s="85" t="s">
        <v>486</v>
      </c>
      <c r="I115" s="84">
        <v>106910</v>
      </c>
      <c r="J115" s="84">
        <v>1443290</v>
      </c>
      <c r="K115" s="138">
        <f t="shared" si="3"/>
        <v>51962</v>
      </c>
      <c r="L115" s="139">
        <f>+VLOOKUP(K115,Sheet3!C$276:F$392,4,0)</f>
        <v>1443290</v>
      </c>
      <c r="M115" s="140">
        <f t="shared" si="4"/>
        <v>0</v>
      </c>
    </row>
    <row r="116" spans="1:13" x14ac:dyDescent="0.25">
      <c r="A116" s="73">
        <v>11</v>
      </c>
      <c r="B116" s="82">
        <v>44887</v>
      </c>
      <c r="C116" s="83" t="s">
        <v>114</v>
      </c>
      <c r="D116" s="83" t="s">
        <v>532</v>
      </c>
      <c r="E116" s="83" t="s">
        <v>1005</v>
      </c>
      <c r="F116" s="83">
        <v>52018</v>
      </c>
      <c r="G116" s="84">
        <v>1022096</v>
      </c>
      <c r="H116" s="85" t="s">
        <v>486</v>
      </c>
      <c r="I116" s="84">
        <v>81768</v>
      </c>
      <c r="J116" s="84">
        <v>1103864</v>
      </c>
      <c r="K116" s="138">
        <f t="shared" si="3"/>
        <v>52018</v>
      </c>
      <c r="L116" s="139">
        <f>+VLOOKUP(K116,Sheet3!C$276:F$392,4,0)</f>
        <v>1103864</v>
      </c>
      <c r="M116" s="140">
        <f t="shared" si="4"/>
        <v>0</v>
      </c>
    </row>
    <row r="117" spans="1:13" x14ac:dyDescent="0.25">
      <c r="A117" s="73">
        <v>11</v>
      </c>
      <c r="B117" s="82">
        <v>44887</v>
      </c>
      <c r="C117" s="83" t="s">
        <v>115</v>
      </c>
      <c r="D117" s="83" t="s">
        <v>532</v>
      </c>
      <c r="E117" s="83" t="s">
        <v>1006</v>
      </c>
      <c r="F117" s="83">
        <v>52035</v>
      </c>
      <c r="G117" s="84">
        <v>3764972</v>
      </c>
      <c r="H117" s="85" t="s">
        <v>486</v>
      </c>
      <c r="I117" s="84">
        <v>301198</v>
      </c>
      <c r="J117" s="84">
        <v>4066170</v>
      </c>
      <c r="K117" s="138">
        <f t="shared" si="3"/>
        <v>52035</v>
      </c>
      <c r="L117" s="139">
        <f>+VLOOKUP(K117,Sheet3!C$276:F$392,4,0)</f>
        <v>4066170</v>
      </c>
      <c r="M117" s="140">
        <f t="shared" si="4"/>
        <v>0</v>
      </c>
    </row>
    <row r="118" spans="1:13" x14ac:dyDescent="0.25">
      <c r="A118" s="73">
        <v>11</v>
      </c>
      <c r="B118" s="82">
        <v>44887</v>
      </c>
      <c r="C118" s="83" t="s">
        <v>107</v>
      </c>
      <c r="D118" s="83" t="s">
        <v>532</v>
      </c>
      <c r="E118" s="83" t="s">
        <v>1007</v>
      </c>
      <c r="F118" s="83">
        <v>52055</v>
      </c>
      <c r="G118" s="84">
        <v>697594</v>
      </c>
      <c r="H118" s="85" t="s">
        <v>486</v>
      </c>
      <c r="I118" s="84">
        <v>55808</v>
      </c>
      <c r="J118" s="84">
        <v>753402</v>
      </c>
      <c r="K118" s="138">
        <f t="shared" si="3"/>
        <v>52055</v>
      </c>
      <c r="L118" s="139">
        <f>+VLOOKUP(K118,Sheet3!C$276:F$392,4,0)</f>
        <v>753402</v>
      </c>
      <c r="M118" s="140">
        <f t="shared" si="4"/>
        <v>0</v>
      </c>
    </row>
    <row r="119" spans="1:13" x14ac:dyDescent="0.25">
      <c r="A119" s="73">
        <v>11</v>
      </c>
      <c r="B119" s="82">
        <v>44887</v>
      </c>
      <c r="C119" s="83" t="s">
        <v>113</v>
      </c>
      <c r="D119" s="83" t="s">
        <v>532</v>
      </c>
      <c r="E119" s="83" t="s">
        <v>1008</v>
      </c>
      <c r="F119" s="83">
        <v>52057</v>
      </c>
      <c r="G119" s="84">
        <v>1688082</v>
      </c>
      <c r="H119" s="85" t="s">
        <v>486</v>
      </c>
      <c r="I119" s="84">
        <v>135047</v>
      </c>
      <c r="J119" s="84">
        <v>1823129</v>
      </c>
      <c r="K119" s="138">
        <f t="shared" si="3"/>
        <v>52057</v>
      </c>
      <c r="L119" s="139">
        <f>+VLOOKUP(K119,Sheet3!C$276:F$392,4,0)</f>
        <v>1823129</v>
      </c>
      <c r="M119" s="140">
        <f t="shared" si="4"/>
        <v>0</v>
      </c>
    </row>
    <row r="120" spans="1:13" x14ac:dyDescent="0.25">
      <c r="A120" s="73">
        <v>11</v>
      </c>
      <c r="B120" s="82">
        <v>44887</v>
      </c>
      <c r="C120" s="83" t="s">
        <v>112</v>
      </c>
      <c r="D120" s="83" t="s">
        <v>532</v>
      </c>
      <c r="E120" s="83" t="s">
        <v>1009</v>
      </c>
      <c r="F120" s="83">
        <v>52059</v>
      </c>
      <c r="G120" s="84">
        <v>1588287</v>
      </c>
      <c r="H120" s="85" t="s">
        <v>486</v>
      </c>
      <c r="I120" s="84">
        <v>127063</v>
      </c>
      <c r="J120" s="84">
        <v>1715350</v>
      </c>
      <c r="K120" s="138">
        <f t="shared" si="3"/>
        <v>52059</v>
      </c>
      <c r="L120" s="139">
        <f>+VLOOKUP(K120,Sheet3!C$276:F$392,4,0)</f>
        <v>1715350</v>
      </c>
      <c r="M120" s="140">
        <f t="shared" si="4"/>
        <v>0</v>
      </c>
    </row>
    <row r="121" spans="1:13" x14ac:dyDescent="0.25">
      <c r="A121" s="73">
        <v>11</v>
      </c>
      <c r="B121" s="82">
        <v>44888</v>
      </c>
      <c r="C121" s="83" t="s">
        <v>117</v>
      </c>
      <c r="D121" s="83" t="s">
        <v>532</v>
      </c>
      <c r="E121" s="83" t="s">
        <v>1010</v>
      </c>
      <c r="F121" s="83">
        <v>52109</v>
      </c>
      <c r="G121" s="84">
        <v>1757634</v>
      </c>
      <c r="H121" s="85" t="s">
        <v>486</v>
      </c>
      <c r="I121" s="84">
        <v>140611</v>
      </c>
      <c r="J121" s="84">
        <v>1898245</v>
      </c>
      <c r="K121" s="138">
        <f t="shared" si="3"/>
        <v>52109</v>
      </c>
      <c r="L121" s="139">
        <f>+VLOOKUP(K121,Sheet3!C$276:F$392,4,0)</f>
        <v>1898245</v>
      </c>
      <c r="M121" s="140">
        <f t="shared" si="4"/>
        <v>0</v>
      </c>
    </row>
    <row r="122" spans="1:13" x14ac:dyDescent="0.25">
      <c r="A122" s="73">
        <v>11</v>
      </c>
      <c r="B122" s="82">
        <v>44890</v>
      </c>
      <c r="C122" s="83" t="s">
        <v>120</v>
      </c>
      <c r="D122" s="83" t="s">
        <v>532</v>
      </c>
      <c r="E122" s="83" t="s">
        <v>1011</v>
      </c>
      <c r="F122" s="83">
        <v>52735</v>
      </c>
      <c r="G122" s="84">
        <v>1009181</v>
      </c>
      <c r="H122" s="85" t="s">
        <v>486</v>
      </c>
      <c r="I122" s="84">
        <v>80734</v>
      </c>
      <c r="J122" s="84">
        <v>1089915</v>
      </c>
      <c r="K122" s="138">
        <f t="shared" si="3"/>
        <v>52735</v>
      </c>
      <c r="L122" s="139">
        <f>+VLOOKUP(K122,Sheet3!C$276:F$392,4,0)</f>
        <v>1089915</v>
      </c>
      <c r="M122" s="140">
        <f t="shared" si="4"/>
        <v>0</v>
      </c>
    </row>
    <row r="123" spans="1:13" x14ac:dyDescent="0.25">
      <c r="A123" s="73">
        <v>11</v>
      </c>
      <c r="B123" s="82">
        <v>44890</v>
      </c>
      <c r="C123" s="83" t="s">
        <v>118</v>
      </c>
      <c r="D123" s="83" t="s">
        <v>532</v>
      </c>
      <c r="E123" s="83" t="s">
        <v>1012</v>
      </c>
      <c r="F123" s="83">
        <v>52736</v>
      </c>
      <c r="G123" s="84">
        <v>770817</v>
      </c>
      <c r="H123" s="85" t="s">
        <v>486</v>
      </c>
      <c r="I123" s="84">
        <v>61665</v>
      </c>
      <c r="J123" s="84">
        <v>832482</v>
      </c>
      <c r="K123" s="138">
        <f t="shared" si="3"/>
        <v>52736</v>
      </c>
      <c r="L123" s="139">
        <f>+VLOOKUP(K123,Sheet3!C$276:F$392,4,0)</f>
        <v>832482</v>
      </c>
      <c r="M123" s="140">
        <f t="shared" si="4"/>
        <v>0</v>
      </c>
    </row>
    <row r="124" spans="1:13" x14ac:dyDescent="0.25">
      <c r="A124" s="73">
        <v>11</v>
      </c>
      <c r="B124" s="82">
        <v>44890</v>
      </c>
      <c r="C124" s="83" t="s">
        <v>121</v>
      </c>
      <c r="D124" s="83" t="s">
        <v>532</v>
      </c>
      <c r="E124" s="83" t="s">
        <v>1013</v>
      </c>
      <c r="F124" s="83">
        <v>52786</v>
      </c>
      <c r="G124" s="84">
        <v>780309</v>
      </c>
      <c r="H124" s="85" t="s">
        <v>486</v>
      </c>
      <c r="I124" s="84">
        <v>62425</v>
      </c>
      <c r="J124" s="84">
        <v>842734</v>
      </c>
      <c r="K124" s="138">
        <f t="shared" si="3"/>
        <v>52786</v>
      </c>
      <c r="L124" s="139">
        <f>+VLOOKUP(K124,Sheet3!C$276:F$392,4,0)</f>
        <v>842734</v>
      </c>
      <c r="M124" s="140">
        <f t="shared" si="4"/>
        <v>0</v>
      </c>
    </row>
    <row r="125" spans="1:13" x14ac:dyDescent="0.25">
      <c r="A125" s="73">
        <v>11</v>
      </c>
      <c r="B125" s="82">
        <v>44894</v>
      </c>
      <c r="C125" s="83" t="s">
        <v>125</v>
      </c>
      <c r="D125" s="83" t="s">
        <v>532</v>
      </c>
      <c r="E125" s="83" t="s">
        <v>1014</v>
      </c>
      <c r="F125" s="83">
        <v>53212</v>
      </c>
      <c r="G125" s="84">
        <v>676051</v>
      </c>
      <c r="H125" s="85" t="s">
        <v>486</v>
      </c>
      <c r="I125" s="84">
        <v>54084</v>
      </c>
      <c r="J125" s="84">
        <v>730135</v>
      </c>
      <c r="K125" s="138">
        <f t="shared" si="3"/>
        <v>53212</v>
      </c>
      <c r="L125" s="139" t="e">
        <f>+VLOOKUP(K125,Sheet3!C$276:F$392,4,0)</f>
        <v>#N/A</v>
      </c>
      <c r="M125" s="140" t="e">
        <f t="shared" si="4"/>
        <v>#N/A</v>
      </c>
    </row>
    <row r="126" spans="1:13" x14ac:dyDescent="0.25">
      <c r="A126" s="73">
        <v>11</v>
      </c>
      <c r="B126" s="82">
        <v>44894</v>
      </c>
      <c r="C126" s="83" t="s">
        <v>122</v>
      </c>
      <c r="D126" s="83" t="s">
        <v>532</v>
      </c>
      <c r="E126" s="83" t="s">
        <v>1015</v>
      </c>
      <c r="F126" s="83">
        <v>53213</v>
      </c>
      <c r="G126" s="84">
        <v>1500634</v>
      </c>
      <c r="H126" s="85" t="s">
        <v>486</v>
      </c>
      <c r="I126" s="84">
        <v>120051</v>
      </c>
      <c r="J126" s="84">
        <v>1620685</v>
      </c>
      <c r="K126" s="138">
        <f t="shared" si="3"/>
        <v>53213</v>
      </c>
      <c r="L126" s="139">
        <f>+VLOOKUP(K126,Sheet3!C$276:F$392,4,0)</f>
        <v>1620685</v>
      </c>
      <c r="M126" s="140">
        <f t="shared" si="4"/>
        <v>0</v>
      </c>
    </row>
    <row r="127" spans="1:13" x14ac:dyDescent="0.25">
      <c r="A127" s="73">
        <v>11</v>
      </c>
      <c r="B127" s="82">
        <v>44894</v>
      </c>
      <c r="C127" s="83" t="s">
        <v>123</v>
      </c>
      <c r="D127" s="83" t="s">
        <v>532</v>
      </c>
      <c r="E127" s="83" t="s">
        <v>1016</v>
      </c>
      <c r="F127" s="83">
        <v>53215</v>
      </c>
      <c r="G127" s="84">
        <v>1320040</v>
      </c>
      <c r="H127" s="85" t="s">
        <v>486</v>
      </c>
      <c r="I127" s="84">
        <v>105603</v>
      </c>
      <c r="J127" s="84">
        <v>1425643</v>
      </c>
      <c r="K127" s="138">
        <f t="shared" si="3"/>
        <v>53215</v>
      </c>
      <c r="L127" s="139">
        <f>+VLOOKUP(K127,Sheet3!C$276:F$392,4,0)</f>
        <v>1425643</v>
      </c>
      <c r="M127" s="140">
        <f t="shared" si="4"/>
        <v>0</v>
      </c>
    </row>
    <row r="128" spans="1:13" x14ac:dyDescent="0.25">
      <c r="A128" s="73">
        <v>11</v>
      </c>
      <c r="B128" s="82">
        <v>44894</v>
      </c>
      <c r="C128" s="83" t="s">
        <v>124</v>
      </c>
      <c r="D128" s="83" t="s">
        <v>532</v>
      </c>
      <c r="E128" s="83" t="s">
        <v>1017</v>
      </c>
      <c r="F128" s="83">
        <v>53216</v>
      </c>
      <c r="G128" s="84">
        <v>621879</v>
      </c>
      <c r="H128" s="85" t="s">
        <v>486</v>
      </c>
      <c r="I128" s="84">
        <v>49750</v>
      </c>
      <c r="J128" s="84">
        <v>671629</v>
      </c>
      <c r="K128" s="138">
        <f t="shared" si="3"/>
        <v>53216</v>
      </c>
      <c r="L128" s="139">
        <f>+VLOOKUP(K128,Sheet3!C$276:F$392,4,0)</f>
        <v>671629</v>
      </c>
      <c r="M128" s="140">
        <f t="shared" si="4"/>
        <v>0</v>
      </c>
    </row>
    <row r="129" spans="1:13" x14ac:dyDescent="0.25">
      <c r="A129" s="73">
        <v>12</v>
      </c>
      <c r="B129" s="82">
        <v>44896</v>
      </c>
      <c r="C129" s="83" t="s">
        <v>126</v>
      </c>
      <c r="D129" s="83" t="s">
        <v>532</v>
      </c>
      <c r="E129" s="83" t="s">
        <v>1018</v>
      </c>
      <c r="F129" s="83">
        <v>53335</v>
      </c>
      <c r="G129" s="84">
        <v>1381592</v>
      </c>
      <c r="H129" s="85" t="s">
        <v>486</v>
      </c>
      <c r="I129" s="84">
        <v>110527</v>
      </c>
      <c r="J129" s="84">
        <v>1492119</v>
      </c>
      <c r="K129" s="138">
        <f t="shared" si="3"/>
        <v>53335</v>
      </c>
      <c r="L129" s="139" t="e">
        <f>+VLOOKUP(K129,Sheet3!C$276:F$392,4,0)</f>
        <v>#N/A</v>
      </c>
      <c r="M129" s="140" t="e">
        <f t="shared" si="4"/>
        <v>#N/A</v>
      </c>
    </row>
    <row r="130" spans="1:13" x14ac:dyDescent="0.25">
      <c r="A130" s="73">
        <v>12</v>
      </c>
      <c r="B130" s="82">
        <v>44896</v>
      </c>
      <c r="C130" s="83" t="s">
        <v>128</v>
      </c>
      <c r="D130" s="83" t="s">
        <v>532</v>
      </c>
      <c r="E130" s="83" t="s">
        <v>1019</v>
      </c>
      <c r="F130" s="83">
        <v>53379</v>
      </c>
      <c r="G130" s="84">
        <v>2834188</v>
      </c>
      <c r="H130" s="85" t="s">
        <v>486</v>
      </c>
      <c r="I130" s="84">
        <v>226735</v>
      </c>
      <c r="J130" s="84">
        <v>3060923</v>
      </c>
      <c r="K130" s="138">
        <f t="shared" si="3"/>
        <v>53379</v>
      </c>
      <c r="L130" s="139" t="e">
        <f>+VLOOKUP(K130,Sheet3!C$276:F$392,4,0)</f>
        <v>#N/A</v>
      </c>
      <c r="M130" s="140" t="e">
        <f t="shared" si="4"/>
        <v>#N/A</v>
      </c>
    </row>
    <row r="131" spans="1:13" x14ac:dyDescent="0.25">
      <c r="A131" s="73">
        <v>12</v>
      </c>
      <c r="B131" s="82">
        <v>44896</v>
      </c>
      <c r="C131" s="83" t="s">
        <v>129</v>
      </c>
      <c r="D131" s="83" t="s">
        <v>532</v>
      </c>
      <c r="E131" s="83" t="s">
        <v>1020</v>
      </c>
      <c r="F131" s="83">
        <v>53459</v>
      </c>
      <c r="G131" s="84">
        <v>1227681</v>
      </c>
      <c r="H131" s="85" t="s">
        <v>486</v>
      </c>
      <c r="I131" s="84">
        <v>98214</v>
      </c>
      <c r="J131" s="84">
        <v>1325895</v>
      </c>
      <c r="K131" s="138">
        <f t="shared" si="3"/>
        <v>53459</v>
      </c>
      <c r="L131" s="139" t="e">
        <f>+VLOOKUP(K131,Sheet3!C$276:F$392,4,0)</f>
        <v>#N/A</v>
      </c>
      <c r="M131" s="140" t="e">
        <f t="shared" si="4"/>
        <v>#N/A</v>
      </c>
    </row>
    <row r="132" spans="1:13" x14ac:dyDescent="0.25">
      <c r="A132" s="73">
        <v>12</v>
      </c>
      <c r="B132" s="82">
        <v>44896</v>
      </c>
      <c r="C132" s="83" t="s">
        <v>131</v>
      </c>
      <c r="D132" s="83" t="s">
        <v>532</v>
      </c>
      <c r="E132" s="83" t="s">
        <v>1021</v>
      </c>
      <c r="F132" s="83">
        <v>53604</v>
      </c>
      <c r="G132" s="84">
        <v>491576</v>
      </c>
      <c r="H132" s="85" t="s">
        <v>486</v>
      </c>
      <c r="I132" s="84">
        <v>39326</v>
      </c>
      <c r="J132" s="84">
        <v>530902</v>
      </c>
      <c r="K132" s="138">
        <f t="shared" si="3"/>
        <v>53604</v>
      </c>
      <c r="L132" s="139" t="e">
        <f>+VLOOKUP(K132,Sheet3!C$276:F$392,4,0)</f>
        <v>#N/A</v>
      </c>
      <c r="M132" s="140" t="e">
        <f t="shared" si="4"/>
        <v>#N/A</v>
      </c>
    </row>
    <row r="133" spans="1:13" x14ac:dyDescent="0.25">
      <c r="A133" s="73">
        <v>12</v>
      </c>
      <c r="B133" s="82">
        <v>44897</v>
      </c>
      <c r="C133" s="83" t="s">
        <v>133</v>
      </c>
      <c r="D133" s="83" t="s">
        <v>532</v>
      </c>
      <c r="E133" s="83" t="s">
        <v>1022</v>
      </c>
      <c r="F133" s="83">
        <v>54127</v>
      </c>
      <c r="G133" s="84">
        <v>1664709</v>
      </c>
      <c r="H133" s="85" t="s">
        <v>486</v>
      </c>
      <c r="I133" s="84">
        <v>133177</v>
      </c>
      <c r="J133" s="84">
        <v>1797886</v>
      </c>
      <c r="K133" s="138">
        <f t="shared" si="3"/>
        <v>54127</v>
      </c>
      <c r="L133" s="139" t="e">
        <f>+VLOOKUP(K133,Sheet3!C$276:F$392,4,0)</f>
        <v>#N/A</v>
      </c>
      <c r="M133" s="140" t="e">
        <f t="shared" si="4"/>
        <v>#N/A</v>
      </c>
    </row>
    <row r="134" spans="1:13" x14ac:dyDescent="0.25">
      <c r="A134" s="73">
        <v>12</v>
      </c>
      <c r="B134" s="82">
        <v>44897</v>
      </c>
      <c r="C134" s="83" t="s">
        <v>156</v>
      </c>
      <c r="D134" s="83" t="s">
        <v>532</v>
      </c>
      <c r="E134" s="83" t="s">
        <v>1023</v>
      </c>
      <c r="F134" s="83">
        <v>54128</v>
      </c>
      <c r="G134" s="84">
        <v>929060</v>
      </c>
      <c r="H134" s="85" t="s">
        <v>486</v>
      </c>
      <c r="I134" s="84">
        <v>74325</v>
      </c>
      <c r="J134" s="84">
        <v>1003385</v>
      </c>
      <c r="K134" s="138">
        <f t="shared" si="3"/>
        <v>54128</v>
      </c>
      <c r="L134" s="139" t="e">
        <f>+VLOOKUP(K134,Sheet3!C$276:F$392,4,0)</f>
        <v>#N/A</v>
      </c>
      <c r="M134" s="140" t="e">
        <f t="shared" si="4"/>
        <v>#N/A</v>
      </c>
    </row>
    <row r="135" spans="1:13" x14ac:dyDescent="0.25">
      <c r="A135" s="73">
        <v>12</v>
      </c>
      <c r="B135" s="82">
        <v>44897</v>
      </c>
      <c r="C135" s="83" t="s">
        <v>130</v>
      </c>
      <c r="D135" s="83" t="s">
        <v>532</v>
      </c>
      <c r="E135" s="83" t="s">
        <v>1024</v>
      </c>
      <c r="F135" s="83">
        <v>54200</v>
      </c>
      <c r="G135" s="84">
        <v>3233952</v>
      </c>
      <c r="H135" s="85" t="s">
        <v>486</v>
      </c>
      <c r="I135" s="84">
        <v>258716</v>
      </c>
      <c r="J135" s="84">
        <v>3492668</v>
      </c>
      <c r="K135" s="138">
        <f t="shared" si="3"/>
        <v>54200</v>
      </c>
      <c r="L135" s="139" t="e">
        <f>+VLOOKUP(K135,Sheet3!C$276:F$392,4,0)</f>
        <v>#N/A</v>
      </c>
      <c r="M135" s="140" t="e">
        <f t="shared" si="4"/>
        <v>#N/A</v>
      </c>
    </row>
    <row r="136" spans="1:13" x14ac:dyDescent="0.25">
      <c r="A136" s="73">
        <v>12</v>
      </c>
      <c r="B136" s="82">
        <v>44898</v>
      </c>
      <c r="C136" s="83" t="s">
        <v>127</v>
      </c>
      <c r="D136" s="83" t="s">
        <v>532</v>
      </c>
      <c r="E136" s="83" t="s">
        <v>1025</v>
      </c>
      <c r="F136" s="83">
        <v>54227</v>
      </c>
      <c r="G136" s="84">
        <v>959334</v>
      </c>
      <c r="H136" s="85" t="s">
        <v>486</v>
      </c>
      <c r="I136" s="84">
        <v>76747</v>
      </c>
      <c r="J136" s="84">
        <v>1036081</v>
      </c>
      <c r="K136" s="138">
        <f t="shared" si="3"/>
        <v>54227</v>
      </c>
      <c r="L136" s="139" t="e">
        <f>+VLOOKUP(K136,Sheet3!C$276:F$392,4,0)</f>
        <v>#N/A</v>
      </c>
      <c r="M136" s="140" t="e">
        <f t="shared" si="4"/>
        <v>#N/A</v>
      </c>
    </row>
    <row r="137" spans="1:13" x14ac:dyDescent="0.25">
      <c r="A137" s="73">
        <v>12</v>
      </c>
      <c r="B137" s="82">
        <v>44900</v>
      </c>
      <c r="C137" s="83" t="s">
        <v>132</v>
      </c>
      <c r="D137" s="83" t="s">
        <v>532</v>
      </c>
      <c r="E137" s="83" t="s">
        <v>1026</v>
      </c>
      <c r="F137" s="83">
        <v>54343</v>
      </c>
      <c r="G137" s="84">
        <v>1304014</v>
      </c>
      <c r="H137" s="85" t="s">
        <v>486</v>
      </c>
      <c r="I137" s="84">
        <v>104321</v>
      </c>
      <c r="J137" s="84">
        <v>1408335</v>
      </c>
      <c r="K137" s="138">
        <f t="shared" si="3"/>
        <v>54343</v>
      </c>
      <c r="L137" s="139" t="e">
        <f>+VLOOKUP(K137,Sheet3!C$276:F$392,4,0)</f>
        <v>#N/A</v>
      </c>
      <c r="M137" s="140" t="e">
        <f t="shared" si="4"/>
        <v>#N/A</v>
      </c>
    </row>
    <row r="138" spans="1:13" x14ac:dyDescent="0.25">
      <c r="A138" s="73">
        <v>12</v>
      </c>
      <c r="B138" s="82">
        <v>44900</v>
      </c>
      <c r="C138" s="83" t="s">
        <v>134</v>
      </c>
      <c r="D138" s="83" t="s">
        <v>532</v>
      </c>
      <c r="E138" s="83" t="s">
        <v>1027</v>
      </c>
      <c r="F138" s="83">
        <v>54344</v>
      </c>
      <c r="G138" s="84">
        <v>1335967</v>
      </c>
      <c r="H138" s="85" t="s">
        <v>486</v>
      </c>
      <c r="I138" s="84">
        <v>106877</v>
      </c>
      <c r="J138" s="84">
        <v>1442844</v>
      </c>
      <c r="K138" s="138">
        <f t="shared" si="3"/>
        <v>54344</v>
      </c>
      <c r="L138" s="139" t="e">
        <f>+VLOOKUP(K138,Sheet3!C$276:F$392,4,0)</f>
        <v>#N/A</v>
      </c>
      <c r="M138" s="140" t="e">
        <f t="shared" si="4"/>
        <v>#N/A</v>
      </c>
    </row>
    <row r="139" spans="1:13" x14ac:dyDescent="0.25">
      <c r="A139" s="73">
        <v>12</v>
      </c>
      <c r="B139" s="82">
        <v>44901</v>
      </c>
      <c r="C139" s="83" t="s">
        <v>137</v>
      </c>
      <c r="D139" s="83" t="s">
        <v>532</v>
      </c>
      <c r="E139" s="83" t="s">
        <v>1028</v>
      </c>
      <c r="F139" s="83">
        <v>54423</v>
      </c>
      <c r="G139" s="84">
        <v>1333082</v>
      </c>
      <c r="H139" s="85" t="s">
        <v>486</v>
      </c>
      <c r="I139" s="84">
        <v>106647</v>
      </c>
      <c r="J139" s="84">
        <v>1439729</v>
      </c>
      <c r="K139" s="138">
        <f t="shared" si="3"/>
        <v>54423</v>
      </c>
      <c r="L139" s="139" t="e">
        <f>+VLOOKUP(K139,Sheet3!C$276:F$392,4,0)</f>
        <v>#N/A</v>
      </c>
      <c r="M139" s="140" t="e">
        <f t="shared" si="4"/>
        <v>#N/A</v>
      </c>
    </row>
    <row r="140" spans="1:13" x14ac:dyDescent="0.25">
      <c r="A140" s="73">
        <v>12</v>
      </c>
      <c r="B140" s="82">
        <v>44901</v>
      </c>
      <c r="C140" s="83" t="s">
        <v>139</v>
      </c>
      <c r="D140" s="83" t="s">
        <v>532</v>
      </c>
      <c r="E140" s="83" t="s">
        <v>1029</v>
      </c>
      <c r="F140" s="83">
        <v>54435</v>
      </c>
      <c r="G140" s="84">
        <v>2065583</v>
      </c>
      <c r="H140" s="85" t="s">
        <v>486</v>
      </c>
      <c r="I140" s="84">
        <v>165247</v>
      </c>
      <c r="J140" s="84">
        <v>2230830</v>
      </c>
      <c r="K140" s="138">
        <f t="shared" ref="K140:K188" si="5">+C140*1</f>
        <v>54435</v>
      </c>
      <c r="L140" s="139" t="e">
        <f>+VLOOKUP(K140,Sheet3!C$276:F$392,4,0)</f>
        <v>#N/A</v>
      </c>
      <c r="M140" s="140" t="e">
        <f t="shared" ref="M140:M188" si="6">+L140-J140</f>
        <v>#N/A</v>
      </c>
    </row>
    <row r="141" spans="1:13" x14ac:dyDescent="0.25">
      <c r="A141" s="73">
        <v>12</v>
      </c>
      <c r="B141" s="82">
        <v>44902</v>
      </c>
      <c r="C141" s="83" t="s">
        <v>185</v>
      </c>
      <c r="D141" s="83" t="s">
        <v>532</v>
      </c>
      <c r="E141" s="83" t="s">
        <v>1030</v>
      </c>
      <c r="F141" s="83">
        <v>54505</v>
      </c>
      <c r="G141" s="84">
        <v>1694148</v>
      </c>
      <c r="H141" s="85" t="s">
        <v>486</v>
      </c>
      <c r="I141" s="84">
        <v>135532</v>
      </c>
      <c r="J141" s="84">
        <v>1829680</v>
      </c>
      <c r="K141" s="138">
        <f t="shared" si="5"/>
        <v>54505</v>
      </c>
      <c r="L141" s="139" t="e">
        <f>+VLOOKUP(K141,Sheet3!C$276:F$392,4,0)</f>
        <v>#N/A</v>
      </c>
      <c r="M141" s="140" t="e">
        <f t="shared" si="6"/>
        <v>#N/A</v>
      </c>
    </row>
    <row r="142" spans="1:13" x14ac:dyDescent="0.25">
      <c r="A142" s="73">
        <v>12</v>
      </c>
      <c r="B142" s="82">
        <v>44902</v>
      </c>
      <c r="C142" s="83" t="s">
        <v>158</v>
      </c>
      <c r="D142" s="83" t="s">
        <v>532</v>
      </c>
      <c r="E142" s="83" t="s">
        <v>1031</v>
      </c>
      <c r="F142" s="83">
        <v>54506</v>
      </c>
      <c r="G142" s="84">
        <v>1694148</v>
      </c>
      <c r="H142" s="85" t="s">
        <v>486</v>
      </c>
      <c r="I142" s="84">
        <v>135532</v>
      </c>
      <c r="J142" s="84">
        <v>1829680</v>
      </c>
      <c r="K142" s="138">
        <f t="shared" si="5"/>
        <v>54506</v>
      </c>
      <c r="L142" s="139" t="e">
        <f>+VLOOKUP(K142,Sheet3!C$276:F$392,4,0)</f>
        <v>#N/A</v>
      </c>
      <c r="M142" s="140" t="e">
        <f t="shared" si="6"/>
        <v>#N/A</v>
      </c>
    </row>
    <row r="143" spans="1:13" x14ac:dyDescent="0.25">
      <c r="A143" s="73">
        <v>12</v>
      </c>
      <c r="B143" s="82">
        <v>44902</v>
      </c>
      <c r="C143" s="83" t="s">
        <v>138</v>
      </c>
      <c r="D143" s="83" t="s">
        <v>532</v>
      </c>
      <c r="E143" s="83" t="s">
        <v>1032</v>
      </c>
      <c r="F143" s="83">
        <v>54507</v>
      </c>
      <c r="G143" s="84">
        <v>1694148</v>
      </c>
      <c r="H143" s="85" t="s">
        <v>486</v>
      </c>
      <c r="I143" s="84">
        <v>135532</v>
      </c>
      <c r="J143" s="84">
        <v>1829680</v>
      </c>
      <c r="K143" s="138">
        <f t="shared" si="5"/>
        <v>54507</v>
      </c>
      <c r="L143" s="139" t="e">
        <f>+VLOOKUP(K143,Sheet3!C$276:F$392,4,0)</f>
        <v>#N/A</v>
      </c>
      <c r="M143" s="140" t="e">
        <f t="shared" si="6"/>
        <v>#N/A</v>
      </c>
    </row>
    <row r="144" spans="1:13" x14ac:dyDescent="0.25">
      <c r="A144" s="73">
        <v>12</v>
      </c>
      <c r="B144" s="82">
        <v>44902</v>
      </c>
      <c r="C144" s="83" t="s">
        <v>136</v>
      </c>
      <c r="D144" s="83" t="s">
        <v>532</v>
      </c>
      <c r="E144" s="83" t="s">
        <v>1033</v>
      </c>
      <c r="F144" s="83">
        <v>54508</v>
      </c>
      <c r="G144" s="84">
        <v>1694148</v>
      </c>
      <c r="H144" s="85" t="s">
        <v>486</v>
      </c>
      <c r="I144" s="84">
        <v>135532</v>
      </c>
      <c r="J144" s="84">
        <v>1829680</v>
      </c>
      <c r="K144" s="138">
        <f t="shared" si="5"/>
        <v>54508</v>
      </c>
      <c r="L144" s="139" t="e">
        <f>+VLOOKUP(K144,Sheet3!C$276:F$392,4,0)</f>
        <v>#N/A</v>
      </c>
      <c r="M144" s="140" t="e">
        <f t="shared" si="6"/>
        <v>#N/A</v>
      </c>
    </row>
    <row r="145" spans="1:13" x14ac:dyDescent="0.25">
      <c r="A145" s="73">
        <v>12</v>
      </c>
      <c r="B145" s="82">
        <v>44902</v>
      </c>
      <c r="C145" s="83" t="s">
        <v>140</v>
      </c>
      <c r="D145" s="83" t="s">
        <v>532</v>
      </c>
      <c r="E145" s="83" t="s">
        <v>1034</v>
      </c>
      <c r="F145" s="83">
        <v>54509</v>
      </c>
      <c r="G145" s="84">
        <v>1694148</v>
      </c>
      <c r="H145" s="85" t="s">
        <v>486</v>
      </c>
      <c r="I145" s="84">
        <v>135532</v>
      </c>
      <c r="J145" s="84">
        <v>1829680</v>
      </c>
      <c r="K145" s="138">
        <f t="shared" si="5"/>
        <v>54509</v>
      </c>
      <c r="L145" s="139" t="e">
        <f>+VLOOKUP(K145,Sheet3!C$276:F$392,4,0)</f>
        <v>#N/A</v>
      </c>
      <c r="M145" s="140" t="e">
        <f t="shared" si="6"/>
        <v>#N/A</v>
      </c>
    </row>
    <row r="146" spans="1:13" x14ac:dyDescent="0.25">
      <c r="A146" s="73">
        <v>12</v>
      </c>
      <c r="B146" s="82">
        <v>44902</v>
      </c>
      <c r="C146" s="83" t="s">
        <v>144</v>
      </c>
      <c r="D146" s="83" t="s">
        <v>532</v>
      </c>
      <c r="E146" s="83" t="s">
        <v>1035</v>
      </c>
      <c r="F146" s="83">
        <v>54510</v>
      </c>
      <c r="G146" s="84">
        <v>1694148</v>
      </c>
      <c r="H146" s="85" t="s">
        <v>486</v>
      </c>
      <c r="I146" s="84">
        <v>135532</v>
      </c>
      <c r="J146" s="84">
        <v>1829680</v>
      </c>
      <c r="K146" s="138">
        <f t="shared" si="5"/>
        <v>54510</v>
      </c>
      <c r="L146" s="139" t="e">
        <f>+VLOOKUP(K146,Sheet3!C$276:F$392,4,0)</f>
        <v>#N/A</v>
      </c>
      <c r="M146" s="140" t="e">
        <f t="shared" si="6"/>
        <v>#N/A</v>
      </c>
    </row>
    <row r="147" spans="1:13" x14ac:dyDescent="0.25">
      <c r="A147" s="73">
        <v>12</v>
      </c>
      <c r="B147" s="82">
        <v>44902</v>
      </c>
      <c r="C147" s="83" t="s">
        <v>146</v>
      </c>
      <c r="D147" s="83" t="s">
        <v>532</v>
      </c>
      <c r="E147" s="83" t="s">
        <v>1036</v>
      </c>
      <c r="F147" s="83">
        <v>54511</v>
      </c>
      <c r="G147" s="84">
        <v>1694148</v>
      </c>
      <c r="H147" s="85" t="s">
        <v>486</v>
      </c>
      <c r="I147" s="84">
        <v>135532</v>
      </c>
      <c r="J147" s="84">
        <v>1829680</v>
      </c>
      <c r="K147" s="138">
        <f t="shared" si="5"/>
        <v>54511</v>
      </c>
      <c r="L147" s="139" t="e">
        <f>+VLOOKUP(K147,Sheet3!C$276:F$392,4,0)</f>
        <v>#N/A</v>
      </c>
      <c r="M147" s="140" t="e">
        <f t="shared" si="6"/>
        <v>#N/A</v>
      </c>
    </row>
    <row r="148" spans="1:13" x14ac:dyDescent="0.25">
      <c r="A148" s="73">
        <v>12</v>
      </c>
      <c r="B148" s="82">
        <v>44902</v>
      </c>
      <c r="C148" s="83" t="s">
        <v>155</v>
      </c>
      <c r="D148" s="83" t="s">
        <v>532</v>
      </c>
      <c r="E148" s="83" t="s">
        <v>1037</v>
      </c>
      <c r="F148" s="83">
        <v>54512</v>
      </c>
      <c r="G148" s="84">
        <v>1694148</v>
      </c>
      <c r="H148" s="85" t="s">
        <v>486</v>
      </c>
      <c r="I148" s="84">
        <v>135532</v>
      </c>
      <c r="J148" s="84">
        <v>1829680</v>
      </c>
      <c r="K148" s="138">
        <f t="shared" si="5"/>
        <v>54512</v>
      </c>
      <c r="L148" s="139" t="e">
        <f>+VLOOKUP(K148,Sheet3!C$276:F$392,4,0)</f>
        <v>#N/A</v>
      </c>
      <c r="M148" s="140" t="e">
        <f t="shared" si="6"/>
        <v>#N/A</v>
      </c>
    </row>
    <row r="149" spans="1:13" x14ac:dyDescent="0.25">
      <c r="A149" s="73">
        <v>12</v>
      </c>
      <c r="B149" s="82">
        <v>44902</v>
      </c>
      <c r="C149" s="83" t="s">
        <v>135</v>
      </c>
      <c r="D149" s="83" t="s">
        <v>532</v>
      </c>
      <c r="E149" s="83" t="s">
        <v>1038</v>
      </c>
      <c r="F149" s="83">
        <v>54513</v>
      </c>
      <c r="G149" s="84">
        <v>1694148</v>
      </c>
      <c r="H149" s="85" t="s">
        <v>486</v>
      </c>
      <c r="I149" s="84">
        <v>135532</v>
      </c>
      <c r="J149" s="84">
        <v>1829680</v>
      </c>
      <c r="K149" s="138">
        <f t="shared" si="5"/>
        <v>54513</v>
      </c>
      <c r="L149" s="139" t="e">
        <f>+VLOOKUP(K149,Sheet3!C$276:F$392,4,0)</f>
        <v>#N/A</v>
      </c>
      <c r="M149" s="140" t="e">
        <f t="shared" si="6"/>
        <v>#N/A</v>
      </c>
    </row>
    <row r="150" spans="1:13" x14ac:dyDescent="0.25">
      <c r="A150" s="73">
        <v>12</v>
      </c>
      <c r="B150" s="82">
        <v>44902</v>
      </c>
      <c r="C150" s="83" t="s">
        <v>148</v>
      </c>
      <c r="D150" s="83" t="s">
        <v>532</v>
      </c>
      <c r="E150" s="83" t="s">
        <v>1039</v>
      </c>
      <c r="F150" s="83">
        <v>54514</v>
      </c>
      <c r="G150" s="84">
        <v>1694148</v>
      </c>
      <c r="H150" s="85" t="s">
        <v>486</v>
      </c>
      <c r="I150" s="84">
        <v>135532</v>
      </c>
      <c r="J150" s="84">
        <v>1829680</v>
      </c>
      <c r="K150" s="138">
        <f t="shared" si="5"/>
        <v>54514</v>
      </c>
      <c r="L150" s="139" t="e">
        <f>+VLOOKUP(K150,Sheet3!C$276:F$392,4,0)</f>
        <v>#N/A</v>
      </c>
      <c r="M150" s="140" t="e">
        <f t="shared" si="6"/>
        <v>#N/A</v>
      </c>
    </row>
    <row r="151" spans="1:13" x14ac:dyDescent="0.25">
      <c r="A151" s="73">
        <v>12</v>
      </c>
      <c r="B151" s="82">
        <v>44902</v>
      </c>
      <c r="C151" s="83" t="s">
        <v>147</v>
      </c>
      <c r="D151" s="83" t="s">
        <v>532</v>
      </c>
      <c r="E151" s="83" t="s">
        <v>1040</v>
      </c>
      <c r="F151" s="83">
        <v>54515</v>
      </c>
      <c r="G151" s="84">
        <v>1694148</v>
      </c>
      <c r="H151" s="85" t="s">
        <v>486</v>
      </c>
      <c r="I151" s="84">
        <v>135532</v>
      </c>
      <c r="J151" s="84">
        <v>1829680</v>
      </c>
      <c r="K151" s="138">
        <f t="shared" si="5"/>
        <v>54515</v>
      </c>
      <c r="L151" s="139" t="e">
        <f>+VLOOKUP(K151,Sheet3!C$276:F$392,4,0)</f>
        <v>#N/A</v>
      </c>
      <c r="M151" s="140" t="e">
        <f t="shared" si="6"/>
        <v>#N/A</v>
      </c>
    </row>
    <row r="152" spans="1:13" x14ac:dyDescent="0.25">
      <c r="A152" s="73">
        <v>12</v>
      </c>
      <c r="B152" s="82">
        <v>44902</v>
      </c>
      <c r="C152" s="83" t="s">
        <v>145</v>
      </c>
      <c r="D152" s="83" t="s">
        <v>532</v>
      </c>
      <c r="E152" s="83" t="s">
        <v>1041</v>
      </c>
      <c r="F152" s="83">
        <v>54516</v>
      </c>
      <c r="G152" s="84">
        <v>1694148</v>
      </c>
      <c r="H152" s="85" t="s">
        <v>486</v>
      </c>
      <c r="I152" s="84">
        <v>135532</v>
      </c>
      <c r="J152" s="84">
        <v>1829680</v>
      </c>
      <c r="K152" s="138">
        <f t="shared" si="5"/>
        <v>54516</v>
      </c>
      <c r="L152" s="139" t="e">
        <f>+VLOOKUP(K152,Sheet3!C$276:F$392,4,0)</f>
        <v>#N/A</v>
      </c>
      <c r="M152" s="140" t="e">
        <f t="shared" si="6"/>
        <v>#N/A</v>
      </c>
    </row>
    <row r="153" spans="1:13" x14ac:dyDescent="0.25">
      <c r="A153" s="73">
        <v>12</v>
      </c>
      <c r="B153" s="82">
        <v>44902</v>
      </c>
      <c r="C153" s="83" t="s">
        <v>150</v>
      </c>
      <c r="D153" s="83" t="s">
        <v>532</v>
      </c>
      <c r="E153" s="83" t="s">
        <v>1042</v>
      </c>
      <c r="F153" s="83">
        <v>54517</v>
      </c>
      <c r="G153" s="84">
        <v>2225708</v>
      </c>
      <c r="H153" s="85" t="s">
        <v>486</v>
      </c>
      <c r="I153" s="84">
        <v>178057</v>
      </c>
      <c r="J153" s="84">
        <v>2403765</v>
      </c>
      <c r="K153" s="138">
        <f t="shared" si="5"/>
        <v>54517</v>
      </c>
      <c r="L153" s="139" t="e">
        <f>+VLOOKUP(K153,Sheet3!C$276:F$392,4,0)</f>
        <v>#N/A</v>
      </c>
      <c r="M153" s="140" t="e">
        <f t="shared" si="6"/>
        <v>#N/A</v>
      </c>
    </row>
    <row r="154" spans="1:13" x14ac:dyDescent="0.25">
      <c r="A154" s="73">
        <v>12</v>
      </c>
      <c r="B154" s="82">
        <v>44902</v>
      </c>
      <c r="C154" s="83" t="s">
        <v>142</v>
      </c>
      <c r="D154" s="83" t="s">
        <v>532</v>
      </c>
      <c r="E154" s="83" t="s">
        <v>1043</v>
      </c>
      <c r="F154" s="83">
        <v>54518</v>
      </c>
      <c r="G154" s="84">
        <v>1055633</v>
      </c>
      <c r="H154" s="85" t="s">
        <v>486</v>
      </c>
      <c r="I154" s="84">
        <v>84451</v>
      </c>
      <c r="J154" s="84">
        <v>1140084</v>
      </c>
      <c r="K154" s="138">
        <f t="shared" si="5"/>
        <v>54518</v>
      </c>
      <c r="L154" s="139" t="e">
        <f>+VLOOKUP(K154,Sheet3!C$276:F$392,4,0)</f>
        <v>#N/A</v>
      </c>
      <c r="M154" s="140" t="e">
        <f t="shared" si="6"/>
        <v>#N/A</v>
      </c>
    </row>
    <row r="155" spans="1:13" x14ac:dyDescent="0.25">
      <c r="A155" s="73">
        <v>12</v>
      </c>
      <c r="B155" s="82">
        <v>44902</v>
      </c>
      <c r="C155" s="83" t="s">
        <v>152</v>
      </c>
      <c r="D155" s="83" t="s">
        <v>532</v>
      </c>
      <c r="E155" s="83" t="s">
        <v>1044</v>
      </c>
      <c r="F155" s="83">
        <v>54519</v>
      </c>
      <c r="G155" s="84">
        <v>926076</v>
      </c>
      <c r="H155" s="85" t="s">
        <v>486</v>
      </c>
      <c r="I155" s="84">
        <v>74086</v>
      </c>
      <c r="J155" s="84">
        <v>1000162</v>
      </c>
      <c r="K155" s="138">
        <f t="shared" si="5"/>
        <v>54519</v>
      </c>
      <c r="L155" s="139" t="e">
        <f>+VLOOKUP(K155,Sheet3!C$276:F$392,4,0)</f>
        <v>#N/A</v>
      </c>
      <c r="M155" s="140" t="e">
        <f t="shared" si="6"/>
        <v>#N/A</v>
      </c>
    </row>
    <row r="156" spans="1:13" x14ac:dyDescent="0.25">
      <c r="A156" s="73">
        <v>12</v>
      </c>
      <c r="B156" s="82">
        <v>44902</v>
      </c>
      <c r="C156" s="83" t="s">
        <v>151</v>
      </c>
      <c r="D156" s="83" t="s">
        <v>532</v>
      </c>
      <c r="E156" s="83" t="s">
        <v>1045</v>
      </c>
      <c r="F156" s="83">
        <v>54520</v>
      </c>
      <c r="G156" s="84">
        <v>599213</v>
      </c>
      <c r="H156" s="85" t="s">
        <v>486</v>
      </c>
      <c r="I156" s="84">
        <v>47937</v>
      </c>
      <c r="J156" s="84">
        <v>647150</v>
      </c>
      <c r="K156" s="138">
        <f t="shared" si="5"/>
        <v>54520</v>
      </c>
      <c r="L156" s="139" t="e">
        <f>+VLOOKUP(K156,Sheet3!C$276:F$392,4,0)</f>
        <v>#N/A</v>
      </c>
      <c r="M156" s="140" t="e">
        <f t="shared" si="6"/>
        <v>#N/A</v>
      </c>
    </row>
    <row r="157" spans="1:13" x14ac:dyDescent="0.25">
      <c r="A157" s="73">
        <v>12</v>
      </c>
      <c r="B157" s="82">
        <v>44902</v>
      </c>
      <c r="C157" s="83" t="s">
        <v>141</v>
      </c>
      <c r="D157" s="83" t="s">
        <v>532</v>
      </c>
      <c r="E157" s="83" t="s">
        <v>1046</v>
      </c>
      <c r="F157" s="83">
        <v>54521</v>
      </c>
      <c r="G157" s="84">
        <v>1462511</v>
      </c>
      <c r="H157" s="85" t="s">
        <v>486</v>
      </c>
      <c r="I157" s="84">
        <v>117001</v>
      </c>
      <c r="J157" s="84">
        <v>1579512</v>
      </c>
      <c r="K157" s="138">
        <f t="shared" si="5"/>
        <v>54521</v>
      </c>
      <c r="L157" s="139" t="e">
        <f>+VLOOKUP(K157,Sheet3!C$276:F$392,4,0)</f>
        <v>#N/A</v>
      </c>
      <c r="M157" s="140" t="e">
        <f t="shared" si="6"/>
        <v>#N/A</v>
      </c>
    </row>
    <row r="158" spans="1:13" x14ac:dyDescent="0.25">
      <c r="A158" s="73">
        <v>12</v>
      </c>
      <c r="B158" s="82">
        <v>44902</v>
      </c>
      <c r="C158" s="83" t="s">
        <v>143</v>
      </c>
      <c r="D158" s="83" t="s">
        <v>532</v>
      </c>
      <c r="E158" s="83" t="s">
        <v>1047</v>
      </c>
      <c r="F158" s="83">
        <v>54536</v>
      </c>
      <c r="G158" s="84">
        <v>961509</v>
      </c>
      <c r="H158" s="85" t="s">
        <v>486</v>
      </c>
      <c r="I158" s="84">
        <v>76921</v>
      </c>
      <c r="J158" s="84">
        <v>1038430</v>
      </c>
      <c r="K158" s="138">
        <f t="shared" si="5"/>
        <v>54536</v>
      </c>
      <c r="L158" s="139" t="e">
        <f>+VLOOKUP(K158,Sheet3!C$276:F$392,4,0)</f>
        <v>#N/A</v>
      </c>
      <c r="M158" s="140" t="e">
        <f t="shared" si="6"/>
        <v>#N/A</v>
      </c>
    </row>
    <row r="159" spans="1:13" x14ac:dyDescent="0.25">
      <c r="A159" s="73">
        <v>12</v>
      </c>
      <c r="B159" s="82">
        <v>44903</v>
      </c>
      <c r="C159" s="83" t="s">
        <v>1048</v>
      </c>
      <c r="D159" s="83" t="s">
        <v>532</v>
      </c>
      <c r="E159" s="83" t="s">
        <v>1049</v>
      </c>
      <c r="F159" s="83">
        <v>55037</v>
      </c>
      <c r="G159" s="84">
        <v>219295</v>
      </c>
      <c r="H159" s="85" t="s">
        <v>486</v>
      </c>
      <c r="I159" s="84">
        <v>17544</v>
      </c>
      <c r="J159" s="84">
        <v>236839</v>
      </c>
      <c r="K159" s="138">
        <f t="shared" si="5"/>
        <v>55037</v>
      </c>
      <c r="L159" s="139" t="e">
        <f>+VLOOKUP(K159,Sheet3!C$276:F$392,4,0)</f>
        <v>#N/A</v>
      </c>
      <c r="M159" s="140" t="e">
        <f t="shared" si="6"/>
        <v>#N/A</v>
      </c>
    </row>
    <row r="160" spans="1:13" x14ac:dyDescent="0.25">
      <c r="A160" s="73">
        <v>12</v>
      </c>
      <c r="B160" s="82">
        <v>44903</v>
      </c>
      <c r="C160" s="83" t="s">
        <v>149</v>
      </c>
      <c r="D160" s="83" t="s">
        <v>532</v>
      </c>
      <c r="E160" s="83" t="s">
        <v>1050</v>
      </c>
      <c r="F160" s="83">
        <v>55109</v>
      </c>
      <c r="G160" s="84">
        <v>1036932</v>
      </c>
      <c r="H160" s="85" t="s">
        <v>486</v>
      </c>
      <c r="I160" s="84">
        <v>82955</v>
      </c>
      <c r="J160" s="84">
        <v>1119887</v>
      </c>
      <c r="K160" s="138">
        <f t="shared" si="5"/>
        <v>55109</v>
      </c>
      <c r="L160" s="139" t="e">
        <f>+VLOOKUP(K160,Sheet3!C$276:F$392,4,0)</f>
        <v>#N/A</v>
      </c>
      <c r="M160" s="140" t="e">
        <f t="shared" si="6"/>
        <v>#N/A</v>
      </c>
    </row>
    <row r="161" spans="1:13" x14ac:dyDescent="0.25">
      <c r="A161" s="73">
        <v>12</v>
      </c>
      <c r="B161" s="82">
        <v>44904</v>
      </c>
      <c r="C161" s="83" t="s">
        <v>153</v>
      </c>
      <c r="D161" s="83" t="s">
        <v>532</v>
      </c>
      <c r="E161" s="83" t="s">
        <v>1051</v>
      </c>
      <c r="F161" s="83">
        <v>55198</v>
      </c>
      <c r="G161" s="84">
        <v>1345573</v>
      </c>
      <c r="H161" s="85" t="s">
        <v>486</v>
      </c>
      <c r="I161" s="84">
        <v>107646</v>
      </c>
      <c r="J161" s="84">
        <v>1453219</v>
      </c>
      <c r="K161" s="138">
        <f t="shared" si="5"/>
        <v>55198</v>
      </c>
      <c r="L161" s="139" t="e">
        <f>+VLOOKUP(K161,Sheet3!C$276:F$392,4,0)</f>
        <v>#N/A</v>
      </c>
      <c r="M161" s="140" t="e">
        <f t="shared" si="6"/>
        <v>#N/A</v>
      </c>
    </row>
    <row r="162" spans="1:13" s="132" customFormat="1" x14ac:dyDescent="0.25">
      <c r="A162" s="127">
        <v>12</v>
      </c>
      <c r="B162" s="128">
        <v>44904</v>
      </c>
      <c r="C162" s="129" t="s">
        <v>157</v>
      </c>
      <c r="D162" s="129" t="s">
        <v>532</v>
      </c>
      <c r="E162" s="129" t="s">
        <v>1052</v>
      </c>
      <c r="F162" s="129">
        <v>55224</v>
      </c>
      <c r="G162" s="130">
        <v>1097160</v>
      </c>
      <c r="H162" s="131" t="s">
        <v>486</v>
      </c>
      <c r="I162" s="130">
        <v>87773</v>
      </c>
      <c r="J162" s="130">
        <v>1184933</v>
      </c>
      <c r="K162" s="138">
        <f t="shared" si="5"/>
        <v>55224</v>
      </c>
      <c r="L162" s="139" t="e">
        <f>+VLOOKUP(K162,Sheet3!C$276:F$392,4,0)</f>
        <v>#N/A</v>
      </c>
      <c r="M162" s="140" t="e">
        <f t="shared" si="6"/>
        <v>#N/A</v>
      </c>
    </row>
    <row r="163" spans="1:13" x14ac:dyDescent="0.25">
      <c r="A163" s="73">
        <v>12</v>
      </c>
      <c r="B163" s="82">
        <v>44907</v>
      </c>
      <c r="C163" s="83" t="s">
        <v>161</v>
      </c>
      <c r="D163" s="83" t="s">
        <v>532</v>
      </c>
      <c r="E163" s="83" t="s">
        <v>1053</v>
      </c>
      <c r="F163" s="83">
        <v>55303</v>
      </c>
      <c r="G163" s="84">
        <v>750750</v>
      </c>
      <c r="H163" s="85" t="s">
        <v>486</v>
      </c>
      <c r="I163" s="84">
        <v>60060</v>
      </c>
      <c r="J163" s="84">
        <v>810810</v>
      </c>
      <c r="K163" s="138">
        <f t="shared" si="5"/>
        <v>55303</v>
      </c>
      <c r="L163" s="139" t="e">
        <f>+VLOOKUP(K163,Sheet3!C$276:F$392,4,0)</f>
        <v>#N/A</v>
      </c>
      <c r="M163" s="140" t="e">
        <f t="shared" si="6"/>
        <v>#N/A</v>
      </c>
    </row>
    <row r="164" spans="1:13" x14ac:dyDescent="0.25">
      <c r="A164" s="73">
        <v>12</v>
      </c>
      <c r="B164" s="82">
        <v>44907</v>
      </c>
      <c r="C164" s="83" t="s">
        <v>159</v>
      </c>
      <c r="D164" s="83" t="s">
        <v>532</v>
      </c>
      <c r="E164" s="83" t="s">
        <v>1054</v>
      </c>
      <c r="F164" s="83">
        <v>55304</v>
      </c>
      <c r="G164" s="84">
        <v>1555708</v>
      </c>
      <c r="H164" s="85" t="s">
        <v>486</v>
      </c>
      <c r="I164" s="84">
        <v>124457</v>
      </c>
      <c r="J164" s="84">
        <v>1680165</v>
      </c>
      <c r="K164" s="138">
        <f t="shared" si="5"/>
        <v>55304</v>
      </c>
      <c r="L164" s="139" t="e">
        <f>+VLOOKUP(K164,Sheet3!C$276:F$392,4,0)</f>
        <v>#N/A</v>
      </c>
      <c r="M164" s="140" t="e">
        <f t="shared" si="6"/>
        <v>#N/A</v>
      </c>
    </row>
    <row r="165" spans="1:13" x14ac:dyDescent="0.25">
      <c r="A165" s="73">
        <v>12</v>
      </c>
      <c r="B165" s="82">
        <v>44907</v>
      </c>
      <c r="C165" s="83" t="s">
        <v>160</v>
      </c>
      <c r="D165" s="83" t="s">
        <v>532</v>
      </c>
      <c r="E165" s="83" t="s">
        <v>1057</v>
      </c>
      <c r="F165" s="83">
        <v>55318</v>
      </c>
      <c r="G165" s="84">
        <v>1031771</v>
      </c>
      <c r="H165" s="85" t="s">
        <v>486</v>
      </c>
      <c r="I165" s="84">
        <v>82542</v>
      </c>
      <c r="J165" s="84">
        <v>1114313</v>
      </c>
      <c r="K165" s="138">
        <f t="shared" si="5"/>
        <v>55318</v>
      </c>
      <c r="L165" s="139" t="e">
        <f>+VLOOKUP(K165,Sheet3!C$276:F$392,4,0)</f>
        <v>#N/A</v>
      </c>
      <c r="M165" s="140" t="e">
        <f t="shared" si="6"/>
        <v>#N/A</v>
      </c>
    </row>
    <row r="166" spans="1:13" x14ac:dyDescent="0.25">
      <c r="A166" s="73">
        <v>12</v>
      </c>
      <c r="B166" s="82">
        <v>44907</v>
      </c>
      <c r="C166" s="83" t="s">
        <v>162</v>
      </c>
      <c r="D166" s="83" t="s">
        <v>532</v>
      </c>
      <c r="E166" s="83" t="s">
        <v>1058</v>
      </c>
      <c r="F166" s="83">
        <v>55319</v>
      </c>
      <c r="G166" s="84">
        <v>1253523</v>
      </c>
      <c r="H166" s="85" t="s">
        <v>486</v>
      </c>
      <c r="I166" s="84">
        <v>100282</v>
      </c>
      <c r="J166" s="84">
        <v>1353805</v>
      </c>
      <c r="K166" s="138">
        <f t="shared" si="5"/>
        <v>55319</v>
      </c>
      <c r="L166" s="139" t="e">
        <f>+VLOOKUP(K166,Sheet3!C$276:F$392,4,0)</f>
        <v>#N/A</v>
      </c>
      <c r="M166" s="140" t="e">
        <f t="shared" si="6"/>
        <v>#N/A</v>
      </c>
    </row>
    <row r="167" spans="1:13" x14ac:dyDescent="0.25">
      <c r="A167" s="73">
        <v>12</v>
      </c>
      <c r="B167" s="82">
        <v>44909</v>
      </c>
      <c r="C167" s="83" t="s">
        <v>166</v>
      </c>
      <c r="D167" s="83" t="s">
        <v>532</v>
      </c>
      <c r="E167" s="83" t="s">
        <v>1059</v>
      </c>
      <c r="F167" s="83">
        <v>55458</v>
      </c>
      <c r="G167" s="84">
        <v>1087834</v>
      </c>
      <c r="H167" s="85" t="s">
        <v>486</v>
      </c>
      <c r="I167" s="84">
        <v>87027</v>
      </c>
      <c r="J167" s="84">
        <v>1174861</v>
      </c>
      <c r="K167" s="138">
        <f t="shared" si="5"/>
        <v>55458</v>
      </c>
      <c r="L167" s="139" t="e">
        <f>+VLOOKUP(K167,Sheet3!C$276:F$392,4,0)</f>
        <v>#N/A</v>
      </c>
      <c r="M167" s="140" t="e">
        <f t="shared" si="6"/>
        <v>#N/A</v>
      </c>
    </row>
    <row r="168" spans="1:13" x14ac:dyDescent="0.25">
      <c r="A168" s="73">
        <v>12</v>
      </c>
      <c r="B168" s="82">
        <v>44909</v>
      </c>
      <c r="C168" s="83" t="s">
        <v>163</v>
      </c>
      <c r="D168" s="83" t="s">
        <v>532</v>
      </c>
      <c r="E168" s="83" t="s">
        <v>1060</v>
      </c>
      <c r="F168" s="83">
        <v>55459</v>
      </c>
      <c r="G168" s="84">
        <v>7197412</v>
      </c>
      <c r="H168" s="85" t="s">
        <v>486</v>
      </c>
      <c r="I168" s="84">
        <v>575793</v>
      </c>
      <c r="J168" s="84">
        <v>7773205</v>
      </c>
      <c r="K168" s="138">
        <f t="shared" si="5"/>
        <v>55459</v>
      </c>
      <c r="L168" s="139" t="e">
        <f>+VLOOKUP(K168,Sheet3!C$276:F$392,4,0)</f>
        <v>#N/A</v>
      </c>
      <c r="M168" s="140" t="e">
        <f t="shared" si="6"/>
        <v>#N/A</v>
      </c>
    </row>
    <row r="169" spans="1:13" x14ac:dyDescent="0.25">
      <c r="A169" s="73">
        <v>12</v>
      </c>
      <c r="B169" s="82">
        <v>44909</v>
      </c>
      <c r="C169" s="83" t="s">
        <v>171</v>
      </c>
      <c r="D169" s="83" t="s">
        <v>532</v>
      </c>
      <c r="E169" s="83" t="s">
        <v>1061</v>
      </c>
      <c r="F169" s="83">
        <v>55468</v>
      </c>
      <c r="G169" s="84">
        <v>253513</v>
      </c>
      <c r="H169" s="85" t="s">
        <v>486</v>
      </c>
      <c r="I169" s="84">
        <v>20281</v>
      </c>
      <c r="J169" s="84">
        <v>273794</v>
      </c>
      <c r="K169" s="138">
        <f t="shared" si="5"/>
        <v>55468</v>
      </c>
      <c r="L169" s="139" t="e">
        <f>+VLOOKUP(K169,Sheet3!C$276:F$392,4,0)</f>
        <v>#N/A</v>
      </c>
      <c r="M169" s="140" t="e">
        <f t="shared" si="6"/>
        <v>#N/A</v>
      </c>
    </row>
    <row r="170" spans="1:13" x14ac:dyDescent="0.25">
      <c r="A170" s="73">
        <v>12</v>
      </c>
      <c r="B170" s="82">
        <v>44910</v>
      </c>
      <c r="C170" s="83" t="s">
        <v>165</v>
      </c>
      <c r="D170" s="83" t="s">
        <v>532</v>
      </c>
      <c r="E170" s="83" t="s">
        <v>1062</v>
      </c>
      <c r="F170" s="83">
        <v>55864</v>
      </c>
      <c r="G170" s="84">
        <v>674473</v>
      </c>
      <c r="H170" s="85" t="s">
        <v>486</v>
      </c>
      <c r="I170" s="84">
        <v>53958</v>
      </c>
      <c r="J170" s="84">
        <v>728431</v>
      </c>
      <c r="K170" s="138">
        <f t="shared" si="5"/>
        <v>55864</v>
      </c>
      <c r="L170" s="139" t="e">
        <f>+VLOOKUP(K170,Sheet3!C$276:F$392,4,0)</f>
        <v>#N/A</v>
      </c>
      <c r="M170" s="140" t="e">
        <f t="shared" si="6"/>
        <v>#N/A</v>
      </c>
    </row>
    <row r="171" spans="1:13" x14ac:dyDescent="0.25">
      <c r="A171" s="73">
        <v>12</v>
      </c>
      <c r="B171" s="82">
        <v>44910</v>
      </c>
      <c r="C171" s="83" t="s">
        <v>167</v>
      </c>
      <c r="D171" s="83" t="s">
        <v>532</v>
      </c>
      <c r="E171" s="83" t="s">
        <v>1063</v>
      </c>
      <c r="F171" s="83">
        <v>55878</v>
      </c>
      <c r="G171" s="84">
        <v>982580</v>
      </c>
      <c r="H171" s="85" t="s">
        <v>486</v>
      </c>
      <c r="I171" s="84">
        <v>78606</v>
      </c>
      <c r="J171" s="84">
        <v>1061186</v>
      </c>
      <c r="K171" s="138">
        <f t="shared" si="5"/>
        <v>55878</v>
      </c>
      <c r="L171" s="139" t="e">
        <f>+VLOOKUP(K171,Sheet3!C$276:F$392,4,0)</f>
        <v>#N/A</v>
      </c>
      <c r="M171" s="140" t="e">
        <f t="shared" si="6"/>
        <v>#N/A</v>
      </c>
    </row>
    <row r="172" spans="1:13" x14ac:dyDescent="0.25">
      <c r="A172" s="73">
        <v>12</v>
      </c>
      <c r="B172" s="82">
        <v>44911</v>
      </c>
      <c r="C172" s="83" t="s">
        <v>169</v>
      </c>
      <c r="D172" s="83" t="s">
        <v>532</v>
      </c>
      <c r="E172" s="83" t="s">
        <v>1064</v>
      </c>
      <c r="F172" s="83">
        <v>55882</v>
      </c>
      <c r="G172" s="84">
        <v>1349907</v>
      </c>
      <c r="H172" s="85" t="s">
        <v>486</v>
      </c>
      <c r="I172" s="84">
        <v>107993</v>
      </c>
      <c r="J172" s="84">
        <v>1457900</v>
      </c>
      <c r="K172" s="138">
        <f t="shared" si="5"/>
        <v>55882</v>
      </c>
      <c r="L172" s="139" t="e">
        <f>+VLOOKUP(K172,Sheet3!C$276:F$392,4,0)</f>
        <v>#N/A</v>
      </c>
      <c r="M172" s="140" t="e">
        <f t="shared" si="6"/>
        <v>#N/A</v>
      </c>
    </row>
    <row r="173" spans="1:13" x14ac:dyDescent="0.25">
      <c r="A173" s="73">
        <v>12</v>
      </c>
      <c r="B173" s="82">
        <v>44911</v>
      </c>
      <c r="C173" s="83" t="s">
        <v>164</v>
      </c>
      <c r="D173" s="83" t="s">
        <v>532</v>
      </c>
      <c r="E173" s="83" t="s">
        <v>1065</v>
      </c>
      <c r="F173" s="83">
        <v>55883</v>
      </c>
      <c r="G173" s="84">
        <v>1919268</v>
      </c>
      <c r="H173" s="85" t="s">
        <v>486</v>
      </c>
      <c r="I173" s="84">
        <v>153541</v>
      </c>
      <c r="J173" s="84">
        <v>2072809</v>
      </c>
      <c r="K173" s="138">
        <f t="shared" si="5"/>
        <v>55883</v>
      </c>
      <c r="L173" s="139" t="e">
        <f>+VLOOKUP(K173,Sheet3!C$276:F$392,4,0)</f>
        <v>#N/A</v>
      </c>
      <c r="M173" s="140" t="e">
        <f t="shared" si="6"/>
        <v>#N/A</v>
      </c>
    </row>
    <row r="174" spans="1:13" x14ac:dyDescent="0.25">
      <c r="A174" s="73">
        <v>12</v>
      </c>
      <c r="B174" s="82">
        <v>44912</v>
      </c>
      <c r="C174" s="83" t="s">
        <v>168</v>
      </c>
      <c r="D174" s="83" t="s">
        <v>532</v>
      </c>
      <c r="E174" s="83" t="s">
        <v>1066</v>
      </c>
      <c r="F174" s="83">
        <v>56012</v>
      </c>
      <c r="G174" s="84">
        <v>1017501</v>
      </c>
      <c r="H174" s="85" t="s">
        <v>486</v>
      </c>
      <c r="I174" s="84">
        <v>81400</v>
      </c>
      <c r="J174" s="84">
        <v>1098901</v>
      </c>
      <c r="K174" s="138">
        <f t="shared" si="5"/>
        <v>56012</v>
      </c>
      <c r="L174" s="139" t="e">
        <f>+VLOOKUP(K174,Sheet3!C$276:F$392,4,0)</f>
        <v>#N/A</v>
      </c>
      <c r="M174" s="140" t="e">
        <f t="shared" si="6"/>
        <v>#N/A</v>
      </c>
    </row>
    <row r="175" spans="1:13" x14ac:dyDescent="0.25">
      <c r="A175" s="73">
        <v>12</v>
      </c>
      <c r="B175" s="82">
        <v>44916</v>
      </c>
      <c r="C175" s="83" t="s">
        <v>172</v>
      </c>
      <c r="D175" s="83" t="s">
        <v>532</v>
      </c>
      <c r="E175" s="83" t="s">
        <v>1067</v>
      </c>
      <c r="F175" s="83">
        <v>56226</v>
      </c>
      <c r="G175" s="84">
        <v>1838333</v>
      </c>
      <c r="H175" s="85" t="s">
        <v>486</v>
      </c>
      <c r="I175" s="84">
        <v>147067</v>
      </c>
      <c r="J175" s="84">
        <v>1985400</v>
      </c>
      <c r="K175" s="138">
        <f t="shared" si="5"/>
        <v>56226</v>
      </c>
      <c r="L175" s="139" t="e">
        <f>+VLOOKUP(K175,Sheet3!C$276:F$392,4,0)</f>
        <v>#N/A</v>
      </c>
      <c r="M175" s="140" t="e">
        <f t="shared" si="6"/>
        <v>#N/A</v>
      </c>
    </row>
    <row r="176" spans="1:13" x14ac:dyDescent="0.25">
      <c r="A176" s="73">
        <v>12</v>
      </c>
      <c r="B176" s="82">
        <v>44916</v>
      </c>
      <c r="C176" s="83" t="s">
        <v>170</v>
      </c>
      <c r="D176" s="83" t="s">
        <v>532</v>
      </c>
      <c r="E176" s="83" t="s">
        <v>1068</v>
      </c>
      <c r="F176" s="83">
        <v>56239</v>
      </c>
      <c r="G176" s="84">
        <v>1262123</v>
      </c>
      <c r="H176" s="85" t="s">
        <v>486</v>
      </c>
      <c r="I176" s="84">
        <v>100970</v>
      </c>
      <c r="J176" s="84">
        <v>1363093</v>
      </c>
      <c r="K176" s="138">
        <f t="shared" si="5"/>
        <v>56239</v>
      </c>
      <c r="L176" s="139" t="e">
        <f>+VLOOKUP(K176,Sheet3!C$276:F$392,4,0)</f>
        <v>#N/A</v>
      </c>
      <c r="M176" s="140" t="e">
        <f t="shared" si="6"/>
        <v>#N/A</v>
      </c>
    </row>
    <row r="177" spans="1:13" x14ac:dyDescent="0.25">
      <c r="A177" s="73">
        <v>12</v>
      </c>
      <c r="B177" s="82">
        <v>44917</v>
      </c>
      <c r="C177" s="83" t="s">
        <v>173</v>
      </c>
      <c r="D177" s="83" t="s">
        <v>532</v>
      </c>
      <c r="E177" s="83" t="s">
        <v>1069</v>
      </c>
      <c r="F177" s="83">
        <v>56289</v>
      </c>
      <c r="G177" s="84">
        <v>1534813</v>
      </c>
      <c r="H177" s="85" t="s">
        <v>486</v>
      </c>
      <c r="I177" s="84">
        <v>122785</v>
      </c>
      <c r="J177" s="84">
        <v>1657598</v>
      </c>
      <c r="K177" s="138">
        <f t="shared" si="5"/>
        <v>56289</v>
      </c>
      <c r="L177" s="139" t="e">
        <f>+VLOOKUP(K177,Sheet3!C$276:F$392,4,0)</f>
        <v>#N/A</v>
      </c>
      <c r="M177" s="140" t="e">
        <f t="shared" si="6"/>
        <v>#N/A</v>
      </c>
    </row>
    <row r="178" spans="1:13" s="132" customFormat="1" x14ac:dyDescent="0.25">
      <c r="A178" s="127">
        <v>12</v>
      </c>
      <c r="B178" s="128">
        <v>44918</v>
      </c>
      <c r="C178" s="129" t="s">
        <v>184</v>
      </c>
      <c r="D178" s="129" t="s">
        <v>532</v>
      </c>
      <c r="E178" s="129" t="s">
        <v>1070</v>
      </c>
      <c r="F178" s="129">
        <v>56691</v>
      </c>
      <c r="G178" s="130">
        <v>985188</v>
      </c>
      <c r="H178" s="131" t="s">
        <v>486</v>
      </c>
      <c r="I178" s="130">
        <v>78815</v>
      </c>
      <c r="J178" s="130">
        <v>1064003</v>
      </c>
      <c r="K178" s="138">
        <f t="shared" si="5"/>
        <v>56691</v>
      </c>
      <c r="L178" s="139" t="e">
        <f>+VLOOKUP(K178,Sheet3!C$276:F$392,4,0)</f>
        <v>#N/A</v>
      </c>
      <c r="M178" s="140" t="e">
        <f t="shared" si="6"/>
        <v>#N/A</v>
      </c>
    </row>
    <row r="179" spans="1:13" s="132" customFormat="1" x14ac:dyDescent="0.25">
      <c r="A179" s="127">
        <v>12</v>
      </c>
      <c r="B179" s="128">
        <v>44919</v>
      </c>
      <c r="C179" s="129" t="s">
        <v>174</v>
      </c>
      <c r="D179" s="129" t="s">
        <v>532</v>
      </c>
      <c r="E179" s="129" t="s">
        <v>1071</v>
      </c>
      <c r="F179" s="129">
        <v>56822</v>
      </c>
      <c r="G179" s="130">
        <v>653657</v>
      </c>
      <c r="H179" s="131" t="s">
        <v>486</v>
      </c>
      <c r="I179" s="130">
        <v>52293</v>
      </c>
      <c r="J179" s="130">
        <v>705950</v>
      </c>
      <c r="K179" s="138">
        <f t="shared" si="5"/>
        <v>56822</v>
      </c>
      <c r="L179" s="139" t="e">
        <f>+VLOOKUP(K179,Sheet3!C$276:F$392,4,0)</f>
        <v>#N/A</v>
      </c>
      <c r="M179" s="140" t="e">
        <f t="shared" si="6"/>
        <v>#N/A</v>
      </c>
    </row>
    <row r="180" spans="1:13" x14ac:dyDescent="0.25">
      <c r="A180" s="73">
        <v>12</v>
      </c>
      <c r="B180" s="82">
        <v>44921</v>
      </c>
      <c r="C180" s="83" t="s">
        <v>181</v>
      </c>
      <c r="D180" s="83" t="s">
        <v>532</v>
      </c>
      <c r="E180" s="83" t="s">
        <v>1076</v>
      </c>
      <c r="F180" s="83">
        <v>56885</v>
      </c>
      <c r="G180" s="84">
        <v>1019385</v>
      </c>
      <c r="H180" s="85" t="s">
        <v>486</v>
      </c>
      <c r="I180" s="84">
        <v>81551</v>
      </c>
      <c r="J180" s="84">
        <v>1100936</v>
      </c>
      <c r="K180" s="138">
        <f t="shared" si="5"/>
        <v>56885</v>
      </c>
      <c r="L180" s="139" t="e">
        <f>+VLOOKUP(K180,Sheet3!C$276:F$392,4,0)</f>
        <v>#N/A</v>
      </c>
      <c r="M180" s="140" t="e">
        <f t="shared" si="6"/>
        <v>#N/A</v>
      </c>
    </row>
    <row r="181" spans="1:13" x14ac:dyDescent="0.25">
      <c r="A181" s="73">
        <v>12</v>
      </c>
      <c r="B181" s="82">
        <v>44921</v>
      </c>
      <c r="C181" s="83" t="s">
        <v>176</v>
      </c>
      <c r="D181" s="83" t="s">
        <v>532</v>
      </c>
      <c r="E181" s="83" t="s">
        <v>1077</v>
      </c>
      <c r="F181" s="83">
        <v>56906</v>
      </c>
      <c r="G181" s="84">
        <v>3012677</v>
      </c>
      <c r="H181" s="85" t="s">
        <v>486</v>
      </c>
      <c r="I181" s="84">
        <v>241014</v>
      </c>
      <c r="J181" s="84">
        <v>3253691</v>
      </c>
      <c r="K181" s="138">
        <f t="shared" si="5"/>
        <v>56906</v>
      </c>
      <c r="L181" s="139" t="e">
        <f>+VLOOKUP(K181,Sheet3!C$276:F$392,4,0)</f>
        <v>#N/A</v>
      </c>
      <c r="M181" s="140" t="e">
        <f t="shared" si="6"/>
        <v>#N/A</v>
      </c>
    </row>
    <row r="182" spans="1:13" x14ac:dyDescent="0.25">
      <c r="A182" s="73">
        <v>12</v>
      </c>
      <c r="B182" s="82">
        <v>44921</v>
      </c>
      <c r="C182" s="83" t="s">
        <v>175</v>
      </c>
      <c r="D182" s="83" t="s">
        <v>532</v>
      </c>
      <c r="E182" s="83" t="s">
        <v>1078</v>
      </c>
      <c r="F182" s="83">
        <v>56948</v>
      </c>
      <c r="G182" s="84">
        <v>704830</v>
      </c>
      <c r="H182" s="85" t="s">
        <v>486</v>
      </c>
      <c r="I182" s="84">
        <v>56386</v>
      </c>
      <c r="J182" s="84">
        <v>761216</v>
      </c>
      <c r="K182" s="138">
        <f t="shared" si="5"/>
        <v>56948</v>
      </c>
      <c r="L182" s="139" t="e">
        <f>+VLOOKUP(K182,Sheet3!C$276:F$392,4,0)</f>
        <v>#N/A</v>
      </c>
      <c r="M182" s="140" t="e">
        <f t="shared" si="6"/>
        <v>#N/A</v>
      </c>
    </row>
    <row r="183" spans="1:13" x14ac:dyDescent="0.25">
      <c r="A183" s="73">
        <v>12</v>
      </c>
      <c r="B183" s="82">
        <v>44922</v>
      </c>
      <c r="C183" s="83" t="s">
        <v>183</v>
      </c>
      <c r="D183" s="83" t="s">
        <v>532</v>
      </c>
      <c r="E183" s="83" t="s">
        <v>1079</v>
      </c>
      <c r="F183" s="83">
        <v>56970</v>
      </c>
      <c r="G183" s="84">
        <v>1398437</v>
      </c>
      <c r="H183" s="85" t="s">
        <v>486</v>
      </c>
      <c r="I183" s="84">
        <v>111875</v>
      </c>
      <c r="J183" s="84">
        <v>1510312</v>
      </c>
      <c r="K183" s="138">
        <f t="shared" si="5"/>
        <v>56970</v>
      </c>
      <c r="L183" s="139" t="e">
        <f>+VLOOKUP(K183,Sheet3!C$276:F$392,4,0)</f>
        <v>#N/A</v>
      </c>
      <c r="M183" s="140" t="e">
        <f t="shared" si="6"/>
        <v>#N/A</v>
      </c>
    </row>
    <row r="184" spans="1:13" x14ac:dyDescent="0.25">
      <c r="A184" s="73">
        <v>12</v>
      </c>
      <c r="B184" s="82">
        <v>44922</v>
      </c>
      <c r="C184" s="83" t="s">
        <v>177</v>
      </c>
      <c r="D184" s="83" t="s">
        <v>532</v>
      </c>
      <c r="E184" s="83" t="s">
        <v>1080</v>
      </c>
      <c r="F184" s="83">
        <v>56996</v>
      </c>
      <c r="G184" s="84">
        <v>591711</v>
      </c>
      <c r="H184" s="85" t="s">
        <v>486</v>
      </c>
      <c r="I184" s="84">
        <v>47337</v>
      </c>
      <c r="J184" s="84">
        <v>639048</v>
      </c>
      <c r="K184" s="138">
        <f t="shared" si="5"/>
        <v>56996</v>
      </c>
      <c r="L184" s="139" t="e">
        <f>+VLOOKUP(K184,Sheet3!C$276:F$392,4,0)</f>
        <v>#N/A</v>
      </c>
      <c r="M184" s="140" t="e">
        <f t="shared" si="6"/>
        <v>#N/A</v>
      </c>
    </row>
    <row r="185" spans="1:13" x14ac:dyDescent="0.25">
      <c r="A185" s="73">
        <v>12</v>
      </c>
      <c r="B185" s="82">
        <v>44922</v>
      </c>
      <c r="C185" s="83" t="s">
        <v>180</v>
      </c>
      <c r="D185" s="83" t="s">
        <v>532</v>
      </c>
      <c r="E185" s="83" t="s">
        <v>1081</v>
      </c>
      <c r="F185" s="83">
        <v>56998</v>
      </c>
      <c r="G185" s="84">
        <v>690605</v>
      </c>
      <c r="H185" s="85" t="s">
        <v>486</v>
      </c>
      <c r="I185" s="84">
        <v>55248</v>
      </c>
      <c r="J185" s="84">
        <v>745853</v>
      </c>
      <c r="K185" s="138">
        <f t="shared" si="5"/>
        <v>56998</v>
      </c>
      <c r="L185" s="139" t="e">
        <f>+VLOOKUP(K185,Sheet3!C$276:F$392,4,0)</f>
        <v>#N/A</v>
      </c>
      <c r="M185" s="140" t="e">
        <f t="shared" si="6"/>
        <v>#N/A</v>
      </c>
    </row>
    <row r="186" spans="1:13" x14ac:dyDescent="0.25">
      <c r="A186" s="73">
        <v>12</v>
      </c>
      <c r="B186" s="82">
        <v>44922</v>
      </c>
      <c r="C186" s="83" t="s">
        <v>179</v>
      </c>
      <c r="D186" s="83" t="s">
        <v>532</v>
      </c>
      <c r="E186" s="83" t="s">
        <v>1082</v>
      </c>
      <c r="F186" s="83">
        <v>57019</v>
      </c>
      <c r="G186" s="84">
        <v>1278275</v>
      </c>
      <c r="H186" s="85" t="s">
        <v>486</v>
      </c>
      <c r="I186" s="84">
        <v>102262</v>
      </c>
      <c r="J186" s="84">
        <v>1380537</v>
      </c>
      <c r="K186" s="138">
        <f t="shared" si="5"/>
        <v>57019</v>
      </c>
      <c r="L186" s="139" t="e">
        <f>+VLOOKUP(K186,Sheet3!C$276:F$392,4,0)</f>
        <v>#N/A</v>
      </c>
      <c r="M186" s="140" t="e">
        <f t="shared" si="6"/>
        <v>#N/A</v>
      </c>
    </row>
    <row r="187" spans="1:13" x14ac:dyDescent="0.25">
      <c r="A187" s="73">
        <v>12</v>
      </c>
      <c r="B187" s="82">
        <v>44922</v>
      </c>
      <c r="C187" s="83" t="s">
        <v>178</v>
      </c>
      <c r="D187" s="83" t="s">
        <v>532</v>
      </c>
      <c r="E187" s="83" t="s">
        <v>1083</v>
      </c>
      <c r="F187" s="83">
        <v>57020</v>
      </c>
      <c r="G187" s="84">
        <v>632003</v>
      </c>
      <c r="H187" s="85" t="s">
        <v>486</v>
      </c>
      <c r="I187" s="84">
        <v>50560</v>
      </c>
      <c r="J187" s="84">
        <v>682563</v>
      </c>
      <c r="K187" s="138">
        <f t="shared" si="5"/>
        <v>57020</v>
      </c>
      <c r="L187" s="139" t="e">
        <f>+VLOOKUP(K187,Sheet3!C$276:F$392,4,0)</f>
        <v>#N/A</v>
      </c>
      <c r="M187" s="140" t="e">
        <f t="shared" si="6"/>
        <v>#N/A</v>
      </c>
    </row>
    <row r="188" spans="1:13" x14ac:dyDescent="0.25">
      <c r="A188" s="73">
        <v>12</v>
      </c>
      <c r="B188" s="82">
        <v>44923</v>
      </c>
      <c r="C188" s="83" t="s">
        <v>182</v>
      </c>
      <c r="D188" s="83" t="s">
        <v>532</v>
      </c>
      <c r="E188" s="83" t="s">
        <v>1084</v>
      </c>
      <c r="F188" s="83">
        <v>57078</v>
      </c>
      <c r="G188" s="84">
        <v>822326</v>
      </c>
      <c r="H188" s="85" t="s">
        <v>486</v>
      </c>
      <c r="I188" s="84">
        <v>65786</v>
      </c>
      <c r="J188" s="84">
        <v>888112</v>
      </c>
      <c r="K188" s="138">
        <f t="shared" si="5"/>
        <v>57078</v>
      </c>
      <c r="L188" s="139" t="e">
        <f>+VLOOKUP(K188,Sheet3!C$276:F$392,4,0)</f>
        <v>#N/A</v>
      </c>
      <c r="M188" s="140" t="e">
        <f t="shared" si="6"/>
        <v>#N/A</v>
      </c>
    </row>
  </sheetData>
  <autoFilter ref="A10:N188" xr:uid="{1D22027D-AB00-4F25-A0FF-75C710512FCE}"/>
  <mergeCells count="2">
    <mergeCell ref="A1:J1"/>
    <mergeCell ref="A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385BC-FA44-40F8-84C6-88FDF78C0604}">
  <dimension ref="B1:M47"/>
  <sheetViews>
    <sheetView topLeftCell="A10" zoomScaleNormal="100" workbookViewId="0">
      <selection activeCell="G15" sqref="G15"/>
    </sheetView>
  </sheetViews>
  <sheetFormatPr defaultRowHeight="10.5" x14ac:dyDescent="0.15"/>
  <cols>
    <col min="1" max="1" width="9.140625" style="71"/>
    <col min="2" max="2" width="22.7109375" style="71" customWidth="1"/>
    <col min="3" max="3" width="25.42578125" style="71" customWidth="1"/>
    <col min="4" max="6" width="22.7109375" style="71" customWidth="1"/>
    <col min="7" max="7" width="18.28515625" style="71" customWidth="1"/>
    <col min="8" max="8" width="9.140625" style="71"/>
    <col min="9" max="11" width="26.42578125" style="71" customWidth="1"/>
    <col min="12" max="12" width="16.28515625" style="71" customWidth="1"/>
    <col min="13" max="13" width="12.5703125" style="71" bestFit="1" customWidth="1"/>
    <col min="14" max="16384" width="9.140625" style="71"/>
  </cols>
  <sheetData>
    <row r="1" spans="2:13" ht="19.5" x14ac:dyDescent="0.3">
      <c r="B1" s="175" t="s">
        <v>1135</v>
      </c>
      <c r="C1" s="175"/>
      <c r="D1" s="175"/>
      <c r="E1" s="175"/>
      <c r="F1" s="175"/>
      <c r="H1" s="175" t="s">
        <v>1136</v>
      </c>
      <c r="I1" s="175"/>
      <c r="J1" s="175"/>
      <c r="K1" s="175"/>
      <c r="L1" s="175"/>
    </row>
    <row r="2" spans="2:13" ht="31.5" x14ac:dyDescent="0.15">
      <c r="B2" s="92" t="s">
        <v>1085</v>
      </c>
      <c r="C2" s="92" t="s">
        <v>1086</v>
      </c>
      <c r="D2" s="92" t="s">
        <v>1087</v>
      </c>
      <c r="E2" s="92" t="s">
        <v>1088</v>
      </c>
      <c r="F2" s="92" t="s">
        <v>1089</v>
      </c>
      <c r="H2" s="92" t="s">
        <v>1085</v>
      </c>
      <c r="I2" s="92" t="s">
        <v>1086</v>
      </c>
      <c r="J2" s="92" t="s">
        <v>1087</v>
      </c>
      <c r="K2" s="92" t="s">
        <v>1088</v>
      </c>
      <c r="L2" s="92" t="s">
        <v>1089</v>
      </c>
    </row>
    <row r="3" spans="2:13" ht="15.75" x14ac:dyDescent="0.15">
      <c r="B3" s="93"/>
      <c r="C3" s="93" t="s">
        <v>1090</v>
      </c>
      <c r="D3" s="94">
        <v>130761799</v>
      </c>
      <c r="E3" s="93"/>
      <c r="F3" s="93"/>
      <c r="H3" s="93"/>
      <c r="I3" s="93" t="s">
        <v>1090</v>
      </c>
      <c r="J3" s="94">
        <f>+F43</f>
        <v>274512180</v>
      </c>
      <c r="K3" s="93"/>
      <c r="L3" s="93"/>
    </row>
    <row r="4" spans="2:13" ht="15.75" x14ac:dyDescent="0.25">
      <c r="B4" s="95">
        <v>1</v>
      </c>
      <c r="C4" s="96" t="s">
        <v>1091</v>
      </c>
      <c r="D4" s="97">
        <v>181887266</v>
      </c>
      <c r="E4" s="97"/>
      <c r="F4" s="98"/>
      <c r="H4" s="95"/>
      <c r="I4" s="96" t="s">
        <v>1468</v>
      </c>
      <c r="J4" s="97"/>
      <c r="K4" s="97">
        <v>12607246</v>
      </c>
      <c r="L4" s="98"/>
    </row>
    <row r="5" spans="2:13" ht="15.75" x14ac:dyDescent="0.25">
      <c r="B5" s="95">
        <v>2</v>
      </c>
      <c r="C5" s="96" t="s">
        <v>1092</v>
      </c>
      <c r="D5" s="97">
        <f>+SUMIFS('HĐ 2022'!J$6:J$452,'HĐ 2022'!A$6:A$452,'Công nợ'!B5)</f>
        <v>43143821</v>
      </c>
      <c r="E5" s="97"/>
      <c r="F5" s="98"/>
      <c r="H5" s="95"/>
      <c r="I5" s="96" t="s">
        <v>1469</v>
      </c>
      <c r="K5" s="97">
        <v>5229362</v>
      </c>
      <c r="L5" s="98"/>
    </row>
    <row r="6" spans="2:13" ht="15.75" x14ac:dyDescent="0.25">
      <c r="B6" s="95">
        <v>3</v>
      </c>
      <c r="C6" s="96" t="s">
        <v>1093</v>
      </c>
      <c r="D6" s="97">
        <f>+SUMIFS('HĐ 2022'!J$6:J$452,'HĐ 2022'!A$6:A$452,'Công nợ'!B6)</f>
        <v>64679780</v>
      </c>
      <c r="E6" s="97">
        <v>11354826</v>
      </c>
      <c r="F6" s="99"/>
      <c r="G6" s="133"/>
      <c r="H6" s="95">
        <v>1</v>
      </c>
      <c r="I6" s="96" t="s">
        <v>1091</v>
      </c>
      <c r="J6" s="97">
        <f>+SUMIFS('HĐ 2023'!I$6:I$228,'HĐ 2023'!A$6:A$228,'Công nợ'!H6)+'chưa thanh toán đến 30,4,2023'!I67</f>
        <v>222723254</v>
      </c>
      <c r="K6" s="97"/>
      <c r="L6" s="99"/>
    </row>
    <row r="7" spans="2:13" ht="15.75" x14ac:dyDescent="0.25">
      <c r="B7" s="95">
        <v>4</v>
      </c>
      <c r="C7" s="96" t="s">
        <v>1094</v>
      </c>
      <c r="D7" s="97">
        <f>+SUMIFS('HĐ 2022'!J$6:J$452,'HĐ 2022'!A$6:A$452,'Công nợ'!B7)</f>
        <v>51510284</v>
      </c>
      <c r="E7" s="97"/>
      <c r="F7" s="99"/>
      <c r="H7" s="95">
        <v>2</v>
      </c>
      <c r="I7" s="96" t="s">
        <v>1092</v>
      </c>
      <c r="J7" s="97">
        <f>+SUMIFS('HĐ 2023'!I$6:I$228,'HĐ 2023'!A$6:A$228,'Công nợ'!H7)</f>
        <v>108288273</v>
      </c>
      <c r="K7" s="97"/>
      <c r="L7" s="99"/>
      <c r="M7" s="100"/>
    </row>
    <row r="8" spans="2:13" ht="15.75" x14ac:dyDescent="0.25">
      <c r="B8" s="95">
        <v>5</v>
      </c>
      <c r="C8" s="96" t="s">
        <v>1095</v>
      </c>
      <c r="D8" s="97">
        <f>+SUMIFS('HĐ 2022'!J$6:J$452,'HĐ 2022'!A$6:A$452,'Công nợ'!B8)</f>
        <v>56331933</v>
      </c>
      <c r="E8" s="97">
        <v>7052949</v>
      </c>
      <c r="F8" s="99"/>
      <c r="G8" s="133"/>
      <c r="H8" s="95">
        <v>3</v>
      </c>
      <c r="I8" s="96" t="s">
        <v>1093</v>
      </c>
      <c r="J8" s="97">
        <f>+SUMIFS('HĐ 2023'!I$6:I$228,'HĐ 2023'!A$6:A$228,'Công nợ'!H8)</f>
        <v>77197541</v>
      </c>
      <c r="K8" s="97"/>
      <c r="L8" s="99"/>
      <c r="M8" s="100"/>
    </row>
    <row r="9" spans="2:13" ht="15.75" x14ac:dyDescent="0.25">
      <c r="B9" s="95">
        <v>6</v>
      </c>
      <c r="C9" s="96" t="s">
        <v>1096</v>
      </c>
      <c r="D9" s="97">
        <f>+SUMIFS('HĐ 2022'!J$6:J$452,'HĐ 2022'!A$6:A$452,'Công nợ'!B9)</f>
        <v>65852094</v>
      </c>
      <c r="E9" s="97">
        <v>2442891</v>
      </c>
      <c r="F9" s="99"/>
      <c r="G9" s="133"/>
      <c r="H9" s="95">
        <v>4</v>
      </c>
      <c r="I9" s="96" t="s">
        <v>1094</v>
      </c>
      <c r="J9" s="97">
        <f>+SUMIFS('HĐ 2023'!I$6:I$228,'HĐ 2023'!A$6:A$228,'Công nợ'!H9)</f>
        <v>76504023</v>
      </c>
      <c r="K9" s="97"/>
      <c r="L9" s="99"/>
    </row>
    <row r="10" spans="2:13" ht="15.75" x14ac:dyDescent="0.25">
      <c r="B10" s="95">
        <v>7</v>
      </c>
      <c r="C10" s="96" t="s">
        <v>1097</v>
      </c>
      <c r="D10" s="97">
        <f>+SUMIFS('HĐ 2022'!J$6:J$452,'HĐ 2022'!A$6:A$452,'Công nợ'!B10)</f>
        <v>63148531</v>
      </c>
      <c r="E10" s="97">
        <v>2696943</v>
      </c>
      <c r="F10" s="99"/>
      <c r="G10" s="133"/>
      <c r="H10" s="95"/>
      <c r="I10" s="96"/>
      <c r="J10" s="97">
        <f>+SUMIFS('HĐ 2023'!I$6:I$228,'HĐ 2023'!A$6:A$228,'Công nợ'!H10)</f>
        <v>0</v>
      </c>
      <c r="K10" s="97"/>
      <c r="L10" s="99"/>
    </row>
    <row r="11" spans="2:13" ht="15.75" x14ac:dyDescent="0.25">
      <c r="B11" s="95">
        <v>8</v>
      </c>
      <c r="C11" s="96" t="s">
        <v>1098</v>
      </c>
      <c r="D11" s="97">
        <f>+SUMIFS('HĐ 2022'!J$6:J$452,'HĐ 2022'!A$6:A$452,'Công nợ'!B11)</f>
        <v>86649895</v>
      </c>
      <c r="E11" s="97">
        <v>3293371</v>
      </c>
      <c r="F11" s="99"/>
      <c r="G11" s="133"/>
      <c r="H11" s="95"/>
      <c r="I11" s="96"/>
      <c r="J11" s="97">
        <f>+SUMIFS('HĐ 2023'!I$6:I$228,'HĐ 2023'!A$6:A$228,'Công nợ'!H11)</f>
        <v>0</v>
      </c>
      <c r="K11" s="97"/>
      <c r="L11" s="99"/>
    </row>
    <row r="12" spans="2:13" ht="15.75" x14ac:dyDescent="0.25">
      <c r="B12" s="95">
        <v>9</v>
      </c>
      <c r="C12" s="96" t="s">
        <v>1099</v>
      </c>
      <c r="D12" s="97">
        <f>+SUMIFS('HĐ 2022'!J$6:J$452,'HĐ 2022'!A$6:A$452,'Công nợ'!B12)</f>
        <v>47607930</v>
      </c>
      <c r="E12" s="97">
        <v>4214609</v>
      </c>
      <c r="F12" s="99"/>
      <c r="G12" s="133"/>
      <c r="H12" s="95"/>
      <c r="I12" s="96"/>
      <c r="J12" s="97">
        <f>+SUMIFS('HĐ 2023'!I$6:I$228,'HĐ 2023'!A$6:A$228,'Công nợ'!H12)</f>
        <v>0</v>
      </c>
      <c r="K12" s="97"/>
      <c r="L12" s="99"/>
    </row>
    <row r="13" spans="2:13" ht="15.75" x14ac:dyDescent="0.25">
      <c r="B13" s="95">
        <v>10</v>
      </c>
      <c r="C13" s="96" t="s">
        <v>1100</v>
      </c>
      <c r="D13" s="97">
        <f>+SUMIFS('HĐ 2022'!J$6:J$452,'HĐ 2022'!A$6:A$452,'Công nợ'!B13)</f>
        <v>65970366</v>
      </c>
      <c r="E13" s="97"/>
      <c r="F13" s="99"/>
      <c r="G13" s="133"/>
      <c r="H13" s="95"/>
      <c r="I13" s="96"/>
      <c r="J13" s="97">
        <f>+SUMIFS('HĐ 2023'!I$6:I$228,'HĐ 2023'!A$6:A$228,'Công nợ'!H13)</f>
        <v>0</v>
      </c>
      <c r="K13" s="97"/>
      <c r="L13" s="99"/>
    </row>
    <row r="14" spans="2:13" ht="15.75" x14ac:dyDescent="0.25">
      <c r="B14" s="95">
        <v>11</v>
      </c>
      <c r="C14" s="96" t="s">
        <v>1101</v>
      </c>
      <c r="D14" s="97">
        <f>+SUMIFS('HĐ 2022'!J$6:J$452,'HĐ 2022'!A$6:A$452,'Công nợ'!B14)</f>
        <v>93421278</v>
      </c>
      <c r="E14" s="97"/>
      <c r="F14" s="99"/>
      <c r="G14" s="199">
        <f>+D15-D28</f>
        <v>85728231</v>
      </c>
      <c r="H14" s="95"/>
      <c r="I14" s="96"/>
      <c r="J14" s="97">
        <f>+SUMIFS('HĐ 2023'!I$6:I$228,'HĐ 2023'!A$6:A$228,'Công nợ'!H14)</f>
        <v>0</v>
      </c>
      <c r="K14" s="97"/>
      <c r="L14" s="99"/>
    </row>
    <row r="15" spans="2:13" ht="16.5" customHeight="1" x14ac:dyDescent="0.25">
      <c r="B15" s="95">
        <v>12</v>
      </c>
      <c r="C15" s="96" t="s">
        <v>1102</v>
      </c>
      <c r="D15" s="97">
        <f>+SUMIFS('HĐ 2022'!J$6:J$452,'HĐ 2022'!A$6:A$452,'Công nợ'!B15)</f>
        <v>92360230</v>
      </c>
      <c r="E15" s="97"/>
      <c r="F15" s="99"/>
      <c r="G15" s="200">
        <f>+G14/1.1</f>
        <v>77934755.454545453</v>
      </c>
      <c r="H15" s="95"/>
      <c r="I15" s="96"/>
      <c r="J15" s="97">
        <f>+SUMIFS('HĐ 2023'!I$6:I$228,'HĐ 2023'!A$6:A$228,'Công nợ'!H15)</f>
        <v>0</v>
      </c>
      <c r="K15" s="97"/>
      <c r="L15" s="99"/>
    </row>
    <row r="16" spans="2:13" ht="15.75" x14ac:dyDescent="0.25">
      <c r="B16" s="176" t="s">
        <v>1103</v>
      </c>
      <c r="C16" s="177"/>
      <c r="D16" s="102">
        <f>+SUM(D4:D15)</f>
        <v>912563408</v>
      </c>
      <c r="E16" s="102">
        <f>+SUM(E4:E15)</f>
        <v>31055589</v>
      </c>
      <c r="F16" s="103"/>
      <c r="G16" s="201">
        <f>+G15+'T3'!E306</f>
        <v>77934755.454545453</v>
      </c>
      <c r="H16" s="176" t="s">
        <v>1103</v>
      </c>
      <c r="I16" s="177"/>
      <c r="J16" s="102">
        <f>+SUM(J4:J15)</f>
        <v>484713091</v>
      </c>
      <c r="K16" s="102">
        <f>+SUM(K4:K15)</f>
        <v>17836608</v>
      </c>
      <c r="L16" s="103"/>
    </row>
    <row r="17" spans="2:13" ht="15.75" x14ac:dyDescent="0.25">
      <c r="B17" s="95">
        <v>1</v>
      </c>
      <c r="C17" s="101" t="s">
        <v>1104</v>
      </c>
      <c r="D17" s="97">
        <v>3981869</v>
      </c>
      <c r="E17" s="97"/>
      <c r="F17" s="99"/>
      <c r="H17" s="95">
        <v>1</v>
      </c>
      <c r="I17" s="101" t="s">
        <v>1104</v>
      </c>
      <c r="J17" s="97">
        <f>+SUMIFS('HĐ 2023'!J$6:J$228,'HĐ 2023'!A$6:A$228,'Công nợ'!H17)</f>
        <v>-15394907</v>
      </c>
      <c r="K17" s="97"/>
      <c r="L17" s="99"/>
      <c r="M17" s="100"/>
    </row>
    <row r="18" spans="2:13" ht="15.75" x14ac:dyDescent="0.25">
      <c r="B18" s="95">
        <v>2</v>
      </c>
      <c r="C18" s="101" t="s">
        <v>1105</v>
      </c>
      <c r="D18" s="97">
        <f>3635433+1915220</f>
        <v>5550653</v>
      </c>
      <c r="E18" s="97"/>
      <c r="F18" s="99"/>
      <c r="H18" s="95">
        <v>2</v>
      </c>
      <c r="I18" s="101" t="s">
        <v>1105</v>
      </c>
      <c r="J18" s="97">
        <f>+SUMIFS('HĐ 2023'!J$6:J$228,'HĐ 2023'!A$6:A$228,'Công nợ'!H18)</f>
        <v>-21810735</v>
      </c>
      <c r="K18" s="97"/>
      <c r="L18" s="99"/>
    </row>
    <row r="19" spans="2:13" ht="15.75" x14ac:dyDescent="0.25">
      <c r="B19" s="95">
        <v>3</v>
      </c>
      <c r="C19" s="101" t="s">
        <v>1106</v>
      </c>
      <c r="D19" s="97">
        <f>1607766+7125723</f>
        <v>8733489</v>
      </c>
      <c r="E19" s="97"/>
      <c r="F19" s="99"/>
      <c r="H19" s="95">
        <v>3</v>
      </c>
      <c r="I19" s="101" t="s">
        <v>1106</v>
      </c>
      <c r="J19" s="97">
        <f>+SUMIFS('HĐ 2023'!J$6:J$228,'HĐ 2023'!A$6:A$228,'Công nợ'!H19)</f>
        <v>-14158694</v>
      </c>
      <c r="K19" s="97"/>
      <c r="L19" s="99"/>
    </row>
    <row r="20" spans="2:13" ht="15.75" x14ac:dyDescent="0.25">
      <c r="B20" s="95">
        <v>4</v>
      </c>
      <c r="C20" s="101" t="s">
        <v>1107</v>
      </c>
      <c r="D20" s="97">
        <f>2612611+1393552</f>
        <v>4006163</v>
      </c>
      <c r="E20" s="97"/>
      <c r="F20" s="99"/>
      <c r="H20" s="95">
        <v>4</v>
      </c>
      <c r="I20" s="101" t="s">
        <v>1107</v>
      </c>
      <c r="J20" s="97">
        <f>+SUMIFS('HĐ 2023'!J$6:J$228,'HĐ 2023'!A$6:A$228,'Công nợ'!H20)</f>
        <v>-15541361</v>
      </c>
      <c r="K20" s="97"/>
      <c r="L20" s="99"/>
    </row>
    <row r="21" spans="2:13" ht="15.75" x14ac:dyDescent="0.25">
      <c r="B21" s="95">
        <v>5</v>
      </c>
      <c r="C21" s="101" t="s">
        <v>1108</v>
      </c>
      <c r="D21" s="97">
        <v>9718446</v>
      </c>
      <c r="E21" s="97"/>
      <c r="F21" s="99"/>
      <c r="H21" s="95">
        <v>5</v>
      </c>
      <c r="I21" s="101" t="s">
        <v>1108</v>
      </c>
      <c r="J21" s="97"/>
      <c r="K21" s="97"/>
      <c r="L21" s="99"/>
    </row>
    <row r="22" spans="2:13" s="125" customFormat="1" ht="15.75" x14ac:dyDescent="0.25">
      <c r="B22" s="121">
        <v>6</v>
      </c>
      <c r="C22" s="122" t="s">
        <v>1109</v>
      </c>
      <c r="D22" s="137">
        <v>12532749</v>
      </c>
      <c r="E22" s="123"/>
      <c r="F22" s="124"/>
      <c r="H22" s="121">
        <v>6</v>
      </c>
      <c r="I22" s="122" t="s">
        <v>1109</v>
      </c>
      <c r="J22" s="137"/>
      <c r="K22" s="123"/>
      <c r="L22" s="124"/>
    </row>
    <row r="23" spans="2:13" ht="15.75" x14ac:dyDescent="0.25">
      <c r="B23" s="95">
        <v>7</v>
      </c>
      <c r="C23" s="101" t="s">
        <v>1110</v>
      </c>
      <c r="D23" s="136">
        <f>2062085+103927</f>
        <v>2166012</v>
      </c>
      <c r="E23" s="97"/>
      <c r="F23" s="99"/>
      <c r="H23" s="95">
        <v>7</v>
      </c>
      <c r="I23" s="101" t="s">
        <v>1110</v>
      </c>
      <c r="J23" s="136"/>
      <c r="K23" s="97"/>
      <c r="L23" s="99"/>
    </row>
    <row r="24" spans="2:13" s="125" customFormat="1" ht="15.75" x14ac:dyDescent="0.25">
      <c r="B24" s="121">
        <v>8</v>
      </c>
      <c r="C24" s="122" t="s">
        <v>1111</v>
      </c>
      <c r="D24" s="126">
        <f>5817158+412651</f>
        <v>6229809</v>
      </c>
      <c r="E24" s="123"/>
      <c r="F24" s="124"/>
      <c r="H24" s="121">
        <v>8</v>
      </c>
      <c r="I24" s="122" t="s">
        <v>1111</v>
      </c>
      <c r="J24" s="126"/>
      <c r="K24" s="123"/>
      <c r="L24" s="124"/>
    </row>
    <row r="25" spans="2:13" ht="15.75" x14ac:dyDescent="0.25">
      <c r="B25" s="95">
        <v>9</v>
      </c>
      <c r="C25" s="101" t="s">
        <v>1112</v>
      </c>
      <c r="D25" s="136">
        <v>4444519</v>
      </c>
      <c r="E25" s="97"/>
      <c r="F25" s="99"/>
      <c r="H25" s="95">
        <v>9</v>
      </c>
      <c r="I25" s="101" t="s">
        <v>1112</v>
      </c>
      <c r="J25" s="136"/>
      <c r="K25" s="97"/>
      <c r="L25" s="99"/>
    </row>
    <row r="26" spans="2:13" s="125" customFormat="1" ht="15.75" x14ac:dyDescent="0.25">
      <c r="B26" s="121">
        <v>10</v>
      </c>
      <c r="C26" s="122" t="s">
        <v>1113</v>
      </c>
      <c r="D26" s="137">
        <v>5880436</v>
      </c>
      <c r="E26" s="123"/>
      <c r="F26" s="124"/>
      <c r="H26" s="121">
        <v>10</v>
      </c>
      <c r="I26" s="122" t="s">
        <v>1113</v>
      </c>
      <c r="J26" s="137"/>
      <c r="K26" s="123"/>
      <c r="L26" s="124"/>
    </row>
    <row r="27" spans="2:13" ht="15.75" x14ac:dyDescent="0.25">
      <c r="B27" s="95">
        <v>11</v>
      </c>
      <c r="C27" s="101" t="s">
        <v>1114</v>
      </c>
      <c r="D27" s="97">
        <v>7890669</v>
      </c>
      <c r="E27" s="97"/>
      <c r="F27" s="99"/>
      <c r="H27" s="95">
        <v>11</v>
      </c>
      <c r="I27" s="101" t="s">
        <v>1114</v>
      </c>
      <c r="J27" s="97"/>
      <c r="K27" s="97"/>
      <c r="L27" s="99"/>
    </row>
    <row r="28" spans="2:13" s="125" customFormat="1" ht="15.75" x14ac:dyDescent="0.25">
      <c r="B28" s="121">
        <v>12</v>
      </c>
      <c r="C28" s="122" t="s">
        <v>1115</v>
      </c>
      <c r="D28" s="123">
        <v>6631999</v>
      </c>
      <c r="E28" s="123"/>
      <c r="F28" s="124"/>
      <c r="H28" s="121">
        <v>12</v>
      </c>
      <c r="I28" s="122" t="s">
        <v>1115</v>
      </c>
      <c r="J28" s="123"/>
      <c r="K28" s="123"/>
      <c r="L28" s="124"/>
    </row>
    <row r="29" spans="2:13" ht="15.75" x14ac:dyDescent="0.25">
      <c r="B29" s="176" t="s">
        <v>1116</v>
      </c>
      <c r="C29" s="177"/>
      <c r="D29" s="102">
        <f>+SUM(D17:D28)</f>
        <v>77766813</v>
      </c>
      <c r="E29" s="104">
        <f>+SUM(E17:E28)</f>
        <v>0</v>
      </c>
      <c r="F29" s="103"/>
      <c r="H29" s="176" t="s">
        <v>1116</v>
      </c>
      <c r="I29" s="177"/>
      <c r="J29" s="102">
        <f>+SUM(J17:J28)</f>
        <v>-66905697</v>
      </c>
      <c r="K29" s="104">
        <f>+SUM(K17:K28)</f>
        <v>0</v>
      </c>
      <c r="L29" s="103"/>
    </row>
    <row r="30" spans="2:13" ht="15.75" x14ac:dyDescent="0.25">
      <c r="B30" s="95">
        <v>1</v>
      </c>
      <c r="C30" s="96" t="s">
        <v>1117</v>
      </c>
      <c r="D30" s="97"/>
      <c r="E30" s="97"/>
      <c r="F30" s="98"/>
      <c r="H30" s="95">
        <v>1</v>
      </c>
      <c r="I30" s="96" t="s">
        <v>1117</v>
      </c>
      <c r="J30" s="97"/>
      <c r="K30" s="97"/>
      <c r="L30" s="98">
        <f>79571113+90646097</f>
        <v>170217210</v>
      </c>
    </row>
    <row r="31" spans="2:13" ht="15.75" x14ac:dyDescent="0.25">
      <c r="B31" s="95">
        <v>2</v>
      </c>
      <c r="C31" s="96" t="s">
        <v>1118</v>
      </c>
      <c r="D31" s="97"/>
      <c r="E31" s="97"/>
      <c r="F31" s="98"/>
      <c r="H31" s="95">
        <v>2</v>
      </c>
      <c r="I31" s="96" t="s">
        <v>1118</v>
      </c>
      <c r="J31" s="97"/>
      <c r="K31" s="97"/>
      <c r="L31" s="98"/>
    </row>
    <row r="32" spans="2:13" ht="15.75" x14ac:dyDescent="0.25">
      <c r="B32" s="95">
        <v>3</v>
      </c>
      <c r="C32" s="96" t="s">
        <v>1119</v>
      </c>
      <c r="D32" s="97"/>
      <c r="E32" s="97"/>
      <c r="F32" s="98"/>
      <c r="H32" s="95">
        <v>3</v>
      </c>
      <c r="I32" s="96" t="s">
        <v>1119</v>
      </c>
      <c r="J32" s="97"/>
      <c r="K32" s="97"/>
      <c r="L32" s="98"/>
    </row>
    <row r="33" spans="2:12" ht="15.75" x14ac:dyDescent="0.25">
      <c r="B33" s="95">
        <v>4</v>
      </c>
      <c r="C33" s="96" t="s">
        <v>1120</v>
      </c>
      <c r="D33" s="97"/>
      <c r="E33" s="97"/>
      <c r="F33" s="98">
        <f>204143732+130761799</f>
        <v>334905531</v>
      </c>
      <c r="H33" s="95">
        <v>4</v>
      </c>
      <c r="I33" s="96" t="s">
        <v>1120</v>
      </c>
      <c r="J33" s="97"/>
      <c r="K33" s="97"/>
      <c r="L33" s="98"/>
    </row>
    <row r="34" spans="2:12" ht="15.75" x14ac:dyDescent="0.25">
      <c r="B34" s="95">
        <v>5</v>
      </c>
      <c r="C34" s="96" t="s">
        <v>1121</v>
      </c>
      <c r="D34" s="97"/>
      <c r="E34" s="97"/>
      <c r="F34" s="98">
        <v>96397464</v>
      </c>
      <c r="G34" s="100"/>
      <c r="H34" s="95">
        <v>5</v>
      </c>
      <c r="I34" s="96" t="s">
        <v>1121</v>
      </c>
      <c r="J34" s="97"/>
      <c r="K34" s="97"/>
      <c r="L34" s="98"/>
    </row>
    <row r="35" spans="2:12" ht="15.75" x14ac:dyDescent="0.25">
      <c r="B35" s="95">
        <v>6</v>
      </c>
      <c r="C35" s="96" t="s">
        <v>1122</v>
      </c>
      <c r="D35" s="97"/>
      <c r="E35" s="97"/>
      <c r="F35" s="98">
        <v>44170599</v>
      </c>
      <c r="H35" s="95">
        <v>6</v>
      </c>
      <c r="I35" s="96" t="s">
        <v>1122</v>
      </c>
      <c r="J35" s="97"/>
      <c r="K35" s="97"/>
      <c r="L35" s="98"/>
    </row>
    <row r="36" spans="2:12" ht="15.75" x14ac:dyDescent="0.25">
      <c r="B36" s="95">
        <v>7</v>
      </c>
      <c r="C36" s="96" t="s">
        <v>1123</v>
      </c>
      <c r="D36" s="97"/>
      <c r="E36" s="97"/>
      <c r="F36" s="98">
        <v>48764157</v>
      </c>
      <c r="G36" s="100"/>
      <c r="H36" s="95">
        <v>7</v>
      </c>
      <c r="I36" s="96" t="s">
        <v>1123</v>
      </c>
      <c r="J36" s="97"/>
      <c r="K36" s="97"/>
      <c r="L36" s="98"/>
    </row>
    <row r="37" spans="2:12" ht="15.75" x14ac:dyDescent="0.25">
      <c r="B37" s="95">
        <v>8</v>
      </c>
      <c r="C37" s="96" t="s">
        <v>1124</v>
      </c>
      <c r="D37" s="97"/>
      <c r="E37" s="97"/>
      <c r="F37" s="98">
        <v>59547395</v>
      </c>
      <c r="H37" s="95">
        <v>8</v>
      </c>
      <c r="I37" s="96" t="s">
        <v>1124</v>
      </c>
      <c r="J37" s="97"/>
      <c r="K37" s="97"/>
      <c r="L37" s="98"/>
    </row>
    <row r="38" spans="2:12" ht="15.75" x14ac:dyDescent="0.25">
      <c r="B38" s="95">
        <v>9</v>
      </c>
      <c r="C38" s="96" t="s">
        <v>1125</v>
      </c>
      <c r="D38" s="97"/>
      <c r="E38" s="97"/>
      <c r="F38" s="98">
        <v>76205479</v>
      </c>
      <c r="H38" s="95">
        <v>9</v>
      </c>
      <c r="I38" s="96" t="s">
        <v>1125</v>
      </c>
      <c r="J38" s="97"/>
      <c r="K38" s="97"/>
      <c r="L38" s="98"/>
    </row>
    <row r="39" spans="2:12" ht="15.75" x14ac:dyDescent="0.25">
      <c r="B39" s="95">
        <v>10</v>
      </c>
      <c r="C39" s="96" t="s">
        <v>1126</v>
      </c>
      <c r="D39" s="97"/>
      <c r="E39" s="97"/>
      <c r="F39" s="98"/>
      <c r="H39" s="95">
        <v>10</v>
      </c>
      <c r="I39" s="96" t="s">
        <v>1126</v>
      </c>
      <c r="J39" s="97"/>
      <c r="K39" s="97"/>
      <c r="L39" s="98"/>
    </row>
    <row r="40" spans="2:12" ht="15.75" x14ac:dyDescent="0.25">
      <c r="B40" s="95">
        <v>11</v>
      </c>
      <c r="C40" s="96" t="s">
        <v>1127</v>
      </c>
      <c r="D40" s="97"/>
      <c r="E40" s="97"/>
      <c r="F40" s="98"/>
      <c r="H40" s="95">
        <v>11</v>
      </c>
      <c r="I40" s="96" t="s">
        <v>1127</v>
      </c>
      <c r="J40" s="97"/>
      <c r="K40" s="97"/>
      <c r="L40" s="98"/>
    </row>
    <row r="41" spans="2:12" ht="15.75" x14ac:dyDescent="0.25">
      <c r="B41" s="95">
        <v>12</v>
      </c>
      <c r="C41" s="96" t="s">
        <v>1128</v>
      </c>
      <c r="D41" s="97"/>
      <c r="E41" s="97"/>
      <c r="F41" s="98"/>
      <c r="H41" s="95">
        <v>12</v>
      </c>
      <c r="I41" s="96" t="s">
        <v>1128</v>
      </c>
      <c r="J41" s="97"/>
      <c r="K41" s="97"/>
      <c r="L41" s="98"/>
    </row>
    <row r="42" spans="2:12" ht="15.75" x14ac:dyDescent="0.25">
      <c r="B42" s="176" t="s">
        <v>1129</v>
      </c>
      <c r="C42" s="177"/>
      <c r="D42" s="105"/>
      <c r="E42" s="106"/>
      <c r="F42" s="106">
        <f>+SUM(F30:F41)</f>
        <v>659990625</v>
      </c>
      <c r="H42" s="176" t="s">
        <v>1129</v>
      </c>
      <c r="I42" s="177"/>
      <c r="J42" s="105"/>
      <c r="K42" s="106"/>
      <c r="L42" s="106">
        <f>+SUM(L30:L41)</f>
        <v>170217210</v>
      </c>
    </row>
    <row r="43" spans="2:12" ht="15.75" x14ac:dyDescent="0.25">
      <c r="B43" s="178" t="s">
        <v>1130</v>
      </c>
      <c r="C43" s="179"/>
      <c r="D43" s="179"/>
      <c r="E43" s="180"/>
      <c r="F43" s="107">
        <f>D3+D16-E16-D29-F42</f>
        <v>274512180</v>
      </c>
      <c r="H43" s="178" t="s">
        <v>1130</v>
      </c>
      <c r="I43" s="179"/>
      <c r="J43" s="179"/>
      <c r="K43" s="180"/>
      <c r="L43" s="107">
        <f>J3+J16-K16+J29-L42</f>
        <v>504265756</v>
      </c>
    </row>
    <row r="44" spans="2:12" ht="15.75" x14ac:dyDescent="0.25">
      <c r="B44" s="108"/>
      <c r="C44" s="109"/>
      <c r="D44" s="110"/>
      <c r="E44" s="91"/>
      <c r="F44" s="91"/>
    </row>
    <row r="45" spans="2:12" ht="15.75" x14ac:dyDescent="0.25">
      <c r="B45" s="108"/>
      <c r="C45" s="109"/>
      <c r="D45" s="110"/>
      <c r="E45" s="181"/>
      <c r="F45" s="181"/>
    </row>
    <row r="46" spans="2:12" ht="15.75" x14ac:dyDescent="0.25">
      <c r="B46" s="108"/>
      <c r="C46" s="109"/>
      <c r="D46" s="110"/>
      <c r="E46" s="91"/>
      <c r="F46" s="111"/>
    </row>
    <row r="47" spans="2:12" ht="15.75" x14ac:dyDescent="0.25">
      <c r="B47" s="112"/>
      <c r="C47" s="91"/>
      <c r="D47" s="113"/>
      <c r="E47" s="91"/>
      <c r="F47" s="91"/>
    </row>
  </sheetData>
  <mergeCells count="11">
    <mergeCell ref="B1:F1"/>
    <mergeCell ref="E45:F45"/>
    <mergeCell ref="B16:C16"/>
    <mergeCell ref="B29:C29"/>
    <mergeCell ref="B42:C42"/>
    <mergeCell ref="B43:E43"/>
    <mergeCell ref="H1:L1"/>
    <mergeCell ref="H16:I16"/>
    <mergeCell ref="H29:I29"/>
    <mergeCell ref="H42:I42"/>
    <mergeCell ref="H43:K43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49DBD-FB77-46F0-A405-DF2CE92199FF}">
  <dimension ref="A1:L452"/>
  <sheetViews>
    <sheetView topLeftCell="A19" workbookViewId="0">
      <selection activeCell="J452" sqref="A1:J452"/>
    </sheetView>
  </sheetViews>
  <sheetFormatPr defaultColWidth="9.140625" defaultRowHeight="15.75" outlineLevelRow="1" x14ac:dyDescent="0.25"/>
  <cols>
    <col min="1" max="1" width="4.140625" style="73" customWidth="1"/>
    <col min="2" max="2" width="14.28515625" style="79" customWidth="1"/>
    <col min="3" max="3" width="11.42578125" style="73" customWidth="1"/>
    <col min="4" max="4" width="9.7109375" style="73" customWidth="1"/>
    <col min="5" max="5" width="70.140625" style="73" customWidth="1"/>
    <col min="6" max="6" width="16" style="73" customWidth="1"/>
    <col min="7" max="7" width="25.28515625" style="86" customWidth="1"/>
    <col min="8" max="8" width="11.42578125" style="73" customWidth="1"/>
    <col min="9" max="10" width="15.7109375" style="86" customWidth="1"/>
    <col min="11" max="11" width="16.140625" style="89" customWidth="1"/>
    <col min="12" max="12" width="12.7109375" style="73" customWidth="1"/>
    <col min="13" max="16384" width="9.140625" style="73"/>
  </cols>
  <sheetData>
    <row r="1" spans="1:12" x14ac:dyDescent="0.25">
      <c r="A1" s="182" t="s">
        <v>1475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2" x14ac:dyDescent="0.25">
      <c r="A2" s="182" t="s">
        <v>385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2" x14ac:dyDescent="0.25">
      <c r="A3" s="72"/>
      <c r="B3" s="72"/>
      <c r="C3" s="72"/>
      <c r="D3" s="72"/>
      <c r="E3" s="72"/>
      <c r="F3" s="72"/>
      <c r="G3" s="74">
        <f t="shared" ref="G3:I3" si="0">+SUBTOTAL(9,G6:G452)</f>
        <v>841904034</v>
      </c>
      <c r="H3" s="74">
        <f t="shared" si="0"/>
        <v>0</v>
      </c>
      <c r="I3" s="74">
        <f t="shared" si="0"/>
        <v>70659374</v>
      </c>
      <c r="J3" s="74">
        <f>+SUBTOTAL(9,J6:J452)</f>
        <v>910229010</v>
      </c>
    </row>
    <row r="4" spans="1:12" ht="35.25" customHeight="1" x14ac:dyDescent="0.25">
      <c r="B4" s="75" t="s">
        <v>1</v>
      </c>
      <c r="C4" s="76" t="s">
        <v>2</v>
      </c>
      <c r="D4" s="76" t="s">
        <v>386</v>
      </c>
      <c r="E4" s="76" t="s">
        <v>3</v>
      </c>
      <c r="F4" s="87"/>
      <c r="G4" s="77" t="s">
        <v>387</v>
      </c>
      <c r="H4" s="76" t="s">
        <v>388</v>
      </c>
      <c r="I4" s="77" t="s">
        <v>389</v>
      </c>
      <c r="J4" s="77" t="s">
        <v>390</v>
      </c>
    </row>
    <row r="5" spans="1:12" x14ac:dyDescent="0.25">
      <c r="A5" s="78" t="s">
        <v>391</v>
      </c>
      <c r="G5" s="80">
        <v>815803267</v>
      </c>
      <c r="I5" s="80">
        <v>68545130</v>
      </c>
      <c r="J5" s="81">
        <f>+SUM(J6:J452)</f>
        <v>910229010</v>
      </c>
    </row>
    <row r="6" spans="1:12" outlineLevel="1" x14ac:dyDescent="0.25">
      <c r="A6" s="73">
        <f>+MONTH(B6)</f>
        <v>1</v>
      </c>
      <c r="B6" s="82">
        <v>44564</v>
      </c>
      <c r="C6" s="83" t="s">
        <v>392</v>
      </c>
      <c r="D6" s="83" t="s">
        <v>393</v>
      </c>
      <c r="E6" s="83" t="s">
        <v>394</v>
      </c>
      <c r="F6" s="83">
        <f>+C6*1</f>
        <v>6255</v>
      </c>
      <c r="G6" s="84">
        <v>1623910</v>
      </c>
      <c r="H6" s="85" t="s">
        <v>395</v>
      </c>
      <c r="I6" s="84">
        <v>162391</v>
      </c>
      <c r="J6" s="84">
        <f>+I6+G6</f>
        <v>1786301</v>
      </c>
      <c r="K6" s="89">
        <f>+VLOOKUP(F6,Sheet3!C$5:F$274,4,0)</f>
        <v>1786301</v>
      </c>
      <c r="L6" s="86">
        <f>+K6-J6</f>
        <v>0</v>
      </c>
    </row>
    <row r="7" spans="1:12" outlineLevel="1" x14ac:dyDescent="0.25">
      <c r="A7" s="73">
        <f t="shared" ref="A7:A69" si="1">+MONTH(B7)</f>
        <v>1</v>
      </c>
      <c r="B7" s="82">
        <v>44564</v>
      </c>
      <c r="C7" s="83" t="s">
        <v>396</v>
      </c>
      <c r="D7" s="83" t="s">
        <v>393</v>
      </c>
      <c r="E7" s="83" t="s">
        <v>397</v>
      </c>
      <c r="F7" s="83">
        <f t="shared" ref="F7:F69" si="2">+C7*1</f>
        <v>6256</v>
      </c>
      <c r="G7" s="84">
        <v>1038266</v>
      </c>
      <c r="H7" s="85" t="s">
        <v>395</v>
      </c>
      <c r="I7" s="84">
        <v>103827</v>
      </c>
      <c r="J7" s="84">
        <f t="shared" ref="J7:J69" si="3">+I7+G7</f>
        <v>1142093</v>
      </c>
      <c r="K7" s="89">
        <f>+VLOOKUP(F7,Sheet3!C$5:F$274,4,0)</f>
        <v>1142093</v>
      </c>
      <c r="L7" s="86">
        <f t="shared" ref="L7:L69" si="4">+K7-J7</f>
        <v>0</v>
      </c>
    </row>
    <row r="8" spans="1:12" outlineLevel="1" x14ac:dyDescent="0.25">
      <c r="A8" s="73">
        <f t="shared" si="1"/>
        <v>1</v>
      </c>
      <c r="B8" s="82">
        <v>44564</v>
      </c>
      <c r="C8" s="83" t="s">
        <v>398</v>
      </c>
      <c r="D8" s="83" t="s">
        <v>393</v>
      </c>
      <c r="E8" s="83" t="s">
        <v>399</v>
      </c>
      <c r="F8" s="83">
        <f t="shared" si="2"/>
        <v>6265</v>
      </c>
      <c r="G8" s="84">
        <v>2122180</v>
      </c>
      <c r="H8" s="85" t="s">
        <v>395</v>
      </c>
      <c r="I8" s="84">
        <v>212218</v>
      </c>
      <c r="J8" s="84" t="s">
        <v>1474</v>
      </c>
      <c r="K8" s="89">
        <f>+VLOOKUP(F8,Sheet3!C$5:F$274,4,0)</f>
        <v>2334398</v>
      </c>
      <c r="L8" s="86" t="e">
        <f t="shared" si="4"/>
        <v>#VALUE!</v>
      </c>
    </row>
    <row r="9" spans="1:12" outlineLevel="1" x14ac:dyDescent="0.25">
      <c r="A9" s="73">
        <f t="shared" si="1"/>
        <v>1</v>
      </c>
      <c r="B9" s="82">
        <v>44564</v>
      </c>
      <c r="C9" s="83" t="s">
        <v>400</v>
      </c>
      <c r="D9" s="83" t="s">
        <v>393</v>
      </c>
      <c r="E9" s="83" t="s">
        <v>401</v>
      </c>
      <c r="F9" s="83">
        <f t="shared" si="2"/>
        <v>6267</v>
      </c>
      <c r="G9" s="84">
        <v>2264299</v>
      </c>
      <c r="H9" s="85" t="s">
        <v>395</v>
      </c>
      <c r="I9" s="84">
        <v>226430</v>
      </c>
      <c r="J9" s="84">
        <f t="shared" si="3"/>
        <v>2490729</v>
      </c>
      <c r="K9" s="89">
        <f>+VLOOKUP(F9,Sheet3!C$5:F$274,4,0)</f>
        <v>2490729</v>
      </c>
      <c r="L9" s="86">
        <f t="shared" si="4"/>
        <v>0</v>
      </c>
    </row>
    <row r="10" spans="1:12" outlineLevel="1" x14ac:dyDescent="0.25">
      <c r="A10" s="73">
        <f t="shared" si="1"/>
        <v>1</v>
      </c>
      <c r="B10" s="82">
        <v>44566</v>
      </c>
      <c r="C10" s="83" t="s">
        <v>402</v>
      </c>
      <c r="D10" s="83" t="s">
        <v>393</v>
      </c>
      <c r="E10" s="83" t="s">
        <v>403</v>
      </c>
      <c r="F10" s="83">
        <f t="shared" si="2"/>
        <v>6555</v>
      </c>
      <c r="G10" s="84">
        <v>4508285</v>
      </c>
      <c r="H10" s="85" t="s">
        <v>395</v>
      </c>
      <c r="I10" s="84">
        <v>450829</v>
      </c>
      <c r="J10" s="84">
        <f t="shared" si="3"/>
        <v>4959114</v>
      </c>
      <c r="K10" s="89">
        <f>+VLOOKUP(F10,Sheet3!C$5:F$274,4,0)</f>
        <v>4959114</v>
      </c>
      <c r="L10" s="86">
        <f t="shared" si="4"/>
        <v>0</v>
      </c>
    </row>
    <row r="11" spans="1:12" outlineLevel="1" x14ac:dyDescent="0.25">
      <c r="A11" s="73">
        <f t="shared" si="1"/>
        <v>1</v>
      </c>
      <c r="B11" s="82">
        <v>44566</v>
      </c>
      <c r="C11" s="83" t="s">
        <v>404</v>
      </c>
      <c r="D11" s="83" t="s">
        <v>393</v>
      </c>
      <c r="E11" s="83" t="s">
        <v>405</v>
      </c>
      <c r="F11" s="83">
        <f t="shared" si="2"/>
        <v>6573</v>
      </c>
      <c r="G11" s="84">
        <v>1795750</v>
      </c>
      <c r="H11" s="85" t="s">
        <v>395</v>
      </c>
      <c r="I11" s="84">
        <v>179575</v>
      </c>
      <c r="J11" s="84">
        <f t="shared" si="3"/>
        <v>1975325</v>
      </c>
      <c r="K11" s="89">
        <f>+VLOOKUP(F11,Sheet3!C$5:F$274,4,0)</f>
        <v>1975325</v>
      </c>
      <c r="L11" s="86">
        <f t="shared" si="4"/>
        <v>0</v>
      </c>
    </row>
    <row r="12" spans="1:12" outlineLevel="1" x14ac:dyDescent="0.25">
      <c r="A12" s="73">
        <f t="shared" si="1"/>
        <v>1</v>
      </c>
      <c r="B12" s="82">
        <v>44567</v>
      </c>
      <c r="C12" s="83" t="s">
        <v>406</v>
      </c>
      <c r="D12" s="83" t="s">
        <v>393</v>
      </c>
      <c r="E12" s="83" t="s">
        <v>407</v>
      </c>
      <c r="F12" s="83">
        <f t="shared" si="2"/>
        <v>6822</v>
      </c>
      <c r="G12" s="84">
        <v>1637910</v>
      </c>
      <c r="H12" s="85" t="s">
        <v>395</v>
      </c>
      <c r="I12" s="84">
        <v>163791</v>
      </c>
      <c r="J12" s="84">
        <f t="shared" si="3"/>
        <v>1801701</v>
      </c>
      <c r="K12" s="89">
        <f>+VLOOKUP(F12,Sheet3!C$5:F$274,4,0)</f>
        <v>1801701</v>
      </c>
      <c r="L12" s="86">
        <f t="shared" si="4"/>
        <v>0</v>
      </c>
    </row>
    <row r="13" spans="1:12" outlineLevel="1" x14ac:dyDescent="0.25">
      <c r="A13" s="73">
        <f t="shared" si="1"/>
        <v>1</v>
      </c>
      <c r="B13" s="82">
        <v>44567</v>
      </c>
      <c r="C13" s="83" t="s">
        <v>408</v>
      </c>
      <c r="D13" s="83" t="s">
        <v>393</v>
      </c>
      <c r="E13" s="83" t="s">
        <v>409</v>
      </c>
      <c r="F13" s="83">
        <f t="shared" si="2"/>
        <v>6825</v>
      </c>
      <c r="G13" s="84">
        <v>633030</v>
      </c>
      <c r="H13" s="85" t="s">
        <v>395</v>
      </c>
      <c r="I13" s="84">
        <v>63303</v>
      </c>
      <c r="J13" s="84">
        <f t="shared" si="3"/>
        <v>696333</v>
      </c>
      <c r="K13" s="89">
        <f>+VLOOKUP(F13,Sheet3!C$5:F$274,4,0)</f>
        <v>696333</v>
      </c>
      <c r="L13" s="86">
        <f t="shared" si="4"/>
        <v>0</v>
      </c>
    </row>
    <row r="14" spans="1:12" outlineLevel="1" x14ac:dyDescent="0.25">
      <c r="A14" s="73">
        <f t="shared" si="1"/>
        <v>1</v>
      </c>
      <c r="B14" s="82">
        <v>44568</v>
      </c>
      <c r="C14" s="83" t="s">
        <v>410</v>
      </c>
      <c r="D14" s="83" t="s">
        <v>393</v>
      </c>
      <c r="E14" s="83" t="s">
        <v>411</v>
      </c>
      <c r="F14" s="83">
        <f t="shared" si="2"/>
        <v>6894</v>
      </c>
      <c r="G14" s="84">
        <v>1673410</v>
      </c>
      <c r="H14" s="85" t="s">
        <v>395</v>
      </c>
      <c r="I14" s="84">
        <v>167341</v>
      </c>
      <c r="J14" s="84">
        <f t="shared" si="3"/>
        <v>1840751</v>
      </c>
      <c r="K14" s="89">
        <f>+VLOOKUP(F14,Sheet3!C$5:F$274,4,0)</f>
        <v>1840751</v>
      </c>
      <c r="L14" s="86">
        <f t="shared" si="4"/>
        <v>0</v>
      </c>
    </row>
    <row r="15" spans="1:12" outlineLevel="1" x14ac:dyDescent="0.25">
      <c r="A15" s="73">
        <f t="shared" si="1"/>
        <v>1</v>
      </c>
      <c r="B15" s="82">
        <v>44571</v>
      </c>
      <c r="C15" s="83" t="s">
        <v>412</v>
      </c>
      <c r="D15" s="83" t="s">
        <v>393</v>
      </c>
      <c r="E15" s="83" t="s">
        <v>413</v>
      </c>
      <c r="F15" s="83">
        <f t="shared" si="2"/>
        <v>7013</v>
      </c>
      <c r="G15" s="84">
        <v>3204063</v>
      </c>
      <c r="H15" s="85" t="s">
        <v>395</v>
      </c>
      <c r="I15" s="84">
        <v>320406</v>
      </c>
      <c r="J15" s="84">
        <f t="shared" si="3"/>
        <v>3524469</v>
      </c>
      <c r="K15" s="89">
        <f>+VLOOKUP(F15,Sheet3!C$5:F$274,4,0)</f>
        <v>3524469</v>
      </c>
      <c r="L15" s="86">
        <f t="shared" si="4"/>
        <v>0</v>
      </c>
    </row>
    <row r="16" spans="1:12" outlineLevel="1" x14ac:dyDescent="0.25">
      <c r="A16" s="73">
        <f t="shared" si="1"/>
        <v>1</v>
      </c>
      <c r="B16" s="82">
        <v>44571</v>
      </c>
      <c r="C16" s="83" t="s">
        <v>414</v>
      </c>
      <c r="D16" s="83" t="s">
        <v>393</v>
      </c>
      <c r="E16" s="83" t="s">
        <v>415</v>
      </c>
      <c r="F16" s="83">
        <f t="shared" si="2"/>
        <v>7035</v>
      </c>
      <c r="G16" s="84">
        <v>3417783</v>
      </c>
      <c r="H16" s="85" t="s">
        <v>395</v>
      </c>
      <c r="I16" s="84">
        <v>341778</v>
      </c>
      <c r="J16" s="84">
        <f t="shared" si="3"/>
        <v>3759561</v>
      </c>
      <c r="K16" s="89">
        <f>+VLOOKUP(F16,Sheet3!C$5:F$274,4,0)</f>
        <v>3759561</v>
      </c>
      <c r="L16" s="86">
        <f t="shared" si="4"/>
        <v>0</v>
      </c>
    </row>
    <row r="17" spans="1:12" outlineLevel="1" x14ac:dyDescent="0.25">
      <c r="A17" s="73">
        <f t="shared" si="1"/>
        <v>1</v>
      </c>
      <c r="B17" s="82">
        <v>44572</v>
      </c>
      <c r="C17" s="83" t="s">
        <v>418</v>
      </c>
      <c r="D17" s="83" t="s">
        <v>393</v>
      </c>
      <c r="E17" s="83" t="s">
        <v>419</v>
      </c>
      <c r="F17" s="83">
        <f t="shared" si="2"/>
        <v>7180</v>
      </c>
      <c r="G17" s="84">
        <v>846355</v>
      </c>
      <c r="H17" s="85" t="s">
        <v>395</v>
      </c>
      <c r="I17" s="84">
        <v>84636</v>
      </c>
      <c r="J17" s="84">
        <f t="shared" si="3"/>
        <v>930991</v>
      </c>
      <c r="K17" s="89">
        <f>+VLOOKUP(F17,Sheet3!C$5:F$274,4,0)</f>
        <v>930991</v>
      </c>
      <c r="L17" s="86">
        <f t="shared" si="4"/>
        <v>0</v>
      </c>
    </row>
    <row r="18" spans="1:12" outlineLevel="1" x14ac:dyDescent="0.25">
      <c r="A18" s="73">
        <f t="shared" si="1"/>
        <v>1</v>
      </c>
      <c r="B18" s="82">
        <v>44572</v>
      </c>
      <c r="C18" s="83" t="s">
        <v>420</v>
      </c>
      <c r="D18" s="83" t="s">
        <v>393</v>
      </c>
      <c r="E18" s="83" t="s">
        <v>421</v>
      </c>
      <c r="F18" s="83">
        <f t="shared" si="2"/>
        <v>7428</v>
      </c>
      <c r="G18" s="84">
        <v>1833060</v>
      </c>
      <c r="H18" s="85" t="s">
        <v>395</v>
      </c>
      <c r="I18" s="84">
        <v>183306</v>
      </c>
      <c r="J18" s="84">
        <f t="shared" si="3"/>
        <v>2016366</v>
      </c>
      <c r="K18" s="89">
        <f>+VLOOKUP(F18,Sheet3!C$5:F$274,4,0)</f>
        <v>2016366</v>
      </c>
      <c r="L18" s="86">
        <f t="shared" si="4"/>
        <v>0</v>
      </c>
    </row>
    <row r="19" spans="1:12" outlineLevel="1" x14ac:dyDescent="0.25">
      <c r="A19" s="73">
        <f t="shared" si="1"/>
        <v>1</v>
      </c>
      <c r="B19" s="82">
        <v>44573</v>
      </c>
      <c r="C19" s="83" t="s">
        <v>422</v>
      </c>
      <c r="D19" s="83" t="s">
        <v>393</v>
      </c>
      <c r="E19" s="83" t="s">
        <v>423</v>
      </c>
      <c r="F19" s="83">
        <f t="shared" si="2"/>
        <v>7477</v>
      </c>
      <c r="G19" s="84">
        <v>3300900</v>
      </c>
      <c r="H19" s="85" t="s">
        <v>395</v>
      </c>
      <c r="I19" s="84">
        <v>330090</v>
      </c>
      <c r="J19" s="84">
        <f t="shared" si="3"/>
        <v>3630990</v>
      </c>
      <c r="K19" s="89">
        <f>+VLOOKUP(F19,Sheet3!C$5:F$274,4,0)</f>
        <v>3630990</v>
      </c>
      <c r="L19" s="86">
        <f t="shared" si="4"/>
        <v>0</v>
      </c>
    </row>
    <row r="20" spans="1:12" outlineLevel="1" x14ac:dyDescent="0.25">
      <c r="A20" s="73">
        <f t="shared" si="1"/>
        <v>1</v>
      </c>
      <c r="B20" s="82">
        <v>44574</v>
      </c>
      <c r="C20" s="83" t="s">
        <v>424</v>
      </c>
      <c r="D20" s="83" t="s">
        <v>393</v>
      </c>
      <c r="E20" s="83" t="s">
        <v>425</v>
      </c>
      <c r="F20" s="83">
        <f t="shared" si="2"/>
        <v>7624</v>
      </c>
      <c r="G20" s="84">
        <v>1846952</v>
      </c>
      <c r="H20" s="85" t="s">
        <v>395</v>
      </c>
      <c r="I20" s="84">
        <v>184695</v>
      </c>
      <c r="J20" s="84">
        <f t="shared" si="3"/>
        <v>2031647</v>
      </c>
      <c r="K20" s="89">
        <f>+VLOOKUP(F20,Sheet3!C$5:F$274,4,0)</f>
        <v>2031647</v>
      </c>
      <c r="L20" s="86">
        <f t="shared" si="4"/>
        <v>0</v>
      </c>
    </row>
    <row r="21" spans="1:12" outlineLevel="1" x14ac:dyDescent="0.25">
      <c r="A21" s="73">
        <f t="shared" si="1"/>
        <v>1</v>
      </c>
      <c r="B21" s="82">
        <v>44574</v>
      </c>
      <c r="C21" s="83" t="s">
        <v>426</v>
      </c>
      <c r="D21" s="83" t="s">
        <v>393</v>
      </c>
      <c r="E21" s="83" t="s">
        <v>427</v>
      </c>
      <c r="F21" s="83">
        <f t="shared" si="2"/>
        <v>7638</v>
      </c>
      <c r="G21" s="84">
        <v>935955</v>
      </c>
      <c r="H21" s="85" t="s">
        <v>395</v>
      </c>
      <c r="I21" s="84">
        <v>93596</v>
      </c>
      <c r="J21" s="84">
        <f t="shared" si="3"/>
        <v>1029551</v>
      </c>
      <c r="K21" s="89">
        <f>+VLOOKUP(F21,Sheet3!C$5:F$274,4,0)</f>
        <v>1029551</v>
      </c>
      <c r="L21" s="86">
        <f t="shared" si="4"/>
        <v>0</v>
      </c>
    </row>
    <row r="22" spans="1:12" outlineLevel="1" x14ac:dyDescent="0.25">
      <c r="A22" s="73">
        <f t="shared" si="1"/>
        <v>1</v>
      </c>
      <c r="B22" s="82">
        <v>44574</v>
      </c>
      <c r="C22" s="83" t="s">
        <v>428</v>
      </c>
      <c r="D22" s="83" t="s">
        <v>393</v>
      </c>
      <c r="E22" s="83" t="s">
        <v>429</v>
      </c>
      <c r="F22" s="83">
        <f t="shared" si="2"/>
        <v>7659</v>
      </c>
      <c r="G22" s="84">
        <v>1934165</v>
      </c>
      <c r="H22" s="85" t="s">
        <v>395</v>
      </c>
      <c r="I22" s="84">
        <v>193417</v>
      </c>
      <c r="J22" s="84">
        <f t="shared" si="3"/>
        <v>2127582</v>
      </c>
      <c r="K22" s="89">
        <f>+VLOOKUP(F22,Sheet3!C$5:F$274,4,0)</f>
        <v>2127582</v>
      </c>
      <c r="L22" s="86">
        <f t="shared" si="4"/>
        <v>0</v>
      </c>
    </row>
    <row r="23" spans="1:12" outlineLevel="1" x14ac:dyDescent="0.25">
      <c r="A23" s="73">
        <f t="shared" si="1"/>
        <v>1</v>
      </c>
      <c r="B23" s="82">
        <v>44574</v>
      </c>
      <c r="C23" s="83" t="s">
        <v>430</v>
      </c>
      <c r="D23" s="83" t="s">
        <v>393</v>
      </c>
      <c r="E23" s="83" t="s">
        <v>431</v>
      </c>
      <c r="F23" s="83">
        <f t="shared" si="2"/>
        <v>7678</v>
      </c>
      <c r="G23" s="84">
        <v>2049515</v>
      </c>
      <c r="H23" s="85" t="s">
        <v>395</v>
      </c>
      <c r="I23" s="84">
        <v>204952</v>
      </c>
      <c r="J23" s="84">
        <f t="shared" si="3"/>
        <v>2254467</v>
      </c>
      <c r="K23" s="89">
        <f>+VLOOKUP(F23,Sheet3!C$5:F$274,4,0)</f>
        <v>2254467</v>
      </c>
      <c r="L23" s="86">
        <f t="shared" si="4"/>
        <v>0</v>
      </c>
    </row>
    <row r="24" spans="1:12" outlineLevel="1" x14ac:dyDescent="0.25">
      <c r="A24" s="73">
        <f t="shared" si="1"/>
        <v>1</v>
      </c>
      <c r="B24" s="82">
        <v>44576</v>
      </c>
      <c r="C24" s="83" t="s">
        <v>432</v>
      </c>
      <c r="D24" s="83" t="s">
        <v>393</v>
      </c>
      <c r="E24" s="83" t="s">
        <v>433</v>
      </c>
      <c r="F24" s="83">
        <f t="shared" si="2"/>
        <v>7706</v>
      </c>
      <c r="G24" s="84">
        <v>6022514</v>
      </c>
      <c r="H24" s="85" t="s">
        <v>395</v>
      </c>
      <c r="I24" s="84">
        <v>602251</v>
      </c>
      <c r="J24" s="84">
        <f t="shared" si="3"/>
        <v>6624765</v>
      </c>
      <c r="K24" s="89">
        <f>+VLOOKUP(F24,Sheet3!C$5:F$274,4,0)</f>
        <v>6624765</v>
      </c>
      <c r="L24" s="86">
        <f t="shared" si="4"/>
        <v>0</v>
      </c>
    </row>
    <row r="25" spans="1:12" outlineLevel="1" x14ac:dyDescent="0.25">
      <c r="A25" s="73">
        <f t="shared" si="1"/>
        <v>1</v>
      </c>
      <c r="B25" s="82">
        <v>44578</v>
      </c>
      <c r="C25" s="83" t="s">
        <v>434</v>
      </c>
      <c r="D25" s="83" t="s">
        <v>393</v>
      </c>
      <c r="E25" s="83" t="s">
        <v>435</v>
      </c>
      <c r="F25" s="83">
        <f t="shared" si="2"/>
        <v>8023</v>
      </c>
      <c r="G25" s="84">
        <v>11846895</v>
      </c>
      <c r="H25" s="85" t="s">
        <v>395</v>
      </c>
      <c r="I25" s="84">
        <v>1184690</v>
      </c>
      <c r="J25" s="84">
        <f t="shared" si="3"/>
        <v>13031585</v>
      </c>
      <c r="K25" s="89">
        <f>+VLOOKUP(F25,Sheet3!C$5:F$274,4,0)</f>
        <v>13031585</v>
      </c>
      <c r="L25" s="86">
        <f t="shared" si="4"/>
        <v>0</v>
      </c>
    </row>
    <row r="26" spans="1:12" outlineLevel="1" x14ac:dyDescent="0.25">
      <c r="A26" s="73">
        <f t="shared" si="1"/>
        <v>1</v>
      </c>
      <c r="B26" s="82">
        <v>44578</v>
      </c>
      <c r="C26" s="83" t="s">
        <v>436</v>
      </c>
      <c r="D26" s="83" t="s">
        <v>393</v>
      </c>
      <c r="E26" s="83" t="s">
        <v>437</v>
      </c>
      <c r="F26" s="83">
        <f t="shared" si="2"/>
        <v>8025</v>
      </c>
      <c r="G26" s="84">
        <v>8837160</v>
      </c>
      <c r="H26" s="85" t="s">
        <v>395</v>
      </c>
      <c r="I26" s="84">
        <v>883716</v>
      </c>
      <c r="J26" s="84">
        <f t="shared" si="3"/>
        <v>9720876</v>
      </c>
      <c r="K26" s="89">
        <f>+VLOOKUP(F26,Sheet3!C$5:F$274,4,0)</f>
        <v>9720876</v>
      </c>
      <c r="L26" s="86">
        <f t="shared" si="4"/>
        <v>0</v>
      </c>
    </row>
    <row r="27" spans="1:12" outlineLevel="1" x14ac:dyDescent="0.25">
      <c r="A27" s="73">
        <f t="shared" si="1"/>
        <v>1</v>
      </c>
      <c r="B27" s="82">
        <v>44578</v>
      </c>
      <c r="C27" s="83" t="s">
        <v>438</v>
      </c>
      <c r="D27" s="83" t="s">
        <v>393</v>
      </c>
      <c r="E27" s="83" t="s">
        <v>439</v>
      </c>
      <c r="F27" s="83">
        <f t="shared" si="2"/>
        <v>8059</v>
      </c>
      <c r="G27" s="84">
        <v>2375045</v>
      </c>
      <c r="H27" s="85" t="s">
        <v>395</v>
      </c>
      <c r="I27" s="84">
        <v>237505</v>
      </c>
      <c r="J27" s="84">
        <f t="shared" si="3"/>
        <v>2612550</v>
      </c>
      <c r="K27" s="89">
        <f>+VLOOKUP(F27,Sheet3!C$5:F$274,4,0)</f>
        <v>2612550</v>
      </c>
      <c r="L27" s="86">
        <f t="shared" si="4"/>
        <v>0</v>
      </c>
    </row>
    <row r="28" spans="1:12" outlineLevel="1" x14ac:dyDescent="0.25">
      <c r="A28" s="73">
        <f t="shared" si="1"/>
        <v>1</v>
      </c>
      <c r="B28" s="82">
        <v>44581</v>
      </c>
      <c r="C28" s="83" t="s">
        <v>440</v>
      </c>
      <c r="D28" s="83" t="s">
        <v>393</v>
      </c>
      <c r="E28" s="83" t="s">
        <v>441</v>
      </c>
      <c r="F28" s="83">
        <f t="shared" si="2"/>
        <v>8874</v>
      </c>
      <c r="G28" s="84">
        <v>896790</v>
      </c>
      <c r="H28" s="85" t="s">
        <v>395</v>
      </c>
      <c r="I28" s="84">
        <v>89679</v>
      </c>
      <c r="J28" s="84">
        <f t="shared" si="3"/>
        <v>986469</v>
      </c>
      <c r="K28" s="89">
        <f>+VLOOKUP(F28,Sheet3!C$5:F$274,4,0)</f>
        <v>986469</v>
      </c>
      <c r="L28" s="86">
        <f t="shared" si="4"/>
        <v>0</v>
      </c>
    </row>
    <row r="29" spans="1:12" outlineLevel="1" x14ac:dyDescent="0.25">
      <c r="A29" s="73">
        <f t="shared" si="1"/>
        <v>1</v>
      </c>
      <c r="B29" s="82">
        <v>44581</v>
      </c>
      <c r="C29" s="83" t="s">
        <v>442</v>
      </c>
      <c r="D29" s="83" t="s">
        <v>393</v>
      </c>
      <c r="E29" s="83" t="s">
        <v>443</v>
      </c>
      <c r="F29" s="83">
        <f t="shared" si="2"/>
        <v>8905</v>
      </c>
      <c r="G29" s="84">
        <v>1794525</v>
      </c>
      <c r="H29" s="85" t="s">
        <v>395</v>
      </c>
      <c r="I29" s="84">
        <v>179453</v>
      </c>
      <c r="J29" s="84">
        <f t="shared" si="3"/>
        <v>1973978</v>
      </c>
      <c r="K29" s="89">
        <f>+VLOOKUP(F29,Sheet3!C$5:F$274,4,0)</f>
        <v>1973978</v>
      </c>
      <c r="L29" s="86">
        <f t="shared" si="4"/>
        <v>0</v>
      </c>
    </row>
    <row r="30" spans="1:12" outlineLevel="1" x14ac:dyDescent="0.25">
      <c r="A30" s="73">
        <f t="shared" si="1"/>
        <v>1</v>
      </c>
      <c r="B30" s="82">
        <v>44581</v>
      </c>
      <c r="C30" s="83" t="s">
        <v>444</v>
      </c>
      <c r="D30" s="83" t="s">
        <v>393</v>
      </c>
      <c r="E30" s="83" t="s">
        <v>445</v>
      </c>
      <c r="F30" s="83">
        <f t="shared" si="2"/>
        <v>8906</v>
      </c>
      <c r="G30" s="84">
        <v>5313105</v>
      </c>
      <c r="H30" s="85" t="s">
        <v>395</v>
      </c>
      <c r="I30" s="84">
        <v>531311</v>
      </c>
      <c r="J30" s="84">
        <f t="shared" si="3"/>
        <v>5844416</v>
      </c>
      <c r="K30" s="89">
        <f>+VLOOKUP(F30,Sheet3!C$5:F$274,4,0)</f>
        <v>5844416</v>
      </c>
      <c r="L30" s="86">
        <f t="shared" si="4"/>
        <v>0</v>
      </c>
    </row>
    <row r="31" spans="1:12" outlineLevel="1" x14ac:dyDescent="0.25">
      <c r="A31" s="73">
        <f t="shared" si="1"/>
        <v>1</v>
      </c>
      <c r="B31" s="82">
        <v>44582</v>
      </c>
      <c r="C31" s="83" t="s">
        <v>446</v>
      </c>
      <c r="D31" s="83" t="s">
        <v>393</v>
      </c>
      <c r="E31" s="83" t="s">
        <v>447</v>
      </c>
      <c r="F31" s="83">
        <f t="shared" si="2"/>
        <v>8931</v>
      </c>
      <c r="G31" s="84">
        <v>1141002</v>
      </c>
      <c r="H31" s="85" t="s">
        <v>395</v>
      </c>
      <c r="I31" s="84">
        <v>114100</v>
      </c>
      <c r="J31" s="84">
        <f t="shared" si="3"/>
        <v>1255102</v>
      </c>
      <c r="K31" s="89">
        <f>+VLOOKUP(F31,Sheet3!C$5:F$274,4,0)</f>
        <v>1255102</v>
      </c>
      <c r="L31" s="86">
        <f t="shared" si="4"/>
        <v>0</v>
      </c>
    </row>
    <row r="32" spans="1:12" outlineLevel="1" x14ac:dyDescent="0.25">
      <c r="A32" s="73">
        <f t="shared" si="1"/>
        <v>1</v>
      </c>
      <c r="B32" s="82">
        <v>44582</v>
      </c>
      <c r="C32" s="83" t="s">
        <v>448</v>
      </c>
      <c r="D32" s="83" t="s">
        <v>393</v>
      </c>
      <c r="E32" s="83" t="s">
        <v>449</v>
      </c>
      <c r="F32" s="83">
        <f t="shared" si="2"/>
        <v>9166</v>
      </c>
      <c r="G32" s="84">
        <v>1793580</v>
      </c>
      <c r="H32" s="85" t="s">
        <v>395</v>
      </c>
      <c r="I32" s="84">
        <v>179358</v>
      </c>
      <c r="J32" s="84">
        <f t="shared" si="3"/>
        <v>1972938</v>
      </c>
      <c r="K32" s="89">
        <f>+VLOOKUP(F32,Sheet3!C$5:F$274,4,0)</f>
        <v>1972938</v>
      </c>
      <c r="L32" s="86">
        <f t="shared" si="4"/>
        <v>0</v>
      </c>
    </row>
    <row r="33" spans="1:12" outlineLevel="1" x14ac:dyDescent="0.25">
      <c r="A33" s="73">
        <f t="shared" si="1"/>
        <v>1</v>
      </c>
      <c r="B33" s="82">
        <v>44582</v>
      </c>
      <c r="C33" s="83" t="s">
        <v>450</v>
      </c>
      <c r="D33" s="83" t="s">
        <v>393</v>
      </c>
      <c r="E33" s="83" t="s">
        <v>451</v>
      </c>
      <c r="F33" s="83">
        <f t="shared" si="2"/>
        <v>9169</v>
      </c>
      <c r="G33" s="84">
        <v>3858343</v>
      </c>
      <c r="H33" s="85" t="s">
        <v>395</v>
      </c>
      <c r="I33" s="84">
        <v>385834</v>
      </c>
      <c r="J33" s="84">
        <f t="shared" si="3"/>
        <v>4244177</v>
      </c>
      <c r="K33" s="89">
        <f>+VLOOKUP(F33,Sheet3!C$5:F$274,4,0)</f>
        <v>4244177</v>
      </c>
      <c r="L33" s="86">
        <f t="shared" si="4"/>
        <v>0</v>
      </c>
    </row>
    <row r="34" spans="1:12" outlineLevel="1" x14ac:dyDescent="0.25">
      <c r="A34" s="73">
        <f t="shared" si="1"/>
        <v>1</v>
      </c>
      <c r="B34" s="82">
        <v>44582</v>
      </c>
      <c r="C34" s="83" t="s">
        <v>452</v>
      </c>
      <c r="D34" s="83" t="s">
        <v>393</v>
      </c>
      <c r="E34" s="83" t="s">
        <v>453</v>
      </c>
      <c r="F34" s="83">
        <f t="shared" si="2"/>
        <v>9170</v>
      </c>
      <c r="G34" s="84">
        <v>2956510</v>
      </c>
      <c r="H34" s="85" t="s">
        <v>395</v>
      </c>
      <c r="I34" s="84">
        <v>295651</v>
      </c>
      <c r="J34" s="84">
        <f t="shared" si="3"/>
        <v>3252161</v>
      </c>
      <c r="K34" s="89">
        <f>+VLOOKUP(F34,Sheet3!C$5:F$274,4,0)</f>
        <v>3252161</v>
      </c>
      <c r="L34" s="86">
        <f t="shared" si="4"/>
        <v>0</v>
      </c>
    </row>
    <row r="35" spans="1:12" outlineLevel="1" x14ac:dyDescent="0.25">
      <c r="A35" s="73">
        <f t="shared" si="1"/>
        <v>1</v>
      </c>
      <c r="B35" s="82">
        <v>44582</v>
      </c>
      <c r="C35" s="83" t="s">
        <v>454</v>
      </c>
      <c r="D35" s="83" t="s">
        <v>393</v>
      </c>
      <c r="E35" s="83" t="s">
        <v>455</v>
      </c>
      <c r="F35" s="83">
        <f t="shared" si="2"/>
        <v>9282</v>
      </c>
      <c r="G35" s="84">
        <v>5268806</v>
      </c>
      <c r="H35" s="85" t="s">
        <v>395</v>
      </c>
      <c r="I35" s="84">
        <v>526881</v>
      </c>
      <c r="J35" s="84">
        <f t="shared" si="3"/>
        <v>5795687</v>
      </c>
      <c r="K35" s="89">
        <f>+VLOOKUP(F35,Sheet3!C$5:F$274,4,0)</f>
        <v>5795687</v>
      </c>
      <c r="L35" s="86">
        <f t="shared" si="4"/>
        <v>0</v>
      </c>
    </row>
    <row r="36" spans="1:12" outlineLevel="1" x14ac:dyDescent="0.25">
      <c r="A36" s="73">
        <f t="shared" si="1"/>
        <v>1</v>
      </c>
      <c r="B36" s="82">
        <v>44582</v>
      </c>
      <c r="C36" s="83" t="s">
        <v>456</v>
      </c>
      <c r="D36" s="83" t="s">
        <v>393</v>
      </c>
      <c r="E36" s="83" t="s">
        <v>457</v>
      </c>
      <c r="F36" s="83">
        <f t="shared" si="2"/>
        <v>9283</v>
      </c>
      <c r="G36" s="84">
        <v>2378400</v>
      </c>
      <c r="H36" s="85" t="s">
        <v>395</v>
      </c>
      <c r="I36" s="84">
        <v>237840</v>
      </c>
      <c r="J36" s="84">
        <f t="shared" si="3"/>
        <v>2616240</v>
      </c>
      <c r="K36" s="89">
        <f>+VLOOKUP(F36,Sheet3!C$5:F$274,4,0)</f>
        <v>2616240</v>
      </c>
      <c r="L36" s="86">
        <f t="shared" si="4"/>
        <v>0</v>
      </c>
    </row>
    <row r="37" spans="1:12" outlineLevel="1" x14ac:dyDescent="0.25">
      <c r="A37" s="73">
        <f t="shared" si="1"/>
        <v>1</v>
      </c>
      <c r="B37" s="82">
        <v>44582</v>
      </c>
      <c r="C37" s="83" t="s">
        <v>458</v>
      </c>
      <c r="D37" s="83" t="s">
        <v>393</v>
      </c>
      <c r="E37" s="83" t="s">
        <v>459</v>
      </c>
      <c r="F37" s="83">
        <f t="shared" si="2"/>
        <v>9285</v>
      </c>
      <c r="G37" s="84">
        <v>39254250</v>
      </c>
      <c r="H37" s="85" t="s">
        <v>395</v>
      </c>
      <c r="I37" s="84">
        <v>3925425</v>
      </c>
      <c r="J37" s="84">
        <f t="shared" si="3"/>
        <v>43179675</v>
      </c>
      <c r="K37" s="89">
        <f>+VLOOKUP(F37,Sheet3!C$5:F$274,4,0)</f>
        <v>43179675</v>
      </c>
      <c r="L37" s="86">
        <f t="shared" si="4"/>
        <v>0</v>
      </c>
    </row>
    <row r="38" spans="1:12" outlineLevel="1" x14ac:dyDescent="0.25">
      <c r="A38" s="73">
        <f t="shared" si="1"/>
        <v>1</v>
      </c>
      <c r="B38" s="82">
        <v>44583</v>
      </c>
      <c r="C38" s="83" t="s">
        <v>460</v>
      </c>
      <c r="D38" s="83" t="s">
        <v>393</v>
      </c>
      <c r="E38" s="83" t="s">
        <v>461</v>
      </c>
      <c r="F38" s="83">
        <f t="shared" si="2"/>
        <v>9286</v>
      </c>
      <c r="G38" s="84">
        <v>2383650</v>
      </c>
      <c r="H38" s="85" t="s">
        <v>395</v>
      </c>
      <c r="I38" s="84">
        <v>238365</v>
      </c>
      <c r="J38" s="84">
        <f t="shared" si="3"/>
        <v>2622015</v>
      </c>
      <c r="K38" s="89">
        <f>+VLOOKUP(F38,Sheet3!C$5:F$274,4,0)</f>
        <v>2622015</v>
      </c>
      <c r="L38" s="86">
        <f t="shared" si="4"/>
        <v>0</v>
      </c>
    </row>
    <row r="39" spans="1:12" outlineLevel="1" x14ac:dyDescent="0.25">
      <c r="A39" s="73">
        <f t="shared" si="1"/>
        <v>1</v>
      </c>
      <c r="B39" s="82">
        <v>44583</v>
      </c>
      <c r="C39" s="83" t="s">
        <v>462</v>
      </c>
      <c r="D39" s="83" t="s">
        <v>393</v>
      </c>
      <c r="E39" s="83" t="s">
        <v>463</v>
      </c>
      <c r="F39" s="83">
        <f t="shared" si="2"/>
        <v>9319</v>
      </c>
      <c r="G39" s="84">
        <v>1285749</v>
      </c>
      <c r="H39" s="85" t="s">
        <v>395</v>
      </c>
      <c r="I39" s="84">
        <v>128575</v>
      </c>
      <c r="J39" s="84">
        <f t="shared" si="3"/>
        <v>1414324</v>
      </c>
      <c r="K39" s="89">
        <f>+VLOOKUP(F39,Sheet3!C$5:F$274,4,0)</f>
        <v>1414324</v>
      </c>
      <c r="L39" s="86">
        <f t="shared" si="4"/>
        <v>0</v>
      </c>
    </row>
    <row r="40" spans="1:12" outlineLevel="1" x14ac:dyDescent="0.25">
      <c r="A40" s="73">
        <f t="shared" si="1"/>
        <v>1</v>
      </c>
      <c r="B40" s="82">
        <v>44583</v>
      </c>
      <c r="C40" s="83" t="s">
        <v>464</v>
      </c>
      <c r="D40" s="83" t="s">
        <v>393</v>
      </c>
      <c r="E40" s="83" t="s">
        <v>465</v>
      </c>
      <c r="F40" s="83">
        <f t="shared" si="2"/>
        <v>9526</v>
      </c>
      <c r="G40" s="84">
        <v>1221695</v>
      </c>
      <c r="H40" s="85" t="s">
        <v>395</v>
      </c>
      <c r="I40" s="84">
        <v>122170</v>
      </c>
      <c r="J40" s="84">
        <f t="shared" si="3"/>
        <v>1343865</v>
      </c>
      <c r="K40" s="89">
        <f>+VLOOKUP(F40,Sheet3!C$5:F$274,4,0)</f>
        <v>1343865</v>
      </c>
      <c r="L40" s="86">
        <f t="shared" si="4"/>
        <v>0</v>
      </c>
    </row>
    <row r="41" spans="1:12" outlineLevel="1" x14ac:dyDescent="0.25">
      <c r="A41" s="73">
        <f t="shared" si="1"/>
        <v>1</v>
      </c>
      <c r="B41" s="82">
        <v>44585</v>
      </c>
      <c r="C41" s="83" t="s">
        <v>466</v>
      </c>
      <c r="D41" s="83" t="s">
        <v>393</v>
      </c>
      <c r="E41" s="83" t="s">
        <v>467</v>
      </c>
      <c r="F41" s="83">
        <f t="shared" si="2"/>
        <v>9706</v>
      </c>
      <c r="G41" s="84">
        <v>4483950</v>
      </c>
      <c r="H41" s="85" t="s">
        <v>395</v>
      </c>
      <c r="I41" s="84">
        <v>448395</v>
      </c>
      <c r="J41" s="84">
        <f t="shared" si="3"/>
        <v>4932345</v>
      </c>
      <c r="K41" s="89">
        <f>+VLOOKUP(F41,Sheet3!C$5:F$274,4,0)</f>
        <v>4932345</v>
      </c>
      <c r="L41" s="86">
        <f t="shared" si="4"/>
        <v>0</v>
      </c>
    </row>
    <row r="42" spans="1:12" outlineLevel="1" x14ac:dyDescent="0.25">
      <c r="A42" s="73">
        <f t="shared" si="1"/>
        <v>1</v>
      </c>
      <c r="B42" s="82">
        <v>44585</v>
      </c>
      <c r="C42" s="83" t="s">
        <v>468</v>
      </c>
      <c r="D42" s="83" t="s">
        <v>393</v>
      </c>
      <c r="E42" s="83" t="s">
        <v>469</v>
      </c>
      <c r="F42" s="83">
        <f t="shared" si="2"/>
        <v>9710</v>
      </c>
      <c r="G42" s="84">
        <v>1066227</v>
      </c>
      <c r="H42" s="85" t="s">
        <v>395</v>
      </c>
      <c r="I42" s="84">
        <v>106623</v>
      </c>
      <c r="J42" s="84">
        <f t="shared" si="3"/>
        <v>1172850</v>
      </c>
      <c r="K42" s="89">
        <f>+VLOOKUP(F42,Sheet3!C$5:F$274,4,0)</f>
        <v>1172850</v>
      </c>
      <c r="L42" s="86">
        <f t="shared" si="4"/>
        <v>0</v>
      </c>
    </row>
    <row r="43" spans="1:12" outlineLevel="1" x14ac:dyDescent="0.25">
      <c r="A43" s="73">
        <f t="shared" si="1"/>
        <v>1</v>
      </c>
      <c r="B43" s="82">
        <v>44586</v>
      </c>
      <c r="C43" s="83" t="s">
        <v>470</v>
      </c>
      <c r="D43" s="83" t="s">
        <v>393</v>
      </c>
      <c r="E43" s="83" t="s">
        <v>471</v>
      </c>
      <c r="F43" s="83">
        <f t="shared" si="2"/>
        <v>10229</v>
      </c>
      <c r="G43" s="84">
        <v>3800910</v>
      </c>
      <c r="H43" s="85" t="s">
        <v>395</v>
      </c>
      <c r="I43" s="84">
        <v>380091</v>
      </c>
      <c r="J43" s="84">
        <f t="shared" si="3"/>
        <v>4181001</v>
      </c>
      <c r="K43" s="89">
        <f>+VLOOKUP(F43,Sheet3!C$5:F$274,4,0)</f>
        <v>4181001</v>
      </c>
      <c r="L43" s="86">
        <f t="shared" si="4"/>
        <v>0</v>
      </c>
    </row>
    <row r="44" spans="1:12" outlineLevel="1" x14ac:dyDescent="0.25">
      <c r="A44" s="73">
        <f t="shared" si="1"/>
        <v>1</v>
      </c>
      <c r="B44" s="82">
        <v>44586</v>
      </c>
      <c r="C44" s="83" t="s">
        <v>472</v>
      </c>
      <c r="D44" s="83" t="s">
        <v>393</v>
      </c>
      <c r="E44" s="83" t="s">
        <v>473</v>
      </c>
      <c r="F44" s="83">
        <f t="shared" si="2"/>
        <v>10239</v>
      </c>
      <c r="G44" s="84">
        <v>1442513</v>
      </c>
      <c r="H44" s="85" t="s">
        <v>395</v>
      </c>
      <c r="I44" s="84">
        <v>144251</v>
      </c>
      <c r="J44" s="84">
        <f t="shared" si="3"/>
        <v>1586764</v>
      </c>
      <c r="K44" s="89">
        <f>+VLOOKUP(F44,Sheet3!C$5:F$274,4,0)</f>
        <v>1586764</v>
      </c>
      <c r="L44" s="86">
        <f t="shared" si="4"/>
        <v>0</v>
      </c>
    </row>
    <row r="45" spans="1:12" outlineLevel="1" x14ac:dyDescent="0.25">
      <c r="A45" s="73">
        <f t="shared" si="1"/>
        <v>1</v>
      </c>
      <c r="B45" s="82">
        <v>44586</v>
      </c>
      <c r="C45" s="83" t="s">
        <v>474</v>
      </c>
      <c r="D45" s="83" t="s">
        <v>393</v>
      </c>
      <c r="E45" s="83" t="s">
        <v>475</v>
      </c>
      <c r="F45" s="83">
        <f t="shared" si="2"/>
        <v>10315</v>
      </c>
      <c r="G45" s="84">
        <v>3405465</v>
      </c>
      <c r="H45" s="85" t="s">
        <v>395</v>
      </c>
      <c r="I45" s="84">
        <v>340547</v>
      </c>
      <c r="J45" s="84">
        <f t="shared" si="3"/>
        <v>3746012</v>
      </c>
      <c r="K45" s="89">
        <f>+VLOOKUP(F45,Sheet3!C$5:F$274,4,0)</f>
        <v>3746012</v>
      </c>
      <c r="L45" s="86">
        <f t="shared" si="4"/>
        <v>0</v>
      </c>
    </row>
    <row r="46" spans="1:12" outlineLevel="1" x14ac:dyDescent="0.25">
      <c r="A46" s="73">
        <f t="shared" si="1"/>
        <v>1</v>
      </c>
      <c r="B46" s="82">
        <v>44587</v>
      </c>
      <c r="C46" s="83" t="s">
        <v>476</v>
      </c>
      <c r="D46" s="83" t="s">
        <v>393</v>
      </c>
      <c r="E46" s="83" t="s">
        <v>477</v>
      </c>
      <c r="F46" s="83">
        <f t="shared" si="2"/>
        <v>10329</v>
      </c>
      <c r="G46" s="84">
        <v>686760</v>
      </c>
      <c r="H46" s="85" t="s">
        <v>395</v>
      </c>
      <c r="I46" s="84">
        <v>68676</v>
      </c>
      <c r="J46" s="84">
        <f t="shared" si="3"/>
        <v>755436</v>
      </c>
      <c r="K46" s="89">
        <f>+VLOOKUP(F46,Sheet3!C$5:F$274,4,0)</f>
        <v>755436</v>
      </c>
      <c r="L46" s="86">
        <f t="shared" si="4"/>
        <v>0</v>
      </c>
    </row>
    <row r="47" spans="1:12" outlineLevel="1" x14ac:dyDescent="0.25">
      <c r="A47" s="73">
        <f t="shared" si="1"/>
        <v>1</v>
      </c>
      <c r="B47" s="82">
        <v>44587</v>
      </c>
      <c r="C47" s="83" t="s">
        <v>478</v>
      </c>
      <c r="D47" s="83" t="s">
        <v>393</v>
      </c>
      <c r="E47" s="83" t="s">
        <v>479</v>
      </c>
      <c r="F47" s="83">
        <f t="shared" si="2"/>
        <v>10344</v>
      </c>
      <c r="G47" s="84">
        <v>2275445</v>
      </c>
      <c r="H47" s="85" t="s">
        <v>395</v>
      </c>
      <c r="I47" s="84">
        <v>227545</v>
      </c>
      <c r="J47" s="84">
        <f t="shared" si="3"/>
        <v>2502990</v>
      </c>
      <c r="K47" s="89">
        <f>+VLOOKUP(F47,Sheet3!C$5:F$274,4,0)</f>
        <v>2502990</v>
      </c>
      <c r="L47" s="86">
        <f t="shared" si="4"/>
        <v>0</v>
      </c>
    </row>
    <row r="48" spans="1:12" outlineLevel="1" x14ac:dyDescent="0.25">
      <c r="A48" s="73">
        <f t="shared" si="1"/>
        <v>1</v>
      </c>
      <c r="B48" s="82">
        <v>44587</v>
      </c>
      <c r="C48" s="83" t="s">
        <v>480</v>
      </c>
      <c r="D48" s="83" t="s">
        <v>393</v>
      </c>
      <c r="E48" s="83" t="s">
        <v>481</v>
      </c>
      <c r="F48" s="83">
        <f t="shared" si="2"/>
        <v>10345</v>
      </c>
      <c r="G48" s="84">
        <v>1026099</v>
      </c>
      <c r="H48" s="85" t="s">
        <v>395</v>
      </c>
      <c r="I48" s="84">
        <v>102610</v>
      </c>
      <c r="J48" s="84">
        <f t="shared" si="3"/>
        <v>1128709</v>
      </c>
      <c r="K48" s="89">
        <f>+VLOOKUP(F48,Sheet3!C$5:F$274,4,0)</f>
        <v>1128709</v>
      </c>
      <c r="L48" s="86">
        <f t="shared" si="4"/>
        <v>0</v>
      </c>
    </row>
    <row r="49" spans="1:12" outlineLevel="1" x14ac:dyDescent="0.25">
      <c r="A49" s="73">
        <f t="shared" si="1"/>
        <v>1</v>
      </c>
      <c r="B49" s="82">
        <v>44588</v>
      </c>
      <c r="C49" s="83" t="s">
        <v>482</v>
      </c>
      <c r="D49" s="83" t="s">
        <v>393</v>
      </c>
      <c r="E49" s="83" t="s">
        <v>483</v>
      </c>
      <c r="F49" s="83">
        <f t="shared" si="2"/>
        <v>10379</v>
      </c>
      <c r="G49" s="84">
        <v>11870879</v>
      </c>
      <c r="H49" s="85" t="s">
        <v>395</v>
      </c>
      <c r="I49" s="84">
        <v>1187088</v>
      </c>
      <c r="J49" s="84">
        <f t="shared" si="3"/>
        <v>13057967</v>
      </c>
      <c r="K49" s="89">
        <f>+VLOOKUP(F49,Sheet3!C$5:F$274,4,0)</f>
        <v>13057967</v>
      </c>
      <c r="L49" s="86">
        <f t="shared" si="4"/>
        <v>0</v>
      </c>
    </row>
    <row r="50" spans="1:12" outlineLevel="1" x14ac:dyDescent="0.25">
      <c r="A50" s="73">
        <f t="shared" si="1"/>
        <v>2</v>
      </c>
      <c r="B50" s="82">
        <v>44600</v>
      </c>
      <c r="C50" s="83" t="s">
        <v>484</v>
      </c>
      <c r="D50" s="83" t="s">
        <v>393</v>
      </c>
      <c r="E50" s="83" t="s">
        <v>485</v>
      </c>
      <c r="F50" s="83">
        <f t="shared" si="2"/>
        <v>10715</v>
      </c>
      <c r="G50" s="84">
        <v>1154664</v>
      </c>
      <c r="H50" s="85" t="s">
        <v>486</v>
      </c>
      <c r="I50" s="84">
        <v>92373</v>
      </c>
      <c r="J50" s="84">
        <f t="shared" si="3"/>
        <v>1247037</v>
      </c>
      <c r="K50" s="89">
        <f>+VLOOKUP(F50,Sheet3!C$5:F$274,4,0)</f>
        <v>1247038</v>
      </c>
      <c r="L50" s="86">
        <f t="shared" si="4"/>
        <v>1</v>
      </c>
    </row>
    <row r="51" spans="1:12" outlineLevel="1" x14ac:dyDescent="0.25">
      <c r="A51" s="73">
        <f t="shared" si="1"/>
        <v>2</v>
      </c>
      <c r="B51" s="82">
        <v>44600</v>
      </c>
      <c r="C51" s="83" t="s">
        <v>487</v>
      </c>
      <c r="D51" s="83" t="s">
        <v>393</v>
      </c>
      <c r="E51" s="83" t="s">
        <v>488</v>
      </c>
      <c r="F51" s="83">
        <f t="shared" si="2"/>
        <v>10716</v>
      </c>
      <c r="G51" s="84">
        <v>4132821</v>
      </c>
      <c r="H51" s="85" t="s">
        <v>486</v>
      </c>
      <c r="I51" s="84">
        <v>330626</v>
      </c>
      <c r="J51" s="84">
        <f t="shared" si="3"/>
        <v>4463447</v>
      </c>
      <c r="K51" s="89">
        <f>+VLOOKUP(F51,Sheet3!C$5:F$274,4,0)</f>
        <v>4463445</v>
      </c>
      <c r="L51" s="86">
        <f t="shared" si="4"/>
        <v>-2</v>
      </c>
    </row>
    <row r="52" spans="1:12" outlineLevel="1" x14ac:dyDescent="0.25">
      <c r="A52" s="73">
        <f t="shared" si="1"/>
        <v>2</v>
      </c>
      <c r="B52" s="82">
        <v>44600</v>
      </c>
      <c r="C52" s="83" t="s">
        <v>489</v>
      </c>
      <c r="D52" s="83" t="s">
        <v>393</v>
      </c>
      <c r="E52" s="83" t="s">
        <v>490</v>
      </c>
      <c r="F52" s="83">
        <f t="shared" si="2"/>
        <v>10717</v>
      </c>
      <c r="G52" s="84">
        <v>1311284</v>
      </c>
      <c r="H52" s="85" t="s">
        <v>486</v>
      </c>
      <c r="I52" s="84">
        <v>104903</v>
      </c>
      <c r="J52" s="84">
        <f t="shared" si="3"/>
        <v>1416187</v>
      </c>
      <c r="K52" s="89">
        <f>+VLOOKUP(F52,Sheet3!C$5:F$274,4,0)</f>
        <v>1416188</v>
      </c>
      <c r="L52" s="86">
        <f t="shared" si="4"/>
        <v>1</v>
      </c>
    </row>
    <row r="53" spans="1:12" outlineLevel="1" x14ac:dyDescent="0.25">
      <c r="A53" s="73">
        <f t="shared" si="1"/>
        <v>2</v>
      </c>
      <c r="B53" s="82">
        <v>44600</v>
      </c>
      <c r="C53" s="83" t="s">
        <v>491</v>
      </c>
      <c r="D53" s="83" t="s">
        <v>393</v>
      </c>
      <c r="E53" s="83" t="s">
        <v>492</v>
      </c>
      <c r="F53" s="83">
        <f t="shared" si="2"/>
        <v>10718</v>
      </c>
      <c r="G53" s="84">
        <v>1114685</v>
      </c>
      <c r="H53" s="85" t="s">
        <v>486</v>
      </c>
      <c r="I53" s="84">
        <v>89175</v>
      </c>
      <c r="J53" s="84">
        <f t="shared" si="3"/>
        <v>1203860</v>
      </c>
      <c r="K53" s="89">
        <f>+VLOOKUP(F53,Sheet3!C$5:F$274,4,0)</f>
        <v>1203860</v>
      </c>
      <c r="L53" s="86">
        <f t="shared" si="4"/>
        <v>0</v>
      </c>
    </row>
    <row r="54" spans="1:12" outlineLevel="1" x14ac:dyDescent="0.25">
      <c r="A54" s="73">
        <f t="shared" si="1"/>
        <v>2</v>
      </c>
      <c r="B54" s="82">
        <v>44600</v>
      </c>
      <c r="C54" s="83" t="s">
        <v>493</v>
      </c>
      <c r="D54" s="83" t="s">
        <v>393</v>
      </c>
      <c r="E54" s="83" t="s">
        <v>494</v>
      </c>
      <c r="F54" s="83">
        <f t="shared" si="2"/>
        <v>10719</v>
      </c>
      <c r="G54" s="84">
        <v>666142</v>
      </c>
      <c r="H54" s="85" t="s">
        <v>486</v>
      </c>
      <c r="I54" s="84">
        <v>53291</v>
      </c>
      <c r="J54" s="84">
        <f t="shared" si="3"/>
        <v>719433</v>
      </c>
      <c r="K54" s="89">
        <f>+VLOOKUP(F54,Sheet3!C$5:F$274,4,0)</f>
        <v>719433</v>
      </c>
      <c r="L54" s="86">
        <f t="shared" si="4"/>
        <v>0</v>
      </c>
    </row>
    <row r="55" spans="1:12" outlineLevel="1" x14ac:dyDescent="0.25">
      <c r="A55" s="73">
        <f t="shared" si="1"/>
        <v>2</v>
      </c>
      <c r="B55" s="82">
        <v>44600</v>
      </c>
      <c r="C55" s="83" t="s">
        <v>495</v>
      </c>
      <c r="D55" s="83" t="s">
        <v>393</v>
      </c>
      <c r="E55" s="83" t="s">
        <v>496</v>
      </c>
      <c r="F55" s="83">
        <f t="shared" si="2"/>
        <v>10721</v>
      </c>
      <c r="G55" s="84">
        <v>1354781</v>
      </c>
      <c r="H55" s="85" t="s">
        <v>486</v>
      </c>
      <c r="I55" s="84">
        <v>108382</v>
      </c>
      <c r="J55" s="84">
        <f t="shared" si="3"/>
        <v>1463163</v>
      </c>
      <c r="K55" s="89">
        <f>+VLOOKUP(F55,Sheet3!C$5:F$274,4,0)</f>
        <v>1463163</v>
      </c>
      <c r="L55" s="86">
        <f t="shared" si="4"/>
        <v>0</v>
      </c>
    </row>
    <row r="56" spans="1:12" outlineLevel="1" x14ac:dyDescent="0.25">
      <c r="A56" s="73">
        <f t="shared" si="1"/>
        <v>2</v>
      </c>
      <c r="B56" s="82">
        <v>44600</v>
      </c>
      <c r="C56" s="83" t="s">
        <v>497</v>
      </c>
      <c r="D56" s="83" t="s">
        <v>393</v>
      </c>
      <c r="E56" s="83" t="s">
        <v>498</v>
      </c>
      <c r="F56" s="83">
        <f t="shared" si="2"/>
        <v>10725</v>
      </c>
      <c r="G56" s="84">
        <v>896790</v>
      </c>
      <c r="H56" s="85" t="s">
        <v>486</v>
      </c>
      <c r="I56" s="84">
        <v>71743</v>
      </c>
      <c r="J56" s="84">
        <f t="shared" si="3"/>
        <v>968533</v>
      </c>
      <c r="K56" s="89">
        <f>+VLOOKUP(F56,Sheet3!C$5:F$274,4,0)</f>
        <v>968533</v>
      </c>
      <c r="L56" s="86">
        <f t="shared" si="4"/>
        <v>0</v>
      </c>
    </row>
    <row r="57" spans="1:12" outlineLevel="1" x14ac:dyDescent="0.25">
      <c r="A57" s="73">
        <f t="shared" si="1"/>
        <v>2</v>
      </c>
      <c r="B57" s="82">
        <v>44601</v>
      </c>
      <c r="C57" s="83" t="s">
        <v>499</v>
      </c>
      <c r="D57" s="83" t="s">
        <v>393</v>
      </c>
      <c r="E57" s="83" t="s">
        <v>500</v>
      </c>
      <c r="F57" s="83">
        <f t="shared" si="2"/>
        <v>10768</v>
      </c>
      <c r="G57" s="84">
        <v>1906285</v>
      </c>
      <c r="H57" s="85" t="s">
        <v>486</v>
      </c>
      <c r="I57" s="84">
        <v>152503</v>
      </c>
      <c r="J57" s="84">
        <f t="shared" si="3"/>
        <v>2058788</v>
      </c>
      <c r="K57" s="89">
        <f>+VLOOKUP(F57,Sheet3!C$5:F$274,4,0)</f>
        <v>2058788</v>
      </c>
      <c r="L57" s="86">
        <f t="shared" si="4"/>
        <v>0</v>
      </c>
    </row>
    <row r="58" spans="1:12" outlineLevel="1" x14ac:dyDescent="0.25">
      <c r="A58" s="73">
        <f t="shared" si="1"/>
        <v>2</v>
      </c>
      <c r="B58" s="82">
        <v>44601</v>
      </c>
      <c r="C58" s="83" t="s">
        <v>501</v>
      </c>
      <c r="D58" s="83" t="s">
        <v>393</v>
      </c>
      <c r="E58" s="83" t="s">
        <v>502</v>
      </c>
      <c r="F58" s="83">
        <f t="shared" si="2"/>
        <v>10769</v>
      </c>
      <c r="G58" s="84">
        <v>1797840</v>
      </c>
      <c r="H58" s="85" t="s">
        <v>486</v>
      </c>
      <c r="I58" s="84">
        <v>143827</v>
      </c>
      <c r="J58" s="84">
        <f t="shared" si="3"/>
        <v>1941667</v>
      </c>
      <c r="K58" s="89">
        <f>+VLOOKUP(F58,Sheet3!C$5:F$274,4,0)</f>
        <v>1941667</v>
      </c>
      <c r="L58" s="86">
        <f t="shared" si="4"/>
        <v>0</v>
      </c>
    </row>
    <row r="59" spans="1:12" outlineLevel="1" x14ac:dyDescent="0.25">
      <c r="A59" s="73">
        <f t="shared" si="1"/>
        <v>2</v>
      </c>
      <c r="B59" s="82">
        <v>44601</v>
      </c>
      <c r="C59" s="83" t="s">
        <v>503</v>
      </c>
      <c r="D59" s="83" t="s">
        <v>393</v>
      </c>
      <c r="E59" s="83" t="s">
        <v>504</v>
      </c>
      <c r="F59" s="83">
        <f t="shared" si="2"/>
        <v>10770</v>
      </c>
      <c r="G59" s="84">
        <v>2369300</v>
      </c>
      <c r="H59" s="85" t="s">
        <v>486</v>
      </c>
      <c r="I59" s="84">
        <v>189544</v>
      </c>
      <c r="J59" s="84">
        <f t="shared" si="3"/>
        <v>2558844</v>
      </c>
      <c r="K59" s="89">
        <f>+VLOOKUP(F59,Sheet3!C$5:F$274,4,0)</f>
        <v>2558844</v>
      </c>
      <c r="L59" s="86">
        <f t="shared" si="4"/>
        <v>0</v>
      </c>
    </row>
    <row r="60" spans="1:12" outlineLevel="1" x14ac:dyDescent="0.25">
      <c r="A60" s="73">
        <f t="shared" si="1"/>
        <v>2</v>
      </c>
      <c r="B60" s="82">
        <v>44601</v>
      </c>
      <c r="C60" s="83" t="s">
        <v>505</v>
      </c>
      <c r="D60" s="83" t="s">
        <v>393</v>
      </c>
      <c r="E60" s="83" t="s">
        <v>506</v>
      </c>
      <c r="F60" s="83">
        <f t="shared" si="2"/>
        <v>11239</v>
      </c>
      <c r="G60" s="84">
        <v>1012654</v>
      </c>
      <c r="H60" s="85" t="s">
        <v>486</v>
      </c>
      <c r="I60" s="84">
        <v>81012</v>
      </c>
      <c r="J60" s="84">
        <f t="shared" si="3"/>
        <v>1093666</v>
      </c>
      <c r="K60" s="89">
        <f>+VLOOKUP(F60,Sheet3!C$5:F$274,4,0)</f>
        <v>1093666</v>
      </c>
      <c r="L60" s="86">
        <f t="shared" si="4"/>
        <v>0</v>
      </c>
    </row>
    <row r="61" spans="1:12" outlineLevel="1" x14ac:dyDescent="0.25">
      <c r="A61" s="73">
        <f t="shared" si="1"/>
        <v>2</v>
      </c>
      <c r="B61" s="82">
        <v>44603</v>
      </c>
      <c r="C61" s="83" t="s">
        <v>507</v>
      </c>
      <c r="D61" s="83" t="s">
        <v>393</v>
      </c>
      <c r="E61" s="83" t="s">
        <v>508</v>
      </c>
      <c r="F61" s="83">
        <f t="shared" si="2"/>
        <v>11475</v>
      </c>
      <c r="G61" s="84">
        <v>957318</v>
      </c>
      <c r="H61" s="85" t="s">
        <v>486</v>
      </c>
      <c r="I61" s="84">
        <v>76585</v>
      </c>
      <c r="J61" s="84">
        <f t="shared" si="3"/>
        <v>1033903</v>
      </c>
      <c r="K61" s="89">
        <f>+VLOOKUP(F61,Sheet3!C$5:F$274,4,0)</f>
        <v>1033903</v>
      </c>
      <c r="L61" s="86">
        <f t="shared" si="4"/>
        <v>0</v>
      </c>
    </row>
    <row r="62" spans="1:12" outlineLevel="1" x14ac:dyDescent="0.25">
      <c r="A62" s="73">
        <f t="shared" si="1"/>
        <v>2</v>
      </c>
      <c r="B62" s="82">
        <v>44603</v>
      </c>
      <c r="C62" s="83" t="s">
        <v>509</v>
      </c>
      <c r="D62" s="83" t="s">
        <v>393</v>
      </c>
      <c r="E62" s="83" t="s">
        <v>510</v>
      </c>
      <c r="F62" s="83">
        <f t="shared" si="2"/>
        <v>11476</v>
      </c>
      <c r="G62" s="84">
        <v>1244964</v>
      </c>
      <c r="H62" s="85" t="s">
        <v>486</v>
      </c>
      <c r="I62" s="84">
        <v>99597</v>
      </c>
      <c r="J62" s="84">
        <f t="shared" si="3"/>
        <v>1344561</v>
      </c>
      <c r="K62" s="89">
        <f>+VLOOKUP(F62,Sheet3!C$5:F$274,4,0)</f>
        <v>1344561</v>
      </c>
      <c r="L62" s="86">
        <f t="shared" si="4"/>
        <v>0</v>
      </c>
    </row>
    <row r="63" spans="1:12" outlineLevel="1" x14ac:dyDescent="0.25">
      <c r="A63" s="73">
        <f t="shared" si="1"/>
        <v>2</v>
      </c>
      <c r="B63" s="82">
        <v>44607</v>
      </c>
      <c r="C63" s="83" t="s">
        <v>511</v>
      </c>
      <c r="D63" s="83" t="s">
        <v>393</v>
      </c>
      <c r="E63" s="83" t="s">
        <v>512</v>
      </c>
      <c r="F63" s="83">
        <f t="shared" si="2"/>
        <v>12716</v>
      </c>
      <c r="G63" s="84">
        <v>1123076</v>
      </c>
      <c r="H63" s="85" t="s">
        <v>486</v>
      </c>
      <c r="I63" s="84">
        <v>89846</v>
      </c>
      <c r="J63" s="84">
        <f t="shared" si="3"/>
        <v>1212922</v>
      </c>
      <c r="K63" s="89">
        <f>+VLOOKUP(F63,Sheet3!C$5:F$274,4,0)</f>
        <v>1212922</v>
      </c>
      <c r="L63" s="86">
        <f t="shared" si="4"/>
        <v>0</v>
      </c>
    </row>
    <row r="64" spans="1:12" outlineLevel="1" x14ac:dyDescent="0.25">
      <c r="A64" s="73">
        <f t="shared" si="1"/>
        <v>2</v>
      </c>
      <c r="B64" s="82">
        <v>44607</v>
      </c>
      <c r="C64" s="83" t="s">
        <v>513</v>
      </c>
      <c r="D64" s="83" t="s">
        <v>393</v>
      </c>
      <c r="E64" s="83" t="s">
        <v>514</v>
      </c>
      <c r="F64" s="83">
        <f t="shared" si="2"/>
        <v>12760</v>
      </c>
      <c r="G64" s="84">
        <v>3794170</v>
      </c>
      <c r="H64" s="85" t="s">
        <v>486</v>
      </c>
      <c r="I64" s="84">
        <v>303534</v>
      </c>
      <c r="J64" s="84">
        <f t="shared" si="3"/>
        <v>4097704</v>
      </c>
      <c r="K64" s="89">
        <f>+VLOOKUP(F64,Sheet3!C$5:F$274,4,0)</f>
        <v>4097704</v>
      </c>
      <c r="L64" s="86">
        <f t="shared" si="4"/>
        <v>0</v>
      </c>
    </row>
    <row r="65" spans="1:12" outlineLevel="1" x14ac:dyDescent="0.25">
      <c r="A65" s="73">
        <f t="shared" si="1"/>
        <v>2</v>
      </c>
      <c r="B65" s="82">
        <v>44608</v>
      </c>
      <c r="C65" s="83" t="s">
        <v>515</v>
      </c>
      <c r="D65" s="83" t="s">
        <v>393</v>
      </c>
      <c r="E65" s="83" t="s">
        <v>516</v>
      </c>
      <c r="F65" s="83">
        <f t="shared" si="2"/>
        <v>12799</v>
      </c>
      <c r="G65" s="84">
        <v>3968076</v>
      </c>
      <c r="H65" s="85" t="s">
        <v>486</v>
      </c>
      <c r="I65" s="84">
        <v>317446</v>
      </c>
      <c r="J65" s="84">
        <f t="shared" si="3"/>
        <v>4285522</v>
      </c>
      <c r="K65" s="89">
        <f>+VLOOKUP(F65,Sheet3!C$5:F$274,4,0)</f>
        <v>4285522</v>
      </c>
      <c r="L65" s="86">
        <f t="shared" si="4"/>
        <v>0</v>
      </c>
    </row>
    <row r="66" spans="1:12" outlineLevel="1" x14ac:dyDescent="0.25">
      <c r="A66" s="73">
        <f t="shared" si="1"/>
        <v>2</v>
      </c>
      <c r="B66" s="82">
        <v>44613</v>
      </c>
      <c r="C66" s="83" t="s">
        <v>517</v>
      </c>
      <c r="D66" s="83" t="s">
        <v>393</v>
      </c>
      <c r="E66" s="83" t="s">
        <v>518</v>
      </c>
      <c r="F66" s="83">
        <f t="shared" si="2"/>
        <v>13235</v>
      </c>
      <c r="G66" s="84">
        <v>3179280</v>
      </c>
      <c r="H66" s="85" t="s">
        <v>486</v>
      </c>
      <c r="I66" s="84">
        <v>254342</v>
      </c>
      <c r="J66" s="84">
        <f t="shared" si="3"/>
        <v>3433622</v>
      </c>
      <c r="K66" s="89">
        <f>+VLOOKUP(F66,Sheet3!C$5:F$274,4,0)</f>
        <v>3433622</v>
      </c>
      <c r="L66" s="86">
        <f t="shared" si="4"/>
        <v>0</v>
      </c>
    </row>
    <row r="67" spans="1:12" outlineLevel="1" x14ac:dyDescent="0.25">
      <c r="A67" s="73">
        <f t="shared" si="1"/>
        <v>2</v>
      </c>
      <c r="B67" s="82">
        <v>44613</v>
      </c>
      <c r="C67" s="83" t="s">
        <v>519</v>
      </c>
      <c r="D67" s="83" t="s">
        <v>393</v>
      </c>
      <c r="E67" s="83" t="s">
        <v>520</v>
      </c>
      <c r="F67" s="83">
        <f t="shared" si="2"/>
        <v>13236</v>
      </c>
      <c r="G67" s="84">
        <v>4114505</v>
      </c>
      <c r="H67" s="85" t="s">
        <v>486</v>
      </c>
      <c r="I67" s="84">
        <v>329160</v>
      </c>
      <c r="J67" s="84">
        <f t="shared" si="3"/>
        <v>4443665</v>
      </c>
      <c r="K67" s="89">
        <f>+VLOOKUP(F67,Sheet3!C$5:F$274,4,0)</f>
        <v>4443665</v>
      </c>
      <c r="L67" s="86">
        <f t="shared" si="4"/>
        <v>0</v>
      </c>
    </row>
    <row r="68" spans="1:12" outlineLevel="1" x14ac:dyDescent="0.25">
      <c r="A68" s="73">
        <f t="shared" si="1"/>
        <v>2</v>
      </c>
      <c r="B68" s="82">
        <v>44613</v>
      </c>
      <c r="C68" s="83" t="s">
        <v>521</v>
      </c>
      <c r="D68" s="83" t="s">
        <v>393</v>
      </c>
      <c r="E68" s="83" t="s">
        <v>522</v>
      </c>
      <c r="F68" s="83">
        <f t="shared" si="2"/>
        <v>13275</v>
      </c>
      <c r="G68" s="84">
        <v>1160930</v>
      </c>
      <c r="H68" s="85" t="s">
        <v>486</v>
      </c>
      <c r="I68" s="84">
        <v>92874</v>
      </c>
      <c r="J68" s="84">
        <f t="shared" si="3"/>
        <v>1253804</v>
      </c>
      <c r="K68" s="89">
        <f>+VLOOKUP(F68,Sheet3!C$5:F$274,4,0)</f>
        <v>1253804</v>
      </c>
      <c r="L68" s="86">
        <f t="shared" si="4"/>
        <v>0</v>
      </c>
    </row>
    <row r="69" spans="1:12" outlineLevel="1" x14ac:dyDescent="0.25">
      <c r="A69" s="73">
        <f t="shared" si="1"/>
        <v>2</v>
      </c>
      <c r="B69" s="82">
        <v>44616</v>
      </c>
      <c r="C69" s="83" t="s">
        <v>523</v>
      </c>
      <c r="D69" s="83" t="s">
        <v>393</v>
      </c>
      <c r="E69" s="83" t="s">
        <v>524</v>
      </c>
      <c r="F69" s="83">
        <f t="shared" si="2"/>
        <v>13874</v>
      </c>
      <c r="G69" s="84">
        <v>2688419</v>
      </c>
      <c r="H69" s="85" t="s">
        <v>486</v>
      </c>
      <c r="I69" s="84">
        <v>215074</v>
      </c>
      <c r="J69" s="84">
        <f t="shared" si="3"/>
        <v>2903493</v>
      </c>
      <c r="K69" s="89">
        <f>+VLOOKUP(F69,Sheet3!C$5:F$274,4,0)</f>
        <v>2903493</v>
      </c>
      <c r="L69" s="86">
        <f t="shared" si="4"/>
        <v>0</v>
      </c>
    </row>
    <row r="70" spans="1:12" outlineLevel="1" x14ac:dyDescent="0.25">
      <c r="A70" s="73">
        <f t="shared" ref="A70:A132" si="5">+MONTH(B70)</f>
        <v>3</v>
      </c>
      <c r="B70" s="82">
        <v>44621</v>
      </c>
      <c r="C70" s="83" t="s">
        <v>525</v>
      </c>
      <c r="D70" s="83" t="s">
        <v>393</v>
      </c>
      <c r="E70" s="83" t="s">
        <v>526</v>
      </c>
      <c r="F70" s="83">
        <f t="shared" ref="F70:F132" si="6">+C70*1</f>
        <v>14437</v>
      </c>
      <c r="G70" s="84">
        <v>525792</v>
      </c>
      <c r="H70" s="85" t="s">
        <v>486</v>
      </c>
      <c r="I70" s="84">
        <v>42063</v>
      </c>
      <c r="J70" s="84">
        <f t="shared" ref="J70:J132" si="7">+I70+G70</f>
        <v>567855</v>
      </c>
      <c r="K70" s="89">
        <f>+VLOOKUP(F70,Sheet3!C$5:F$274,4,0)</f>
        <v>567855</v>
      </c>
      <c r="L70" s="86">
        <f t="shared" ref="L70:L132" si="8">+K70-J70</f>
        <v>0</v>
      </c>
    </row>
    <row r="71" spans="1:12" outlineLevel="1" x14ac:dyDescent="0.25">
      <c r="A71" s="73">
        <f t="shared" si="5"/>
        <v>3</v>
      </c>
      <c r="B71" s="82">
        <v>44621</v>
      </c>
      <c r="C71" s="83" t="s">
        <v>527</v>
      </c>
      <c r="D71" s="83" t="s">
        <v>393</v>
      </c>
      <c r="E71" s="83" t="s">
        <v>528</v>
      </c>
      <c r="F71" s="83">
        <f t="shared" si="6"/>
        <v>14446</v>
      </c>
      <c r="G71" s="84">
        <v>1319125</v>
      </c>
      <c r="H71" s="85" t="s">
        <v>486</v>
      </c>
      <c r="I71" s="84">
        <v>105530</v>
      </c>
      <c r="J71" s="84">
        <f t="shared" si="7"/>
        <v>1424655</v>
      </c>
      <c r="K71" s="89">
        <f>+VLOOKUP(F71,Sheet3!C$5:F$274,4,0)</f>
        <v>1424655</v>
      </c>
      <c r="L71" s="86">
        <f t="shared" si="8"/>
        <v>0</v>
      </c>
    </row>
    <row r="72" spans="1:12" outlineLevel="1" x14ac:dyDescent="0.25">
      <c r="A72" s="73">
        <f t="shared" si="5"/>
        <v>3</v>
      </c>
      <c r="B72" s="82">
        <v>44623</v>
      </c>
      <c r="C72" s="83" t="s">
        <v>531</v>
      </c>
      <c r="D72" s="83" t="s">
        <v>532</v>
      </c>
      <c r="E72" s="83" t="s">
        <v>533</v>
      </c>
      <c r="F72" s="83">
        <f t="shared" si="6"/>
        <v>23</v>
      </c>
      <c r="G72" s="84">
        <v>1357119</v>
      </c>
      <c r="H72" s="85" t="s">
        <v>486</v>
      </c>
      <c r="I72" s="84">
        <v>108570</v>
      </c>
      <c r="J72" s="84">
        <f t="shared" si="7"/>
        <v>1465689</v>
      </c>
      <c r="K72" s="89">
        <f>+VLOOKUP(F72,Sheet3!C$5:F$274,4,0)</f>
        <v>1465689</v>
      </c>
      <c r="L72" s="86">
        <f t="shared" si="8"/>
        <v>0</v>
      </c>
    </row>
    <row r="73" spans="1:12" outlineLevel="1" x14ac:dyDescent="0.25">
      <c r="A73" s="73">
        <f t="shared" si="5"/>
        <v>3</v>
      </c>
      <c r="B73" s="82">
        <v>44624</v>
      </c>
      <c r="C73" s="83" t="s">
        <v>534</v>
      </c>
      <c r="D73" s="83" t="s">
        <v>532</v>
      </c>
      <c r="E73" s="83" t="s">
        <v>535</v>
      </c>
      <c r="F73" s="83">
        <f t="shared" si="6"/>
        <v>231</v>
      </c>
      <c r="G73" s="84">
        <v>3575680</v>
      </c>
      <c r="H73" s="85" t="s">
        <v>486</v>
      </c>
      <c r="I73" s="84">
        <v>286054</v>
      </c>
      <c r="J73" s="84">
        <f t="shared" si="7"/>
        <v>3861734</v>
      </c>
      <c r="K73" s="89">
        <f>+VLOOKUP(F73,Sheet3!C$5:F$274,4,0)</f>
        <v>3861734</v>
      </c>
      <c r="L73" s="86">
        <f t="shared" si="8"/>
        <v>0</v>
      </c>
    </row>
    <row r="74" spans="1:12" outlineLevel="1" x14ac:dyDescent="0.25">
      <c r="A74" s="73">
        <f t="shared" si="5"/>
        <v>3</v>
      </c>
      <c r="B74" s="82">
        <v>44625</v>
      </c>
      <c r="C74" s="83" t="s">
        <v>536</v>
      </c>
      <c r="D74" s="83" t="s">
        <v>532</v>
      </c>
      <c r="E74" s="83" t="s">
        <v>537</v>
      </c>
      <c r="F74" s="83">
        <f t="shared" si="6"/>
        <v>263</v>
      </c>
      <c r="G74" s="84">
        <v>1273550</v>
      </c>
      <c r="H74" s="85" t="s">
        <v>486</v>
      </c>
      <c r="I74" s="84">
        <v>101884</v>
      </c>
      <c r="J74" s="84">
        <f t="shared" si="7"/>
        <v>1375434</v>
      </c>
      <c r="K74" s="89">
        <f>+VLOOKUP(F74,Sheet3!C$5:F$274,4,0)</f>
        <v>1375434</v>
      </c>
      <c r="L74" s="86">
        <f t="shared" si="8"/>
        <v>0</v>
      </c>
    </row>
    <row r="75" spans="1:12" outlineLevel="1" x14ac:dyDescent="0.25">
      <c r="A75" s="73">
        <f t="shared" si="5"/>
        <v>3</v>
      </c>
      <c r="B75" s="82">
        <v>44627</v>
      </c>
      <c r="C75" s="83" t="s">
        <v>538</v>
      </c>
      <c r="D75" s="83" t="s">
        <v>532</v>
      </c>
      <c r="E75" s="83" t="s">
        <v>539</v>
      </c>
      <c r="F75" s="83">
        <f t="shared" si="6"/>
        <v>448</v>
      </c>
      <c r="G75" s="84">
        <v>2110725</v>
      </c>
      <c r="H75" s="85" t="s">
        <v>486</v>
      </c>
      <c r="I75" s="84">
        <v>168858</v>
      </c>
      <c r="J75" s="84">
        <f t="shared" si="7"/>
        <v>2279583</v>
      </c>
      <c r="K75" s="89">
        <f>+VLOOKUP(F75,Sheet3!C$5:F$274,4,0)</f>
        <v>2279583</v>
      </c>
      <c r="L75" s="86">
        <f t="shared" si="8"/>
        <v>0</v>
      </c>
    </row>
    <row r="76" spans="1:12" outlineLevel="1" x14ac:dyDescent="0.25">
      <c r="A76" s="73">
        <f t="shared" si="5"/>
        <v>3</v>
      </c>
      <c r="B76" s="82">
        <v>44627</v>
      </c>
      <c r="C76" s="83" t="s">
        <v>540</v>
      </c>
      <c r="D76" s="83" t="s">
        <v>532</v>
      </c>
      <c r="E76" s="83" t="s">
        <v>541</v>
      </c>
      <c r="F76" s="83">
        <f t="shared" si="6"/>
        <v>449</v>
      </c>
      <c r="G76" s="84">
        <v>5674130</v>
      </c>
      <c r="H76" s="85" t="s">
        <v>486</v>
      </c>
      <c r="I76" s="84">
        <v>453930</v>
      </c>
      <c r="J76" s="84">
        <f t="shared" si="7"/>
        <v>6128060</v>
      </c>
      <c r="K76" s="89">
        <f>+VLOOKUP(F76,Sheet3!C$5:F$274,4,0)</f>
        <v>6128060</v>
      </c>
      <c r="L76" s="86">
        <f t="shared" si="8"/>
        <v>0</v>
      </c>
    </row>
    <row r="77" spans="1:12" outlineLevel="1" x14ac:dyDescent="0.25">
      <c r="A77" s="73">
        <f t="shared" si="5"/>
        <v>3</v>
      </c>
      <c r="B77" s="82">
        <v>44627</v>
      </c>
      <c r="C77" s="83" t="s">
        <v>542</v>
      </c>
      <c r="D77" s="83" t="s">
        <v>532</v>
      </c>
      <c r="E77" s="83" t="s">
        <v>543</v>
      </c>
      <c r="F77" s="83">
        <f t="shared" si="6"/>
        <v>450</v>
      </c>
      <c r="G77" s="84">
        <v>1801306</v>
      </c>
      <c r="H77" s="85" t="s">
        <v>486</v>
      </c>
      <c r="I77" s="84">
        <v>144104</v>
      </c>
      <c r="J77" s="84">
        <f t="shared" si="7"/>
        <v>1945410</v>
      </c>
      <c r="K77" s="89">
        <f>+VLOOKUP(F77,Sheet3!C$5:F$274,4,0)</f>
        <v>1945410</v>
      </c>
      <c r="L77" s="86">
        <f t="shared" si="8"/>
        <v>0</v>
      </c>
    </row>
    <row r="78" spans="1:12" outlineLevel="1" x14ac:dyDescent="0.25">
      <c r="A78" s="73">
        <f t="shared" si="5"/>
        <v>3</v>
      </c>
      <c r="B78" s="82">
        <v>44628</v>
      </c>
      <c r="C78" s="83" t="s">
        <v>544</v>
      </c>
      <c r="D78" s="83" t="s">
        <v>532</v>
      </c>
      <c r="E78" s="83" t="s">
        <v>545</v>
      </c>
      <c r="F78" s="83">
        <f t="shared" si="6"/>
        <v>689</v>
      </c>
      <c r="G78" s="84">
        <v>934431</v>
      </c>
      <c r="H78" s="85" t="s">
        <v>486</v>
      </c>
      <c r="I78" s="84">
        <v>74754</v>
      </c>
      <c r="J78" s="84">
        <f t="shared" si="7"/>
        <v>1009185</v>
      </c>
      <c r="K78" s="89">
        <f>+VLOOKUP(F78,Sheet3!C$5:F$274,4,0)</f>
        <v>1009185</v>
      </c>
      <c r="L78" s="86">
        <f t="shared" si="8"/>
        <v>0</v>
      </c>
    </row>
    <row r="79" spans="1:12" outlineLevel="1" x14ac:dyDescent="0.25">
      <c r="A79" s="73">
        <f t="shared" si="5"/>
        <v>3</v>
      </c>
      <c r="B79" s="82">
        <v>44629</v>
      </c>
      <c r="C79" s="83" t="s">
        <v>546</v>
      </c>
      <c r="D79" s="83" t="s">
        <v>532</v>
      </c>
      <c r="E79" s="83" t="s">
        <v>547</v>
      </c>
      <c r="F79" s="83">
        <f t="shared" si="6"/>
        <v>939</v>
      </c>
      <c r="G79" s="84">
        <v>1317250</v>
      </c>
      <c r="H79" s="85" t="s">
        <v>486</v>
      </c>
      <c r="I79" s="84">
        <v>105380</v>
      </c>
      <c r="J79" s="84">
        <f t="shared" si="7"/>
        <v>1422630</v>
      </c>
      <c r="K79" s="89">
        <f>+VLOOKUP(F79,Sheet3!C$5:F$274,4,0)</f>
        <v>1422630</v>
      </c>
      <c r="L79" s="86">
        <f t="shared" si="8"/>
        <v>0</v>
      </c>
    </row>
    <row r="80" spans="1:12" outlineLevel="1" x14ac:dyDescent="0.25">
      <c r="A80" s="73">
        <f t="shared" si="5"/>
        <v>3</v>
      </c>
      <c r="B80" s="82">
        <v>44630</v>
      </c>
      <c r="C80" s="83" t="s">
        <v>548</v>
      </c>
      <c r="D80" s="83" t="s">
        <v>532</v>
      </c>
      <c r="E80" s="83" t="s">
        <v>549</v>
      </c>
      <c r="F80" s="83">
        <f t="shared" si="6"/>
        <v>1115</v>
      </c>
      <c r="G80" s="84">
        <v>2204017</v>
      </c>
      <c r="H80" s="85" t="s">
        <v>486</v>
      </c>
      <c r="I80" s="84">
        <v>176321</v>
      </c>
      <c r="J80" s="84">
        <f t="shared" si="7"/>
        <v>2380338</v>
      </c>
      <c r="K80" s="89">
        <f>+VLOOKUP(F80,Sheet3!C$5:F$274,4,0)</f>
        <v>2380338</v>
      </c>
      <c r="L80" s="86">
        <f t="shared" si="8"/>
        <v>0</v>
      </c>
    </row>
    <row r="81" spans="1:12" outlineLevel="1" x14ac:dyDescent="0.25">
      <c r="A81" s="73">
        <f t="shared" si="5"/>
        <v>3</v>
      </c>
      <c r="B81" s="82">
        <v>44631</v>
      </c>
      <c r="C81" s="83" t="s">
        <v>550</v>
      </c>
      <c r="D81" s="83" t="s">
        <v>532</v>
      </c>
      <c r="E81" s="83" t="s">
        <v>551</v>
      </c>
      <c r="F81" s="83">
        <f t="shared" si="6"/>
        <v>1461</v>
      </c>
      <c r="G81" s="84">
        <v>999054</v>
      </c>
      <c r="H81" s="85" t="s">
        <v>486</v>
      </c>
      <c r="I81" s="84">
        <v>79924</v>
      </c>
      <c r="J81" s="84">
        <f t="shared" si="7"/>
        <v>1078978</v>
      </c>
      <c r="K81" s="89">
        <f>+VLOOKUP(F81,Sheet3!C$5:F$274,4,0)</f>
        <v>1078978</v>
      </c>
      <c r="L81" s="86">
        <f t="shared" si="8"/>
        <v>0</v>
      </c>
    </row>
    <row r="82" spans="1:12" outlineLevel="1" x14ac:dyDescent="0.25">
      <c r="A82" s="73">
        <f t="shared" si="5"/>
        <v>3</v>
      </c>
      <c r="B82" s="82">
        <v>44631</v>
      </c>
      <c r="C82" s="83" t="s">
        <v>552</v>
      </c>
      <c r="D82" s="83" t="s">
        <v>532</v>
      </c>
      <c r="E82" s="83" t="s">
        <v>553</v>
      </c>
      <c r="F82" s="83">
        <f t="shared" si="6"/>
        <v>1645</v>
      </c>
      <c r="G82" s="84">
        <v>3396853</v>
      </c>
      <c r="H82" s="85" t="s">
        <v>486</v>
      </c>
      <c r="I82" s="84">
        <v>271748</v>
      </c>
      <c r="J82" s="84">
        <f t="shared" si="7"/>
        <v>3668601</v>
      </c>
      <c r="K82" s="89">
        <f>+VLOOKUP(F82,Sheet3!C$5:F$274,4,0)</f>
        <v>3668601</v>
      </c>
      <c r="L82" s="86">
        <f t="shared" si="8"/>
        <v>0</v>
      </c>
    </row>
    <row r="83" spans="1:12" outlineLevel="1" x14ac:dyDescent="0.25">
      <c r="A83" s="73">
        <f t="shared" si="5"/>
        <v>3</v>
      </c>
      <c r="B83" s="82">
        <v>44632</v>
      </c>
      <c r="C83" s="83" t="s">
        <v>554</v>
      </c>
      <c r="D83" s="83" t="s">
        <v>532</v>
      </c>
      <c r="E83" s="83" t="s">
        <v>555</v>
      </c>
      <c r="F83" s="83">
        <f t="shared" si="6"/>
        <v>1767</v>
      </c>
      <c r="G83" s="84">
        <v>1193667</v>
      </c>
      <c r="H83" s="85" t="s">
        <v>486</v>
      </c>
      <c r="I83" s="84">
        <v>95493</v>
      </c>
      <c r="J83" s="84">
        <f t="shared" si="7"/>
        <v>1289160</v>
      </c>
      <c r="K83" s="89">
        <f>+VLOOKUP(F83,Sheet3!C$5:F$274,4,0)</f>
        <v>1289160</v>
      </c>
      <c r="L83" s="86">
        <f t="shared" si="8"/>
        <v>0</v>
      </c>
    </row>
    <row r="84" spans="1:12" outlineLevel="1" x14ac:dyDescent="0.25">
      <c r="A84" s="73">
        <f t="shared" si="5"/>
        <v>3</v>
      </c>
      <c r="B84" s="82">
        <v>44634</v>
      </c>
      <c r="C84" s="83" t="s">
        <v>556</v>
      </c>
      <c r="D84" s="83" t="s">
        <v>532</v>
      </c>
      <c r="E84" s="83" t="s">
        <v>557</v>
      </c>
      <c r="F84" s="83">
        <f t="shared" si="6"/>
        <v>1794</v>
      </c>
      <c r="G84" s="84">
        <v>1002485</v>
      </c>
      <c r="H84" s="85" t="s">
        <v>486</v>
      </c>
      <c r="I84" s="84">
        <v>80199</v>
      </c>
      <c r="J84" s="84">
        <f t="shared" si="7"/>
        <v>1082684</v>
      </c>
      <c r="K84" s="89">
        <f>+VLOOKUP(F84,Sheet3!C$5:F$274,4,0)</f>
        <v>1082684</v>
      </c>
      <c r="L84" s="86">
        <f t="shared" si="8"/>
        <v>0</v>
      </c>
    </row>
    <row r="85" spans="1:12" outlineLevel="1" x14ac:dyDescent="0.25">
      <c r="A85" s="73">
        <f t="shared" si="5"/>
        <v>3</v>
      </c>
      <c r="B85" s="82">
        <v>44634</v>
      </c>
      <c r="C85" s="83" t="s">
        <v>558</v>
      </c>
      <c r="D85" s="83" t="s">
        <v>532</v>
      </c>
      <c r="E85" s="83" t="s">
        <v>559</v>
      </c>
      <c r="F85" s="83">
        <f t="shared" si="6"/>
        <v>1806</v>
      </c>
      <c r="G85" s="84">
        <v>1419006</v>
      </c>
      <c r="H85" s="85" t="s">
        <v>486</v>
      </c>
      <c r="I85" s="84">
        <v>113520</v>
      </c>
      <c r="J85" s="84">
        <f t="shared" si="7"/>
        <v>1532526</v>
      </c>
      <c r="K85" s="89">
        <f>+VLOOKUP(F85,Sheet3!C$5:F$274,4,0)</f>
        <v>1532526</v>
      </c>
      <c r="L85" s="86">
        <f t="shared" si="8"/>
        <v>0</v>
      </c>
    </row>
    <row r="86" spans="1:12" outlineLevel="1" x14ac:dyDescent="0.25">
      <c r="A86" s="73">
        <f t="shared" si="5"/>
        <v>3</v>
      </c>
      <c r="B86" s="82">
        <v>44636</v>
      </c>
      <c r="C86" s="83" t="s">
        <v>560</v>
      </c>
      <c r="D86" s="83" t="s">
        <v>532</v>
      </c>
      <c r="E86" s="83" t="s">
        <v>561</v>
      </c>
      <c r="F86" s="83">
        <f t="shared" si="6"/>
        <v>2176</v>
      </c>
      <c r="G86" s="84">
        <v>942753</v>
      </c>
      <c r="H86" s="85" t="s">
        <v>486</v>
      </c>
      <c r="I86" s="84">
        <v>75420</v>
      </c>
      <c r="J86" s="84">
        <f t="shared" si="7"/>
        <v>1018173</v>
      </c>
      <c r="K86" s="89">
        <f>+VLOOKUP(F86,Sheet3!C$5:F$274,4,0)</f>
        <v>1018173</v>
      </c>
      <c r="L86" s="86">
        <f t="shared" si="8"/>
        <v>0</v>
      </c>
    </row>
    <row r="87" spans="1:12" outlineLevel="1" x14ac:dyDescent="0.25">
      <c r="A87" s="73">
        <f t="shared" si="5"/>
        <v>3</v>
      </c>
      <c r="B87" s="82">
        <v>44636</v>
      </c>
      <c r="C87" s="83" t="s">
        <v>562</v>
      </c>
      <c r="D87" s="83" t="s">
        <v>532</v>
      </c>
      <c r="E87" s="83" t="s">
        <v>563</v>
      </c>
      <c r="F87" s="83">
        <f t="shared" si="6"/>
        <v>2177</v>
      </c>
      <c r="G87" s="84">
        <v>1317250</v>
      </c>
      <c r="H87" s="85" t="s">
        <v>486</v>
      </c>
      <c r="I87" s="84">
        <v>105380</v>
      </c>
      <c r="J87" s="84">
        <f t="shared" si="7"/>
        <v>1422630</v>
      </c>
      <c r="K87" s="89">
        <f>+VLOOKUP(F87,Sheet3!C$5:F$274,4,0)</f>
        <v>1422630</v>
      </c>
      <c r="L87" s="86">
        <f t="shared" si="8"/>
        <v>0</v>
      </c>
    </row>
    <row r="88" spans="1:12" outlineLevel="1" x14ac:dyDescent="0.25">
      <c r="A88" s="73">
        <f t="shared" si="5"/>
        <v>3</v>
      </c>
      <c r="B88" s="82">
        <v>44637</v>
      </c>
      <c r="C88" s="83" t="s">
        <v>564</v>
      </c>
      <c r="D88" s="83" t="s">
        <v>532</v>
      </c>
      <c r="E88" s="83" t="s">
        <v>565</v>
      </c>
      <c r="F88" s="83">
        <f t="shared" si="6"/>
        <v>2622</v>
      </c>
      <c r="G88" s="84">
        <v>2014250</v>
      </c>
      <c r="H88" s="85" t="s">
        <v>486</v>
      </c>
      <c r="I88" s="84">
        <v>161140</v>
      </c>
      <c r="J88" s="84">
        <f t="shared" si="7"/>
        <v>2175390</v>
      </c>
      <c r="K88" s="89">
        <f>+VLOOKUP(F88,Sheet3!C$5:F$274,4,0)</f>
        <v>2175390</v>
      </c>
      <c r="L88" s="86">
        <f t="shared" si="8"/>
        <v>0</v>
      </c>
    </row>
    <row r="89" spans="1:12" outlineLevel="1" x14ac:dyDescent="0.25">
      <c r="A89" s="73">
        <f t="shared" si="5"/>
        <v>3</v>
      </c>
      <c r="B89" s="82">
        <v>44638</v>
      </c>
      <c r="C89" s="83" t="s">
        <v>566</v>
      </c>
      <c r="D89" s="83" t="s">
        <v>532</v>
      </c>
      <c r="E89" s="83" t="s">
        <v>567</v>
      </c>
      <c r="F89" s="83">
        <f t="shared" si="6"/>
        <v>2822</v>
      </c>
      <c r="G89" s="84">
        <v>1240675</v>
      </c>
      <c r="H89" s="85" t="s">
        <v>486</v>
      </c>
      <c r="I89" s="84">
        <v>99254</v>
      </c>
      <c r="J89" s="84">
        <f t="shared" si="7"/>
        <v>1339929</v>
      </c>
      <c r="K89" s="89">
        <f>+VLOOKUP(F89,Sheet3!C$5:F$274,4,0)</f>
        <v>1339929</v>
      </c>
      <c r="L89" s="86">
        <f t="shared" si="8"/>
        <v>0</v>
      </c>
    </row>
    <row r="90" spans="1:12" outlineLevel="1" x14ac:dyDescent="0.25">
      <c r="A90" s="73">
        <f t="shared" si="5"/>
        <v>3</v>
      </c>
      <c r="B90" s="82">
        <v>44638</v>
      </c>
      <c r="C90" s="83" t="s">
        <v>568</v>
      </c>
      <c r="D90" s="83" t="s">
        <v>532</v>
      </c>
      <c r="E90" s="83" t="s">
        <v>569</v>
      </c>
      <c r="F90" s="83">
        <f t="shared" si="6"/>
        <v>2828</v>
      </c>
      <c r="G90" s="84">
        <v>2015817</v>
      </c>
      <c r="H90" s="85" t="s">
        <v>486</v>
      </c>
      <c r="I90" s="84">
        <v>161265</v>
      </c>
      <c r="J90" s="84">
        <f t="shared" si="7"/>
        <v>2177082</v>
      </c>
      <c r="K90" s="89">
        <f>+VLOOKUP(F90,Sheet3!C$5:F$274,4,0)</f>
        <v>2177082</v>
      </c>
      <c r="L90" s="86">
        <f t="shared" si="8"/>
        <v>0</v>
      </c>
    </row>
    <row r="91" spans="1:12" outlineLevel="1" x14ac:dyDescent="0.25">
      <c r="A91" s="73">
        <f t="shared" si="5"/>
        <v>3</v>
      </c>
      <c r="B91" s="82">
        <v>44638</v>
      </c>
      <c r="C91" s="83" t="s">
        <v>570</v>
      </c>
      <c r="D91" s="83" t="s">
        <v>532</v>
      </c>
      <c r="E91" s="83" t="s">
        <v>571</v>
      </c>
      <c r="F91" s="83">
        <f t="shared" si="6"/>
        <v>2830</v>
      </c>
      <c r="G91" s="84">
        <v>929310</v>
      </c>
      <c r="H91" s="85" t="s">
        <v>486</v>
      </c>
      <c r="I91" s="84">
        <v>74345</v>
      </c>
      <c r="J91" s="84">
        <f t="shared" si="7"/>
        <v>1003655</v>
      </c>
      <c r="K91" s="89">
        <f>+VLOOKUP(F91,Sheet3!C$5:F$274,4,0)</f>
        <v>1003655</v>
      </c>
      <c r="L91" s="86">
        <f t="shared" si="8"/>
        <v>0</v>
      </c>
    </row>
    <row r="92" spans="1:12" outlineLevel="1" x14ac:dyDescent="0.25">
      <c r="A92" s="73">
        <f t="shared" si="5"/>
        <v>3</v>
      </c>
      <c r="B92" s="82">
        <v>44639</v>
      </c>
      <c r="C92" s="83" t="s">
        <v>572</v>
      </c>
      <c r="D92" s="83" t="s">
        <v>532</v>
      </c>
      <c r="E92" s="83" t="s">
        <v>573</v>
      </c>
      <c r="F92" s="83">
        <f t="shared" si="6"/>
        <v>3021</v>
      </c>
      <c r="G92" s="84">
        <v>3026190</v>
      </c>
      <c r="H92" s="85" t="s">
        <v>486</v>
      </c>
      <c r="I92" s="84">
        <v>242095</v>
      </c>
      <c r="J92" s="84">
        <f t="shared" si="7"/>
        <v>3268285</v>
      </c>
      <c r="K92" s="89">
        <f>+VLOOKUP(F92,Sheet3!C$5:F$274,4,0)</f>
        <v>3268285</v>
      </c>
      <c r="L92" s="86">
        <f t="shared" si="8"/>
        <v>0</v>
      </c>
    </row>
    <row r="93" spans="1:12" outlineLevel="1" x14ac:dyDescent="0.25">
      <c r="A93" s="73">
        <f t="shared" si="5"/>
        <v>3</v>
      </c>
      <c r="B93" s="82">
        <v>44639</v>
      </c>
      <c r="C93" s="83" t="s">
        <v>574</v>
      </c>
      <c r="D93" s="83" t="s">
        <v>532</v>
      </c>
      <c r="E93" s="83" t="s">
        <v>575</v>
      </c>
      <c r="F93" s="83">
        <f t="shared" si="6"/>
        <v>3046</v>
      </c>
      <c r="G93" s="84">
        <v>1055050</v>
      </c>
      <c r="H93" s="85" t="s">
        <v>486</v>
      </c>
      <c r="I93" s="84">
        <v>84404</v>
      </c>
      <c r="J93" s="84">
        <f t="shared" si="7"/>
        <v>1139454</v>
      </c>
      <c r="K93" s="89">
        <f>+VLOOKUP(F93,Sheet3!C$5:F$274,4,0)</f>
        <v>1139454</v>
      </c>
      <c r="L93" s="86">
        <f t="shared" si="8"/>
        <v>0</v>
      </c>
    </row>
    <row r="94" spans="1:12" outlineLevel="1" x14ac:dyDescent="0.25">
      <c r="A94" s="73">
        <f t="shared" si="5"/>
        <v>3</v>
      </c>
      <c r="B94" s="82">
        <v>44641</v>
      </c>
      <c r="C94" s="83" t="s">
        <v>576</v>
      </c>
      <c r="D94" s="83" t="s">
        <v>532</v>
      </c>
      <c r="E94" s="83" t="s">
        <v>577</v>
      </c>
      <c r="F94" s="83">
        <f t="shared" si="6"/>
        <v>3060</v>
      </c>
      <c r="G94" s="84">
        <v>1667920</v>
      </c>
      <c r="H94" s="85" t="s">
        <v>486</v>
      </c>
      <c r="I94" s="84">
        <v>133434</v>
      </c>
      <c r="J94" s="84">
        <f t="shared" si="7"/>
        <v>1801354</v>
      </c>
      <c r="K94" s="89">
        <f>+VLOOKUP(F94,Sheet3!C$5:F$274,4,0)</f>
        <v>1801354</v>
      </c>
      <c r="L94" s="86">
        <f t="shared" si="8"/>
        <v>0</v>
      </c>
    </row>
    <row r="95" spans="1:12" outlineLevel="1" x14ac:dyDescent="0.25">
      <c r="A95" s="73">
        <f t="shared" si="5"/>
        <v>3</v>
      </c>
      <c r="B95" s="82">
        <v>44641</v>
      </c>
      <c r="C95" s="83" t="s">
        <v>578</v>
      </c>
      <c r="D95" s="83" t="s">
        <v>532</v>
      </c>
      <c r="E95" s="83" t="s">
        <v>579</v>
      </c>
      <c r="F95" s="83">
        <f t="shared" si="6"/>
        <v>3218</v>
      </c>
      <c r="G95" s="84">
        <v>3014045</v>
      </c>
      <c r="H95" s="85" t="s">
        <v>486</v>
      </c>
      <c r="I95" s="84">
        <v>241124</v>
      </c>
      <c r="J95" s="84">
        <f t="shared" si="7"/>
        <v>3255169</v>
      </c>
      <c r="K95" s="89">
        <f>+VLOOKUP(F95,Sheet3!C$5:F$274,4,0)</f>
        <v>3255169</v>
      </c>
      <c r="L95" s="86">
        <f t="shared" si="8"/>
        <v>0</v>
      </c>
    </row>
    <row r="96" spans="1:12" outlineLevel="1" x14ac:dyDescent="0.25">
      <c r="A96" s="73">
        <f t="shared" si="5"/>
        <v>3</v>
      </c>
      <c r="B96" s="82">
        <v>44643</v>
      </c>
      <c r="C96" s="83" t="s">
        <v>580</v>
      </c>
      <c r="D96" s="83" t="s">
        <v>532</v>
      </c>
      <c r="E96" s="83" t="s">
        <v>581</v>
      </c>
      <c r="F96" s="83">
        <f t="shared" si="6"/>
        <v>3423</v>
      </c>
      <c r="G96" s="84">
        <v>2374800</v>
      </c>
      <c r="H96" s="85" t="s">
        <v>486</v>
      </c>
      <c r="I96" s="84">
        <v>189984</v>
      </c>
      <c r="J96" s="84">
        <f t="shared" si="7"/>
        <v>2564784</v>
      </c>
      <c r="K96" s="89">
        <f>+VLOOKUP(F96,Sheet3!C$5:F$274,4,0)</f>
        <v>2564784</v>
      </c>
      <c r="L96" s="86">
        <f t="shared" si="8"/>
        <v>0</v>
      </c>
    </row>
    <row r="97" spans="1:12" outlineLevel="1" x14ac:dyDescent="0.25">
      <c r="A97" s="73">
        <f t="shared" si="5"/>
        <v>3</v>
      </c>
      <c r="B97" s="82">
        <v>44643</v>
      </c>
      <c r="C97" s="83" t="s">
        <v>582</v>
      </c>
      <c r="D97" s="83" t="s">
        <v>532</v>
      </c>
      <c r="E97" s="83" t="s">
        <v>583</v>
      </c>
      <c r="F97" s="83">
        <f t="shared" si="6"/>
        <v>3427</v>
      </c>
      <c r="G97" s="84">
        <v>1176585</v>
      </c>
      <c r="H97" s="85" t="s">
        <v>486</v>
      </c>
      <c r="I97" s="84">
        <v>94127</v>
      </c>
      <c r="J97" s="84">
        <f t="shared" si="7"/>
        <v>1270712</v>
      </c>
      <c r="K97" s="89">
        <f>+VLOOKUP(F97,Sheet3!C$5:F$274,4,0)</f>
        <v>1270712</v>
      </c>
      <c r="L97" s="86">
        <f t="shared" si="8"/>
        <v>0</v>
      </c>
    </row>
    <row r="98" spans="1:12" outlineLevel="1" x14ac:dyDescent="0.25">
      <c r="A98" s="73">
        <f t="shared" si="5"/>
        <v>3</v>
      </c>
      <c r="B98" s="82">
        <v>44643</v>
      </c>
      <c r="C98" s="83" t="s">
        <v>584</v>
      </c>
      <c r="D98" s="83" t="s">
        <v>532</v>
      </c>
      <c r="E98" s="83" t="s">
        <v>585</v>
      </c>
      <c r="F98" s="83">
        <f t="shared" si="6"/>
        <v>3495</v>
      </c>
      <c r="G98" s="84">
        <v>1592105</v>
      </c>
      <c r="H98" s="85" t="s">
        <v>486</v>
      </c>
      <c r="I98" s="84">
        <v>127368</v>
      </c>
      <c r="J98" s="84">
        <f t="shared" si="7"/>
        <v>1719473</v>
      </c>
      <c r="K98" s="89">
        <f>+VLOOKUP(F98,Sheet3!C$5:F$274,4,0)</f>
        <v>1719473</v>
      </c>
      <c r="L98" s="86">
        <f t="shared" si="8"/>
        <v>0</v>
      </c>
    </row>
    <row r="99" spans="1:12" outlineLevel="1" x14ac:dyDescent="0.25">
      <c r="A99" s="73">
        <f t="shared" si="5"/>
        <v>3</v>
      </c>
      <c r="B99" s="82">
        <v>44648</v>
      </c>
      <c r="C99" s="83" t="s">
        <v>586</v>
      </c>
      <c r="D99" s="83" t="s">
        <v>532</v>
      </c>
      <c r="E99" s="83" t="s">
        <v>587</v>
      </c>
      <c r="F99" s="83">
        <f t="shared" si="6"/>
        <v>4352</v>
      </c>
      <c r="G99" s="84">
        <v>2383480</v>
      </c>
      <c r="H99" s="85" t="s">
        <v>486</v>
      </c>
      <c r="I99" s="84">
        <v>190678</v>
      </c>
      <c r="J99" s="84">
        <f t="shared" si="7"/>
        <v>2574158</v>
      </c>
      <c r="K99" s="89">
        <f>+VLOOKUP(F99,Sheet3!C$5:F$274,4,0)</f>
        <v>2574158</v>
      </c>
      <c r="L99" s="86">
        <f t="shared" si="8"/>
        <v>0</v>
      </c>
    </row>
    <row r="100" spans="1:12" outlineLevel="1" x14ac:dyDescent="0.25">
      <c r="A100" s="73">
        <f t="shared" si="5"/>
        <v>3</v>
      </c>
      <c r="B100" s="82">
        <v>44648</v>
      </c>
      <c r="C100" s="83" t="s">
        <v>588</v>
      </c>
      <c r="D100" s="83" t="s">
        <v>532</v>
      </c>
      <c r="E100" s="83" t="s">
        <v>589</v>
      </c>
      <c r="F100" s="83">
        <f t="shared" si="6"/>
        <v>4465</v>
      </c>
      <c r="G100" s="84">
        <v>2376930</v>
      </c>
      <c r="H100" s="85" t="s">
        <v>486</v>
      </c>
      <c r="I100" s="84">
        <v>190153</v>
      </c>
      <c r="J100" s="84">
        <f t="shared" si="7"/>
        <v>2567083</v>
      </c>
      <c r="K100" s="89">
        <f>+VLOOKUP(F100,Sheet3!C$5:F$274,4,0)</f>
        <v>2567083</v>
      </c>
      <c r="L100" s="86">
        <f t="shared" si="8"/>
        <v>0</v>
      </c>
    </row>
    <row r="101" spans="1:12" outlineLevel="1" x14ac:dyDescent="0.25">
      <c r="A101" s="73">
        <f t="shared" si="5"/>
        <v>3</v>
      </c>
      <c r="B101" s="82">
        <v>44649</v>
      </c>
      <c r="C101" s="83" t="s">
        <v>590</v>
      </c>
      <c r="D101" s="83" t="s">
        <v>532</v>
      </c>
      <c r="E101" s="83" t="s">
        <v>591</v>
      </c>
      <c r="F101" s="83">
        <f t="shared" si="6"/>
        <v>4650</v>
      </c>
      <c r="G101" s="84">
        <v>502440</v>
      </c>
      <c r="H101" s="85" t="s">
        <v>486</v>
      </c>
      <c r="I101" s="84">
        <v>40195</v>
      </c>
      <c r="J101" s="84">
        <f t="shared" si="7"/>
        <v>542635</v>
      </c>
      <c r="K101" s="89">
        <f>+VLOOKUP(F101,Sheet3!C$5:F$274,4,0)</f>
        <v>542635</v>
      </c>
      <c r="L101" s="86">
        <f t="shared" si="8"/>
        <v>0</v>
      </c>
    </row>
    <row r="102" spans="1:12" outlineLevel="1" x14ac:dyDescent="0.25">
      <c r="A102" s="73">
        <f t="shared" si="5"/>
        <v>3</v>
      </c>
      <c r="B102" s="82">
        <v>44650</v>
      </c>
      <c r="C102" s="83" t="s">
        <v>592</v>
      </c>
      <c r="D102" s="83" t="s">
        <v>532</v>
      </c>
      <c r="E102" s="83" t="s">
        <v>593</v>
      </c>
      <c r="F102" s="83">
        <f t="shared" si="6"/>
        <v>4666</v>
      </c>
      <c r="G102" s="84">
        <v>2154900</v>
      </c>
      <c r="H102" s="85" t="s">
        <v>486</v>
      </c>
      <c r="I102" s="84">
        <v>172392</v>
      </c>
      <c r="J102" s="84">
        <f t="shared" si="7"/>
        <v>2327292</v>
      </c>
      <c r="K102" s="89">
        <f>+VLOOKUP(F102,Sheet3!C$5:F$274,4,0)</f>
        <v>2327292</v>
      </c>
      <c r="L102" s="86">
        <f t="shared" si="8"/>
        <v>0</v>
      </c>
    </row>
    <row r="103" spans="1:12" outlineLevel="1" x14ac:dyDescent="0.25">
      <c r="A103" s="73">
        <f t="shared" si="5"/>
        <v>4</v>
      </c>
      <c r="B103" s="82">
        <v>44653</v>
      </c>
      <c r="C103" s="83" t="s">
        <v>594</v>
      </c>
      <c r="D103" s="83" t="s">
        <v>532</v>
      </c>
      <c r="E103" s="83" t="s">
        <v>595</v>
      </c>
      <c r="F103" s="83">
        <f t="shared" si="6"/>
        <v>5092</v>
      </c>
      <c r="G103" s="84">
        <v>665310</v>
      </c>
      <c r="H103" s="85" t="s">
        <v>486</v>
      </c>
      <c r="I103" s="84">
        <v>53225</v>
      </c>
      <c r="J103" s="84">
        <f t="shared" si="7"/>
        <v>718535</v>
      </c>
      <c r="K103" s="89">
        <f>+VLOOKUP(F103,Sheet3!C$5:F$274,4,0)</f>
        <v>718535</v>
      </c>
      <c r="L103" s="86">
        <f t="shared" si="8"/>
        <v>0</v>
      </c>
    </row>
    <row r="104" spans="1:12" outlineLevel="1" x14ac:dyDescent="0.25">
      <c r="A104" s="73">
        <f t="shared" si="5"/>
        <v>4</v>
      </c>
      <c r="B104" s="82">
        <v>44656</v>
      </c>
      <c r="C104" s="83" t="s">
        <v>596</v>
      </c>
      <c r="D104" s="83" t="s">
        <v>532</v>
      </c>
      <c r="E104" s="83" t="s">
        <v>597</v>
      </c>
      <c r="F104" s="83">
        <f t="shared" si="6"/>
        <v>5414</v>
      </c>
      <c r="G104" s="84">
        <v>1092170</v>
      </c>
      <c r="H104" s="85" t="s">
        <v>486</v>
      </c>
      <c r="I104" s="84">
        <v>87374</v>
      </c>
      <c r="J104" s="84">
        <f t="shared" si="7"/>
        <v>1179544</v>
      </c>
      <c r="K104" s="89">
        <f>+VLOOKUP(F104,Sheet3!C$5:F$274,4,0)</f>
        <v>1179544</v>
      </c>
      <c r="L104" s="86">
        <f t="shared" si="8"/>
        <v>0</v>
      </c>
    </row>
    <row r="105" spans="1:12" outlineLevel="1" x14ac:dyDescent="0.25">
      <c r="A105" s="73">
        <f t="shared" si="5"/>
        <v>4</v>
      </c>
      <c r="B105" s="82">
        <v>44656</v>
      </c>
      <c r="C105" s="83" t="s">
        <v>598</v>
      </c>
      <c r="D105" s="83" t="s">
        <v>532</v>
      </c>
      <c r="E105" s="83" t="s">
        <v>599</v>
      </c>
      <c r="F105" s="83">
        <f t="shared" si="6"/>
        <v>5439</v>
      </c>
      <c r="G105" s="84">
        <v>1447515</v>
      </c>
      <c r="H105" s="85" t="s">
        <v>486</v>
      </c>
      <c r="I105" s="84">
        <v>115801</v>
      </c>
      <c r="J105" s="84">
        <f t="shared" si="7"/>
        <v>1563316</v>
      </c>
      <c r="K105" s="89">
        <f>+VLOOKUP(F105,Sheet3!C$5:F$274,4,0)</f>
        <v>1563316</v>
      </c>
      <c r="L105" s="86">
        <f t="shared" si="8"/>
        <v>0</v>
      </c>
    </row>
    <row r="106" spans="1:12" outlineLevel="1" x14ac:dyDescent="0.25">
      <c r="A106" s="73">
        <f t="shared" si="5"/>
        <v>4</v>
      </c>
      <c r="B106" s="82">
        <v>44656</v>
      </c>
      <c r="C106" s="83" t="s">
        <v>600</v>
      </c>
      <c r="D106" s="83" t="s">
        <v>532</v>
      </c>
      <c r="E106" s="83" t="s">
        <v>601</v>
      </c>
      <c r="F106" s="83">
        <f t="shared" si="6"/>
        <v>5442</v>
      </c>
      <c r="G106" s="84">
        <v>844415</v>
      </c>
      <c r="H106" s="85" t="s">
        <v>486</v>
      </c>
      <c r="I106" s="84">
        <v>67553</v>
      </c>
      <c r="J106" s="84">
        <f t="shared" si="7"/>
        <v>911968</v>
      </c>
      <c r="K106" s="89">
        <f>+VLOOKUP(F106,Sheet3!C$5:F$274,4,0)</f>
        <v>911968</v>
      </c>
      <c r="L106" s="86">
        <f t="shared" si="8"/>
        <v>0</v>
      </c>
    </row>
    <row r="107" spans="1:12" outlineLevel="1" x14ac:dyDescent="0.25">
      <c r="A107" s="73">
        <f t="shared" si="5"/>
        <v>4</v>
      </c>
      <c r="B107" s="82">
        <v>44656</v>
      </c>
      <c r="C107" s="83" t="s">
        <v>602</v>
      </c>
      <c r="D107" s="83" t="s">
        <v>532</v>
      </c>
      <c r="E107" s="83" t="s">
        <v>603</v>
      </c>
      <c r="F107" s="83">
        <f t="shared" si="6"/>
        <v>5443</v>
      </c>
      <c r="G107" s="84">
        <v>851235</v>
      </c>
      <c r="H107" s="85" t="s">
        <v>486</v>
      </c>
      <c r="I107" s="84">
        <v>68099</v>
      </c>
      <c r="J107" s="84">
        <f t="shared" si="7"/>
        <v>919334</v>
      </c>
      <c r="K107" s="89">
        <f>+VLOOKUP(F107,Sheet3!C$5:F$274,4,0)</f>
        <v>919334</v>
      </c>
      <c r="L107" s="86">
        <f t="shared" si="8"/>
        <v>0</v>
      </c>
    </row>
    <row r="108" spans="1:12" outlineLevel="1" x14ac:dyDescent="0.25">
      <c r="A108" s="73">
        <f t="shared" si="5"/>
        <v>4</v>
      </c>
      <c r="B108" s="82">
        <v>44656</v>
      </c>
      <c r="C108" s="83" t="s">
        <v>604</v>
      </c>
      <c r="D108" s="83" t="s">
        <v>532</v>
      </c>
      <c r="E108" s="83" t="s">
        <v>605</v>
      </c>
      <c r="F108" s="83">
        <f t="shared" si="6"/>
        <v>5554</v>
      </c>
      <c r="G108" s="84">
        <v>1145379</v>
      </c>
      <c r="H108" s="85" t="s">
        <v>486</v>
      </c>
      <c r="I108" s="84">
        <v>91630</v>
      </c>
      <c r="J108" s="84">
        <f t="shared" si="7"/>
        <v>1237009</v>
      </c>
      <c r="K108" s="89">
        <f>+VLOOKUP(F108,Sheet3!C$5:F$274,4,0)</f>
        <v>1237009</v>
      </c>
      <c r="L108" s="86">
        <f t="shared" si="8"/>
        <v>0</v>
      </c>
    </row>
    <row r="109" spans="1:12" outlineLevel="1" x14ac:dyDescent="0.25">
      <c r="A109" s="73">
        <f t="shared" si="5"/>
        <v>4</v>
      </c>
      <c r="B109" s="82">
        <v>44657</v>
      </c>
      <c r="C109" s="83" t="s">
        <v>606</v>
      </c>
      <c r="D109" s="83" t="s">
        <v>532</v>
      </c>
      <c r="E109" s="83" t="s">
        <v>607</v>
      </c>
      <c r="F109" s="83">
        <f t="shared" si="6"/>
        <v>5638</v>
      </c>
      <c r="G109" s="84">
        <v>2568191</v>
      </c>
      <c r="H109" s="85" t="s">
        <v>486</v>
      </c>
      <c r="I109" s="84">
        <v>205455</v>
      </c>
      <c r="J109" s="84">
        <f t="shared" si="7"/>
        <v>2773646</v>
      </c>
      <c r="K109" s="89">
        <f>+VLOOKUP(F109,Sheet3!C$5:F$274,4,0)</f>
        <v>2773646</v>
      </c>
      <c r="L109" s="86">
        <f t="shared" si="8"/>
        <v>0</v>
      </c>
    </row>
    <row r="110" spans="1:12" outlineLevel="1" x14ac:dyDescent="0.25">
      <c r="A110" s="73">
        <f t="shared" si="5"/>
        <v>4</v>
      </c>
      <c r="B110" s="82">
        <v>44660</v>
      </c>
      <c r="C110" s="83" t="s">
        <v>608</v>
      </c>
      <c r="D110" s="83" t="s">
        <v>532</v>
      </c>
      <c r="E110" s="83" t="s">
        <v>609</v>
      </c>
      <c r="F110" s="83">
        <f t="shared" si="6"/>
        <v>6271</v>
      </c>
      <c r="G110" s="84">
        <v>1094820</v>
      </c>
      <c r="H110" s="85" t="s">
        <v>486</v>
      </c>
      <c r="I110" s="84">
        <v>87586</v>
      </c>
      <c r="J110" s="84">
        <f t="shared" si="7"/>
        <v>1182406</v>
      </c>
      <c r="K110" s="89">
        <f>+VLOOKUP(F110,Sheet3!C$5:F$274,4,0)</f>
        <v>1182406</v>
      </c>
      <c r="L110" s="86">
        <f t="shared" si="8"/>
        <v>0</v>
      </c>
    </row>
    <row r="111" spans="1:12" outlineLevel="1" x14ac:dyDescent="0.25">
      <c r="A111" s="73">
        <f t="shared" si="5"/>
        <v>4</v>
      </c>
      <c r="B111" s="82">
        <v>44663</v>
      </c>
      <c r="C111" s="83" t="s">
        <v>610</v>
      </c>
      <c r="D111" s="83" t="s">
        <v>532</v>
      </c>
      <c r="E111" s="83" t="s">
        <v>611</v>
      </c>
      <c r="F111" s="83">
        <f t="shared" si="6"/>
        <v>6728</v>
      </c>
      <c r="G111" s="84">
        <v>916336</v>
      </c>
      <c r="H111" s="85" t="s">
        <v>486</v>
      </c>
      <c r="I111" s="84">
        <v>73307</v>
      </c>
      <c r="J111" s="84">
        <f t="shared" si="7"/>
        <v>989643</v>
      </c>
      <c r="K111" s="89">
        <f>+VLOOKUP(F111,Sheet3!C$5:F$274,4,0)</f>
        <v>989643</v>
      </c>
      <c r="L111" s="86">
        <f t="shared" si="8"/>
        <v>0</v>
      </c>
    </row>
    <row r="112" spans="1:12" outlineLevel="1" x14ac:dyDescent="0.25">
      <c r="A112" s="73">
        <f t="shared" si="5"/>
        <v>4</v>
      </c>
      <c r="B112" s="82">
        <v>44663</v>
      </c>
      <c r="C112" s="83" t="s">
        <v>612</v>
      </c>
      <c r="D112" s="83" t="s">
        <v>532</v>
      </c>
      <c r="E112" s="83" t="s">
        <v>613</v>
      </c>
      <c r="F112" s="83">
        <f t="shared" si="6"/>
        <v>6802</v>
      </c>
      <c r="G112" s="84">
        <v>1583200</v>
      </c>
      <c r="H112" s="85" t="s">
        <v>486</v>
      </c>
      <c r="I112" s="84">
        <v>126656</v>
      </c>
      <c r="J112" s="84">
        <f t="shared" si="7"/>
        <v>1709856</v>
      </c>
      <c r="K112" s="89">
        <f>+VLOOKUP(F112,Sheet3!C$5:F$274,4,0)</f>
        <v>1709856</v>
      </c>
      <c r="L112" s="86">
        <f t="shared" si="8"/>
        <v>0</v>
      </c>
    </row>
    <row r="113" spans="1:12" outlineLevel="1" x14ac:dyDescent="0.25">
      <c r="A113" s="73">
        <f t="shared" si="5"/>
        <v>4</v>
      </c>
      <c r="B113" s="82">
        <v>44663</v>
      </c>
      <c r="C113" s="83" t="s">
        <v>614</v>
      </c>
      <c r="D113" s="83" t="s">
        <v>532</v>
      </c>
      <c r="E113" s="83" t="s">
        <v>615</v>
      </c>
      <c r="F113" s="83">
        <f t="shared" si="6"/>
        <v>7032</v>
      </c>
      <c r="G113" s="84">
        <v>6571144</v>
      </c>
      <c r="H113" s="85" t="s">
        <v>486</v>
      </c>
      <c r="I113" s="84">
        <v>525692</v>
      </c>
      <c r="J113" s="84">
        <f t="shared" si="7"/>
        <v>7096836</v>
      </c>
      <c r="K113" s="89">
        <f>+VLOOKUP(F113,Sheet3!C$5:F$274,4,0)</f>
        <v>7096836</v>
      </c>
      <c r="L113" s="86">
        <f t="shared" si="8"/>
        <v>0</v>
      </c>
    </row>
    <row r="114" spans="1:12" outlineLevel="1" x14ac:dyDescent="0.25">
      <c r="A114" s="73">
        <f t="shared" si="5"/>
        <v>4</v>
      </c>
      <c r="B114" s="82">
        <v>44669</v>
      </c>
      <c r="C114" s="83" t="s">
        <v>616</v>
      </c>
      <c r="D114" s="83" t="s">
        <v>532</v>
      </c>
      <c r="E114" s="83" t="s">
        <v>617</v>
      </c>
      <c r="F114" s="83">
        <f t="shared" si="6"/>
        <v>8226</v>
      </c>
      <c r="G114" s="84">
        <v>2142960</v>
      </c>
      <c r="H114" s="85" t="s">
        <v>486</v>
      </c>
      <c r="I114" s="84">
        <v>171437</v>
      </c>
      <c r="J114" s="84">
        <f t="shared" si="7"/>
        <v>2314397</v>
      </c>
      <c r="K114" s="89">
        <f>+VLOOKUP(F114,Sheet3!C$5:F$274,4,0)</f>
        <v>2314397</v>
      </c>
      <c r="L114" s="86">
        <f t="shared" si="8"/>
        <v>0</v>
      </c>
    </row>
    <row r="115" spans="1:12" outlineLevel="1" x14ac:dyDescent="0.25">
      <c r="A115" s="73">
        <f t="shared" si="5"/>
        <v>4</v>
      </c>
      <c r="B115" s="82">
        <v>44669</v>
      </c>
      <c r="C115" s="83" t="s">
        <v>618</v>
      </c>
      <c r="D115" s="83" t="s">
        <v>532</v>
      </c>
      <c r="E115" s="83" t="s">
        <v>619</v>
      </c>
      <c r="F115" s="83">
        <f t="shared" si="6"/>
        <v>8227</v>
      </c>
      <c r="G115" s="84">
        <v>1378760</v>
      </c>
      <c r="H115" s="85" t="s">
        <v>486</v>
      </c>
      <c r="I115" s="84">
        <v>110301</v>
      </c>
      <c r="J115" s="84">
        <f t="shared" si="7"/>
        <v>1489061</v>
      </c>
      <c r="K115" s="89">
        <f>+VLOOKUP(F115,Sheet3!C$5:F$274,4,0)</f>
        <v>1489061</v>
      </c>
      <c r="L115" s="86">
        <f t="shared" si="8"/>
        <v>0</v>
      </c>
    </row>
    <row r="116" spans="1:12" outlineLevel="1" x14ac:dyDescent="0.25">
      <c r="A116" s="73">
        <f t="shared" si="5"/>
        <v>4</v>
      </c>
      <c r="B116" s="82">
        <v>44670</v>
      </c>
      <c r="C116" s="83" t="s">
        <v>620</v>
      </c>
      <c r="D116" s="83" t="s">
        <v>532</v>
      </c>
      <c r="E116" s="83" t="s">
        <v>621</v>
      </c>
      <c r="F116" s="83">
        <f t="shared" si="6"/>
        <v>8429</v>
      </c>
      <c r="G116" s="84">
        <v>1662654</v>
      </c>
      <c r="H116" s="85" t="s">
        <v>486</v>
      </c>
      <c r="I116" s="84">
        <v>133012</v>
      </c>
      <c r="J116" s="84">
        <f t="shared" si="7"/>
        <v>1795666</v>
      </c>
      <c r="K116" s="89">
        <f>+VLOOKUP(F116,Sheet3!C$5:F$274,4,0)</f>
        <v>1795666</v>
      </c>
      <c r="L116" s="86">
        <f t="shared" si="8"/>
        <v>0</v>
      </c>
    </row>
    <row r="117" spans="1:12" outlineLevel="1" x14ac:dyDescent="0.25">
      <c r="A117" s="73">
        <f t="shared" si="5"/>
        <v>4</v>
      </c>
      <c r="B117" s="82">
        <v>44670</v>
      </c>
      <c r="C117" s="83" t="s">
        <v>622</v>
      </c>
      <c r="D117" s="83" t="s">
        <v>532</v>
      </c>
      <c r="E117" s="83" t="s">
        <v>623</v>
      </c>
      <c r="F117" s="83">
        <f t="shared" si="6"/>
        <v>8430</v>
      </c>
      <c r="G117" s="84">
        <v>1022867</v>
      </c>
      <c r="H117" s="85" t="s">
        <v>486</v>
      </c>
      <c r="I117" s="84">
        <v>81829</v>
      </c>
      <c r="J117" s="84">
        <f t="shared" si="7"/>
        <v>1104696</v>
      </c>
      <c r="K117" s="89">
        <f>+VLOOKUP(F117,Sheet3!C$5:F$274,4,0)</f>
        <v>1104696</v>
      </c>
      <c r="L117" s="86">
        <f t="shared" si="8"/>
        <v>0</v>
      </c>
    </row>
    <row r="118" spans="1:12" outlineLevel="1" x14ac:dyDescent="0.25">
      <c r="A118" s="73">
        <f t="shared" si="5"/>
        <v>4</v>
      </c>
      <c r="B118" s="82">
        <v>44670</v>
      </c>
      <c r="C118" s="83" t="s">
        <v>624</v>
      </c>
      <c r="D118" s="83" t="s">
        <v>532</v>
      </c>
      <c r="E118" s="83" t="s">
        <v>625</v>
      </c>
      <c r="F118" s="83">
        <f t="shared" si="6"/>
        <v>8431</v>
      </c>
      <c r="G118" s="84">
        <v>4259680</v>
      </c>
      <c r="H118" s="85" t="s">
        <v>486</v>
      </c>
      <c r="I118" s="84">
        <v>340774</v>
      </c>
      <c r="J118" s="84">
        <f t="shared" si="7"/>
        <v>4600454</v>
      </c>
      <c r="K118" s="89">
        <f>+VLOOKUP(F118,Sheet3!C$5:F$274,4,0)</f>
        <v>4600454</v>
      </c>
      <c r="L118" s="86">
        <f t="shared" si="8"/>
        <v>0</v>
      </c>
    </row>
    <row r="119" spans="1:12" outlineLevel="1" x14ac:dyDescent="0.25">
      <c r="A119" s="73">
        <f t="shared" si="5"/>
        <v>4</v>
      </c>
      <c r="B119" s="82">
        <v>44670</v>
      </c>
      <c r="C119" s="83" t="s">
        <v>626</v>
      </c>
      <c r="D119" s="83" t="s">
        <v>532</v>
      </c>
      <c r="E119" s="83" t="s">
        <v>627</v>
      </c>
      <c r="F119" s="83">
        <f t="shared" si="6"/>
        <v>8493</v>
      </c>
      <c r="G119" s="84">
        <v>1395587</v>
      </c>
      <c r="H119" s="85" t="s">
        <v>486</v>
      </c>
      <c r="I119" s="84">
        <v>111647</v>
      </c>
      <c r="J119" s="84">
        <f t="shared" si="7"/>
        <v>1507234</v>
      </c>
      <c r="K119" s="89">
        <f>+VLOOKUP(F119,Sheet3!C$5:F$274,4,0)</f>
        <v>1507234</v>
      </c>
      <c r="L119" s="86">
        <f t="shared" si="8"/>
        <v>0</v>
      </c>
    </row>
    <row r="120" spans="1:12" outlineLevel="1" x14ac:dyDescent="0.25">
      <c r="A120" s="73">
        <f t="shared" si="5"/>
        <v>4</v>
      </c>
      <c r="B120" s="82">
        <v>44672</v>
      </c>
      <c r="C120" s="83" t="s">
        <v>628</v>
      </c>
      <c r="D120" s="83" t="s">
        <v>532</v>
      </c>
      <c r="E120" s="83" t="s">
        <v>629</v>
      </c>
      <c r="F120" s="83">
        <f t="shared" si="6"/>
        <v>9179</v>
      </c>
      <c r="G120" s="84">
        <v>2087113</v>
      </c>
      <c r="H120" s="85" t="s">
        <v>486</v>
      </c>
      <c r="I120" s="84">
        <v>166969</v>
      </c>
      <c r="J120" s="84">
        <f t="shared" si="7"/>
        <v>2254082</v>
      </c>
      <c r="K120" s="89">
        <f>+VLOOKUP(F120,Sheet3!C$5:F$274,4,0)</f>
        <v>2254082</v>
      </c>
      <c r="L120" s="86">
        <f t="shared" si="8"/>
        <v>0</v>
      </c>
    </row>
    <row r="121" spans="1:12" outlineLevel="1" x14ac:dyDescent="0.25">
      <c r="A121" s="73">
        <f t="shared" si="5"/>
        <v>4</v>
      </c>
      <c r="B121" s="82">
        <v>44673</v>
      </c>
      <c r="C121" s="83" t="s">
        <v>630</v>
      </c>
      <c r="D121" s="83" t="s">
        <v>532</v>
      </c>
      <c r="E121" s="83" t="s">
        <v>631</v>
      </c>
      <c r="F121" s="83">
        <f t="shared" si="6"/>
        <v>9464</v>
      </c>
      <c r="G121" s="84">
        <v>5275250</v>
      </c>
      <c r="H121" s="85" t="s">
        <v>486</v>
      </c>
      <c r="I121" s="84">
        <v>422020</v>
      </c>
      <c r="J121" s="84">
        <f t="shared" si="7"/>
        <v>5697270</v>
      </c>
      <c r="K121" s="89">
        <f>+VLOOKUP(F121,Sheet3!C$5:F$274,4,0)</f>
        <v>5697270</v>
      </c>
      <c r="L121" s="86">
        <f t="shared" si="8"/>
        <v>0</v>
      </c>
    </row>
    <row r="122" spans="1:12" outlineLevel="1" x14ac:dyDescent="0.25">
      <c r="A122" s="73">
        <f t="shared" si="5"/>
        <v>4</v>
      </c>
      <c r="B122" s="82">
        <v>44676</v>
      </c>
      <c r="C122" s="83" t="s">
        <v>632</v>
      </c>
      <c r="D122" s="83" t="s">
        <v>532</v>
      </c>
      <c r="E122" s="83" t="s">
        <v>633</v>
      </c>
      <c r="F122" s="83">
        <f t="shared" si="6"/>
        <v>9487</v>
      </c>
      <c r="G122" s="84">
        <v>5493330</v>
      </c>
      <c r="H122" s="85" t="s">
        <v>486</v>
      </c>
      <c r="I122" s="84">
        <v>439466</v>
      </c>
      <c r="J122" s="84">
        <f t="shared" si="7"/>
        <v>5932796</v>
      </c>
      <c r="K122" s="89">
        <f>+VLOOKUP(F122,Sheet3!C$5:F$274,4,0)</f>
        <v>5932796</v>
      </c>
      <c r="L122" s="86">
        <f t="shared" si="8"/>
        <v>0</v>
      </c>
    </row>
    <row r="123" spans="1:12" outlineLevel="1" x14ac:dyDescent="0.25">
      <c r="A123" s="73">
        <f t="shared" si="5"/>
        <v>4</v>
      </c>
      <c r="B123" s="82">
        <v>44676</v>
      </c>
      <c r="C123" s="83" t="s">
        <v>634</v>
      </c>
      <c r="D123" s="83" t="s">
        <v>532</v>
      </c>
      <c r="E123" s="83" t="s">
        <v>635</v>
      </c>
      <c r="F123" s="83">
        <f t="shared" si="6"/>
        <v>9626</v>
      </c>
      <c r="G123" s="84">
        <v>1055050</v>
      </c>
      <c r="H123" s="85" t="s">
        <v>486</v>
      </c>
      <c r="I123" s="84">
        <v>84404</v>
      </c>
      <c r="J123" s="84">
        <f t="shared" si="7"/>
        <v>1139454</v>
      </c>
      <c r="K123" s="89">
        <f>+VLOOKUP(F123,Sheet3!C$5:F$274,4,0)</f>
        <v>1139454</v>
      </c>
      <c r="L123" s="86">
        <f t="shared" si="8"/>
        <v>0</v>
      </c>
    </row>
    <row r="124" spans="1:12" outlineLevel="1" x14ac:dyDescent="0.25">
      <c r="A124" s="73">
        <f t="shared" si="5"/>
        <v>4</v>
      </c>
      <c r="B124" s="82">
        <v>44677</v>
      </c>
      <c r="C124" s="83" t="s">
        <v>636</v>
      </c>
      <c r="D124" s="83" t="s">
        <v>532</v>
      </c>
      <c r="E124" s="83" t="s">
        <v>637</v>
      </c>
      <c r="F124" s="83">
        <f t="shared" si="6"/>
        <v>9915</v>
      </c>
      <c r="G124" s="84">
        <v>1167750</v>
      </c>
      <c r="H124" s="85" t="s">
        <v>486</v>
      </c>
      <c r="I124" s="84">
        <v>93420</v>
      </c>
      <c r="J124" s="84">
        <f t="shared" si="7"/>
        <v>1261170</v>
      </c>
      <c r="K124" s="89">
        <f>+VLOOKUP(F124,Sheet3!C$5:F$274,4,0)</f>
        <v>1261170</v>
      </c>
      <c r="L124" s="86">
        <f t="shared" si="8"/>
        <v>0</v>
      </c>
    </row>
    <row r="125" spans="1:12" outlineLevel="1" x14ac:dyDescent="0.25">
      <c r="A125" s="73">
        <f t="shared" si="5"/>
        <v>4</v>
      </c>
      <c r="B125" s="82">
        <v>44678</v>
      </c>
      <c r="C125" s="83" t="s">
        <v>638</v>
      </c>
      <c r="D125" s="83" t="s">
        <v>532</v>
      </c>
      <c r="E125" s="83" t="s">
        <v>639</v>
      </c>
      <c r="F125" s="83">
        <f t="shared" si="6"/>
        <v>10391</v>
      </c>
      <c r="G125" s="84">
        <v>1973992</v>
      </c>
      <c r="H125" s="85" t="s">
        <v>486</v>
      </c>
      <c r="I125" s="84">
        <v>157919</v>
      </c>
      <c r="J125" s="84">
        <f t="shared" si="7"/>
        <v>2131911</v>
      </c>
      <c r="K125" s="89">
        <f>+VLOOKUP(F125,Sheet3!C$5:F$274,4,0)</f>
        <v>2131911</v>
      </c>
      <c r="L125" s="86">
        <f t="shared" si="8"/>
        <v>0</v>
      </c>
    </row>
    <row r="126" spans="1:12" outlineLevel="1" x14ac:dyDescent="0.25">
      <c r="A126" s="73">
        <f t="shared" si="5"/>
        <v>5</v>
      </c>
      <c r="B126" s="82">
        <v>44683</v>
      </c>
      <c r="C126" s="83" t="s">
        <v>640</v>
      </c>
      <c r="D126" s="83" t="s">
        <v>532</v>
      </c>
      <c r="E126" s="83" t="s">
        <v>641</v>
      </c>
      <c r="F126" s="83">
        <f t="shared" si="6"/>
        <v>10551</v>
      </c>
      <c r="G126" s="84">
        <v>881160</v>
      </c>
      <c r="H126" s="85" t="s">
        <v>486</v>
      </c>
      <c r="I126" s="84">
        <v>70493</v>
      </c>
      <c r="J126" s="84">
        <f t="shared" si="7"/>
        <v>951653</v>
      </c>
      <c r="K126" s="89">
        <f>+VLOOKUP(F126,Sheet3!C$5:F$274,4,0)</f>
        <v>951653</v>
      </c>
      <c r="L126" s="86">
        <f t="shared" si="8"/>
        <v>0</v>
      </c>
    </row>
    <row r="127" spans="1:12" outlineLevel="1" x14ac:dyDescent="0.25">
      <c r="A127" s="73">
        <f t="shared" si="5"/>
        <v>5</v>
      </c>
      <c r="B127" s="82">
        <v>44684</v>
      </c>
      <c r="C127" s="83" t="s">
        <v>642</v>
      </c>
      <c r="D127" s="83" t="s">
        <v>532</v>
      </c>
      <c r="E127" s="83" t="s">
        <v>643</v>
      </c>
      <c r="F127" s="83">
        <f t="shared" si="6"/>
        <v>11224</v>
      </c>
      <c r="G127" s="84">
        <v>1055050</v>
      </c>
      <c r="H127" s="85" t="s">
        <v>486</v>
      </c>
      <c r="I127" s="84">
        <v>84404</v>
      </c>
      <c r="J127" s="84">
        <f t="shared" si="7"/>
        <v>1139454</v>
      </c>
      <c r="K127" s="89">
        <f>+VLOOKUP(F127,Sheet3!C$5:F$274,4,0)</f>
        <v>1139454</v>
      </c>
      <c r="L127" s="86">
        <f t="shared" si="8"/>
        <v>0</v>
      </c>
    </row>
    <row r="128" spans="1:12" outlineLevel="1" x14ac:dyDescent="0.25">
      <c r="A128" s="73">
        <f t="shared" si="5"/>
        <v>5</v>
      </c>
      <c r="B128" s="82">
        <v>44685</v>
      </c>
      <c r="C128" s="83" t="s">
        <v>644</v>
      </c>
      <c r="D128" s="83" t="s">
        <v>532</v>
      </c>
      <c r="E128" s="83" t="s">
        <v>645</v>
      </c>
      <c r="F128" s="83">
        <f t="shared" si="6"/>
        <v>11362</v>
      </c>
      <c r="G128" s="84">
        <v>563306</v>
      </c>
      <c r="H128" s="85" t="s">
        <v>486</v>
      </c>
      <c r="I128" s="84">
        <v>45064</v>
      </c>
      <c r="J128" s="84">
        <f t="shared" si="7"/>
        <v>608370</v>
      </c>
      <c r="K128" s="89">
        <f>+VLOOKUP(F128,Sheet3!C$5:F$274,4,0)</f>
        <v>608370</v>
      </c>
      <c r="L128" s="86">
        <f t="shared" si="8"/>
        <v>0</v>
      </c>
    </row>
    <row r="129" spans="1:12" outlineLevel="1" x14ac:dyDescent="0.25">
      <c r="A129" s="73">
        <f t="shared" si="5"/>
        <v>5</v>
      </c>
      <c r="B129" s="82">
        <v>44685</v>
      </c>
      <c r="C129" s="83" t="s">
        <v>646</v>
      </c>
      <c r="D129" s="83" t="s">
        <v>532</v>
      </c>
      <c r="E129" s="83" t="s">
        <v>647</v>
      </c>
      <c r="F129" s="83">
        <f t="shared" si="6"/>
        <v>11379</v>
      </c>
      <c r="G129" s="84">
        <v>844040</v>
      </c>
      <c r="H129" s="85" t="s">
        <v>486</v>
      </c>
      <c r="I129" s="84">
        <v>67523</v>
      </c>
      <c r="J129" s="84">
        <f t="shared" si="7"/>
        <v>911563</v>
      </c>
      <c r="K129" s="89">
        <f>+VLOOKUP(F129,Sheet3!C$5:F$274,4,0)</f>
        <v>911563</v>
      </c>
      <c r="L129" s="86">
        <f t="shared" si="8"/>
        <v>0</v>
      </c>
    </row>
    <row r="130" spans="1:12" outlineLevel="1" x14ac:dyDescent="0.25">
      <c r="A130" s="73">
        <f t="shared" si="5"/>
        <v>5</v>
      </c>
      <c r="B130" s="82">
        <v>44686</v>
      </c>
      <c r="C130" s="83" t="s">
        <v>648</v>
      </c>
      <c r="D130" s="83" t="s">
        <v>532</v>
      </c>
      <c r="E130" s="83" t="s">
        <v>649</v>
      </c>
      <c r="F130" s="83">
        <f t="shared" si="6"/>
        <v>11476</v>
      </c>
      <c r="G130" s="84">
        <v>502440</v>
      </c>
      <c r="H130" s="85" t="s">
        <v>486</v>
      </c>
      <c r="I130" s="84">
        <v>40195</v>
      </c>
      <c r="J130" s="84">
        <f t="shared" si="7"/>
        <v>542635</v>
      </c>
      <c r="K130" s="89">
        <v>542635</v>
      </c>
      <c r="L130" s="86">
        <f t="shared" si="8"/>
        <v>0</v>
      </c>
    </row>
    <row r="131" spans="1:12" outlineLevel="1" x14ac:dyDescent="0.25">
      <c r="A131" s="73">
        <f t="shared" si="5"/>
        <v>5</v>
      </c>
      <c r="B131" s="82">
        <v>44687</v>
      </c>
      <c r="C131" s="83" t="s">
        <v>650</v>
      </c>
      <c r="D131" s="83" t="s">
        <v>532</v>
      </c>
      <c r="E131" s="83" t="s">
        <v>651</v>
      </c>
      <c r="F131" s="83">
        <f t="shared" si="6"/>
        <v>11641</v>
      </c>
      <c r="G131" s="84">
        <v>1359833</v>
      </c>
      <c r="H131" s="85" t="s">
        <v>486</v>
      </c>
      <c r="I131" s="84">
        <v>108787</v>
      </c>
      <c r="J131" s="84">
        <f t="shared" si="7"/>
        <v>1468620</v>
      </c>
      <c r="K131" s="89">
        <f>+VLOOKUP(F131,Sheet3!C$5:F$274,4,0)</f>
        <v>1468620</v>
      </c>
      <c r="L131" s="86">
        <f t="shared" si="8"/>
        <v>0</v>
      </c>
    </row>
    <row r="132" spans="1:12" outlineLevel="1" x14ac:dyDescent="0.25">
      <c r="A132" s="73">
        <f t="shared" si="5"/>
        <v>5</v>
      </c>
      <c r="B132" s="82">
        <v>44688</v>
      </c>
      <c r="C132" s="83" t="s">
        <v>652</v>
      </c>
      <c r="D132" s="83" t="s">
        <v>532</v>
      </c>
      <c r="E132" s="83" t="s">
        <v>653</v>
      </c>
      <c r="F132" s="83">
        <f t="shared" si="6"/>
        <v>11650</v>
      </c>
      <c r="G132" s="84">
        <v>1198595</v>
      </c>
      <c r="H132" s="85" t="s">
        <v>486</v>
      </c>
      <c r="I132" s="84">
        <v>95888</v>
      </c>
      <c r="J132" s="84">
        <f t="shared" si="7"/>
        <v>1294483</v>
      </c>
      <c r="K132" s="89">
        <f>+VLOOKUP(F132,Sheet3!C$5:F$274,4,0)</f>
        <v>1294483</v>
      </c>
      <c r="L132" s="86">
        <f t="shared" si="8"/>
        <v>0</v>
      </c>
    </row>
    <row r="133" spans="1:12" outlineLevel="1" x14ac:dyDescent="0.25">
      <c r="A133" s="73">
        <f t="shared" ref="A133:A196" si="9">+MONTH(B133)</f>
        <v>5</v>
      </c>
      <c r="B133" s="82">
        <v>44688</v>
      </c>
      <c r="C133" s="83" t="s">
        <v>654</v>
      </c>
      <c r="D133" s="83" t="s">
        <v>532</v>
      </c>
      <c r="E133" s="83" t="s">
        <v>655</v>
      </c>
      <c r="F133" s="83">
        <f t="shared" ref="F133:F196" si="10">+C133*1</f>
        <v>11691</v>
      </c>
      <c r="G133" s="84">
        <v>664236</v>
      </c>
      <c r="H133" s="85" t="s">
        <v>486</v>
      </c>
      <c r="I133" s="84">
        <v>53139</v>
      </c>
      <c r="J133" s="84">
        <f t="shared" ref="J133:J196" si="11">+I133+G133</f>
        <v>717375</v>
      </c>
      <c r="K133" s="89">
        <f>+VLOOKUP(F133,Sheet3!C$5:F$274,4,0)</f>
        <v>717375</v>
      </c>
      <c r="L133" s="86">
        <f t="shared" ref="L133:L196" si="12">+K133-J133</f>
        <v>0</v>
      </c>
    </row>
    <row r="134" spans="1:12" outlineLevel="1" x14ac:dyDescent="0.25">
      <c r="A134" s="73">
        <f t="shared" si="9"/>
        <v>5</v>
      </c>
      <c r="B134" s="82">
        <v>44688</v>
      </c>
      <c r="C134" s="83" t="s">
        <v>656</v>
      </c>
      <c r="D134" s="83" t="s">
        <v>532</v>
      </c>
      <c r="E134" s="83" t="s">
        <v>657</v>
      </c>
      <c r="F134" s="83">
        <f t="shared" si="10"/>
        <v>11818</v>
      </c>
      <c r="G134" s="84">
        <v>2124785</v>
      </c>
      <c r="H134" s="85" t="s">
        <v>486</v>
      </c>
      <c r="I134" s="84">
        <v>169983</v>
      </c>
      <c r="J134" s="84">
        <f t="shared" si="11"/>
        <v>2294768</v>
      </c>
      <c r="K134" s="89">
        <f>+VLOOKUP(F134,Sheet3!C$5:F$274,4,0)</f>
        <v>2294768</v>
      </c>
      <c r="L134" s="86">
        <f t="shared" si="12"/>
        <v>0</v>
      </c>
    </row>
    <row r="135" spans="1:12" outlineLevel="1" x14ac:dyDescent="0.25">
      <c r="A135" s="73">
        <f t="shared" si="9"/>
        <v>5</v>
      </c>
      <c r="B135" s="82">
        <v>44688</v>
      </c>
      <c r="C135" s="83" t="s">
        <v>658</v>
      </c>
      <c r="D135" s="83" t="s">
        <v>532</v>
      </c>
      <c r="E135" s="83" t="s">
        <v>659</v>
      </c>
      <c r="F135" s="83">
        <f t="shared" si="10"/>
        <v>11938</v>
      </c>
      <c r="G135" s="84">
        <v>4235110</v>
      </c>
      <c r="H135" s="85" t="s">
        <v>486</v>
      </c>
      <c r="I135" s="84">
        <v>338809</v>
      </c>
      <c r="J135" s="84">
        <f t="shared" si="11"/>
        <v>4573919</v>
      </c>
      <c r="K135" s="89">
        <f>+VLOOKUP(F135,Sheet3!C$5:F$274,4,0)</f>
        <v>4573919</v>
      </c>
      <c r="L135" s="86">
        <f t="shared" si="12"/>
        <v>0</v>
      </c>
    </row>
    <row r="136" spans="1:12" outlineLevel="1" x14ac:dyDescent="0.25">
      <c r="A136" s="73">
        <f t="shared" si="9"/>
        <v>5</v>
      </c>
      <c r="B136" s="82">
        <v>44690</v>
      </c>
      <c r="C136" s="83" t="s">
        <v>660</v>
      </c>
      <c r="D136" s="83" t="s">
        <v>532</v>
      </c>
      <c r="E136" s="83" t="s">
        <v>661</v>
      </c>
      <c r="F136" s="83">
        <f t="shared" si="10"/>
        <v>11941</v>
      </c>
      <c r="G136" s="84">
        <v>1987237</v>
      </c>
      <c r="H136" s="85" t="s">
        <v>486</v>
      </c>
      <c r="I136" s="84">
        <v>158979</v>
      </c>
      <c r="J136" s="84">
        <f t="shared" si="11"/>
        <v>2146216</v>
      </c>
      <c r="K136" s="89">
        <f>+VLOOKUP(F136,Sheet3!C$5:F$274,4,0)</f>
        <v>2146216</v>
      </c>
      <c r="L136" s="86">
        <f t="shared" si="12"/>
        <v>0</v>
      </c>
    </row>
    <row r="137" spans="1:12" outlineLevel="1" x14ac:dyDescent="0.25">
      <c r="A137" s="73">
        <f t="shared" si="9"/>
        <v>5</v>
      </c>
      <c r="B137" s="82">
        <v>44692</v>
      </c>
      <c r="C137" s="83" t="s">
        <v>662</v>
      </c>
      <c r="D137" s="83" t="s">
        <v>532</v>
      </c>
      <c r="E137" s="83" t="s">
        <v>663</v>
      </c>
      <c r="F137" s="83">
        <f t="shared" si="10"/>
        <v>12431</v>
      </c>
      <c r="G137" s="84">
        <v>1489795</v>
      </c>
      <c r="H137" s="85" t="s">
        <v>486</v>
      </c>
      <c r="I137" s="84">
        <v>119184</v>
      </c>
      <c r="J137" s="84">
        <f t="shared" si="11"/>
        <v>1608979</v>
      </c>
      <c r="K137" s="89">
        <f>+VLOOKUP(F137,Sheet3!C$5:F$274,4,0)</f>
        <v>1608979</v>
      </c>
      <c r="L137" s="86">
        <f t="shared" si="12"/>
        <v>0</v>
      </c>
    </row>
    <row r="138" spans="1:12" outlineLevel="1" x14ac:dyDescent="0.25">
      <c r="A138" s="73">
        <f t="shared" si="9"/>
        <v>5</v>
      </c>
      <c r="B138" s="82">
        <v>44692</v>
      </c>
      <c r="C138" s="83" t="s">
        <v>664</v>
      </c>
      <c r="D138" s="83" t="s">
        <v>532</v>
      </c>
      <c r="E138" s="83" t="s">
        <v>665</v>
      </c>
      <c r="F138" s="83">
        <f t="shared" si="10"/>
        <v>12432</v>
      </c>
      <c r="G138" s="84">
        <v>2177695</v>
      </c>
      <c r="H138" s="85" t="s">
        <v>486</v>
      </c>
      <c r="I138" s="84">
        <v>174216</v>
      </c>
      <c r="J138" s="84">
        <f t="shared" si="11"/>
        <v>2351911</v>
      </c>
      <c r="K138" s="89">
        <f>+VLOOKUP(F138,Sheet3!C$5:F$274,4,0)</f>
        <v>2351911</v>
      </c>
      <c r="L138" s="86">
        <f t="shared" si="12"/>
        <v>0</v>
      </c>
    </row>
    <row r="139" spans="1:12" outlineLevel="1" x14ac:dyDescent="0.25">
      <c r="A139" s="73">
        <f t="shared" si="9"/>
        <v>5</v>
      </c>
      <c r="B139" s="82">
        <v>44693</v>
      </c>
      <c r="C139" s="83" t="s">
        <v>666</v>
      </c>
      <c r="D139" s="83" t="s">
        <v>532</v>
      </c>
      <c r="E139" s="83" t="s">
        <v>667</v>
      </c>
      <c r="F139" s="83">
        <f t="shared" si="10"/>
        <v>12744</v>
      </c>
      <c r="G139" s="84">
        <v>1372369</v>
      </c>
      <c r="H139" s="85" t="s">
        <v>486</v>
      </c>
      <c r="I139" s="84">
        <v>109790</v>
      </c>
      <c r="J139" s="84">
        <f t="shared" si="11"/>
        <v>1482159</v>
      </c>
      <c r="K139" s="89">
        <f>+VLOOKUP(F139,Sheet3!C$5:F$274,4,0)</f>
        <v>1482159</v>
      </c>
      <c r="L139" s="86">
        <f t="shared" si="12"/>
        <v>0</v>
      </c>
    </row>
    <row r="140" spans="1:12" outlineLevel="1" x14ac:dyDescent="0.25">
      <c r="A140" s="73">
        <f t="shared" si="9"/>
        <v>5</v>
      </c>
      <c r="B140" s="82">
        <v>44694</v>
      </c>
      <c r="C140" s="83" t="s">
        <v>668</v>
      </c>
      <c r="D140" s="83" t="s">
        <v>532</v>
      </c>
      <c r="E140" s="83" t="s">
        <v>669</v>
      </c>
      <c r="F140" s="83">
        <f t="shared" si="10"/>
        <v>12918</v>
      </c>
      <c r="G140" s="84">
        <v>339339</v>
      </c>
      <c r="H140" s="85" t="s">
        <v>486</v>
      </c>
      <c r="I140" s="84">
        <v>27147</v>
      </c>
      <c r="J140" s="84">
        <f t="shared" si="11"/>
        <v>366486</v>
      </c>
      <c r="K140" s="89">
        <f>+VLOOKUP(F140,Sheet3!C$5:F$274,4,0)</f>
        <v>366486</v>
      </c>
      <c r="L140" s="86">
        <f t="shared" si="12"/>
        <v>0</v>
      </c>
    </row>
    <row r="141" spans="1:12" outlineLevel="1" x14ac:dyDescent="0.25">
      <c r="A141" s="73">
        <f t="shared" si="9"/>
        <v>5</v>
      </c>
      <c r="B141" s="82">
        <v>44694</v>
      </c>
      <c r="C141" s="83" t="s">
        <v>670</v>
      </c>
      <c r="D141" s="83" t="s">
        <v>532</v>
      </c>
      <c r="E141" s="83" t="s">
        <v>671</v>
      </c>
      <c r="F141" s="83">
        <f t="shared" si="10"/>
        <v>12932</v>
      </c>
      <c r="G141" s="84">
        <v>1464062</v>
      </c>
      <c r="H141" s="85" t="s">
        <v>486</v>
      </c>
      <c r="I141" s="84">
        <v>117125</v>
      </c>
      <c r="J141" s="84">
        <f t="shared" si="11"/>
        <v>1581187</v>
      </c>
      <c r="K141" s="89">
        <f>+VLOOKUP(F141,Sheet3!C$5:F$274,4,0)</f>
        <v>1581187</v>
      </c>
      <c r="L141" s="86">
        <f t="shared" si="12"/>
        <v>0</v>
      </c>
    </row>
    <row r="142" spans="1:12" outlineLevel="1" x14ac:dyDescent="0.25">
      <c r="A142" s="73">
        <f t="shared" si="9"/>
        <v>5</v>
      </c>
      <c r="B142" s="82">
        <v>44694</v>
      </c>
      <c r="C142" s="83" t="s">
        <v>672</v>
      </c>
      <c r="D142" s="83" t="s">
        <v>532</v>
      </c>
      <c r="E142" s="83" t="s">
        <v>673</v>
      </c>
      <c r="F142" s="83">
        <f t="shared" si="10"/>
        <v>12944</v>
      </c>
      <c r="G142" s="84">
        <v>1692104</v>
      </c>
      <c r="H142" s="85" t="s">
        <v>486</v>
      </c>
      <c r="I142" s="84">
        <v>135368</v>
      </c>
      <c r="J142" s="84">
        <f t="shared" si="11"/>
        <v>1827472</v>
      </c>
      <c r="K142" s="89">
        <f>+VLOOKUP(F142,Sheet3!C$5:F$274,4,0)</f>
        <v>1827472</v>
      </c>
      <c r="L142" s="86">
        <f t="shared" si="12"/>
        <v>0</v>
      </c>
    </row>
    <row r="143" spans="1:12" outlineLevel="1" x14ac:dyDescent="0.25">
      <c r="A143" s="73">
        <f t="shared" si="9"/>
        <v>5</v>
      </c>
      <c r="B143" s="82">
        <v>44698</v>
      </c>
      <c r="C143" s="83" t="s">
        <v>674</v>
      </c>
      <c r="D143" s="83" t="s">
        <v>532</v>
      </c>
      <c r="E143" s="83" t="s">
        <v>675</v>
      </c>
      <c r="F143" s="83">
        <f t="shared" si="10"/>
        <v>13250</v>
      </c>
      <c r="G143" s="84">
        <v>2328146</v>
      </c>
      <c r="H143" s="85" t="s">
        <v>486</v>
      </c>
      <c r="I143" s="84">
        <v>186252</v>
      </c>
      <c r="J143" s="84">
        <f t="shared" si="11"/>
        <v>2514398</v>
      </c>
      <c r="K143" s="89">
        <f>+VLOOKUP(F143,Sheet3!C$5:F$274,4,0)</f>
        <v>2514398</v>
      </c>
      <c r="L143" s="86">
        <f t="shared" si="12"/>
        <v>0</v>
      </c>
    </row>
    <row r="144" spans="1:12" outlineLevel="1" x14ac:dyDescent="0.25">
      <c r="A144" s="73">
        <f t="shared" si="9"/>
        <v>5</v>
      </c>
      <c r="B144" s="82">
        <v>44698</v>
      </c>
      <c r="C144" s="83" t="s">
        <v>676</v>
      </c>
      <c r="D144" s="83" t="s">
        <v>532</v>
      </c>
      <c r="E144" s="83" t="s">
        <v>677</v>
      </c>
      <c r="F144" s="83">
        <f t="shared" si="10"/>
        <v>13284</v>
      </c>
      <c r="G144" s="84">
        <v>4175170</v>
      </c>
      <c r="H144" s="85" t="s">
        <v>486</v>
      </c>
      <c r="I144" s="84">
        <v>334014</v>
      </c>
      <c r="J144" s="84">
        <f t="shared" si="11"/>
        <v>4509184</v>
      </c>
      <c r="K144" s="89">
        <f>+VLOOKUP(F144,Sheet3!C$5:F$274,4,0)</f>
        <v>4509184</v>
      </c>
      <c r="L144" s="86">
        <f t="shared" si="12"/>
        <v>0</v>
      </c>
    </row>
    <row r="145" spans="1:12" outlineLevel="1" x14ac:dyDescent="0.25">
      <c r="A145" s="73">
        <f t="shared" si="9"/>
        <v>5</v>
      </c>
      <c r="B145" s="82">
        <v>44698</v>
      </c>
      <c r="C145" s="83" t="s">
        <v>678</v>
      </c>
      <c r="D145" s="83" t="s">
        <v>532</v>
      </c>
      <c r="E145" s="83" t="s">
        <v>679</v>
      </c>
      <c r="F145" s="83">
        <f t="shared" si="10"/>
        <v>13287</v>
      </c>
      <c r="G145" s="84">
        <v>844415</v>
      </c>
      <c r="H145" s="85" t="s">
        <v>486</v>
      </c>
      <c r="I145" s="84">
        <v>67553</v>
      </c>
      <c r="J145" s="84">
        <f t="shared" si="11"/>
        <v>911968</v>
      </c>
      <c r="K145" s="89">
        <f>+VLOOKUP(F145,Sheet3!C$5:F$274,4,0)</f>
        <v>911968</v>
      </c>
      <c r="L145" s="86">
        <f t="shared" si="12"/>
        <v>0</v>
      </c>
    </row>
    <row r="146" spans="1:12" outlineLevel="1" x14ac:dyDescent="0.25">
      <c r="A146" s="73">
        <f t="shared" si="9"/>
        <v>5</v>
      </c>
      <c r="B146" s="82">
        <v>44699</v>
      </c>
      <c r="C146" s="83" t="s">
        <v>680</v>
      </c>
      <c r="D146" s="83" t="s">
        <v>532</v>
      </c>
      <c r="E146" s="83" t="s">
        <v>681</v>
      </c>
      <c r="F146" s="83">
        <f t="shared" si="10"/>
        <v>13421</v>
      </c>
      <c r="G146" s="84">
        <v>1383011</v>
      </c>
      <c r="H146" s="85" t="s">
        <v>486</v>
      </c>
      <c r="I146" s="84">
        <v>110641</v>
      </c>
      <c r="J146" s="84">
        <f t="shared" si="11"/>
        <v>1493652</v>
      </c>
      <c r="K146" s="89">
        <f>+VLOOKUP(F146,Sheet3!C$5:F$274,4,0)</f>
        <v>1493652</v>
      </c>
      <c r="L146" s="86">
        <f t="shared" si="12"/>
        <v>0</v>
      </c>
    </row>
    <row r="147" spans="1:12" outlineLevel="1" x14ac:dyDescent="0.25">
      <c r="A147" s="73">
        <f t="shared" si="9"/>
        <v>5</v>
      </c>
      <c r="B147" s="82">
        <v>44701</v>
      </c>
      <c r="C147" s="83" t="s">
        <v>682</v>
      </c>
      <c r="D147" s="83" t="s">
        <v>532</v>
      </c>
      <c r="E147" s="83" t="s">
        <v>683</v>
      </c>
      <c r="F147" s="83">
        <f t="shared" si="10"/>
        <v>13529</v>
      </c>
      <c r="G147" s="84">
        <v>1055050</v>
      </c>
      <c r="H147" s="85" t="s">
        <v>486</v>
      </c>
      <c r="I147" s="84">
        <v>84404</v>
      </c>
      <c r="J147" s="84">
        <f t="shared" si="11"/>
        <v>1139454</v>
      </c>
      <c r="K147" s="89">
        <f>+VLOOKUP(F147,Sheet3!C$5:F$274,4,0)</f>
        <v>1139454</v>
      </c>
      <c r="L147" s="86">
        <f t="shared" si="12"/>
        <v>0</v>
      </c>
    </row>
    <row r="148" spans="1:12" outlineLevel="1" x14ac:dyDescent="0.25">
      <c r="A148" s="73">
        <f t="shared" si="9"/>
        <v>5</v>
      </c>
      <c r="B148" s="82">
        <v>44701</v>
      </c>
      <c r="C148" s="83" t="s">
        <v>684</v>
      </c>
      <c r="D148" s="83" t="s">
        <v>532</v>
      </c>
      <c r="E148" s="83" t="s">
        <v>685</v>
      </c>
      <c r="F148" s="83">
        <f t="shared" si="10"/>
        <v>13531</v>
      </c>
      <c r="G148" s="84">
        <v>723609</v>
      </c>
      <c r="H148" s="85" t="s">
        <v>486</v>
      </c>
      <c r="I148" s="84">
        <v>57889</v>
      </c>
      <c r="J148" s="84">
        <f t="shared" si="11"/>
        <v>781498</v>
      </c>
      <c r="K148" s="89">
        <f>+VLOOKUP(F148,Sheet3!C$5:F$274,4,0)</f>
        <v>781498</v>
      </c>
      <c r="L148" s="86">
        <f t="shared" si="12"/>
        <v>0</v>
      </c>
    </row>
    <row r="149" spans="1:12" outlineLevel="1" x14ac:dyDescent="0.25">
      <c r="A149" s="73">
        <f t="shared" si="9"/>
        <v>5</v>
      </c>
      <c r="B149" s="82">
        <v>44702</v>
      </c>
      <c r="C149" s="83" t="s">
        <v>686</v>
      </c>
      <c r="D149" s="83" t="s">
        <v>532</v>
      </c>
      <c r="E149" s="83" t="s">
        <v>687</v>
      </c>
      <c r="F149" s="83">
        <f t="shared" si="10"/>
        <v>13549</v>
      </c>
      <c r="G149" s="84">
        <v>1752640</v>
      </c>
      <c r="H149" s="85" t="s">
        <v>486</v>
      </c>
      <c r="I149" s="84">
        <v>140211</v>
      </c>
      <c r="J149" s="84">
        <f t="shared" si="11"/>
        <v>1892851</v>
      </c>
      <c r="K149" s="89">
        <f>+VLOOKUP(F149,Sheet3!C$5:F$274,4,0)</f>
        <v>1892851</v>
      </c>
      <c r="L149" s="86">
        <f t="shared" si="12"/>
        <v>0</v>
      </c>
    </row>
    <row r="150" spans="1:12" outlineLevel="1" x14ac:dyDescent="0.25">
      <c r="A150" s="73">
        <f t="shared" si="9"/>
        <v>5</v>
      </c>
      <c r="B150" s="82">
        <v>44702</v>
      </c>
      <c r="C150" s="83" t="s">
        <v>688</v>
      </c>
      <c r="D150" s="83" t="s">
        <v>532</v>
      </c>
      <c r="E150" s="83" t="s">
        <v>689</v>
      </c>
      <c r="F150" s="83">
        <f t="shared" si="10"/>
        <v>13616</v>
      </c>
      <c r="G150" s="84">
        <v>1105446</v>
      </c>
      <c r="H150" s="85" t="s">
        <v>486</v>
      </c>
      <c r="I150" s="84">
        <v>88436</v>
      </c>
      <c r="J150" s="84">
        <f t="shared" si="11"/>
        <v>1193882</v>
      </c>
      <c r="K150" s="89">
        <f>+VLOOKUP(F150,Sheet3!C$5:F$274,4,0)</f>
        <v>1193882</v>
      </c>
      <c r="L150" s="86">
        <f t="shared" si="12"/>
        <v>0</v>
      </c>
    </row>
    <row r="151" spans="1:12" outlineLevel="1" x14ac:dyDescent="0.25">
      <c r="A151" s="73">
        <f t="shared" si="9"/>
        <v>5</v>
      </c>
      <c r="B151" s="82">
        <v>44704</v>
      </c>
      <c r="C151" s="83" t="s">
        <v>690</v>
      </c>
      <c r="D151" s="83" t="s">
        <v>532</v>
      </c>
      <c r="E151" s="83" t="s">
        <v>691</v>
      </c>
      <c r="F151" s="83">
        <f t="shared" si="10"/>
        <v>13783</v>
      </c>
      <c r="G151" s="84">
        <v>1200667</v>
      </c>
      <c r="H151" s="85" t="s">
        <v>486</v>
      </c>
      <c r="I151" s="84">
        <v>96053</v>
      </c>
      <c r="J151" s="84">
        <f t="shared" si="11"/>
        <v>1296720</v>
      </c>
      <c r="K151" s="89">
        <f>+VLOOKUP(F151,Sheet3!C$5:F$274,4,0)</f>
        <v>1296720</v>
      </c>
      <c r="L151" s="86">
        <f t="shared" si="12"/>
        <v>0</v>
      </c>
    </row>
    <row r="152" spans="1:12" outlineLevel="1" x14ac:dyDescent="0.25">
      <c r="A152" s="73">
        <f t="shared" si="9"/>
        <v>5</v>
      </c>
      <c r="B152" s="82">
        <v>44705</v>
      </c>
      <c r="C152" s="83" t="s">
        <v>692</v>
      </c>
      <c r="D152" s="83" t="s">
        <v>532</v>
      </c>
      <c r="E152" s="83" t="s">
        <v>681</v>
      </c>
      <c r="F152" s="83">
        <f t="shared" si="10"/>
        <v>14016</v>
      </c>
      <c r="G152" s="84">
        <v>3689047</v>
      </c>
      <c r="H152" s="85" t="s">
        <v>486</v>
      </c>
      <c r="I152" s="84">
        <v>295124</v>
      </c>
      <c r="J152" s="84">
        <f t="shared" si="11"/>
        <v>3984171</v>
      </c>
      <c r="K152" s="89">
        <f>+VLOOKUP(F152,Sheet3!C$5:F$274,4,0)</f>
        <v>3984171</v>
      </c>
      <c r="L152" s="86">
        <f t="shared" si="12"/>
        <v>0</v>
      </c>
    </row>
    <row r="153" spans="1:12" outlineLevel="1" x14ac:dyDescent="0.25">
      <c r="A153" s="73">
        <f t="shared" si="9"/>
        <v>5</v>
      </c>
      <c r="B153" s="82">
        <v>44706</v>
      </c>
      <c r="C153" s="83" t="s">
        <v>693</v>
      </c>
      <c r="D153" s="83" t="s">
        <v>532</v>
      </c>
      <c r="E153" s="83" t="s">
        <v>694</v>
      </c>
      <c r="F153" s="83">
        <f t="shared" si="10"/>
        <v>14237</v>
      </c>
      <c r="G153" s="84">
        <v>1792688</v>
      </c>
      <c r="H153" s="85" t="s">
        <v>486</v>
      </c>
      <c r="I153" s="84">
        <v>143415</v>
      </c>
      <c r="J153" s="84">
        <f t="shared" si="11"/>
        <v>1936103</v>
      </c>
      <c r="K153" s="89">
        <f>+VLOOKUP(F153,Sheet3!C$5:F$274,4,0)</f>
        <v>1936103</v>
      </c>
      <c r="L153" s="86">
        <f t="shared" si="12"/>
        <v>0</v>
      </c>
    </row>
    <row r="154" spans="1:12" outlineLevel="1" x14ac:dyDescent="0.25">
      <c r="A154" s="73">
        <f t="shared" si="9"/>
        <v>5</v>
      </c>
      <c r="B154" s="82">
        <v>44707</v>
      </c>
      <c r="C154" s="83" t="s">
        <v>695</v>
      </c>
      <c r="D154" s="83" t="s">
        <v>532</v>
      </c>
      <c r="E154" s="83" t="s">
        <v>696</v>
      </c>
      <c r="F154" s="83">
        <f t="shared" si="10"/>
        <v>14448</v>
      </c>
      <c r="G154" s="84">
        <v>1768270</v>
      </c>
      <c r="H154" s="85" t="s">
        <v>486</v>
      </c>
      <c r="I154" s="84">
        <v>141462</v>
      </c>
      <c r="J154" s="84">
        <f t="shared" si="11"/>
        <v>1909732</v>
      </c>
      <c r="K154" s="89">
        <f>+VLOOKUP(F154,Sheet3!C$5:F$274,4,0)</f>
        <v>1909732</v>
      </c>
      <c r="L154" s="86">
        <f t="shared" si="12"/>
        <v>0</v>
      </c>
    </row>
    <row r="155" spans="1:12" outlineLevel="1" x14ac:dyDescent="0.25">
      <c r="A155" s="73">
        <f t="shared" si="9"/>
        <v>5</v>
      </c>
      <c r="B155" s="82">
        <v>44708</v>
      </c>
      <c r="C155" s="83" t="s">
        <v>697</v>
      </c>
      <c r="D155" s="83" t="s">
        <v>532</v>
      </c>
      <c r="E155" s="83" t="s">
        <v>698</v>
      </c>
      <c r="F155" s="83">
        <f t="shared" si="10"/>
        <v>14663</v>
      </c>
      <c r="G155" s="84">
        <v>947937</v>
      </c>
      <c r="H155" s="85" t="s">
        <v>486</v>
      </c>
      <c r="I155" s="84">
        <v>75835</v>
      </c>
      <c r="J155" s="84">
        <f t="shared" si="11"/>
        <v>1023772</v>
      </c>
      <c r="K155" s="89">
        <f>+VLOOKUP(F155,Sheet3!C$5:F$274,4,0)</f>
        <v>1023772</v>
      </c>
      <c r="L155" s="86">
        <f t="shared" si="12"/>
        <v>0</v>
      </c>
    </row>
    <row r="156" spans="1:12" outlineLevel="1" x14ac:dyDescent="0.25">
      <c r="A156" s="73">
        <f t="shared" si="9"/>
        <v>5</v>
      </c>
      <c r="B156" s="82">
        <v>44709</v>
      </c>
      <c r="C156" s="83" t="s">
        <v>699</v>
      </c>
      <c r="D156" s="83" t="s">
        <v>532</v>
      </c>
      <c r="E156" s="83" t="s">
        <v>700</v>
      </c>
      <c r="F156" s="83">
        <f t="shared" si="10"/>
        <v>14740</v>
      </c>
      <c r="G156" s="84">
        <v>1736115</v>
      </c>
      <c r="H156" s="85" t="s">
        <v>486</v>
      </c>
      <c r="I156" s="84">
        <v>138889</v>
      </c>
      <c r="J156" s="84">
        <f t="shared" si="11"/>
        <v>1875004</v>
      </c>
      <c r="K156" s="89">
        <f>+VLOOKUP(F156,Sheet3!C$5:F$274,4,0)</f>
        <v>1875004</v>
      </c>
      <c r="L156" s="86">
        <f t="shared" si="12"/>
        <v>0</v>
      </c>
    </row>
    <row r="157" spans="1:12" outlineLevel="1" x14ac:dyDescent="0.25">
      <c r="A157" s="73">
        <f t="shared" si="9"/>
        <v>5</v>
      </c>
      <c r="B157" s="82">
        <v>44709</v>
      </c>
      <c r="C157" s="83" t="s">
        <v>701</v>
      </c>
      <c r="D157" s="83" t="s">
        <v>532</v>
      </c>
      <c r="E157" s="83" t="s">
        <v>702</v>
      </c>
      <c r="F157" s="83">
        <f t="shared" si="10"/>
        <v>14770</v>
      </c>
      <c r="G157" s="84">
        <v>1846953</v>
      </c>
      <c r="H157" s="85" t="s">
        <v>486</v>
      </c>
      <c r="I157" s="84">
        <v>147756</v>
      </c>
      <c r="J157" s="84">
        <f t="shared" si="11"/>
        <v>1994709</v>
      </c>
      <c r="K157" s="89">
        <f>+VLOOKUP(F157,Sheet3!C$5:F$274,4,0)</f>
        <v>1994709</v>
      </c>
      <c r="L157" s="86">
        <f t="shared" si="12"/>
        <v>0</v>
      </c>
    </row>
    <row r="158" spans="1:12" outlineLevel="1" x14ac:dyDescent="0.25">
      <c r="A158" s="73">
        <f t="shared" si="9"/>
        <v>5</v>
      </c>
      <c r="B158" s="82">
        <v>44711</v>
      </c>
      <c r="C158" s="83" t="s">
        <v>703</v>
      </c>
      <c r="D158" s="83" t="s">
        <v>532</v>
      </c>
      <c r="E158" s="83" t="s">
        <v>704</v>
      </c>
      <c r="F158" s="83">
        <f t="shared" si="10"/>
        <v>14775</v>
      </c>
      <c r="G158" s="84">
        <v>1858875</v>
      </c>
      <c r="H158" s="85" t="s">
        <v>486</v>
      </c>
      <c r="I158" s="84">
        <v>148710</v>
      </c>
      <c r="J158" s="84">
        <f t="shared" si="11"/>
        <v>2007585</v>
      </c>
      <c r="K158" s="89">
        <f>+VLOOKUP(F158,Sheet3!C$5:F$274,4,0)</f>
        <v>2007585</v>
      </c>
      <c r="L158" s="86">
        <f t="shared" si="12"/>
        <v>0</v>
      </c>
    </row>
    <row r="159" spans="1:12" outlineLevel="1" x14ac:dyDescent="0.25">
      <c r="A159" s="73">
        <f t="shared" si="9"/>
        <v>6</v>
      </c>
      <c r="B159" s="82">
        <v>44713</v>
      </c>
      <c r="C159" s="83" t="s">
        <v>705</v>
      </c>
      <c r="D159" s="83" t="s">
        <v>532</v>
      </c>
      <c r="E159" s="83" t="s">
        <v>706</v>
      </c>
      <c r="F159" s="83">
        <f t="shared" si="10"/>
        <v>15210</v>
      </c>
      <c r="G159" s="84">
        <v>833060</v>
      </c>
      <c r="H159" s="85" t="s">
        <v>486</v>
      </c>
      <c r="I159" s="84">
        <v>66645</v>
      </c>
      <c r="J159" s="84">
        <f t="shared" si="11"/>
        <v>899705</v>
      </c>
      <c r="K159" s="89">
        <f>+VLOOKUP(F159,Sheet3!C$5:F$274,4,0)</f>
        <v>899705</v>
      </c>
      <c r="L159" s="86">
        <f t="shared" si="12"/>
        <v>0</v>
      </c>
    </row>
    <row r="160" spans="1:12" outlineLevel="1" x14ac:dyDescent="0.25">
      <c r="A160" s="73">
        <f t="shared" si="9"/>
        <v>6</v>
      </c>
      <c r="B160" s="82">
        <v>44713</v>
      </c>
      <c r="C160" s="83" t="s">
        <v>707</v>
      </c>
      <c r="D160" s="83" t="s">
        <v>532</v>
      </c>
      <c r="E160" s="83" t="s">
        <v>708</v>
      </c>
      <c r="F160" s="83">
        <f t="shared" si="10"/>
        <v>15211</v>
      </c>
      <c r="G160" s="84">
        <v>4484990</v>
      </c>
      <c r="H160" s="85" t="s">
        <v>486</v>
      </c>
      <c r="I160" s="84">
        <v>358799</v>
      </c>
      <c r="J160" s="84">
        <f t="shared" si="11"/>
        <v>4843789</v>
      </c>
      <c r="K160" s="89">
        <f>+VLOOKUP(F160,Sheet3!C$5:F$274,4,0)</f>
        <v>4843789</v>
      </c>
      <c r="L160" s="86">
        <f t="shared" si="12"/>
        <v>0</v>
      </c>
    </row>
    <row r="161" spans="1:12" outlineLevel="1" x14ac:dyDescent="0.25">
      <c r="A161" s="73">
        <f t="shared" si="9"/>
        <v>6</v>
      </c>
      <c r="B161" s="82">
        <v>44716</v>
      </c>
      <c r="C161" s="83" t="s">
        <v>709</v>
      </c>
      <c r="D161" s="83" t="s">
        <v>532</v>
      </c>
      <c r="E161" s="83" t="s">
        <v>710</v>
      </c>
      <c r="F161" s="83">
        <f t="shared" si="10"/>
        <v>16299</v>
      </c>
      <c r="G161" s="84">
        <v>1720597</v>
      </c>
      <c r="H161" s="85" t="s">
        <v>486</v>
      </c>
      <c r="I161" s="84">
        <v>137648</v>
      </c>
      <c r="J161" s="84">
        <f t="shared" si="11"/>
        <v>1858245</v>
      </c>
      <c r="K161" s="89">
        <v>1858245</v>
      </c>
      <c r="L161" s="86">
        <f t="shared" si="12"/>
        <v>0</v>
      </c>
    </row>
    <row r="162" spans="1:12" outlineLevel="1" x14ac:dyDescent="0.25">
      <c r="A162" s="73">
        <f t="shared" si="9"/>
        <v>6</v>
      </c>
      <c r="B162" s="82">
        <v>44716</v>
      </c>
      <c r="C162" s="83" t="s">
        <v>711</v>
      </c>
      <c r="D162" s="83" t="s">
        <v>532</v>
      </c>
      <c r="E162" s="83" t="s">
        <v>712</v>
      </c>
      <c r="F162" s="83">
        <f t="shared" si="10"/>
        <v>16304</v>
      </c>
      <c r="G162" s="84">
        <v>1222671</v>
      </c>
      <c r="H162" s="85" t="s">
        <v>486</v>
      </c>
      <c r="I162" s="84">
        <v>97814</v>
      </c>
      <c r="J162" s="84">
        <f t="shared" si="11"/>
        <v>1320485</v>
      </c>
      <c r="K162" s="89">
        <f>+VLOOKUP(F162,Sheet3!C$5:F$274,4,0)</f>
        <v>1320485</v>
      </c>
      <c r="L162" s="86">
        <f t="shared" si="12"/>
        <v>0</v>
      </c>
    </row>
    <row r="163" spans="1:12" outlineLevel="1" x14ac:dyDescent="0.25">
      <c r="A163" s="73">
        <f t="shared" si="9"/>
        <v>6</v>
      </c>
      <c r="B163" s="82">
        <v>44716</v>
      </c>
      <c r="C163" s="83" t="s">
        <v>713</v>
      </c>
      <c r="D163" s="83" t="s">
        <v>532</v>
      </c>
      <c r="E163" s="83" t="s">
        <v>704</v>
      </c>
      <c r="F163" s="83">
        <f t="shared" si="10"/>
        <v>16466</v>
      </c>
      <c r="G163" s="84">
        <v>1094820</v>
      </c>
      <c r="H163" s="85" t="s">
        <v>486</v>
      </c>
      <c r="I163" s="84">
        <v>87586</v>
      </c>
      <c r="J163" s="84">
        <f t="shared" si="11"/>
        <v>1182406</v>
      </c>
      <c r="K163" s="89">
        <f>+VLOOKUP(F163,Sheet3!C$5:F$274,4,0)</f>
        <v>1182406</v>
      </c>
      <c r="L163" s="86">
        <f t="shared" si="12"/>
        <v>0</v>
      </c>
    </row>
    <row r="164" spans="1:12" outlineLevel="1" x14ac:dyDescent="0.25">
      <c r="A164" s="73">
        <f t="shared" si="9"/>
        <v>6</v>
      </c>
      <c r="B164" s="82">
        <v>44718</v>
      </c>
      <c r="C164" s="83" t="s">
        <v>714</v>
      </c>
      <c r="D164" s="83" t="s">
        <v>532</v>
      </c>
      <c r="E164" s="83" t="s">
        <v>715</v>
      </c>
      <c r="F164" s="83">
        <f t="shared" si="10"/>
        <v>16484</v>
      </c>
      <c r="G164" s="84">
        <v>1055435</v>
      </c>
      <c r="H164" s="85" t="s">
        <v>486</v>
      </c>
      <c r="I164" s="84">
        <v>84435</v>
      </c>
      <c r="J164" s="84">
        <f t="shared" si="11"/>
        <v>1139870</v>
      </c>
      <c r="K164" s="89">
        <f>+VLOOKUP(F164,Sheet3!C$5:F$274,4,0)</f>
        <v>1139870</v>
      </c>
      <c r="L164" s="86">
        <f t="shared" si="12"/>
        <v>0</v>
      </c>
    </row>
    <row r="165" spans="1:12" outlineLevel="1" x14ac:dyDescent="0.25">
      <c r="A165" s="73">
        <f t="shared" si="9"/>
        <v>6</v>
      </c>
      <c r="B165" s="82">
        <v>44719</v>
      </c>
      <c r="C165" s="83" t="s">
        <v>716</v>
      </c>
      <c r="D165" s="83" t="s">
        <v>532</v>
      </c>
      <c r="E165" s="83" t="s">
        <v>681</v>
      </c>
      <c r="F165" s="83">
        <f t="shared" si="10"/>
        <v>16541</v>
      </c>
      <c r="G165" s="84">
        <v>3409358</v>
      </c>
      <c r="H165" s="85" t="s">
        <v>486</v>
      </c>
      <c r="I165" s="84">
        <v>272749</v>
      </c>
      <c r="J165" s="84">
        <f t="shared" si="11"/>
        <v>3682107</v>
      </c>
      <c r="K165" s="89">
        <f>+VLOOKUP(F165,Sheet3!C$5:F$274,4,0)</f>
        <v>3682107</v>
      </c>
      <c r="L165" s="86">
        <f t="shared" si="12"/>
        <v>0</v>
      </c>
    </row>
    <row r="166" spans="1:12" outlineLevel="1" x14ac:dyDescent="0.25">
      <c r="A166" s="73">
        <f t="shared" si="9"/>
        <v>6</v>
      </c>
      <c r="B166" s="82">
        <v>44720</v>
      </c>
      <c r="C166" s="83" t="s">
        <v>717</v>
      </c>
      <c r="D166" s="83" t="s">
        <v>532</v>
      </c>
      <c r="E166" s="83" t="s">
        <v>691</v>
      </c>
      <c r="F166" s="83">
        <f t="shared" si="10"/>
        <v>16675</v>
      </c>
      <c r="G166" s="84">
        <v>1690378</v>
      </c>
      <c r="H166" s="85" t="s">
        <v>486</v>
      </c>
      <c r="I166" s="84">
        <v>135230</v>
      </c>
      <c r="J166" s="84">
        <f t="shared" si="11"/>
        <v>1825608</v>
      </c>
      <c r="K166" s="89">
        <f>+VLOOKUP(F166,Sheet3!C$5:F$274,4,0)</f>
        <v>1825608</v>
      </c>
      <c r="L166" s="86">
        <f t="shared" si="12"/>
        <v>0</v>
      </c>
    </row>
    <row r="167" spans="1:12" outlineLevel="1" x14ac:dyDescent="0.25">
      <c r="A167" s="73">
        <f t="shared" si="9"/>
        <v>6</v>
      </c>
      <c r="B167" s="82">
        <v>44721</v>
      </c>
      <c r="C167" s="83" t="s">
        <v>718</v>
      </c>
      <c r="D167" s="83" t="s">
        <v>532</v>
      </c>
      <c r="E167" s="83" t="s">
        <v>719</v>
      </c>
      <c r="F167" s="83">
        <f t="shared" si="10"/>
        <v>17345</v>
      </c>
      <c r="G167" s="84">
        <v>1473604</v>
      </c>
      <c r="H167" s="85" t="s">
        <v>486</v>
      </c>
      <c r="I167" s="84">
        <v>117888</v>
      </c>
      <c r="J167" s="84">
        <f t="shared" si="11"/>
        <v>1591492</v>
      </c>
      <c r="K167" s="89">
        <f>+VLOOKUP(F167,Sheet3!C$5:F$274,4,0)</f>
        <v>1591492</v>
      </c>
      <c r="L167" s="86">
        <f t="shared" si="12"/>
        <v>0</v>
      </c>
    </row>
    <row r="168" spans="1:12" outlineLevel="1" x14ac:dyDescent="0.25">
      <c r="A168" s="73">
        <f t="shared" si="9"/>
        <v>6</v>
      </c>
      <c r="B168" s="82">
        <v>44722</v>
      </c>
      <c r="C168" s="83" t="s">
        <v>720</v>
      </c>
      <c r="D168" s="83" t="s">
        <v>532</v>
      </c>
      <c r="E168" s="83" t="s">
        <v>704</v>
      </c>
      <c r="F168" s="83">
        <f t="shared" si="10"/>
        <v>17490</v>
      </c>
      <c r="G168" s="84">
        <v>1795750</v>
      </c>
      <c r="H168" s="85" t="s">
        <v>486</v>
      </c>
      <c r="I168" s="84">
        <v>143660</v>
      </c>
      <c r="J168" s="84">
        <f t="shared" si="11"/>
        <v>1939410</v>
      </c>
      <c r="K168" s="89">
        <f>+VLOOKUP(F168,Sheet3!C$5:F$274,4,0)</f>
        <v>1939410</v>
      </c>
      <c r="L168" s="86">
        <f t="shared" si="12"/>
        <v>0</v>
      </c>
    </row>
    <row r="169" spans="1:12" outlineLevel="1" x14ac:dyDescent="0.25">
      <c r="A169" s="73">
        <f t="shared" si="9"/>
        <v>6</v>
      </c>
      <c r="B169" s="82">
        <v>44722</v>
      </c>
      <c r="C169" s="83" t="s">
        <v>721</v>
      </c>
      <c r="D169" s="83" t="s">
        <v>532</v>
      </c>
      <c r="E169" s="83" t="s">
        <v>722</v>
      </c>
      <c r="F169" s="83">
        <f t="shared" si="10"/>
        <v>17549</v>
      </c>
      <c r="G169" s="84">
        <v>473352</v>
      </c>
      <c r="H169" s="85" t="s">
        <v>486</v>
      </c>
      <c r="I169" s="84">
        <v>37868</v>
      </c>
      <c r="J169" s="84">
        <f t="shared" si="11"/>
        <v>511220</v>
      </c>
      <c r="K169" s="89">
        <f>+VLOOKUP(F169,Sheet3!C$5:F$274,4,0)</f>
        <v>511220</v>
      </c>
      <c r="L169" s="86">
        <f t="shared" si="12"/>
        <v>0</v>
      </c>
    </row>
    <row r="170" spans="1:12" outlineLevel="1" x14ac:dyDescent="0.25">
      <c r="A170" s="73">
        <f t="shared" si="9"/>
        <v>6</v>
      </c>
      <c r="B170" s="82">
        <v>44723</v>
      </c>
      <c r="C170" s="83" t="s">
        <v>723</v>
      </c>
      <c r="D170" s="83" t="s">
        <v>532</v>
      </c>
      <c r="E170" s="83" t="s">
        <v>724</v>
      </c>
      <c r="F170" s="83">
        <f t="shared" si="10"/>
        <v>17647</v>
      </c>
      <c r="G170" s="84">
        <v>1911331</v>
      </c>
      <c r="H170" s="85" t="s">
        <v>486</v>
      </c>
      <c r="I170" s="84">
        <v>152906</v>
      </c>
      <c r="J170" s="84">
        <f t="shared" si="11"/>
        <v>2064237</v>
      </c>
      <c r="K170" s="89">
        <f>+VLOOKUP(F170,Sheet3!C$5:F$274,4,0)</f>
        <v>2064237</v>
      </c>
      <c r="L170" s="86">
        <f t="shared" si="12"/>
        <v>0</v>
      </c>
    </row>
    <row r="171" spans="1:12" outlineLevel="1" x14ac:dyDescent="0.25">
      <c r="A171" s="73">
        <f t="shared" si="9"/>
        <v>6</v>
      </c>
      <c r="B171" s="82">
        <v>44723</v>
      </c>
      <c r="C171" s="83" t="s">
        <v>725</v>
      </c>
      <c r="D171" s="83" t="s">
        <v>532</v>
      </c>
      <c r="E171" s="83" t="s">
        <v>726</v>
      </c>
      <c r="F171" s="83">
        <f t="shared" si="10"/>
        <v>17781</v>
      </c>
      <c r="G171" s="84">
        <v>986996</v>
      </c>
      <c r="H171" s="85" t="s">
        <v>486</v>
      </c>
      <c r="I171" s="84">
        <v>78960</v>
      </c>
      <c r="J171" s="84">
        <f t="shared" si="11"/>
        <v>1065956</v>
      </c>
      <c r="K171" s="89">
        <f>+VLOOKUP(F171,Sheet3!C$5:F$274,4,0)</f>
        <v>1065956</v>
      </c>
      <c r="L171" s="86">
        <f t="shared" si="12"/>
        <v>0</v>
      </c>
    </row>
    <row r="172" spans="1:12" outlineLevel="1" x14ac:dyDescent="0.25">
      <c r="A172" s="73">
        <f t="shared" si="9"/>
        <v>6</v>
      </c>
      <c r="B172" s="82">
        <v>44723</v>
      </c>
      <c r="C172" s="83" t="s">
        <v>727</v>
      </c>
      <c r="D172" s="83" t="s">
        <v>532</v>
      </c>
      <c r="E172" s="83" t="s">
        <v>728</v>
      </c>
      <c r="F172" s="83">
        <f t="shared" si="10"/>
        <v>17859</v>
      </c>
      <c r="G172" s="84">
        <v>2565361</v>
      </c>
      <c r="H172" s="85" t="s">
        <v>486</v>
      </c>
      <c r="I172" s="84">
        <v>205229</v>
      </c>
      <c r="J172" s="84">
        <f t="shared" si="11"/>
        <v>2770590</v>
      </c>
      <c r="K172" s="89">
        <f>+VLOOKUP(F172,Sheet3!C$5:F$274,4,0)</f>
        <v>2770590</v>
      </c>
      <c r="L172" s="86">
        <f t="shared" si="12"/>
        <v>0</v>
      </c>
    </row>
    <row r="173" spans="1:12" outlineLevel="1" x14ac:dyDescent="0.25">
      <c r="A173" s="73">
        <f t="shared" si="9"/>
        <v>6</v>
      </c>
      <c r="B173" s="82">
        <v>44725</v>
      </c>
      <c r="C173" s="83" t="s">
        <v>729</v>
      </c>
      <c r="D173" s="83" t="s">
        <v>532</v>
      </c>
      <c r="E173" s="83" t="s">
        <v>708</v>
      </c>
      <c r="F173" s="83">
        <f t="shared" si="10"/>
        <v>17925</v>
      </c>
      <c r="G173" s="84">
        <v>2722970</v>
      </c>
      <c r="H173" s="85" t="s">
        <v>486</v>
      </c>
      <c r="I173" s="84">
        <v>217838</v>
      </c>
      <c r="J173" s="84">
        <f t="shared" si="11"/>
        <v>2940808</v>
      </c>
      <c r="K173" s="89">
        <f>+VLOOKUP(F173,Sheet3!C$5:F$274,4,0)</f>
        <v>2940808</v>
      </c>
      <c r="L173" s="86">
        <f t="shared" si="12"/>
        <v>0</v>
      </c>
    </row>
    <row r="174" spans="1:12" outlineLevel="1" x14ac:dyDescent="0.25">
      <c r="A174" s="73">
        <f t="shared" si="9"/>
        <v>6</v>
      </c>
      <c r="B174" s="82">
        <v>44726</v>
      </c>
      <c r="C174" s="83" t="s">
        <v>730</v>
      </c>
      <c r="D174" s="83" t="s">
        <v>532</v>
      </c>
      <c r="E174" s="83" t="s">
        <v>731</v>
      </c>
      <c r="F174" s="83">
        <f t="shared" si="10"/>
        <v>18060</v>
      </c>
      <c r="G174" s="84">
        <v>1046969</v>
      </c>
      <c r="H174" s="85" t="s">
        <v>486</v>
      </c>
      <c r="I174" s="84">
        <v>83758</v>
      </c>
      <c r="J174" s="84">
        <f t="shared" si="11"/>
        <v>1130727</v>
      </c>
      <c r="K174" s="89">
        <f>+VLOOKUP(F174,Sheet3!C$5:F$274,4,0)</f>
        <v>1130727</v>
      </c>
      <c r="L174" s="86">
        <f t="shared" si="12"/>
        <v>0</v>
      </c>
    </row>
    <row r="175" spans="1:12" outlineLevel="1" x14ac:dyDescent="0.25">
      <c r="A175" s="73">
        <f t="shared" si="9"/>
        <v>6</v>
      </c>
      <c r="B175" s="82">
        <v>44726</v>
      </c>
      <c r="C175" s="83" t="s">
        <v>732</v>
      </c>
      <c r="D175" s="83" t="s">
        <v>532</v>
      </c>
      <c r="E175" s="83" t="s">
        <v>706</v>
      </c>
      <c r="F175" s="83">
        <f t="shared" si="10"/>
        <v>18061</v>
      </c>
      <c r="G175" s="84">
        <v>507240</v>
      </c>
      <c r="H175" s="85" t="s">
        <v>486</v>
      </c>
      <c r="I175" s="84">
        <v>40579</v>
      </c>
      <c r="J175" s="84">
        <f t="shared" si="11"/>
        <v>547819</v>
      </c>
      <c r="K175" s="89">
        <f>+VLOOKUP(F175,Sheet3!C$5:F$274,4,0)</f>
        <v>547819</v>
      </c>
      <c r="L175" s="86">
        <f t="shared" si="12"/>
        <v>0</v>
      </c>
    </row>
    <row r="176" spans="1:12" outlineLevel="1" x14ac:dyDescent="0.25">
      <c r="A176" s="73">
        <f t="shared" si="9"/>
        <v>6</v>
      </c>
      <c r="B176" s="82">
        <v>44726</v>
      </c>
      <c r="C176" s="83" t="s">
        <v>733</v>
      </c>
      <c r="D176" s="83" t="s">
        <v>532</v>
      </c>
      <c r="E176" s="83" t="s">
        <v>734</v>
      </c>
      <c r="F176" s="83">
        <f t="shared" si="10"/>
        <v>18062</v>
      </c>
      <c r="G176" s="84">
        <v>1434159</v>
      </c>
      <c r="H176" s="85" t="s">
        <v>486</v>
      </c>
      <c r="I176" s="84">
        <v>114733</v>
      </c>
      <c r="J176" s="84">
        <f t="shared" si="11"/>
        <v>1548892</v>
      </c>
      <c r="K176" s="89">
        <f>+VLOOKUP(F176,Sheet3!C$5:F$274,4,0)</f>
        <v>1548892</v>
      </c>
      <c r="L176" s="86">
        <f t="shared" si="12"/>
        <v>0</v>
      </c>
    </row>
    <row r="177" spans="1:12" outlineLevel="1" x14ac:dyDescent="0.25">
      <c r="A177" s="73">
        <f t="shared" si="9"/>
        <v>6</v>
      </c>
      <c r="B177" s="82">
        <v>44727</v>
      </c>
      <c r="C177" s="83" t="s">
        <v>735</v>
      </c>
      <c r="D177" s="83" t="s">
        <v>532</v>
      </c>
      <c r="E177" s="83" t="s">
        <v>736</v>
      </c>
      <c r="F177" s="83">
        <f t="shared" si="10"/>
        <v>18094</v>
      </c>
      <c r="G177" s="84">
        <v>1506960</v>
      </c>
      <c r="H177" s="85" t="s">
        <v>486</v>
      </c>
      <c r="I177" s="84">
        <v>120557</v>
      </c>
      <c r="J177" s="84">
        <f t="shared" si="11"/>
        <v>1627517</v>
      </c>
      <c r="K177" s="89">
        <f>+VLOOKUP(F177,Sheet3!C$5:F$274,4,0)</f>
        <v>1627517</v>
      </c>
      <c r="L177" s="86">
        <f t="shared" si="12"/>
        <v>0</v>
      </c>
    </row>
    <row r="178" spans="1:12" outlineLevel="1" x14ac:dyDescent="0.25">
      <c r="A178" s="73">
        <f t="shared" si="9"/>
        <v>6</v>
      </c>
      <c r="B178" s="82">
        <v>44727</v>
      </c>
      <c r="C178" s="83" t="s">
        <v>737</v>
      </c>
      <c r="D178" s="83" t="s">
        <v>532</v>
      </c>
      <c r="E178" s="83" t="s">
        <v>704</v>
      </c>
      <c r="F178" s="83">
        <f t="shared" si="10"/>
        <v>18099</v>
      </c>
      <c r="G178" s="84">
        <v>2478635</v>
      </c>
      <c r="H178" s="85" t="s">
        <v>486</v>
      </c>
      <c r="I178" s="84">
        <v>198291</v>
      </c>
      <c r="J178" s="84">
        <f t="shared" si="11"/>
        <v>2676926</v>
      </c>
      <c r="K178" s="89">
        <f>+VLOOKUP(F178,Sheet3!C$5:F$274,4,0)</f>
        <v>2676926</v>
      </c>
      <c r="L178" s="86">
        <f t="shared" si="12"/>
        <v>0</v>
      </c>
    </row>
    <row r="179" spans="1:12" outlineLevel="1" x14ac:dyDescent="0.25">
      <c r="A179" s="73">
        <f t="shared" si="9"/>
        <v>6</v>
      </c>
      <c r="B179" s="82">
        <v>44727</v>
      </c>
      <c r="C179" s="83" t="s">
        <v>738</v>
      </c>
      <c r="D179" s="83" t="s">
        <v>532</v>
      </c>
      <c r="E179" s="83" t="s">
        <v>739</v>
      </c>
      <c r="F179" s="83">
        <f t="shared" si="10"/>
        <v>18100</v>
      </c>
      <c r="G179" s="84">
        <v>1839381</v>
      </c>
      <c r="H179" s="85" t="s">
        <v>486</v>
      </c>
      <c r="I179" s="84">
        <v>147150</v>
      </c>
      <c r="J179" s="84">
        <f t="shared" si="11"/>
        <v>1986531</v>
      </c>
      <c r="K179" s="89">
        <f>+VLOOKUP(F179,Sheet3!C$5:F$274,4,0)</f>
        <v>1986531</v>
      </c>
      <c r="L179" s="86">
        <f t="shared" si="12"/>
        <v>0</v>
      </c>
    </row>
    <row r="180" spans="1:12" outlineLevel="1" x14ac:dyDescent="0.25">
      <c r="A180" s="73">
        <f t="shared" si="9"/>
        <v>6</v>
      </c>
      <c r="B180" s="82">
        <v>44728</v>
      </c>
      <c r="C180" s="83" t="s">
        <v>740</v>
      </c>
      <c r="D180" s="83" t="s">
        <v>532</v>
      </c>
      <c r="E180" s="83" t="s">
        <v>741</v>
      </c>
      <c r="F180" s="83">
        <f t="shared" si="10"/>
        <v>18119</v>
      </c>
      <c r="G180" s="84">
        <v>926436</v>
      </c>
      <c r="H180" s="85" t="s">
        <v>486</v>
      </c>
      <c r="I180" s="84">
        <v>74115</v>
      </c>
      <c r="J180" s="84">
        <f t="shared" si="11"/>
        <v>1000551</v>
      </c>
      <c r="K180" s="89">
        <f>+VLOOKUP(F180,Sheet3!C$5:F$274,4,0)</f>
        <v>1000551</v>
      </c>
      <c r="L180" s="86">
        <f t="shared" si="12"/>
        <v>0</v>
      </c>
    </row>
    <row r="181" spans="1:12" outlineLevel="1" x14ac:dyDescent="0.25">
      <c r="A181" s="73">
        <f t="shared" si="9"/>
        <v>6</v>
      </c>
      <c r="B181" s="82">
        <v>44728</v>
      </c>
      <c r="C181" s="83" t="s">
        <v>742</v>
      </c>
      <c r="D181" s="83" t="s">
        <v>532</v>
      </c>
      <c r="E181" s="83" t="s">
        <v>689</v>
      </c>
      <c r="F181" s="83">
        <f t="shared" si="10"/>
        <v>18134</v>
      </c>
      <c r="G181" s="84">
        <v>1672346</v>
      </c>
      <c r="H181" s="85" t="s">
        <v>486</v>
      </c>
      <c r="I181" s="84">
        <v>133788</v>
      </c>
      <c r="J181" s="84">
        <f t="shared" si="11"/>
        <v>1806134</v>
      </c>
      <c r="K181" s="89">
        <f>+VLOOKUP(F181,Sheet3!C$5:F$274,4,0)</f>
        <v>1806134</v>
      </c>
      <c r="L181" s="86">
        <f t="shared" si="12"/>
        <v>0</v>
      </c>
    </row>
    <row r="182" spans="1:12" outlineLevel="1" x14ac:dyDescent="0.25">
      <c r="A182" s="73">
        <f t="shared" si="9"/>
        <v>6</v>
      </c>
      <c r="B182" s="82">
        <v>44730</v>
      </c>
      <c r="C182" s="83" t="s">
        <v>743</v>
      </c>
      <c r="D182" s="83" t="s">
        <v>532</v>
      </c>
      <c r="E182" s="83" t="s">
        <v>744</v>
      </c>
      <c r="F182" s="83">
        <f t="shared" si="10"/>
        <v>18547</v>
      </c>
      <c r="G182" s="84">
        <v>709662</v>
      </c>
      <c r="H182" s="85" t="s">
        <v>486</v>
      </c>
      <c r="I182" s="84">
        <v>56773</v>
      </c>
      <c r="J182" s="84">
        <f t="shared" si="11"/>
        <v>766435</v>
      </c>
      <c r="K182" s="89">
        <f>+VLOOKUP(F182,Sheet3!C$5:F$274,4,0)</f>
        <v>766435</v>
      </c>
      <c r="L182" s="86">
        <f t="shared" si="12"/>
        <v>0</v>
      </c>
    </row>
    <row r="183" spans="1:12" outlineLevel="1" x14ac:dyDescent="0.25">
      <c r="A183" s="73">
        <f t="shared" si="9"/>
        <v>6</v>
      </c>
      <c r="B183" s="82">
        <v>44732</v>
      </c>
      <c r="C183" s="83" t="s">
        <v>745</v>
      </c>
      <c r="D183" s="83" t="s">
        <v>532</v>
      </c>
      <c r="E183" s="83" t="s">
        <v>746</v>
      </c>
      <c r="F183" s="83">
        <f t="shared" si="10"/>
        <v>19123</v>
      </c>
      <c r="G183" s="84">
        <v>3215822</v>
      </c>
      <c r="H183" s="85" t="s">
        <v>486</v>
      </c>
      <c r="I183" s="84">
        <v>257266</v>
      </c>
      <c r="J183" s="84">
        <f t="shared" si="11"/>
        <v>3473088</v>
      </c>
      <c r="K183" s="89">
        <f>+VLOOKUP(F183,Sheet3!C$5:F$274,4,0)</f>
        <v>3473088</v>
      </c>
      <c r="L183" s="86">
        <f t="shared" si="12"/>
        <v>0</v>
      </c>
    </row>
    <row r="184" spans="1:12" outlineLevel="1" x14ac:dyDescent="0.25">
      <c r="A184" s="73">
        <f t="shared" si="9"/>
        <v>6</v>
      </c>
      <c r="B184" s="82">
        <v>44733</v>
      </c>
      <c r="C184" s="83" t="s">
        <v>747</v>
      </c>
      <c r="D184" s="83" t="s">
        <v>532</v>
      </c>
      <c r="E184" s="83" t="s">
        <v>683</v>
      </c>
      <c r="F184" s="83">
        <f t="shared" si="10"/>
        <v>19421</v>
      </c>
      <c r="G184" s="84">
        <v>1055050</v>
      </c>
      <c r="H184" s="85" t="s">
        <v>486</v>
      </c>
      <c r="I184" s="84">
        <v>84404</v>
      </c>
      <c r="J184" s="84">
        <f t="shared" si="11"/>
        <v>1139454</v>
      </c>
      <c r="K184" s="89">
        <f>+VLOOKUP(F184,Sheet3!C$5:F$274,4,0)</f>
        <v>1139454</v>
      </c>
      <c r="L184" s="86">
        <f t="shared" si="12"/>
        <v>0</v>
      </c>
    </row>
    <row r="185" spans="1:12" outlineLevel="1" x14ac:dyDescent="0.25">
      <c r="A185" s="73">
        <f t="shared" si="9"/>
        <v>6</v>
      </c>
      <c r="B185" s="82">
        <v>44733</v>
      </c>
      <c r="C185" s="83" t="s">
        <v>748</v>
      </c>
      <c r="D185" s="83" t="s">
        <v>532</v>
      </c>
      <c r="E185" s="83" t="s">
        <v>683</v>
      </c>
      <c r="F185" s="83">
        <f t="shared" si="10"/>
        <v>19422</v>
      </c>
      <c r="G185" s="84">
        <v>640803</v>
      </c>
      <c r="H185" s="85" t="s">
        <v>486</v>
      </c>
      <c r="I185" s="84">
        <v>51264</v>
      </c>
      <c r="J185" s="84">
        <f t="shared" si="11"/>
        <v>692067</v>
      </c>
      <c r="K185" s="89">
        <f>+VLOOKUP(F185,Sheet3!C$5:F$274,4,0)</f>
        <v>692067</v>
      </c>
      <c r="L185" s="86">
        <f t="shared" si="12"/>
        <v>0</v>
      </c>
    </row>
    <row r="186" spans="1:12" outlineLevel="1" x14ac:dyDescent="0.25">
      <c r="A186" s="73">
        <f t="shared" si="9"/>
        <v>6</v>
      </c>
      <c r="B186" s="82">
        <v>44734</v>
      </c>
      <c r="C186" s="83" t="s">
        <v>749</v>
      </c>
      <c r="D186" s="83" t="s">
        <v>532</v>
      </c>
      <c r="E186" s="83" t="s">
        <v>750</v>
      </c>
      <c r="F186" s="83">
        <f t="shared" si="10"/>
        <v>19699</v>
      </c>
      <c r="G186" s="84">
        <v>4484990</v>
      </c>
      <c r="H186" s="85" t="s">
        <v>486</v>
      </c>
      <c r="I186" s="84">
        <v>358799</v>
      </c>
      <c r="J186" s="84">
        <f t="shared" si="11"/>
        <v>4843789</v>
      </c>
      <c r="K186" s="89">
        <f>+VLOOKUP(F186,Sheet3!C$5:F$274,4,0)</f>
        <v>4843789</v>
      </c>
      <c r="L186" s="86">
        <f t="shared" si="12"/>
        <v>0</v>
      </c>
    </row>
    <row r="187" spans="1:12" outlineLevel="1" x14ac:dyDescent="0.25">
      <c r="A187" s="73">
        <f t="shared" si="9"/>
        <v>6</v>
      </c>
      <c r="B187" s="82">
        <v>44734</v>
      </c>
      <c r="C187" s="83" t="s">
        <v>751</v>
      </c>
      <c r="D187" s="83" t="s">
        <v>532</v>
      </c>
      <c r="E187" s="83" t="s">
        <v>752</v>
      </c>
      <c r="F187" s="83">
        <f t="shared" si="10"/>
        <v>19771</v>
      </c>
      <c r="G187" s="84">
        <v>4190904</v>
      </c>
      <c r="H187" s="85" t="s">
        <v>486</v>
      </c>
      <c r="I187" s="84">
        <v>335272</v>
      </c>
      <c r="J187" s="84">
        <f t="shared" si="11"/>
        <v>4526176</v>
      </c>
      <c r="K187" s="89">
        <f>+VLOOKUP(F187,Sheet3!C$5:F$274,4,0)</f>
        <v>4526176</v>
      </c>
      <c r="L187" s="86">
        <f t="shared" si="12"/>
        <v>0</v>
      </c>
    </row>
    <row r="188" spans="1:12" outlineLevel="1" x14ac:dyDescent="0.25">
      <c r="A188" s="73">
        <f t="shared" si="9"/>
        <v>6</v>
      </c>
      <c r="B188" s="82">
        <v>44735</v>
      </c>
      <c r="C188" s="83" t="s">
        <v>753</v>
      </c>
      <c r="D188" s="83" t="s">
        <v>532</v>
      </c>
      <c r="E188" s="83" t="s">
        <v>754</v>
      </c>
      <c r="F188" s="83">
        <f t="shared" si="10"/>
        <v>19879</v>
      </c>
      <c r="G188" s="84">
        <v>1959066</v>
      </c>
      <c r="H188" s="85" t="s">
        <v>486</v>
      </c>
      <c r="I188" s="84">
        <v>156725</v>
      </c>
      <c r="J188" s="84">
        <f t="shared" si="11"/>
        <v>2115791</v>
      </c>
      <c r="K188" s="89">
        <f>+VLOOKUP(F188,Sheet3!C$5:F$274,4,0)</f>
        <v>2115791</v>
      </c>
      <c r="L188" s="86">
        <f t="shared" si="12"/>
        <v>0</v>
      </c>
    </row>
    <row r="189" spans="1:12" outlineLevel="1" x14ac:dyDescent="0.25">
      <c r="A189" s="73">
        <f t="shared" si="9"/>
        <v>6</v>
      </c>
      <c r="B189" s="82">
        <v>44735</v>
      </c>
      <c r="C189" s="83" t="s">
        <v>755</v>
      </c>
      <c r="D189" s="83" t="s">
        <v>532</v>
      </c>
      <c r="E189" s="83" t="s">
        <v>754</v>
      </c>
      <c r="F189" s="83">
        <f t="shared" si="10"/>
        <v>19880</v>
      </c>
      <c r="G189" s="84">
        <v>1319316</v>
      </c>
      <c r="H189" s="85" t="s">
        <v>486</v>
      </c>
      <c r="I189" s="84">
        <v>105545</v>
      </c>
      <c r="J189" s="84">
        <f t="shared" si="11"/>
        <v>1424861</v>
      </c>
      <c r="K189" s="89">
        <f>+VLOOKUP(F189,Sheet3!C$5:F$274,4,0)</f>
        <v>1424861</v>
      </c>
      <c r="L189" s="86">
        <f t="shared" si="12"/>
        <v>0</v>
      </c>
    </row>
    <row r="190" spans="1:12" outlineLevel="1" x14ac:dyDescent="0.25">
      <c r="A190" s="73">
        <f t="shared" si="9"/>
        <v>6</v>
      </c>
      <c r="B190" s="82">
        <v>44739</v>
      </c>
      <c r="C190" s="83" t="s">
        <v>756</v>
      </c>
      <c r="D190" s="83" t="s">
        <v>532</v>
      </c>
      <c r="E190" s="83" t="s">
        <v>757</v>
      </c>
      <c r="F190" s="83">
        <f t="shared" si="10"/>
        <v>20610</v>
      </c>
      <c r="G190" s="84">
        <v>1668508</v>
      </c>
      <c r="H190" s="85" t="s">
        <v>486</v>
      </c>
      <c r="I190" s="84">
        <v>133481</v>
      </c>
      <c r="J190" s="84">
        <f t="shared" si="11"/>
        <v>1801989</v>
      </c>
      <c r="K190" s="89">
        <f>+VLOOKUP(F190,Sheet3!C$5:F$274,4,0)</f>
        <v>1801989</v>
      </c>
      <c r="L190" s="86">
        <f t="shared" si="12"/>
        <v>0</v>
      </c>
    </row>
    <row r="191" spans="1:12" outlineLevel="1" x14ac:dyDescent="0.25">
      <c r="A191" s="73">
        <f t="shared" si="9"/>
        <v>6</v>
      </c>
      <c r="B191" s="82">
        <v>44740</v>
      </c>
      <c r="C191" s="83" t="s">
        <v>758</v>
      </c>
      <c r="D191" s="83" t="s">
        <v>532</v>
      </c>
      <c r="E191" s="83" t="s">
        <v>759</v>
      </c>
      <c r="F191" s="83">
        <f t="shared" si="10"/>
        <v>20911</v>
      </c>
      <c r="G191" s="84">
        <v>502440</v>
      </c>
      <c r="H191" s="85" t="s">
        <v>486</v>
      </c>
      <c r="I191" s="84">
        <v>40195</v>
      </c>
      <c r="J191" s="84">
        <f t="shared" si="11"/>
        <v>542635</v>
      </c>
      <c r="K191" s="89">
        <f>+VLOOKUP(F191,Sheet3!C$5:F$274,4,0)</f>
        <v>542635</v>
      </c>
      <c r="L191" s="86">
        <f t="shared" si="12"/>
        <v>0</v>
      </c>
    </row>
    <row r="192" spans="1:12" outlineLevel="1" x14ac:dyDescent="0.25">
      <c r="A192" s="73">
        <f t="shared" si="9"/>
        <v>6</v>
      </c>
      <c r="B192" s="82">
        <v>44740</v>
      </c>
      <c r="C192" s="83" t="s">
        <v>760</v>
      </c>
      <c r="D192" s="83" t="s">
        <v>532</v>
      </c>
      <c r="E192" s="83" t="s">
        <v>761</v>
      </c>
      <c r="F192" s="83">
        <f t="shared" si="10"/>
        <v>21126</v>
      </c>
      <c r="G192" s="84">
        <v>1847275</v>
      </c>
      <c r="H192" s="85" t="s">
        <v>486</v>
      </c>
      <c r="I192" s="84">
        <v>147782</v>
      </c>
      <c r="J192" s="84">
        <f t="shared" si="11"/>
        <v>1995057</v>
      </c>
      <c r="K192" s="89">
        <f>+VLOOKUP(F192,Sheet3!C$5:F$274,4,0)</f>
        <v>1995057</v>
      </c>
      <c r="L192" s="86">
        <f t="shared" si="12"/>
        <v>0</v>
      </c>
    </row>
    <row r="193" spans="1:12" outlineLevel="1" x14ac:dyDescent="0.25">
      <c r="A193" s="73">
        <f t="shared" si="9"/>
        <v>6</v>
      </c>
      <c r="B193" s="82">
        <v>44740</v>
      </c>
      <c r="C193" s="83" t="s">
        <v>762</v>
      </c>
      <c r="D193" s="83" t="s">
        <v>532</v>
      </c>
      <c r="E193" s="83" t="s">
        <v>761</v>
      </c>
      <c r="F193" s="83">
        <f t="shared" si="10"/>
        <v>21128</v>
      </c>
      <c r="G193" s="84">
        <v>527525</v>
      </c>
      <c r="H193" s="85" t="s">
        <v>486</v>
      </c>
      <c r="I193" s="84">
        <v>42202</v>
      </c>
      <c r="J193" s="84">
        <f t="shared" si="11"/>
        <v>569727</v>
      </c>
      <c r="K193" s="89">
        <f>+VLOOKUP(F193,Sheet3!C$5:F$274,4,0)</f>
        <v>569727</v>
      </c>
      <c r="L193" s="86">
        <f t="shared" si="12"/>
        <v>0</v>
      </c>
    </row>
    <row r="194" spans="1:12" outlineLevel="1" x14ac:dyDescent="0.25">
      <c r="A194" s="73">
        <f t="shared" si="9"/>
        <v>7</v>
      </c>
      <c r="B194" s="82">
        <v>44743</v>
      </c>
      <c r="C194" s="83" t="s">
        <v>763</v>
      </c>
      <c r="D194" s="83" t="s">
        <v>532</v>
      </c>
      <c r="E194" s="83" t="s">
        <v>764</v>
      </c>
      <c r="F194" s="83">
        <f t="shared" si="10"/>
        <v>21917</v>
      </c>
      <c r="G194" s="84">
        <v>1312083</v>
      </c>
      <c r="H194" s="85" t="s">
        <v>486</v>
      </c>
      <c r="I194" s="84">
        <v>104967</v>
      </c>
      <c r="J194" s="84">
        <f t="shared" si="11"/>
        <v>1417050</v>
      </c>
      <c r="K194" s="89">
        <f>+VLOOKUP(F194,Sheet3!C$5:F$274,4,0)</f>
        <v>1417050</v>
      </c>
      <c r="L194" s="86">
        <f t="shared" si="12"/>
        <v>0</v>
      </c>
    </row>
    <row r="195" spans="1:12" outlineLevel="1" x14ac:dyDescent="0.25">
      <c r="A195" s="73">
        <f t="shared" si="9"/>
        <v>7</v>
      </c>
      <c r="B195" s="82">
        <v>44743</v>
      </c>
      <c r="C195" s="83" t="s">
        <v>765</v>
      </c>
      <c r="D195" s="83" t="s">
        <v>532</v>
      </c>
      <c r="E195" s="83" t="s">
        <v>766</v>
      </c>
      <c r="F195" s="83">
        <f t="shared" si="10"/>
        <v>21918</v>
      </c>
      <c r="G195" s="84">
        <v>1555438</v>
      </c>
      <c r="H195" s="85" t="s">
        <v>486</v>
      </c>
      <c r="I195" s="84">
        <v>124435</v>
      </c>
      <c r="J195" s="84">
        <f t="shared" si="11"/>
        <v>1679873</v>
      </c>
      <c r="K195" s="89">
        <f>+VLOOKUP(F195,Sheet3!C$5:F$274,4,0)</f>
        <v>1679873</v>
      </c>
      <c r="L195" s="86">
        <f t="shared" si="12"/>
        <v>0</v>
      </c>
    </row>
    <row r="196" spans="1:12" outlineLevel="1" x14ac:dyDescent="0.25">
      <c r="A196" s="73">
        <f t="shared" si="9"/>
        <v>7</v>
      </c>
      <c r="B196" s="82">
        <v>44743</v>
      </c>
      <c r="C196" s="83" t="s">
        <v>767</v>
      </c>
      <c r="D196" s="83" t="s">
        <v>532</v>
      </c>
      <c r="E196" s="83" t="s">
        <v>768</v>
      </c>
      <c r="F196" s="83">
        <f t="shared" si="10"/>
        <v>21921</v>
      </c>
      <c r="G196" s="84">
        <v>1124969</v>
      </c>
      <c r="H196" s="85" t="s">
        <v>486</v>
      </c>
      <c r="I196" s="84">
        <v>89998</v>
      </c>
      <c r="J196" s="84">
        <f t="shared" si="11"/>
        <v>1214967</v>
      </c>
      <c r="K196" s="89">
        <f>+VLOOKUP(F196,Sheet3!C$5:F$274,4,0)</f>
        <v>1214967</v>
      </c>
      <c r="L196" s="86">
        <f t="shared" si="12"/>
        <v>0</v>
      </c>
    </row>
    <row r="197" spans="1:12" outlineLevel="1" x14ac:dyDescent="0.25">
      <c r="A197" s="73">
        <f t="shared" ref="A197:A260" si="13">+MONTH(B197)</f>
        <v>7</v>
      </c>
      <c r="B197" s="82">
        <v>44743</v>
      </c>
      <c r="C197" s="83" t="s">
        <v>769</v>
      </c>
      <c r="D197" s="83" t="s">
        <v>532</v>
      </c>
      <c r="E197" s="83" t="s">
        <v>770</v>
      </c>
      <c r="F197" s="83">
        <f t="shared" ref="F197:F260" si="14">+C197*1</f>
        <v>21941</v>
      </c>
      <c r="G197" s="84">
        <v>761478</v>
      </c>
      <c r="H197" s="85" t="s">
        <v>486</v>
      </c>
      <c r="I197" s="84">
        <v>60918</v>
      </c>
      <c r="J197" s="84">
        <f t="shared" ref="J197:J260" si="15">+I197+G197</f>
        <v>822396</v>
      </c>
      <c r="K197" s="89">
        <f>+VLOOKUP(F197,Sheet3!C$5:F$274,4,0)</f>
        <v>822396</v>
      </c>
      <c r="L197" s="86">
        <f t="shared" ref="L197:L260" si="16">+K197-J197</f>
        <v>0</v>
      </c>
    </row>
    <row r="198" spans="1:12" outlineLevel="1" x14ac:dyDescent="0.25">
      <c r="A198" s="73">
        <f t="shared" si="13"/>
        <v>7</v>
      </c>
      <c r="B198" s="82">
        <v>44743</v>
      </c>
      <c r="C198" s="83" t="s">
        <v>771</v>
      </c>
      <c r="D198" s="83" t="s">
        <v>532</v>
      </c>
      <c r="E198" s="83" t="s">
        <v>726</v>
      </c>
      <c r="F198" s="83">
        <f t="shared" si="14"/>
        <v>21944</v>
      </c>
      <c r="G198" s="84">
        <v>1055050</v>
      </c>
      <c r="H198" s="85" t="s">
        <v>486</v>
      </c>
      <c r="I198" s="84">
        <v>84404</v>
      </c>
      <c r="J198" s="84">
        <f t="shared" si="15"/>
        <v>1139454</v>
      </c>
      <c r="K198" s="89">
        <f>+VLOOKUP(F198,Sheet3!C$5:F$274,4,0)</f>
        <v>1139454</v>
      </c>
      <c r="L198" s="86">
        <f t="shared" si="16"/>
        <v>0</v>
      </c>
    </row>
    <row r="199" spans="1:12" outlineLevel="1" x14ac:dyDescent="0.25">
      <c r="A199" s="73">
        <f t="shared" si="13"/>
        <v>7</v>
      </c>
      <c r="B199" s="82">
        <v>44746</v>
      </c>
      <c r="C199" s="83" t="s">
        <v>772</v>
      </c>
      <c r="D199" s="83" t="s">
        <v>532</v>
      </c>
      <c r="E199" s="83" t="s">
        <v>704</v>
      </c>
      <c r="F199" s="83">
        <f t="shared" si="14"/>
        <v>22101</v>
      </c>
      <c r="G199" s="84">
        <v>1403845</v>
      </c>
      <c r="H199" s="85" t="s">
        <v>486</v>
      </c>
      <c r="I199" s="84">
        <v>112308</v>
      </c>
      <c r="J199" s="84">
        <f t="shared" si="15"/>
        <v>1516153</v>
      </c>
      <c r="K199" s="89">
        <f>+VLOOKUP(F199,Sheet3!C$5:F$274,4,0)</f>
        <v>1516153</v>
      </c>
      <c r="L199" s="86">
        <f t="shared" si="16"/>
        <v>0</v>
      </c>
    </row>
    <row r="200" spans="1:12" outlineLevel="1" x14ac:dyDescent="0.25">
      <c r="A200" s="73">
        <f t="shared" si="13"/>
        <v>7</v>
      </c>
      <c r="B200" s="82">
        <v>44746</v>
      </c>
      <c r="C200" s="83" t="s">
        <v>773</v>
      </c>
      <c r="D200" s="83" t="s">
        <v>532</v>
      </c>
      <c r="E200" s="83" t="s">
        <v>681</v>
      </c>
      <c r="F200" s="83">
        <f t="shared" si="14"/>
        <v>22104</v>
      </c>
      <c r="G200" s="84">
        <v>2365222</v>
      </c>
      <c r="H200" s="85" t="s">
        <v>486</v>
      </c>
      <c r="I200" s="84">
        <v>189218</v>
      </c>
      <c r="J200" s="84">
        <f t="shared" si="15"/>
        <v>2554440</v>
      </c>
      <c r="K200" s="89">
        <f>+VLOOKUP(F200,Sheet3!C$5:F$274,4,0)</f>
        <v>2554440</v>
      </c>
      <c r="L200" s="86">
        <f t="shared" si="16"/>
        <v>0</v>
      </c>
    </row>
    <row r="201" spans="1:12" outlineLevel="1" x14ac:dyDescent="0.25">
      <c r="A201" s="73">
        <f t="shared" si="13"/>
        <v>7</v>
      </c>
      <c r="B201" s="82">
        <v>44746</v>
      </c>
      <c r="C201" s="83" t="s">
        <v>774</v>
      </c>
      <c r="D201" s="83" t="s">
        <v>532</v>
      </c>
      <c r="E201" s="83" t="s">
        <v>775</v>
      </c>
      <c r="F201" s="83">
        <f t="shared" si="14"/>
        <v>22265</v>
      </c>
      <c r="G201" s="84">
        <v>1107990</v>
      </c>
      <c r="H201" s="85" t="s">
        <v>486</v>
      </c>
      <c r="I201" s="84">
        <v>88639</v>
      </c>
      <c r="J201" s="84">
        <f t="shared" si="15"/>
        <v>1196629</v>
      </c>
      <c r="K201" s="89">
        <f>+VLOOKUP(F201,Sheet3!C$5:F$274,4,0)</f>
        <v>1196629</v>
      </c>
      <c r="L201" s="86">
        <f t="shared" si="16"/>
        <v>0</v>
      </c>
    </row>
    <row r="202" spans="1:12" outlineLevel="1" x14ac:dyDescent="0.25">
      <c r="A202" s="73">
        <f t="shared" si="13"/>
        <v>7</v>
      </c>
      <c r="B202" s="82">
        <v>44748</v>
      </c>
      <c r="C202" s="83" t="s">
        <v>776</v>
      </c>
      <c r="D202" s="83" t="s">
        <v>532</v>
      </c>
      <c r="E202" s="83" t="s">
        <v>777</v>
      </c>
      <c r="F202" s="83">
        <f t="shared" si="14"/>
        <v>23375</v>
      </c>
      <c r="G202" s="84">
        <v>889044</v>
      </c>
      <c r="H202" s="85" t="s">
        <v>486</v>
      </c>
      <c r="I202" s="84">
        <v>71124</v>
      </c>
      <c r="J202" s="84">
        <f t="shared" si="15"/>
        <v>960168</v>
      </c>
      <c r="K202" s="89">
        <f>+VLOOKUP(F202,Sheet3!C$5:F$274,4,0)</f>
        <v>960168</v>
      </c>
      <c r="L202" s="86">
        <f t="shared" si="16"/>
        <v>0</v>
      </c>
    </row>
    <row r="203" spans="1:12" outlineLevel="1" x14ac:dyDescent="0.25">
      <c r="A203" s="73">
        <f t="shared" si="13"/>
        <v>7</v>
      </c>
      <c r="B203" s="82">
        <v>44748</v>
      </c>
      <c r="C203" s="83" t="s">
        <v>778</v>
      </c>
      <c r="D203" s="83" t="s">
        <v>532</v>
      </c>
      <c r="E203" s="83" t="s">
        <v>734</v>
      </c>
      <c r="F203" s="83">
        <f t="shared" si="14"/>
        <v>23391</v>
      </c>
      <c r="G203" s="84">
        <v>846579</v>
      </c>
      <c r="H203" s="85" t="s">
        <v>486</v>
      </c>
      <c r="I203" s="84">
        <v>67726</v>
      </c>
      <c r="J203" s="84">
        <f t="shared" si="15"/>
        <v>914305</v>
      </c>
      <c r="K203" s="89">
        <f>+VLOOKUP(F203,Sheet3!C$5:F$274,4,0)</f>
        <v>914305</v>
      </c>
      <c r="L203" s="86">
        <f t="shared" si="16"/>
        <v>0</v>
      </c>
    </row>
    <row r="204" spans="1:12" outlineLevel="1" x14ac:dyDescent="0.25">
      <c r="A204" s="73">
        <f t="shared" si="13"/>
        <v>7</v>
      </c>
      <c r="B204" s="82">
        <v>44748</v>
      </c>
      <c r="C204" s="83" t="s">
        <v>779</v>
      </c>
      <c r="D204" s="83" t="s">
        <v>532</v>
      </c>
      <c r="E204" s="83" t="s">
        <v>780</v>
      </c>
      <c r="F204" s="83">
        <f t="shared" si="14"/>
        <v>23392</v>
      </c>
      <c r="G204" s="84">
        <v>1434159</v>
      </c>
      <c r="H204" s="85" t="s">
        <v>486</v>
      </c>
      <c r="I204" s="84">
        <v>114733</v>
      </c>
      <c r="J204" s="84">
        <f t="shared" si="15"/>
        <v>1548892</v>
      </c>
      <c r="K204" s="89">
        <f>+VLOOKUP(F204,Sheet3!C$5:F$274,4,0)</f>
        <v>1548892</v>
      </c>
      <c r="L204" s="86">
        <f t="shared" si="16"/>
        <v>0</v>
      </c>
    </row>
    <row r="205" spans="1:12" outlineLevel="1" x14ac:dyDescent="0.25">
      <c r="A205" s="73">
        <f t="shared" si="13"/>
        <v>7</v>
      </c>
      <c r="B205" s="82">
        <v>44749</v>
      </c>
      <c r="C205" s="83" t="s">
        <v>781</v>
      </c>
      <c r="D205" s="83" t="s">
        <v>532</v>
      </c>
      <c r="E205" s="83" t="s">
        <v>715</v>
      </c>
      <c r="F205" s="83">
        <f t="shared" si="14"/>
        <v>23619</v>
      </c>
      <c r="G205" s="84">
        <v>1050105</v>
      </c>
      <c r="H205" s="85" t="s">
        <v>486</v>
      </c>
      <c r="I205" s="84">
        <v>84008</v>
      </c>
      <c r="J205" s="84">
        <f t="shared" si="15"/>
        <v>1134113</v>
      </c>
      <c r="K205" s="89">
        <f>+VLOOKUP(F205,Sheet3!C$5:F$274,4,0)</f>
        <v>1134113</v>
      </c>
      <c r="L205" s="86">
        <f t="shared" si="16"/>
        <v>0</v>
      </c>
    </row>
    <row r="206" spans="1:12" outlineLevel="1" x14ac:dyDescent="0.25">
      <c r="A206" s="73">
        <f t="shared" si="13"/>
        <v>7</v>
      </c>
      <c r="B206" s="82">
        <v>44750</v>
      </c>
      <c r="C206" s="83" t="s">
        <v>782</v>
      </c>
      <c r="D206" s="83" t="s">
        <v>532</v>
      </c>
      <c r="E206" s="83" t="s">
        <v>761</v>
      </c>
      <c r="F206" s="83">
        <f t="shared" si="14"/>
        <v>23718</v>
      </c>
      <c r="G206" s="84">
        <v>2110100</v>
      </c>
      <c r="H206" s="85" t="s">
        <v>486</v>
      </c>
      <c r="I206" s="84">
        <v>168808</v>
      </c>
      <c r="J206" s="84">
        <f t="shared" si="15"/>
        <v>2278908</v>
      </c>
      <c r="K206" s="89">
        <f>+VLOOKUP(F206,Sheet3!C$5:F$274,4,0)</f>
        <v>2278908</v>
      </c>
      <c r="L206" s="86">
        <f t="shared" si="16"/>
        <v>0</v>
      </c>
    </row>
    <row r="207" spans="1:12" outlineLevel="1" x14ac:dyDescent="0.25">
      <c r="A207" s="73">
        <f t="shared" si="13"/>
        <v>7</v>
      </c>
      <c r="B207" s="82">
        <v>44750</v>
      </c>
      <c r="C207" s="83" t="s">
        <v>783</v>
      </c>
      <c r="D207" s="83" t="s">
        <v>532</v>
      </c>
      <c r="E207" s="83" t="s">
        <v>683</v>
      </c>
      <c r="F207" s="83">
        <f t="shared" si="14"/>
        <v>23719</v>
      </c>
      <c r="G207" s="84">
        <v>1394389</v>
      </c>
      <c r="H207" s="85" t="s">
        <v>486</v>
      </c>
      <c r="I207" s="84">
        <v>111551</v>
      </c>
      <c r="J207" s="84">
        <f t="shared" si="15"/>
        <v>1505940</v>
      </c>
      <c r="K207" s="89">
        <f>+VLOOKUP(F207,Sheet3!C$5:F$274,4,0)</f>
        <v>1505940</v>
      </c>
      <c r="L207" s="86">
        <f t="shared" si="16"/>
        <v>0</v>
      </c>
    </row>
    <row r="208" spans="1:12" outlineLevel="1" x14ac:dyDescent="0.25">
      <c r="A208" s="73">
        <f t="shared" si="13"/>
        <v>7</v>
      </c>
      <c r="B208" s="82">
        <v>44750</v>
      </c>
      <c r="C208" s="83" t="s">
        <v>784</v>
      </c>
      <c r="D208" s="83" t="s">
        <v>532</v>
      </c>
      <c r="E208" s="83" t="s">
        <v>785</v>
      </c>
      <c r="F208" s="83">
        <f t="shared" si="14"/>
        <v>23857</v>
      </c>
      <c r="G208" s="84">
        <v>852766</v>
      </c>
      <c r="H208" s="85" t="s">
        <v>486</v>
      </c>
      <c r="I208" s="84">
        <v>68221</v>
      </c>
      <c r="J208" s="84">
        <f t="shared" si="15"/>
        <v>920987</v>
      </c>
      <c r="K208" s="89">
        <f>+VLOOKUP(F208,Sheet3!C$5:F$274,4,0)</f>
        <v>920987</v>
      </c>
      <c r="L208" s="86">
        <f t="shared" si="16"/>
        <v>0</v>
      </c>
    </row>
    <row r="209" spans="1:12" outlineLevel="1" x14ac:dyDescent="0.25">
      <c r="A209" s="73">
        <f t="shared" si="13"/>
        <v>7</v>
      </c>
      <c r="B209" s="82">
        <v>44750</v>
      </c>
      <c r="C209" s="83" t="s">
        <v>786</v>
      </c>
      <c r="D209" s="83" t="s">
        <v>532</v>
      </c>
      <c r="E209" s="83" t="s">
        <v>741</v>
      </c>
      <c r="F209" s="83">
        <f t="shared" si="14"/>
        <v>23939</v>
      </c>
      <c r="G209" s="84">
        <v>674078</v>
      </c>
      <c r="H209" s="85" t="s">
        <v>486</v>
      </c>
      <c r="I209" s="84">
        <v>53926</v>
      </c>
      <c r="J209" s="84">
        <f t="shared" si="15"/>
        <v>728004</v>
      </c>
      <c r="K209" s="89">
        <f>+VLOOKUP(F209,Sheet3!C$5:F$274,4,0)</f>
        <v>728004</v>
      </c>
      <c r="L209" s="86">
        <f t="shared" si="16"/>
        <v>0</v>
      </c>
    </row>
    <row r="210" spans="1:12" outlineLevel="1" x14ac:dyDescent="0.25">
      <c r="A210" s="73">
        <f t="shared" si="13"/>
        <v>7</v>
      </c>
      <c r="B210" s="82">
        <v>44751</v>
      </c>
      <c r="C210" s="83" t="s">
        <v>787</v>
      </c>
      <c r="D210" s="83" t="s">
        <v>532</v>
      </c>
      <c r="E210" s="83" t="s">
        <v>788</v>
      </c>
      <c r="F210" s="83">
        <f t="shared" si="14"/>
        <v>24106</v>
      </c>
      <c r="G210" s="84">
        <v>1476486</v>
      </c>
      <c r="H210" s="85" t="s">
        <v>486</v>
      </c>
      <c r="I210" s="84">
        <v>118119</v>
      </c>
      <c r="J210" s="84">
        <f t="shared" si="15"/>
        <v>1594605</v>
      </c>
      <c r="K210" s="89">
        <f>+VLOOKUP(F210,Sheet3!C$5:F$274,4,0)</f>
        <v>1594605</v>
      </c>
      <c r="L210" s="86">
        <f t="shared" si="16"/>
        <v>0</v>
      </c>
    </row>
    <row r="211" spans="1:12" outlineLevel="1" x14ac:dyDescent="0.25">
      <c r="A211" s="73">
        <f t="shared" si="13"/>
        <v>7</v>
      </c>
      <c r="B211" s="82">
        <v>44751</v>
      </c>
      <c r="C211" s="83" t="s">
        <v>789</v>
      </c>
      <c r="D211" s="83" t="s">
        <v>532</v>
      </c>
      <c r="E211" s="83" t="s">
        <v>706</v>
      </c>
      <c r="F211" s="83">
        <f t="shared" si="14"/>
        <v>24175</v>
      </c>
      <c r="G211" s="84">
        <v>968234</v>
      </c>
      <c r="H211" s="85" t="s">
        <v>486</v>
      </c>
      <c r="I211" s="84">
        <v>77459</v>
      </c>
      <c r="J211" s="84">
        <f t="shared" si="15"/>
        <v>1045693</v>
      </c>
      <c r="K211" s="89">
        <f>+VLOOKUP(F211,Sheet3!C$5:F$274,4,0)</f>
        <v>1045693</v>
      </c>
      <c r="L211" s="86">
        <f t="shared" si="16"/>
        <v>0</v>
      </c>
    </row>
    <row r="212" spans="1:12" outlineLevel="1" x14ac:dyDescent="0.25">
      <c r="A212" s="73">
        <f t="shared" si="13"/>
        <v>7</v>
      </c>
      <c r="B212" s="82">
        <v>44753</v>
      </c>
      <c r="C212" s="83" t="s">
        <v>790</v>
      </c>
      <c r="D212" s="83" t="s">
        <v>532</v>
      </c>
      <c r="E212" s="83" t="s">
        <v>791</v>
      </c>
      <c r="F212" s="83">
        <f t="shared" si="14"/>
        <v>24235</v>
      </c>
      <c r="G212" s="84">
        <v>1753265</v>
      </c>
      <c r="H212" s="85" t="s">
        <v>486</v>
      </c>
      <c r="I212" s="84">
        <v>140261</v>
      </c>
      <c r="J212" s="84">
        <f t="shared" si="15"/>
        <v>1893526</v>
      </c>
      <c r="K212" s="89">
        <f>+VLOOKUP(F212,Sheet3!C$5:F$274,4,0)</f>
        <v>1893526</v>
      </c>
      <c r="L212" s="86">
        <f t="shared" si="16"/>
        <v>0</v>
      </c>
    </row>
    <row r="213" spans="1:12" outlineLevel="1" x14ac:dyDescent="0.25">
      <c r="A213" s="73">
        <f t="shared" si="13"/>
        <v>7</v>
      </c>
      <c r="B213" s="82">
        <v>44753</v>
      </c>
      <c r="C213" s="83" t="s">
        <v>792</v>
      </c>
      <c r="D213" s="83" t="s">
        <v>532</v>
      </c>
      <c r="E213" s="83" t="s">
        <v>793</v>
      </c>
      <c r="F213" s="83">
        <f t="shared" si="14"/>
        <v>24236</v>
      </c>
      <c r="G213" s="84">
        <v>4636755</v>
      </c>
      <c r="H213" s="85" t="s">
        <v>486</v>
      </c>
      <c r="I213" s="84">
        <v>370940</v>
      </c>
      <c r="J213" s="84">
        <f t="shared" si="15"/>
        <v>5007695</v>
      </c>
      <c r="K213" s="89">
        <f>+VLOOKUP(F213,Sheet3!C$5:F$274,4,0)</f>
        <v>5007695</v>
      </c>
      <c r="L213" s="86">
        <f t="shared" si="16"/>
        <v>0</v>
      </c>
    </row>
    <row r="214" spans="1:12" outlineLevel="1" x14ac:dyDescent="0.25">
      <c r="A214" s="73">
        <f t="shared" si="13"/>
        <v>7</v>
      </c>
      <c r="B214" s="82">
        <v>44753</v>
      </c>
      <c r="C214" s="83" t="s">
        <v>794</v>
      </c>
      <c r="D214" s="83" t="s">
        <v>532</v>
      </c>
      <c r="E214" s="83" t="s">
        <v>739</v>
      </c>
      <c r="F214" s="83">
        <f t="shared" si="14"/>
        <v>24237</v>
      </c>
      <c r="G214" s="84">
        <v>1378760</v>
      </c>
      <c r="H214" s="85" t="s">
        <v>486</v>
      </c>
      <c r="I214" s="84">
        <v>110301</v>
      </c>
      <c r="J214" s="84">
        <f t="shared" si="15"/>
        <v>1489061</v>
      </c>
      <c r="K214" s="89">
        <f>+VLOOKUP(F214,Sheet3!C$5:F$274,4,0)</f>
        <v>1489061</v>
      </c>
      <c r="L214" s="86">
        <f t="shared" si="16"/>
        <v>0</v>
      </c>
    </row>
    <row r="215" spans="1:12" outlineLevel="1" x14ac:dyDescent="0.25">
      <c r="A215" s="73">
        <f t="shared" si="13"/>
        <v>7</v>
      </c>
      <c r="B215" s="82">
        <v>44754</v>
      </c>
      <c r="C215" s="83" t="s">
        <v>795</v>
      </c>
      <c r="D215" s="83" t="s">
        <v>532</v>
      </c>
      <c r="E215" s="83" t="s">
        <v>681</v>
      </c>
      <c r="F215" s="83">
        <f t="shared" si="14"/>
        <v>24295</v>
      </c>
      <c r="G215" s="84">
        <v>2941742</v>
      </c>
      <c r="H215" s="85" t="s">
        <v>486</v>
      </c>
      <c r="I215" s="84">
        <v>235339</v>
      </c>
      <c r="J215" s="84">
        <f t="shared" si="15"/>
        <v>3177081</v>
      </c>
      <c r="K215" s="89">
        <f>+VLOOKUP(F215,Sheet3!C$5:F$274,4,0)</f>
        <v>3177081</v>
      </c>
      <c r="L215" s="86">
        <f t="shared" si="16"/>
        <v>0</v>
      </c>
    </row>
    <row r="216" spans="1:12" outlineLevel="1" x14ac:dyDescent="0.25">
      <c r="A216" s="73">
        <f t="shared" si="13"/>
        <v>7</v>
      </c>
      <c r="B216" s="82">
        <v>44754</v>
      </c>
      <c r="C216" s="83" t="s">
        <v>796</v>
      </c>
      <c r="D216" s="83" t="s">
        <v>532</v>
      </c>
      <c r="E216" s="83" t="s">
        <v>797</v>
      </c>
      <c r="F216" s="83">
        <f t="shared" si="14"/>
        <v>24298</v>
      </c>
      <c r="G216" s="84">
        <v>1705960</v>
      </c>
      <c r="H216" s="85" t="s">
        <v>486</v>
      </c>
      <c r="I216" s="84">
        <v>136477</v>
      </c>
      <c r="J216" s="84">
        <f t="shared" si="15"/>
        <v>1842437</v>
      </c>
      <c r="K216" s="89">
        <f>+VLOOKUP(F216,Sheet3!C$5:F$274,4,0)</f>
        <v>1842437</v>
      </c>
      <c r="L216" s="86">
        <f t="shared" si="16"/>
        <v>0</v>
      </c>
    </row>
    <row r="217" spans="1:12" outlineLevel="1" x14ac:dyDescent="0.25">
      <c r="A217" s="73">
        <f t="shared" si="13"/>
        <v>7</v>
      </c>
      <c r="B217" s="82">
        <v>44756</v>
      </c>
      <c r="C217" s="83" t="s">
        <v>798</v>
      </c>
      <c r="D217" s="83" t="s">
        <v>532</v>
      </c>
      <c r="E217" s="83" t="s">
        <v>689</v>
      </c>
      <c r="F217" s="83">
        <f t="shared" si="14"/>
        <v>24719</v>
      </c>
      <c r="G217" s="84">
        <v>1210005</v>
      </c>
      <c r="H217" s="85" t="s">
        <v>486</v>
      </c>
      <c r="I217" s="84">
        <v>96800</v>
      </c>
      <c r="J217" s="84">
        <f t="shared" si="15"/>
        <v>1306805</v>
      </c>
      <c r="K217" s="89">
        <f>+VLOOKUP(F217,Sheet3!C$5:F$274,4,0)</f>
        <v>1306805</v>
      </c>
      <c r="L217" s="86">
        <f t="shared" si="16"/>
        <v>0</v>
      </c>
    </row>
    <row r="218" spans="1:12" outlineLevel="1" x14ac:dyDescent="0.25">
      <c r="A218" s="73">
        <f t="shared" si="13"/>
        <v>7</v>
      </c>
      <c r="B218" s="82">
        <v>44756</v>
      </c>
      <c r="C218" s="83" t="s">
        <v>799</v>
      </c>
      <c r="D218" s="83" t="s">
        <v>532</v>
      </c>
      <c r="E218" s="83" t="s">
        <v>704</v>
      </c>
      <c r="F218" s="83">
        <f t="shared" si="14"/>
        <v>24795</v>
      </c>
      <c r="G218" s="84">
        <v>1680250</v>
      </c>
      <c r="H218" s="85" t="s">
        <v>486</v>
      </c>
      <c r="I218" s="84">
        <v>134420</v>
      </c>
      <c r="J218" s="84">
        <f t="shared" si="15"/>
        <v>1814670</v>
      </c>
      <c r="K218" s="89">
        <f>+VLOOKUP(F218,Sheet3!C$5:F$274,4,0)</f>
        <v>1814670</v>
      </c>
      <c r="L218" s="86">
        <f t="shared" si="16"/>
        <v>0</v>
      </c>
    </row>
    <row r="219" spans="1:12" outlineLevel="1" x14ac:dyDescent="0.25">
      <c r="A219" s="73">
        <f t="shared" si="13"/>
        <v>7</v>
      </c>
      <c r="B219" s="82">
        <v>44760</v>
      </c>
      <c r="C219" s="83" t="s">
        <v>800</v>
      </c>
      <c r="D219" s="83" t="s">
        <v>532</v>
      </c>
      <c r="E219" s="83" t="s">
        <v>708</v>
      </c>
      <c r="F219" s="83">
        <f t="shared" si="14"/>
        <v>26003</v>
      </c>
      <c r="G219" s="84">
        <v>6308607</v>
      </c>
      <c r="H219" s="85" t="s">
        <v>486</v>
      </c>
      <c r="I219" s="84">
        <v>504689</v>
      </c>
      <c r="J219" s="84">
        <f t="shared" si="15"/>
        <v>6813296</v>
      </c>
      <c r="K219" s="89">
        <f>+VLOOKUP(F219,Sheet3!C$5:F$274,4,0)</f>
        <v>6813296</v>
      </c>
      <c r="L219" s="86">
        <f t="shared" si="16"/>
        <v>0</v>
      </c>
    </row>
    <row r="220" spans="1:12" outlineLevel="1" x14ac:dyDescent="0.25">
      <c r="A220" s="73">
        <f t="shared" si="13"/>
        <v>7</v>
      </c>
      <c r="B220" s="82">
        <v>44760</v>
      </c>
      <c r="C220" s="83" t="s">
        <v>801</v>
      </c>
      <c r="D220" s="83" t="s">
        <v>532</v>
      </c>
      <c r="E220" s="83" t="s">
        <v>681</v>
      </c>
      <c r="F220" s="83">
        <f t="shared" si="14"/>
        <v>26011</v>
      </c>
      <c r="G220" s="84">
        <v>2676596</v>
      </c>
      <c r="H220" s="85" t="s">
        <v>486</v>
      </c>
      <c r="I220" s="84">
        <v>214128</v>
      </c>
      <c r="J220" s="84">
        <f t="shared" si="15"/>
        <v>2890724</v>
      </c>
      <c r="K220" s="89">
        <f>+VLOOKUP(F220,Sheet3!C$5:F$274,4,0)</f>
        <v>2890724</v>
      </c>
      <c r="L220" s="86">
        <f t="shared" si="16"/>
        <v>0</v>
      </c>
    </row>
    <row r="221" spans="1:12" outlineLevel="1" x14ac:dyDescent="0.25">
      <c r="A221" s="73">
        <f t="shared" si="13"/>
        <v>7</v>
      </c>
      <c r="B221" s="82">
        <v>44760</v>
      </c>
      <c r="C221" s="83" t="s">
        <v>802</v>
      </c>
      <c r="D221" s="83" t="s">
        <v>532</v>
      </c>
      <c r="E221" s="83" t="s">
        <v>746</v>
      </c>
      <c r="F221" s="83">
        <f t="shared" si="14"/>
        <v>26012</v>
      </c>
      <c r="G221" s="84">
        <v>2070769</v>
      </c>
      <c r="H221" s="85" t="s">
        <v>486</v>
      </c>
      <c r="I221" s="84">
        <v>165662</v>
      </c>
      <c r="J221" s="84">
        <f t="shared" si="15"/>
        <v>2236431</v>
      </c>
      <c r="K221" s="89">
        <f>+VLOOKUP(F221,Sheet3!C$5:F$274,4,0)</f>
        <v>2236431</v>
      </c>
      <c r="L221" s="86">
        <f t="shared" si="16"/>
        <v>0</v>
      </c>
    </row>
    <row r="222" spans="1:12" outlineLevel="1" x14ac:dyDescent="0.25">
      <c r="A222" s="73">
        <f t="shared" si="13"/>
        <v>7</v>
      </c>
      <c r="B222" s="82">
        <v>44761</v>
      </c>
      <c r="C222" s="83" t="s">
        <v>803</v>
      </c>
      <c r="D222" s="83" t="s">
        <v>532</v>
      </c>
      <c r="E222" s="83" t="s">
        <v>804</v>
      </c>
      <c r="F222" s="83">
        <f t="shared" si="14"/>
        <v>26033</v>
      </c>
      <c r="G222" s="84">
        <v>2313163</v>
      </c>
      <c r="H222" s="85" t="s">
        <v>486</v>
      </c>
      <c r="I222" s="84">
        <v>185053</v>
      </c>
      <c r="J222" s="84">
        <f t="shared" si="15"/>
        <v>2498216</v>
      </c>
      <c r="K222" s="89">
        <f>+VLOOKUP(F222,Sheet3!C$5:F$274,4,0)</f>
        <v>2498216</v>
      </c>
      <c r="L222" s="86">
        <f t="shared" si="16"/>
        <v>0</v>
      </c>
    </row>
    <row r="223" spans="1:12" outlineLevel="1" x14ac:dyDescent="0.25">
      <c r="A223" s="73">
        <f t="shared" si="13"/>
        <v>7</v>
      </c>
      <c r="B223" s="82">
        <v>44762</v>
      </c>
      <c r="C223" s="83" t="s">
        <v>805</v>
      </c>
      <c r="D223" s="83" t="s">
        <v>532</v>
      </c>
      <c r="E223" s="83" t="s">
        <v>739</v>
      </c>
      <c r="F223" s="83">
        <f t="shared" si="14"/>
        <v>26138</v>
      </c>
      <c r="G223" s="84">
        <v>939701</v>
      </c>
      <c r="H223" s="85" t="s">
        <v>486</v>
      </c>
      <c r="I223" s="84">
        <v>75176</v>
      </c>
      <c r="J223" s="84">
        <f t="shared" si="15"/>
        <v>1014877</v>
      </c>
      <c r="K223" s="89">
        <f>+VLOOKUP(F223,Sheet3!C$5:F$274,4,0)</f>
        <v>1014877</v>
      </c>
      <c r="L223" s="86">
        <f t="shared" si="16"/>
        <v>0</v>
      </c>
    </row>
    <row r="224" spans="1:12" outlineLevel="1" x14ac:dyDescent="0.25">
      <c r="A224" s="73">
        <f t="shared" si="13"/>
        <v>7</v>
      </c>
      <c r="B224" s="82">
        <v>44763</v>
      </c>
      <c r="C224" s="83" t="s">
        <v>806</v>
      </c>
      <c r="D224" s="83" t="s">
        <v>532</v>
      </c>
      <c r="E224" s="83" t="s">
        <v>704</v>
      </c>
      <c r="F224" s="83">
        <f t="shared" si="14"/>
        <v>26169</v>
      </c>
      <c r="G224" s="84">
        <v>1341088</v>
      </c>
      <c r="H224" s="85" t="s">
        <v>486</v>
      </c>
      <c r="I224" s="84">
        <v>107287</v>
      </c>
      <c r="J224" s="84">
        <f t="shared" si="15"/>
        <v>1448375</v>
      </c>
      <c r="K224" s="89">
        <f>+VLOOKUP(F224,Sheet3!C$5:F$274,4,0)</f>
        <v>1448375</v>
      </c>
      <c r="L224" s="86">
        <f t="shared" si="16"/>
        <v>0</v>
      </c>
    </row>
    <row r="225" spans="1:12" outlineLevel="1" x14ac:dyDescent="0.25">
      <c r="A225" s="73">
        <f t="shared" si="13"/>
        <v>7</v>
      </c>
      <c r="B225" s="82">
        <v>44764</v>
      </c>
      <c r="C225" s="83" t="s">
        <v>807</v>
      </c>
      <c r="D225" s="83" t="s">
        <v>532</v>
      </c>
      <c r="E225" s="83" t="s">
        <v>734</v>
      </c>
      <c r="F225" s="83">
        <f t="shared" si="14"/>
        <v>26853</v>
      </c>
      <c r="G225" s="84">
        <v>668812</v>
      </c>
      <c r="H225" s="85" t="s">
        <v>486</v>
      </c>
      <c r="I225" s="84">
        <v>53505</v>
      </c>
      <c r="J225" s="84">
        <f t="shared" si="15"/>
        <v>722317</v>
      </c>
      <c r="K225" s="89">
        <f>+VLOOKUP(F225,Sheet3!C$5:F$274,4,0)</f>
        <v>722317</v>
      </c>
      <c r="L225" s="86">
        <f t="shared" si="16"/>
        <v>0</v>
      </c>
    </row>
    <row r="226" spans="1:12" outlineLevel="1" x14ac:dyDescent="0.25">
      <c r="A226" s="73">
        <f t="shared" si="13"/>
        <v>7</v>
      </c>
      <c r="B226" s="82">
        <v>44767</v>
      </c>
      <c r="C226" s="83" t="s">
        <v>808</v>
      </c>
      <c r="D226" s="83" t="s">
        <v>532</v>
      </c>
      <c r="E226" s="83" t="s">
        <v>764</v>
      </c>
      <c r="F226" s="83">
        <f t="shared" si="14"/>
        <v>27318</v>
      </c>
      <c r="G226" s="84">
        <v>1316864</v>
      </c>
      <c r="H226" s="85" t="s">
        <v>486</v>
      </c>
      <c r="I226" s="84">
        <v>105349</v>
      </c>
      <c r="J226" s="84">
        <f t="shared" si="15"/>
        <v>1422213</v>
      </c>
      <c r="K226" s="89">
        <f>+VLOOKUP(F226,Sheet3!C$5:F$274,4,0)</f>
        <v>1422213</v>
      </c>
      <c r="L226" s="86">
        <f t="shared" si="16"/>
        <v>0</v>
      </c>
    </row>
    <row r="227" spans="1:12" outlineLevel="1" x14ac:dyDescent="0.25">
      <c r="A227" s="73">
        <f t="shared" si="13"/>
        <v>7</v>
      </c>
      <c r="B227" s="82">
        <v>44767</v>
      </c>
      <c r="C227" s="83" t="s">
        <v>809</v>
      </c>
      <c r="D227" s="83" t="s">
        <v>532</v>
      </c>
      <c r="E227" s="83" t="s">
        <v>681</v>
      </c>
      <c r="F227" s="83">
        <f t="shared" si="14"/>
        <v>27319</v>
      </c>
      <c r="G227" s="84">
        <v>3146509</v>
      </c>
      <c r="H227" s="85" t="s">
        <v>486</v>
      </c>
      <c r="I227" s="84">
        <v>251721</v>
      </c>
      <c r="J227" s="84">
        <f t="shared" si="15"/>
        <v>3398230</v>
      </c>
      <c r="K227" s="89">
        <f>+VLOOKUP(F227,Sheet3!C$5:F$274,4,0)</f>
        <v>3398230</v>
      </c>
      <c r="L227" s="86">
        <f t="shared" si="16"/>
        <v>0</v>
      </c>
    </row>
    <row r="228" spans="1:12" outlineLevel="1" x14ac:dyDescent="0.25">
      <c r="A228" s="73">
        <f t="shared" si="13"/>
        <v>8</v>
      </c>
      <c r="B228" s="82">
        <v>44774</v>
      </c>
      <c r="C228" s="83" t="s">
        <v>810</v>
      </c>
      <c r="D228" s="83" t="s">
        <v>532</v>
      </c>
      <c r="E228" s="83" t="s">
        <v>704</v>
      </c>
      <c r="F228" s="83">
        <f t="shared" si="14"/>
        <v>29022</v>
      </c>
      <c r="G228" s="84">
        <v>2346080</v>
      </c>
      <c r="H228" s="85" t="s">
        <v>486</v>
      </c>
      <c r="I228" s="84">
        <v>187686</v>
      </c>
      <c r="J228" s="84">
        <f t="shared" si="15"/>
        <v>2533766</v>
      </c>
      <c r="K228" s="89">
        <f>+VLOOKUP(F228,Sheet3!C$5:F$274,4,0)</f>
        <v>2533766</v>
      </c>
      <c r="L228" s="86">
        <f t="shared" si="16"/>
        <v>0</v>
      </c>
    </row>
    <row r="229" spans="1:12" outlineLevel="1" x14ac:dyDescent="0.25">
      <c r="A229" s="73">
        <f t="shared" si="13"/>
        <v>8</v>
      </c>
      <c r="B229" s="82">
        <v>44774</v>
      </c>
      <c r="C229" s="83" t="s">
        <v>811</v>
      </c>
      <c r="D229" s="83" t="s">
        <v>532</v>
      </c>
      <c r="E229" s="83" t="s">
        <v>731</v>
      </c>
      <c r="F229" s="83">
        <f t="shared" si="14"/>
        <v>29023</v>
      </c>
      <c r="G229" s="84">
        <v>841371</v>
      </c>
      <c r="H229" s="85" t="s">
        <v>486</v>
      </c>
      <c r="I229" s="84">
        <v>67310</v>
      </c>
      <c r="J229" s="84">
        <f t="shared" si="15"/>
        <v>908681</v>
      </c>
      <c r="K229" s="89">
        <f>+VLOOKUP(F229,Sheet3!C$5:F$274,4,0)</f>
        <v>908681</v>
      </c>
      <c r="L229" s="86">
        <f t="shared" si="16"/>
        <v>0</v>
      </c>
    </row>
    <row r="230" spans="1:12" outlineLevel="1" x14ac:dyDescent="0.25">
      <c r="A230" s="73">
        <f t="shared" si="13"/>
        <v>8</v>
      </c>
      <c r="B230" s="82">
        <v>44774</v>
      </c>
      <c r="C230" s="83" t="s">
        <v>812</v>
      </c>
      <c r="D230" s="83" t="s">
        <v>532</v>
      </c>
      <c r="E230" s="83" t="s">
        <v>726</v>
      </c>
      <c r="F230" s="83">
        <f t="shared" si="14"/>
        <v>29029</v>
      </c>
      <c r="G230" s="84">
        <v>1055051</v>
      </c>
      <c r="H230" s="85" t="s">
        <v>486</v>
      </c>
      <c r="I230" s="84">
        <v>84404</v>
      </c>
      <c r="J230" s="84">
        <f t="shared" si="15"/>
        <v>1139455</v>
      </c>
      <c r="K230" s="89">
        <f>+VLOOKUP(F230,Sheet3!C$5:F$274,4,0)</f>
        <v>1139455</v>
      </c>
      <c r="L230" s="86">
        <f t="shared" si="16"/>
        <v>0</v>
      </c>
    </row>
    <row r="231" spans="1:12" outlineLevel="1" x14ac:dyDescent="0.25">
      <c r="A231" s="73">
        <f t="shared" si="13"/>
        <v>8</v>
      </c>
      <c r="B231" s="82">
        <v>44774</v>
      </c>
      <c r="C231" s="83" t="s">
        <v>813</v>
      </c>
      <c r="D231" s="83" t="s">
        <v>532</v>
      </c>
      <c r="E231" s="83" t="s">
        <v>687</v>
      </c>
      <c r="F231" s="83">
        <f t="shared" si="14"/>
        <v>29030</v>
      </c>
      <c r="G231" s="84">
        <v>1463483</v>
      </c>
      <c r="H231" s="85" t="s">
        <v>486</v>
      </c>
      <c r="I231" s="84">
        <v>117079</v>
      </c>
      <c r="J231" s="84">
        <f t="shared" si="15"/>
        <v>1580562</v>
      </c>
      <c r="K231" s="89">
        <f>+VLOOKUP(F231,Sheet3!C$5:F$274,4,0)</f>
        <v>1580562</v>
      </c>
      <c r="L231" s="86">
        <f t="shared" si="16"/>
        <v>0</v>
      </c>
    </row>
    <row r="232" spans="1:12" outlineLevel="1" x14ac:dyDescent="0.25">
      <c r="A232" s="73">
        <f t="shared" si="13"/>
        <v>8</v>
      </c>
      <c r="B232" s="82">
        <v>44775</v>
      </c>
      <c r="C232" s="83" t="s">
        <v>814</v>
      </c>
      <c r="D232" s="83" t="s">
        <v>532</v>
      </c>
      <c r="E232" s="83" t="s">
        <v>815</v>
      </c>
      <c r="F232" s="83">
        <f t="shared" si="14"/>
        <v>29083</v>
      </c>
      <c r="G232" s="84">
        <v>422145</v>
      </c>
      <c r="H232" s="85" t="s">
        <v>486</v>
      </c>
      <c r="I232" s="84">
        <v>33772</v>
      </c>
      <c r="J232" s="84">
        <f t="shared" si="15"/>
        <v>455917</v>
      </c>
      <c r="K232" s="89">
        <f>+VLOOKUP(F232,Sheet3!C$5:F$274,4,0)</f>
        <v>455917</v>
      </c>
      <c r="L232" s="86">
        <f t="shared" si="16"/>
        <v>0</v>
      </c>
    </row>
    <row r="233" spans="1:12" outlineLevel="1" x14ac:dyDescent="0.25">
      <c r="A233" s="73">
        <f t="shared" si="13"/>
        <v>8</v>
      </c>
      <c r="B233" s="82">
        <v>44776</v>
      </c>
      <c r="C233" s="83" t="s">
        <v>816</v>
      </c>
      <c r="D233" s="83" t="s">
        <v>532</v>
      </c>
      <c r="E233" s="83" t="s">
        <v>817</v>
      </c>
      <c r="F233" s="83">
        <f t="shared" si="14"/>
        <v>29287</v>
      </c>
      <c r="G233" s="84">
        <v>1378762</v>
      </c>
      <c r="H233" s="85" t="s">
        <v>486</v>
      </c>
      <c r="I233" s="84">
        <v>110301</v>
      </c>
      <c r="J233" s="84">
        <f t="shared" si="15"/>
        <v>1489063</v>
      </c>
      <c r="K233" s="89">
        <f>+VLOOKUP(F233,Sheet3!C$5:F$274,4,0)</f>
        <v>1489063</v>
      </c>
      <c r="L233" s="86">
        <f t="shared" si="16"/>
        <v>0</v>
      </c>
    </row>
    <row r="234" spans="1:12" outlineLevel="1" x14ac:dyDescent="0.25">
      <c r="A234" s="73">
        <f t="shared" si="13"/>
        <v>8</v>
      </c>
      <c r="B234" s="82">
        <v>44776</v>
      </c>
      <c r="C234" s="83" t="s">
        <v>818</v>
      </c>
      <c r="D234" s="83" t="s">
        <v>532</v>
      </c>
      <c r="E234" s="83" t="s">
        <v>819</v>
      </c>
      <c r="F234" s="83">
        <f t="shared" si="14"/>
        <v>29292</v>
      </c>
      <c r="G234" s="84">
        <v>1024510</v>
      </c>
      <c r="H234" s="85" t="s">
        <v>486</v>
      </c>
      <c r="I234" s="84">
        <v>81961</v>
      </c>
      <c r="J234" s="84">
        <f t="shared" si="15"/>
        <v>1106471</v>
      </c>
      <c r="K234" s="89">
        <f>+VLOOKUP(F234,Sheet3!C$5:F$274,4,0)</f>
        <v>1106471</v>
      </c>
      <c r="L234" s="86">
        <f t="shared" si="16"/>
        <v>0</v>
      </c>
    </row>
    <row r="235" spans="1:12" outlineLevel="1" x14ac:dyDescent="0.25">
      <c r="A235" s="73">
        <f t="shared" si="13"/>
        <v>8</v>
      </c>
      <c r="B235" s="82">
        <v>44776</v>
      </c>
      <c r="C235" s="83" t="s">
        <v>820</v>
      </c>
      <c r="D235" s="83" t="s">
        <v>532</v>
      </c>
      <c r="E235" s="83" t="s">
        <v>821</v>
      </c>
      <c r="F235" s="83">
        <f t="shared" si="14"/>
        <v>29293</v>
      </c>
      <c r="G235" s="84">
        <v>1915294</v>
      </c>
      <c r="H235" s="85" t="s">
        <v>486</v>
      </c>
      <c r="I235" s="84">
        <v>153224</v>
      </c>
      <c r="J235" s="84">
        <f t="shared" si="15"/>
        <v>2068518</v>
      </c>
      <c r="K235" s="89">
        <f>+VLOOKUP(F235,Sheet3!C$5:F$274,4,0)</f>
        <v>2068518</v>
      </c>
      <c r="L235" s="86">
        <f t="shared" si="16"/>
        <v>0</v>
      </c>
    </row>
    <row r="236" spans="1:12" outlineLevel="1" x14ac:dyDescent="0.25">
      <c r="A236" s="73">
        <f t="shared" si="13"/>
        <v>8</v>
      </c>
      <c r="B236" s="82">
        <v>44776</v>
      </c>
      <c r="C236" s="83" t="s">
        <v>822</v>
      </c>
      <c r="D236" s="83" t="s">
        <v>532</v>
      </c>
      <c r="E236" s="83" t="s">
        <v>823</v>
      </c>
      <c r="F236" s="83">
        <f t="shared" si="14"/>
        <v>29296</v>
      </c>
      <c r="G236" s="84">
        <v>1884690</v>
      </c>
      <c r="H236" s="85" t="s">
        <v>486</v>
      </c>
      <c r="I236" s="84">
        <v>150775</v>
      </c>
      <c r="J236" s="84">
        <f t="shared" si="15"/>
        <v>2035465</v>
      </c>
      <c r="K236" s="89">
        <f>+VLOOKUP(F236,Sheet3!C$5:F$274,4,0)</f>
        <v>2035465</v>
      </c>
      <c r="L236" s="86">
        <f t="shared" si="16"/>
        <v>0</v>
      </c>
    </row>
    <row r="237" spans="1:12" outlineLevel="1" x14ac:dyDescent="0.25">
      <c r="A237" s="73">
        <f t="shared" si="13"/>
        <v>8</v>
      </c>
      <c r="B237" s="82">
        <v>44777</v>
      </c>
      <c r="C237" s="83" t="s">
        <v>824</v>
      </c>
      <c r="D237" s="83" t="s">
        <v>532</v>
      </c>
      <c r="E237" s="83" t="s">
        <v>825</v>
      </c>
      <c r="F237" s="83">
        <f t="shared" si="14"/>
        <v>29393</v>
      </c>
      <c r="G237" s="84">
        <v>1208179</v>
      </c>
      <c r="H237" s="85" t="s">
        <v>486</v>
      </c>
      <c r="I237" s="84">
        <v>96654</v>
      </c>
      <c r="J237" s="84">
        <f t="shared" si="15"/>
        <v>1304833</v>
      </c>
      <c r="K237" s="89">
        <f>+VLOOKUP(F237,Sheet3!C$5:F$274,4,0)</f>
        <v>1304833</v>
      </c>
      <c r="L237" s="86">
        <f t="shared" si="16"/>
        <v>0</v>
      </c>
    </row>
    <row r="238" spans="1:12" outlineLevel="1" x14ac:dyDescent="0.25">
      <c r="A238" s="73">
        <f t="shared" si="13"/>
        <v>8</v>
      </c>
      <c r="B238" s="82">
        <v>44778</v>
      </c>
      <c r="C238" s="83" t="s">
        <v>826</v>
      </c>
      <c r="D238" s="83" t="s">
        <v>532</v>
      </c>
      <c r="E238" s="83" t="s">
        <v>827</v>
      </c>
      <c r="F238" s="83">
        <f t="shared" si="14"/>
        <v>29445</v>
      </c>
      <c r="G238" s="84">
        <v>2224857</v>
      </c>
      <c r="H238" s="85" t="s">
        <v>486</v>
      </c>
      <c r="I238" s="84">
        <v>177989</v>
      </c>
      <c r="J238" s="84">
        <f t="shared" si="15"/>
        <v>2402846</v>
      </c>
      <c r="K238" s="89">
        <f>+VLOOKUP(F238,Sheet3!C$5:F$274,4,0)</f>
        <v>2402846</v>
      </c>
      <c r="L238" s="86">
        <f t="shared" si="16"/>
        <v>0</v>
      </c>
    </row>
    <row r="239" spans="1:12" outlineLevel="1" x14ac:dyDescent="0.25">
      <c r="A239" s="73">
        <f t="shared" si="13"/>
        <v>8</v>
      </c>
      <c r="B239" s="82">
        <v>44778</v>
      </c>
      <c r="C239" s="83" t="s">
        <v>828</v>
      </c>
      <c r="D239" s="83" t="s">
        <v>532</v>
      </c>
      <c r="E239" s="83" t="s">
        <v>829</v>
      </c>
      <c r="F239" s="83">
        <f t="shared" si="14"/>
        <v>29455</v>
      </c>
      <c r="G239" s="84">
        <v>2310470</v>
      </c>
      <c r="H239" s="85" t="s">
        <v>486</v>
      </c>
      <c r="I239" s="84">
        <v>184838</v>
      </c>
      <c r="J239" s="84">
        <f t="shared" si="15"/>
        <v>2495308</v>
      </c>
      <c r="K239" s="89">
        <f>+VLOOKUP(F239,Sheet3!C$5:F$274,4,0)</f>
        <v>2495308</v>
      </c>
      <c r="L239" s="86">
        <f t="shared" si="16"/>
        <v>0</v>
      </c>
    </row>
    <row r="240" spans="1:12" outlineLevel="1" x14ac:dyDescent="0.25">
      <c r="A240" s="73">
        <f t="shared" si="13"/>
        <v>8</v>
      </c>
      <c r="B240" s="82">
        <v>44778</v>
      </c>
      <c r="C240" s="83" t="s">
        <v>830</v>
      </c>
      <c r="D240" s="83" t="s">
        <v>532</v>
      </c>
      <c r="E240" s="83" t="s">
        <v>831</v>
      </c>
      <c r="F240" s="83">
        <f t="shared" si="14"/>
        <v>29458</v>
      </c>
      <c r="G240" s="84">
        <v>1582576</v>
      </c>
      <c r="H240" s="85" t="s">
        <v>486</v>
      </c>
      <c r="I240" s="84">
        <v>126606</v>
      </c>
      <c r="J240" s="84">
        <f t="shared" si="15"/>
        <v>1709182</v>
      </c>
      <c r="K240" s="89">
        <f>+VLOOKUP(F240,Sheet3!C$5:F$274,4,0)</f>
        <v>1709182</v>
      </c>
      <c r="L240" s="86">
        <f t="shared" si="16"/>
        <v>0</v>
      </c>
    </row>
    <row r="241" spans="1:12" outlineLevel="1" x14ac:dyDescent="0.25">
      <c r="A241" s="73">
        <f t="shared" si="13"/>
        <v>8</v>
      </c>
      <c r="B241" s="82">
        <v>44778</v>
      </c>
      <c r="C241" s="83" t="s">
        <v>832</v>
      </c>
      <c r="D241" s="83" t="s">
        <v>532</v>
      </c>
      <c r="E241" s="83" t="s">
        <v>833</v>
      </c>
      <c r="F241" s="83">
        <f t="shared" si="14"/>
        <v>29465</v>
      </c>
      <c r="G241" s="84">
        <v>793774</v>
      </c>
      <c r="H241" s="85" t="s">
        <v>486</v>
      </c>
      <c r="I241" s="84">
        <v>63502</v>
      </c>
      <c r="J241" s="84">
        <f t="shared" si="15"/>
        <v>857276</v>
      </c>
      <c r="K241" s="89">
        <f>+VLOOKUP(F241,Sheet3!C$5:F$274,4,0)</f>
        <v>857276</v>
      </c>
      <c r="L241" s="86">
        <f t="shared" si="16"/>
        <v>0</v>
      </c>
    </row>
    <row r="242" spans="1:12" outlineLevel="1" x14ac:dyDescent="0.25">
      <c r="A242" s="73">
        <f t="shared" si="13"/>
        <v>8</v>
      </c>
      <c r="B242" s="82">
        <v>44781</v>
      </c>
      <c r="C242" s="83" t="s">
        <v>834</v>
      </c>
      <c r="D242" s="83" t="s">
        <v>532</v>
      </c>
      <c r="E242" s="83" t="s">
        <v>835</v>
      </c>
      <c r="F242" s="83">
        <f t="shared" si="14"/>
        <v>29524</v>
      </c>
      <c r="G242" s="84">
        <v>1413289</v>
      </c>
      <c r="H242" s="85" t="s">
        <v>486</v>
      </c>
      <c r="I242" s="84">
        <v>113063</v>
      </c>
      <c r="J242" s="84">
        <f t="shared" si="15"/>
        <v>1526352</v>
      </c>
      <c r="K242" s="89">
        <f>+VLOOKUP(F242,Sheet3!C$5:F$274,4,0)</f>
        <v>1526352</v>
      </c>
      <c r="L242" s="86">
        <f t="shared" si="16"/>
        <v>0</v>
      </c>
    </row>
    <row r="243" spans="1:12" outlineLevel="1" x14ac:dyDescent="0.25">
      <c r="A243" s="73">
        <f t="shared" si="13"/>
        <v>8</v>
      </c>
      <c r="B243" s="82">
        <v>44781</v>
      </c>
      <c r="C243" s="83" t="s">
        <v>836</v>
      </c>
      <c r="D243" s="83" t="s">
        <v>532</v>
      </c>
      <c r="E243" s="83" t="s">
        <v>837</v>
      </c>
      <c r="F243" s="83">
        <f t="shared" si="14"/>
        <v>29534</v>
      </c>
      <c r="G243" s="84">
        <v>681064</v>
      </c>
      <c r="H243" s="85" t="s">
        <v>486</v>
      </c>
      <c r="I243" s="84">
        <v>54485</v>
      </c>
      <c r="J243" s="84">
        <f t="shared" si="15"/>
        <v>735549</v>
      </c>
      <c r="K243" s="89">
        <f>+VLOOKUP(F243,Sheet3!C$5:F$274,4,0)</f>
        <v>735549</v>
      </c>
      <c r="L243" s="86">
        <f t="shared" si="16"/>
        <v>0</v>
      </c>
    </row>
    <row r="244" spans="1:12" outlineLevel="1" x14ac:dyDescent="0.25">
      <c r="A244" s="73">
        <f t="shared" si="13"/>
        <v>8</v>
      </c>
      <c r="B244" s="82">
        <v>44781</v>
      </c>
      <c r="C244" s="83" t="s">
        <v>838</v>
      </c>
      <c r="D244" s="83" t="s">
        <v>532</v>
      </c>
      <c r="E244" s="83" t="s">
        <v>839</v>
      </c>
      <c r="F244" s="83">
        <f t="shared" si="14"/>
        <v>29539</v>
      </c>
      <c r="G244" s="84">
        <v>2110102</v>
      </c>
      <c r="H244" s="85" t="s">
        <v>486</v>
      </c>
      <c r="I244" s="84">
        <v>168808</v>
      </c>
      <c r="J244" s="84">
        <f t="shared" si="15"/>
        <v>2278910</v>
      </c>
      <c r="K244" s="89">
        <f>+VLOOKUP(F244,Sheet3!C$5:F$274,4,0)</f>
        <v>2278910</v>
      </c>
      <c r="L244" s="86">
        <f t="shared" si="16"/>
        <v>0</v>
      </c>
    </row>
    <row r="245" spans="1:12" outlineLevel="1" x14ac:dyDescent="0.25">
      <c r="A245" s="73">
        <f t="shared" si="13"/>
        <v>8</v>
      </c>
      <c r="B245" s="82">
        <v>44781</v>
      </c>
      <c r="C245" s="83" t="s">
        <v>840</v>
      </c>
      <c r="D245" s="83" t="s">
        <v>532</v>
      </c>
      <c r="E245" s="83" t="s">
        <v>841</v>
      </c>
      <c r="F245" s="83">
        <f t="shared" si="14"/>
        <v>29573</v>
      </c>
      <c r="G245" s="84">
        <v>3698093</v>
      </c>
      <c r="H245" s="85" t="s">
        <v>486</v>
      </c>
      <c r="I245" s="84">
        <v>295847</v>
      </c>
      <c r="J245" s="84">
        <f t="shared" si="15"/>
        <v>3993940</v>
      </c>
      <c r="K245" s="89">
        <f>+VLOOKUP(F245,Sheet3!C$5:F$274,4,0)</f>
        <v>3993940</v>
      </c>
      <c r="L245" s="86">
        <f t="shared" si="16"/>
        <v>0</v>
      </c>
    </row>
    <row r="246" spans="1:12" outlineLevel="1" x14ac:dyDescent="0.25">
      <c r="A246" s="73">
        <f t="shared" si="13"/>
        <v>8</v>
      </c>
      <c r="B246" s="82">
        <v>44781</v>
      </c>
      <c r="C246" s="83" t="s">
        <v>842</v>
      </c>
      <c r="D246" s="83" t="s">
        <v>532</v>
      </c>
      <c r="E246" s="83" t="s">
        <v>843</v>
      </c>
      <c r="F246" s="83">
        <f t="shared" si="14"/>
        <v>29574</v>
      </c>
      <c r="G246" s="84">
        <v>1113485</v>
      </c>
      <c r="H246" s="85" t="s">
        <v>486</v>
      </c>
      <c r="I246" s="84">
        <v>89079</v>
      </c>
      <c r="J246" s="84">
        <f t="shared" si="15"/>
        <v>1202564</v>
      </c>
      <c r="K246" s="89">
        <f>+VLOOKUP(F246,Sheet3!C$5:F$274,4,0)</f>
        <v>1202564</v>
      </c>
      <c r="L246" s="86">
        <f t="shared" si="16"/>
        <v>0</v>
      </c>
    </row>
    <row r="247" spans="1:12" outlineLevel="1" x14ac:dyDescent="0.25">
      <c r="A247" s="73">
        <f t="shared" si="13"/>
        <v>8</v>
      </c>
      <c r="B247" s="82">
        <v>44783</v>
      </c>
      <c r="C247" s="83" t="s">
        <v>844</v>
      </c>
      <c r="D247" s="83" t="s">
        <v>532</v>
      </c>
      <c r="E247" s="83" t="s">
        <v>845</v>
      </c>
      <c r="F247" s="83">
        <f t="shared" si="14"/>
        <v>29681</v>
      </c>
      <c r="G247" s="84">
        <v>1654041</v>
      </c>
      <c r="H247" s="85" t="s">
        <v>486</v>
      </c>
      <c r="I247" s="84">
        <v>132323</v>
      </c>
      <c r="J247" s="84">
        <f t="shared" si="15"/>
        <v>1786364</v>
      </c>
      <c r="K247" s="89">
        <f>+VLOOKUP(F247,Sheet3!C$5:F$274,4,0)</f>
        <v>1786364</v>
      </c>
      <c r="L247" s="86">
        <f t="shared" si="16"/>
        <v>0</v>
      </c>
    </row>
    <row r="248" spans="1:12" outlineLevel="1" x14ac:dyDescent="0.25">
      <c r="A248" s="73">
        <f t="shared" si="13"/>
        <v>8</v>
      </c>
      <c r="B248" s="82">
        <v>44783</v>
      </c>
      <c r="C248" s="83" t="s">
        <v>846</v>
      </c>
      <c r="D248" s="83" t="s">
        <v>532</v>
      </c>
      <c r="E248" s="83" t="s">
        <v>847</v>
      </c>
      <c r="F248" s="83">
        <f t="shared" si="14"/>
        <v>29708</v>
      </c>
      <c r="G248" s="84">
        <v>961670</v>
      </c>
      <c r="H248" s="85" t="s">
        <v>486</v>
      </c>
      <c r="I248" s="84">
        <v>76934</v>
      </c>
      <c r="J248" s="84">
        <f t="shared" si="15"/>
        <v>1038604</v>
      </c>
      <c r="K248" s="89">
        <f>+VLOOKUP(F248,Sheet3!C$5:F$274,4,0)</f>
        <v>1038604</v>
      </c>
      <c r="L248" s="86">
        <f t="shared" si="16"/>
        <v>0</v>
      </c>
    </row>
    <row r="249" spans="1:12" outlineLevel="1" x14ac:dyDescent="0.25">
      <c r="A249" s="73">
        <f t="shared" si="13"/>
        <v>8</v>
      </c>
      <c r="B249" s="82">
        <v>44784</v>
      </c>
      <c r="C249" s="83" t="s">
        <v>848</v>
      </c>
      <c r="D249" s="83" t="s">
        <v>532</v>
      </c>
      <c r="E249" s="83" t="s">
        <v>849</v>
      </c>
      <c r="F249" s="83">
        <f t="shared" si="14"/>
        <v>29726</v>
      </c>
      <c r="G249" s="84">
        <v>1180165</v>
      </c>
      <c r="H249" s="85" t="s">
        <v>486</v>
      </c>
      <c r="I249" s="84">
        <v>94413</v>
      </c>
      <c r="J249" s="84">
        <f t="shared" si="15"/>
        <v>1274578</v>
      </c>
      <c r="K249" s="89">
        <f>+VLOOKUP(F249,Sheet3!C$5:F$274,4,0)</f>
        <v>1274578</v>
      </c>
      <c r="L249" s="86">
        <f t="shared" si="16"/>
        <v>0</v>
      </c>
    </row>
    <row r="250" spans="1:12" outlineLevel="1" x14ac:dyDescent="0.25">
      <c r="A250" s="73">
        <f t="shared" si="13"/>
        <v>8</v>
      </c>
      <c r="B250" s="82">
        <v>44785</v>
      </c>
      <c r="C250" s="83" t="s">
        <v>850</v>
      </c>
      <c r="D250" s="83" t="s">
        <v>532</v>
      </c>
      <c r="E250" s="83" t="s">
        <v>851</v>
      </c>
      <c r="F250" s="83">
        <f t="shared" si="14"/>
        <v>30145</v>
      </c>
      <c r="G250" s="84">
        <v>1423563</v>
      </c>
      <c r="H250" s="85" t="s">
        <v>486</v>
      </c>
      <c r="I250" s="84">
        <v>113885</v>
      </c>
      <c r="J250" s="84">
        <f t="shared" si="15"/>
        <v>1537448</v>
      </c>
      <c r="K250" s="89">
        <f>+VLOOKUP(F250,Sheet3!C$5:F$274,4,0)</f>
        <v>1537448</v>
      </c>
      <c r="L250" s="86">
        <f t="shared" si="16"/>
        <v>0</v>
      </c>
    </row>
    <row r="251" spans="1:12" outlineLevel="1" x14ac:dyDescent="0.25">
      <c r="A251" s="73">
        <f t="shared" si="13"/>
        <v>8</v>
      </c>
      <c r="B251" s="82">
        <v>44786</v>
      </c>
      <c r="C251" s="83" t="s">
        <v>852</v>
      </c>
      <c r="D251" s="83" t="s">
        <v>532</v>
      </c>
      <c r="E251" s="83" t="s">
        <v>853</v>
      </c>
      <c r="F251" s="83">
        <f t="shared" si="14"/>
        <v>31139</v>
      </c>
      <c r="G251" s="84">
        <v>3118577</v>
      </c>
      <c r="H251" s="85" t="s">
        <v>486</v>
      </c>
      <c r="I251" s="84">
        <v>249486</v>
      </c>
      <c r="J251" s="84">
        <f t="shared" si="15"/>
        <v>3368063</v>
      </c>
      <c r="K251" s="89">
        <f>+VLOOKUP(F251,Sheet3!C$5:F$274,4,0)</f>
        <v>3368063</v>
      </c>
      <c r="L251" s="86">
        <f t="shared" si="16"/>
        <v>0</v>
      </c>
    </row>
    <row r="252" spans="1:12" outlineLevel="1" x14ac:dyDescent="0.25">
      <c r="A252" s="73">
        <f t="shared" si="13"/>
        <v>8</v>
      </c>
      <c r="B252" s="82">
        <v>44788</v>
      </c>
      <c r="C252" s="83" t="s">
        <v>854</v>
      </c>
      <c r="D252" s="83" t="s">
        <v>532</v>
      </c>
      <c r="E252" s="83" t="s">
        <v>855</v>
      </c>
      <c r="F252" s="83">
        <f t="shared" si="14"/>
        <v>31536</v>
      </c>
      <c r="G252" s="84">
        <v>1386252</v>
      </c>
      <c r="H252" s="85" t="s">
        <v>486</v>
      </c>
      <c r="I252" s="84">
        <v>110900</v>
      </c>
      <c r="J252" s="84">
        <f t="shared" si="15"/>
        <v>1497152</v>
      </c>
      <c r="K252" s="89">
        <f>+VLOOKUP(F252,Sheet3!C$5:F$274,4,0)</f>
        <v>1497152</v>
      </c>
      <c r="L252" s="86">
        <f t="shared" si="16"/>
        <v>0</v>
      </c>
    </row>
    <row r="253" spans="1:12" outlineLevel="1" x14ac:dyDescent="0.25">
      <c r="A253" s="73">
        <f t="shared" si="13"/>
        <v>8</v>
      </c>
      <c r="B253" s="82">
        <v>44788</v>
      </c>
      <c r="C253" s="83" t="s">
        <v>856</v>
      </c>
      <c r="D253" s="83" t="s">
        <v>532</v>
      </c>
      <c r="E253" s="83" t="s">
        <v>857</v>
      </c>
      <c r="F253" s="83">
        <f t="shared" si="14"/>
        <v>31538</v>
      </c>
      <c r="G253" s="84">
        <v>765889</v>
      </c>
      <c r="H253" s="85" t="s">
        <v>486</v>
      </c>
      <c r="I253" s="84">
        <v>61271</v>
      </c>
      <c r="J253" s="84">
        <f t="shared" si="15"/>
        <v>827160</v>
      </c>
      <c r="K253" s="89">
        <f>+VLOOKUP(F253,Sheet3!C$5:F$274,4,0)</f>
        <v>827160</v>
      </c>
      <c r="L253" s="86">
        <f t="shared" si="16"/>
        <v>0</v>
      </c>
    </row>
    <row r="254" spans="1:12" outlineLevel="1" x14ac:dyDescent="0.25">
      <c r="A254" s="73">
        <f t="shared" si="13"/>
        <v>8</v>
      </c>
      <c r="B254" s="82">
        <v>44788</v>
      </c>
      <c r="C254" s="83" t="s">
        <v>858</v>
      </c>
      <c r="D254" s="83" t="s">
        <v>532</v>
      </c>
      <c r="E254" s="83" t="s">
        <v>859</v>
      </c>
      <c r="F254" s="83">
        <f t="shared" si="14"/>
        <v>31542</v>
      </c>
      <c r="G254" s="84">
        <v>1116772</v>
      </c>
      <c r="H254" s="85" t="s">
        <v>486</v>
      </c>
      <c r="I254" s="84">
        <v>89342</v>
      </c>
      <c r="J254" s="84">
        <f t="shared" si="15"/>
        <v>1206114</v>
      </c>
      <c r="K254" s="89">
        <f>+VLOOKUP(F254,Sheet3!C$5:F$274,4,0)</f>
        <v>1206114</v>
      </c>
      <c r="L254" s="86">
        <f t="shared" si="16"/>
        <v>0</v>
      </c>
    </row>
    <row r="255" spans="1:12" outlineLevel="1" x14ac:dyDescent="0.25">
      <c r="A255" s="73">
        <f t="shared" si="13"/>
        <v>8</v>
      </c>
      <c r="B255" s="82">
        <v>44788</v>
      </c>
      <c r="C255" s="83" t="s">
        <v>860</v>
      </c>
      <c r="D255" s="83" t="s">
        <v>532</v>
      </c>
      <c r="E255" s="83" t="s">
        <v>861</v>
      </c>
      <c r="F255" s="83">
        <f t="shared" si="14"/>
        <v>31544</v>
      </c>
      <c r="G255" s="84">
        <v>2888597</v>
      </c>
      <c r="H255" s="85" t="s">
        <v>486</v>
      </c>
      <c r="I255" s="84">
        <v>231088</v>
      </c>
      <c r="J255" s="84">
        <f t="shared" si="15"/>
        <v>3119685</v>
      </c>
      <c r="K255" s="89">
        <f>+VLOOKUP(F255,Sheet3!C$5:F$274,4,0)</f>
        <v>3119685</v>
      </c>
      <c r="L255" s="86">
        <f t="shared" si="16"/>
        <v>0</v>
      </c>
    </row>
    <row r="256" spans="1:12" outlineLevel="1" x14ac:dyDescent="0.25">
      <c r="A256" s="73">
        <f t="shared" si="13"/>
        <v>8</v>
      </c>
      <c r="B256" s="82">
        <v>44788</v>
      </c>
      <c r="C256" s="83" t="s">
        <v>862</v>
      </c>
      <c r="D256" s="83" t="s">
        <v>532</v>
      </c>
      <c r="E256" s="83" t="s">
        <v>863</v>
      </c>
      <c r="F256" s="83">
        <f t="shared" si="14"/>
        <v>31556</v>
      </c>
      <c r="G256" s="84">
        <v>852969</v>
      </c>
      <c r="H256" s="85" t="s">
        <v>486</v>
      </c>
      <c r="I256" s="84">
        <v>68238</v>
      </c>
      <c r="J256" s="84">
        <f t="shared" si="15"/>
        <v>921207</v>
      </c>
      <c r="K256" s="89">
        <f>+VLOOKUP(F256,Sheet3!C$5:F$274,4,0)</f>
        <v>921207</v>
      </c>
      <c r="L256" s="86">
        <f t="shared" si="16"/>
        <v>0</v>
      </c>
    </row>
    <row r="257" spans="1:12" outlineLevel="1" x14ac:dyDescent="0.25">
      <c r="A257" s="73">
        <f t="shared" si="13"/>
        <v>8</v>
      </c>
      <c r="B257" s="82">
        <v>44788</v>
      </c>
      <c r="C257" s="83" t="s">
        <v>864</v>
      </c>
      <c r="D257" s="83" t="s">
        <v>532</v>
      </c>
      <c r="E257" s="83" t="s">
        <v>865</v>
      </c>
      <c r="F257" s="83">
        <f t="shared" si="14"/>
        <v>31595</v>
      </c>
      <c r="G257" s="84">
        <v>1496109</v>
      </c>
      <c r="H257" s="85" t="s">
        <v>486</v>
      </c>
      <c r="I257" s="84">
        <v>119689</v>
      </c>
      <c r="J257" s="84">
        <f t="shared" si="15"/>
        <v>1615798</v>
      </c>
      <c r="K257" s="89">
        <f>+VLOOKUP(F257,Sheet3!C$5:F$274,4,0)</f>
        <v>1615798</v>
      </c>
      <c r="L257" s="86">
        <f t="shared" si="16"/>
        <v>0</v>
      </c>
    </row>
    <row r="258" spans="1:12" outlineLevel="1" x14ac:dyDescent="0.25">
      <c r="A258" s="73">
        <f t="shared" si="13"/>
        <v>8</v>
      </c>
      <c r="B258" s="82">
        <v>44789</v>
      </c>
      <c r="C258" s="83" t="s">
        <v>866</v>
      </c>
      <c r="D258" s="83" t="s">
        <v>532</v>
      </c>
      <c r="E258" s="83" t="s">
        <v>867</v>
      </c>
      <c r="F258" s="83">
        <f t="shared" si="14"/>
        <v>31623</v>
      </c>
      <c r="G258" s="84">
        <v>1557150</v>
      </c>
      <c r="H258" s="85" t="s">
        <v>486</v>
      </c>
      <c r="I258" s="84">
        <v>124572</v>
      </c>
      <c r="J258" s="84">
        <f t="shared" si="15"/>
        <v>1681722</v>
      </c>
      <c r="K258" s="89">
        <f>+VLOOKUP(F258,Sheet3!C$5:F$274,4,0)</f>
        <v>1681722</v>
      </c>
      <c r="L258" s="86">
        <f t="shared" si="16"/>
        <v>0</v>
      </c>
    </row>
    <row r="259" spans="1:12" outlineLevel="1" x14ac:dyDescent="0.25">
      <c r="A259" s="73">
        <f t="shared" si="13"/>
        <v>8</v>
      </c>
      <c r="B259" s="82">
        <v>44789</v>
      </c>
      <c r="C259" s="83" t="s">
        <v>868</v>
      </c>
      <c r="D259" s="83" t="s">
        <v>532</v>
      </c>
      <c r="E259" s="83" t="s">
        <v>869</v>
      </c>
      <c r="F259" s="83">
        <f t="shared" si="14"/>
        <v>31629</v>
      </c>
      <c r="G259" s="84">
        <v>3628480</v>
      </c>
      <c r="H259" s="85" t="s">
        <v>486</v>
      </c>
      <c r="I259" s="84">
        <v>290278</v>
      </c>
      <c r="J259" s="84">
        <f t="shared" si="15"/>
        <v>3918758</v>
      </c>
      <c r="K259" s="89">
        <f>+VLOOKUP(F259,Sheet3!C$5:F$274,4,0)</f>
        <v>3918758</v>
      </c>
      <c r="L259" s="86">
        <f t="shared" si="16"/>
        <v>0</v>
      </c>
    </row>
    <row r="260" spans="1:12" outlineLevel="1" x14ac:dyDescent="0.25">
      <c r="A260" s="73">
        <f t="shared" si="13"/>
        <v>8</v>
      </c>
      <c r="B260" s="82">
        <v>44789</v>
      </c>
      <c r="C260" s="83" t="s">
        <v>870</v>
      </c>
      <c r="D260" s="83" t="s">
        <v>532</v>
      </c>
      <c r="E260" s="83" t="s">
        <v>871</v>
      </c>
      <c r="F260" s="83">
        <f t="shared" si="14"/>
        <v>31671</v>
      </c>
      <c r="G260" s="84">
        <v>1815987</v>
      </c>
      <c r="H260" s="85" t="s">
        <v>486</v>
      </c>
      <c r="I260" s="84">
        <v>145279</v>
      </c>
      <c r="J260" s="84">
        <f t="shared" si="15"/>
        <v>1961266</v>
      </c>
      <c r="K260" s="89">
        <f>+VLOOKUP(F260,Sheet3!C$5:F$274,4,0)</f>
        <v>1961266</v>
      </c>
      <c r="L260" s="86">
        <f t="shared" si="16"/>
        <v>0</v>
      </c>
    </row>
    <row r="261" spans="1:12" outlineLevel="1" x14ac:dyDescent="0.25">
      <c r="A261" s="73">
        <f t="shared" ref="A261:A324" si="17">+MONTH(B261)</f>
        <v>8</v>
      </c>
      <c r="B261" s="82">
        <v>44790</v>
      </c>
      <c r="C261" s="83" t="s">
        <v>872</v>
      </c>
      <c r="D261" s="83" t="s">
        <v>532</v>
      </c>
      <c r="E261" s="83" t="s">
        <v>873</v>
      </c>
      <c r="F261" s="83">
        <f t="shared" ref="F261:F324" si="18">+C261*1</f>
        <v>31719</v>
      </c>
      <c r="G261" s="84">
        <v>3031908</v>
      </c>
      <c r="H261" s="85" t="s">
        <v>486</v>
      </c>
      <c r="I261" s="84">
        <v>242553</v>
      </c>
      <c r="J261" s="84">
        <f t="shared" ref="J261:J324" si="19">+I261+G261</f>
        <v>3274461</v>
      </c>
      <c r="K261" s="89">
        <f>+VLOOKUP(F261,Sheet3!C$5:F$274,4,0)</f>
        <v>3274461</v>
      </c>
      <c r="L261" s="86">
        <f t="shared" ref="L261:L324" si="20">+K261-J261</f>
        <v>0</v>
      </c>
    </row>
    <row r="262" spans="1:12" outlineLevel="1" x14ac:dyDescent="0.25">
      <c r="A262" s="73">
        <f t="shared" si="17"/>
        <v>8</v>
      </c>
      <c r="B262" s="82">
        <v>44791</v>
      </c>
      <c r="C262" s="83" t="s">
        <v>874</v>
      </c>
      <c r="D262" s="83" t="s">
        <v>532</v>
      </c>
      <c r="E262" s="83" t="s">
        <v>875</v>
      </c>
      <c r="F262" s="83">
        <f t="shared" si="18"/>
        <v>31778</v>
      </c>
      <c r="G262" s="84">
        <v>1450976</v>
      </c>
      <c r="H262" s="85" t="s">
        <v>486</v>
      </c>
      <c r="I262" s="84">
        <v>116078</v>
      </c>
      <c r="J262" s="84">
        <f t="shared" si="19"/>
        <v>1567054</v>
      </c>
      <c r="K262" s="89">
        <f>+VLOOKUP(F262,Sheet3!C$5:F$274,4,0)</f>
        <v>1567054</v>
      </c>
      <c r="L262" s="86">
        <f t="shared" si="20"/>
        <v>0</v>
      </c>
    </row>
    <row r="263" spans="1:12" outlineLevel="1" x14ac:dyDescent="0.25">
      <c r="A263" s="73">
        <f t="shared" si="17"/>
        <v>8</v>
      </c>
      <c r="B263" s="82">
        <v>44792</v>
      </c>
      <c r="C263" s="83" t="s">
        <v>876</v>
      </c>
      <c r="D263" s="83" t="s">
        <v>532</v>
      </c>
      <c r="E263" s="83" t="s">
        <v>877</v>
      </c>
      <c r="F263" s="83">
        <f t="shared" si="18"/>
        <v>33909</v>
      </c>
      <c r="G263" s="84">
        <v>1470277</v>
      </c>
      <c r="H263" s="85" t="s">
        <v>486</v>
      </c>
      <c r="I263" s="84">
        <v>117622</v>
      </c>
      <c r="J263" s="84">
        <f t="shared" si="19"/>
        <v>1587899</v>
      </c>
      <c r="K263" s="89">
        <f>+VLOOKUP(F263,Sheet3!C$5:F$274,4,0)</f>
        <v>1587899</v>
      </c>
      <c r="L263" s="86">
        <f t="shared" si="20"/>
        <v>0</v>
      </c>
    </row>
    <row r="264" spans="1:12" outlineLevel="1" x14ac:dyDescent="0.25">
      <c r="A264" s="73">
        <f t="shared" si="17"/>
        <v>8</v>
      </c>
      <c r="B264" s="82">
        <v>44793</v>
      </c>
      <c r="C264" s="83" t="s">
        <v>878</v>
      </c>
      <c r="D264" s="83" t="s">
        <v>532</v>
      </c>
      <c r="E264" s="83" t="s">
        <v>879</v>
      </c>
      <c r="F264" s="83">
        <f t="shared" si="18"/>
        <v>33973</v>
      </c>
      <c r="G264" s="84">
        <v>805661</v>
      </c>
      <c r="H264" s="85" t="s">
        <v>486</v>
      </c>
      <c r="I264" s="84">
        <v>64453</v>
      </c>
      <c r="J264" s="84">
        <f t="shared" si="19"/>
        <v>870114</v>
      </c>
      <c r="K264" s="89">
        <f>+VLOOKUP(F264,Sheet3!C$5:F$274,4,0)</f>
        <v>870114</v>
      </c>
      <c r="L264" s="86">
        <f t="shared" si="20"/>
        <v>0</v>
      </c>
    </row>
    <row r="265" spans="1:12" outlineLevel="1" x14ac:dyDescent="0.25">
      <c r="A265" s="73">
        <f t="shared" si="17"/>
        <v>8</v>
      </c>
      <c r="B265" s="82">
        <v>44793</v>
      </c>
      <c r="C265" s="83" t="s">
        <v>880</v>
      </c>
      <c r="D265" s="83" t="s">
        <v>532</v>
      </c>
      <c r="E265" s="83" t="s">
        <v>881</v>
      </c>
      <c r="F265" s="83">
        <f t="shared" si="18"/>
        <v>34144</v>
      </c>
      <c r="G265" s="84">
        <v>987544</v>
      </c>
      <c r="H265" s="85" t="s">
        <v>486</v>
      </c>
      <c r="I265" s="84">
        <v>79004</v>
      </c>
      <c r="J265" s="84">
        <f t="shared" si="19"/>
        <v>1066548</v>
      </c>
      <c r="K265" s="89">
        <f>+VLOOKUP(F265,Sheet3!C$5:F$274,4,0)</f>
        <v>1066548</v>
      </c>
      <c r="L265" s="86">
        <f t="shared" si="20"/>
        <v>0</v>
      </c>
    </row>
    <row r="266" spans="1:12" outlineLevel="1" x14ac:dyDescent="0.25">
      <c r="A266" s="73">
        <f t="shared" si="17"/>
        <v>8</v>
      </c>
      <c r="B266" s="82">
        <v>44795</v>
      </c>
      <c r="C266" s="83" t="s">
        <v>882</v>
      </c>
      <c r="D266" s="83" t="s">
        <v>532</v>
      </c>
      <c r="E266" s="83" t="s">
        <v>883</v>
      </c>
      <c r="F266" s="83">
        <f t="shared" si="18"/>
        <v>34176</v>
      </c>
      <c r="G266" s="84">
        <v>1027077</v>
      </c>
      <c r="H266" s="85" t="s">
        <v>486</v>
      </c>
      <c r="I266" s="84">
        <v>82166</v>
      </c>
      <c r="J266" s="84">
        <f t="shared" si="19"/>
        <v>1109243</v>
      </c>
      <c r="K266" s="89">
        <f>+VLOOKUP(F266,Sheet3!C$5:F$274,4,0)</f>
        <v>1109243</v>
      </c>
      <c r="L266" s="86">
        <f t="shared" si="20"/>
        <v>0</v>
      </c>
    </row>
    <row r="267" spans="1:12" outlineLevel="1" x14ac:dyDescent="0.25">
      <c r="A267" s="73">
        <f t="shared" si="17"/>
        <v>8</v>
      </c>
      <c r="B267" s="82">
        <v>44796</v>
      </c>
      <c r="C267" s="83" t="s">
        <v>884</v>
      </c>
      <c r="D267" s="83" t="s">
        <v>532</v>
      </c>
      <c r="E267" s="83" t="s">
        <v>885</v>
      </c>
      <c r="F267" s="83">
        <f t="shared" si="18"/>
        <v>34261</v>
      </c>
      <c r="G267" s="84">
        <v>1189254</v>
      </c>
      <c r="H267" s="85" t="s">
        <v>486</v>
      </c>
      <c r="I267" s="84">
        <v>95140</v>
      </c>
      <c r="J267" s="84">
        <f t="shared" si="19"/>
        <v>1284394</v>
      </c>
      <c r="K267" s="89">
        <f>+VLOOKUP(F267,Sheet3!C$5:F$274,4,0)</f>
        <v>1284394</v>
      </c>
      <c r="L267" s="86">
        <f t="shared" si="20"/>
        <v>0</v>
      </c>
    </row>
    <row r="268" spans="1:12" outlineLevel="1" x14ac:dyDescent="0.25">
      <c r="A268" s="73">
        <f t="shared" si="17"/>
        <v>8</v>
      </c>
      <c r="B268" s="82">
        <v>44796</v>
      </c>
      <c r="C268" s="83" t="s">
        <v>886</v>
      </c>
      <c r="D268" s="83" t="s">
        <v>532</v>
      </c>
      <c r="E268" s="83" t="s">
        <v>887</v>
      </c>
      <c r="F268" s="83">
        <f t="shared" si="18"/>
        <v>34264</v>
      </c>
      <c r="G268" s="84">
        <v>4028319</v>
      </c>
      <c r="H268" s="85" t="s">
        <v>486</v>
      </c>
      <c r="I268" s="84">
        <v>322266</v>
      </c>
      <c r="J268" s="84">
        <f t="shared" si="19"/>
        <v>4350585</v>
      </c>
      <c r="K268" s="89">
        <f>+VLOOKUP(F268,Sheet3!C$5:F$274,4,0)</f>
        <v>4350585</v>
      </c>
      <c r="L268" s="86">
        <f t="shared" si="20"/>
        <v>0</v>
      </c>
    </row>
    <row r="269" spans="1:12" outlineLevel="1" x14ac:dyDescent="0.25">
      <c r="A269" s="73">
        <f t="shared" si="17"/>
        <v>8</v>
      </c>
      <c r="B269" s="82">
        <v>44796</v>
      </c>
      <c r="C269" s="83" t="s">
        <v>888</v>
      </c>
      <c r="D269" s="83" t="s">
        <v>532</v>
      </c>
      <c r="E269" s="83" t="s">
        <v>889</v>
      </c>
      <c r="F269" s="83">
        <f t="shared" si="18"/>
        <v>34286</v>
      </c>
      <c r="G269" s="84">
        <v>4484988</v>
      </c>
      <c r="H269" s="85" t="s">
        <v>486</v>
      </c>
      <c r="I269" s="84">
        <v>358799</v>
      </c>
      <c r="J269" s="84">
        <f t="shared" si="19"/>
        <v>4843787</v>
      </c>
      <c r="K269" s="89">
        <f>+VLOOKUP(F269,Sheet3!C$5:F$274,4,0)</f>
        <v>4843787</v>
      </c>
      <c r="L269" s="86">
        <f t="shared" si="20"/>
        <v>0</v>
      </c>
    </row>
    <row r="270" spans="1:12" outlineLevel="1" x14ac:dyDescent="0.25">
      <c r="A270" s="73">
        <f t="shared" si="17"/>
        <v>8</v>
      </c>
      <c r="B270" s="82">
        <v>44796</v>
      </c>
      <c r="C270" s="83" t="s">
        <v>890</v>
      </c>
      <c r="D270" s="83" t="s">
        <v>532</v>
      </c>
      <c r="E270" s="83" t="s">
        <v>891</v>
      </c>
      <c r="F270" s="83">
        <f t="shared" si="18"/>
        <v>34287</v>
      </c>
      <c r="G270" s="84">
        <v>2083880</v>
      </c>
      <c r="H270" s="85" t="s">
        <v>486</v>
      </c>
      <c r="I270" s="84">
        <v>166710</v>
      </c>
      <c r="J270" s="84">
        <f t="shared" si="19"/>
        <v>2250590</v>
      </c>
      <c r="K270" s="89">
        <f>+VLOOKUP(F270,Sheet3!C$5:F$274,4,0)</f>
        <v>2250590</v>
      </c>
      <c r="L270" s="86">
        <f t="shared" si="20"/>
        <v>0</v>
      </c>
    </row>
    <row r="271" spans="1:12" outlineLevel="1" x14ac:dyDescent="0.25">
      <c r="A271" s="73">
        <f t="shared" si="17"/>
        <v>8</v>
      </c>
      <c r="B271" s="82">
        <v>44802</v>
      </c>
      <c r="C271" s="83" t="s">
        <v>892</v>
      </c>
      <c r="D271" s="83" t="s">
        <v>532</v>
      </c>
      <c r="E271" s="83" t="s">
        <v>893</v>
      </c>
      <c r="F271" s="83">
        <f t="shared" si="18"/>
        <v>36327</v>
      </c>
      <c r="G271" s="84">
        <v>1229336</v>
      </c>
      <c r="H271" s="85" t="s">
        <v>486</v>
      </c>
      <c r="I271" s="84">
        <v>98347</v>
      </c>
      <c r="J271" s="84">
        <f t="shared" si="19"/>
        <v>1327683</v>
      </c>
      <c r="K271" s="89" t="e">
        <f>+VLOOKUP(F271,Sheet3!C$5:F$274,4,0)</f>
        <v>#N/A</v>
      </c>
      <c r="L271" s="86" t="e">
        <f t="shared" si="20"/>
        <v>#N/A</v>
      </c>
    </row>
    <row r="272" spans="1:12" outlineLevel="1" x14ac:dyDescent="0.25">
      <c r="A272" s="73">
        <f t="shared" si="17"/>
        <v>8</v>
      </c>
      <c r="B272" s="82">
        <v>44802</v>
      </c>
      <c r="C272" s="83" t="s">
        <v>894</v>
      </c>
      <c r="D272" s="83" t="s">
        <v>532</v>
      </c>
      <c r="E272" s="83" t="s">
        <v>895</v>
      </c>
      <c r="F272" s="83">
        <f t="shared" si="18"/>
        <v>36328</v>
      </c>
      <c r="G272" s="84">
        <v>954858</v>
      </c>
      <c r="H272" s="85" t="s">
        <v>486</v>
      </c>
      <c r="I272" s="84">
        <v>76389</v>
      </c>
      <c r="J272" s="84">
        <f t="shared" si="19"/>
        <v>1031247</v>
      </c>
      <c r="K272" s="89">
        <f>+VLOOKUP(F272,Sheet3!C$5:F$274,4,0)</f>
        <v>1031247</v>
      </c>
      <c r="L272" s="86">
        <f t="shared" si="20"/>
        <v>0</v>
      </c>
    </row>
    <row r="273" spans="1:12" outlineLevel="1" x14ac:dyDescent="0.25">
      <c r="A273" s="73">
        <f t="shared" si="17"/>
        <v>8</v>
      </c>
      <c r="B273" s="82">
        <v>44802</v>
      </c>
      <c r="C273" s="83" t="s">
        <v>896</v>
      </c>
      <c r="D273" s="83" t="s">
        <v>532</v>
      </c>
      <c r="E273" s="83" t="s">
        <v>897</v>
      </c>
      <c r="F273" s="83">
        <f t="shared" si="18"/>
        <v>36380</v>
      </c>
      <c r="G273" s="84">
        <v>1460106</v>
      </c>
      <c r="H273" s="85" t="s">
        <v>486</v>
      </c>
      <c r="I273" s="84">
        <v>116808</v>
      </c>
      <c r="J273" s="84">
        <f t="shared" si="19"/>
        <v>1576914</v>
      </c>
      <c r="K273" s="89">
        <f>+VLOOKUP(F273,Sheet3!C$5:F$274,4,0)</f>
        <v>1576914</v>
      </c>
      <c r="L273" s="86">
        <f t="shared" si="20"/>
        <v>0</v>
      </c>
    </row>
    <row r="274" spans="1:12" outlineLevel="1" x14ac:dyDescent="0.25">
      <c r="A274" s="73">
        <f t="shared" si="17"/>
        <v>8</v>
      </c>
      <c r="B274" s="82">
        <v>44804</v>
      </c>
      <c r="C274" s="83" t="s">
        <v>898</v>
      </c>
      <c r="D274" s="83" t="s">
        <v>532</v>
      </c>
      <c r="E274" s="83" t="s">
        <v>899</v>
      </c>
      <c r="F274" s="83">
        <f t="shared" si="18"/>
        <v>36449</v>
      </c>
      <c r="G274" s="84">
        <v>2713703</v>
      </c>
      <c r="H274" s="85" t="s">
        <v>486</v>
      </c>
      <c r="I274" s="84">
        <v>217096</v>
      </c>
      <c r="J274" s="84">
        <f t="shared" si="19"/>
        <v>2930799</v>
      </c>
      <c r="K274" s="89">
        <f>+VLOOKUP(F274,Sheet3!C$5:F$274,4,0)</f>
        <v>2930799</v>
      </c>
      <c r="L274" s="86">
        <f t="shared" si="20"/>
        <v>0</v>
      </c>
    </row>
    <row r="275" spans="1:12" outlineLevel="1" x14ac:dyDescent="0.25">
      <c r="A275" s="73">
        <f t="shared" si="17"/>
        <v>9</v>
      </c>
      <c r="B275" s="82">
        <v>44805</v>
      </c>
      <c r="C275" s="83" t="s">
        <v>9</v>
      </c>
      <c r="D275" s="83" t="s">
        <v>532</v>
      </c>
      <c r="E275" s="83" t="s">
        <v>900</v>
      </c>
      <c r="F275" s="83">
        <f t="shared" si="18"/>
        <v>37111</v>
      </c>
      <c r="G275" s="84">
        <v>1502335</v>
      </c>
      <c r="H275" s="85" t="s">
        <v>486</v>
      </c>
      <c r="I275" s="84">
        <v>120187</v>
      </c>
      <c r="J275" s="84">
        <f t="shared" si="19"/>
        <v>1622522</v>
      </c>
      <c r="K275" s="89" t="e">
        <f>+VLOOKUP(F275,Sheet3!C$5:F$274,4,0)</f>
        <v>#N/A</v>
      </c>
      <c r="L275" s="86" t="e">
        <f t="shared" si="20"/>
        <v>#N/A</v>
      </c>
    </row>
    <row r="276" spans="1:12" outlineLevel="1" x14ac:dyDescent="0.25">
      <c r="A276" s="73">
        <f t="shared" si="17"/>
        <v>9</v>
      </c>
      <c r="B276" s="82">
        <v>44805</v>
      </c>
      <c r="C276" s="83" t="s">
        <v>8</v>
      </c>
      <c r="D276" s="83" t="s">
        <v>532</v>
      </c>
      <c r="E276" s="83" t="s">
        <v>901</v>
      </c>
      <c r="F276" s="83">
        <f t="shared" si="18"/>
        <v>37134</v>
      </c>
      <c r="G276" s="84">
        <v>697594</v>
      </c>
      <c r="H276" s="85" t="s">
        <v>486</v>
      </c>
      <c r="I276" s="84">
        <v>55808</v>
      </c>
      <c r="J276" s="84">
        <f t="shared" si="19"/>
        <v>753402</v>
      </c>
      <c r="K276" s="89" t="e">
        <f>+VLOOKUP(F276,Sheet3!C$5:F$274,4,0)</f>
        <v>#N/A</v>
      </c>
      <c r="L276" s="86" t="e">
        <f t="shared" si="20"/>
        <v>#N/A</v>
      </c>
    </row>
    <row r="277" spans="1:12" outlineLevel="1" x14ac:dyDescent="0.25">
      <c r="A277" s="73">
        <f t="shared" si="17"/>
        <v>9</v>
      </c>
      <c r="B277" s="82">
        <v>44809</v>
      </c>
      <c r="C277" s="83" t="s">
        <v>11</v>
      </c>
      <c r="D277" s="83" t="s">
        <v>532</v>
      </c>
      <c r="E277" s="83" t="s">
        <v>902</v>
      </c>
      <c r="F277" s="83">
        <f t="shared" si="18"/>
        <v>37216</v>
      </c>
      <c r="G277" s="84">
        <v>2755212</v>
      </c>
      <c r="H277" s="85" t="s">
        <v>486</v>
      </c>
      <c r="I277" s="84">
        <v>220417</v>
      </c>
      <c r="J277" s="84">
        <f t="shared" si="19"/>
        <v>2975629</v>
      </c>
      <c r="K277" s="89" t="e">
        <f>+VLOOKUP(F277,Sheet3!C$5:F$274,4,0)</f>
        <v>#N/A</v>
      </c>
      <c r="L277" s="86" t="e">
        <f t="shared" si="20"/>
        <v>#N/A</v>
      </c>
    </row>
    <row r="278" spans="1:12" outlineLevel="1" x14ac:dyDescent="0.25">
      <c r="A278" s="73">
        <f t="shared" si="17"/>
        <v>9</v>
      </c>
      <c r="B278" s="82">
        <v>44811</v>
      </c>
      <c r="C278" s="83" t="s">
        <v>10</v>
      </c>
      <c r="D278" s="83" t="s">
        <v>532</v>
      </c>
      <c r="E278" s="83" t="s">
        <v>903</v>
      </c>
      <c r="F278" s="83">
        <f t="shared" si="18"/>
        <v>37467</v>
      </c>
      <c r="G278" s="84">
        <v>1717419</v>
      </c>
      <c r="H278" s="85" t="s">
        <v>486</v>
      </c>
      <c r="I278" s="84">
        <v>137394</v>
      </c>
      <c r="J278" s="84">
        <f t="shared" si="19"/>
        <v>1854813</v>
      </c>
      <c r="K278" s="89" t="e">
        <f>+VLOOKUP(F278,Sheet3!C$5:F$274,4,0)</f>
        <v>#N/A</v>
      </c>
      <c r="L278" s="86" t="e">
        <f t="shared" si="20"/>
        <v>#N/A</v>
      </c>
    </row>
    <row r="279" spans="1:12" outlineLevel="1" x14ac:dyDescent="0.25">
      <c r="A279" s="73">
        <f t="shared" si="17"/>
        <v>9</v>
      </c>
      <c r="B279" s="82">
        <v>44814</v>
      </c>
      <c r="C279" s="83" t="s">
        <v>12</v>
      </c>
      <c r="D279" s="83" t="s">
        <v>532</v>
      </c>
      <c r="E279" s="83" t="s">
        <v>904</v>
      </c>
      <c r="F279" s="83">
        <f t="shared" si="18"/>
        <v>39890</v>
      </c>
      <c r="G279" s="84">
        <v>2237027</v>
      </c>
      <c r="H279" s="85" t="s">
        <v>486</v>
      </c>
      <c r="I279" s="84">
        <v>178962</v>
      </c>
      <c r="J279" s="84">
        <f t="shared" si="19"/>
        <v>2415989</v>
      </c>
      <c r="K279" s="89" t="e">
        <f>+VLOOKUP(F279,Sheet3!C$5:F$274,4,0)</f>
        <v>#N/A</v>
      </c>
      <c r="L279" s="86" t="e">
        <f t="shared" si="20"/>
        <v>#N/A</v>
      </c>
    </row>
    <row r="280" spans="1:12" outlineLevel="1" x14ac:dyDescent="0.25">
      <c r="A280" s="73">
        <f t="shared" si="17"/>
        <v>9</v>
      </c>
      <c r="B280" s="82">
        <v>44814</v>
      </c>
      <c r="C280" s="83" t="s">
        <v>14</v>
      </c>
      <c r="D280" s="83" t="s">
        <v>532</v>
      </c>
      <c r="E280" s="83" t="s">
        <v>905</v>
      </c>
      <c r="F280" s="83">
        <f t="shared" si="18"/>
        <v>40105</v>
      </c>
      <c r="G280" s="84">
        <v>1163415</v>
      </c>
      <c r="H280" s="85" t="s">
        <v>486</v>
      </c>
      <c r="I280" s="84">
        <v>93073</v>
      </c>
      <c r="J280" s="84">
        <f t="shared" si="19"/>
        <v>1256488</v>
      </c>
      <c r="K280" s="89" t="e">
        <f>+VLOOKUP(F280,Sheet3!C$5:F$274,4,0)</f>
        <v>#N/A</v>
      </c>
      <c r="L280" s="86" t="e">
        <f t="shared" si="20"/>
        <v>#N/A</v>
      </c>
    </row>
    <row r="281" spans="1:12" outlineLevel="1" x14ac:dyDescent="0.25">
      <c r="A281" s="73">
        <f t="shared" si="17"/>
        <v>9</v>
      </c>
      <c r="B281" s="82">
        <v>44816</v>
      </c>
      <c r="C281" s="83" t="s">
        <v>16</v>
      </c>
      <c r="D281" s="83" t="s">
        <v>532</v>
      </c>
      <c r="E281" s="83" t="s">
        <v>906</v>
      </c>
      <c r="F281" s="83">
        <f t="shared" si="18"/>
        <v>40115</v>
      </c>
      <c r="G281" s="84">
        <v>1057320</v>
      </c>
      <c r="H281" s="85" t="s">
        <v>486</v>
      </c>
      <c r="I281" s="84">
        <v>84586</v>
      </c>
      <c r="J281" s="84">
        <f t="shared" si="19"/>
        <v>1141906</v>
      </c>
      <c r="K281" s="89" t="e">
        <f>+VLOOKUP(F281,Sheet3!C$5:F$274,4,0)</f>
        <v>#N/A</v>
      </c>
      <c r="L281" s="86" t="e">
        <f t="shared" si="20"/>
        <v>#N/A</v>
      </c>
    </row>
    <row r="282" spans="1:12" outlineLevel="1" x14ac:dyDescent="0.25">
      <c r="A282" s="73">
        <f t="shared" si="17"/>
        <v>9</v>
      </c>
      <c r="B282" s="82">
        <v>44816</v>
      </c>
      <c r="C282" s="83" t="s">
        <v>17</v>
      </c>
      <c r="D282" s="83" t="s">
        <v>532</v>
      </c>
      <c r="E282" s="83" t="s">
        <v>907</v>
      </c>
      <c r="F282" s="83">
        <f t="shared" si="18"/>
        <v>40120</v>
      </c>
      <c r="G282" s="84">
        <v>844667</v>
      </c>
      <c r="H282" s="85" t="s">
        <v>486</v>
      </c>
      <c r="I282" s="84">
        <v>67573</v>
      </c>
      <c r="J282" s="84">
        <f t="shared" si="19"/>
        <v>912240</v>
      </c>
      <c r="K282" s="89" t="e">
        <f>+VLOOKUP(F282,Sheet3!C$5:F$274,4,0)</f>
        <v>#N/A</v>
      </c>
      <c r="L282" s="86" t="e">
        <f t="shared" si="20"/>
        <v>#N/A</v>
      </c>
    </row>
    <row r="283" spans="1:12" outlineLevel="1" x14ac:dyDescent="0.25">
      <c r="A283" s="73">
        <f t="shared" si="17"/>
        <v>9</v>
      </c>
      <c r="B283" s="82">
        <v>44817</v>
      </c>
      <c r="C283" s="83" t="s">
        <v>15</v>
      </c>
      <c r="D283" s="83" t="s">
        <v>532</v>
      </c>
      <c r="E283" s="83" t="s">
        <v>908</v>
      </c>
      <c r="F283" s="83">
        <f t="shared" si="18"/>
        <v>40190</v>
      </c>
      <c r="G283" s="84">
        <v>844667</v>
      </c>
      <c r="H283" s="85" t="s">
        <v>486</v>
      </c>
      <c r="I283" s="84">
        <v>67573</v>
      </c>
      <c r="J283" s="84">
        <f t="shared" si="19"/>
        <v>912240</v>
      </c>
      <c r="K283" s="89" t="e">
        <f>+VLOOKUP(F283,Sheet3!C$5:F$274,4,0)</f>
        <v>#N/A</v>
      </c>
      <c r="L283" s="86" t="e">
        <f t="shared" si="20"/>
        <v>#N/A</v>
      </c>
    </row>
    <row r="284" spans="1:12" outlineLevel="1" x14ac:dyDescent="0.25">
      <c r="A284" s="73">
        <f t="shared" si="17"/>
        <v>9</v>
      </c>
      <c r="B284" s="82">
        <v>44817</v>
      </c>
      <c r="C284" s="83" t="s">
        <v>13</v>
      </c>
      <c r="D284" s="83" t="s">
        <v>532</v>
      </c>
      <c r="E284" s="83" t="s">
        <v>909</v>
      </c>
      <c r="F284" s="83">
        <f t="shared" si="18"/>
        <v>40213</v>
      </c>
      <c r="G284" s="84">
        <v>2037388</v>
      </c>
      <c r="H284" s="85" t="s">
        <v>486</v>
      </c>
      <c r="I284" s="84">
        <v>162991</v>
      </c>
      <c r="J284" s="84">
        <f t="shared" si="19"/>
        <v>2200379</v>
      </c>
      <c r="K284" s="89" t="e">
        <f>+VLOOKUP(F284,Sheet3!C$5:F$274,4,0)</f>
        <v>#N/A</v>
      </c>
      <c r="L284" s="86" t="e">
        <f t="shared" si="20"/>
        <v>#N/A</v>
      </c>
    </row>
    <row r="285" spans="1:12" outlineLevel="1" x14ac:dyDescent="0.25">
      <c r="A285" s="73">
        <f t="shared" si="17"/>
        <v>9</v>
      </c>
      <c r="B285" s="82">
        <v>44820</v>
      </c>
      <c r="C285" s="83" t="s">
        <v>20</v>
      </c>
      <c r="D285" s="83" t="s">
        <v>532</v>
      </c>
      <c r="E285" s="83" t="s">
        <v>910</v>
      </c>
      <c r="F285" s="83">
        <f t="shared" si="18"/>
        <v>41698</v>
      </c>
      <c r="G285" s="84">
        <v>1636445</v>
      </c>
      <c r="H285" s="85" t="s">
        <v>486</v>
      </c>
      <c r="I285" s="84">
        <v>130916</v>
      </c>
      <c r="J285" s="84">
        <f t="shared" si="19"/>
        <v>1767361</v>
      </c>
      <c r="K285" s="89" t="e">
        <f>+VLOOKUP(F285,Sheet3!C$5:F$274,4,0)</f>
        <v>#N/A</v>
      </c>
      <c r="L285" s="86" t="e">
        <f t="shared" si="20"/>
        <v>#N/A</v>
      </c>
    </row>
    <row r="286" spans="1:12" outlineLevel="1" x14ac:dyDescent="0.25">
      <c r="A286" s="73">
        <f t="shared" si="17"/>
        <v>9</v>
      </c>
      <c r="B286" s="82">
        <v>44820</v>
      </c>
      <c r="C286" s="83" t="s">
        <v>18</v>
      </c>
      <c r="D286" s="83" t="s">
        <v>532</v>
      </c>
      <c r="E286" s="83" t="s">
        <v>911</v>
      </c>
      <c r="F286" s="83">
        <f t="shared" si="18"/>
        <v>41699</v>
      </c>
      <c r="G286" s="84">
        <v>1069737</v>
      </c>
      <c r="H286" s="85" t="s">
        <v>486</v>
      </c>
      <c r="I286" s="84">
        <v>85579</v>
      </c>
      <c r="J286" s="84">
        <f t="shared" si="19"/>
        <v>1155316</v>
      </c>
      <c r="K286" s="89" t="e">
        <f>+VLOOKUP(F286,Sheet3!C$5:F$274,4,0)</f>
        <v>#N/A</v>
      </c>
      <c r="L286" s="86" t="e">
        <f t="shared" si="20"/>
        <v>#N/A</v>
      </c>
    </row>
    <row r="287" spans="1:12" outlineLevel="1" x14ac:dyDescent="0.25">
      <c r="A287" s="73">
        <f t="shared" si="17"/>
        <v>9</v>
      </c>
      <c r="B287" s="82">
        <v>44820</v>
      </c>
      <c r="C287" s="83" t="s">
        <v>27</v>
      </c>
      <c r="D287" s="83" t="s">
        <v>532</v>
      </c>
      <c r="E287" s="83" t="s">
        <v>912</v>
      </c>
      <c r="F287" s="83">
        <f t="shared" si="18"/>
        <v>41715</v>
      </c>
      <c r="G287" s="84">
        <v>798218</v>
      </c>
      <c r="H287" s="85" t="s">
        <v>486</v>
      </c>
      <c r="I287" s="84">
        <v>63857</v>
      </c>
      <c r="J287" s="84">
        <f t="shared" si="19"/>
        <v>862075</v>
      </c>
      <c r="K287" s="89" t="e">
        <f>+VLOOKUP(F287,Sheet3!C$5:F$274,4,0)</f>
        <v>#N/A</v>
      </c>
      <c r="L287" s="86" t="e">
        <f t="shared" si="20"/>
        <v>#N/A</v>
      </c>
    </row>
    <row r="288" spans="1:12" outlineLevel="1" x14ac:dyDescent="0.25">
      <c r="A288" s="73">
        <f t="shared" si="17"/>
        <v>9</v>
      </c>
      <c r="B288" s="82">
        <v>44820</v>
      </c>
      <c r="C288" s="83" t="s">
        <v>22</v>
      </c>
      <c r="D288" s="83" t="s">
        <v>532</v>
      </c>
      <c r="E288" s="83" t="s">
        <v>913</v>
      </c>
      <c r="F288" s="83">
        <f t="shared" si="18"/>
        <v>41887</v>
      </c>
      <c r="G288" s="84">
        <v>1554313</v>
      </c>
      <c r="H288" s="85" t="s">
        <v>486</v>
      </c>
      <c r="I288" s="84">
        <v>124345</v>
      </c>
      <c r="J288" s="84">
        <f t="shared" si="19"/>
        <v>1678658</v>
      </c>
      <c r="K288" s="89" t="e">
        <f>+VLOOKUP(F288,Sheet3!C$5:F$274,4,0)</f>
        <v>#N/A</v>
      </c>
      <c r="L288" s="86" t="e">
        <f t="shared" si="20"/>
        <v>#N/A</v>
      </c>
    </row>
    <row r="289" spans="1:12" outlineLevel="1" x14ac:dyDescent="0.25">
      <c r="A289" s="73">
        <f t="shared" si="17"/>
        <v>9</v>
      </c>
      <c r="B289" s="82">
        <v>44821</v>
      </c>
      <c r="C289" s="83" t="s">
        <v>19</v>
      </c>
      <c r="D289" s="83" t="s">
        <v>532</v>
      </c>
      <c r="E289" s="83" t="s">
        <v>914</v>
      </c>
      <c r="F289" s="83">
        <f t="shared" si="18"/>
        <v>42054</v>
      </c>
      <c r="G289" s="84">
        <v>1737531</v>
      </c>
      <c r="H289" s="85" t="s">
        <v>486</v>
      </c>
      <c r="I289" s="84">
        <v>139002</v>
      </c>
      <c r="J289" s="84">
        <f t="shared" si="19"/>
        <v>1876533</v>
      </c>
      <c r="K289" s="89" t="e">
        <f>+VLOOKUP(F289,Sheet3!C$5:F$274,4,0)</f>
        <v>#N/A</v>
      </c>
      <c r="L289" s="86" t="e">
        <f t="shared" si="20"/>
        <v>#N/A</v>
      </c>
    </row>
    <row r="290" spans="1:12" outlineLevel="1" x14ac:dyDescent="0.25">
      <c r="A290" s="73">
        <f t="shared" si="17"/>
        <v>9</v>
      </c>
      <c r="B290" s="82">
        <v>44821</v>
      </c>
      <c r="C290" s="83" t="s">
        <v>25</v>
      </c>
      <c r="D290" s="83" t="s">
        <v>532</v>
      </c>
      <c r="E290" s="83" t="s">
        <v>915</v>
      </c>
      <c r="F290" s="83">
        <f t="shared" si="18"/>
        <v>42068</v>
      </c>
      <c r="G290" s="84">
        <v>958358</v>
      </c>
      <c r="H290" s="85" t="s">
        <v>486</v>
      </c>
      <c r="I290" s="84">
        <v>76669</v>
      </c>
      <c r="J290" s="84">
        <f t="shared" si="19"/>
        <v>1035027</v>
      </c>
      <c r="K290" s="89" t="e">
        <f>+VLOOKUP(F290,Sheet3!C$5:F$274,4,0)</f>
        <v>#N/A</v>
      </c>
      <c r="L290" s="86" t="e">
        <f t="shared" si="20"/>
        <v>#N/A</v>
      </c>
    </row>
    <row r="291" spans="1:12" outlineLevel="1" x14ac:dyDescent="0.25">
      <c r="A291" s="73">
        <f t="shared" si="17"/>
        <v>9</v>
      </c>
      <c r="B291" s="82">
        <v>44821</v>
      </c>
      <c r="C291" s="83" t="s">
        <v>23</v>
      </c>
      <c r="D291" s="83" t="s">
        <v>532</v>
      </c>
      <c r="E291" s="83" t="s">
        <v>916</v>
      </c>
      <c r="F291" s="83">
        <f t="shared" si="18"/>
        <v>42281</v>
      </c>
      <c r="G291" s="84">
        <v>2124788</v>
      </c>
      <c r="H291" s="85" t="s">
        <v>486</v>
      </c>
      <c r="I291" s="84">
        <v>169983</v>
      </c>
      <c r="J291" s="84">
        <f t="shared" si="19"/>
        <v>2294771</v>
      </c>
      <c r="K291" s="89" t="e">
        <f>+VLOOKUP(F291,Sheet3!C$5:F$274,4,0)</f>
        <v>#N/A</v>
      </c>
      <c r="L291" s="86" t="e">
        <f t="shared" si="20"/>
        <v>#N/A</v>
      </c>
    </row>
    <row r="292" spans="1:12" outlineLevel="1" x14ac:dyDescent="0.25">
      <c r="A292" s="73">
        <f t="shared" si="17"/>
        <v>9</v>
      </c>
      <c r="B292" s="82">
        <v>44821</v>
      </c>
      <c r="C292" s="83" t="s">
        <v>26</v>
      </c>
      <c r="D292" s="83" t="s">
        <v>532</v>
      </c>
      <c r="E292" s="83" t="s">
        <v>917</v>
      </c>
      <c r="F292" s="83">
        <f t="shared" si="18"/>
        <v>42296</v>
      </c>
      <c r="G292" s="84">
        <v>1300825</v>
      </c>
      <c r="H292" s="85" t="s">
        <v>486</v>
      </c>
      <c r="I292" s="84">
        <v>104066</v>
      </c>
      <c r="J292" s="84">
        <f t="shared" si="19"/>
        <v>1404891</v>
      </c>
      <c r="K292" s="89" t="e">
        <f>+VLOOKUP(F292,Sheet3!C$5:F$274,4,0)</f>
        <v>#N/A</v>
      </c>
      <c r="L292" s="86" t="e">
        <f t="shared" si="20"/>
        <v>#N/A</v>
      </c>
    </row>
    <row r="293" spans="1:12" outlineLevel="1" x14ac:dyDescent="0.25">
      <c r="A293" s="73">
        <f t="shared" si="17"/>
        <v>9</v>
      </c>
      <c r="B293" s="82">
        <v>44821</v>
      </c>
      <c r="C293" s="83" t="s">
        <v>21</v>
      </c>
      <c r="D293" s="83" t="s">
        <v>532</v>
      </c>
      <c r="E293" s="83" t="s">
        <v>918</v>
      </c>
      <c r="F293" s="83">
        <f t="shared" si="18"/>
        <v>42297</v>
      </c>
      <c r="G293" s="84">
        <v>447642</v>
      </c>
      <c r="H293" s="85" t="s">
        <v>486</v>
      </c>
      <c r="I293" s="84">
        <v>35811</v>
      </c>
      <c r="J293" s="84">
        <f t="shared" si="19"/>
        <v>483453</v>
      </c>
      <c r="K293" s="89" t="e">
        <f>+VLOOKUP(F293,Sheet3!C$5:F$274,4,0)</f>
        <v>#N/A</v>
      </c>
      <c r="L293" s="86" t="e">
        <f t="shared" si="20"/>
        <v>#N/A</v>
      </c>
    </row>
    <row r="294" spans="1:12" outlineLevel="1" x14ac:dyDescent="0.25">
      <c r="A294" s="73">
        <f t="shared" si="17"/>
        <v>9</v>
      </c>
      <c r="B294" s="82">
        <v>44823</v>
      </c>
      <c r="C294" s="83" t="s">
        <v>24</v>
      </c>
      <c r="D294" s="83" t="s">
        <v>532</v>
      </c>
      <c r="E294" s="83" t="s">
        <v>919</v>
      </c>
      <c r="F294" s="83">
        <f t="shared" si="18"/>
        <v>42298</v>
      </c>
      <c r="G294" s="84">
        <v>3152266</v>
      </c>
      <c r="H294" s="85" t="s">
        <v>486</v>
      </c>
      <c r="I294" s="84">
        <v>252181</v>
      </c>
      <c r="J294" s="84">
        <f t="shared" si="19"/>
        <v>3404447</v>
      </c>
      <c r="K294" s="89" t="e">
        <f>+VLOOKUP(F294,Sheet3!C$5:F$274,4,0)</f>
        <v>#N/A</v>
      </c>
      <c r="L294" s="86" t="e">
        <f t="shared" si="20"/>
        <v>#N/A</v>
      </c>
    </row>
    <row r="295" spans="1:12" outlineLevel="1" x14ac:dyDescent="0.25">
      <c r="A295" s="73">
        <f t="shared" si="17"/>
        <v>9</v>
      </c>
      <c r="B295" s="82">
        <v>44823</v>
      </c>
      <c r="C295" s="83" t="s">
        <v>30</v>
      </c>
      <c r="D295" s="83" t="s">
        <v>532</v>
      </c>
      <c r="E295" s="83" t="s">
        <v>920</v>
      </c>
      <c r="F295" s="83">
        <f t="shared" si="18"/>
        <v>42310</v>
      </c>
      <c r="G295" s="84">
        <v>736803</v>
      </c>
      <c r="H295" s="85" t="s">
        <v>486</v>
      </c>
      <c r="I295" s="84">
        <v>58944</v>
      </c>
      <c r="J295" s="84">
        <f t="shared" si="19"/>
        <v>795747</v>
      </c>
      <c r="K295" s="89" t="e">
        <f>+VLOOKUP(F295,Sheet3!C$5:F$274,4,0)</f>
        <v>#N/A</v>
      </c>
      <c r="L295" s="86" t="e">
        <f t="shared" si="20"/>
        <v>#N/A</v>
      </c>
    </row>
    <row r="296" spans="1:12" outlineLevel="1" x14ac:dyDescent="0.25">
      <c r="A296" s="73">
        <f t="shared" si="17"/>
        <v>9</v>
      </c>
      <c r="B296" s="82">
        <v>44823</v>
      </c>
      <c r="C296" s="83" t="s">
        <v>28</v>
      </c>
      <c r="D296" s="83" t="s">
        <v>532</v>
      </c>
      <c r="E296" s="83" t="s">
        <v>921</v>
      </c>
      <c r="F296" s="83">
        <f t="shared" si="18"/>
        <v>42346</v>
      </c>
      <c r="G296" s="84">
        <v>736803</v>
      </c>
      <c r="H296" s="85" t="s">
        <v>486</v>
      </c>
      <c r="I296" s="84">
        <v>58944</v>
      </c>
      <c r="J296" s="84">
        <f t="shared" si="19"/>
        <v>795747</v>
      </c>
      <c r="K296" s="89" t="e">
        <f>+VLOOKUP(F296,Sheet3!C$5:F$274,4,0)</f>
        <v>#N/A</v>
      </c>
      <c r="L296" s="86" t="e">
        <f t="shared" si="20"/>
        <v>#N/A</v>
      </c>
    </row>
    <row r="297" spans="1:12" outlineLevel="1" x14ac:dyDescent="0.25">
      <c r="A297" s="73">
        <f t="shared" si="17"/>
        <v>9</v>
      </c>
      <c r="B297" s="82">
        <v>44824</v>
      </c>
      <c r="C297" s="83" t="s">
        <v>29</v>
      </c>
      <c r="D297" s="83" t="s">
        <v>532</v>
      </c>
      <c r="E297" s="83" t="s">
        <v>922</v>
      </c>
      <c r="F297" s="83">
        <f t="shared" si="18"/>
        <v>42413</v>
      </c>
      <c r="G297" s="84">
        <v>2538967</v>
      </c>
      <c r="H297" s="85" t="s">
        <v>486</v>
      </c>
      <c r="I297" s="84">
        <v>203117</v>
      </c>
      <c r="J297" s="84">
        <f t="shared" si="19"/>
        <v>2742084</v>
      </c>
      <c r="K297" s="89" t="e">
        <f>+VLOOKUP(F297,Sheet3!C$5:F$274,4,0)</f>
        <v>#N/A</v>
      </c>
      <c r="L297" s="86" t="e">
        <f t="shared" si="20"/>
        <v>#N/A</v>
      </c>
    </row>
    <row r="298" spans="1:12" outlineLevel="1" x14ac:dyDescent="0.25">
      <c r="A298" s="73">
        <f t="shared" si="17"/>
        <v>9</v>
      </c>
      <c r="B298" s="82">
        <v>44824</v>
      </c>
      <c r="C298" s="83" t="s">
        <v>31</v>
      </c>
      <c r="D298" s="83" t="s">
        <v>532</v>
      </c>
      <c r="E298" s="83" t="s">
        <v>923</v>
      </c>
      <c r="F298" s="83">
        <f t="shared" si="18"/>
        <v>42415</v>
      </c>
      <c r="G298" s="84">
        <v>1205496</v>
      </c>
      <c r="H298" s="85" t="s">
        <v>486</v>
      </c>
      <c r="I298" s="84">
        <v>96440</v>
      </c>
      <c r="J298" s="84">
        <f t="shared" si="19"/>
        <v>1301936</v>
      </c>
      <c r="K298" s="89" t="e">
        <f>+VLOOKUP(F298,Sheet3!C$5:F$274,4,0)</f>
        <v>#N/A</v>
      </c>
      <c r="L298" s="86" t="e">
        <f t="shared" si="20"/>
        <v>#N/A</v>
      </c>
    </row>
    <row r="299" spans="1:12" outlineLevel="1" x14ac:dyDescent="0.25">
      <c r="A299" s="73">
        <f t="shared" si="17"/>
        <v>9</v>
      </c>
      <c r="B299" s="82">
        <v>44830</v>
      </c>
      <c r="C299" s="83" t="s">
        <v>35</v>
      </c>
      <c r="D299" s="83" t="s">
        <v>532</v>
      </c>
      <c r="E299" s="83" t="s">
        <v>924</v>
      </c>
      <c r="F299" s="83">
        <f t="shared" si="18"/>
        <v>44133</v>
      </c>
      <c r="G299" s="84">
        <v>3184734</v>
      </c>
      <c r="H299" s="85" t="s">
        <v>486</v>
      </c>
      <c r="I299" s="84">
        <v>254779</v>
      </c>
      <c r="J299" s="84">
        <f t="shared" si="19"/>
        <v>3439513</v>
      </c>
      <c r="K299" s="89" t="e">
        <f>+VLOOKUP(F299,Sheet3!C$5:F$274,4,0)</f>
        <v>#N/A</v>
      </c>
      <c r="L299" s="86" t="e">
        <f t="shared" si="20"/>
        <v>#N/A</v>
      </c>
    </row>
    <row r="300" spans="1:12" outlineLevel="1" x14ac:dyDescent="0.25">
      <c r="A300" s="73">
        <f t="shared" si="17"/>
        <v>9</v>
      </c>
      <c r="B300" s="82">
        <v>44830</v>
      </c>
      <c r="C300" s="83" t="s">
        <v>32</v>
      </c>
      <c r="D300" s="83" t="s">
        <v>532</v>
      </c>
      <c r="E300" s="83" t="s">
        <v>925</v>
      </c>
      <c r="F300" s="83">
        <f t="shared" si="18"/>
        <v>44149</v>
      </c>
      <c r="G300" s="84">
        <v>1288995</v>
      </c>
      <c r="H300" s="85" t="s">
        <v>486</v>
      </c>
      <c r="I300" s="84">
        <v>103120</v>
      </c>
      <c r="J300" s="84">
        <f t="shared" si="19"/>
        <v>1392115</v>
      </c>
      <c r="K300" s="89" t="e">
        <f>+VLOOKUP(F300,Sheet3!C$5:F$274,4,0)</f>
        <v>#N/A</v>
      </c>
      <c r="L300" s="86" t="e">
        <f t="shared" si="20"/>
        <v>#N/A</v>
      </c>
    </row>
    <row r="301" spans="1:12" outlineLevel="1" x14ac:dyDescent="0.25">
      <c r="A301" s="73">
        <f t="shared" si="17"/>
        <v>9</v>
      </c>
      <c r="B301" s="82">
        <v>44830</v>
      </c>
      <c r="C301" s="83" t="s">
        <v>34</v>
      </c>
      <c r="D301" s="83" t="s">
        <v>532</v>
      </c>
      <c r="E301" s="83" t="s">
        <v>926</v>
      </c>
      <c r="F301" s="83">
        <f t="shared" si="18"/>
        <v>44158</v>
      </c>
      <c r="G301" s="84">
        <v>896793</v>
      </c>
      <c r="H301" s="85" t="s">
        <v>486</v>
      </c>
      <c r="I301" s="84">
        <v>71743</v>
      </c>
      <c r="J301" s="84">
        <f t="shared" si="19"/>
        <v>968536</v>
      </c>
      <c r="K301" s="89" t="e">
        <f>+VLOOKUP(F301,Sheet3!C$5:F$274,4,0)</f>
        <v>#N/A</v>
      </c>
      <c r="L301" s="86" t="e">
        <f t="shared" si="20"/>
        <v>#N/A</v>
      </c>
    </row>
    <row r="302" spans="1:12" outlineLevel="1" x14ac:dyDescent="0.25">
      <c r="A302" s="73">
        <f t="shared" si="17"/>
        <v>9</v>
      </c>
      <c r="B302" s="82">
        <v>44830</v>
      </c>
      <c r="C302" s="83" t="s">
        <v>33</v>
      </c>
      <c r="D302" s="83" t="s">
        <v>532</v>
      </c>
      <c r="E302" s="83" t="s">
        <v>927</v>
      </c>
      <c r="F302" s="83">
        <f t="shared" si="18"/>
        <v>44174</v>
      </c>
      <c r="G302" s="84">
        <v>2212455</v>
      </c>
      <c r="H302" s="85" t="s">
        <v>486</v>
      </c>
      <c r="I302" s="84">
        <v>176996</v>
      </c>
      <c r="J302" s="84">
        <f t="shared" si="19"/>
        <v>2389451</v>
      </c>
      <c r="K302" s="89" t="e">
        <f>+VLOOKUP(F302,Sheet3!C$5:F$274,4,0)</f>
        <v>#N/A</v>
      </c>
      <c r="L302" s="86" t="e">
        <f t="shared" si="20"/>
        <v>#N/A</v>
      </c>
    </row>
    <row r="303" spans="1:12" outlineLevel="1" x14ac:dyDescent="0.25">
      <c r="A303" s="73">
        <f t="shared" si="17"/>
        <v>9</v>
      </c>
      <c r="B303" s="82">
        <v>44831</v>
      </c>
      <c r="C303" s="83" t="s">
        <v>37</v>
      </c>
      <c r="D303" s="83" t="s">
        <v>532</v>
      </c>
      <c r="E303" s="83" t="s">
        <v>928</v>
      </c>
      <c r="F303" s="83">
        <f t="shared" si="18"/>
        <v>44261</v>
      </c>
      <c r="G303" s="84">
        <v>976307</v>
      </c>
      <c r="H303" s="85" t="s">
        <v>486</v>
      </c>
      <c r="I303" s="84">
        <v>78105</v>
      </c>
      <c r="J303" s="84">
        <f t="shared" si="19"/>
        <v>1054412</v>
      </c>
      <c r="K303" s="89" t="e">
        <f>+VLOOKUP(F303,Sheet3!C$5:F$274,4,0)</f>
        <v>#N/A</v>
      </c>
      <c r="L303" s="86" t="e">
        <f t="shared" si="20"/>
        <v>#N/A</v>
      </c>
    </row>
    <row r="304" spans="1:12" outlineLevel="1" x14ac:dyDescent="0.25">
      <c r="A304" s="73">
        <f t="shared" si="17"/>
        <v>9</v>
      </c>
      <c r="B304" s="82">
        <v>44831</v>
      </c>
      <c r="C304" s="83" t="s">
        <v>36</v>
      </c>
      <c r="D304" s="83" t="s">
        <v>532</v>
      </c>
      <c r="E304" s="83" t="s">
        <v>929</v>
      </c>
      <c r="F304" s="83">
        <f t="shared" si="18"/>
        <v>44285</v>
      </c>
      <c r="G304" s="84">
        <v>666897</v>
      </c>
      <c r="H304" s="85" t="s">
        <v>486</v>
      </c>
      <c r="I304" s="84">
        <v>53352</v>
      </c>
      <c r="J304" s="84">
        <f t="shared" si="19"/>
        <v>720249</v>
      </c>
      <c r="K304" s="89" t="e">
        <f>+VLOOKUP(F304,Sheet3!C$5:F$274,4,0)</f>
        <v>#N/A</v>
      </c>
      <c r="L304" s="86" t="e">
        <f t="shared" si="20"/>
        <v>#N/A</v>
      </c>
    </row>
    <row r="305" spans="1:12" outlineLevel="1" x14ac:dyDescent="0.25">
      <c r="A305" s="73">
        <f t="shared" si="17"/>
        <v>10</v>
      </c>
      <c r="B305" s="82">
        <v>44837</v>
      </c>
      <c r="C305" s="83" t="s">
        <v>39</v>
      </c>
      <c r="D305" s="83" t="s">
        <v>532</v>
      </c>
      <c r="E305" s="83" t="s">
        <v>930</v>
      </c>
      <c r="F305" s="83">
        <f t="shared" si="18"/>
        <v>45748</v>
      </c>
      <c r="G305" s="84">
        <v>1343499</v>
      </c>
      <c r="H305" s="85" t="s">
        <v>486</v>
      </c>
      <c r="I305" s="84">
        <v>107480</v>
      </c>
      <c r="J305" s="84">
        <f t="shared" si="19"/>
        <v>1450979</v>
      </c>
      <c r="K305" s="89" t="e">
        <f>+VLOOKUP(F305,Sheet3!C$5:F$274,4,0)</f>
        <v>#N/A</v>
      </c>
      <c r="L305" s="86" t="e">
        <f t="shared" si="20"/>
        <v>#N/A</v>
      </c>
    </row>
    <row r="306" spans="1:12" outlineLevel="1" x14ac:dyDescent="0.25">
      <c r="A306" s="73">
        <f t="shared" si="17"/>
        <v>10</v>
      </c>
      <c r="B306" s="82">
        <v>44837</v>
      </c>
      <c r="C306" s="83" t="s">
        <v>38</v>
      </c>
      <c r="D306" s="83" t="s">
        <v>532</v>
      </c>
      <c r="E306" s="83" t="s">
        <v>931</v>
      </c>
      <c r="F306" s="83">
        <f t="shared" si="18"/>
        <v>45756</v>
      </c>
      <c r="G306" s="84">
        <v>2322147</v>
      </c>
      <c r="H306" s="85" t="s">
        <v>486</v>
      </c>
      <c r="I306" s="84">
        <v>185772</v>
      </c>
      <c r="J306" s="84">
        <f t="shared" si="19"/>
        <v>2507919</v>
      </c>
      <c r="K306" s="89" t="e">
        <f>+VLOOKUP(F306,Sheet3!C$5:F$274,4,0)</f>
        <v>#N/A</v>
      </c>
      <c r="L306" s="86" t="e">
        <f t="shared" si="20"/>
        <v>#N/A</v>
      </c>
    </row>
    <row r="307" spans="1:12" outlineLevel="1" x14ac:dyDescent="0.25">
      <c r="A307" s="73">
        <f t="shared" si="17"/>
        <v>10</v>
      </c>
      <c r="B307" s="82">
        <v>44838</v>
      </c>
      <c r="C307" s="83" t="s">
        <v>42</v>
      </c>
      <c r="D307" s="83" t="s">
        <v>532</v>
      </c>
      <c r="E307" s="83" t="s">
        <v>932</v>
      </c>
      <c r="F307" s="83">
        <f t="shared" si="18"/>
        <v>45796</v>
      </c>
      <c r="G307" s="84">
        <v>1668204</v>
      </c>
      <c r="H307" s="85" t="s">
        <v>486</v>
      </c>
      <c r="I307" s="84">
        <v>133456</v>
      </c>
      <c r="J307" s="84">
        <f t="shared" si="19"/>
        <v>1801660</v>
      </c>
      <c r="K307" s="89" t="e">
        <f>+VLOOKUP(F307,Sheet3!C$5:F$274,4,0)</f>
        <v>#N/A</v>
      </c>
      <c r="L307" s="86" t="e">
        <f t="shared" si="20"/>
        <v>#N/A</v>
      </c>
    </row>
    <row r="308" spans="1:12" outlineLevel="1" x14ac:dyDescent="0.25">
      <c r="A308" s="73">
        <f t="shared" si="17"/>
        <v>10</v>
      </c>
      <c r="B308" s="82">
        <v>44838</v>
      </c>
      <c r="C308" s="83" t="s">
        <v>40</v>
      </c>
      <c r="D308" s="83" t="s">
        <v>532</v>
      </c>
      <c r="E308" s="83" t="s">
        <v>933</v>
      </c>
      <c r="F308" s="83">
        <f t="shared" si="18"/>
        <v>45844</v>
      </c>
      <c r="G308" s="84">
        <v>1114539</v>
      </c>
      <c r="H308" s="85" t="s">
        <v>486</v>
      </c>
      <c r="I308" s="84">
        <v>89163</v>
      </c>
      <c r="J308" s="84">
        <f t="shared" si="19"/>
        <v>1203702</v>
      </c>
      <c r="K308" s="89" t="e">
        <f>+VLOOKUP(F308,Sheet3!C$5:F$274,4,0)</f>
        <v>#N/A</v>
      </c>
      <c r="L308" s="86" t="e">
        <f t="shared" si="20"/>
        <v>#N/A</v>
      </c>
    </row>
    <row r="309" spans="1:12" outlineLevel="1" x14ac:dyDescent="0.25">
      <c r="A309" s="73">
        <f t="shared" si="17"/>
        <v>10</v>
      </c>
      <c r="B309" s="82">
        <v>44839</v>
      </c>
      <c r="C309" s="83" t="s">
        <v>41</v>
      </c>
      <c r="D309" s="83" t="s">
        <v>532</v>
      </c>
      <c r="E309" s="83" t="s">
        <v>934</v>
      </c>
      <c r="F309" s="83">
        <f t="shared" si="18"/>
        <v>45902</v>
      </c>
      <c r="G309" s="84">
        <v>3088384</v>
      </c>
      <c r="H309" s="85" t="s">
        <v>486</v>
      </c>
      <c r="I309" s="84">
        <v>247071</v>
      </c>
      <c r="J309" s="84">
        <f t="shared" si="19"/>
        <v>3335455</v>
      </c>
      <c r="K309" s="89" t="e">
        <f>+VLOOKUP(F309,Sheet3!C$5:F$274,4,0)</f>
        <v>#N/A</v>
      </c>
      <c r="L309" s="86" t="e">
        <f t="shared" si="20"/>
        <v>#N/A</v>
      </c>
    </row>
    <row r="310" spans="1:12" outlineLevel="1" x14ac:dyDescent="0.25">
      <c r="A310" s="73">
        <f t="shared" si="17"/>
        <v>10</v>
      </c>
      <c r="B310" s="82">
        <v>44840</v>
      </c>
      <c r="C310" s="83" t="s">
        <v>43</v>
      </c>
      <c r="D310" s="83" t="s">
        <v>532</v>
      </c>
      <c r="E310" s="83" t="s">
        <v>935</v>
      </c>
      <c r="F310" s="83">
        <f t="shared" si="18"/>
        <v>46527</v>
      </c>
      <c r="G310" s="84">
        <v>2821480</v>
      </c>
      <c r="H310" s="85" t="s">
        <v>486</v>
      </c>
      <c r="I310" s="84">
        <v>225718</v>
      </c>
      <c r="J310" s="84">
        <f t="shared" si="19"/>
        <v>3047198</v>
      </c>
      <c r="K310" s="89" t="e">
        <f>+VLOOKUP(F310,Sheet3!C$5:F$274,4,0)</f>
        <v>#N/A</v>
      </c>
      <c r="L310" s="86" t="e">
        <f t="shared" si="20"/>
        <v>#N/A</v>
      </c>
    </row>
    <row r="311" spans="1:12" outlineLevel="1" x14ac:dyDescent="0.25">
      <c r="A311" s="73">
        <f t="shared" si="17"/>
        <v>10</v>
      </c>
      <c r="B311" s="82">
        <v>44842</v>
      </c>
      <c r="C311" s="83" t="s">
        <v>44</v>
      </c>
      <c r="D311" s="83" t="s">
        <v>532</v>
      </c>
      <c r="E311" s="83" t="s">
        <v>936</v>
      </c>
      <c r="F311" s="83">
        <f t="shared" si="18"/>
        <v>46887</v>
      </c>
      <c r="G311" s="84">
        <v>1035558</v>
      </c>
      <c r="H311" s="85" t="s">
        <v>486</v>
      </c>
      <c r="I311" s="84">
        <v>82845</v>
      </c>
      <c r="J311" s="84">
        <f t="shared" si="19"/>
        <v>1118403</v>
      </c>
      <c r="K311" s="89" t="e">
        <f>+VLOOKUP(F311,Sheet3!C$5:F$274,4,0)</f>
        <v>#N/A</v>
      </c>
      <c r="L311" s="86" t="e">
        <f t="shared" si="20"/>
        <v>#N/A</v>
      </c>
    </row>
    <row r="312" spans="1:12" outlineLevel="1" x14ac:dyDescent="0.25">
      <c r="A312" s="73">
        <f t="shared" si="17"/>
        <v>10</v>
      </c>
      <c r="B312" s="82">
        <v>44844</v>
      </c>
      <c r="C312" s="83" t="s">
        <v>45</v>
      </c>
      <c r="D312" s="83" t="s">
        <v>532</v>
      </c>
      <c r="E312" s="83" t="s">
        <v>937</v>
      </c>
      <c r="F312" s="83">
        <f t="shared" si="18"/>
        <v>46957</v>
      </c>
      <c r="G312" s="84">
        <v>2317848</v>
      </c>
      <c r="H312" s="85" t="s">
        <v>486</v>
      </c>
      <c r="I312" s="84">
        <v>185428</v>
      </c>
      <c r="J312" s="84">
        <f t="shared" si="19"/>
        <v>2503276</v>
      </c>
      <c r="K312" s="89" t="e">
        <f>+VLOOKUP(F312,Sheet3!C$5:F$274,4,0)</f>
        <v>#N/A</v>
      </c>
      <c r="L312" s="86" t="e">
        <f t="shared" si="20"/>
        <v>#N/A</v>
      </c>
    </row>
    <row r="313" spans="1:12" outlineLevel="1" x14ac:dyDescent="0.25">
      <c r="A313" s="73">
        <f t="shared" si="17"/>
        <v>10</v>
      </c>
      <c r="B313" s="82">
        <v>44844</v>
      </c>
      <c r="C313" s="83" t="s">
        <v>46</v>
      </c>
      <c r="D313" s="83" t="s">
        <v>532</v>
      </c>
      <c r="E313" s="83" t="s">
        <v>938</v>
      </c>
      <c r="F313" s="83">
        <f t="shared" si="18"/>
        <v>46985</v>
      </c>
      <c r="G313" s="84">
        <v>896793</v>
      </c>
      <c r="H313" s="85" t="s">
        <v>486</v>
      </c>
      <c r="I313" s="84">
        <v>71743</v>
      </c>
      <c r="J313" s="84">
        <f t="shared" si="19"/>
        <v>968536</v>
      </c>
      <c r="K313" s="89" t="e">
        <f>+VLOOKUP(F313,Sheet3!C$5:F$274,4,0)</f>
        <v>#N/A</v>
      </c>
      <c r="L313" s="86" t="e">
        <f t="shared" si="20"/>
        <v>#N/A</v>
      </c>
    </row>
    <row r="314" spans="1:12" outlineLevel="1" x14ac:dyDescent="0.25">
      <c r="A314" s="73">
        <f t="shared" si="17"/>
        <v>10</v>
      </c>
      <c r="B314" s="82">
        <v>44845</v>
      </c>
      <c r="C314" s="83" t="s">
        <v>48</v>
      </c>
      <c r="D314" s="83" t="s">
        <v>532</v>
      </c>
      <c r="E314" s="83" t="s">
        <v>939</v>
      </c>
      <c r="F314" s="83">
        <f t="shared" si="18"/>
        <v>47009</v>
      </c>
      <c r="G314" s="84">
        <v>641843</v>
      </c>
      <c r="H314" s="85" t="s">
        <v>486</v>
      </c>
      <c r="I314" s="84">
        <v>51347</v>
      </c>
      <c r="J314" s="84">
        <f t="shared" si="19"/>
        <v>693190</v>
      </c>
      <c r="K314" s="89" t="e">
        <f>+VLOOKUP(F314,Sheet3!C$5:F$274,4,0)</f>
        <v>#N/A</v>
      </c>
      <c r="L314" s="86" t="e">
        <f t="shared" si="20"/>
        <v>#N/A</v>
      </c>
    </row>
    <row r="315" spans="1:12" outlineLevel="1" x14ac:dyDescent="0.25">
      <c r="A315" s="73">
        <f t="shared" si="17"/>
        <v>10</v>
      </c>
      <c r="B315" s="82">
        <v>44845</v>
      </c>
      <c r="C315" s="83" t="s">
        <v>47</v>
      </c>
      <c r="D315" s="83" t="s">
        <v>532</v>
      </c>
      <c r="E315" s="83" t="s">
        <v>940</v>
      </c>
      <c r="F315" s="83">
        <f t="shared" si="18"/>
        <v>47020</v>
      </c>
      <c r="G315" s="84">
        <v>1338775</v>
      </c>
      <c r="H315" s="85" t="s">
        <v>486</v>
      </c>
      <c r="I315" s="84">
        <v>107102</v>
      </c>
      <c r="J315" s="84">
        <f t="shared" si="19"/>
        <v>1445877</v>
      </c>
      <c r="K315" s="89" t="e">
        <f>+VLOOKUP(F315,Sheet3!C$5:F$274,4,0)</f>
        <v>#N/A</v>
      </c>
      <c r="L315" s="86" t="e">
        <f t="shared" si="20"/>
        <v>#N/A</v>
      </c>
    </row>
    <row r="316" spans="1:12" outlineLevel="1" x14ac:dyDescent="0.25">
      <c r="A316" s="73">
        <f t="shared" si="17"/>
        <v>10</v>
      </c>
      <c r="B316" s="82">
        <v>44846</v>
      </c>
      <c r="C316" s="83" t="s">
        <v>51</v>
      </c>
      <c r="D316" s="83" t="s">
        <v>532</v>
      </c>
      <c r="E316" s="83" t="s">
        <v>941</v>
      </c>
      <c r="F316" s="83">
        <f t="shared" si="18"/>
        <v>47088</v>
      </c>
      <c r="G316" s="84">
        <v>2668783</v>
      </c>
      <c r="H316" s="85" t="s">
        <v>486</v>
      </c>
      <c r="I316" s="84">
        <v>213503</v>
      </c>
      <c r="J316" s="84">
        <f t="shared" si="19"/>
        <v>2882286</v>
      </c>
      <c r="K316" s="89" t="e">
        <f>+VLOOKUP(F316,Sheet3!C$5:F$274,4,0)</f>
        <v>#N/A</v>
      </c>
      <c r="L316" s="86" t="e">
        <f t="shared" si="20"/>
        <v>#N/A</v>
      </c>
    </row>
    <row r="317" spans="1:12" outlineLevel="1" x14ac:dyDescent="0.25">
      <c r="A317" s="73">
        <f t="shared" si="17"/>
        <v>10</v>
      </c>
      <c r="B317" s="82">
        <v>44846</v>
      </c>
      <c r="C317" s="83" t="s">
        <v>53</v>
      </c>
      <c r="D317" s="83" t="s">
        <v>532</v>
      </c>
      <c r="E317" s="83" t="s">
        <v>942</v>
      </c>
      <c r="F317" s="83">
        <f t="shared" si="18"/>
        <v>47104</v>
      </c>
      <c r="G317" s="84">
        <v>5204042</v>
      </c>
      <c r="H317" s="85" t="s">
        <v>486</v>
      </c>
      <c r="I317" s="84">
        <v>416323</v>
      </c>
      <c r="J317" s="84">
        <f t="shared" si="19"/>
        <v>5620365</v>
      </c>
      <c r="K317" s="89" t="e">
        <f>+VLOOKUP(F317,Sheet3!C$5:F$274,4,0)</f>
        <v>#N/A</v>
      </c>
      <c r="L317" s="86" t="e">
        <f t="shared" si="20"/>
        <v>#N/A</v>
      </c>
    </row>
    <row r="318" spans="1:12" outlineLevel="1" x14ac:dyDescent="0.25">
      <c r="A318" s="73">
        <f t="shared" si="17"/>
        <v>10</v>
      </c>
      <c r="B318" s="82">
        <v>44846</v>
      </c>
      <c r="C318" s="83" t="s">
        <v>54</v>
      </c>
      <c r="D318" s="83" t="s">
        <v>532</v>
      </c>
      <c r="E318" s="83" t="s">
        <v>943</v>
      </c>
      <c r="F318" s="83">
        <f t="shared" si="18"/>
        <v>47106</v>
      </c>
      <c r="G318" s="84">
        <v>1865197</v>
      </c>
      <c r="H318" s="85" t="s">
        <v>486</v>
      </c>
      <c r="I318" s="84">
        <v>149216</v>
      </c>
      <c r="J318" s="84">
        <f t="shared" si="19"/>
        <v>2014413</v>
      </c>
      <c r="K318" s="89" t="e">
        <f>+VLOOKUP(F318,Sheet3!C$5:F$274,4,0)</f>
        <v>#N/A</v>
      </c>
      <c r="L318" s="86" t="e">
        <f t="shared" si="20"/>
        <v>#N/A</v>
      </c>
    </row>
    <row r="319" spans="1:12" outlineLevel="1" x14ac:dyDescent="0.25">
      <c r="A319" s="73">
        <f t="shared" si="17"/>
        <v>10</v>
      </c>
      <c r="B319" s="82">
        <v>44846</v>
      </c>
      <c r="C319" s="83" t="s">
        <v>49</v>
      </c>
      <c r="D319" s="83" t="s">
        <v>532</v>
      </c>
      <c r="E319" s="83" t="s">
        <v>944</v>
      </c>
      <c r="F319" s="83">
        <f t="shared" si="18"/>
        <v>47107</v>
      </c>
      <c r="G319" s="84">
        <v>2538773</v>
      </c>
      <c r="H319" s="85" t="s">
        <v>486</v>
      </c>
      <c r="I319" s="84">
        <v>203102</v>
      </c>
      <c r="J319" s="84">
        <f t="shared" si="19"/>
        <v>2741875</v>
      </c>
      <c r="K319" s="89" t="e">
        <f>+VLOOKUP(F319,Sheet3!C$5:F$274,4,0)</f>
        <v>#N/A</v>
      </c>
      <c r="L319" s="86" t="e">
        <f t="shared" si="20"/>
        <v>#N/A</v>
      </c>
    </row>
    <row r="320" spans="1:12" outlineLevel="1" x14ac:dyDescent="0.25">
      <c r="A320" s="73">
        <f t="shared" si="17"/>
        <v>10</v>
      </c>
      <c r="B320" s="82">
        <v>44847</v>
      </c>
      <c r="C320" s="83" t="s">
        <v>50</v>
      </c>
      <c r="D320" s="83" t="s">
        <v>532</v>
      </c>
      <c r="E320" s="83" t="s">
        <v>945</v>
      </c>
      <c r="F320" s="83">
        <f t="shared" si="18"/>
        <v>47521</v>
      </c>
      <c r="G320" s="84">
        <v>2433032</v>
      </c>
      <c r="H320" s="85" t="s">
        <v>486</v>
      </c>
      <c r="I320" s="84">
        <v>194643</v>
      </c>
      <c r="J320" s="84">
        <f t="shared" si="19"/>
        <v>2627675</v>
      </c>
      <c r="K320" s="89" t="e">
        <f>+VLOOKUP(F320,Sheet3!C$5:F$274,4,0)</f>
        <v>#N/A</v>
      </c>
      <c r="L320" s="86" t="e">
        <f t="shared" si="20"/>
        <v>#N/A</v>
      </c>
    </row>
    <row r="321" spans="1:12" outlineLevel="1" x14ac:dyDescent="0.25">
      <c r="A321" s="73">
        <f t="shared" si="17"/>
        <v>10</v>
      </c>
      <c r="B321" s="82">
        <v>44848</v>
      </c>
      <c r="C321" s="83" t="s">
        <v>52</v>
      </c>
      <c r="D321" s="83" t="s">
        <v>532</v>
      </c>
      <c r="E321" s="83" t="s">
        <v>946</v>
      </c>
      <c r="F321" s="83">
        <f t="shared" si="18"/>
        <v>47609</v>
      </c>
      <c r="G321" s="84">
        <v>819573</v>
      </c>
      <c r="H321" s="85" t="s">
        <v>486</v>
      </c>
      <c r="I321" s="84">
        <v>65566</v>
      </c>
      <c r="J321" s="84">
        <f t="shared" si="19"/>
        <v>885139</v>
      </c>
      <c r="K321" s="89" t="e">
        <f>+VLOOKUP(F321,Sheet3!C$5:F$274,4,0)</f>
        <v>#N/A</v>
      </c>
      <c r="L321" s="86" t="e">
        <f t="shared" si="20"/>
        <v>#N/A</v>
      </c>
    </row>
    <row r="322" spans="1:12" outlineLevel="1" x14ac:dyDescent="0.25">
      <c r="A322" s="73">
        <f t="shared" si="17"/>
        <v>10</v>
      </c>
      <c r="B322" s="82">
        <v>44849</v>
      </c>
      <c r="C322" s="83" t="s">
        <v>55</v>
      </c>
      <c r="D322" s="83" t="s">
        <v>532</v>
      </c>
      <c r="E322" s="83" t="s">
        <v>947</v>
      </c>
      <c r="F322" s="83">
        <f t="shared" si="18"/>
        <v>47739</v>
      </c>
      <c r="G322" s="84">
        <v>1055677</v>
      </c>
      <c r="H322" s="85" t="s">
        <v>486</v>
      </c>
      <c r="I322" s="84">
        <v>84454</v>
      </c>
      <c r="J322" s="84">
        <f t="shared" si="19"/>
        <v>1140131</v>
      </c>
      <c r="K322" s="89" t="e">
        <f>+VLOOKUP(F322,Sheet3!C$5:F$274,4,0)</f>
        <v>#N/A</v>
      </c>
      <c r="L322" s="86" t="e">
        <f t="shared" si="20"/>
        <v>#N/A</v>
      </c>
    </row>
    <row r="323" spans="1:12" outlineLevel="1" x14ac:dyDescent="0.25">
      <c r="A323" s="73">
        <f t="shared" si="17"/>
        <v>10</v>
      </c>
      <c r="B323" s="82">
        <v>44849</v>
      </c>
      <c r="C323" s="83" t="s">
        <v>57</v>
      </c>
      <c r="D323" s="83" t="s">
        <v>532</v>
      </c>
      <c r="E323" s="83" t="s">
        <v>948</v>
      </c>
      <c r="F323" s="83">
        <f t="shared" si="18"/>
        <v>47759</v>
      </c>
      <c r="G323" s="84">
        <v>2892792</v>
      </c>
      <c r="H323" s="85" t="s">
        <v>486</v>
      </c>
      <c r="I323" s="84">
        <v>231423</v>
      </c>
      <c r="J323" s="84">
        <f t="shared" si="19"/>
        <v>3124215</v>
      </c>
      <c r="K323" s="89" t="e">
        <f>+VLOOKUP(F323,Sheet3!C$5:F$274,4,0)</f>
        <v>#N/A</v>
      </c>
      <c r="L323" s="86" t="e">
        <f t="shared" si="20"/>
        <v>#N/A</v>
      </c>
    </row>
    <row r="324" spans="1:12" outlineLevel="1" x14ac:dyDescent="0.25">
      <c r="A324" s="73">
        <f t="shared" si="17"/>
        <v>10</v>
      </c>
      <c r="B324" s="82">
        <v>44851</v>
      </c>
      <c r="C324" s="83" t="s">
        <v>56</v>
      </c>
      <c r="D324" s="83" t="s">
        <v>532</v>
      </c>
      <c r="E324" s="83" t="s">
        <v>949</v>
      </c>
      <c r="F324" s="83">
        <f t="shared" si="18"/>
        <v>47771</v>
      </c>
      <c r="G324" s="84">
        <v>1582576</v>
      </c>
      <c r="H324" s="85" t="s">
        <v>486</v>
      </c>
      <c r="I324" s="84">
        <v>126606</v>
      </c>
      <c r="J324" s="84">
        <f t="shared" si="19"/>
        <v>1709182</v>
      </c>
      <c r="K324" s="89" t="e">
        <f>+VLOOKUP(F324,Sheet3!C$5:F$274,4,0)</f>
        <v>#N/A</v>
      </c>
      <c r="L324" s="86" t="e">
        <f t="shared" si="20"/>
        <v>#N/A</v>
      </c>
    </row>
    <row r="325" spans="1:12" outlineLevel="1" x14ac:dyDescent="0.25">
      <c r="A325" s="73">
        <f t="shared" ref="A325:A388" si="21">+MONTH(B325)</f>
        <v>10</v>
      </c>
      <c r="B325" s="82">
        <v>44851</v>
      </c>
      <c r="C325" s="83" t="s">
        <v>58</v>
      </c>
      <c r="D325" s="83" t="s">
        <v>532</v>
      </c>
      <c r="E325" s="83" t="s">
        <v>950</v>
      </c>
      <c r="F325" s="83">
        <f t="shared" ref="F325:F388" si="22">+C325*1</f>
        <v>47782</v>
      </c>
      <c r="G325" s="84">
        <v>4168473</v>
      </c>
      <c r="H325" s="85" t="s">
        <v>486</v>
      </c>
      <c r="I325" s="84">
        <v>333478</v>
      </c>
      <c r="J325" s="84">
        <f t="shared" ref="J325:J388" si="23">+I325+G325</f>
        <v>4501951</v>
      </c>
      <c r="K325" s="89" t="e">
        <f>+VLOOKUP(F325,Sheet3!C$5:F$274,4,0)</f>
        <v>#N/A</v>
      </c>
      <c r="L325" s="86" t="e">
        <f t="shared" ref="L325:L388" si="24">+K325-J325</f>
        <v>#N/A</v>
      </c>
    </row>
    <row r="326" spans="1:12" outlineLevel="1" x14ac:dyDescent="0.25">
      <c r="A326" s="73">
        <f t="shared" si="21"/>
        <v>10</v>
      </c>
      <c r="B326" s="82">
        <v>44854</v>
      </c>
      <c r="C326" s="83" t="s">
        <v>59</v>
      </c>
      <c r="D326" s="83" t="s">
        <v>532</v>
      </c>
      <c r="E326" s="83" t="s">
        <v>951</v>
      </c>
      <c r="F326" s="83">
        <f t="shared" si="22"/>
        <v>48439</v>
      </c>
      <c r="G326" s="84">
        <v>869207</v>
      </c>
      <c r="H326" s="85" t="s">
        <v>486</v>
      </c>
      <c r="I326" s="84">
        <v>69537</v>
      </c>
      <c r="J326" s="84">
        <f t="shared" si="23"/>
        <v>938744</v>
      </c>
      <c r="K326" s="89" t="e">
        <f>+VLOOKUP(F326,Sheet3!C$5:F$274,4,0)</f>
        <v>#N/A</v>
      </c>
      <c r="L326" s="86" t="e">
        <f t="shared" si="24"/>
        <v>#N/A</v>
      </c>
    </row>
    <row r="327" spans="1:12" outlineLevel="1" x14ac:dyDescent="0.25">
      <c r="A327" s="73">
        <f t="shared" si="21"/>
        <v>10</v>
      </c>
      <c r="B327" s="82">
        <v>44854</v>
      </c>
      <c r="C327" s="83" t="s">
        <v>61</v>
      </c>
      <c r="D327" s="83" t="s">
        <v>532</v>
      </c>
      <c r="E327" s="83" t="s">
        <v>952</v>
      </c>
      <c r="F327" s="83">
        <f t="shared" si="22"/>
        <v>48538</v>
      </c>
      <c r="G327" s="84">
        <v>852969</v>
      </c>
      <c r="H327" s="85" t="s">
        <v>486</v>
      </c>
      <c r="I327" s="84">
        <v>68238</v>
      </c>
      <c r="J327" s="84">
        <f t="shared" si="23"/>
        <v>921207</v>
      </c>
      <c r="K327" s="89" t="e">
        <f>+VLOOKUP(F327,Sheet3!C$5:F$274,4,0)</f>
        <v>#N/A</v>
      </c>
      <c r="L327" s="86" t="e">
        <f t="shared" si="24"/>
        <v>#N/A</v>
      </c>
    </row>
    <row r="328" spans="1:12" outlineLevel="1" x14ac:dyDescent="0.25">
      <c r="A328" s="73">
        <f t="shared" si="21"/>
        <v>10</v>
      </c>
      <c r="B328" s="82">
        <v>44854</v>
      </c>
      <c r="C328" s="83" t="s">
        <v>60</v>
      </c>
      <c r="D328" s="83" t="s">
        <v>532</v>
      </c>
      <c r="E328" s="83" t="s">
        <v>953</v>
      </c>
      <c r="F328" s="83">
        <f t="shared" si="22"/>
        <v>48541</v>
      </c>
      <c r="G328" s="84">
        <v>939701</v>
      </c>
      <c r="H328" s="85" t="s">
        <v>486</v>
      </c>
      <c r="I328" s="84">
        <v>75176</v>
      </c>
      <c r="J328" s="84">
        <f t="shared" si="23"/>
        <v>1014877</v>
      </c>
      <c r="K328" s="89" t="e">
        <f>+VLOOKUP(F328,Sheet3!C$5:F$274,4,0)</f>
        <v>#N/A</v>
      </c>
      <c r="L328" s="86" t="e">
        <f t="shared" si="24"/>
        <v>#N/A</v>
      </c>
    </row>
    <row r="329" spans="1:12" outlineLevel="1" x14ac:dyDescent="0.25">
      <c r="A329" s="73">
        <f t="shared" si="21"/>
        <v>10</v>
      </c>
      <c r="B329" s="82">
        <v>44855</v>
      </c>
      <c r="C329" s="83" t="s">
        <v>62</v>
      </c>
      <c r="D329" s="83" t="s">
        <v>532</v>
      </c>
      <c r="E329" s="83" t="s">
        <v>954</v>
      </c>
      <c r="F329" s="83">
        <f t="shared" si="22"/>
        <v>48573</v>
      </c>
      <c r="G329" s="84">
        <v>1259674</v>
      </c>
      <c r="H329" s="85" t="s">
        <v>486</v>
      </c>
      <c r="I329" s="84">
        <v>100774</v>
      </c>
      <c r="J329" s="84">
        <f t="shared" si="23"/>
        <v>1360448</v>
      </c>
      <c r="K329" s="89" t="e">
        <f>+VLOOKUP(F329,Sheet3!C$5:F$274,4,0)</f>
        <v>#N/A</v>
      </c>
      <c r="L329" s="86" t="e">
        <f t="shared" si="24"/>
        <v>#N/A</v>
      </c>
    </row>
    <row r="330" spans="1:12" outlineLevel="1" x14ac:dyDescent="0.25">
      <c r="A330" s="73">
        <f t="shared" si="21"/>
        <v>10</v>
      </c>
      <c r="B330" s="82">
        <v>44855</v>
      </c>
      <c r="C330" s="83" t="s">
        <v>63</v>
      </c>
      <c r="D330" s="83" t="s">
        <v>532</v>
      </c>
      <c r="E330" s="83" t="s">
        <v>955</v>
      </c>
      <c r="F330" s="83">
        <f t="shared" si="22"/>
        <v>48574</v>
      </c>
      <c r="G330" s="84">
        <v>1982832</v>
      </c>
      <c r="H330" s="85" t="s">
        <v>486</v>
      </c>
      <c r="I330" s="84">
        <v>158627</v>
      </c>
      <c r="J330" s="84">
        <f t="shared" si="23"/>
        <v>2141459</v>
      </c>
      <c r="K330" s="89" t="e">
        <f>+VLOOKUP(F330,Sheet3!C$5:F$274,4,0)</f>
        <v>#N/A</v>
      </c>
      <c r="L330" s="86" t="e">
        <f t="shared" si="24"/>
        <v>#N/A</v>
      </c>
    </row>
    <row r="331" spans="1:12" outlineLevel="1" x14ac:dyDescent="0.25">
      <c r="A331" s="73">
        <f t="shared" si="21"/>
        <v>10</v>
      </c>
      <c r="B331" s="82">
        <v>44856</v>
      </c>
      <c r="C331" s="83" t="s">
        <v>68</v>
      </c>
      <c r="D331" s="83" t="s">
        <v>532</v>
      </c>
      <c r="E331" s="83" t="s">
        <v>956</v>
      </c>
      <c r="F331" s="83">
        <f t="shared" si="22"/>
        <v>48716</v>
      </c>
      <c r="G331" s="84">
        <v>1620614</v>
      </c>
      <c r="H331" s="85" t="s">
        <v>486</v>
      </c>
      <c r="I331" s="84">
        <v>129649</v>
      </c>
      <c r="J331" s="84">
        <f t="shared" si="23"/>
        <v>1750263</v>
      </c>
      <c r="K331" s="89" t="e">
        <f>+VLOOKUP(F331,Sheet3!C$5:F$274,4,0)</f>
        <v>#N/A</v>
      </c>
      <c r="L331" s="86" t="e">
        <f t="shared" si="24"/>
        <v>#N/A</v>
      </c>
    </row>
    <row r="332" spans="1:12" outlineLevel="1" x14ac:dyDescent="0.25">
      <c r="A332" s="73">
        <f t="shared" si="21"/>
        <v>10</v>
      </c>
      <c r="B332" s="82">
        <v>44856</v>
      </c>
      <c r="C332" s="83" t="s">
        <v>64</v>
      </c>
      <c r="D332" s="83" t="s">
        <v>532</v>
      </c>
      <c r="E332" s="83" t="s">
        <v>957</v>
      </c>
      <c r="F332" s="83">
        <f t="shared" si="22"/>
        <v>48718</v>
      </c>
      <c r="G332" s="84">
        <v>665312</v>
      </c>
      <c r="H332" s="85" t="s">
        <v>486</v>
      </c>
      <c r="I332" s="84">
        <v>53225</v>
      </c>
      <c r="J332" s="84">
        <f t="shared" si="23"/>
        <v>718537</v>
      </c>
      <c r="K332" s="89" t="e">
        <f>+VLOOKUP(F332,Sheet3!C$5:F$274,4,0)</f>
        <v>#N/A</v>
      </c>
      <c r="L332" s="86" t="e">
        <f t="shared" si="24"/>
        <v>#N/A</v>
      </c>
    </row>
    <row r="333" spans="1:12" outlineLevel="1" x14ac:dyDescent="0.25">
      <c r="A333" s="73">
        <f t="shared" si="21"/>
        <v>10</v>
      </c>
      <c r="B333" s="82">
        <v>44858</v>
      </c>
      <c r="C333" s="83" t="s">
        <v>65</v>
      </c>
      <c r="D333" s="83" t="s">
        <v>532</v>
      </c>
      <c r="E333" s="83" t="s">
        <v>958</v>
      </c>
      <c r="F333" s="83">
        <f t="shared" si="22"/>
        <v>48722</v>
      </c>
      <c r="G333" s="84">
        <v>2879715</v>
      </c>
      <c r="H333" s="85" t="s">
        <v>486</v>
      </c>
      <c r="I333" s="84">
        <v>230377</v>
      </c>
      <c r="J333" s="84">
        <f t="shared" si="23"/>
        <v>3110092</v>
      </c>
      <c r="K333" s="89" t="e">
        <f>+VLOOKUP(F333,Sheet3!C$5:F$274,4,0)</f>
        <v>#N/A</v>
      </c>
      <c r="L333" s="86" t="e">
        <f t="shared" si="24"/>
        <v>#N/A</v>
      </c>
    </row>
    <row r="334" spans="1:12" outlineLevel="1" x14ac:dyDescent="0.25">
      <c r="A334" s="73">
        <f t="shared" si="21"/>
        <v>10</v>
      </c>
      <c r="B334" s="82">
        <v>44858</v>
      </c>
      <c r="C334" s="83" t="s">
        <v>66</v>
      </c>
      <c r="D334" s="83" t="s">
        <v>532</v>
      </c>
      <c r="E334" s="83" t="s">
        <v>959</v>
      </c>
      <c r="F334" s="83">
        <f t="shared" si="22"/>
        <v>48756</v>
      </c>
      <c r="G334" s="84">
        <v>697594</v>
      </c>
      <c r="H334" s="85" t="s">
        <v>486</v>
      </c>
      <c r="I334" s="84">
        <v>55808</v>
      </c>
      <c r="J334" s="84">
        <f t="shared" si="23"/>
        <v>753402</v>
      </c>
      <c r="K334" s="89" t="e">
        <f>+VLOOKUP(F334,Sheet3!C$5:F$274,4,0)</f>
        <v>#N/A</v>
      </c>
      <c r="L334" s="86" t="e">
        <f t="shared" si="24"/>
        <v>#N/A</v>
      </c>
    </row>
    <row r="335" spans="1:12" outlineLevel="1" x14ac:dyDescent="0.25">
      <c r="A335" s="73">
        <f t="shared" si="21"/>
        <v>10</v>
      </c>
      <c r="B335" s="82">
        <v>44858</v>
      </c>
      <c r="C335" s="83" t="s">
        <v>67</v>
      </c>
      <c r="D335" s="83" t="s">
        <v>532</v>
      </c>
      <c r="E335" s="83" t="s">
        <v>960</v>
      </c>
      <c r="F335" s="83">
        <f t="shared" si="22"/>
        <v>48757</v>
      </c>
      <c r="G335" s="84">
        <v>833976</v>
      </c>
      <c r="H335" s="85" t="s">
        <v>486</v>
      </c>
      <c r="I335" s="84">
        <v>66718</v>
      </c>
      <c r="J335" s="84">
        <f t="shared" si="23"/>
        <v>900694</v>
      </c>
      <c r="K335" s="89" t="e">
        <f>+VLOOKUP(F335,Sheet3!C$5:F$274,4,0)</f>
        <v>#N/A</v>
      </c>
      <c r="L335" s="86" t="e">
        <f t="shared" si="24"/>
        <v>#N/A</v>
      </c>
    </row>
    <row r="336" spans="1:12" outlineLevel="1" x14ac:dyDescent="0.25">
      <c r="A336" s="73">
        <f t="shared" si="21"/>
        <v>10</v>
      </c>
      <c r="B336" s="82">
        <v>44860</v>
      </c>
      <c r="C336" s="83" t="s">
        <v>70</v>
      </c>
      <c r="D336" s="83" t="s">
        <v>532</v>
      </c>
      <c r="E336" s="83" t="s">
        <v>961</v>
      </c>
      <c r="F336" s="83">
        <f t="shared" si="22"/>
        <v>48888</v>
      </c>
      <c r="G336" s="84">
        <v>1055051</v>
      </c>
      <c r="H336" s="85" t="s">
        <v>486</v>
      </c>
      <c r="I336" s="84">
        <v>84404</v>
      </c>
      <c r="J336" s="84">
        <f t="shared" si="23"/>
        <v>1139455</v>
      </c>
      <c r="K336" s="89" t="e">
        <f>+VLOOKUP(F336,Sheet3!C$5:F$274,4,0)</f>
        <v>#N/A</v>
      </c>
      <c r="L336" s="86" t="e">
        <f t="shared" si="24"/>
        <v>#N/A</v>
      </c>
    </row>
    <row r="337" spans="1:12" outlineLevel="1" x14ac:dyDescent="0.25">
      <c r="A337" s="73">
        <f t="shared" si="21"/>
        <v>10</v>
      </c>
      <c r="B337" s="82">
        <v>44860</v>
      </c>
      <c r="C337" s="83" t="s">
        <v>69</v>
      </c>
      <c r="D337" s="83" t="s">
        <v>532</v>
      </c>
      <c r="E337" s="83" t="s">
        <v>962</v>
      </c>
      <c r="F337" s="83">
        <f t="shared" si="22"/>
        <v>48889</v>
      </c>
      <c r="G337" s="84">
        <v>1168896</v>
      </c>
      <c r="H337" s="85" t="s">
        <v>486</v>
      </c>
      <c r="I337" s="84">
        <v>93512</v>
      </c>
      <c r="J337" s="84">
        <f t="shared" si="23"/>
        <v>1262408</v>
      </c>
      <c r="K337" s="89" t="e">
        <f>+VLOOKUP(F337,Sheet3!C$5:F$274,4,0)</f>
        <v>#N/A</v>
      </c>
      <c r="L337" s="86" t="e">
        <f t="shared" si="24"/>
        <v>#N/A</v>
      </c>
    </row>
    <row r="338" spans="1:12" outlineLevel="1" x14ac:dyDescent="0.25">
      <c r="A338" s="73">
        <f t="shared" si="21"/>
        <v>10</v>
      </c>
      <c r="B338" s="82">
        <v>44862</v>
      </c>
      <c r="C338" s="83" t="s">
        <v>71</v>
      </c>
      <c r="D338" s="83" t="s">
        <v>532</v>
      </c>
      <c r="E338" s="83" t="s">
        <v>963</v>
      </c>
      <c r="F338" s="83">
        <f t="shared" si="22"/>
        <v>49324</v>
      </c>
      <c r="G338" s="84">
        <v>814299</v>
      </c>
      <c r="H338" s="85" t="s">
        <v>486</v>
      </c>
      <c r="I338" s="84">
        <v>65144</v>
      </c>
      <c r="J338" s="84">
        <f t="shared" si="23"/>
        <v>879443</v>
      </c>
      <c r="K338" s="89" t="e">
        <f>+VLOOKUP(F338,Sheet3!C$5:F$274,4,0)</f>
        <v>#N/A</v>
      </c>
      <c r="L338" s="86" t="e">
        <f t="shared" si="24"/>
        <v>#N/A</v>
      </c>
    </row>
    <row r="339" spans="1:12" outlineLevel="1" x14ac:dyDescent="0.25">
      <c r="A339" s="73">
        <f t="shared" si="21"/>
        <v>10</v>
      </c>
      <c r="B339" s="82">
        <v>44862</v>
      </c>
      <c r="C339" s="83" t="s">
        <v>72</v>
      </c>
      <c r="D339" s="83" t="s">
        <v>532</v>
      </c>
      <c r="E339" s="83" t="s">
        <v>964</v>
      </c>
      <c r="F339" s="83">
        <f t="shared" si="22"/>
        <v>49366</v>
      </c>
      <c r="G339" s="84">
        <v>1625843</v>
      </c>
      <c r="H339" s="85" t="s">
        <v>486</v>
      </c>
      <c r="I339" s="84">
        <v>130067</v>
      </c>
      <c r="J339" s="84">
        <f t="shared" si="23"/>
        <v>1755910</v>
      </c>
      <c r="K339" s="89" t="e">
        <f>+VLOOKUP(F339,Sheet3!C$5:F$274,4,0)</f>
        <v>#N/A</v>
      </c>
      <c r="L339" s="86" t="e">
        <f t="shared" si="24"/>
        <v>#N/A</v>
      </c>
    </row>
    <row r="340" spans="1:12" outlineLevel="1" x14ac:dyDescent="0.25">
      <c r="A340" s="73">
        <f t="shared" si="21"/>
        <v>11</v>
      </c>
      <c r="B340" s="82">
        <v>44866</v>
      </c>
      <c r="C340" s="83" t="s">
        <v>78</v>
      </c>
      <c r="D340" s="83" t="s">
        <v>532</v>
      </c>
      <c r="E340" s="83" t="s">
        <v>965</v>
      </c>
      <c r="F340" s="83">
        <f t="shared" si="22"/>
        <v>49559</v>
      </c>
      <c r="G340" s="84">
        <v>939431</v>
      </c>
      <c r="H340" s="85" t="s">
        <v>486</v>
      </c>
      <c r="I340" s="84">
        <v>75154</v>
      </c>
      <c r="J340" s="84">
        <f t="shared" si="23"/>
        <v>1014585</v>
      </c>
      <c r="K340" s="89" t="e">
        <f>+VLOOKUP(F340,Sheet3!C$5:F$274,4,0)</f>
        <v>#N/A</v>
      </c>
      <c r="L340" s="86" t="e">
        <f t="shared" si="24"/>
        <v>#N/A</v>
      </c>
    </row>
    <row r="341" spans="1:12" outlineLevel="1" x14ac:dyDescent="0.25">
      <c r="A341" s="73">
        <f t="shared" si="21"/>
        <v>11</v>
      </c>
      <c r="B341" s="82">
        <v>44866</v>
      </c>
      <c r="C341" s="83" t="s">
        <v>73</v>
      </c>
      <c r="D341" s="83" t="s">
        <v>532</v>
      </c>
      <c r="E341" s="83" t="s">
        <v>966</v>
      </c>
      <c r="F341" s="83">
        <f t="shared" si="22"/>
        <v>49562</v>
      </c>
      <c r="G341" s="84">
        <v>1416800</v>
      </c>
      <c r="H341" s="85" t="s">
        <v>486</v>
      </c>
      <c r="I341" s="84">
        <v>113344</v>
      </c>
      <c r="J341" s="84">
        <f t="shared" si="23"/>
        <v>1530144</v>
      </c>
      <c r="K341" s="89" t="e">
        <f>+VLOOKUP(F341,Sheet3!C$5:F$274,4,0)</f>
        <v>#N/A</v>
      </c>
      <c r="L341" s="86" t="e">
        <f t="shared" si="24"/>
        <v>#N/A</v>
      </c>
    </row>
    <row r="342" spans="1:12" outlineLevel="1" x14ac:dyDescent="0.25">
      <c r="A342" s="73">
        <f t="shared" si="21"/>
        <v>11</v>
      </c>
      <c r="B342" s="82">
        <v>44866</v>
      </c>
      <c r="C342" s="83" t="s">
        <v>76</v>
      </c>
      <c r="D342" s="83" t="s">
        <v>532</v>
      </c>
      <c r="E342" s="83" t="s">
        <v>967</v>
      </c>
      <c r="F342" s="83">
        <f t="shared" si="22"/>
        <v>49641</v>
      </c>
      <c r="G342" s="84">
        <v>2661181</v>
      </c>
      <c r="H342" s="85" t="s">
        <v>486</v>
      </c>
      <c r="I342" s="84">
        <v>212894</v>
      </c>
      <c r="J342" s="84">
        <f t="shared" si="23"/>
        <v>2874075</v>
      </c>
      <c r="K342" s="89" t="e">
        <f>+VLOOKUP(F342,Sheet3!C$5:F$274,4,0)</f>
        <v>#N/A</v>
      </c>
      <c r="L342" s="86" t="e">
        <f t="shared" si="24"/>
        <v>#N/A</v>
      </c>
    </row>
    <row r="343" spans="1:12" outlineLevel="1" x14ac:dyDescent="0.25">
      <c r="A343" s="73">
        <f t="shared" si="21"/>
        <v>11</v>
      </c>
      <c r="B343" s="82">
        <v>44869</v>
      </c>
      <c r="C343" s="83" t="s">
        <v>74</v>
      </c>
      <c r="D343" s="83" t="s">
        <v>532</v>
      </c>
      <c r="E343" s="83" t="s">
        <v>968</v>
      </c>
      <c r="F343" s="83">
        <f t="shared" si="22"/>
        <v>50220</v>
      </c>
      <c r="G343" s="84">
        <v>2262254</v>
      </c>
      <c r="H343" s="85" t="s">
        <v>486</v>
      </c>
      <c r="I343" s="84">
        <v>180980</v>
      </c>
      <c r="J343" s="84">
        <f t="shared" si="23"/>
        <v>2443234</v>
      </c>
      <c r="K343" s="89" t="e">
        <f>+VLOOKUP(F343,Sheet3!C$5:F$274,4,0)</f>
        <v>#N/A</v>
      </c>
      <c r="L343" s="86" t="e">
        <f t="shared" si="24"/>
        <v>#N/A</v>
      </c>
    </row>
    <row r="344" spans="1:12" outlineLevel="1" x14ac:dyDescent="0.25">
      <c r="A344" s="73">
        <f t="shared" si="21"/>
        <v>11</v>
      </c>
      <c r="B344" s="82">
        <v>44870</v>
      </c>
      <c r="C344" s="83" t="s">
        <v>75</v>
      </c>
      <c r="D344" s="83" t="s">
        <v>532</v>
      </c>
      <c r="E344" s="83" t="s">
        <v>969</v>
      </c>
      <c r="F344" s="83">
        <f t="shared" si="22"/>
        <v>50255</v>
      </c>
      <c r="G344" s="84">
        <v>482576</v>
      </c>
      <c r="H344" s="85" t="s">
        <v>486</v>
      </c>
      <c r="I344" s="84">
        <v>38606</v>
      </c>
      <c r="J344" s="84">
        <f t="shared" si="23"/>
        <v>521182</v>
      </c>
      <c r="K344" s="89" t="e">
        <f>+VLOOKUP(F344,Sheet3!C$5:F$274,4,0)</f>
        <v>#N/A</v>
      </c>
      <c r="L344" s="86" t="e">
        <f t="shared" si="24"/>
        <v>#N/A</v>
      </c>
    </row>
    <row r="345" spans="1:12" outlineLevel="1" x14ac:dyDescent="0.25">
      <c r="A345" s="73">
        <f t="shared" si="21"/>
        <v>11</v>
      </c>
      <c r="B345" s="82">
        <v>44870</v>
      </c>
      <c r="C345" s="83" t="s">
        <v>92</v>
      </c>
      <c r="D345" s="83" t="s">
        <v>532</v>
      </c>
      <c r="E345" s="83" t="s">
        <v>970</v>
      </c>
      <c r="F345" s="83">
        <f t="shared" si="22"/>
        <v>50294</v>
      </c>
      <c r="G345" s="84">
        <v>1209040</v>
      </c>
      <c r="H345" s="85" t="s">
        <v>486</v>
      </c>
      <c r="I345" s="84">
        <v>96723</v>
      </c>
      <c r="J345" s="84">
        <f t="shared" si="23"/>
        <v>1305763</v>
      </c>
      <c r="K345" s="89" t="e">
        <f>+VLOOKUP(F345,Sheet3!C$5:F$274,4,0)</f>
        <v>#N/A</v>
      </c>
      <c r="L345" s="86" t="e">
        <f t="shared" si="24"/>
        <v>#N/A</v>
      </c>
    </row>
    <row r="346" spans="1:12" outlineLevel="1" x14ac:dyDescent="0.25">
      <c r="A346" s="73">
        <f t="shared" si="21"/>
        <v>11</v>
      </c>
      <c r="B346" s="82">
        <v>44870</v>
      </c>
      <c r="C346" s="83" t="s">
        <v>77</v>
      </c>
      <c r="D346" s="83" t="s">
        <v>532</v>
      </c>
      <c r="E346" s="83" t="s">
        <v>971</v>
      </c>
      <c r="F346" s="83">
        <f t="shared" si="22"/>
        <v>50295</v>
      </c>
      <c r="G346" s="84">
        <v>1171327</v>
      </c>
      <c r="H346" s="85" t="s">
        <v>486</v>
      </c>
      <c r="I346" s="84">
        <v>93706</v>
      </c>
      <c r="J346" s="84">
        <f t="shared" si="23"/>
        <v>1265033</v>
      </c>
      <c r="K346" s="89" t="e">
        <f>+VLOOKUP(F346,Sheet3!C$5:F$274,4,0)</f>
        <v>#N/A</v>
      </c>
      <c r="L346" s="86" t="e">
        <f t="shared" si="24"/>
        <v>#N/A</v>
      </c>
    </row>
    <row r="347" spans="1:12" outlineLevel="1" x14ac:dyDescent="0.25">
      <c r="A347" s="73">
        <f t="shared" si="21"/>
        <v>11</v>
      </c>
      <c r="B347" s="82">
        <v>44872</v>
      </c>
      <c r="C347" s="83" t="s">
        <v>89</v>
      </c>
      <c r="D347" s="83" t="s">
        <v>532</v>
      </c>
      <c r="E347" s="83" t="s">
        <v>972</v>
      </c>
      <c r="F347" s="83">
        <f t="shared" si="22"/>
        <v>50326</v>
      </c>
      <c r="G347" s="84">
        <v>738536</v>
      </c>
      <c r="H347" s="85" t="s">
        <v>486</v>
      </c>
      <c r="I347" s="84">
        <v>59083</v>
      </c>
      <c r="J347" s="84">
        <f t="shared" si="23"/>
        <v>797619</v>
      </c>
      <c r="K347" s="89" t="e">
        <f>+VLOOKUP(F347,Sheet3!C$5:F$274,4,0)</f>
        <v>#N/A</v>
      </c>
      <c r="L347" s="86" t="e">
        <f t="shared" si="24"/>
        <v>#N/A</v>
      </c>
    </row>
    <row r="348" spans="1:12" outlineLevel="1" x14ac:dyDescent="0.25">
      <c r="A348" s="73">
        <f t="shared" si="21"/>
        <v>11</v>
      </c>
      <c r="B348" s="82">
        <v>44873</v>
      </c>
      <c r="C348" s="83" t="s">
        <v>81</v>
      </c>
      <c r="D348" s="83" t="s">
        <v>532</v>
      </c>
      <c r="E348" s="83" t="s">
        <v>973</v>
      </c>
      <c r="F348" s="83">
        <f t="shared" si="22"/>
        <v>50332</v>
      </c>
      <c r="G348" s="84">
        <v>2708234</v>
      </c>
      <c r="H348" s="85" t="s">
        <v>486</v>
      </c>
      <c r="I348" s="84">
        <v>216659</v>
      </c>
      <c r="J348" s="84">
        <f t="shared" si="23"/>
        <v>2924893</v>
      </c>
      <c r="K348" s="89" t="e">
        <f>+VLOOKUP(F348,Sheet3!C$5:F$274,4,0)</f>
        <v>#N/A</v>
      </c>
      <c r="L348" s="86" t="e">
        <f t="shared" si="24"/>
        <v>#N/A</v>
      </c>
    </row>
    <row r="349" spans="1:12" outlineLevel="1" x14ac:dyDescent="0.25">
      <c r="A349" s="73">
        <f t="shared" si="21"/>
        <v>11</v>
      </c>
      <c r="B349" s="82">
        <v>44873</v>
      </c>
      <c r="C349" s="83" t="s">
        <v>79</v>
      </c>
      <c r="D349" s="83" t="s">
        <v>532</v>
      </c>
      <c r="E349" s="83" t="s">
        <v>974</v>
      </c>
      <c r="F349" s="83">
        <f t="shared" si="22"/>
        <v>50333</v>
      </c>
      <c r="G349" s="84">
        <v>1133613</v>
      </c>
      <c r="H349" s="85" t="s">
        <v>486</v>
      </c>
      <c r="I349" s="84">
        <v>90689</v>
      </c>
      <c r="J349" s="84">
        <f t="shared" si="23"/>
        <v>1224302</v>
      </c>
      <c r="K349" s="89" t="e">
        <f>+VLOOKUP(F349,Sheet3!C$5:F$274,4,0)</f>
        <v>#N/A</v>
      </c>
      <c r="L349" s="86" t="e">
        <f t="shared" si="24"/>
        <v>#N/A</v>
      </c>
    </row>
    <row r="350" spans="1:12" outlineLevel="1" x14ac:dyDescent="0.25">
      <c r="A350" s="73">
        <f t="shared" si="21"/>
        <v>11</v>
      </c>
      <c r="B350" s="82">
        <v>44873</v>
      </c>
      <c r="C350" s="83" t="s">
        <v>85</v>
      </c>
      <c r="D350" s="83" t="s">
        <v>532</v>
      </c>
      <c r="E350" s="83" t="s">
        <v>975</v>
      </c>
      <c r="F350" s="83">
        <f t="shared" si="22"/>
        <v>50342</v>
      </c>
      <c r="G350" s="84">
        <v>995800</v>
      </c>
      <c r="H350" s="85" t="s">
        <v>486</v>
      </c>
      <c r="I350" s="84">
        <v>79664</v>
      </c>
      <c r="J350" s="84">
        <f t="shared" si="23"/>
        <v>1075464</v>
      </c>
      <c r="K350" s="89" t="e">
        <f>+VLOOKUP(F350,Sheet3!C$5:F$274,4,0)</f>
        <v>#N/A</v>
      </c>
      <c r="L350" s="86" t="e">
        <f t="shared" si="24"/>
        <v>#N/A</v>
      </c>
    </row>
    <row r="351" spans="1:12" outlineLevel="1" x14ac:dyDescent="0.25">
      <c r="A351" s="73">
        <f t="shared" si="21"/>
        <v>11</v>
      </c>
      <c r="B351" s="82">
        <v>44873</v>
      </c>
      <c r="C351" s="83" t="s">
        <v>84</v>
      </c>
      <c r="D351" s="83" t="s">
        <v>532</v>
      </c>
      <c r="E351" s="83" t="s">
        <v>976</v>
      </c>
      <c r="F351" s="83">
        <f t="shared" si="22"/>
        <v>50356</v>
      </c>
      <c r="G351" s="84">
        <v>1225289</v>
      </c>
      <c r="H351" s="85" t="s">
        <v>486</v>
      </c>
      <c r="I351" s="84">
        <v>98023</v>
      </c>
      <c r="J351" s="84">
        <f t="shared" si="23"/>
        <v>1323312</v>
      </c>
      <c r="K351" s="89" t="e">
        <f>+VLOOKUP(F351,Sheet3!C$5:F$274,4,0)</f>
        <v>#N/A</v>
      </c>
      <c r="L351" s="86" t="e">
        <f t="shared" si="24"/>
        <v>#N/A</v>
      </c>
    </row>
    <row r="352" spans="1:12" outlineLevel="1" x14ac:dyDescent="0.25">
      <c r="A352" s="73">
        <f t="shared" si="21"/>
        <v>11</v>
      </c>
      <c r="B352" s="82">
        <v>44874</v>
      </c>
      <c r="C352" s="83" t="s">
        <v>82</v>
      </c>
      <c r="D352" s="83" t="s">
        <v>532</v>
      </c>
      <c r="E352" s="83" t="s">
        <v>977</v>
      </c>
      <c r="F352" s="83">
        <f t="shared" si="22"/>
        <v>50528</v>
      </c>
      <c r="G352" s="84">
        <v>527525</v>
      </c>
      <c r="H352" s="85" t="s">
        <v>486</v>
      </c>
      <c r="I352" s="84">
        <v>42202</v>
      </c>
      <c r="J352" s="84">
        <f t="shared" si="23"/>
        <v>569727</v>
      </c>
      <c r="K352" s="89" t="e">
        <f>+VLOOKUP(F352,Sheet3!C$5:F$274,4,0)</f>
        <v>#N/A</v>
      </c>
      <c r="L352" s="86" t="e">
        <f t="shared" si="24"/>
        <v>#N/A</v>
      </c>
    </row>
    <row r="353" spans="1:12" outlineLevel="1" x14ac:dyDescent="0.25">
      <c r="A353" s="73">
        <f t="shared" si="21"/>
        <v>11</v>
      </c>
      <c r="B353" s="82">
        <v>44874</v>
      </c>
      <c r="C353" s="83" t="s">
        <v>90</v>
      </c>
      <c r="D353" s="83" t="s">
        <v>532</v>
      </c>
      <c r="E353" s="83" t="s">
        <v>978</v>
      </c>
      <c r="F353" s="83">
        <f t="shared" si="22"/>
        <v>50593</v>
      </c>
      <c r="G353" s="84">
        <v>1114686</v>
      </c>
      <c r="H353" s="85" t="s">
        <v>486</v>
      </c>
      <c r="I353" s="84">
        <v>89175</v>
      </c>
      <c r="J353" s="84">
        <f t="shared" si="23"/>
        <v>1203861</v>
      </c>
      <c r="K353" s="89" t="e">
        <f>+VLOOKUP(F353,Sheet3!C$5:F$274,4,0)</f>
        <v>#N/A</v>
      </c>
      <c r="L353" s="86" t="e">
        <f t="shared" si="24"/>
        <v>#N/A</v>
      </c>
    </row>
    <row r="354" spans="1:12" outlineLevel="1" x14ac:dyDescent="0.25">
      <c r="A354" s="73">
        <f t="shared" si="21"/>
        <v>11</v>
      </c>
      <c r="B354" s="82">
        <v>44874</v>
      </c>
      <c r="C354" s="83" t="s">
        <v>86</v>
      </c>
      <c r="D354" s="83" t="s">
        <v>532</v>
      </c>
      <c r="E354" s="83" t="s">
        <v>979</v>
      </c>
      <c r="F354" s="83">
        <f t="shared" si="22"/>
        <v>50635</v>
      </c>
      <c r="G354" s="84">
        <v>1094121</v>
      </c>
      <c r="H354" s="85" t="s">
        <v>486</v>
      </c>
      <c r="I354" s="84">
        <v>87530</v>
      </c>
      <c r="J354" s="84">
        <f t="shared" si="23"/>
        <v>1181651</v>
      </c>
      <c r="K354" s="89" t="e">
        <f>+VLOOKUP(F354,Sheet3!C$5:F$274,4,0)</f>
        <v>#N/A</v>
      </c>
      <c r="L354" s="86" t="e">
        <f t="shared" si="24"/>
        <v>#N/A</v>
      </c>
    </row>
    <row r="355" spans="1:12" outlineLevel="1" x14ac:dyDescent="0.25">
      <c r="A355" s="73">
        <f t="shared" si="21"/>
        <v>11</v>
      </c>
      <c r="B355" s="82">
        <v>44875</v>
      </c>
      <c r="C355" s="83" t="s">
        <v>91</v>
      </c>
      <c r="D355" s="83" t="s">
        <v>532</v>
      </c>
      <c r="E355" s="83" t="s">
        <v>980</v>
      </c>
      <c r="F355" s="83">
        <f t="shared" si="22"/>
        <v>50650</v>
      </c>
      <c r="G355" s="84">
        <v>3039614</v>
      </c>
      <c r="H355" s="85" t="s">
        <v>486</v>
      </c>
      <c r="I355" s="84">
        <v>243169</v>
      </c>
      <c r="J355" s="84">
        <f t="shared" si="23"/>
        <v>3282783</v>
      </c>
      <c r="K355" s="89" t="e">
        <f>+VLOOKUP(F355,Sheet3!C$5:F$274,4,0)</f>
        <v>#N/A</v>
      </c>
      <c r="L355" s="86" t="e">
        <f t="shared" si="24"/>
        <v>#N/A</v>
      </c>
    </row>
    <row r="356" spans="1:12" outlineLevel="1" x14ac:dyDescent="0.25">
      <c r="A356" s="73">
        <f t="shared" si="21"/>
        <v>11</v>
      </c>
      <c r="B356" s="82">
        <v>44875</v>
      </c>
      <c r="C356" s="83" t="s">
        <v>80</v>
      </c>
      <c r="D356" s="83" t="s">
        <v>532</v>
      </c>
      <c r="E356" s="83" t="s">
        <v>981</v>
      </c>
      <c r="F356" s="83">
        <f t="shared" si="22"/>
        <v>50665</v>
      </c>
      <c r="G356" s="84">
        <v>3863108</v>
      </c>
      <c r="H356" s="85" t="s">
        <v>486</v>
      </c>
      <c r="I356" s="84">
        <v>309049</v>
      </c>
      <c r="J356" s="84">
        <f t="shared" si="23"/>
        <v>4172157</v>
      </c>
      <c r="K356" s="89" t="e">
        <f>+VLOOKUP(F356,Sheet3!C$5:F$274,4,0)</f>
        <v>#N/A</v>
      </c>
      <c r="L356" s="86" t="e">
        <f t="shared" si="24"/>
        <v>#N/A</v>
      </c>
    </row>
    <row r="357" spans="1:12" outlineLevel="1" x14ac:dyDescent="0.25">
      <c r="A357" s="73">
        <f t="shared" si="21"/>
        <v>11</v>
      </c>
      <c r="B357" s="82">
        <v>44875</v>
      </c>
      <c r="C357" s="83" t="s">
        <v>88</v>
      </c>
      <c r="D357" s="83" t="s">
        <v>532</v>
      </c>
      <c r="E357" s="83" t="s">
        <v>982</v>
      </c>
      <c r="F357" s="83">
        <f t="shared" si="22"/>
        <v>50680</v>
      </c>
      <c r="G357" s="84">
        <v>2219141</v>
      </c>
      <c r="H357" s="85" t="s">
        <v>486</v>
      </c>
      <c r="I357" s="84">
        <v>177531</v>
      </c>
      <c r="J357" s="84">
        <f t="shared" si="23"/>
        <v>2396672</v>
      </c>
      <c r="K357" s="89" t="e">
        <f>+VLOOKUP(F357,Sheet3!C$5:F$274,4,0)</f>
        <v>#N/A</v>
      </c>
      <c r="L357" s="86" t="e">
        <f t="shared" si="24"/>
        <v>#N/A</v>
      </c>
    </row>
    <row r="358" spans="1:12" outlineLevel="1" x14ac:dyDescent="0.25">
      <c r="A358" s="73">
        <f t="shared" si="21"/>
        <v>11</v>
      </c>
      <c r="B358" s="82">
        <v>44876</v>
      </c>
      <c r="C358" s="83" t="s">
        <v>87</v>
      </c>
      <c r="D358" s="83" t="s">
        <v>532</v>
      </c>
      <c r="E358" s="83" t="s">
        <v>983</v>
      </c>
      <c r="F358" s="83">
        <f t="shared" si="22"/>
        <v>50684</v>
      </c>
      <c r="G358" s="84">
        <v>1321396</v>
      </c>
      <c r="H358" s="85" t="s">
        <v>486</v>
      </c>
      <c r="I358" s="84">
        <v>105712</v>
      </c>
      <c r="J358" s="84">
        <f t="shared" si="23"/>
        <v>1427108</v>
      </c>
      <c r="K358" s="89" t="e">
        <f>+VLOOKUP(F358,Sheet3!C$5:F$274,4,0)</f>
        <v>#N/A</v>
      </c>
      <c r="L358" s="86" t="e">
        <f t="shared" si="24"/>
        <v>#N/A</v>
      </c>
    </row>
    <row r="359" spans="1:12" outlineLevel="1" x14ac:dyDescent="0.25">
      <c r="A359" s="73">
        <f t="shared" si="21"/>
        <v>11</v>
      </c>
      <c r="B359" s="82">
        <v>44876</v>
      </c>
      <c r="C359" s="83" t="s">
        <v>83</v>
      </c>
      <c r="D359" s="83" t="s">
        <v>532</v>
      </c>
      <c r="E359" s="83" t="s">
        <v>984</v>
      </c>
      <c r="F359" s="83">
        <f t="shared" si="22"/>
        <v>50781</v>
      </c>
      <c r="G359" s="84">
        <v>2106192</v>
      </c>
      <c r="H359" s="85" t="s">
        <v>486</v>
      </c>
      <c r="I359" s="84">
        <v>168495</v>
      </c>
      <c r="J359" s="84">
        <f t="shared" si="23"/>
        <v>2274687</v>
      </c>
      <c r="K359" s="89" t="e">
        <f>+VLOOKUP(F359,Sheet3!C$5:F$274,4,0)</f>
        <v>#N/A</v>
      </c>
      <c r="L359" s="86" t="e">
        <f t="shared" si="24"/>
        <v>#N/A</v>
      </c>
    </row>
    <row r="360" spans="1:12" outlineLevel="1" x14ac:dyDescent="0.25">
      <c r="A360" s="73">
        <f t="shared" si="21"/>
        <v>11</v>
      </c>
      <c r="B360" s="82">
        <v>44876</v>
      </c>
      <c r="C360" s="83" t="s">
        <v>94</v>
      </c>
      <c r="D360" s="83" t="s">
        <v>532</v>
      </c>
      <c r="E360" s="83" t="s">
        <v>985</v>
      </c>
      <c r="F360" s="83">
        <f t="shared" si="22"/>
        <v>50793</v>
      </c>
      <c r="G360" s="84">
        <v>1284961</v>
      </c>
      <c r="H360" s="85" t="s">
        <v>486</v>
      </c>
      <c r="I360" s="84">
        <v>102797</v>
      </c>
      <c r="J360" s="84">
        <f t="shared" si="23"/>
        <v>1387758</v>
      </c>
      <c r="K360" s="89" t="e">
        <f>+VLOOKUP(F360,Sheet3!C$5:F$274,4,0)</f>
        <v>#N/A</v>
      </c>
      <c r="L360" s="86" t="e">
        <f t="shared" si="24"/>
        <v>#N/A</v>
      </c>
    </row>
    <row r="361" spans="1:12" outlineLevel="1" x14ac:dyDescent="0.25">
      <c r="A361" s="73">
        <f t="shared" si="21"/>
        <v>11</v>
      </c>
      <c r="B361" s="82">
        <v>44877</v>
      </c>
      <c r="C361" s="83" t="s">
        <v>96</v>
      </c>
      <c r="D361" s="83" t="s">
        <v>532</v>
      </c>
      <c r="E361" s="83" t="s">
        <v>986</v>
      </c>
      <c r="F361" s="83">
        <f t="shared" si="22"/>
        <v>50902</v>
      </c>
      <c r="G361" s="84">
        <v>1491632</v>
      </c>
      <c r="H361" s="85" t="s">
        <v>486</v>
      </c>
      <c r="I361" s="84">
        <v>119331</v>
      </c>
      <c r="J361" s="84">
        <f t="shared" si="23"/>
        <v>1610963</v>
      </c>
      <c r="K361" s="89" t="e">
        <f>+VLOOKUP(F361,Sheet3!C$5:F$274,4,0)</f>
        <v>#N/A</v>
      </c>
      <c r="L361" s="86" t="e">
        <f t="shared" si="24"/>
        <v>#N/A</v>
      </c>
    </row>
    <row r="362" spans="1:12" outlineLevel="1" x14ac:dyDescent="0.25">
      <c r="A362" s="73">
        <f t="shared" si="21"/>
        <v>11</v>
      </c>
      <c r="B362" s="82">
        <v>44879</v>
      </c>
      <c r="C362" s="83" t="s">
        <v>105</v>
      </c>
      <c r="D362" s="83" t="s">
        <v>532</v>
      </c>
      <c r="E362" s="83" t="s">
        <v>987</v>
      </c>
      <c r="F362" s="83">
        <f t="shared" si="22"/>
        <v>50918</v>
      </c>
      <c r="G362" s="84">
        <v>1597107</v>
      </c>
      <c r="H362" s="85" t="s">
        <v>486</v>
      </c>
      <c r="I362" s="84">
        <v>127769</v>
      </c>
      <c r="J362" s="84">
        <f t="shared" si="23"/>
        <v>1724876</v>
      </c>
      <c r="K362" s="89" t="e">
        <f>+VLOOKUP(F362,Sheet3!C$5:F$274,4,0)</f>
        <v>#N/A</v>
      </c>
      <c r="L362" s="86" t="e">
        <f t="shared" si="24"/>
        <v>#N/A</v>
      </c>
    </row>
    <row r="363" spans="1:12" outlineLevel="1" x14ac:dyDescent="0.25">
      <c r="A363" s="73">
        <f t="shared" si="21"/>
        <v>11</v>
      </c>
      <c r="B363" s="82">
        <v>44880</v>
      </c>
      <c r="C363" s="83" t="s">
        <v>93</v>
      </c>
      <c r="D363" s="83" t="s">
        <v>532</v>
      </c>
      <c r="E363" s="83" t="s">
        <v>988</v>
      </c>
      <c r="F363" s="83">
        <f t="shared" si="22"/>
        <v>51006</v>
      </c>
      <c r="G363" s="84">
        <v>1722955</v>
      </c>
      <c r="H363" s="85" t="s">
        <v>486</v>
      </c>
      <c r="I363" s="84">
        <v>137836</v>
      </c>
      <c r="J363" s="84">
        <f t="shared" si="23"/>
        <v>1860791</v>
      </c>
      <c r="K363" s="89" t="e">
        <f>+VLOOKUP(F363,Sheet3!C$5:F$274,4,0)</f>
        <v>#N/A</v>
      </c>
      <c r="L363" s="86" t="e">
        <f t="shared" si="24"/>
        <v>#N/A</v>
      </c>
    </row>
    <row r="364" spans="1:12" outlineLevel="1" x14ac:dyDescent="0.25">
      <c r="A364" s="73">
        <f t="shared" si="21"/>
        <v>11</v>
      </c>
      <c r="B364" s="82">
        <v>44881</v>
      </c>
      <c r="C364" s="83" t="s">
        <v>97</v>
      </c>
      <c r="D364" s="83" t="s">
        <v>532</v>
      </c>
      <c r="E364" s="83" t="s">
        <v>989</v>
      </c>
      <c r="F364" s="83">
        <f t="shared" si="22"/>
        <v>51035</v>
      </c>
      <c r="G364" s="84">
        <v>1192838</v>
      </c>
      <c r="H364" s="85" t="s">
        <v>486</v>
      </c>
      <c r="I364" s="84">
        <v>95427</v>
      </c>
      <c r="J364" s="84">
        <f t="shared" si="23"/>
        <v>1288265</v>
      </c>
      <c r="K364" s="89" t="e">
        <f>+VLOOKUP(F364,Sheet3!C$5:F$274,4,0)</f>
        <v>#N/A</v>
      </c>
      <c r="L364" s="86" t="e">
        <f t="shared" si="24"/>
        <v>#N/A</v>
      </c>
    </row>
    <row r="365" spans="1:12" outlineLevel="1" x14ac:dyDescent="0.25">
      <c r="A365" s="73">
        <f t="shared" si="21"/>
        <v>11</v>
      </c>
      <c r="B365" s="82">
        <v>44881</v>
      </c>
      <c r="C365" s="83" t="s">
        <v>119</v>
      </c>
      <c r="D365" s="83" t="s">
        <v>532</v>
      </c>
      <c r="E365" s="83" t="s">
        <v>990</v>
      </c>
      <c r="F365" s="83">
        <f t="shared" si="22"/>
        <v>51038</v>
      </c>
      <c r="G365" s="84">
        <v>1753051</v>
      </c>
      <c r="H365" s="85" t="s">
        <v>486</v>
      </c>
      <c r="I365" s="84">
        <v>140244</v>
      </c>
      <c r="J365" s="84">
        <f t="shared" si="23"/>
        <v>1893295</v>
      </c>
      <c r="K365" s="89" t="e">
        <f>+VLOOKUP(F365,Sheet3!C$5:F$274,4,0)</f>
        <v>#N/A</v>
      </c>
      <c r="L365" s="86" t="e">
        <f t="shared" si="24"/>
        <v>#N/A</v>
      </c>
    </row>
    <row r="366" spans="1:12" outlineLevel="1" x14ac:dyDescent="0.25">
      <c r="A366" s="73">
        <f t="shared" si="21"/>
        <v>11</v>
      </c>
      <c r="B366" s="82">
        <v>44881</v>
      </c>
      <c r="C366" s="83" t="s">
        <v>95</v>
      </c>
      <c r="D366" s="83" t="s">
        <v>532</v>
      </c>
      <c r="E366" s="83" t="s">
        <v>991</v>
      </c>
      <c r="F366" s="83">
        <f t="shared" si="22"/>
        <v>51050</v>
      </c>
      <c r="G366" s="84">
        <v>1483729</v>
      </c>
      <c r="H366" s="85" t="s">
        <v>486</v>
      </c>
      <c r="I366" s="84">
        <v>118698</v>
      </c>
      <c r="J366" s="84">
        <f t="shared" si="23"/>
        <v>1602427</v>
      </c>
      <c r="K366" s="89" t="e">
        <f>+VLOOKUP(F366,Sheet3!C$5:F$274,4,0)</f>
        <v>#N/A</v>
      </c>
      <c r="L366" s="86" t="e">
        <f t="shared" si="24"/>
        <v>#N/A</v>
      </c>
    </row>
    <row r="367" spans="1:12" outlineLevel="1" x14ac:dyDescent="0.25">
      <c r="A367" s="73">
        <f t="shared" si="21"/>
        <v>11</v>
      </c>
      <c r="B367" s="82">
        <v>44881</v>
      </c>
      <c r="C367" s="83" t="s">
        <v>99</v>
      </c>
      <c r="D367" s="83" t="s">
        <v>532</v>
      </c>
      <c r="E367" s="83" t="s">
        <v>992</v>
      </c>
      <c r="F367" s="83">
        <f t="shared" si="22"/>
        <v>51051</v>
      </c>
      <c r="G367" s="84">
        <v>1451881</v>
      </c>
      <c r="H367" s="85" t="s">
        <v>486</v>
      </c>
      <c r="I367" s="84">
        <v>116150</v>
      </c>
      <c r="J367" s="84">
        <f t="shared" si="23"/>
        <v>1568031</v>
      </c>
      <c r="K367" s="89" t="e">
        <f>+VLOOKUP(F367,Sheet3!C$5:F$274,4,0)</f>
        <v>#N/A</v>
      </c>
      <c r="L367" s="86" t="e">
        <f t="shared" si="24"/>
        <v>#N/A</v>
      </c>
    </row>
    <row r="368" spans="1:12" outlineLevel="1" x14ac:dyDescent="0.25">
      <c r="A368" s="73">
        <f t="shared" si="21"/>
        <v>11</v>
      </c>
      <c r="B368" s="82">
        <v>44882</v>
      </c>
      <c r="C368" s="83" t="s">
        <v>100</v>
      </c>
      <c r="D368" s="83" t="s">
        <v>532</v>
      </c>
      <c r="E368" s="83" t="s">
        <v>993</v>
      </c>
      <c r="F368" s="83">
        <f t="shared" si="22"/>
        <v>51054</v>
      </c>
      <c r="G368" s="84">
        <v>549890</v>
      </c>
      <c r="H368" s="85" t="s">
        <v>486</v>
      </c>
      <c r="I368" s="84">
        <v>43991</v>
      </c>
      <c r="J368" s="84">
        <f t="shared" si="23"/>
        <v>593881</v>
      </c>
      <c r="K368" s="89" t="e">
        <f>+VLOOKUP(F368,Sheet3!C$5:F$274,4,0)</f>
        <v>#N/A</v>
      </c>
      <c r="L368" s="86" t="e">
        <f t="shared" si="24"/>
        <v>#N/A</v>
      </c>
    </row>
    <row r="369" spans="1:12" outlineLevel="1" x14ac:dyDescent="0.25">
      <c r="A369" s="73">
        <f t="shared" si="21"/>
        <v>11</v>
      </c>
      <c r="B369" s="82">
        <v>44882</v>
      </c>
      <c r="C369" s="83" t="s">
        <v>110</v>
      </c>
      <c r="D369" s="83" t="s">
        <v>532</v>
      </c>
      <c r="E369" s="83" t="s">
        <v>994</v>
      </c>
      <c r="F369" s="83">
        <f t="shared" si="22"/>
        <v>51112</v>
      </c>
      <c r="G369" s="84">
        <v>602490</v>
      </c>
      <c r="H369" s="85" t="s">
        <v>486</v>
      </c>
      <c r="I369" s="84">
        <v>48199</v>
      </c>
      <c r="J369" s="84">
        <f t="shared" si="23"/>
        <v>650689</v>
      </c>
      <c r="K369" s="89" t="e">
        <f>+VLOOKUP(F369,Sheet3!C$5:F$274,4,0)</f>
        <v>#N/A</v>
      </c>
      <c r="L369" s="86" t="e">
        <f t="shared" si="24"/>
        <v>#N/A</v>
      </c>
    </row>
    <row r="370" spans="1:12" outlineLevel="1" x14ac:dyDescent="0.25">
      <c r="A370" s="73">
        <f t="shared" si="21"/>
        <v>11</v>
      </c>
      <c r="B370" s="82">
        <v>44882</v>
      </c>
      <c r="C370" s="83" t="s">
        <v>108</v>
      </c>
      <c r="D370" s="83" t="s">
        <v>532</v>
      </c>
      <c r="E370" s="83" t="s">
        <v>995</v>
      </c>
      <c r="F370" s="83">
        <f t="shared" si="22"/>
        <v>51113</v>
      </c>
      <c r="G370" s="84">
        <v>2827408</v>
      </c>
      <c r="H370" s="85" t="s">
        <v>486</v>
      </c>
      <c r="I370" s="84">
        <v>226193</v>
      </c>
      <c r="J370" s="84">
        <f t="shared" si="23"/>
        <v>3053601</v>
      </c>
      <c r="K370" s="89" t="e">
        <f>+VLOOKUP(F370,Sheet3!C$5:F$274,4,0)</f>
        <v>#N/A</v>
      </c>
      <c r="L370" s="86" t="e">
        <f t="shared" si="24"/>
        <v>#N/A</v>
      </c>
    </row>
    <row r="371" spans="1:12" outlineLevel="1" x14ac:dyDescent="0.25">
      <c r="A371" s="73">
        <f t="shared" si="21"/>
        <v>11</v>
      </c>
      <c r="B371" s="82">
        <v>44882</v>
      </c>
      <c r="C371" s="83" t="s">
        <v>109</v>
      </c>
      <c r="D371" s="83" t="s">
        <v>532</v>
      </c>
      <c r="E371" s="83" t="s">
        <v>996</v>
      </c>
      <c r="F371" s="83">
        <f t="shared" si="22"/>
        <v>51174</v>
      </c>
      <c r="G371" s="84">
        <v>1952158</v>
      </c>
      <c r="H371" s="85" t="s">
        <v>486</v>
      </c>
      <c r="I371" s="84">
        <v>156173</v>
      </c>
      <c r="J371" s="84">
        <f t="shared" si="23"/>
        <v>2108331</v>
      </c>
      <c r="K371" s="89" t="e">
        <f>+VLOOKUP(F371,Sheet3!C$5:F$274,4,0)</f>
        <v>#N/A</v>
      </c>
      <c r="L371" s="86" t="e">
        <f t="shared" si="24"/>
        <v>#N/A</v>
      </c>
    </row>
    <row r="372" spans="1:12" outlineLevel="1" x14ac:dyDescent="0.25">
      <c r="A372" s="73">
        <f t="shared" si="21"/>
        <v>11</v>
      </c>
      <c r="B372" s="82">
        <v>44882</v>
      </c>
      <c r="C372" s="83" t="s">
        <v>103</v>
      </c>
      <c r="D372" s="83" t="s">
        <v>532</v>
      </c>
      <c r="E372" s="83" t="s">
        <v>997</v>
      </c>
      <c r="F372" s="83">
        <f t="shared" si="22"/>
        <v>51175</v>
      </c>
      <c r="G372" s="84">
        <v>924437</v>
      </c>
      <c r="H372" s="85" t="s">
        <v>486</v>
      </c>
      <c r="I372" s="84">
        <v>73955</v>
      </c>
      <c r="J372" s="84">
        <f t="shared" si="23"/>
        <v>998392</v>
      </c>
      <c r="K372" s="89" t="e">
        <f>+VLOOKUP(F372,Sheet3!C$5:F$274,4,0)</f>
        <v>#N/A</v>
      </c>
      <c r="L372" s="86" t="e">
        <f t="shared" si="24"/>
        <v>#N/A</v>
      </c>
    </row>
    <row r="373" spans="1:12" outlineLevel="1" x14ac:dyDescent="0.25">
      <c r="A373" s="73">
        <f t="shared" si="21"/>
        <v>11</v>
      </c>
      <c r="B373" s="82">
        <v>44882</v>
      </c>
      <c r="C373" s="83" t="s">
        <v>116</v>
      </c>
      <c r="D373" s="83" t="s">
        <v>532</v>
      </c>
      <c r="E373" s="83" t="s">
        <v>998</v>
      </c>
      <c r="F373" s="83">
        <f t="shared" si="22"/>
        <v>51176</v>
      </c>
      <c r="G373" s="84">
        <v>5090545</v>
      </c>
      <c r="H373" s="85" t="s">
        <v>486</v>
      </c>
      <c r="I373" s="84">
        <v>407244</v>
      </c>
      <c r="J373" s="84">
        <f t="shared" si="23"/>
        <v>5497789</v>
      </c>
      <c r="K373" s="89" t="e">
        <f>+VLOOKUP(F373,Sheet3!C$5:F$274,4,0)</f>
        <v>#N/A</v>
      </c>
      <c r="L373" s="86" t="e">
        <f t="shared" si="24"/>
        <v>#N/A</v>
      </c>
    </row>
    <row r="374" spans="1:12" outlineLevel="1" x14ac:dyDescent="0.25">
      <c r="A374" s="73">
        <f t="shared" si="21"/>
        <v>11</v>
      </c>
      <c r="B374" s="82">
        <v>44882</v>
      </c>
      <c r="C374" s="83" t="s">
        <v>98</v>
      </c>
      <c r="D374" s="83" t="s">
        <v>532</v>
      </c>
      <c r="E374" s="83" t="s">
        <v>999</v>
      </c>
      <c r="F374" s="83">
        <f t="shared" si="22"/>
        <v>51180</v>
      </c>
      <c r="G374" s="84">
        <v>3181986</v>
      </c>
      <c r="H374" s="85" t="s">
        <v>486</v>
      </c>
      <c r="I374" s="84">
        <v>254559</v>
      </c>
      <c r="J374" s="84">
        <f t="shared" si="23"/>
        <v>3436545</v>
      </c>
      <c r="K374" s="89" t="e">
        <f>+VLOOKUP(F374,Sheet3!C$5:F$274,4,0)</f>
        <v>#N/A</v>
      </c>
      <c r="L374" s="86" t="e">
        <f t="shared" si="24"/>
        <v>#N/A</v>
      </c>
    </row>
    <row r="375" spans="1:12" outlineLevel="1" x14ac:dyDescent="0.25">
      <c r="A375" s="73">
        <f t="shared" si="21"/>
        <v>11</v>
      </c>
      <c r="B375" s="82">
        <v>44883</v>
      </c>
      <c r="C375" s="83" t="s">
        <v>102</v>
      </c>
      <c r="D375" s="83" t="s">
        <v>532</v>
      </c>
      <c r="E375" s="83" t="s">
        <v>1000</v>
      </c>
      <c r="F375" s="83">
        <f t="shared" si="22"/>
        <v>51194</v>
      </c>
      <c r="G375" s="84">
        <v>1419063</v>
      </c>
      <c r="H375" s="85" t="s">
        <v>486</v>
      </c>
      <c r="I375" s="84">
        <v>113525</v>
      </c>
      <c r="J375" s="84">
        <f t="shared" si="23"/>
        <v>1532588</v>
      </c>
      <c r="K375" s="89" t="e">
        <f>+VLOOKUP(F375,Sheet3!C$5:F$274,4,0)</f>
        <v>#N/A</v>
      </c>
      <c r="L375" s="86" t="e">
        <f t="shared" si="24"/>
        <v>#N/A</v>
      </c>
    </row>
    <row r="376" spans="1:12" outlineLevel="1" x14ac:dyDescent="0.25">
      <c r="A376" s="73">
        <f t="shared" si="21"/>
        <v>11</v>
      </c>
      <c r="B376" s="82">
        <v>44883</v>
      </c>
      <c r="C376" s="83" t="s">
        <v>104</v>
      </c>
      <c r="D376" s="83" t="s">
        <v>532</v>
      </c>
      <c r="E376" s="83" t="s">
        <v>1001</v>
      </c>
      <c r="F376" s="83">
        <f t="shared" si="22"/>
        <v>51400</v>
      </c>
      <c r="G376" s="84">
        <v>2212698</v>
      </c>
      <c r="H376" s="85" t="s">
        <v>486</v>
      </c>
      <c r="I376" s="84">
        <v>177016</v>
      </c>
      <c r="J376" s="84">
        <f t="shared" si="23"/>
        <v>2389714</v>
      </c>
      <c r="K376" s="89" t="e">
        <f>+VLOOKUP(F376,Sheet3!C$5:F$274,4,0)</f>
        <v>#N/A</v>
      </c>
      <c r="L376" s="86" t="e">
        <f t="shared" si="24"/>
        <v>#N/A</v>
      </c>
    </row>
    <row r="377" spans="1:12" outlineLevel="1" x14ac:dyDescent="0.25">
      <c r="A377" s="73">
        <f t="shared" si="21"/>
        <v>11</v>
      </c>
      <c r="B377" s="82">
        <v>44883</v>
      </c>
      <c r="C377" s="83" t="s">
        <v>101</v>
      </c>
      <c r="D377" s="83" t="s">
        <v>532</v>
      </c>
      <c r="E377" s="83" t="s">
        <v>1002</v>
      </c>
      <c r="F377" s="83">
        <f t="shared" si="22"/>
        <v>51578</v>
      </c>
      <c r="G377" s="84">
        <v>1492976</v>
      </c>
      <c r="H377" s="85" t="s">
        <v>486</v>
      </c>
      <c r="I377" s="84">
        <v>119438</v>
      </c>
      <c r="J377" s="84">
        <f t="shared" si="23"/>
        <v>1612414</v>
      </c>
      <c r="K377" s="89" t="e">
        <f>+VLOOKUP(F377,Sheet3!C$5:F$274,4,0)</f>
        <v>#N/A</v>
      </c>
      <c r="L377" s="86" t="e">
        <f t="shared" si="24"/>
        <v>#N/A</v>
      </c>
    </row>
    <row r="378" spans="1:12" outlineLevel="1" x14ac:dyDescent="0.25">
      <c r="A378" s="73">
        <f t="shared" si="21"/>
        <v>11</v>
      </c>
      <c r="B378" s="82">
        <v>44883</v>
      </c>
      <c r="C378" s="83" t="s">
        <v>111</v>
      </c>
      <c r="D378" s="83" t="s">
        <v>532</v>
      </c>
      <c r="E378" s="83" t="s">
        <v>1003</v>
      </c>
      <c r="F378" s="83">
        <f t="shared" si="22"/>
        <v>51579</v>
      </c>
      <c r="G378" s="84">
        <v>3505558</v>
      </c>
      <c r="H378" s="85" t="s">
        <v>486</v>
      </c>
      <c r="I378" s="84">
        <v>280445</v>
      </c>
      <c r="J378" s="84">
        <f t="shared" si="23"/>
        <v>3786003</v>
      </c>
      <c r="K378" s="89" t="e">
        <f>+VLOOKUP(F378,Sheet3!C$5:F$274,4,0)</f>
        <v>#N/A</v>
      </c>
      <c r="L378" s="86" t="e">
        <f t="shared" si="24"/>
        <v>#N/A</v>
      </c>
    </row>
    <row r="379" spans="1:12" outlineLevel="1" x14ac:dyDescent="0.25">
      <c r="A379" s="73">
        <f t="shared" si="21"/>
        <v>11</v>
      </c>
      <c r="B379" s="82">
        <v>44884</v>
      </c>
      <c r="C379" s="83" t="s">
        <v>106</v>
      </c>
      <c r="D379" s="83" t="s">
        <v>532</v>
      </c>
      <c r="E379" s="83" t="s">
        <v>1004</v>
      </c>
      <c r="F379" s="83">
        <f t="shared" si="22"/>
        <v>51962</v>
      </c>
      <c r="G379" s="84">
        <v>1336380</v>
      </c>
      <c r="H379" s="85" t="s">
        <v>486</v>
      </c>
      <c r="I379" s="84">
        <v>106910</v>
      </c>
      <c r="J379" s="84">
        <f t="shared" si="23"/>
        <v>1443290</v>
      </c>
      <c r="K379" s="89" t="e">
        <f>+VLOOKUP(F379,Sheet3!C$5:F$274,4,0)</f>
        <v>#N/A</v>
      </c>
      <c r="L379" s="86" t="e">
        <f t="shared" si="24"/>
        <v>#N/A</v>
      </c>
    </row>
    <row r="380" spans="1:12" outlineLevel="1" x14ac:dyDescent="0.25">
      <c r="A380" s="73">
        <f t="shared" si="21"/>
        <v>11</v>
      </c>
      <c r="B380" s="82">
        <v>44887</v>
      </c>
      <c r="C380" s="83" t="s">
        <v>114</v>
      </c>
      <c r="D380" s="83" t="s">
        <v>532</v>
      </c>
      <c r="E380" s="83" t="s">
        <v>1005</v>
      </c>
      <c r="F380" s="83">
        <f t="shared" si="22"/>
        <v>52018</v>
      </c>
      <c r="G380" s="84">
        <v>1022096</v>
      </c>
      <c r="H380" s="85" t="s">
        <v>486</v>
      </c>
      <c r="I380" s="84">
        <v>81768</v>
      </c>
      <c r="J380" s="84">
        <f t="shared" si="23"/>
        <v>1103864</v>
      </c>
      <c r="K380" s="89" t="e">
        <f>+VLOOKUP(F380,Sheet3!C$5:F$274,4,0)</f>
        <v>#N/A</v>
      </c>
      <c r="L380" s="86" t="e">
        <f t="shared" si="24"/>
        <v>#N/A</v>
      </c>
    </row>
    <row r="381" spans="1:12" outlineLevel="1" x14ac:dyDescent="0.25">
      <c r="A381" s="73">
        <f t="shared" si="21"/>
        <v>11</v>
      </c>
      <c r="B381" s="82">
        <v>44887</v>
      </c>
      <c r="C381" s="83" t="s">
        <v>115</v>
      </c>
      <c r="D381" s="83" t="s">
        <v>532</v>
      </c>
      <c r="E381" s="83" t="s">
        <v>1006</v>
      </c>
      <c r="F381" s="83">
        <f t="shared" si="22"/>
        <v>52035</v>
      </c>
      <c r="G381" s="84">
        <v>3764972</v>
      </c>
      <c r="H381" s="85" t="s">
        <v>486</v>
      </c>
      <c r="I381" s="84">
        <v>301198</v>
      </c>
      <c r="J381" s="84">
        <f t="shared" si="23"/>
        <v>4066170</v>
      </c>
      <c r="K381" s="89" t="e">
        <f>+VLOOKUP(F381,Sheet3!C$5:F$274,4,0)</f>
        <v>#N/A</v>
      </c>
      <c r="L381" s="86" t="e">
        <f t="shared" si="24"/>
        <v>#N/A</v>
      </c>
    </row>
    <row r="382" spans="1:12" outlineLevel="1" x14ac:dyDescent="0.25">
      <c r="A382" s="73">
        <f t="shared" si="21"/>
        <v>11</v>
      </c>
      <c r="B382" s="82">
        <v>44887</v>
      </c>
      <c r="C382" s="83" t="s">
        <v>107</v>
      </c>
      <c r="D382" s="83" t="s">
        <v>532</v>
      </c>
      <c r="E382" s="83" t="s">
        <v>1007</v>
      </c>
      <c r="F382" s="83">
        <f t="shared" si="22"/>
        <v>52055</v>
      </c>
      <c r="G382" s="84">
        <v>697594</v>
      </c>
      <c r="H382" s="85" t="s">
        <v>486</v>
      </c>
      <c r="I382" s="84">
        <v>55808</v>
      </c>
      <c r="J382" s="84">
        <f t="shared" si="23"/>
        <v>753402</v>
      </c>
      <c r="K382" s="89" t="e">
        <f>+VLOOKUP(F382,Sheet3!C$5:F$274,4,0)</f>
        <v>#N/A</v>
      </c>
      <c r="L382" s="86" t="e">
        <f t="shared" si="24"/>
        <v>#N/A</v>
      </c>
    </row>
    <row r="383" spans="1:12" outlineLevel="1" x14ac:dyDescent="0.25">
      <c r="A383" s="73">
        <f t="shared" si="21"/>
        <v>11</v>
      </c>
      <c r="B383" s="82">
        <v>44887</v>
      </c>
      <c r="C383" s="83" t="s">
        <v>113</v>
      </c>
      <c r="D383" s="83" t="s">
        <v>532</v>
      </c>
      <c r="E383" s="83" t="s">
        <v>1008</v>
      </c>
      <c r="F383" s="83">
        <f t="shared" si="22"/>
        <v>52057</v>
      </c>
      <c r="G383" s="84">
        <v>1688082</v>
      </c>
      <c r="H383" s="85" t="s">
        <v>486</v>
      </c>
      <c r="I383" s="84">
        <v>135047</v>
      </c>
      <c r="J383" s="84">
        <f t="shared" si="23"/>
        <v>1823129</v>
      </c>
      <c r="K383" s="89" t="e">
        <f>+VLOOKUP(F383,Sheet3!C$5:F$274,4,0)</f>
        <v>#N/A</v>
      </c>
      <c r="L383" s="86" t="e">
        <f t="shared" si="24"/>
        <v>#N/A</v>
      </c>
    </row>
    <row r="384" spans="1:12" outlineLevel="1" x14ac:dyDescent="0.25">
      <c r="A384" s="73">
        <f t="shared" si="21"/>
        <v>11</v>
      </c>
      <c r="B384" s="82">
        <v>44887</v>
      </c>
      <c r="C384" s="83" t="s">
        <v>112</v>
      </c>
      <c r="D384" s="83" t="s">
        <v>532</v>
      </c>
      <c r="E384" s="83" t="s">
        <v>1009</v>
      </c>
      <c r="F384" s="83">
        <f t="shared" si="22"/>
        <v>52059</v>
      </c>
      <c r="G384" s="84">
        <v>1588287</v>
      </c>
      <c r="H384" s="85" t="s">
        <v>486</v>
      </c>
      <c r="I384" s="84">
        <v>127063</v>
      </c>
      <c r="J384" s="84">
        <f t="shared" si="23"/>
        <v>1715350</v>
      </c>
      <c r="K384" s="89" t="e">
        <f>+VLOOKUP(F384,Sheet3!C$5:F$274,4,0)</f>
        <v>#N/A</v>
      </c>
      <c r="L384" s="86" t="e">
        <f t="shared" si="24"/>
        <v>#N/A</v>
      </c>
    </row>
    <row r="385" spans="1:12" outlineLevel="1" x14ac:dyDescent="0.25">
      <c r="A385" s="73">
        <f t="shared" si="21"/>
        <v>11</v>
      </c>
      <c r="B385" s="82">
        <v>44888</v>
      </c>
      <c r="C385" s="83" t="s">
        <v>117</v>
      </c>
      <c r="D385" s="83" t="s">
        <v>532</v>
      </c>
      <c r="E385" s="83" t="s">
        <v>1010</v>
      </c>
      <c r="F385" s="83">
        <f t="shared" si="22"/>
        <v>52109</v>
      </c>
      <c r="G385" s="84">
        <v>1757634</v>
      </c>
      <c r="H385" s="85" t="s">
        <v>486</v>
      </c>
      <c r="I385" s="84">
        <v>140611</v>
      </c>
      <c r="J385" s="84">
        <f t="shared" si="23"/>
        <v>1898245</v>
      </c>
      <c r="K385" s="89" t="e">
        <f>+VLOOKUP(F385,Sheet3!C$5:F$274,4,0)</f>
        <v>#N/A</v>
      </c>
      <c r="L385" s="86" t="e">
        <f t="shared" si="24"/>
        <v>#N/A</v>
      </c>
    </row>
    <row r="386" spans="1:12" outlineLevel="1" x14ac:dyDescent="0.25">
      <c r="A386" s="73">
        <f t="shared" si="21"/>
        <v>11</v>
      </c>
      <c r="B386" s="82">
        <v>44890</v>
      </c>
      <c r="C386" s="83" t="s">
        <v>120</v>
      </c>
      <c r="D386" s="83" t="s">
        <v>532</v>
      </c>
      <c r="E386" s="83" t="s">
        <v>1011</v>
      </c>
      <c r="F386" s="83">
        <f t="shared" si="22"/>
        <v>52735</v>
      </c>
      <c r="G386" s="84">
        <v>1009181</v>
      </c>
      <c r="H386" s="85" t="s">
        <v>486</v>
      </c>
      <c r="I386" s="84">
        <v>80734</v>
      </c>
      <c r="J386" s="84">
        <f t="shared" si="23"/>
        <v>1089915</v>
      </c>
      <c r="K386" s="89" t="e">
        <f>+VLOOKUP(F386,Sheet3!C$5:F$274,4,0)</f>
        <v>#N/A</v>
      </c>
      <c r="L386" s="86" t="e">
        <f t="shared" si="24"/>
        <v>#N/A</v>
      </c>
    </row>
    <row r="387" spans="1:12" outlineLevel="1" x14ac:dyDescent="0.25">
      <c r="A387" s="73">
        <f t="shared" si="21"/>
        <v>11</v>
      </c>
      <c r="B387" s="82">
        <v>44890</v>
      </c>
      <c r="C387" s="83" t="s">
        <v>118</v>
      </c>
      <c r="D387" s="83" t="s">
        <v>532</v>
      </c>
      <c r="E387" s="83" t="s">
        <v>1012</v>
      </c>
      <c r="F387" s="83">
        <f t="shared" si="22"/>
        <v>52736</v>
      </c>
      <c r="G387" s="84">
        <v>770817</v>
      </c>
      <c r="H387" s="85" t="s">
        <v>486</v>
      </c>
      <c r="I387" s="84">
        <v>61665</v>
      </c>
      <c r="J387" s="84">
        <f t="shared" si="23"/>
        <v>832482</v>
      </c>
      <c r="K387" s="89" t="e">
        <f>+VLOOKUP(F387,Sheet3!C$5:F$274,4,0)</f>
        <v>#N/A</v>
      </c>
      <c r="L387" s="86" t="e">
        <f t="shared" si="24"/>
        <v>#N/A</v>
      </c>
    </row>
    <row r="388" spans="1:12" outlineLevel="1" x14ac:dyDescent="0.25">
      <c r="A388" s="73">
        <f t="shared" si="21"/>
        <v>11</v>
      </c>
      <c r="B388" s="82">
        <v>44890</v>
      </c>
      <c r="C388" s="83" t="s">
        <v>121</v>
      </c>
      <c r="D388" s="83" t="s">
        <v>532</v>
      </c>
      <c r="E388" s="83" t="s">
        <v>1013</v>
      </c>
      <c r="F388" s="83">
        <f t="shared" si="22"/>
        <v>52786</v>
      </c>
      <c r="G388" s="84">
        <v>780309</v>
      </c>
      <c r="H388" s="85" t="s">
        <v>486</v>
      </c>
      <c r="I388" s="84">
        <v>62425</v>
      </c>
      <c r="J388" s="84">
        <f t="shared" si="23"/>
        <v>842734</v>
      </c>
      <c r="K388" s="89" t="e">
        <f>+VLOOKUP(F388,Sheet3!C$5:F$274,4,0)</f>
        <v>#N/A</v>
      </c>
      <c r="L388" s="86" t="e">
        <f t="shared" si="24"/>
        <v>#N/A</v>
      </c>
    </row>
    <row r="389" spans="1:12" outlineLevel="1" x14ac:dyDescent="0.25">
      <c r="A389" s="73">
        <f t="shared" ref="A389:A449" si="25">+MONTH(B389)</f>
        <v>11</v>
      </c>
      <c r="B389" s="82">
        <v>44894</v>
      </c>
      <c r="C389" s="83" t="s">
        <v>125</v>
      </c>
      <c r="D389" s="83" t="s">
        <v>532</v>
      </c>
      <c r="E389" s="83" t="s">
        <v>1014</v>
      </c>
      <c r="F389" s="83">
        <f t="shared" ref="F389:F449" si="26">+C389*1</f>
        <v>53212</v>
      </c>
      <c r="G389" s="84">
        <v>676051</v>
      </c>
      <c r="H389" s="85" t="s">
        <v>486</v>
      </c>
      <c r="I389" s="84">
        <v>54084</v>
      </c>
      <c r="J389" s="84">
        <f t="shared" ref="J389:J449" si="27">+I389+G389</f>
        <v>730135</v>
      </c>
      <c r="K389" s="89" t="e">
        <f>+VLOOKUP(F389,Sheet3!C$5:F$274,4,0)</f>
        <v>#N/A</v>
      </c>
      <c r="L389" s="86" t="e">
        <f t="shared" ref="L389:L449" si="28">+K389-J389</f>
        <v>#N/A</v>
      </c>
    </row>
    <row r="390" spans="1:12" outlineLevel="1" x14ac:dyDescent="0.25">
      <c r="A390" s="73">
        <f t="shared" si="25"/>
        <v>11</v>
      </c>
      <c r="B390" s="82">
        <v>44894</v>
      </c>
      <c r="C390" s="83" t="s">
        <v>122</v>
      </c>
      <c r="D390" s="83" t="s">
        <v>532</v>
      </c>
      <c r="E390" s="83" t="s">
        <v>1015</v>
      </c>
      <c r="F390" s="83">
        <f t="shared" si="26"/>
        <v>53213</v>
      </c>
      <c r="G390" s="84">
        <v>1500634</v>
      </c>
      <c r="H390" s="85" t="s">
        <v>486</v>
      </c>
      <c r="I390" s="84">
        <v>120051</v>
      </c>
      <c r="J390" s="84">
        <f t="shared" si="27"/>
        <v>1620685</v>
      </c>
      <c r="K390" s="89" t="e">
        <f>+VLOOKUP(F390,Sheet3!C$5:F$274,4,0)</f>
        <v>#N/A</v>
      </c>
      <c r="L390" s="86" t="e">
        <f t="shared" si="28"/>
        <v>#N/A</v>
      </c>
    </row>
    <row r="391" spans="1:12" outlineLevel="1" x14ac:dyDescent="0.25">
      <c r="A391" s="73">
        <f t="shared" si="25"/>
        <v>11</v>
      </c>
      <c r="B391" s="82">
        <v>44894</v>
      </c>
      <c r="C391" s="83" t="s">
        <v>123</v>
      </c>
      <c r="D391" s="83" t="s">
        <v>532</v>
      </c>
      <c r="E391" s="83" t="s">
        <v>1016</v>
      </c>
      <c r="F391" s="83">
        <f t="shared" si="26"/>
        <v>53215</v>
      </c>
      <c r="G391" s="84">
        <v>1320040</v>
      </c>
      <c r="H391" s="85" t="s">
        <v>486</v>
      </c>
      <c r="I391" s="84">
        <v>105603</v>
      </c>
      <c r="J391" s="84">
        <f t="shared" si="27"/>
        <v>1425643</v>
      </c>
      <c r="K391" s="89" t="e">
        <f>+VLOOKUP(F391,Sheet3!C$5:F$274,4,0)</f>
        <v>#N/A</v>
      </c>
      <c r="L391" s="86" t="e">
        <f t="shared" si="28"/>
        <v>#N/A</v>
      </c>
    </row>
    <row r="392" spans="1:12" outlineLevel="1" x14ac:dyDescent="0.25">
      <c r="A392" s="73">
        <f t="shared" si="25"/>
        <v>11</v>
      </c>
      <c r="B392" s="82">
        <v>44894</v>
      </c>
      <c r="C392" s="83" t="s">
        <v>124</v>
      </c>
      <c r="D392" s="83" t="s">
        <v>532</v>
      </c>
      <c r="E392" s="83" t="s">
        <v>1017</v>
      </c>
      <c r="F392" s="83">
        <f t="shared" si="26"/>
        <v>53216</v>
      </c>
      <c r="G392" s="84">
        <v>621879</v>
      </c>
      <c r="H392" s="85" t="s">
        <v>486</v>
      </c>
      <c r="I392" s="84">
        <v>49750</v>
      </c>
      <c r="J392" s="84">
        <f t="shared" si="27"/>
        <v>671629</v>
      </c>
      <c r="K392" s="89" t="e">
        <f>+VLOOKUP(F392,Sheet3!C$5:F$274,4,0)</f>
        <v>#N/A</v>
      </c>
      <c r="L392" s="86" t="e">
        <f t="shared" si="28"/>
        <v>#N/A</v>
      </c>
    </row>
    <row r="393" spans="1:12" outlineLevel="1" x14ac:dyDescent="0.25">
      <c r="A393" s="73">
        <f t="shared" si="25"/>
        <v>12</v>
      </c>
      <c r="B393" s="82">
        <v>44896</v>
      </c>
      <c r="C393" s="83" t="s">
        <v>126</v>
      </c>
      <c r="D393" s="83" t="s">
        <v>532</v>
      </c>
      <c r="E393" s="83" t="s">
        <v>1018</v>
      </c>
      <c r="F393" s="83">
        <f t="shared" si="26"/>
        <v>53335</v>
      </c>
      <c r="G393" s="84">
        <v>1381592</v>
      </c>
      <c r="H393" s="85" t="s">
        <v>486</v>
      </c>
      <c r="I393" s="84">
        <v>110527</v>
      </c>
      <c r="J393" s="84">
        <f t="shared" si="27"/>
        <v>1492119</v>
      </c>
      <c r="K393" s="89" t="e">
        <f>+VLOOKUP(F393,Sheet3!C$5:F$274,4,0)</f>
        <v>#N/A</v>
      </c>
      <c r="L393" s="86" t="e">
        <f t="shared" si="28"/>
        <v>#N/A</v>
      </c>
    </row>
    <row r="394" spans="1:12" outlineLevel="1" x14ac:dyDescent="0.25">
      <c r="A394" s="73">
        <f t="shared" si="25"/>
        <v>12</v>
      </c>
      <c r="B394" s="82">
        <v>44896</v>
      </c>
      <c r="C394" s="83" t="s">
        <v>128</v>
      </c>
      <c r="D394" s="83" t="s">
        <v>532</v>
      </c>
      <c r="E394" s="83" t="s">
        <v>1019</v>
      </c>
      <c r="F394" s="83">
        <f t="shared" si="26"/>
        <v>53379</v>
      </c>
      <c r="G394" s="84">
        <v>2834188</v>
      </c>
      <c r="H394" s="85" t="s">
        <v>486</v>
      </c>
      <c r="I394" s="84">
        <v>226735</v>
      </c>
      <c r="J394" s="84">
        <f t="shared" si="27"/>
        <v>3060923</v>
      </c>
      <c r="K394" s="89" t="e">
        <f>+VLOOKUP(F394,Sheet3!C$5:F$274,4,0)</f>
        <v>#N/A</v>
      </c>
      <c r="L394" s="86" t="e">
        <f t="shared" si="28"/>
        <v>#N/A</v>
      </c>
    </row>
    <row r="395" spans="1:12" outlineLevel="1" x14ac:dyDescent="0.25">
      <c r="A395" s="73">
        <f t="shared" si="25"/>
        <v>12</v>
      </c>
      <c r="B395" s="82">
        <v>44896</v>
      </c>
      <c r="C395" s="83" t="s">
        <v>129</v>
      </c>
      <c r="D395" s="83" t="s">
        <v>532</v>
      </c>
      <c r="E395" s="83" t="s">
        <v>1020</v>
      </c>
      <c r="F395" s="83">
        <f t="shared" si="26"/>
        <v>53459</v>
      </c>
      <c r="G395" s="84">
        <v>1227681</v>
      </c>
      <c r="H395" s="85" t="s">
        <v>486</v>
      </c>
      <c r="I395" s="84">
        <v>98214</v>
      </c>
      <c r="J395" s="84">
        <f t="shared" si="27"/>
        <v>1325895</v>
      </c>
      <c r="K395" s="89" t="e">
        <f>+VLOOKUP(F395,Sheet3!C$5:F$274,4,0)</f>
        <v>#N/A</v>
      </c>
      <c r="L395" s="86" t="e">
        <f t="shared" si="28"/>
        <v>#N/A</v>
      </c>
    </row>
    <row r="396" spans="1:12" outlineLevel="1" x14ac:dyDescent="0.25">
      <c r="A396" s="73">
        <f t="shared" si="25"/>
        <v>12</v>
      </c>
      <c r="B396" s="82">
        <v>44896</v>
      </c>
      <c r="C396" s="83" t="s">
        <v>131</v>
      </c>
      <c r="D396" s="83" t="s">
        <v>532</v>
      </c>
      <c r="E396" s="83" t="s">
        <v>1021</v>
      </c>
      <c r="F396" s="83">
        <f t="shared" si="26"/>
        <v>53604</v>
      </c>
      <c r="G396" s="84">
        <v>491576</v>
      </c>
      <c r="H396" s="85" t="s">
        <v>486</v>
      </c>
      <c r="I396" s="84">
        <v>39326</v>
      </c>
      <c r="J396" s="84">
        <f t="shared" si="27"/>
        <v>530902</v>
      </c>
      <c r="K396" s="89" t="e">
        <f>+VLOOKUP(F396,Sheet3!C$5:F$274,4,0)</f>
        <v>#N/A</v>
      </c>
      <c r="L396" s="86" t="e">
        <f t="shared" si="28"/>
        <v>#N/A</v>
      </c>
    </row>
    <row r="397" spans="1:12" outlineLevel="1" x14ac:dyDescent="0.25">
      <c r="A397" s="73">
        <f t="shared" si="25"/>
        <v>12</v>
      </c>
      <c r="B397" s="82">
        <v>44897</v>
      </c>
      <c r="C397" s="83" t="s">
        <v>133</v>
      </c>
      <c r="D397" s="83" t="s">
        <v>532</v>
      </c>
      <c r="E397" s="83" t="s">
        <v>1022</v>
      </c>
      <c r="F397" s="83">
        <f t="shared" si="26"/>
        <v>54127</v>
      </c>
      <c r="G397" s="84">
        <v>1664709</v>
      </c>
      <c r="H397" s="85" t="s">
        <v>486</v>
      </c>
      <c r="I397" s="84">
        <v>133177</v>
      </c>
      <c r="J397" s="84">
        <f t="shared" si="27"/>
        <v>1797886</v>
      </c>
      <c r="K397" s="89" t="e">
        <f>+VLOOKUP(F397,Sheet3!C$5:F$274,4,0)</f>
        <v>#N/A</v>
      </c>
      <c r="L397" s="86" t="e">
        <f t="shared" si="28"/>
        <v>#N/A</v>
      </c>
    </row>
    <row r="398" spans="1:12" outlineLevel="1" x14ac:dyDescent="0.25">
      <c r="A398" s="73">
        <f t="shared" si="25"/>
        <v>12</v>
      </c>
      <c r="B398" s="82">
        <v>44897</v>
      </c>
      <c r="C398" s="83" t="s">
        <v>156</v>
      </c>
      <c r="D398" s="83" t="s">
        <v>532</v>
      </c>
      <c r="E398" s="83" t="s">
        <v>1023</v>
      </c>
      <c r="F398" s="83">
        <f t="shared" si="26"/>
        <v>54128</v>
      </c>
      <c r="G398" s="84">
        <v>929060</v>
      </c>
      <c r="H398" s="85" t="s">
        <v>486</v>
      </c>
      <c r="I398" s="84">
        <v>74325</v>
      </c>
      <c r="J398" s="84">
        <f t="shared" si="27"/>
        <v>1003385</v>
      </c>
      <c r="K398" s="89" t="e">
        <f>+VLOOKUP(F398,Sheet3!C$5:F$274,4,0)</f>
        <v>#N/A</v>
      </c>
      <c r="L398" s="86" t="e">
        <f t="shared" si="28"/>
        <v>#N/A</v>
      </c>
    </row>
    <row r="399" spans="1:12" outlineLevel="1" x14ac:dyDescent="0.25">
      <c r="A399" s="73">
        <f t="shared" si="25"/>
        <v>12</v>
      </c>
      <c r="B399" s="82">
        <v>44897</v>
      </c>
      <c r="C399" s="83" t="s">
        <v>130</v>
      </c>
      <c r="D399" s="83" t="s">
        <v>532</v>
      </c>
      <c r="E399" s="83" t="s">
        <v>1024</v>
      </c>
      <c r="F399" s="83">
        <f t="shared" si="26"/>
        <v>54200</v>
      </c>
      <c r="G399" s="84">
        <v>3233952</v>
      </c>
      <c r="H399" s="85" t="s">
        <v>486</v>
      </c>
      <c r="I399" s="84">
        <v>258716</v>
      </c>
      <c r="J399" s="84">
        <f t="shared" si="27"/>
        <v>3492668</v>
      </c>
      <c r="K399" s="89" t="e">
        <f>+VLOOKUP(F399,Sheet3!C$5:F$274,4,0)</f>
        <v>#N/A</v>
      </c>
      <c r="L399" s="86" t="e">
        <f t="shared" si="28"/>
        <v>#N/A</v>
      </c>
    </row>
    <row r="400" spans="1:12" outlineLevel="1" x14ac:dyDescent="0.25">
      <c r="A400" s="73">
        <f t="shared" si="25"/>
        <v>12</v>
      </c>
      <c r="B400" s="82">
        <v>44898</v>
      </c>
      <c r="C400" s="83" t="s">
        <v>127</v>
      </c>
      <c r="D400" s="83" t="s">
        <v>532</v>
      </c>
      <c r="E400" s="83" t="s">
        <v>1025</v>
      </c>
      <c r="F400" s="83">
        <f t="shared" si="26"/>
        <v>54227</v>
      </c>
      <c r="G400" s="84">
        <v>959334</v>
      </c>
      <c r="H400" s="85" t="s">
        <v>486</v>
      </c>
      <c r="I400" s="84">
        <v>76747</v>
      </c>
      <c r="J400" s="84">
        <f t="shared" si="27"/>
        <v>1036081</v>
      </c>
      <c r="K400" s="89" t="e">
        <f>+VLOOKUP(F400,Sheet3!C$5:F$274,4,0)</f>
        <v>#N/A</v>
      </c>
      <c r="L400" s="86" t="e">
        <f t="shared" si="28"/>
        <v>#N/A</v>
      </c>
    </row>
    <row r="401" spans="1:12" outlineLevel="1" x14ac:dyDescent="0.25">
      <c r="A401" s="73">
        <f t="shared" si="25"/>
        <v>12</v>
      </c>
      <c r="B401" s="82">
        <v>44900</v>
      </c>
      <c r="C401" s="83" t="s">
        <v>132</v>
      </c>
      <c r="D401" s="83" t="s">
        <v>532</v>
      </c>
      <c r="E401" s="83" t="s">
        <v>1026</v>
      </c>
      <c r="F401" s="83">
        <f t="shared" si="26"/>
        <v>54343</v>
      </c>
      <c r="G401" s="84">
        <v>1304014</v>
      </c>
      <c r="H401" s="85" t="s">
        <v>486</v>
      </c>
      <c r="I401" s="84">
        <v>104321</v>
      </c>
      <c r="J401" s="84">
        <f t="shared" si="27"/>
        <v>1408335</v>
      </c>
      <c r="K401" s="89" t="e">
        <f>+VLOOKUP(F401,Sheet3!C$5:F$274,4,0)</f>
        <v>#N/A</v>
      </c>
      <c r="L401" s="86" t="e">
        <f t="shared" si="28"/>
        <v>#N/A</v>
      </c>
    </row>
    <row r="402" spans="1:12" outlineLevel="1" x14ac:dyDescent="0.25">
      <c r="A402" s="73">
        <f t="shared" si="25"/>
        <v>12</v>
      </c>
      <c r="B402" s="82">
        <v>44900</v>
      </c>
      <c r="C402" s="83" t="s">
        <v>134</v>
      </c>
      <c r="D402" s="83" t="s">
        <v>532</v>
      </c>
      <c r="E402" s="83" t="s">
        <v>1027</v>
      </c>
      <c r="F402" s="83">
        <f t="shared" si="26"/>
        <v>54344</v>
      </c>
      <c r="G402" s="84">
        <v>1335967</v>
      </c>
      <c r="H402" s="85" t="s">
        <v>486</v>
      </c>
      <c r="I402" s="84">
        <v>106877</v>
      </c>
      <c r="J402" s="84">
        <f t="shared" si="27"/>
        <v>1442844</v>
      </c>
      <c r="K402" s="89" t="e">
        <f>+VLOOKUP(F402,Sheet3!C$5:F$274,4,0)</f>
        <v>#N/A</v>
      </c>
      <c r="L402" s="86" t="e">
        <f t="shared" si="28"/>
        <v>#N/A</v>
      </c>
    </row>
    <row r="403" spans="1:12" outlineLevel="1" x14ac:dyDescent="0.25">
      <c r="A403" s="73">
        <f t="shared" si="25"/>
        <v>12</v>
      </c>
      <c r="B403" s="82">
        <v>44901</v>
      </c>
      <c r="C403" s="83" t="s">
        <v>137</v>
      </c>
      <c r="D403" s="83" t="s">
        <v>532</v>
      </c>
      <c r="E403" s="83" t="s">
        <v>1028</v>
      </c>
      <c r="F403" s="83">
        <f t="shared" si="26"/>
        <v>54423</v>
      </c>
      <c r="G403" s="84">
        <v>1333082</v>
      </c>
      <c r="H403" s="85" t="s">
        <v>486</v>
      </c>
      <c r="I403" s="84">
        <v>106647</v>
      </c>
      <c r="J403" s="84">
        <f t="shared" si="27"/>
        <v>1439729</v>
      </c>
      <c r="K403" s="89" t="e">
        <f>+VLOOKUP(F403,Sheet3!C$5:F$274,4,0)</f>
        <v>#N/A</v>
      </c>
      <c r="L403" s="86" t="e">
        <f t="shared" si="28"/>
        <v>#N/A</v>
      </c>
    </row>
    <row r="404" spans="1:12" outlineLevel="1" x14ac:dyDescent="0.25">
      <c r="A404" s="73">
        <f t="shared" si="25"/>
        <v>12</v>
      </c>
      <c r="B404" s="82">
        <v>44901</v>
      </c>
      <c r="C404" s="83" t="s">
        <v>139</v>
      </c>
      <c r="D404" s="83" t="s">
        <v>532</v>
      </c>
      <c r="E404" s="83" t="s">
        <v>1029</v>
      </c>
      <c r="F404" s="83">
        <f t="shared" si="26"/>
        <v>54435</v>
      </c>
      <c r="G404" s="84">
        <v>2065583</v>
      </c>
      <c r="H404" s="85" t="s">
        <v>486</v>
      </c>
      <c r="I404" s="84">
        <v>165247</v>
      </c>
      <c r="J404" s="84">
        <f t="shared" si="27"/>
        <v>2230830</v>
      </c>
      <c r="K404" s="89" t="e">
        <f>+VLOOKUP(F404,Sheet3!C$5:F$274,4,0)</f>
        <v>#N/A</v>
      </c>
      <c r="L404" s="86" t="e">
        <f t="shared" si="28"/>
        <v>#N/A</v>
      </c>
    </row>
    <row r="405" spans="1:12" outlineLevel="1" x14ac:dyDescent="0.25">
      <c r="A405" s="73">
        <f t="shared" si="25"/>
        <v>12</v>
      </c>
      <c r="B405" s="82">
        <v>44902</v>
      </c>
      <c r="C405" s="83" t="s">
        <v>185</v>
      </c>
      <c r="D405" s="83" t="s">
        <v>532</v>
      </c>
      <c r="E405" s="83" t="s">
        <v>1030</v>
      </c>
      <c r="F405" s="83">
        <f t="shared" si="26"/>
        <v>54505</v>
      </c>
      <c r="G405" s="84">
        <v>1694148</v>
      </c>
      <c r="H405" s="85" t="s">
        <v>486</v>
      </c>
      <c r="I405" s="84">
        <v>135532</v>
      </c>
      <c r="J405" s="84">
        <f t="shared" si="27"/>
        <v>1829680</v>
      </c>
      <c r="K405" s="89" t="e">
        <f>+VLOOKUP(F405,Sheet3!C$5:F$274,4,0)</f>
        <v>#N/A</v>
      </c>
      <c r="L405" s="86" t="e">
        <f t="shared" si="28"/>
        <v>#N/A</v>
      </c>
    </row>
    <row r="406" spans="1:12" outlineLevel="1" x14ac:dyDescent="0.25">
      <c r="A406" s="73">
        <f t="shared" si="25"/>
        <v>12</v>
      </c>
      <c r="B406" s="82">
        <v>44902</v>
      </c>
      <c r="C406" s="83" t="s">
        <v>158</v>
      </c>
      <c r="D406" s="83" t="s">
        <v>532</v>
      </c>
      <c r="E406" s="83" t="s">
        <v>1031</v>
      </c>
      <c r="F406" s="83">
        <f t="shared" si="26"/>
        <v>54506</v>
      </c>
      <c r="G406" s="84">
        <v>1694148</v>
      </c>
      <c r="H406" s="85" t="s">
        <v>486</v>
      </c>
      <c r="I406" s="84">
        <v>135532</v>
      </c>
      <c r="J406" s="84">
        <f t="shared" si="27"/>
        <v>1829680</v>
      </c>
      <c r="K406" s="89" t="e">
        <f>+VLOOKUP(F406,Sheet3!C$5:F$274,4,0)</f>
        <v>#N/A</v>
      </c>
      <c r="L406" s="86" t="e">
        <f t="shared" si="28"/>
        <v>#N/A</v>
      </c>
    </row>
    <row r="407" spans="1:12" outlineLevel="1" x14ac:dyDescent="0.25">
      <c r="A407" s="73">
        <f t="shared" si="25"/>
        <v>12</v>
      </c>
      <c r="B407" s="82">
        <v>44902</v>
      </c>
      <c r="C407" s="83" t="s">
        <v>138</v>
      </c>
      <c r="D407" s="83" t="s">
        <v>532</v>
      </c>
      <c r="E407" s="83" t="s">
        <v>1032</v>
      </c>
      <c r="F407" s="83">
        <f t="shared" si="26"/>
        <v>54507</v>
      </c>
      <c r="G407" s="84">
        <v>1694148</v>
      </c>
      <c r="H407" s="85" t="s">
        <v>486</v>
      </c>
      <c r="I407" s="84">
        <v>135532</v>
      </c>
      <c r="J407" s="84">
        <f t="shared" si="27"/>
        <v>1829680</v>
      </c>
      <c r="K407" s="89" t="e">
        <f>+VLOOKUP(F407,Sheet3!C$5:F$274,4,0)</f>
        <v>#N/A</v>
      </c>
      <c r="L407" s="86" t="e">
        <f t="shared" si="28"/>
        <v>#N/A</v>
      </c>
    </row>
    <row r="408" spans="1:12" outlineLevel="1" x14ac:dyDescent="0.25">
      <c r="A408" s="73">
        <f t="shared" si="25"/>
        <v>12</v>
      </c>
      <c r="B408" s="82">
        <v>44902</v>
      </c>
      <c r="C408" s="83" t="s">
        <v>136</v>
      </c>
      <c r="D408" s="83" t="s">
        <v>532</v>
      </c>
      <c r="E408" s="83" t="s">
        <v>1033</v>
      </c>
      <c r="F408" s="83">
        <f t="shared" si="26"/>
        <v>54508</v>
      </c>
      <c r="G408" s="84">
        <v>1694148</v>
      </c>
      <c r="H408" s="85" t="s">
        <v>486</v>
      </c>
      <c r="I408" s="84">
        <v>135532</v>
      </c>
      <c r="J408" s="84">
        <f t="shared" si="27"/>
        <v>1829680</v>
      </c>
      <c r="K408" s="89" t="e">
        <f>+VLOOKUP(F408,Sheet3!C$5:F$274,4,0)</f>
        <v>#N/A</v>
      </c>
      <c r="L408" s="86" t="e">
        <f t="shared" si="28"/>
        <v>#N/A</v>
      </c>
    </row>
    <row r="409" spans="1:12" outlineLevel="1" x14ac:dyDescent="0.25">
      <c r="A409" s="73">
        <f t="shared" si="25"/>
        <v>12</v>
      </c>
      <c r="B409" s="82">
        <v>44902</v>
      </c>
      <c r="C409" s="83" t="s">
        <v>140</v>
      </c>
      <c r="D409" s="83" t="s">
        <v>532</v>
      </c>
      <c r="E409" s="83" t="s">
        <v>1034</v>
      </c>
      <c r="F409" s="83">
        <f t="shared" si="26"/>
        <v>54509</v>
      </c>
      <c r="G409" s="84">
        <v>1694148</v>
      </c>
      <c r="H409" s="85" t="s">
        <v>486</v>
      </c>
      <c r="I409" s="84">
        <v>135532</v>
      </c>
      <c r="J409" s="84">
        <f t="shared" si="27"/>
        <v>1829680</v>
      </c>
      <c r="K409" s="89" t="e">
        <f>+VLOOKUP(F409,Sheet3!C$5:F$274,4,0)</f>
        <v>#N/A</v>
      </c>
      <c r="L409" s="86" t="e">
        <f t="shared" si="28"/>
        <v>#N/A</v>
      </c>
    </row>
    <row r="410" spans="1:12" outlineLevel="1" x14ac:dyDescent="0.25">
      <c r="A410" s="73">
        <f t="shared" si="25"/>
        <v>12</v>
      </c>
      <c r="B410" s="82">
        <v>44902</v>
      </c>
      <c r="C410" s="83" t="s">
        <v>144</v>
      </c>
      <c r="D410" s="83" t="s">
        <v>532</v>
      </c>
      <c r="E410" s="83" t="s">
        <v>1035</v>
      </c>
      <c r="F410" s="83">
        <f t="shared" si="26"/>
        <v>54510</v>
      </c>
      <c r="G410" s="84">
        <v>1694148</v>
      </c>
      <c r="H410" s="85" t="s">
        <v>486</v>
      </c>
      <c r="I410" s="84">
        <v>135532</v>
      </c>
      <c r="J410" s="84">
        <f t="shared" si="27"/>
        <v>1829680</v>
      </c>
      <c r="K410" s="89" t="e">
        <f>+VLOOKUP(F410,Sheet3!C$5:F$274,4,0)</f>
        <v>#N/A</v>
      </c>
      <c r="L410" s="86" t="e">
        <f t="shared" si="28"/>
        <v>#N/A</v>
      </c>
    </row>
    <row r="411" spans="1:12" outlineLevel="1" x14ac:dyDescent="0.25">
      <c r="A411" s="73">
        <f t="shared" si="25"/>
        <v>12</v>
      </c>
      <c r="B411" s="82">
        <v>44902</v>
      </c>
      <c r="C411" s="83" t="s">
        <v>146</v>
      </c>
      <c r="D411" s="83" t="s">
        <v>532</v>
      </c>
      <c r="E411" s="83" t="s">
        <v>1036</v>
      </c>
      <c r="F411" s="83">
        <f t="shared" si="26"/>
        <v>54511</v>
      </c>
      <c r="G411" s="84">
        <v>1694148</v>
      </c>
      <c r="H411" s="85" t="s">
        <v>486</v>
      </c>
      <c r="I411" s="84">
        <v>135532</v>
      </c>
      <c r="J411" s="84">
        <f t="shared" si="27"/>
        <v>1829680</v>
      </c>
      <c r="K411" s="89" t="e">
        <f>+VLOOKUP(F411,Sheet3!C$5:F$274,4,0)</f>
        <v>#N/A</v>
      </c>
      <c r="L411" s="86" t="e">
        <f t="shared" si="28"/>
        <v>#N/A</v>
      </c>
    </row>
    <row r="412" spans="1:12" outlineLevel="1" x14ac:dyDescent="0.25">
      <c r="A412" s="73">
        <f t="shared" si="25"/>
        <v>12</v>
      </c>
      <c r="B412" s="82">
        <v>44902</v>
      </c>
      <c r="C412" s="83" t="s">
        <v>155</v>
      </c>
      <c r="D412" s="83" t="s">
        <v>532</v>
      </c>
      <c r="E412" s="83" t="s">
        <v>1037</v>
      </c>
      <c r="F412" s="83">
        <f t="shared" si="26"/>
        <v>54512</v>
      </c>
      <c r="G412" s="84">
        <v>1694148</v>
      </c>
      <c r="H412" s="85" t="s">
        <v>486</v>
      </c>
      <c r="I412" s="84">
        <v>135532</v>
      </c>
      <c r="J412" s="84">
        <f t="shared" si="27"/>
        <v>1829680</v>
      </c>
      <c r="K412" s="89" t="e">
        <f>+VLOOKUP(F412,Sheet3!C$5:F$274,4,0)</f>
        <v>#N/A</v>
      </c>
      <c r="L412" s="86" t="e">
        <f t="shared" si="28"/>
        <v>#N/A</v>
      </c>
    </row>
    <row r="413" spans="1:12" outlineLevel="1" x14ac:dyDescent="0.25">
      <c r="A413" s="73">
        <f t="shared" si="25"/>
        <v>12</v>
      </c>
      <c r="B413" s="82">
        <v>44902</v>
      </c>
      <c r="C413" s="83" t="s">
        <v>135</v>
      </c>
      <c r="D413" s="83" t="s">
        <v>532</v>
      </c>
      <c r="E413" s="83" t="s">
        <v>1038</v>
      </c>
      <c r="F413" s="83">
        <f t="shared" si="26"/>
        <v>54513</v>
      </c>
      <c r="G413" s="84">
        <v>1694148</v>
      </c>
      <c r="H413" s="85" t="s">
        <v>486</v>
      </c>
      <c r="I413" s="84">
        <v>135532</v>
      </c>
      <c r="J413" s="84">
        <f t="shared" si="27"/>
        <v>1829680</v>
      </c>
      <c r="K413" s="89" t="e">
        <f>+VLOOKUP(F413,Sheet3!C$5:F$274,4,0)</f>
        <v>#N/A</v>
      </c>
      <c r="L413" s="86" t="e">
        <f t="shared" si="28"/>
        <v>#N/A</v>
      </c>
    </row>
    <row r="414" spans="1:12" outlineLevel="1" x14ac:dyDescent="0.25">
      <c r="A414" s="73">
        <f t="shared" si="25"/>
        <v>12</v>
      </c>
      <c r="B414" s="82">
        <v>44902</v>
      </c>
      <c r="C414" s="83" t="s">
        <v>148</v>
      </c>
      <c r="D414" s="83" t="s">
        <v>532</v>
      </c>
      <c r="E414" s="83" t="s">
        <v>1039</v>
      </c>
      <c r="F414" s="83">
        <f t="shared" si="26"/>
        <v>54514</v>
      </c>
      <c r="G414" s="84">
        <v>1694148</v>
      </c>
      <c r="H414" s="85" t="s">
        <v>486</v>
      </c>
      <c r="I414" s="84">
        <v>135532</v>
      </c>
      <c r="J414" s="84">
        <f t="shared" si="27"/>
        <v>1829680</v>
      </c>
      <c r="K414" s="89" t="e">
        <f>+VLOOKUP(F414,Sheet3!C$5:F$274,4,0)</f>
        <v>#N/A</v>
      </c>
      <c r="L414" s="86" t="e">
        <f t="shared" si="28"/>
        <v>#N/A</v>
      </c>
    </row>
    <row r="415" spans="1:12" outlineLevel="1" x14ac:dyDescent="0.25">
      <c r="A415" s="73">
        <f t="shared" si="25"/>
        <v>12</v>
      </c>
      <c r="B415" s="82">
        <v>44902</v>
      </c>
      <c r="C415" s="83" t="s">
        <v>147</v>
      </c>
      <c r="D415" s="83" t="s">
        <v>532</v>
      </c>
      <c r="E415" s="83" t="s">
        <v>1040</v>
      </c>
      <c r="F415" s="83">
        <f t="shared" si="26"/>
        <v>54515</v>
      </c>
      <c r="G415" s="84">
        <v>1694148</v>
      </c>
      <c r="H415" s="85" t="s">
        <v>486</v>
      </c>
      <c r="I415" s="84">
        <v>135532</v>
      </c>
      <c r="J415" s="84">
        <f t="shared" si="27"/>
        <v>1829680</v>
      </c>
      <c r="K415" s="89" t="e">
        <f>+VLOOKUP(F415,Sheet3!C$5:F$274,4,0)</f>
        <v>#N/A</v>
      </c>
      <c r="L415" s="86" t="e">
        <f t="shared" si="28"/>
        <v>#N/A</v>
      </c>
    </row>
    <row r="416" spans="1:12" outlineLevel="1" x14ac:dyDescent="0.25">
      <c r="A416" s="73">
        <f t="shared" si="25"/>
        <v>12</v>
      </c>
      <c r="B416" s="82">
        <v>44902</v>
      </c>
      <c r="C416" s="83" t="s">
        <v>145</v>
      </c>
      <c r="D416" s="83" t="s">
        <v>532</v>
      </c>
      <c r="E416" s="83" t="s">
        <v>1041</v>
      </c>
      <c r="F416" s="83">
        <f t="shared" si="26"/>
        <v>54516</v>
      </c>
      <c r="G416" s="84">
        <v>1694148</v>
      </c>
      <c r="H416" s="85" t="s">
        <v>486</v>
      </c>
      <c r="I416" s="84">
        <v>135532</v>
      </c>
      <c r="J416" s="84">
        <f t="shared" si="27"/>
        <v>1829680</v>
      </c>
      <c r="K416" s="89" t="e">
        <f>+VLOOKUP(F416,Sheet3!C$5:F$274,4,0)</f>
        <v>#N/A</v>
      </c>
      <c r="L416" s="86" t="e">
        <f t="shared" si="28"/>
        <v>#N/A</v>
      </c>
    </row>
    <row r="417" spans="1:12" outlineLevel="1" x14ac:dyDescent="0.25">
      <c r="A417" s="73">
        <f t="shared" si="25"/>
        <v>12</v>
      </c>
      <c r="B417" s="82">
        <v>44902</v>
      </c>
      <c r="C417" s="83" t="s">
        <v>150</v>
      </c>
      <c r="D417" s="83" t="s">
        <v>532</v>
      </c>
      <c r="E417" s="83" t="s">
        <v>1042</v>
      </c>
      <c r="F417" s="83">
        <f t="shared" si="26"/>
        <v>54517</v>
      </c>
      <c r="G417" s="84">
        <v>2225708</v>
      </c>
      <c r="H417" s="85" t="s">
        <v>486</v>
      </c>
      <c r="I417" s="84">
        <v>178057</v>
      </c>
      <c r="J417" s="84">
        <f t="shared" si="27"/>
        <v>2403765</v>
      </c>
      <c r="K417" s="89" t="e">
        <f>+VLOOKUP(F417,Sheet3!C$5:F$274,4,0)</f>
        <v>#N/A</v>
      </c>
      <c r="L417" s="86" t="e">
        <f t="shared" si="28"/>
        <v>#N/A</v>
      </c>
    </row>
    <row r="418" spans="1:12" outlineLevel="1" x14ac:dyDescent="0.25">
      <c r="A418" s="73">
        <f t="shared" si="25"/>
        <v>12</v>
      </c>
      <c r="B418" s="82">
        <v>44902</v>
      </c>
      <c r="C418" s="83" t="s">
        <v>142</v>
      </c>
      <c r="D418" s="83" t="s">
        <v>532</v>
      </c>
      <c r="E418" s="83" t="s">
        <v>1043</v>
      </c>
      <c r="F418" s="83">
        <f t="shared" si="26"/>
        <v>54518</v>
      </c>
      <c r="G418" s="84">
        <v>1055633</v>
      </c>
      <c r="H418" s="85" t="s">
        <v>486</v>
      </c>
      <c r="I418" s="84">
        <v>84451</v>
      </c>
      <c r="J418" s="84">
        <f t="shared" si="27"/>
        <v>1140084</v>
      </c>
      <c r="K418" s="89" t="e">
        <f>+VLOOKUP(F418,Sheet3!C$5:F$274,4,0)</f>
        <v>#N/A</v>
      </c>
      <c r="L418" s="86" t="e">
        <f t="shared" si="28"/>
        <v>#N/A</v>
      </c>
    </row>
    <row r="419" spans="1:12" outlineLevel="1" x14ac:dyDescent="0.25">
      <c r="A419" s="73">
        <f t="shared" si="25"/>
        <v>12</v>
      </c>
      <c r="B419" s="82">
        <v>44902</v>
      </c>
      <c r="C419" s="83" t="s">
        <v>152</v>
      </c>
      <c r="D419" s="83" t="s">
        <v>532</v>
      </c>
      <c r="E419" s="83" t="s">
        <v>1044</v>
      </c>
      <c r="F419" s="83">
        <f t="shared" si="26"/>
        <v>54519</v>
      </c>
      <c r="G419" s="84">
        <v>926076</v>
      </c>
      <c r="H419" s="85" t="s">
        <v>486</v>
      </c>
      <c r="I419" s="84">
        <v>74086</v>
      </c>
      <c r="J419" s="84">
        <f t="shared" si="27"/>
        <v>1000162</v>
      </c>
      <c r="K419" s="89" t="e">
        <f>+VLOOKUP(F419,Sheet3!C$5:F$274,4,0)</f>
        <v>#N/A</v>
      </c>
      <c r="L419" s="86" t="e">
        <f t="shared" si="28"/>
        <v>#N/A</v>
      </c>
    </row>
    <row r="420" spans="1:12" outlineLevel="1" x14ac:dyDescent="0.25">
      <c r="A420" s="73">
        <f t="shared" si="25"/>
        <v>12</v>
      </c>
      <c r="B420" s="82">
        <v>44902</v>
      </c>
      <c r="C420" s="83" t="s">
        <v>151</v>
      </c>
      <c r="D420" s="83" t="s">
        <v>532</v>
      </c>
      <c r="E420" s="83" t="s">
        <v>1045</v>
      </c>
      <c r="F420" s="83">
        <f t="shared" si="26"/>
        <v>54520</v>
      </c>
      <c r="G420" s="84">
        <v>599213</v>
      </c>
      <c r="H420" s="85" t="s">
        <v>486</v>
      </c>
      <c r="I420" s="84">
        <v>47937</v>
      </c>
      <c r="J420" s="84">
        <f t="shared" si="27"/>
        <v>647150</v>
      </c>
      <c r="K420" s="89" t="e">
        <f>+VLOOKUP(F420,Sheet3!C$5:F$274,4,0)</f>
        <v>#N/A</v>
      </c>
      <c r="L420" s="86" t="e">
        <f t="shared" si="28"/>
        <v>#N/A</v>
      </c>
    </row>
    <row r="421" spans="1:12" outlineLevel="1" x14ac:dyDescent="0.25">
      <c r="A421" s="73">
        <f t="shared" si="25"/>
        <v>12</v>
      </c>
      <c r="B421" s="82">
        <v>44902</v>
      </c>
      <c r="C421" s="83" t="s">
        <v>141</v>
      </c>
      <c r="D421" s="83" t="s">
        <v>532</v>
      </c>
      <c r="E421" s="83" t="s">
        <v>1046</v>
      </c>
      <c r="F421" s="83">
        <f t="shared" si="26"/>
        <v>54521</v>
      </c>
      <c r="G421" s="84">
        <v>1462511</v>
      </c>
      <c r="H421" s="85" t="s">
        <v>486</v>
      </c>
      <c r="I421" s="84">
        <v>117001</v>
      </c>
      <c r="J421" s="84">
        <f t="shared" si="27"/>
        <v>1579512</v>
      </c>
      <c r="K421" s="89" t="e">
        <f>+VLOOKUP(F421,Sheet3!C$5:F$274,4,0)</f>
        <v>#N/A</v>
      </c>
      <c r="L421" s="86" t="e">
        <f t="shared" si="28"/>
        <v>#N/A</v>
      </c>
    </row>
    <row r="422" spans="1:12" outlineLevel="1" x14ac:dyDescent="0.25">
      <c r="A422" s="73">
        <f t="shared" si="25"/>
        <v>12</v>
      </c>
      <c r="B422" s="82">
        <v>44902</v>
      </c>
      <c r="C422" s="83" t="s">
        <v>143</v>
      </c>
      <c r="D422" s="83" t="s">
        <v>532</v>
      </c>
      <c r="E422" s="83" t="s">
        <v>1047</v>
      </c>
      <c r="F422" s="83">
        <f t="shared" si="26"/>
        <v>54536</v>
      </c>
      <c r="G422" s="84">
        <v>961509</v>
      </c>
      <c r="H422" s="85" t="s">
        <v>486</v>
      </c>
      <c r="I422" s="84">
        <v>76921</v>
      </c>
      <c r="J422" s="84">
        <f t="shared" si="27"/>
        <v>1038430</v>
      </c>
      <c r="K422" s="89" t="e">
        <f>+VLOOKUP(F422,Sheet3!C$5:F$274,4,0)</f>
        <v>#N/A</v>
      </c>
      <c r="L422" s="86" t="e">
        <f t="shared" si="28"/>
        <v>#N/A</v>
      </c>
    </row>
    <row r="423" spans="1:12" outlineLevel="1" x14ac:dyDescent="0.25">
      <c r="A423" s="73">
        <f t="shared" si="25"/>
        <v>12</v>
      </c>
      <c r="B423" s="82">
        <v>44903</v>
      </c>
      <c r="C423" s="83" t="s">
        <v>1048</v>
      </c>
      <c r="D423" s="83" t="s">
        <v>532</v>
      </c>
      <c r="E423" s="83" t="s">
        <v>1049</v>
      </c>
      <c r="F423" s="83">
        <f t="shared" si="26"/>
        <v>55037</v>
      </c>
      <c r="G423" s="84">
        <v>219295</v>
      </c>
      <c r="H423" s="85" t="s">
        <v>486</v>
      </c>
      <c r="I423" s="84">
        <v>17544</v>
      </c>
      <c r="J423" s="84">
        <f t="shared" si="27"/>
        <v>236839</v>
      </c>
      <c r="K423" s="89" t="e">
        <f>+VLOOKUP(F423,Sheet3!C$5:F$274,4,0)</f>
        <v>#N/A</v>
      </c>
      <c r="L423" s="86" t="e">
        <f t="shared" si="28"/>
        <v>#N/A</v>
      </c>
    </row>
    <row r="424" spans="1:12" outlineLevel="1" x14ac:dyDescent="0.25">
      <c r="A424" s="73">
        <f t="shared" si="25"/>
        <v>12</v>
      </c>
      <c r="B424" s="82">
        <v>44903</v>
      </c>
      <c r="C424" s="83" t="s">
        <v>149</v>
      </c>
      <c r="D424" s="83" t="s">
        <v>532</v>
      </c>
      <c r="E424" s="83" t="s">
        <v>1050</v>
      </c>
      <c r="F424" s="83">
        <f t="shared" si="26"/>
        <v>55109</v>
      </c>
      <c r="G424" s="84">
        <v>1036932</v>
      </c>
      <c r="H424" s="85" t="s">
        <v>486</v>
      </c>
      <c r="I424" s="84">
        <v>82955</v>
      </c>
      <c r="J424" s="84">
        <f t="shared" si="27"/>
        <v>1119887</v>
      </c>
      <c r="K424" s="89" t="e">
        <f>+VLOOKUP(F424,Sheet3!C$5:F$274,4,0)</f>
        <v>#N/A</v>
      </c>
      <c r="L424" s="86" t="e">
        <f t="shared" si="28"/>
        <v>#N/A</v>
      </c>
    </row>
    <row r="425" spans="1:12" outlineLevel="1" x14ac:dyDescent="0.25">
      <c r="A425" s="73">
        <f t="shared" si="25"/>
        <v>12</v>
      </c>
      <c r="B425" s="82">
        <v>44904</v>
      </c>
      <c r="C425" s="83" t="s">
        <v>153</v>
      </c>
      <c r="D425" s="83" t="s">
        <v>532</v>
      </c>
      <c r="E425" s="83" t="s">
        <v>1051</v>
      </c>
      <c r="F425" s="83">
        <f t="shared" si="26"/>
        <v>55198</v>
      </c>
      <c r="G425" s="84">
        <v>1345573</v>
      </c>
      <c r="H425" s="85" t="s">
        <v>486</v>
      </c>
      <c r="I425" s="84">
        <v>107646</v>
      </c>
      <c r="J425" s="84">
        <f t="shared" si="27"/>
        <v>1453219</v>
      </c>
      <c r="K425" s="89" t="e">
        <f>+VLOOKUP(F425,Sheet3!C$5:F$274,4,0)</f>
        <v>#N/A</v>
      </c>
      <c r="L425" s="86" t="e">
        <f t="shared" si="28"/>
        <v>#N/A</v>
      </c>
    </row>
    <row r="426" spans="1:12" outlineLevel="1" x14ac:dyDescent="0.25">
      <c r="A426" s="73">
        <f t="shared" si="25"/>
        <v>12</v>
      </c>
      <c r="B426" s="82">
        <v>44904</v>
      </c>
      <c r="C426" s="83" t="s">
        <v>157</v>
      </c>
      <c r="D426" s="83" t="s">
        <v>532</v>
      </c>
      <c r="E426" s="83" t="s">
        <v>1052</v>
      </c>
      <c r="F426" s="83">
        <f t="shared" si="26"/>
        <v>55224</v>
      </c>
      <c r="G426" s="84">
        <v>1097160</v>
      </c>
      <c r="H426" s="85" t="s">
        <v>486</v>
      </c>
      <c r="I426" s="84">
        <v>87773</v>
      </c>
      <c r="J426" s="84">
        <f t="shared" si="27"/>
        <v>1184933</v>
      </c>
      <c r="K426" s="89" t="e">
        <f>+VLOOKUP(F426,Sheet3!C$5:F$274,4,0)</f>
        <v>#N/A</v>
      </c>
      <c r="L426" s="86" t="e">
        <f t="shared" si="28"/>
        <v>#N/A</v>
      </c>
    </row>
    <row r="427" spans="1:12" outlineLevel="1" x14ac:dyDescent="0.25">
      <c r="A427" s="73">
        <f t="shared" si="25"/>
        <v>12</v>
      </c>
      <c r="B427" s="82">
        <v>44907</v>
      </c>
      <c r="C427" s="83" t="s">
        <v>161</v>
      </c>
      <c r="D427" s="83" t="s">
        <v>532</v>
      </c>
      <c r="E427" s="83" t="s">
        <v>1053</v>
      </c>
      <c r="F427" s="83">
        <f t="shared" si="26"/>
        <v>55303</v>
      </c>
      <c r="G427" s="84">
        <v>750750</v>
      </c>
      <c r="H427" s="85" t="s">
        <v>486</v>
      </c>
      <c r="I427" s="84">
        <v>60060</v>
      </c>
      <c r="J427" s="84">
        <f t="shared" si="27"/>
        <v>810810</v>
      </c>
      <c r="K427" s="89" t="e">
        <f>+VLOOKUP(F427,Sheet3!C$5:F$274,4,0)</f>
        <v>#N/A</v>
      </c>
      <c r="L427" s="86" t="e">
        <f t="shared" si="28"/>
        <v>#N/A</v>
      </c>
    </row>
    <row r="428" spans="1:12" outlineLevel="1" x14ac:dyDescent="0.25">
      <c r="A428" s="73">
        <f t="shared" si="25"/>
        <v>12</v>
      </c>
      <c r="B428" s="82">
        <v>44907</v>
      </c>
      <c r="C428" s="83" t="s">
        <v>159</v>
      </c>
      <c r="D428" s="83" t="s">
        <v>532</v>
      </c>
      <c r="E428" s="83" t="s">
        <v>1054</v>
      </c>
      <c r="F428" s="83">
        <f t="shared" si="26"/>
        <v>55304</v>
      </c>
      <c r="G428" s="84">
        <v>1555708</v>
      </c>
      <c r="H428" s="85" t="s">
        <v>486</v>
      </c>
      <c r="I428" s="84">
        <v>124457</v>
      </c>
      <c r="J428" s="84">
        <f t="shared" si="27"/>
        <v>1680165</v>
      </c>
      <c r="K428" s="89" t="e">
        <f>+VLOOKUP(F428,Sheet3!C$5:F$274,4,0)</f>
        <v>#N/A</v>
      </c>
      <c r="L428" s="86" t="e">
        <f t="shared" si="28"/>
        <v>#N/A</v>
      </c>
    </row>
    <row r="429" spans="1:12" outlineLevel="1" x14ac:dyDescent="0.25">
      <c r="A429" s="73">
        <f t="shared" si="25"/>
        <v>12</v>
      </c>
      <c r="B429" s="82">
        <v>44907</v>
      </c>
      <c r="C429" s="83" t="s">
        <v>160</v>
      </c>
      <c r="D429" s="83" t="s">
        <v>532</v>
      </c>
      <c r="E429" s="83" t="s">
        <v>1057</v>
      </c>
      <c r="F429" s="83">
        <f t="shared" si="26"/>
        <v>55318</v>
      </c>
      <c r="G429" s="84">
        <v>1031771</v>
      </c>
      <c r="H429" s="85" t="s">
        <v>486</v>
      </c>
      <c r="I429" s="84">
        <v>82542</v>
      </c>
      <c r="J429" s="84">
        <f t="shared" si="27"/>
        <v>1114313</v>
      </c>
      <c r="K429" s="89" t="e">
        <f>+VLOOKUP(F429,Sheet3!C$5:F$274,4,0)</f>
        <v>#N/A</v>
      </c>
      <c r="L429" s="86" t="e">
        <f t="shared" si="28"/>
        <v>#N/A</v>
      </c>
    </row>
    <row r="430" spans="1:12" outlineLevel="1" x14ac:dyDescent="0.25">
      <c r="A430" s="73">
        <f t="shared" si="25"/>
        <v>12</v>
      </c>
      <c r="B430" s="82">
        <v>44907</v>
      </c>
      <c r="C430" s="83" t="s">
        <v>162</v>
      </c>
      <c r="D430" s="83" t="s">
        <v>532</v>
      </c>
      <c r="E430" s="83" t="s">
        <v>1058</v>
      </c>
      <c r="F430" s="83">
        <f t="shared" si="26"/>
        <v>55319</v>
      </c>
      <c r="G430" s="84">
        <v>1253523</v>
      </c>
      <c r="H430" s="85" t="s">
        <v>486</v>
      </c>
      <c r="I430" s="84">
        <v>100282</v>
      </c>
      <c r="J430" s="84">
        <f t="shared" si="27"/>
        <v>1353805</v>
      </c>
      <c r="K430" s="89" t="e">
        <f>+VLOOKUP(F430,Sheet3!C$5:F$274,4,0)</f>
        <v>#N/A</v>
      </c>
      <c r="L430" s="86" t="e">
        <f t="shared" si="28"/>
        <v>#N/A</v>
      </c>
    </row>
    <row r="431" spans="1:12" outlineLevel="1" x14ac:dyDescent="0.25">
      <c r="A431" s="73">
        <f t="shared" si="25"/>
        <v>12</v>
      </c>
      <c r="B431" s="82">
        <v>44909</v>
      </c>
      <c r="C431" s="83" t="s">
        <v>166</v>
      </c>
      <c r="D431" s="83" t="s">
        <v>532</v>
      </c>
      <c r="E431" s="83" t="s">
        <v>1059</v>
      </c>
      <c r="F431" s="83">
        <f t="shared" si="26"/>
        <v>55458</v>
      </c>
      <c r="G431" s="84">
        <v>1087834</v>
      </c>
      <c r="H431" s="85" t="s">
        <v>486</v>
      </c>
      <c r="I431" s="84">
        <v>87027</v>
      </c>
      <c r="J431" s="84">
        <f t="shared" si="27"/>
        <v>1174861</v>
      </c>
      <c r="K431" s="89" t="e">
        <f>+VLOOKUP(F431,Sheet3!C$5:F$274,4,0)</f>
        <v>#N/A</v>
      </c>
      <c r="L431" s="86" t="e">
        <f t="shared" si="28"/>
        <v>#N/A</v>
      </c>
    </row>
    <row r="432" spans="1:12" outlineLevel="1" x14ac:dyDescent="0.25">
      <c r="A432" s="73">
        <f t="shared" si="25"/>
        <v>12</v>
      </c>
      <c r="B432" s="82">
        <v>44909</v>
      </c>
      <c r="C432" s="83" t="s">
        <v>163</v>
      </c>
      <c r="D432" s="83" t="s">
        <v>532</v>
      </c>
      <c r="E432" s="83" t="s">
        <v>1060</v>
      </c>
      <c r="F432" s="83">
        <f t="shared" si="26"/>
        <v>55459</v>
      </c>
      <c r="G432" s="84">
        <v>7197412</v>
      </c>
      <c r="H432" s="85" t="s">
        <v>486</v>
      </c>
      <c r="I432" s="84">
        <v>575793</v>
      </c>
      <c r="J432" s="84">
        <f t="shared" si="27"/>
        <v>7773205</v>
      </c>
      <c r="K432" s="89" t="e">
        <f>+VLOOKUP(F432,Sheet3!C$5:F$274,4,0)</f>
        <v>#N/A</v>
      </c>
      <c r="L432" s="86" t="e">
        <f t="shared" si="28"/>
        <v>#N/A</v>
      </c>
    </row>
    <row r="433" spans="1:12" outlineLevel="1" x14ac:dyDescent="0.25">
      <c r="A433" s="73">
        <f t="shared" si="25"/>
        <v>12</v>
      </c>
      <c r="B433" s="82">
        <v>44909</v>
      </c>
      <c r="C433" s="83" t="s">
        <v>171</v>
      </c>
      <c r="D433" s="83" t="s">
        <v>532</v>
      </c>
      <c r="E433" s="83" t="s">
        <v>1061</v>
      </c>
      <c r="F433" s="83">
        <f t="shared" si="26"/>
        <v>55468</v>
      </c>
      <c r="G433" s="84">
        <v>253513</v>
      </c>
      <c r="H433" s="85" t="s">
        <v>486</v>
      </c>
      <c r="I433" s="84">
        <v>20281</v>
      </c>
      <c r="J433" s="84">
        <f t="shared" si="27"/>
        <v>273794</v>
      </c>
      <c r="K433" s="89" t="e">
        <f>+VLOOKUP(F433,Sheet3!C$5:F$274,4,0)</f>
        <v>#N/A</v>
      </c>
      <c r="L433" s="86" t="e">
        <f t="shared" si="28"/>
        <v>#N/A</v>
      </c>
    </row>
    <row r="434" spans="1:12" outlineLevel="1" x14ac:dyDescent="0.25">
      <c r="A434" s="73">
        <f t="shared" si="25"/>
        <v>12</v>
      </c>
      <c r="B434" s="82">
        <v>44910</v>
      </c>
      <c r="C434" s="83" t="s">
        <v>165</v>
      </c>
      <c r="D434" s="83" t="s">
        <v>532</v>
      </c>
      <c r="E434" s="83" t="s">
        <v>1062</v>
      </c>
      <c r="F434" s="83">
        <f t="shared" si="26"/>
        <v>55864</v>
      </c>
      <c r="G434" s="84">
        <v>674473</v>
      </c>
      <c r="H434" s="85" t="s">
        <v>486</v>
      </c>
      <c r="I434" s="84">
        <v>53958</v>
      </c>
      <c r="J434" s="84">
        <f t="shared" si="27"/>
        <v>728431</v>
      </c>
      <c r="K434" s="89" t="e">
        <f>+VLOOKUP(F434,Sheet3!C$5:F$274,4,0)</f>
        <v>#N/A</v>
      </c>
      <c r="L434" s="86" t="e">
        <f t="shared" si="28"/>
        <v>#N/A</v>
      </c>
    </row>
    <row r="435" spans="1:12" outlineLevel="1" x14ac:dyDescent="0.25">
      <c r="A435" s="73">
        <f t="shared" si="25"/>
        <v>12</v>
      </c>
      <c r="B435" s="82">
        <v>44910</v>
      </c>
      <c r="C435" s="83" t="s">
        <v>167</v>
      </c>
      <c r="D435" s="83" t="s">
        <v>532</v>
      </c>
      <c r="E435" s="83" t="s">
        <v>1063</v>
      </c>
      <c r="F435" s="83">
        <f t="shared" si="26"/>
        <v>55878</v>
      </c>
      <c r="G435" s="84">
        <v>982580</v>
      </c>
      <c r="H435" s="85" t="s">
        <v>486</v>
      </c>
      <c r="I435" s="84">
        <v>78606</v>
      </c>
      <c r="J435" s="84">
        <f t="shared" si="27"/>
        <v>1061186</v>
      </c>
      <c r="K435" s="89" t="e">
        <f>+VLOOKUP(F435,Sheet3!C$5:F$274,4,0)</f>
        <v>#N/A</v>
      </c>
      <c r="L435" s="86" t="e">
        <f t="shared" si="28"/>
        <v>#N/A</v>
      </c>
    </row>
    <row r="436" spans="1:12" outlineLevel="1" x14ac:dyDescent="0.25">
      <c r="A436" s="73">
        <f t="shared" si="25"/>
        <v>12</v>
      </c>
      <c r="B436" s="82">
        <v>44911</v>
      </c>
      <c r="C436" s="83" t="s">
        <v>169</v>
      </c>
      <c r="D436" s="83" t="s">
        <v>532</v>
      </c>
      <c r="E436" s="83" t="s">
        <v>1064</v>
      </c>
      <c r="F436" s="83">
        <f t="shared" si="26"/>
        <v>55882</v>
      </c>
      <c r="G436" s="84">
        <v>1349907</v>
      </c>
      <c r="H436" s="85" t="s">
        <v>486</v>
      </c>
      <c r="I436" s="84">
        <v>107993</v>
      </c>
      <c r="J436" s="84">
        <f t="shared" si="27"/>
        <v>1457900</v>
      </c>
      <c r="K436" s="89" t="e">
        <f>+VLOOKUP(F436,Sheet3!C$5:F$274,4,0)</f>
        <v>#N/A</v>
      </c>
      <c r="L436" s="86" t="e">
        <f t="shared" si="28"/>
        <v>#N/A</v>
      </c>
    </row>
    <row r="437" spans="1:12" outlineLevel="1" x14ac:dyDescent="0.25">
      <c r="A437" s="73">
        <f t="shared" si="25"/>
        <v>12</v>
      </c>
      <c r="B437" s="82">
        <v>44911</v>
      </c>
      <c r="C437" s="83" t="s">
        <v>164</v>
      </c>
      <c r="D437" s="83" t="s">
        <v>532</v>
      </c>
      <c r="E437" s="83" t="s">
        <v>1065</v>
      </c>
      <c r="F437" s="83">
        <f t="shared" si="26"/>
        <v>55883</v>
      </c>
      <c r="G437" s="84">
        <v>1919268</v>
      </c>
      <c r="H437" s="85" t="s">
        <v>486</v>
      </c>
      <c r="I437" s="84">
        <v>153541</v>
      </c>
      <c r="J437" s="84">
        <f t="shared" si="27"/>
        <v>2072809</v>
      </c>
      <c r="K437" s="89" t="e">
        <f>+VLOOKUP(F437,Sheet3!C$5:F$274,4,0)</f>
        <v>#N/A</v>
      </c>
      <c r="L437" s="86" t="e">
        <f t="shared" si="28"/>
        <v>#N/A</v>
      </c>
    </row>
    <row r="438" spans="1:12" outlineLevel="1" x14ac:dyDescent="0.25">
      <c r="A438" s="73">
        <f t="shared" si="25"/>
        <v>12</v>
      </c>
      <c r="B438" s="82">
        <v>44912</v>
      </c>
      <c r="C438" s="83" t="s">
        <v>168</v>
      </c>
      <c r="D438" s="83" t="s">
        <v>532</v>
      </c>
      <c r="E438" s="83" t="s">
        <v>1066</v>
      </c>
      <c r="F438" s="83">
        <f t="shared" si="26"/>
        <v>56012</v>
      </c>
      <c r="G438" s="84">
        <v>1017501</v>
      </c>
      <c r="H438" s="85" t="s">
        <v>486</v>
      </c>
      <c r="I438" s="84">
        <v>81400</v>
      </c>
      <c r="J438" s="84">
        <f t="shared" si="27"/>
        <v>1098901</v>
      </c>
      <c r="K438" s="89" t="e">
        <f>+VLOOKUP(F438,Sheet3!C$5:F$274,4,0)</f>
        <v>#N/A</v>
      </c>
      <c r="L438" s="86" t="e">
        <f t="shared" si="28"/>
        <v>#N/A</v>
      </c>
    </row>
    <row r="439" spans="1:12" outlineLevel="1" x14ac:dyDescent="0.25">
      <c r="A439" s="73">
        <f t="shared" si="25"/>
        <v>12</v>
      </c>
      <c r="B439" s="82">
        <v>44916</v>
      </c>
      <c r="C439" s="83" t="s">
        <v>172</v>
      </c>
      <c r="D439" s="83" t="s">
        <v>532</v>
      </c>
      <c r="E439" s="83" t="s">
        <v>1067</v>
      </c>
      <c r="F439" s="83">
        <f t="shared" si="26"/>
        <v>56226</v>
      </c>
      <c r="G439" s="84">
        <v>1838333</v>
      </c>
      <c r="H439" s="85" t="s">
        <v>486</v>
      </c>
      <c r="I439" s="84">
        <v>147067</v>
      </c>
      <c r="J439" s="84">
        <f t="shared" si="27"/>
        <v>1985400</v>
      </c>
      <c r="K439" s="89" t="e">
        <f>+VLOOKUP(F439,Sheet3!C$5:F$274,4,0)</f>
        <v>#N/A</v>
      </c>
      <c r="L439" s="86" t="e">
        <f t="shared" si="28"/>
        <v>#N/A</v>
      </c>
    </row>
    <row r="440" spans="1:12" outlineLevel="1" x14ac:dyDescent="0.25">
      <c r="A440" s="73">
        <f t="shared" si="25"/>
        <v>12</v>
      </c>
      <c r="B440" s="82">
        <v>44916</v>
      </c>
      <c r="C440" s="83" t="s">
        <v>170</v>
      </c>
      <c r="D440" s="83" t="s">
        <v>532</v>
      </c>
      <c r="E440" s="83" t="s">
        <v>1068</v>
      </c>
      <c r="F440" s="83">
        <f t="shared" si="26"/>
        <v>56239</v>
      </c>
      <c r="G440" s="84">
        <v>1262123</v>
      </c>
      <c r="H440" s="85" t="s">
        <v>486</v>
      </c>
      <c r="I440" s="84">
        <v>100970</v>
      </c>
      <c r="J440" s="84">
        <f t="shared" si="27"/>
        <v>1363093</v>
      </c>
      <c r="K440" s="89" t="e">
        <f>+VLOOKUP(F440,Sheet3!C$5:F$274,4,0)</f>
        <v>#N/A</v>
      </c>
      <c r="L440" s="86" t="e">
        <f t="shared" si="28"/>
        <v>#N/A</v>
      </c>
    </row>
    <row r="441" spans="1:12" outlineLevel="1" x14ac:dyDescent="0.25">
      <c r="A441" s="73">
        <f t="shared" si="25"/>
        <v>12</v>
      </c>
      <c r="B441" s="82">
        <v>44917</v>
      </c>
      <c r="C441" s="83" t="s">
        <v>173</v>
      </c>
      <c r="D441" s="83" t="s">
        <v>532</v>
      </c>
      <c r="E441" s="83" t="s">
        <v>1069</v>
      </c>
      <c r="F441" s="83">
        <f t="shared" si="26"/>
        <v>56289</v>
      </c>
      <c r="G441" s="84">
        <v>1534813</v>
      </c>
      <c r="H441" s="85" t="s">
        <v>486</v>
      </c>
      <c r="I441" s="84">
        <v>122785</v>
      </c>
      <c r="J441" s="84">
        <f t="shared" si="27"/>
        <v>1657598</v>
      </c>
      <c r="K441" s="89" t="e">
        <f>+VLOOKUP(F441,Sheet3!C$5:F$274,4,0)</f>
        <v>#N/A</v>
      </c>
      <c r="L441" s="86" t="e">
        <f t="shared" si="28"/>
        <v>#N/A</v>
      </c>
    </row>
    <row r="442" spans="1:12" outlineLevel="1" x14ac:dyDescent="0.25">
      <c r="A442" s="73">
        <f t="shared" si="25"/>
        <v>12</v>
      </c>
      <c r="B442" s="82">
        <v>44918</v>
      </c>
      <c r="C442" s="83" t="s">
        <v>184</v>
      </c>
      <c r="D442" s="83" t="s">
        <v>532</v>
      </c>
      <c r="E442" s="83" t="s">
        <v>1070</v>
      </c>
      <c r="F442" s="83">
        <f t="shared" si="26"/>
        <v>56691</v>
      </c>
      <c r="G442" s="84">
        <v>985188</v>
      </c>
      <c r="H442" s="85" t="s">
        <v>486</v>
      </c>
      <c r="I442" s="84">
        <v>78815</v>
      </c>
      <c r="J442" s="84">
        <f t="shared" si="27"/>
        <v>1064003</v>
      </c>
      <c r="K442" s="89" t="e">
        <f>+VLOOKUP(F442,Sheet3!C$5:F$274,4,0)</f>
        <v>#N/A</v>
      </c>
      <c r="L442" s="86" t="e">
        <f t="shared" si="28"/>
        <v>#N/A</v>
      </c>
    </row>
    <row r="443" spans="1:12" outlineLevel="1" x14ac:dyDescent="0.25">
      <c r="A443" s="73">
        <f t="shared" si="25"/>
        <v>12</v>
      </c>
      <c r="B443" s="82">
        <v>44919</v>
      </c>
      <c r="C443" s="83" t="s">
        <v>174</v>
      </c>
      <c r="D443" s="83" t="s">
        <v>532</v>
      </c>
      <c r="E443" s="83" t="s">
        <v>1071</v>
      </c>
      <c r="F443" s="83">
        <f t="shared" si="26"/>
        <v>56822</v>
      </c>
      <c r="G443" s="84">
        <v>653657</v>
      </c>
      <c r="H443" s="85" t="s">
        <v>486</v>
      </c>
      <c r="I443" s="84">
        <v>52293</v>
      </c>
      <c r="J443" s="84">
        <f t="shared" si="27"/>
        <v>705950</v>
      </c>
      <c r="K443" s="89" t="e">
        <f>+VLOOKUP(F443,Sheet3!C$5:F$274,4,0)</f>
        <v>#N/A</v>
      </c>
      <c r="L443" s="86" t="e">
        <f t="shared" si="28"/>
        <v>#N/A</v>
      </c>
    </row>
    <row r="444" spans="1:12" outlineLevel="1" x14ac:dyDescent="0.25">
      <c r="A444" s="73">
        <f t="shared" si="25"/>
        <v>12</v>
      </c>
      <c r="B444" s="82">
        <v>44921</v>
      </c>
      <c r="C444" s="83" t="s">
        <v>181</v>
      </c>
      <c r="D444" s="83" t="s">
        <v>532</v>
      </c>
      <c r="E444" s="83" t="s">
        <v>1076</v>
      </c>
      <c r="F444" s="83">
        <f t="shared" si="26"/>
        <v>56885</v>
      </c>
      <c r="G444" s="84">
        <v>1019385</v>
      </c>
      <c r="H444" s="85" t="s">
        <v>486</v>
      </c>
      <c r="I444" s="84">
        <v>81551</v>
      </c>
      <c r="J444" s="84">
        <f t="shared" si="27"/>
        <v>1100936</v>
      </c>
      <c r="K444" s="89" t="e">
        <f>+VLOOKUP(F444,Sheet3!C$5:F$274,4,0)</f>
        <v>#N/A</v>
      </c>
      <c r="L444" s="86" t="e">
        <f t="shared" si="28"/>
        <v>#N/A</v>
      </c>
    </row>
    <row r="445" spans="1:12" outlineLevel="1" x14ac:dyDescent="0.25">
      <c r="A445" s="73">
        <f t="shared" si="25"/>
        <v>12</v>
      </c>
      <c r="B445" s="82">
        <v>44921</v>
      </c>
      <c r="C445" s="83" t="s">
        <v>176</v>
      </c>
      <c r="D445" s="83" t="s">
        <v>532</v>
      </c>
      <c r="E445" s="83" t="s">
        <v>1077</v>
      </c>
      <c r="F445" s="83">
        <f t="shared" si="26"/>
        <v>56906</v>
      </c>
      <c r="G445" s="84">
        <v>3012677</v>
      </c>
      <c r="H445" s="85" t="s">
        <v>486</v>
      </c>
      <c r="I445" s="84">
        <v>241014</v>
      </c>
      <c r="J445" s="84">
        <f t="shared" si="27"/>
        <v>3253691</v>
      </c>
      <c r="K445" s="89" t="e">
        <f>+VLOOKUP(F445,Sheet3!C$5:F$274,4,0)</f>
        <v>#N/A</v>
      </c>
      <c r="L445" s="86" t="e">
        <f t="shared" si="28"/>
        <v>#N/A</v>
      </c>
    </row>
    <row r="446" spans="1:12" outlineLevel="1" x14ac:dyDescent="0.25">
      <c r="A446" s="73">
        <f t="shared" si="25"/>
        <v>12</v>
      </c>
      <c r="B446" s="82">
        <v>44921</v>
      </c>
      <c r="C446" s="83" t="s">
        <v>175</v>
      </c>
      <c r="D446" s="83" t="s">
        <v>532</v>
      </c>
      <c r="E446" s="83" t="s">
        <v>1078</v>
      </c>
      <c r="F446" s="83">
        <f t="shared" si="26"/>
        <v>56948</v>
      </c>
      <c r="G446" s="84">
        <v>704830</v>
      </c>
      <c r="H446" s="85" t="s">
        <v>486</v>
      </c>
      <c r="I446" s="84">
        <v>56386</v>
      </c>
      <c r="J446" s="84">
        <f t="shared" si="27"/>
        <v>761216</v>
      </c>
      <c r="K446" s="89" t="e">
        <f>+VLOOKUP(F446,Sheet3!C$5:F$274,4,0)</f>
        <v>#N/A</v>
      </c>
      <c r="L446" s="86" t="e">
        <f t="shared" si="28"/>
        <v>#N/A</v>
      </c>
    </row>
    <row r="447" spans="1:12" outlineLevel="1" x14ac:dyDescent="0.25">
      <c r="A447" s="73">
        <f t="shared" si="25"/>
        <v>12</v>
      </c>
      <c r="B447" s="82">
        <v>44922</v>
      </c>
      <c r="C447" s="83" t="s">
        <v>183</v>
      </c>
      <c r="D447" s="83" t="s">
        <v>532</v>
      </c>
      <c r="E447" s="83" t="s">
        <v>1079</v>
      </c>
      <c r="F447" s="83">
        <f t="shared" si="26"/>
        <v>56970</v>
      </c>
      <c r="G447" s="84">
        <v>1398437</v>
      </c>
      <c r="H447" s="85" t="s">
        <v>486</v>
      </c>
      <c r="I447" s="84">
        <v>111875</v>
      </c>
      <c r="J447" s="84">
        <f t="shared" si="27"/>
        <v>1510312</v>
      </c>
      <c r="K447" s="89" t="e">
        <f>+VLOOKUP(F447,Sheet3!C$5:F$274,4,0)</f>
        <v>#N/A</v>
      </c>
      <c r="L447" s="86" t="e">
        <f t="shared" si="28"/>
        <v>#N/A</v>
      </c>
    </row>
    <row r="448" spans="1:12" outlineLevel="1" x14ac:dyDescent="0.25">
      <c r="A448" s="73">
        <f t="shared" si="25"/>
        <v>12</v>
      </c>
      <c r="B448" s="82">
        <v>44922</v>
      </c>
      <c r="C448" s="83" t="s">
        <v>177</v>
      </c>
      <c r="D448" s="83" t="s">
        <v>532</v>
      </c>
      <c r="E448" s="83" t="s">
        <v>1080</v>
      </c>
      <c r="F448" s="83">
        <f t="shared" si="26"/>
        <v>56996</v>
      </c>
      <c r="G448" s="84">
        <v>591711</v>
      </c>
      <c r="H448" s="85" t="s">
        <v>486</v>
      </c>
      <c r="I448" s="84">
        <v>47337</v>
      </c>
      <c r="J448" s="84">
        <f t="shared" si="27"/>
        <v>639048</v>
      </c>
      <c r="K448" s="89" t="e">
        <f>+VLOOKUP(F448,Sheet3!C$5:F$274,4,0)</f>
        <v>#N/A</v>
      </c>
      <c r="L448" s="86" t="e">
        <f t="shared" si="28"/>
        <v>#N/A</v>
      </c>
    </row>
    <row r="449" spans="1:12" outlineLevel="1" x14ac:dyDescent="0.25">
      <c r="A449" s="73">
        <f t="shared" si="25"/>
        <v>12</v>
      </c>
      <c r="B449" s="82">
        <v>44922</v>
      </c>
      <c r="C449" s="83" t="s">
        <v>180</v>
      </c>
      <c r="D449" s="83" t="s">
        <v>532</v>
      </c>
      <c r="E449" s="83" t="s">
        <v>1081</v>
      </c>
      <c r="F449" s="83">
        <f t="shared" si="26"/>
        <v>56998</v>
      </c>
      <c r="G449" s="84">
        <v>690605</v>
      </c>
      <c r="H449" s="85" t="s">
        <v>486</v>
      </c>
      <c r="I449" s="84">
        <v>55248</v>
      </c>
      <c r="J449" s="84">
        <f t="shared" si="27"/>
        <v>745853</v>
      </c>
      <c r="K449" s="89" t="e">
        <f>+VLOOKUP(F449,Sheet3!C$5:F$274,4,0)</f>
        <v>#N/A</v>
      </c>
      <c r="L449" s="86" t="e">
        <f t="shared" si="28"/>
        <v>#N/A</v>
      </c>
    </row>
    <row r="450" spans="1:12" outlineLevel="1" x14ac:dyDescent="0.25">
      <c r="A450" s="73">
        <f>+MONTH(B450)</f>
        <v>12</v>
      </c>
      <c r="B450" s="82">
        <v>44922</v>
      </c>
      <c r="C450" s="83" t="s">
        <v>179</v>
      </c>
      <c r="D450" s="83" t="s">
        <v>532</v>
      </c>
      <c r="E450" s="83" t="s">
        <v>1082</v>
      </c>
      <c r="F450" s="83">
        <f t="shared" ref="F450:F452" si="29">+C450*1</f>
        <v>57019</v>
      </c>
      <c r="G450" s="84">
        <v>1278275</v>
      </c>
      <c r="H450" s="85" t="s">
        <v>486</v>
      </c>
      <c r="I450" s="84">
        <v>102262</v>
      </c>
      <c r="J450" s="84">
        <f>+I450+G450</f>
        <v>1380537</v>
      </c>
      <c r="K450" s="89" t="e">
        <f>+VLOOKUP(F450,Sheet3!C$5:F$274,4,0)</f>
        <v>#N/A</v>
      </c>
      <c r="L450" s="86" t="e">
        <f t="shared" ref="L450:L452" si="30">+K450-J450</f>
        <v>#N/A</v>
      </c>
    </row>
    <row r="451" spans="1:12" outlineLevel="1" x14ac:dyDescent="0.25">
      <c r="A451" s="73">
        <f>+MONTH(B451)</f>
        <v>12</v>
      </c>
      <c r="B451" s="82">
        <v>44922</v>
      </c>
      <c r="C451" s="83" t="s">
        <v>178</v>
      </c>
      <c r="D451" s="83" t="s">
        <v>532</v>
      </c>
      <c r="E451" s="83" t="s">
        <v>1083</v>
      </c>
      <c r="F451" s="83">
        <f t="shared" si="29"/>
        <v>57020</v>
      </c>
      <c r="G451" s="84">
        <v>632003</v>
      </c>
      <c r="H451" s="85" t="s">
        <v>486</v>
      </c>
      <c r="I451" s="84">
        <v>50560</v>
      </c>
      <c r="J451" s="84">
        <f>+I451+G451</f>
        <v>682563</v>
      </c>
      <c r="K451" s="89" t="e">
        <f>+VLOOKUP(F451,Sheet3!C$5:F$274,4,0)</f>
        <v>#N/A</v>
      </c>
      <c r="L451" s="86" t="e">
        <f t="shared" si="30"/>
        <v>#N/A</v>
      </c>
    </row>
    <row r="452" spans="1:12" outlineLevel="1" x14ac:dyDescent="0.25">
      <c r="A452" s="73">
        <f>+MONTH(B452)</f>
        <v>12</v>
      </c>
      <c r="B452" s="82">
        <v>44923</v>
      </c>
      <c r="C452" s="83" t="s">
        <v>182</v>
      </c>
      <c r="D452" s="83" t="s">
        <v>532</v>
      </c>
      <c r="E452" s="83" t="s">
        <v>1084</v>
      </c>
      <c r="F452" s="83">
        <f t="shared" si="29"/>
        <v>57078</v>
      </c>
      <c r="G452" s="84">
        <v>822326</v>
      </c>
      <c r="H452" s="85" t="s">
        <v>486</v>
      </c>
      <c r="I452" s="84">
        <v>65786</v>
      </c>
      <c r="J452" s="84">
        <f>+I452+G452</f>
        <v>888112</v>
      </c>
      <c r="K452" s="89" t="e">
        <f>+VLOOKUP(F452,Sheet3!C$5:F$274,4,0)</f>
        <v>#N/A</v>
      </c>
      <c r="L452" s="86" t="e">
        <f t="shared" si="30"/>
        <v>#N/A</v>
      </c>
    </row>
  </sheetData>
  <autoFilter ref="A4:N452" xr:uid="{24B49DBD-FB77-46F0-A405-DF2CE92199FF}"/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0865-9474-44F1-B40D-9E5D074D9627}">
  <dimension ref="A1:J229"/>
  <sheetViews>
    <sheetView tabSelected="1" topLeftCell="A106" workbookViewId="0">
      <selection activeCell="I18" sqref="I18"/>
    </sheetView>
  </sheetViews>
  <sheetFormatPr defaultRowHeight="10.5" x14ac:dyDescent="0.15"/>
  <cols>
    <col min="1" max="1" width="3.7109375" customWidth="1"/>
    <col min="2" max="2" width="21.140625" customWidth="1"/>
    <col min="3" max="4" width="13" customWidth="1"/>
    <col min="5" max="5" width="29" customWidth="1"/>
    <col min="6" max="6" width="30" customWidth="1"/>
    <col min="7" max="7" width="17.140625" customWidth="1"/>
    <col min="8" max="8" width="15.140625" customWidth="1"/>
    <col min="9" max="9" width="14.7109375" customWidth="1"/>
    <col min="10" max="10" width="14.140625" customWidth="1"/>
  </cols>
  <sheetData>
    <row r="1" spans="1:10" ht="18.75" x14ac:dyDescent="0.3">
      <c r="A1" s="183" t="s">
        <v>384</v>
      </c>
      <c r="B1" s="183"/>
      <c r="C1" s="183"/>
      <c r="D1" s="183"/>
      <c r="E1" s="183"/>
      <c r="F1" s="183"/>
      <c r="G1" s="183"/>
      <c r="H1" s="183"/>
    </row>
    <row r="2" spans="1:10" ht="27" customHeight="1" x14ac:dyDescent="0.2">
      <c r="A2" s="184" t="s">
        <v>1137</v>
      </c>
      <c r="B2" s="184"/>
      <c r="C2" s="184"/>
      <c r="D2" s="184"/>
      <c r="E2" s="184"/>
      <c r="F2" s="184"/>
      <c r="G2" s="184"/>
      <c r="H2" s="184"/>
    </row>
    <row r="3" spans="1:10" ht="18" customHeight="1" x14ac:dyDescent="0.2">
      <c r="A3" s="152"/>
      <c r="B3" s="152"/>
      <c r="C3" s="152"/>
      <c r="D3" s="152"/>
      <c r="E3" s="152"/>
      <c r="F3" s="152"/>
      <c r="G3" s="152"/>
      <c r="H3" s="152"/>
      <c r="I3" s="156">
        <f>+SUBTOTAL(9,I6:I227)</f>
        <v>483838529</v>
      </c>
      <c r="J3" s="156">
        <f>+SUBTOTAL(9,J6:J228)</f>
        <v>-66905697</v>
      </c>
    </row>
    <row r="4" spans="1:10" s="154" customFormat="1" ht="30.75" customHeight="1" x14ac:dyDescent="0.15">
      <c r="A4" s="153"/>
      <c r="B4" s="142" t="s">
        <v>1</v>
      </c>
      <c r="C4" s="145" t="s">
        <v>2</v>
      </c>
      <c r="D4" s="145" t="s">
        <v>386</v>
      </c>
      <c r="E4" s="145" t="s">
        <v>3</v>
      </c>
      <c r="F4" s="147" t="s">
        <v>387</v>
      </c>
      <c r="G4" s="145" t="s">
        <v>388</v>
      </c>
      <c r="H4" s="147" t="s">
        <v>389</v>
      </c>
      <c r="I4" s="147" t="s">
        <v>390</v>
      </c>
      <c r="J4" s="147" t="s">
        <v>1467</v>
      </c>
    </row>
    <row r="5" spans="1:10" s="154" customFormat="1" ht="12" customHeight="1" x14ac:dyDescent="0.15">
      <c r="A5" s="143" t="s">
        <v>1138</v>
      </c>
      <c r="B5" s="153"/>
      <c r="C5" s="153"/>
      <c r="D5" s="153"/>
      <c r="E5" s="153"/>
      <c r="F5" s="146">
        <v>379029838</v>
      </c>
      <c r="G5" s="153"/>
      <c r="H5" s="146">
        <v>37902994</v>
      </c>
    </row>
    <row r="6" spans="1:10" s="154" customFormat="1" ht="12" customHeight="1" x14ac:dyDescent="0.15">
      <c r="A6" s="153">
        <f>+MONTH(B6)</f>
        <v>1</v>
      </c>
      <c r="B6" s="150">
        <v>44928</v>
      </c>
      <c r="C6" s="148" t="s">
        <v>1139</v>
      </c>
      <c r="D6" s="148" t="s">
        <v>1140</v>
      </c>
      <c r="E6" s="148" t="s">
        <v>1141</v>
      </c>
      <c r="F6" s="149">
        <v>1576149</v>
      </c>
      <c r="G6" s="144" t="s">
        <v>395</v>
      </c>
      <c r="H6" s="149">
        <v>157615</v>
      </c>
      <c r="I6" s="155">
        <f>+H6+F6</f>
        <v>1733764</v>
      </c>
    </row>
    <row r="7" spans="1:10" s="154" customFormat="1" ht="12" customHeight="1" x14ac:dyDescent="0.15">
      <c r="A7" s="153">
        <f t="shared" ref="A7:A70" si="0">+MONTH(B7)</f>
        <v>1</v>
      </c>
      <c r="B7" s="150">
        <v>44928</v>
      </c>
      <c r="C7" s="148" t="s">
        <v>1142</v>
      </c>
      <c r="D7" s="148" t="s">
        <v>1140</v>
      </c>
      <c r="E7" s="148" t="s">
        <v>1143</v>
      </c>
      <c r="F7" s="149">
        <v>2356337</v>
      </c>
      <c r="G7" s="144" t="s">
        <v>395</v>
      </c>
      <c r="H7" s="149">
        <v>235634</v>
      </c>
      <c r="I7" s="155">
        <f t="shared" ref="I7:I31" si="1">+H7+F7</f>
        <v>2591971</v>
      </c>
    </row>
    <row r="8" spans="1:10" s="154" customFormat="1" ht="12" customHeight="1" x14ac:dyDescent="0.15">
      <c r="A8" s="153">
        <f t="shared" si="0"/>
        <v>1</v>
      </c>
      <c r="B8" s="150">
        <v>44928</v>
      </c>
      <c r="C8" s="148" t="s">
        <v>1144</v>
      </c>
      <c r="D8" s="148" t="s">
        <v>1140</v>
      </c>
      <c r="E8" s="148" t="s">
        <v>1145</v>
      </c>
      <c r="F8" s="149">
        <v>1034303</v>
      </c>
      <c r="G8" s="144" t="s">
        <v>395</v>
      </c>
      <c r="H8" s="149">
        <v>103430</v>
      </c>
      <c r="I8" s="155">
        <f t="shared" si="1"/>
        <v>1137733</v>
      </c>
    </row>
    <row r="9" spans="1:10" s="154" customFormat="1" ht="12" customHeight="1" x14ac:dyDescent="0.15">
      <c r="A9" s="153">
        <f t="shared" si="0"/>
        <v>1</v>
      </c>
      <c r="B9" s="150">
        <v>44928</v>
      </c>
      <c r="C9" s="148" t="s">
        <v>1146</v>
      </c>
      <c r="D9" s="148" t="s">
        <v>1140</v>
      </c>
      <c r="E9" s="148" t="s">
        <v>1147</v>
      </c>
      <c r="F9" s="149">
        <v>1921972</v>
      </c>
      <c r="G9" s="144" t="s">
        <v>395</v>
      </c>
      <c r="H9" s="149">
        <v>192197</v>
      </c>
      <c r="I9" s="155">
        <f t="shared" si="1"/>
        <v>2114169</v>
      </c>
    </row>
    <row r="10" spans="1:10" s="154" customFormat="1" ht="12" customHeight="1" x14ac:dyDescent="0.15">
      <c r="A10" s="153">
        <f t="shared" si="0"/>
        <v>1</v>
      </c>
      <c r="B10" s="150">
        <v>44929</v>
      </c>
      <c r="C10" s="148" t="s">
        <v>1148</v>
      </c>
      <c r="D10" s="148" t="s">
        <v>1140</v>
      </c>
      <c r="E10" s="148" t="s">
        <v>1149</v>
      </c>
      <c r="F10" s="149">
        <v>1097867</v>
      </c>
      <c r="G10" s="144" t="s">
        <v>395</v>
      </c>
      <c r="H10" s="149">
        <v>109787</v>
      </c>
      <c r="I10" s="155">
        <f t="shared" si="1"/>
        <v>1207654</v>
      </c>
    </row>
    <row r="11" spans="1:10" s="154" customFormat="1" ht="12" customHeight="1" x14ac:dyDescent="0.15">
      <c r="A11" s="153">
        <f t="shared" si="0"/>
        <v>1</v>
      </c>
      <c r="B11" s="150">
        <v>44929</v>
      </c>
      <c r="C11" s="148" t="s">
        <v>1150</v>
      </c>
      <c r="D11" s="148" t="s">
        <v>1140</v>
      </c>
      <c r="E11" s="148" t="s">
        <v>1151</v>
      </c>
      <c r="F11" s="149">
        <v>3362302</v>
      </c>
      <c r="G11" s="144" t="s">
        <v>395</v>
      </c>
      <c r="H11" s="149">
        <v>336230</v>
      </c>
      <c r="I11" s="155">
        <f t="shared" si="1"/>
        <v>3698532</v>
      </c>
    </row>
    <row r="12" spans="1:10" s="154" customFormat="1" ht="12" customHeight="1" x14ac:dyDescent="0.15">
      <c r="A12" s="153">
        <f t="shared" si="0"/>
        <v>1</v>
      </c>
      <c r="B12" s="150">
        <v>44930</v>
      </c>
      <c r="C12" s="148" t="s">
        <v>534</v>
      </c>
      <c r="D12" s="148" t="s">
        <v>1140</v>
      </c>
      <c r="E12" s="148" t="s">
        <v>1152</v>
      </c>
      <c r="F12" s="149">
        <v>1365262</v>
      </c>
      <c r="G12" s="144" t="s">
        <v>395</v>
      </c>
      <c r="H12" s="149">
        <v>136526</v>
      </c>
      <c r="I12" s="155">
        <f t="shared" si="1"/>
        <v>1501788</v>
      </c>
    </row>
    <row r="13" spans="1:10" s="154" customFormat="1" ht="12" customHeight="1" x14ac:dyDescent="0.15">
      <c r="A13" s="153">
        <f t="shared" si="0"/>
        <v>1</v>
      </c>
      <c r="B13" s="150">
        <v>44930</v>
      </c>
      <c r="C13" s="148" t="s">
        <v>1153</v>
      </c>
      <c r="D13" s="148" t="s">
        <v>1140</v>
      </c>
      <c r="E13" s="148" t="s">
        <v>1154</v>
      </c>
      <c r="F13" s="149">
        <v>1729006</v>
      </c>
      <c r="G13" s="144" t="s">
        <v>395</v>
      </c>
      <c r="H13" s="149">
        <v>172901</v>
      </c>
      <c r="I13" s="155">
        <f t="shared" si="1"/>
        <v>1901907</v>
      </c>
    </row>
    <row r="14" spans="1:10" s="154" customFormat="1" ht="12" customHeight="1" x14ac:dyDescent="0.15">
      <c r="A14" s="153">
        <f t="shared" si="0"/>
        <v>1</v>
      </c>
      <c r="B14" s="150">
        <v>44930</v>
      </c>
      <c r="C14" s="148" t="s">
        <v>1155</v>
      </c>
      <c r="D14" s="148" t="s">
        <v>1140</v>
      </c>
      <c r="E14" s="148" t="s">
        <v>1156</v>
      </c>
      <c r="F14" s="149">
        <v>648821</v>
      </c>
      <c r="G14" s="144" t="s">
        <v>395</v>
      </c>
      <c r="H14" s="149">
        <v>64882</v>
      </c>
      <c r="I14" s="155">
        <f t="shared" si="1"/>
        <v>713703</v>
      </c>
    </row>
    <row r="15" spans="1:10" s="154" customFormat="1" ht="12" customHeight="1" x14ac:dyDescent="0.15">
      <c r="A15" s="153">
        <f t="shared" si="0"/>
        <v>1</v>
      </c>
      <c r="B15" s="150">
        <v>44930</v>
      </c>
      <c r="C15" s="148" t="s">
        <v>1157</v>
      </c>
      <c r="D15" s="148" t="s">
        <v>1140</v>
      </c>
      <c r="E15" s="148" t="s">
        <v>1158</v>
      </c>
      <c r="F15" s="149">
        <v>2054880</v>
      </c>
      <c r="G15" s="144" t="s">
        <v>395</v>
      </c>
      <c r="H15" s="149">
        <v>205488</v>
      </c>
      <c r="I15" s="155">
        <f t="shared" si="1"/>
        <v>2260368</v>
      </c>
    </row>
    <row r="16" spans="1:10" s="154" customFormat="1" ht="12" customHeight="1" x14ac:dyDescent="0.15">
      <c r="A16" s="153">
        <f t="shared" si="0"/>
        <v>1</v>
      </c>
      <c r="B16" s="150">
        <v>44931</v>
      </c>
      <c r="C16" s="148" t="s">
        <v>1159</v>
      </c>
      <c r="D16" s="148" t="s">
        <v>1140</v>
      </c>
      <c r="E16" s="148" t="s">
        <v>1160</v>
      </c>
      <c r="F16" s="149">
        <v>1681151</v>
      </c>
      <c r="G16" s="144" t="s">
        <v>395</v>
      </c>
      <c r="H16" s="149">
        <v>168115</v>
      </c>
      <c r="I16" s="155">
        <f t="shared" si="1"/>
        <v>1849266</v>
      </c>
    </row>
    <row r="17" spans="1:9" s="154" customFormat="1" ht="12" customHeight="1" x14ac:dyDescent="0.15">
      <c r="A17" s="153">
        <f t="shared" si="0"/>
        <v>1</v>
      </c>
      <c r="B17" s="150">
        <v>44931</v>
      </c>
      <c r="C17" s="148" t="s">
        <v>1161</v>
      </c>
      <c r="D17" s="148" t="s">
        <v>1140</v>
      </c>
      <c r="E17" s="148" t="s">
        <v>1162</v>
      </c>
      <c r="F17" s="149">
        <v>1934284</v>
      </c>
      <c r="G17" s="144" t="s">
        <v>395</v>
      </c>
      <c r="H17" s="149">
        <v>193428</v>
      </c>
      <c r="I17" s="155">
        <f t="shared" si="1"/>
        <v>2127712</v>
      </c>
    </row>
    <row r="18" spans="1:9" s="154" customFormat="1" ht="12" customHeight="1" x14ac:dyDescent="0.15">
      <c r="A18" s="153">
        <f t="shared" si="0"/>
        <v>1</v>
      </c>
      <c r="B18" s="150">
        <v>44931</v>
      </c>
      <c r="C18" s="148" t="s">
        <v>1163</v>
      </c>
      <c r="D18" s="148" t="s">
        <v>1140</v>
      </c>
      <c r="E18" s="148" t="s">
        <v>1164</v>
      </c>
      <c r="F18" s="149">
        <v>5976048</v>
      </c>
      <c r="G18" s="144" t="s">
        <v>395</v>
      </c>
      <c r="H18" s="149">
        <v>597605</v>
      </c>
      <c r="I18" s="155">
        <f t="shared" si="1"/>
        <v>6573653</v>
      </c>
    </row>
    <row r="19" spans="1:9" s="154" customFormat="1" ht="12" customHeight="1" x14ac:dyDescent="0.15">
      <c r="A19" s="153">
        <f t="shared" si="0"/>
        <v>1</v>
      </c>
      <c r="B19" s="150">
        <v>44931</v>
      </c>
      <c r="C19" s="148" t="s">
        <v>1165</v>
      </c>
      <c r="D19" s="148" t="s">
        <v>1140</v>
      </c>
      <c r="E19" s="148" t="s">
        <v>1166</v>
      </c>
      <c r="F19" s="149">
        <v>1745358</v>
      </c>
      <c r="G19" s="144" t="s">
        <v>395</v>
      </c>
      <c r="H19" s="149">
        <v>174536</v>
      </c>
      <c r="I19" s="155">
        <f t="shared" si="1"/>
        <v>1919894</v>
      </c>
    </row>
    <row r="20" spans="1:9" s="154" customFormat="1" ht="12" customHeight="1" x14ac:dyDescent="0.15">
      <c r="A20" s="153">
        <f t="shared" si="0"/>
        <v>1</v>
      </c>
      <c r="B20" s="150">
        <v>44932</v>
      </c>
      <c r="C20" s="148" t="s">
        <v>1167</v>
      </c>
      <c r="D20" s="148" t="s">
        <v>1140</v>
      </c>
      <c r="E20" s="148" t="s">
        <v>1168</v>
      </c>
      <c r="F20" s="149">
        <v>4074485</v>
      </c>
      <c r="G20" s="144" t="s">
        <v>395</v>
      </c>
      <c r="H20" s="149">
        <v>407449</v>
      </c>
      <c r="I20" s="155">
        <f t="shared" si="1"/>
        <v>4481934</v>
      </c>
    </row>
    <row r="21" spans="1:9" s="154" customFormat="1" ht="12" customHeight="1" x14ac:dyDescent="0.15">
      <c r="A21" s="153">
        <f t="shared" si="0"/>
        <v>1</v>
      </c>
      <c r="B21" s="150">
        <v>44932</v>
      </c>
      <c r="C21" s="148" t="s">
        <v>1169</v>
      </c>
      <c r="D21" s="148" t="s">
        <v>1140</v>
      </c>
      <c r="E21" s="148" t="s">
        <v>1170</v>
      </c>
      <c r="F21" s="149">
        <v>4418607</v>
      </c>
      <c r="G21" s="144" t="s">
        <v>395</v>
      </c>
      <c r="H21" s="149">
        <v>441861</v>
      </c>
      <c r="I21" s="155">
        <f t="shared" si="1"/>
        <v>4860468</v>
      </c>
    </row>
    <row r="22" spans="1:9" s="154" customFormat="1" ht="12" customHeight="1" x14ac:dyDescent="0.15">
      <c r="A22" s="153">
        <f t="shared" si="0"/>
        <v>1</v>
      </c>
      <c r="B22" s="150">
        <v>44932</v>
      </c>
      <c r="C22" s="148" t="s">
        <v>1171</v>
      </c>
      <c r="D22" s="148" t="s">
        <v>1140</v>
      </c>
      <c r="E22" s="148" t="s">
        <v>1168</v>
      </c>
      <c r="F22" s="149">
        <v>4074485</v>
      </c>
      <c r="G22" s="144" t="s">
        <v>395</v>
      </c>
      <c r="H22" s="149">
        <v>407449</v>
      </c>
      <c r="I22" s="155">
        <f t="shared" si="1"/>
        <v>4481934</v>
      </c>
    </row>
    <row r="23" spans="1:9" s="154" customFormat="1" ht="12" customHeight="1" x14ac:dyDescent="0.15">
      <c r="A23" s="153">
        <f t="shared" si="0"/>
        <v>1</v>
      </c>
      <c r="B23" s="150">
        <v>44932</v>
      </c>
      <c r="C23" s="148" t="s">
        <v>1172</v>
      </c>
      <c r="D23" s="148" t="s">
        <v>1140</v>
      </c>
      <c r="E23" s="148" t="s">
        <v>1173</v>
      </c>
      <c r="F23" s="149">
        <v>12376975</v>
      </c>
      <c r="G23" s="144" t="s">
        <v>395</v>
      </c>
      <c r="H23" s="149">
        <v>1237698</v>
      </c>
      <c r="I23" s="155">
        <f t="shared" si="1"/>
        <v>13614673</v>
      </c>
    </row>
    <row r="24" spans="1:9" s="154" customFormat="1" ht="12" customHeight="1" x14ac:dyDescent="0.15">
      <c r="A24" s="153">
        <f t="shared" si="0"/>
        <v>1</v>
      </c>
      <c r="B24" s="150">
        <v>44932</v>
      </c>
      <c r="C24" s="148" t="s">
        <v>1174</v>
      </c>
      <c r="D24" s="148" t="s">
        <v>1140</v>
      </c>
      <c r="E24" s="148" t="s">
        <v>1145</v>
      </c>
      <c r="F24" s="149">
        <v>1329693</v>
      </c>
      <c r="G24" s="144" t="s">
        <v>395</v>
      </c>
      <c r="H24" s="149">
        <v>132969</v>
      </c>
      <c r="I24" s="155">
        <f t="shared" si="1"/>
        <v>1462662</v>
      </c>
    </row>
    <row r="25" spans="1:9" s="154" customFormat="1" ht="12" customHeight="1" x14ac:dyDescent="0.15">
      <c r="A25" s="153">
        <f t="shared" si="0"/>
        <v>1</v>
      </c>
      <c r="B25" s="150">
        <v>44932</v>
      </c>
      <c r="C25" s="148" t="s">
        <v>1175</v>
      </c>
      <c r="D25" s="148" t="s">
        <v>1140</v>
      </c>
      <c r="E25" s="148" t="s">
        <v>1176</v>
      </c>
      <c r="F25" s="149">
        <v>2090439</v>
      </c>
      <c r="G25" s="144" t="s">
        <v>395</v>
      </c>
      <c r="H25" s="149">
        <v>209044</v>
      </c>
      <c r="I25" s="155">
        <f t="shared" si="1"/>
        <v>2299483</v>
      </c>
    </row>
    <row r="26" spans="1:9" s="154" customFormat="1" ht="12" customHeight="1" x14ac:dyDescent="0.15">
      <c r="A26" s="153">
        <f t="shared" si="0"/>
        <v>1</v>
      </c>
      <c r="B26" s="150">
        <v>44932</v>
      </c>
      <c r="C26" s="148" t="s">
        <v>1177</v>
      </c>
      <c r="D26" s="148" t="s">
        <v>1140</v>
      </c>
      <c r="E26" s="148" t="s">
        <v>1178</v>
      </c>
      <c r="F26" s="149">
        <v>6104839</v>
      </c>
      <c r="G26" s="144" t="s">
        <v>395</v>
      </c>
      <c r="H26" s="149">
        <v>610484</v>
      </c>
      <c r="I26" s="155">
        <f t="shared" si="1"/>
        <v>6715323</v>
      </c>
    </row>
    <row r="27" spans="1:9" s="154" customFormat="1" ht="12" customHeight="1" x14ac:dyDescent="0.15">
      <c r="A27" s="153">
        <f t="shared" si="0"/>
        <v>1</v>
      </c>
      <c r="B27" s="150">
        <v>44932</v>
      </c>
      <c r="C27" s="148" t="s">
        <v>1179</v>
      </c>
      <c r="D27" s="148" t="s">
        <v>1140</v>
      </c>
      <c r="E27" s="148" t="s">
        <v>1180</v>
      </c>
      <c r="F27" s="149">
        <v>2764242</v>
      </c>
      <c r="G27" s="144" t="s">
        <v>395</v>
      </c>
      <c r="H27" s="149">
        <v>276424</v>
      </c>
      <c r="I27" s="155">
        <f t="shared" si="1"/>
        <v>3040666</v>
      </c>
    </row>
    <row r="28" spans="1:9" s="154" customFormat="1" ht="12" customHeight="1" x14ac:dyDescent="0.15">
      <c r="A28" s="153">
        <f t="shared" si="0"/>
        <v>1</v>
      </c>
      <c r="B28" s="150">
        <v>44933</v>
      </c>
      <c r="C28" s="148" t="s">
        <v>1181</v>
      </c>
      <c r="D28" s="148" t="s">
        <v>1140</v>
      </c>
      <c r="E28" s="148" t="s">
        <v>1149</v>
      </c>
      <c r="F28" s="149">
        <v>5729939</v>
      </c>
      <c r="G28" s="144" t="s">
        <v>395</v>
      </c>
      <c r="H28" s="149">
        <v>572994</v>
      </c>
      <c r="I28" s="155">
        <f t="shared" si="1"/>
        <v>6302933</v>
      </c>
    </row>
    <row r="29" spans="1:9" s="154" customFormat="1" ht="12" customHeight="1" x14ac:dyDescent="0.15">
      <c r="A29" s="153">
        <f t="shared" si="0"/>
        <v>1</v>
      </c>
      <c r="B29" s="150">
        <v>44933</v>
      </c>
      <c r="C29" s="148" t="s">
        <v>1182</v>
      </c>
      <c r="D29" s="148" t="s">
        <v>1140</v>
      </c>
      <c r="E29" s="148" t="s">
        <v>1183</v>
      </c>
      <c r="F29" s="149">
        <v>1789672</v>
      </c>
      <c r="G29" s="144" t="s">
        <v>395</v>
      </c>
      <c r="H29" s="149">
        <v>178967</v>
      </c>
      <c r="I29" s="155">
        <f t="shared" si="1"/>
        <v>1968639</v>
      </c>
    </row>
    <row r="30" spans="1:9" s="154" customFormat="1" ht="12" customHeight="1" x14ac:dyDescent="0.15">
      <c r="A30" s="153">
        <f t="shared" si="0"/>
        <v>1</v>
      </c>
      <c r="B30" s="150">
        <v>44933</v>
      </c>
      <c r="C30" s="148" t="s">
        <v>1184</v>
      </c>
      <c r="D30" s="148" t="s">
        <v>1140</v>
      </c>
      <c r="E30" s="148" t="s">
        <v>1185</v>
      </c>
      <c r="F30" s="149">
        <v>2008369</v>
      </c>
      <c r="G30" s="144" t="s">
        <v>395</v>
      </c>
      <c r="H30" s="149">
        <v>200837</v>
      </c>
      <c r="I30" s="155">
        <f t="shared" si="1"/>
        <v>2209206</v>
      </c>
    </row>
    <row r="31" spans="1:9" s="154" customFormat="1" ht="12" customHeight="1" x14ac:dyDescent="0.15">
      <c r="A31" s="153">
        <f t="shared" si="0"/>
        <v>1</v>
      </c>
      <c r="B31" s="150">
        <v>44933</v>
      </c>
      <c r="C31" s="148" t="s">
        <v>1186</v>
      </c>
      <c r="D31" s="148" t="s">
        <v>1140</v>
      </c>
      <c r="E31" s="148" t="s">
        <v>1187</v>
      </c>
      <c r="F31" s="149">
        <v>1191550</v>
      </c>
      <c r="G31" s="144" t="s">
        <v>395</v>
      </c>
      <c r="H31" s="149">
        <v>119155</v>
      </c>
      <c r="I31" s="155">
        <f t="shared" si="1"/>
        <v>1310705</v>
      </c>
    </row>
    <row r="32" spans="1:9" s="154" customFormat="1" ht="12" customHeight="1" x14ac:dyDescent="0.15">
      <c r="A32" s="153">
        <f t="shared" si="0"/>
        <v>1</v>
      </c>
      <c r="B32" s="150">
        <v>44933</v>
      </c>
      <c r="C32" s="148" t="s">
        <v>1188</v>
      </c>
      <c r="D32" s="148" t="s">
        <v>1140</v>
      </c>
      <c r="E32" s="148"/>
      <c r="F32" s="149">
        <v>0</v>
      </c>
      <c r="G32" s="144" t="s">
        <v>395</v>
      </c>
      <c r="H32" s="149">
        <v>0</v>
      </c>
    </row>
    <row r="33" spans="1:9" s="154" customFormat="1" ht="12" customHeight="1" x14ac:dyDescent="0.15">
      <c r="A33" s="153">
        <f t="shared" si="0"/>
        <v>1</v>
      </c>
      <c r="B33" s="150">
        <v>44933</v>
      </c>
      <c r="C33" s="148" t="s">
        <v>1189</v>
      </c>
      <c r="D33" s="148" t="s">
        <v>1140</v>
      </c>
      <c r="E33" s="148" t="s">
        <v>1190</v>
      </c>
      <c r="F33" s="149">
        <v>7458496</v>
      </c>
      <c r="G33" s="144" t="s">
        <v>395</v>
      </c>
      <c r="H33" s="149">
        <v>745850</v>
      </c>
      <c r="I33" s="155">
        <f t="shared" ref="I33:I39" si="2">+H33+F33</f>
        <v>8204346</v>
      </c>
    </row>
    <row r="34" spans="1:9" s="154" customFormat="1" ht="12" customHeight="1" x14ac:dyDescent="0.15">
      <c r="A34" s="153">
        <f t="shared" si="0"/>
        <v>1</v>
      </c>
      <c r="B34" s="150">
        <v>44933</v>
      </c>
      <c r="C34" s="148" t="s">
        <v>1191</v>
      </c>
      <c r="D34" s="148" t="s">
        <v>1140</v>
      </c>
      <c r="E34" s="148" t="s">
        <v>1192</v>
      </c>
      <c r="F34" s="149">
        <v>16944558</v>
      </c>
      <c r="G34" s="144" t="s">
        <v>395</v>
      </c>
      <c r="H34" s="149">
        <v>1694456</v>
      </c>
      <c r="I34" s="155">
        <f t="shared" si="2"/>
        <v>18639014</v>
      </c>
    </row>
    <row r="35" spans="1:9" s="154" customFormat="1" ht="12" customHeight="1" x14ac:dyDescent="0.15">
      <c r="A35" s="153">
        <f t="shared" si="0"/>
        <v>1</v>
      </c>
      <c r="B35" s="150">
        <v>44933</v>
      </c>
      <c r="C35" s="148" t="s">
        <v>1193</v>
      </c>
      <c r="D35" s="148" t="s">
        <v>1140</v>
      </c>
      <c r="E35" s="148" t="s">
        <v>1194</v>
      </c>
      <c r="F35" s="149">
        <v>3423149</v>
      </c>
      <c r="G35" s="144" t="s">
        <v>395</v>
      </c>
      <c r="H35" s="149">
        <v>342315</v>
      </c>
      <c r="I35" s="155">
        <f t="shared" si="2"/>
        <v>3765464</v>
      </c>
    </row>
    <row r="36" spans="1:9" s="154" customFormat="1" ht="12" customHeight="1" x14ac:dyDescent="0.15">
      <c r="A36" s="153">
        <f t="shared" si="0"/>
        <v>1</v>
      </c>
      <c r="B36" s="150">
        <v>44933</v>
      </c>
      <c r="C36" s="148" t="s">
        <v>1195</v>
      </c>
      <c r="D36" s="148" t="s">
        <v>1140</v>
      </c>
      <c r="E36" s="148" t="s">
        <v>1147</v>
      </c>
      <c r="F36" s="149">
        <v>4079840</v>
      </c>
      <c r="G36" s="144" t="s">
        <v>395</v>
      </c>
      <c r="H36" s="149">
        <v>407984</v>
      </c>
      <c r="I36" s="155">
        <f t="shared" si="2"/>
        <v>4487824</v>
      </c>
    </row>
    <row r="37" spans="1:9" s="154" customFormat="1" ht="12" customHeight="1" x14ac:dyDescent="0.15">
      <c r="A37" s="153">
        <f t="shared" si="0"/>
        <v>1</v>
      </c>
      <c r="B37" s="150">
        <v>44933</v>
      </c>
      <c r="C37" s="148" t="s">
        <v>1196</v>
      </c>
      <c r="D37" s="148" t="s">
        <v>1140</v>
      </c>
      <c r="E37" s="148" t="s">
        <v>1197</v>
      </c>
      <c r="F37" s="149">
        <v>2342223</v>
      </c>
      <c r="G37" s="144" t="s">
        <v>395</v>
      </c>
      <c r="H37" s="149">
        <v>234222</v>
      </c>
      <c r="I37" s="155">
        <f t="shared" si="2"/>
        <v>2576445</v>
      </c>
    </row>
    <row r="38" spans="1:9" s="154" customFormat="1" ht="12" customHeight="1" x14ac:dyDescent="0.15">
      <c r="A38" s="153">
        <f t="shared" si="0"/>
        <v>1</v>
      </c>
      <c r="B38" s="150">
        <v>44935</v>
      </c>
      <c r="C38" s="148" t="s">
        <v>1198</v>
      </c>
      <c r="D38" s="148" t="s">
        <v>1140</v>
      </c>
      <c r="E38" s="148" t="s">
        <v>1143</v>
      </c>
      <c r="F38" s="149">
        <v>5929461</v>
      </c>
      <c r="G38" s="144" t="s">
        <v>395</v>
      </c>
      <c r="H38" s="149">
        <v>592946</v>
      </c>
      <c r="I38" s="155">
        <f t="shared" si="2"/>
        <v>6522407</v>
      </c>
    </row>
    <row r="39" spans="1:9" s="154" customFormat="1" ht="12" customHeight="1" x14ac:dyDescent="0.15">
      <c r="A39" s="153">
        <f t="shared" si="0"/>
        <v>1</v>
      </c>
      <c r="B39" s="150">
        <v>44935</v>
      </c>
      <c r="C39" s="148" t="s">
        <v>1199</v>
      </c>
      <c r="D39" s="148" t="s">
        <v>1140</v>
      </c>
      <c r="E39" s="148" t="s">
        <v>1200</v>
      </c>
      <c r="F39" s="149">
        <v>2057723</v>
      </c>
      <c r="G39" s="144" t="s">
        <v>395</v>
      </c>
      <c r="H39" s="149">
        <v>205772</v>
      </c>
      <c r="I39" s="155">
        <f t="shared" si="2"/>
        <v>2263495</v>
      </c>
    </row>
    <row r="40" spans="1:9" s="154" customFormat="1" ht="12" customHeight="1" x14ac:dyDescent="0.15">
      <c r="A40" s="153">
        <f t="shared" si="0"/>
        <v>1</v>
      </c>
      <c r="B40" s="150">
        <v>44935</v>
      </c>
      <c r="C40" s="148" t="s">
        <v>1201</v>
      </c>
      <c r="D40" s="148" t="s">
        <v>1140</v>
      </c>
      <c r="E40" s="148"/>
      <c r="F40" s="149">
        <v>0</v>
      </c>
      <c r="G40" s="144" t="s">
        <v>395</v>
      </c>
      <c r="H40" s="149">
        <v>0</v>
      </c>
    </row>
    <row r="41" spans="1:9" s="154" customFormat="1" ht="12" customHeight="1" x14ac:dyDescent="0.15">
      <c r="A41" s="153">
        <f t="shared" si="0"/>
        <v>1</v>
      </c>
      <c r="B41" s="150">
        <v>44935</v>
      </c>
      <c r="C41" s="148" t="s">
        <v>1202</v>
      </c>
      <c r="D41" s="148" t="s">
        <v>1140</v>
      </c>
      <c r="E41" s="148" t="s">
        <v>1203</v>
      </c>
      <c r="F41" s="149">
        <v>2496342</v>
      </c>
      <c r="G41" s="144" t="s">
        <v>395</v>
      </c>
      <c r="H41" s="149">
        <v>249634</v>
      </c>
      <c r="I41" s="155">
        <f t="shared" ref="I41:I56" si="3">+H41+F41</f>
        <v>2745976</v>
      </c>
    </row>
    <row r="42" spans="1:9" s="154" customFormat="1" ht="12" customHeight="1" x14ac:dyDescent="0.15">
      <c r="A42" s="153">
        <f t="shared" si="0"/>
        <v>1</v>
      </c>
      <c r="B42" s="150">
        <v>44935</v>
      </c>
      <c r="C42" s="148" t="s">
        <v>1204</v>
      </c>
      <c r="D42" s="148" t="s">
        <v>1140</v>
      </c>
      <c r="E42" s="148" t="s">
        <v>1205</v>
      </c>
      <c r="F42" s="149">
        <v>1167152</v>
      </c>
      <c r="G42" s="144" t="s">
        <v>395</v>
      </c>
      <c r="H42" s="149">
        <v>116715</v>
      </c>
      <c r="I42" s="155">
        <f t="shared" si="3"/>
        <v>1283867</v>
      </c>
    </row>
    <row r="43" spans="1:9" s="154" customFormat="1" ht="12" customHeight="1" x14ac:dyDescent="0.15">
      <c r="A43" s="153">
        <f t="shared" si="0"/>
        <v>1</v>
      </c>
      <c r="B43" s="150">
        <v>44935</v>
      </c>
      <c r="C43" s="148" t="s">
        <v>1206</v>
      </c>
      <c r="D43" s="148" t="s">
        <v>1140</v>
      </c>
      <c r="E43" s="148" t="s">
        <v>1207</v>
      </c>
      <c r="F43" s="149">
        <v>1645645</v>
      </c>
      <c r="G43" s="144" t="s">
        <v>395</v>
      </c>
      <c r="H43" s="149">
        <v>164565</v>
      </c>
      <c r="I43" s="155">
        <f t="shared" si="3"/>
        <v>1810210</v>
      </c>
    </row>
    <row r="44" spans="1:9" s="154" customFormat="1" ht="12" customHeight="1" x14ac:dyDescent="0.15">
      <c r="A44" s="153">
        <f t="shared" si="0"/>
        <v>1</v>
      </c>
      <c r="B44" s="150">
        <v>44935</v>
      </c>
      <c r="C44" s="148" t="s">
        <v>1208</v>
      </c>
      <c r="D44" s="148" t="s">
        <v>1140</v>
      </c>
      <c r="E44" s="148" t="s">
        <v>1209</v>
      </c>
      <c r="F44" s="149">
        <v>1276321</v>
      </c>
      <c r="G44" s="144" t="s">
        <v>395</v>
      </c>
      <c r="H44" s="149">
        <v>127632</v>
      </c>
      <c r="I44" s="155">
        <f t="shared" si="3"/>
        <v>1403953</v>
      </c>
    </row>
    <row r="45" spans="1:9" s="154" customFormat="1" ht="12" customHeight="1" x14ac:dyDescent="0.15">
      <c r="A45" s="153">
        <f t="shared" si="0"/>
        <v>1</v>
      </c>
      <c r="B45" s="150">
        <v>44935</v>
      </c>
      <c r="C45" s="148" t="s">
        <v>1210</v>
      </c>
      <c r="D45" s="148" t="s">
        <v>1140</v>
      </c>
      <c r="E45" s="148" t="s">
        <v>1160</v>
      </c>
      <c r="F45" s="149">
        <v>6166529</v>
      </c>
      <c r="G45" s="144" t="s">
        <v>395</v>
      </c>
      <c r="H45" s="149">
        <v>616653</v>
      </c>
      <c r="I45" s="155">
        <f t="shared" si="3"/>
        <v>6783182</v>
      </c>
    </row>
    <row r="46" spans="1:9" s="154" customFormat="1" ht="12" customHeight="1" x14ac:dyDescent="0.15">
      <c r="A46" s="153">
        <f t="shared" si="0"/>
        <v>1</v>
      </c>
      <c r="B46" s="150">
        <v>44935</v>
      </c>
      <c r="C46" s="148" t="s">
        <v>1211</v>
      </c>
      <c r="D46" s="148" t="s">
        <v>1140</v>
      </c>
      <c r="E46" s="148" t="s">
        <v>1212</v>
      </c>
      <c r="F46" s="149">
        <v>3597794</v>
      </c>
      <c r="G46" s="144" t="s">
        <v>395</v>
      </c>
      <c r="H46" s="149">
        <v>359779</v>
      </c>
      <c r="I46" s="155">
        <f t="shared" si="3"/>
        <v>3957573</v>
      </c>
    </row>
    <row r="47" spans="1:9" s="154" customFormat="1" ht="12" customHeight="1" x14ac:dyDescent="0.15">
      <c r="A47" s="153">
        <f t="shared" si="0"/>
        <v>1</v>
      </c>
      <c r="B47" s="150">
        <v>44936</v>
      </c>
      <c r="C47" s="148" t="s">
        <v>1213</v>
      </c>
      <c r="D47" s="148" t="s">
        <v>1140</v>
      </c>
      <c r="E47" s="148" t="s">
        <v>1214</v>
      </c>
      <c r="F47" s="149">
        <v>9073512</v>
      </c>
      <c r="G47" s="144" t="s">
        <v>395</v>
      </c>
      <c r="H47" s="149">
        <v>907351</v>
      </c>
      <c r="I47" s="155">
        <f t="shared" si="3"/>
        <v>9980863</v>
      </c>
    </row>
    <row r="48" spans="1:9" s="154" customFormat="1" ht="12" customHeight="1" x14ac:dyDescent="0.15">
      <c r="A48" s="153">
        <f t="shared" si="0"/>
        <v>1</v>
      </c>
      <c r="B48" s="150">
        <v>44936</v>
      </c>
      <c r="C48" s="148" t="s">
        <v>1215</v>
      </c>
      <c r="D48" s="148" t="s">
        <v>1140</v>
      </c>
      <c r="E48" s="148" t="s">
        <v>1216</v>
      </c>
      <c r="F48" s="149">
        <v>1357416</v>
      </c>
      <c r="G48" s="144" t="s">
        <v>395</v>
      </c>
      <c r="H48" s="149">
        <v>135742</v>
      </c>
      <c r="I48" s="155">
        <f t="shared" si="3"/>
        <v>1493158</v>
      </c>
    </row>
    <row r="49" spans="1:9" s="154" customFormat="1" ht="12" customHeight="1" x14ac:dyDescent="0.15">
      <c r="A49" s="153">
        <f t="shared" si="0"/>
        <v>1</v>
      </c>
      <c r="B49" s="150">
        <v>44936</v>
      </c>
      <c r="C49" s="148" t="s">
        <v>1217</v>
      </c>
      <c r="D49" s="148" t="s">
        <v>1140</v>
      </c>
      <c r="E49" s="148" t="s">
        <v>1168</v>
      </c>
      <c r="F49" s="149">
        <v>8019424</v>
      </c>
      <c r="G49" s="144" t="s">
        <v>395</v>
      </c>
      <c r="H49" s="149">
        <v>801942</v>
      </c>
      <c r="I49" s="155">
        <f t="shared" si="3"/>
        <v>8821366</v>
      </c>
    </row>
    <row r="50" spans="1:9" s="154" customFormat="1" ht="12" customHeight="1" x14ac:dyDescent="0.15">
      <c r="A50" s="153">
        <f t="shared" si="0"/>
        <v>1</v>
      </c>
      <c r="B50" s="150">
        <v>44937</v>
      </c>
      <c r="C50" s="148" t="s">
        <v>1218</v>
      </c>
      <c r="D50" s="148" t="s">
        <v>1140</v>
      </c>
      <c r="E50" s="148" t="s">
        <v>1219</v>
      </c>
      <c r="F50" s="149">
        <v>1481548</v>
      </c>
      <c r="G50" s="144" t="s">
        <v>395</v>
      </c>
      <c r="H50" s="149">
        <v>148155</v>
      </c>
      <c r="I50" s="155">
        <f t="shared" si="3"/>
        <v>1629703</v>
      </c>
    </row>
    <row r="51" spans="1:9" s="154" customFormat="1" ht="12" customHeight="1" x14ac:dyDescent="0.15">
      <c r="A51" s="153">
        <f t="shared" si="0"/>
        <v>1</v>
      </c>
      <c r="B51" s="150">
        <v>44937</v>
      </c>
      <c r="C51" s="148" t="s">
        <v>1220</v>
      </c>
      <c r="D51" s="148" t="s">
        <v>1140</v>
      </c>
      <c r="E51" s="148" t="s">
        <v>1221</v>
      </c>
      <c r="F51" s="149">
        <v>1848406</v>
      </c>
      <c r="G51" s="144" t="s">
        <v>395</v>
      </c>
      <c r="H51" s="149">
        <v>184841</v>
      </c>
      <c r="I51" s="155">
        <f t="shared" si="3"/>
        <v>2033247</v>
      </c>
    </row>
    <row r="52" spans="1:9" s="154" customFormat="1" ht="12" customHeight="1" x14ac:dyDescent="0.15">
      <c r="A52" s="153">
        <f t="shared" si="0"/>
        <v>1</v>
      </c>
      <c r="B52" s="150">
        <v>44937</v>
      </c>
      <c r="C52" s="148" t="s">
        <v>1222</v>
      </c>
      <c r="D52" s="148" t="s">
        <v>1140</v>
      </c>
      <c r="E52" s="148" t="s">
        <v>1223</v>
      </c>
      <c r="F52" s="149">
        <v>4348096</v>
      </c>
      <c r="G52" s="144" t="s">
        <v>395</v>
      </c>
      <c r="H52" s="149">
        <v>434810</v>
      </c>
      <c r="I52" s="155">
        <f t="shared" si="3"/>
        <v>4782906</v>
      </c>
    </row>
    <row r="53" spans="1:9" s="154" customFormat="1" ht="12" customHeight="1" x14ac:dyDescent="0.15">
      <c r="A53" s="153">
        <f t="shared" si="0"/>
        <v>1</v>
      </c>
      <c r="B53" s="150">
        <v>44937</v>
      </c>
      <c r="C53" s="148" t="s">
        <v>1224</v>
      </c>
      <c r="D53" s="148" t="s">
        <v>1140</v>
      </c>
      <c r="E53" s="148" t="s">
        <v>1141</v>
      </c>
      <c r="F53" s="149">
        <v>1833947</v>
      </c>
      <c r="G53" s="144" t="s">
        <v>395</v>
      </c>
      <c r="H53" s="149">
        <v>183395</v>
      </c>
      <c r="I53" s="155">
        <f t="shared" si="3"/>
        <v>2017342</v>
      </c>
    </row>
    <row r="54" spans="1:9" s="154" customFormat="1" ht="12" customHeight="1" x14ac:dyDescent="0.15">
      <c r="A54" s="153">
        <f t="shared" si="0"/>
        <v>1</v>
      </c>
      <c r="B54" s="150">
        <v>44937</v>
      </c>
      <c r="C54" s="148" t="s">
        <v>1225</v>
      </c>
      <c r="D54" s="148" t="s">
        <v>1140</v>
      </c>
      <c r="E54" s="148" t="s">
        <v>1226</v>
      </c>
      <c r="F54" s="149">
        <v>720363</v>
      </c>
      <c r="G54" s="144" t="s">
        <v>395</v>
      </c>
      <c r="H54" s="149">
        <v>72036</v>
      </c>
      <c r="I54" s="155">
        <f t="shared" si="3"/>
        <v>792399</v>
      </c>
    </row>
    <row r="55" spans="1:9" s="154" customFormat="1" ht="12" customHeight="1" x14ac:dyDescent="0.15">
      <c r="A55" s="153">
        <f t="shared" si="0"/>
        <v>1</v>
      </c>
      <c r="B55" s="150">
        <v>44937</v>
      </c>
      <c r="C55" s="148" t="s">
        <v>1227</v>
      </c>
      <c r="D55" s="148" t="s">
        <v>1140</v>
      </c>
      <c r="E55" s="148" t="s">
        <v>1212</v>
      </c>
      <c r="F55" s="149">
        <v>4647035</v>
      </c>
      <c r="G55" s="144" t="s">
        <v>395</v>
      </c>
      <c r="H55" s="149">
        <v>464704</v>
      </c>
      <c r="I55" s="155">
        <f t="shared" si="3"/>
        <v>5111739</v>
      </c>
    </row>
    <row r="56" spans="1:9" s="154" customFormat="1" ht="12" customHeight="1" x14ac:dyDescent="0.15">
      <c r="A56" s="153">
        <f t="shared" si="0"/>
        <v>1</v>
      </c>
      <c r="B56" s="150">
        <v>44937</v>
      </c>
      <c r="C56" s="148" t="s">
        <v>1228</v>
      </c>
      <c r="D56" s="148" t="s">
        <v>1140</v>
      </c>
      <c r="E56" s="148" t="s">
        <v>1229</v>
      </c>
      <c r="F56" s="149">
        <v>3898363</v>
      </c>
      <c r="G56" s="144" t="s">
        <v>395</v>
      </c>
      <c r="H56" s="149">
        <v>389836</v>
      </c>
      <c r="I56" s="155">
        <f t="shared" si="3"/>
        <v>4288199</v>
      </c>
    </row>
    <row r="57" spans="1:9" s="154" customFormat="1" ht="12" customHeight="1" x14ac:dyDescent="0.15">
      <c r="A57" s="153">
        <f t="shared" si="0"/>
        <v>1</v>
      </c>
      <c r="B57" s="150">
        <v>44938</v>
      </c>
      <c r="C57" s="148" t="s">
        <v>548</v>
      </c>
      <c r="D57" s="148" t="s">
        <v>1140</v>
      </c>
      <c r="E57" s="148"/>
      <c r="F57" s="149">
        <v>0</v>
      </c>
      <c r="G57" s="144" t="s">
        <v>395</v>
      </c>
      <c r="H57" s="149">
        <v>0</v>
      </c>
    </row>
    <row r="58" spans="1:9" s="154" customFormat="1" ht="12" customHeight="1" x14ac:dyDescent="0.15">
      <c r="A58" s="153">
        <f t="shared" si="0"/>
        <v>1</v>
      </c>
      <c r="B58" s="150">
        <v>44938</v>
      </c>
      <c r="C58" s="148" t="s">
        <v>1230</v>
      </c>
      <c r="D58" s="148" t="s">
        <v>1140</v>
      </c>
      <c r="E58" s="148" t="s">
        <v>1231</v>
      </c>
      <c r="F58" s="149">
        <v>852679</v>
      </c>
      <c r="G58" s="144" t="s">
        <v>395</v>
      </c>
      <c r="H58" s="149">
        <v>85268</v>
      </c>
      <c r="I58" s="155">
        <f>+H58+F58</f>
        <v>937947</v>
      </c>
    </row>
    <row r="59" spans="1:9" s="154" customFormat="1" ht="12" customHeight="1" x14ac:dyDescent="0.15">
      <c r="A59" s="153">
        <f t="shared" si="0"/>
        <v>1</v>
      </c>
      <c r="B59" s="150">
        <v>44939</v>
      </c>
      <c r="C59" s="148" t="s">
        <v>1232</v>
      </c>
      <c r="D59" s="148" t="s">
        <v>1140</v>
      </c>
      <c r="E59" s="148"/>
      <c r="F59" s="149">
        <v>0</v>
      </c>
      <c r="G59" s="144" t="s">
        <v>395</v>
      </c>
      <c r="H59" s="149">
        <v>0</v>
      </c>
    </row>
    <row r="60" spans="1:9" s="154" customFormat="1" ht="12" customHeight="1" x14ac:dyDescent="0.15">
      <c r="A60" s="153">
        <f t="shared" si="0"/>
        <v>1</v>
      </c>
      <c r="B60" s="150">
        <v>44939</v>
      </c>
      <c r="C60" s="148" t="s">
        <v>550</v>
      </c>
      <c r="D60" s="148" t="s">
        <v>1140</v>
      </c>
      <c r="E60" s="148" t="s">
        <v>1233</v>
      </c>
      <c r="F60" s="149">
        <v>2438527</v>
      </c>
      <c r="G60" s="144" t="s">
        <v>395</v>
      </c>
      <c r="H60" s="149">
        <v>243853</v>
      </c>
      <c r="I60" s="155">
        <f t="shared" ref="I60:I62" si="4">+H60+F60</f>
        <v>2682380</v>
      </c>
    </row>
    <row r="61" spans="1:9" s="154" customFormat="1" ht="12" customHeight="1" x14ac:dyDescent="0.15">
      <c r="A61" s="153">
        <f t="shared" si="0"/>
        <v>1</v>
      </c>
      <c r="B61" s="150">
        <v>44939</v>
      </c>
      <c r="C61" s="148" t="s">
        <v>1234</v>
      </c>
      <c r="D61" s="148" t="s">
        <v>1140</v>
      </c>
      <c r="E61" s="148" t="s">
        <v>1235</v>
      </c>
      <c r="F61" s="149">
        <v>1361442</v>
      </c>
      <c r="G61" s="144" t="s">
        <v>395</v>
      </c>
      <c r="H61" s="149">
        <v>136144</v>
      </c>
      <c r="I61" s="155">
        <f t="shared" si="4"/>
        <v>1497586</v>
      </c>
    </row>
    <row r="62" spans="1:9" s="154" customFormat="1" ht="12" customHeight="1" x14ac:dyDescent="0.15">
      <c r="A62" s="153">
        <f t="shared" si="0"/>
        <v>1</v>
      </c>
      <c r="B62" s="150">
        <v>44939</v>
      </c>
      <c r="C62" s="148" t="s">
        <v>1236</v>
      </c>
      <c r="D62" s="148" t="s">
        <v>1140</v>
      </c>
      <c r="E62" s="148" t="s">
        <v>1237</v>
      </c>
      <c r="F62" s="149">
        <v>5303213</v>
      </c>
      <c r="G62" s="144" t="s">
        <v>395</v>
      </c>
      <c r="H62" s="149">
        <v>530321</v>
      </c>
      <c r="I62" s="155">
        <f t="shared" si="4"/>
        <v>5833534</v>
      </c>
    </row>
    <row r="63" spans="1:9" s="154" customFormat="1" ht="12" customHeight="1" x14ac:dyDescent="0.15">
      <c r="A63" s="153">
        <f t="shared" si="0"/>
        <v>1</v>
      </c>
      <c r="B63" s="150">
        <v>44939</v>
      </c>
      <c r="C63" s="148" t="s">
        <v>1238</v>
      </c>
      <c r="D63" s="148" t="s">
        <v>1140</v>
      </c>
      <c r="E63" s="148"/>
      <c r="F63" s="149">
        <v>0</v>
      </c>
      <c r="G63" s="144" t="s">
        <v>395</v>
      </c>
      <c r="H63" s="149">
        <v>0</v>
      </c>
    </row>
    <row r="64" spans="1:9" s="154" customFormat="1" ht="12" customHeight="1" x14ac:dyDescent="0.15">
      <c r="A64" s="153">
        <f t="shared" si="0"/>
        <v>1</v>
      </c>
      <c r="B64" s="150">
        <v>44940</v>
      </c>
      <c r="C64" s="148" t="s">
        <v>1239</v>
      </c>
      <c r="D64" s="148" t="s">
        <v>1140</v>
      </c>
      <c r="E64" s="148" t="s">
        <v>1240</v>
      </c>
      <c r="F64" s="149">
        <v>1245170</v>
      </c>
      <c r="G64" s="144" t="s">
        <v>395</v>
      </c>
      <c r="H64" s="149">
        <v>124517</v>
      </c>
      <c r="I64" s="155">
        <f t="shared" ref="I64:I69" si="5">+H64+F64</f>
        <v>1369687</v>
      </c>
    </row>
    <row r="65" spans="1:10" s="154" customFormat="1" ht="12" customHeight="1" x14ac:dyDescent="0.15">
      <c r="A65" s="153">
        <f t="shared" si="0"/>
        <v>1</v>
      </c>
      <c r="B65" s="150">
        <v>44940</v>
      </c>
      <c r="C65" s="148" t="s">
        <v>1241</v>
      </c>
      <c r="D65" s="148" t="s">
        <v>1140</v>
      </c>
      <c r="E65" s="148" t="s">
        <v>1242</v>
      </c>
      <c r="F65" s="149">
        <v>5067418</v>
      </c>
      <c r="G65" s="144" t="s">
        <v>395</v>
      </c>
      <c r="H65" s="149">
        <v>506742</v>
      </c>
      <c r="I65" s="155">
        <f t="shared" si="5"/>
        <v>5574160</v>
      </c>
    </row>
    <row r="66" spans="1:10" s="154" customFormat="1" ht="12" customHeight="1" x14ac:dyDescent="0.15">
      <c r="A66" s="153">
        <f t="shared" si="0"/>
        <v>1</v>
      </c>
      <c r="B66" s="150">
        <v>44940</v>
      </c>
      <c r="C66" s="148" t="s">
        <v>1243</v>
      </c>
      <c r="D66" s="148" t="s">
        <v>1140</v>
      </c>
      <c r="E66" s="148" t="s">
        <v>1244</v>
      </c>
      <c r="F66" s="149">
        <v>3019188</v>
      </c>
      <c r="G66" s="144" t="s">
        <v>395</v>
      </c>
      <c r="H66" s="149">
        <v>301919</v>
      </c>
      <c r="I66" s="155">
        <f t="shared" si="5"/>
        <v>3321107</v>
      </c>
    </row>
    <row r="67" spans="1:10" s="154" customFormat="1" ht="12" customHeight="1" x14ac:dyDescent="0.15">
      <c r="A67" s="153">
        <f t="shared" si="0"/>
        <v>1</v>
      </c>
      <c r="B67" s="150">
        <v>44942</v>
      </c>
      <c r="C67" s="148" t="s">
        <v>1245</v>
      </c>
      <c r="D67" s="148" t="s">
        <v>1140</v>
      </c>
      <c r="E67" s="148" t="s">
        <v>1246</v>
      </c>
      <c r="F67" s="149">
        <v>1060948</v>
      </c>
      <c r="G67" s="144" t="s">
        <v>395</v>
      </c>
      <c r="H67" s="149">
        <v>106095</v>
      </c>
      <c r="I67" s="155">
        <f t="shared" si="5"/>
        <v>1167043</v>
      </c>
    </row>
    <row r="68" spans="1:10" s="154" customFormat="1" ht="12" customHeight="1" x14ac:dyDescent="0.15">
      <c r="A68" s="153">
        <f t="shared" si="0"/>
        <v>1</v>
      </c>
      <c r="B68" s="150">
        <v>44942</v>
      </c>
      <c r="C68" s="148" t="s">
        <v>1247</v>
      </c>
      <c r="D68" s="148" t="s">
        <v>1140</v>
      </c>
      <c r="E68" s="148" t="s">
        <v>1248</v>
      </c>
      <c r="F68" s="149">
        <v>1402114</v>
      </c>
      <c r="G68" s="144" t="s">
        <v>395</v>
      </c>
      <c r="H68" s="149">
        <v>140211</v>
      </c>
      <c r="I68" s="155">
        <f t="shared" si="5"/>
        <v>1542325</v>
      </c>
    </row>
    <row r="69" spans="1:10" s="154" customFormat="1" ht="12" customHeight="1" x14ac:dyDescent="0.15">
      <c r="A69" s="153">
        <f t="shared" si="0"/>
        <v>1</v>
      </c>
      <c r="B69" s="150">
        <v>44944</v>
      </c>
      <c r="C69" s="148" t="s">
        <v>1249</v>
      </c>
      <c r="D69" s="148" t="s">
        <v>1140</v>
      </c>
      <c r="E69" s="148" t="s">
        <v>1250</v>
      </c>
      <c r="F69" s="149">
        <v>7679550</v>
      </c>
      <c r="G69" s="144" t="s">
        <v>395</v>
      </c>
      <c r="H69" s="149">
        <v>767955</v>
      </c>
      <c r="I69" s="155">
        <f t="shared" si="5"/>
        <v>8447505</v>
      </c>
    </row>
    <row r="70" spans="1:10" s="154" customFormat="1" ht="12" customHeight="1" x14ac:dyDescent="0.15">
      <c r="A70" s="153">
        <f t="shared" si="0"/>
        <v>1</v>
      </c>
      <c r="B70" s="150">
        <v>44957</v>
      </c>
      <c r="C70" s="148" t="s">
        <v>1251</v>
      </c>
      <c r="D70" s="148" t="s">
        <v>1252</v>
      </c>
      <c r="E70" s="148" t="s">
        <v>1253</v>
      </c>
      <c r="F70" s="149">
        <v>-13995370</v>
      </c>
      <c r="G70" s="144" t="s">
        <v>395</v>
      </c>
      <c r="H70" s="149">
        <v>-1399537</v>
      </c>
      <c r="J70" s="155">
        <f>+H70+F70</f>
        <v>-15394907</v>
      </c>
    </row>
    <row r="71" spans="1:10" s="154" customFormat="1" ht="12" customHeight="1" x14ac:dyDescent="0.15">
      <c r="A71" s="153">
        <f t="shared" ref="A71:A134" si="6">+MONTH(B71)</f>
        <v>2</v>
      </c>
      <c r="B71" s="150">
        <v>44960</v>
      </c>
      <c r="C71" s="148" t="s">
        <v>1254</v>
      </c>
      <c r="D71" s="148" t="s">
        <v>1140</v>
      </c>
      <c r="E71" s="148" t="s">
        <v>1173</v>
      </c>
      <c r="F71" s="149">
        <v>6259093</v>
      </c>
      <c r="G71" s="144" t="s">
        <v>395</v>
      </c>
      <c r="H71" s="149">
        <v>625909</v>
      </c>
      <c r="I71" s="155">
        <f t="shared" ref="I71:I95" si="7">+H71+F71</f>
        <v>6885002</v>
      </c>
    </row>
    <row r="72" spans="1:10" s="154" customFormat="1" ht="12" customHeight="1" x14ac:dyDescent="0.15">
      <c r="A72" s="153">
        <f t="shared" si="6"/>
        <v>2</v>
      </c>
      <c r="B72" s="150">
        <v>44960</v>
      </c>
      <c r="C72" s="148" t="s">
        <v>1255</v>
      </c>
      <c r="D72" s="148" t="s">
        <v>1140</v>
      </c>
      <c r="E72" s="148" t="s">
        <v>1256</v>
      </c>
      <c r="F72" s="149">
        <v>2579813</v>
      </c>
      <c r="G72" s="144" t="s">
        <v>395</v>
      </c>
      <c r="H72" s="149">
        <v>257981</v>
      </c>
      <c r="I72" s="155">
        <f t="shared" si="7"/>
        <v>2837794</v>
      </c>
    </row>
    <row r="73" spans="1:10" s="154" customFormat="1" ht="12" customHeight="1" x14ac:dyDescent="0.15">
      <c r="A73" s="153">
        <f t="shared" si="6"/>
        <v>2</v>
      </c>
      <c r="B73" s="150">
        <v>44960</v>
      </c>
      <c r="C73" s="148" t="s">
        <v>1257</v>
      </c>
      <c r="D73" s="148" t="s">
        <v>1140</v>
      </c>
      <c r="E73" s="148" t="s">
        <v>1258</v>
      </c>
      <c r="F73" s="149">
        <v>1441885</v>
      </c>
      <c r="G73" s="144" t="s">
        <v>395</v>
      </c>
      <c r="H73" s="149">
        <v>144189</v>
      </c>
      <c r="I73" s="155">
        <f t="shared" si="7"/>
        <v>1586074</v>
      </c>
    </row>
    <row r="74" spans="1:10" s="154" customFormat="1" ht="12" customHeight="1" x14ac:dyDescent="0.15">
      <c r="A74" s="153">
        <f t="shared" si="6"/>
        <v>2</v>
      </c>
      <c r="B74" s="150">
        <v>44960</v>
      </c>
      <c r="C74" s="148" t="s">
        <v>1259</v>
      </c>
      <c r="D74" s="148" t="s">
        <v>1140</v>
      </c>
      <c r="E74" s="148" t="s">
        <v>1260</v>
      </c>
      <c r="F74" s="149">
        <v>2026294</v>
      </c>
      <c r="G74" s="144" t="s">
        <v>395</v>
      </c>
      <c r="H74" s="149">
        <v>202629</v>
      </c>
      <c r="I74" s="155">
        <f t="shared" si="7"/>
        <v>2228923</v>
      </c>
    </row>
    <row r="75" spans="1:10" s="154" customFormat="1" ht="12" customHeight="1" x14ac:dyDescent="0.15">
      <c r="A75" s="153">
        <f t="shared" si="6"/>
        <v>2</v>
      </c>
      <c r="B75" s="150">
        <v>44960</v>
      </c>
      <c r="C75" s="148" t="s">
        <v>1261</v>
      </c>
      <c r="D75" s="148" t="s">
        <v>1140</v>
      </c>
      <c r="E75" s="148" t="s">
        <v>1183</v>
      </c>
      <c r="F75" s="149">
        <v>1055051</v>
      </c>
      <c r="G75" s="144" t="s">
        <v>395</v>
      </c>
      <c r="H75" s="149">
        <v>105505</v>
      </c>
      <c r="I75" s="155">
        <f t="shared" si="7"/>
        <v>1160556</v>
      </c>
    </row>
    <row r="76" spans="1:10" s="154" customFormat="1" ht="12" customHeight="1" x14ac:dyDescent="0.15">
      <c r="A76" s="153">
        <f t="shared" si="6"/>
        <v>2</v>
      </c>
      <c r="B76" s="150">
        <v>44960</v>
      </c>
      <c r="C76" s="148" t="s">
        <v>1262</v>
      </c>
      <c r="D76" s="148" t="s">
        <v>1140</v>
      </c>
      <c r="E76" s="148" t="s">
        <v>1263</v>
      </c>
      <c r="F76" s="149">
        <v>1055051</v>
      </c>
      <c r="G76" s="144" t="s">
        <v>395</v>
      </c>
      <c r="H76" s="149">
        <v>105505</v>
      </c>
      <c r="I76" s="155">
        <f t="shared" si="7"/>
        <v>1160556</v>
      </c>
    </row>
    <row r="77" spans="1:10" s="154" customFormat="1" ht="12" customHeight="1" x14ac:dyDescent="0.15">
      <c r="A77" s="153">
        <f t="shared" si="6"/>
        <v>2</v>
      </c>
      <c r="B77" s="150">
        <v>44960</v>
      </c>
      <c r="C77" s="148" t="s">
        <v>1264</v>
      </c>
      <c r="D77" s="148" t="s">
        <v>1140</v>
      </c>
      <c r="E77" s="148" t="s">
        <v>1265</v>
      </c>
      <c r="F77" s="149">
        <v>6039334</v>
      </c>
      <c r="G77" s="144" t="s">
        <v>395</v>
      </c>
      <c r="H77" s="149">
        <v>603933</v>
      </c>
      <c r="I77" s="155">
        <f t="shared" si="7"/>
        <v>6643267</v>
      </c>
    </row>
    <row r="78" spans="1:10" s="154" customFormat="1" ht="12" customHeight="1" x14ac:dyDescent="0.15">
      <c r="A78" s="153">
        <f t="shared" si="6"/>
        <v>2</v>
      </c>
      <c r="B78" s="150">
        <v>44960</v>
      </c>
      <c r="C78" s="148" t="s">
        <v>1266</v>
      </c>
      <c r="D78" s="148" t="s">
        <v>1140</v>
      </c>
      <c r="E78" s="148" t="s">
        <v>1267</v>
      </c>
      <c r="F78" s="149">
        <v>4279427</v>
      </c>
      <c r="G78" s="144" t="s">
        <v>395</v>
      </c>
      <c r="H78" s="149">
        <v>427943</v>
      </c>
      <c r="I78" s="155">
        <f t="shared" si="7"/>
        <v>4707370</v>
      </c>
    </row>
    <row r="79" spans="1:10" s="154" customFormat="1" ht="12" customHeight="1" x14ac:dyDescent="0.15">
      <c r="A79" s="153">
        <f t="shared" si="6"/>
        <v>2</v>
      </c>
      <c r="B79" s="150">
        <v>44960</v>
      </c>
      <c r="C79" s="148" t="s">
        <v>1268</v>
      </c>
      <c r="D79" s="148" t="s">
        <v>1140</v>
      </c>
      <c r="E79" s="148" t="s">
        <v>1269</v>
      </c>
      <c r="F79" s="149">
        <v>2705504</v>
      </c>
      <c r="G79" s="144" t="s">
        <v>395</v>
      </c>
      <c r="H79" s="149">
        <v>270550</v>
      </c>
      <c r="I79" s="155">
        <f t="shared" si="7"/>
        <v>2976054</v>
      </c>
    </row>
    <row r="80" spans="1:10" s="154" customFormat="1" ht="12" customHeight="1" x14ac:dyDescent="0.15">
      <c r="A80" s="153">
        <f t="shared" si="6"/>
        <v>2</v>
      </c>
      <c r="B80" s="150">
        <v>44960</v>
      </c>
      <c r="C80" s="148" t="s">
        <v>1270</v>
      </c>
      <c r="D80" s="148" t="s">
        <v>1140</v>
      </c>
      <c r="E80" s="148" t="s">
        <v>1271</v>
      </c>
      <c r="F80" s="149">
        <v>1208177</v>
      </c>
      <c r="G80" s="144" t="s">
        <v>395</v>
      </c>
      <c r="H80" s="149">
        <v>120818</v>
      </c>
      <c r="I80" s="155">
        <f t="shared" si="7"/>
        <v>1328995</v>
      </c>
    </row>
    <row r="81" spans="1:9" s="154" customFormat="1" ht="12" customHeight="1" x14ac:dyDescent="0.15">
      <c r="A81" s="153">
        <f t="shared" si="6"/>
        <v>2</v>
      </c>
      <c r="B81" s="150">
        <v>44960</v>
      </c>
      <c r="C81" s="148" t="s">
        <v>1272</v>
      </c>
      <c r="D81" s="148" t="s">
        <v>1140</v>
      </c>
      <c r="E81" s="148" t="s">
        <v>1273</v>
      </c>
      <c r="F81" s="149">
        <v>842309</v>
      </c>
      <c r="G81" s="144" t="s">
        <v>395</v>
      </c>
      <c r="H81" s="149">
        <v>84231</v>
      </c>
      <c r="I81" s="155">
        <f t="shared" si="7"/>
        <v>926540</v>
      </c>
    </row>
    <row r="82" spans="1:9" s="154" customFormat="1" ht="12" customHeight="1" x14ac:dyDescent="0.15">
      <c r="A82" s="153">
        <f t="shared" si="6"/>
        <v>2</v>
      </c>
      <c r="B82" s="150">
        <v>44960</v>
      </c>
      <c r="C82" s="148" t="s">
        <v>1274</v>
      </c>
      <c r="D82" s="148" t="s">
        <v>1140</v>
      </c>
      <c r="E82" s="148" t="s">
        <v>1275</v>
      </c>
      <c r="F82" s="149">
        <v>1427089</v>
      </c>
      <c r="G82" s="144" t="s">
        <v>395</v>
      </c>
      <c r="H82" s="149">
        <v>142709</v>
      </c>
      <c r="I82" s="155">
        <f t="shared" si="7"/>
        <v>1569798</v>
      </c>
    </row>
    <row r="83" spans="1:9" s="154" customFormat="1" ht="12" customHeight="1" x14ac:dyDescent="0.15">
      <c r="A83" s="153">
        <f t="shared" si="6"/>
        <v>2</v>
      </c>
      <c r="B83" s="150">
        <v>44960</v>
      </c>
      <c r="C83" s="148" t="s">
        <v>1276</v>
      </c>
      <c r="D83" s="148" t="s">
        <v>1140</v>
      </c>
      <c r="E83" s="148" t="s">
        <v>1277</v>
      </c>
      <c r="F83" s="149">
        <v>1402114</v>
      </c>
      <c r="G83" s="144" t="s">
        <v>395</v>
      </c>
      <c r="H83" s="149">
        <v>140211</v>
      </c>
      <c r="I83" s="155">
        <f t="shared" si="7"/>
        <v>1542325</v>
      </c>
    </row>
    <row r="84" spans="1:9" s="154" customFormat="1" ht="12" customHeight="1" x14ac:dyDescent="0.15">
      <c r="A84" s="153">
        <f t="shared" si="6"/>
        <v>2</v>
      </c>
      <c r="B84" s="150">
        <v>44960</v>
      </c>
      <c r="C84" s="148" t="s">
        <v>1278</v>
      </c>
      <c r="D84" s="148" t="s">
        <v>1140</v>
      </c>
      <c r="E84" s="148" t="s">
        <v>1203</v>
      </c>
      <c r="F84" s="149">
        <v>1043117</v>
      </c>
      <c r="G84" s="144" t="s">
        <v>395</v>
      </c>
      <c r="H84" s="149">
        <v>104312</v>
      </c>
      <c r="I84" s="155">
        <f t="shared" si="7"/>
        <v>1147429</v>
      </c>
    </row>
    <row r="85" spans="1:9" s="154" customFormat="1" ht="12" customHeight="1" x14ac:dyDescent="0.15">
      <c r="A85" s="153">
        <f t="shared" si="6"/>
        <v>2</v>
      </c>
      <c r="B85" s="150">
        <v>44961</v>
      </c>
      <c r="C85" s="148" t="s">
        <v>1279</v>
      </c>
      <c r="D85" s="148" t="s">
        <v>1140</v>
      </c>
      <c r="E85" s="148" t="s">
        <v>1280</v>
      </c>
      <c r="F85" s="149">
        <v>1592606</v>
      </c>
      <c r="G85" s="144" t="s">
        <v>395</v>
      </c>
      <c r="H85" s="149">
        <v>159261</v>
      </c>
      <c r="I85" s="155">
        <f t="shared" si="7"/>
        <v>1751867</v>
      </c>
    </row>
    <row r="86" spans="1:9" s="154" customFormat="1" ht="12" customHeight="1" x14ac:dyDescent="0.15">
      <c r="A86" s="153">
        <f t="shared" si="6"/>
        <v>2</v>
      </c>
      <c r="B86" s="150">
        <v>44961</v>
      </c>
      <c r="C86" s="148" t="s">
        <v>1281</v>
      </c>
      <c r="D86" s="148" t="s">
        <v>1140</v>
      </c>
      <c r="E86" s="148" t="s">
        <v>1282</v>
      </c>
      <c r="F86" s="149">
        <v>1815013</v>
      </c>
      <c r="G86" s="144" t="s">
        <v>395</v>
      </c>
      <c r="H86" s="149">
        <v>181501</v>
      </c>
      <c r="I86" s="155">
        <f t="shared" si="7"/>
        <v>1996514</v>
      </c>
    </row>
    <row r="87" spans="1:9" s="154" customFormat="1" ht="12" customHeight="1" x14ac:dyDescent="0.15">
      <c r="A87" s="153">
        <f t="shared" si="6"/>
        <v>2</v>
      </c>
      <c r="B87" s="150">
        <v>44963</v>
      </c>
      <c r="C87" s="148" t="s">
        <v>1283</v>
      </c>
      <c r="D87" s="148" t="s">
        <v>1140</v>
      </c>
      <c r="E87" s="148" t="s">
        <v>1168</v>
      </c>
      <c r="F87" s="149">
        <v>3981094</v>
      </c>
      <c r="G87" s="144" t="s">
        <v>395</v>
      </c>
      <c r="H87" s="149">
        <v>398109</v>
      </c>
      <c r="I87" s="155">
        <f t="shared" si="7"/>
        <v>4379203</v>
      </c>
    </row>
    <row r="88" spans="1:9" s="154" customFormat="1" ht="12" customHeight="1" x14ac:dyDescent="0.15">
      <c r="A88" s="153">
        <f t="shared" si="6"/>
        <v>2</v>
      </c>
      <c r="B88" s="150">
        <v>44963</v>
      </c>
      <c r="C88" s="148" t="s">
        <v>1284</v>
      </c>
      <c r="D88" s="148" t="s">
        <v>1140</v>
      </c>
      <c r="E88" s="148" t="s">
        <v>1285</v>
      </c>
      <c r="F88" s="149">
        <v>1413379</v>
      </c>
      <c r="G88" s="144" t="s">
        <v>395</v>
      </c>
      <c r="H88" s="149">
        <v>141338</v>
      </c>
      <c r="I88" s="155">
        <f t="shared" si="7"/>
        <v>1554717</v>
      </c>
    </row>
    <row r="89" spans="1:9" s="154" customFormat="1" ht="12" customHeight="1" x14ac:dyDescent="0.15">
      <c r="A89" s="153">
        <f t="shared" si="6"/>
        <v>2</v>
      </c>
      <c r="B89" s="150">
        <v>44964</v>
      </c>
      <c r="C89" s="148" t="s">
        <v>1286</v>
      </c>
      <c r="D89" s="148" t="s">
        <v>1140</v>
      </c>
      <c r="E89" s="148" t="s">
        <v>1287</v>
      </c>
      <c r="F89" s="149">
        <v>1018447</v>
      </c>
      <c r="G89" s="144" t="s">
        <v>395</v>
      </c>
      <c r="H89" s="149">
        <v>101845</v>
      </c>
      <c r="I89" s="155">
        <f t="shared" si="7"/>
        <v>1120292</v>
      </c>
    </row>
    <row r="90" spans="1:9" s="154" customFormat="1" ht="12" customHeight="1" x14ac:dyDescent="0.15">
      <c r="A90" s="153">
        <f t="shared" si="6"/>
        <v>2</v>
      </c>
      <c r="B90" s="150">
        <v>44964</v>
      </c>
      <c r="C90" s="148" t="s">
        <v>1288</v>
      </c>
      <c r="D90" s="148" t="s">
        <v>1140</v>
      </c>
      <c r="E90" s="148" t="s">
        <v>1289</v>
      </c>
      <c r="F90" s="149">
        <v>2110728</v>
      </c>
      <c r="G90" s="144" t="s">
        <v>395</v>
      </c>
      <c r="H90" s="149">
        <v>211073</v>
      </c>
      <c r="I90" s="155">
        <f t="shared" si="7"/>
        <v>2321801</v>
      </c>
    </row>
    <row r="91" spans="1:9" s="154" customFormat="1" ht="12" customHeight="1" x14ac:dyDescent="0.15">
      <c r="A91" s="153">
        <f t="shared" si="6"/>
        <v>2</v>
      </c>
      <c r="B91" s="150">
        <v>44964</v>
      </c>
      <c r="C91" s="148" t="s">
        <v>1290</v>
      </c>
      <c r="D91" s="148" t="s">
        <v>1140</v>
      </c>
      <c r="E91" s="148" t="s">
        <v>1291</v>
      </c>
      <c r="F91" s="149">
        <v>1014109</v>
      </c>
      <c r="G91" s="144" t="s">
        <v>395</v>
      </c>
      <c r="H91" s="149">
        <v>101411</v>
      </c>
      <c r="I91" s="155">
        <f t="shared" si="7"/>
        <v>1115520</v>
      </c>
    </row>
    <row r="92" spans="1:9" s="154" customFormat="1" ht="12" customHeight="1" x14ac:dyDescent="0.15">
      <c r="A92" s="153">
        <f t="shared" si="6"/>
        <v>2</v>
      </c>
      <c r="B92" s="150">
        <v>44964</v>
      </c>
      <c r="C92" s="148" t="s">
        <v>1292</v>
      </c>
      <c r="D92" s="148" t="s">
        <v>1140</v>
      </c>
      <c r="E92" s="148" t="s">
        <v>1293</v>
      </c>
      <c r="F92" s="149">
        <v>1637970</v>
      </c>
      <c r="G92" s="144" t="s">
        <v>395</v>
      </c>
      <c r="H92" s="149">
        <v>163797</v>
      </c>
      <c r="I92" s="155">
        <f t="shared" si="7"/>
        <v>1801767</v>
      </c>
    </row>
    <row r="93" spans="1:9" s="154" customFormat="1" ht="12" customHeight="1" x14ac:dyDescent="0.15">
      <c r="A93" s="153">
        <f t="shared" si="6"/>
        <v>2</v>
      </c>
      <c r="B93" s="150">
        <v>44964</v>
      </c>
      <c r="C93" s="148" t="s">
        <v>1294</v>
      </c>
      <c r="D93" s="148" t="s">
        <v>1140</v>
      </c>
      <c r="E93" s="148" t="s">
        <v>1295</v>
      </c>
      <c r="F93" s="149">
        <v>985331</v>
      </c>
      <c r="G93" s="144" t="s">
        <v>395</v>
      </c>
      <c r="H93" s="149">
        <v>98533</v>
      </c>
      <c r="I93" s="155">
        <f t="shared" si="7"/>
        <v>1083864</v>
      </c>
    </row>
    <row r="94" spans="1:9" s="154" customFormat="1" ht="12" customHeight="1" x14ac:dyDescent="0.15">
      <c r="A94" s="153">
        <f t="shared" si="6"/>
        <v>2</v>
      </c>
      <c r="B94" s="150">
        <v>44964</v>
      </c>
      <c r="C94" s="148" t="s">
        <v>1296</v>
      </c>
      <c r="D94" s="148" t="s">
        <v>1140</v>
      </c>
      <c r="E94" s="148" t="s">
        <v>1297</v>
      </c>
      <c r="F94" s="149">
        <v>4359083</v>
      </c>
      <c r="G94" s="144" t="s">
        <v>395</v>
      </c>
      <c r="H94" s="149">
        <v>435908</v>
      </c>
      <c r="I94" s="155">
        <f t="shared" si="7"/>
        <v>4794991</v>
      </c>
    </row>
    <row r="95" spans="1:9" s="154" customFormat="1" ht="12" customHeight="1" x14ac:dyDescent="0.15">
      <c r="A95" s="153">
        <f t="shared" si="6"/>
        <v>2</v>
      </c>
      <c r="B95" s="150">
        <v>44966</v>
      </c>
      <c r="C95" s="148" t="s">
        <v>1298</v>
      </c>
      <c r="D95" s="148" t="s">
        <v>1140</v>
      </c>
      <c r="E95" s="148" t="s">
        <v>1299</v>
      </c>
      <c r="F95" s="149">
        <v>1883425</v>
      </c>
      <c r="G95" s="144" t="s">
        <v>395</v>
      </c>
      <c r="H95" s="149">
        <v>188343</v>
      </c>
      <c r="I95" s="155">
        <f t="shared" si="7"/>
        <v>2071768</v>
      </c>
    </row>
    <row r="96" spans="1:9" s="154" customFormat="1" ht="12" customHeight="1" x14ac:dyDescent="0.15">
      <c r="A96" s="153">
        <f t="shared" si="6"/>
        <v>2</v>
      </c>
      <c r="B96" s="150">
        <v>44967</v>
      </c>
      <c r="C96" s="148" t="s">
        <v>1300</v>
      </c>
      <c r="D96" s="148" t="s">
        <v>1140</v>
      </c>
      <c r="E96" s="148"/>
      <c r="F96" s="149">
        <v>0</v>
      </c>
      <c r="G96" s="144" t="s">
        <v>395</v>
      </c>
      <c r="H96" s="149">
        <v>0</v>
      </c>
    </row>
    <row r="97" spans="1:9" s="154" customFormat="1" ht="12" customHeight="1" x14ac:dyDescent="0.15">
      <c r="A97" s="153">
        <f t="shared" si="6"/>
        <v>2</v>
      </c>
      <c r="B97" s="150">
        <v>44967</v>
      </c>
      <c r="C97" s="148" t="s">
        <v>1301</v>
      </c>
      <c r="D97" s="148" t="s">
        <v>1140</v>
      </c>
      <c r="E97" s="148" t="s">
        <v>1302</v>
      </c>
      <c r="F97" s="149">
        <v>1246320</v>
      </c>
      <c r="G97" s="144" t="s">
        <v>395</v>
      </c>
      <c r="H97" s="149">
        <v>124632</v>
      </c>
      <c r="I97" s="155">
        <f t="shared" ref="I97:I125" si="8">+H97+F97</f>
        <v>1370952</v>
      </c>
    </row>
    <row r="98" spans="1:9" s="154" customFormat="1" ht="12" customHeight="1" x14ac:dyDescent="0.15">
      <c r="A98" s="153">
        <f t="shared" si="6"/>
        <v>2</v>
      </c>
      <c r="B98" s="150">
        <v>44967</v>
      </c>
      <c r="C98" s="148" t="s">
        <v>1303</v>
      </c>
      <c r="D98" s="148" t="s">
        <v>1140</v>
      </c>
      <c r="E98" s="148" t="s">
        <v>1304</v>
      </c>
      <c r="F98" s="149">
        <v>2239871</v>
      </c>
      <c r="G98" s="144" t="s">
        <v>395</v>
      </c>
      <c r="H98" s="149">
        <v>223987</v>
      </c>
      <c r="I98" s="155">
        <f t="shared" si="8"/>
        <v>2463858</v>
      </c>
    </row>
    <row r="99" spans="1:9" s="154" customFormat="1" ht="12" customHeight="1" x14ac:dyDescent="0.15">
      <c r="A99" s="153">
        <f t="shared" si="6"/>
        <v>2</v>
      </c>
      <c r="B99" s="150">
        <v>44967</v>
      </c>
      <c r="C99" s="148" t="s">
        <v>1305</v>
      </c>
      <c r="D99" s="148" t="s">
        <v>1140</v>
      </c>
      <c r="E99" s="148" t="s">
        <v>1306</v>
      </c>
      <c r="F99" s="149">
        <v>655853</v>
      </c>
      <c r="G99" s="144" t="s">
        <v>395</v>
      </c>
      <c r="H99" s="149">
        <v>65585</v>
      </c>
      <c r="I99" s="155">
        <f t="shared" si="8"/>
        <v>721438</v>
      </c>
    </row>
    <row r="100" spans="1:9" s="154" customFormat="1" ht="12" customHeight="1" x14ac:dyDescent="0.15">
      <c r="A100" s="153">
        <f t="shared" si="6"/>
        <v>2</v>
      </c>
      <c r="B100" s="150">
        <v>44968</v>
      </c>
      <c r="C100" s="148" t="s">
        <v>1307</v>
      </c>
      <c r="D100" s="148" t="s">
        <v>1140</v>
      </c>
      <c r="E100" s="148" t="s">
        <v>1166</v>
      </c>
      <c r="F100" s="149">
        <v>2414164</v>
      </c>
      <c r="G100" s="144" t="s">
        <v>395</v>
      </c>
      <c r="H100" s="149">
        <v>241416</v>
      </c>
      <c r="I100" s="155">
        <f t="shared" si="8"/>
        <v>2655580</v>
      </c>
    </row>
    <row r="101" spans="1:9" s="154" customFormat="1" ht="12" customHeight="1" x14ac:dyDescent="0.15">
      <c r="A101" s="153">
        <f t="shared" si="6"/>
        <v>2</v>
      </c>
      <c r="B101" s="150">
        <v>44968</v>
      </c>
      <c r="C101" s="148" t="s">
        <v>1308</v>
      </c>
      <c r="D101" s="148" t="s">
        <v>1140</v>
      </c>
      <c r="E101" s="148" t="s">
        <v>1309</v>
      </c>
      <c r="F101" s="149">
        <v>2820193</v>
      </c>
      <c r="G101" s="144" t="s">
        <v>395</v>
      </c>
      <c r="H101" s="149">
        <v>282019</v>
      </c>
      <c r="I101" s="155">
        <f t="shared" si="8"/>
        <v>3102212</v>
      </c>
    </row>
    <row r="102" spans="1:9" s="154" customFormat="1" ht="12" customHeight="1" x14ac:dyDescent="0.15">
      <c r="A102" s="153">
        <f t="shared" si="6"/>
        <v>2</v>
      </c>
      <c r="B102" s="150">
        <v>44970</v>
      </c>
      <c r="C102" s="148" t="s">
        <v>1310</v>
      </c>
      <c r="D102" s="148" t="s">
        <v>1140</v>
      </c>
      <c r="E102" s="148" t="s">
        <v>1311</v>
      </c>
      <c r="F102" s="149">
        <v>1468653</v>
      </c>
      <c r="G102" s="144" t="s">
        <v>395</v>
      </c>
      <c r="H102" s="149">
        <v>146865</v>
      </c>
      <c r="I102" s="155">
        <f t="shared" si="8"/>
        <v>1615518</v>
      </c>
    </row>
    <row r="103" spans="1:9" s="154" customFormat="1" ht="12" customHeight="1" x14ac:dyDescent="0.15">
      <c r="A103" s="153">
        <f t="shared" si="6"/>
        <v>2</v>
      </c>
      <c r="B103" s="150">
        <v>44971</v>
      </c>
      <c r="C103" s="148" t="s">
        <v>1312</v>
      </c>
      <c r="D103" s="148" t="s">
        <v>1140</v>
      </c>
      <c r="E103" s="148" t="s">
        <v>1313</v>
      </c>
      <c r="F103" s="149">
        <v>1288498</v>
      </c>
      <c r="G103" s="144" t="s">
        <v>395</v>
      </c>
      <c r="H103" s="149">
        <v>128850</v>
      </c>
      <c r="I103" s="155">
        <f t="shared" si="8"/>
        <v>1417348</v>
      </c>
    </row>
    <row r="104" spans="1:9" s="154" customFormat="1" ht="12" customHeight="1" x14ac:dyDescent="0.15">
      <c r="A104" s="153">
        <f t="shared" si="6"/>
        <v>2</v>
      </c>
      <c r="B104" s="150">
        <v>44971</v>
      </c>
      <c r="C104" s="148" t="s">
        <v>1314</v>
      </c>
      <c r="D104" s="148" t="s">
        <v>1140</v>
      </c>
      <c r="E104" s="148" t="s">
        <v>1315</v>
      </c>
      <c r="F104" s="149">
        <v>2029046</v>
      </c>
      <c r="G104" s="144" t="s">
        <v>395</v>
      </c>
      <c r="H104" s="149">
        <v>202905</v>
      </c>
      <c r="I104" s="155">
        <f t="shared" si="8"/>
        <v>2231951</v>
      </c>
    </row>
    <row r="105" spans="1:9" s="154" customFormat="1" ht="12" customHeight="1" x14ac:dyDescent="0.15">
      <c r="A105" s="153">
        <f t="shared" si="6"/>
        <v>2</v>
      </c>
      <c r="B105" s="150">
        <v>44972</v>
      </c>
      <c r="C105" s="148" t="s">
        <v>1316</v>
      </c>
      <c r="D105" s="148" t="s">
        <v>1140</v>
      </c>
      <c r="E105" s="148" t="s">
        <v>1317</v>
      </c>
      <c r="F105" s="149">
        <v>808331</v>
      </c>
      <c r="G105" s="144" t="s">
        <v>395</v>
      </c>
      <c r="H105" s="149">
        <v>80833</v>
      </c>
      <c r="I105" s="155">
        <f t="shared" si="8"/>
        <v>889164</v>
      </c>
    </row>
    <row r="106" spans="1:9" s="154" customFormat="1" ht="12" customHeight="1" x14ac:dyDescent="0.15">
      <c r="A106" s="153">
        <f t="shared" si="6"/>
        <v>2</v>
      </c>
      <c r="B106" s="150">
        <v>44973</v>
      </c>
      <c r="C106" s="148" t="s">
        <v>1318</v>
      </c>
      <c r="D106" s="148" t="s">
        <v>1140</v>
      </c>
      <c r="E106" s="148" t="s">
        <v>1178</v>
      </c>
      <c r="F106" s="149">
        <v>723613</v>
      </c>
      <c r="G106" s="144" t="s">
        <v>395</v>
      </c>
      <c r="H106" s="149">
        <v>72361</v>
      </c>
      <c r="I106" s="155">
        <f t="shared" si="8"/>
        <v>795974</v>
      </c>
    </row>
    <row r="107" spans="1:9" s="154" customFormat="1" ht="12" customHeight="1" x14ac:dyDescent="0.15">
      <c r="A107" s="153">
        <f t="shared" si="6"/>
        <v>2</v>
      </c>
      <c r="B107" s="150">
        <v>44973</v>
      </c>
      <c r="C107" s="148" t="s">
        <v>1319</v>
      </c>
      <c r="D107" s="148" t="s">
        <v>1140</v>
      </c>
      <c r="E107" s="148" t="s">
        <v>1173</v>
      </c>
      <c r="F107" s="149">
        <v>3092653</v>
      </c>
      <c r="G107" s="144" t="s">
        <v>395</v>
      </c>
      <c r="H107" s="149">
        <v>309265</v>
      </c>
      <c r="I107" s="155">
        <f t="shared" si="8"/>
        <v>3401918</v>
      </c>
    </row>
    <row r="108" spans="1:9" s="154" customFormat="1" ht="12" customHeight="1" x14ac:dyDescent="0.15">
      <c r="A108" s="153">
        <f t="shared" si="6"/>
        <v>2</v>
      </c>
      <c r="B108" s="150">
        <v>44973</v>
      </c>
      <c r="C108" s="148" t="s">
        <v>1320</v>
      </c>
      <c r="D108" s="148" t="s">
        <v>1140</v>
      </c>
      <c r="E108" s="148" t="s">
        <v>1143</v>
      </c>
      <c r="F108" s="149">
        <v>2272622</v>
      </c>
      <c r="G108" s="144" t="s">
        <v>395</v>
      </c>
      <c r="H108" s="149">
        <v>227262</v>
      </c>
      <c r="I108" s="155">
        <f t="shared" si="8"/>
        <v>2499884</v>
      </c>
    </row>
    <row r="109" spans="1:9" s="154" customFormat="1" ht="12" customHeight="1" x14ac:dyDescent="0.15">
      <c r="A109" s="153">
        <f t="shared" si="6"/>
        <v>2</v>
      </c>
      <c r="B109" s="150">
        <v>44973</v>
      </c>
      <c r="C109" s="148" t="s">
        <v>1321</v>
      </c>
      <c r="D109" s="148" t="s">
        <v>1140</v>
      </c>
      <c r="E109" s="148" t="s">
        <v>1322</v>
      </c>
      <c r="F109" s="149">
        <v>1042258</v>
      </c>
      <c r="G109" s="144" t="s">
        <v>395</v>
      </c>
      <c r="H109" s="149">
        <v>104226</v>
      </c>
      <c r="I109" s="155">
        <f t="shared" si="8"/>
        <v>1146484</v>
      </c>
    </row>
    <row r="110" spans="1:9" s="154" customFormat="1" ht="12" customHeight="1" x14ac:dyDescent="0.15">
      <c r="A110" s="153">
        <f t="shared" si="6"/>
        <v>2</v>
      </c>
      <c r="B110" s="150">
        <v>44975</v>
      </c>
      <c r="C110" s="148" t="s">
        <v>1323</v>
      </c>
      <c r="D110" s="148" t="s">
        <v>1140</v>
      </c>
      <c r="E110" s="148" t="s">
        <v>1180</v>
      </c>
      <c r="F110" s="149">
        <v>770817</v>
      </c>
      <c r="G110" s="144" t="s">
        <v>395</v>
      </c>
      <c r="H110" s="149">
        <v>77082</v>
      </c>
      <c r="I110" s="155">
        <f t="shared" si="8"/>
        <v>847899</v>
      </c>
    </row>
    <row r="111" spans="1:9" s="154" customFormat="1" ht="12" customHeight="1" x14ac:dyDescent="0.15">
      <c r="A111" s="153">
        <f t="shared" si="6"/>
        <v>2</v>
      </c>
      <c r="B111" s="150">
        <v>44977</v>
      </c>
      <c r="C111" s="148" t="s">
        <v>1324</v>
      </c>
      <c r="D111" s="148" t="s">
        <v>1140</v>
      </c>
      <c r="E111" s="148" t="s">
        <v>1200</v>
      </c>
      <c r="F111" s="149">
        <v>1213190</v>
      </c>
      <c r="G111" s="144" t="s">
        <v>395</v>
      </c>
      <c r="H111" s="149">
        <v>121319</v>
      </c>
      <c r="I111" s="155">
        <f t="shared" si="8"/>
        <v>1334509</v>
      </c>
    </row>
    <row r="112" spans="1:9" s="154" customFormat="1" ht="12" customHeight="1" x14ac:dyDescent="0.15">
      <c r="A112" s="153">
        <f t="shared" si="6"/>
        <v>2</v>
      </c>
      <c r="B112" s="150">
        <v>44977</v>
      </c>
      <c r="C112" s="148" t="s">
        <v>1325</v>
      </c>
      <c r="D112" s="148" t="s">
        <v>1140</v>
      </c>
      <c r="E112" s="148" t="s">
        <v>1168</v>
      </c>
      <c r="F112" s="149">
        <v>2997515</v>
      </c>
      <c r="G112" s="144" t="s">
        <v>395</v>
      </c>
      <c r="H112" s="149">
        <v>299752</v>
      </c>
      <c r="I112" s="155">
        <f t="shared" si="8"/>
        <v>3297267</v>
      </c>
    </row>
    <row r="113" spans="1:10" s="154" customFormat="1" ht="12" customHeight="1" x14ac:dyDescent="0.15">
      <c r="A113" s="153">
        <f t="shared" si="6"/>
        <v>2</v>
      </c>
      <c r="B113" s="150">
        <v>44977</v>
      </c>
      <c r="C113" s="148" t="s">
        <v>1326</v>
      </c>
      <c r="D113" s="148" t="s">
        <v>1140</v>
      </c>
      <c r="E113" s="148" t="s">
        <v>1209</v>
      </c>
      <c r="F113" s="149">
        <v>1333186</v>
      </c>
      <c r="G113" s="144" t="s">
        <v>395</v>
      </c>
      <c r="H113" s="149">
        <v>133319</v>
      </c>
      <c r="I113" s="155">
        <f t="shared" si="8"/>
        <v>1466505</v>
      </c>
    </row>
    <row r="114" spans="1:10" s="154" customFormat="1" ht="12" customHeight="1" x14ac:dyDescent="0.15">
      <c r="A114" s="153">
        <f t="shared" si="6"/>
        <v>2</v>
      </c>
      <c r="B114" s="150">
        <v>44977</v>
      </c>
      <c r="C114" s="148" t="s">
        <v>1327</v>
      </c>
      <c r="D114" s="148" t="s">
        <v>1140</v>
      </c>
      <c r="E114" s="148" t="s">
        <v>1328</v>
      </c>
      <c r="F114" s="149">
        <v>1055051</v>
      </c>
      <c r="G114" s="144" t="s">
        <v>395</v>
      </c>
      <c r="H114" s="149">
        <v>105505</v>
      </c>
      <c r="I114" s="155">
        <f t="shared" si="8"/>
        <v>1160556</v>
      </c>
    </row>
    <row r="115" spans="1:10" s="154" customFormat="1" ht="12" customHeight="1" x14ac:dyDescent="0.15">
      <c r="A115" s="153">
        <f t="shared" si="6"/>
        <v>2</v>
      </c>
      <c r="B115" s="150">
        <v>44978</v>
      </c>
      <c r="C115" s="148" t="s">
        <v>1329</v>
      </c>
      <c r="D115" s="148" t="s">
        <v>1140</v>
      </c>
      <c r="E115" s="148" t="s">
        <v>1330</v>
      </c>
      <c r="F115" s="149">
        <v>876322</v>
      </c>
      <c r="G115" s="144" t="s">
        <v>395</v>
      </c>
      <c r="H115" s="149">
        <v>87632</v>
      </c>
      <c r="I115" s="155">
        <f t="shared" si="8"/>
        <v>963954</v>
      </c>
    </row>
    <row r="116" spans="1:10" s="154" customFormat="1" ht="12" customHeight="1" x14ac:dyDescent="0.15">
      <c r="A116" s="153">
        <f t="shared" si="6"/>
        <v>2</v>
      </c>
      <c r="B116" s="150">
        <v>44978</v>
      </c>
      <c r="C116" s="148" t="s">
        <v>1331</v>
      </c>
      <c r="D116" s="148" t="s">
        <v>1140</v>
      </c>
      <c r="E116" s="148" t="s">
        <v>1147</v>
      </c>
      <c r="F116" s="149">
        <v>1944325</v>
      </c>
      <c r="G116" s="144" t="s">
        <v>395</v>
      </c>
      <c r="H116" s="149">
        <v>194433</v>
      </c>
      <c r="I116" s="155">
        <f t="shared" si="8"/>
        <v>2138758</v>
      </c>
    </row>
    <row r="117" spans="1:10" s="154" customFormat="1" ht="12" customHeight="1" x14ac:dyDescent="0.15">
      <c r="A117" s="153">
        <f t="shared" si="6"/>
        <v>2</v>
      </c>
      <c r="B117" s="150">
        <v>44978</v>
      </c>
      <c r="C117" s="148" t="s">
        <v>1332</v>
      </c>
      <c r="D117" s="148" t="s">
        <v>1140</v>
      </c>
      <c r="E117" s="148" t="s">
        <v>1333</v>
      </c>
      <c r="F117" s="149">
        <v>958358</v>
      </c>
      <c r="G117" s="144" t="s">
        <v>395</v>
      </c>
      <c r="H117" s="149">
        <v>95836</v>
      </c>
      <c r="I117" s="155">
        <f t="shared" si="8"/>
        <v>1054194</v>
      </c>
    </row>
    <row r="118" spans="1:10" s="154" customFormat="1" ht="12" customHeight="1" x14ac:dyDescent="0.15">
      <c r="A118" s="153">
        <f t="shared" si="6"/>
        <v>2</v>
      </c>
      <c r="B118" s="150">
        <v>44979</v>
      </c>
      <c r="C118" s="148" t="s">
        <v>1334</v>
      </c>
      <c r="D118" s="148" t="s">
        <v>1140</v>
      </c>
      <c r="E118" s="148" t="s">
        <v>1149</v>
      </c>
      <c r="F118" s="149">
        <v>639466</v>
      </c>
      <c r="G118" s="144" t="s">
        <v>395</v>
      </c>
      <c r="H118" s="149">
        <v>63947</v>
      </c>
      <c r="I118" s="155">
        <f t="shared" si="8"/>
        <v>703413</v>
      </c>
    </row>
    <row r="119" spans="1:10" s="154" customFormat="1" ht="12" customHeight="1" x14ac:dyDescent="0.15">
      <c r="A119" s="153">
        <f t="shared" si="6"/>
        <v>2</v>
      </c>
      <c r="B119" s="150">
        <v>44979</v>
      </c>
      <c r="C119" s="148" t="s">
        <v>1335</v>
      </c>
      <c r="D119" s="148" t="s">
        <v>1140</v>
      </c>
      <c r="E119" s="148" t="s">
        <v>1178</v>
      </c>
      <c r="F119" s="149">
        <v>765894</v>
      </c>
      <c r="G119" s="144" t="s">
        <v>395</v>
      </c>
      <c r="H119" s="149">
        <v>76589</v>
      </c>
      <c r="I119" s="155">
        <f t="shared" si="8"/>
        <v>842483</v>
      </c>
    </row>
    <row r="120" spans="1:10" s="154" customFormat="1" ht="12" customHeight="1" x14ac:dyDescent="0.15">
      <c r="A120" s="153">
        <f t="shared" si="6"/>
        <v>2</v>
      </c>
      <c r="B120" s="150">
        <v>44980</v>
      </c>
      <c r="C120" s="148" t="s">
        <v>1336</v>
      </c>
      <c r="D120" s="148" t="s">
        <v>1140</v>
      </c>
      <c r="E120" s="148" t="s">
        <v>1337</v>
      </c>
      <c r="F120" s="149">
        <v>1592004</v>
      </c>
      <c r="G120" s="144" t="s">
        <v>395</v>
      </c>
      <c r="H120" s="149">
        <v>159200</v>
      </c>
      <c r="I120" s="155">
        <f t="shared" si="8"/>
        <v>1751204</v>
      </c>
    </row>
    <row r="121" spans="1:10" s="154" customFormat="1" ht="12" customHeight="1" x14ac:dyDescent="0.15">
      <c r="A121" s="153">
        <f t="shared" si="6"/>
        <v>2</v>
      </c>
      <c r="B121" s="150">
        <v>44981</v>
      </c>
      <c r="C121" s="148" t="s">
        <v>1338</v>
      </c>
      <c r="D121" s="148" t="s">
        <v>1140</v>
      </c>
      <c r="E121" s="148" t="s">
        <v>1194</v>
      </c>
      <c r="F121" s="149">
        <v>595553</v>
      </c>
      <c r="G121" s="144" t="s">
        <v>395</v>
      </c>
      <c r="H121" s="149">
        <v>59555</v>
      </c>
      <c r="I121" s="155">
        <f t="shared" si="8"/>
        <v>655108</v>
      </c>
    </row>
    <row r="122" spans="1:10" s="154" customFormat="1" ht="12" customHeight="1" x14ac:dyDescent="0.15">
      <c r="A122" s="153">
        <f t="shared" si="6"/>
        <v>2</v>
      </c>
      <c r="B122" s="150">
        <v>44981</v>
      </c>
      <c r="C122" s="148" t="s">
        <v>1339</v>
      </c>
      <c r="D122" s="148" t="s">
        <v>1140</v>
      </c>
      <c r="E122" s="148" t="s">
        <v>1143</v>
      </c>
      <c r="F122" s="149">
        <v>1603667</v>
      </c>
      <c r="G122" s="144" t="s">
        <v>395</v>
      </c>
      <c r="H122" s="149">
        <v>160367</v>
      </c>
      <c r="I122" s="155">
        <f t="shared" si="8"/>
        <v>1764034</v>
      </c>
    </row>
    <row r="123" spans="1:10" s="154" customFormat="1" ht="12" customHeight="1" x14ac:dyDescent="0.15">
      <c r="A123" s="153">
        <f t="shared" si="6"/>
        <v>2</v>
      </c>
      <c r="B123" s="150">
        <v>44982</v>
      </c>
      <c r="C123" s="148" t="s">
        <v>1340</v>
      </c>
      <c r="D123" s="148" t="s">
        <v>1140</v>
      </c>
      <c r="E123" s="148" t="s">
        <v>1164</v>
      </c>
      <c r="F123" s="149">
        <v>1599134</v>
      </c>
      <c r="G123" s="144" t="s">
        <v>395</v>
      </c>
      <c r="H123" s="149">
        <v>159913</v>
      </c>
      <c r="I123" s="155">
        <f t="shared" si="8"/>
        <v>1759047</v>
      </c>
    </row>
    <row r="124" spans="1:10" s="154" customFormat="1" ht="12" customHeight="1" x14ac:dyDescent="0.15">
      <c r="A124" s="153">
        <f t="shared" si="6"/>
        <v>2</v>
      </c>
      <c r="B124" s="150">
        <v>44984</v>
      </c>
      <c r="C124" s="148" t="s">
        <v>1341</v>
      </c>
      <c r="D124" s="148" t="s">
        <v>1140</v>
      </c>
      <c r="E124" s="148" t="s">
        <v>1342</v>
      </c>
      <c r="F124" s="149">
        <v>976900</v>
      </c>
      <c r="G124" s="144" t="s">
        <v>395</v>
      </c>
      <c r="H124" s="149">
        <v>97690</v>
      </c>
      <c r="I124" s="155">
        <f t="shared" si="8"/>
        <v>1074590</v>
      </c>
    </row>
    <row r="125" spans="1:10" s="154" customFormat="1" ht="12" customHeight="1" x14ac:dyDescent="0.15">
      <c r="A125" s="153">
        <f t="shared" si="6"/>
        <v>2</v>
      </c>
      <c r="B125" s="150">
        <v>44984</v>
      </c>
      <c r="C125" s="148" t="s">
        <v>1343</v>
      </c>
      <c r="D125" s="148" t="s">
        <v>1140</v>
      </c>
      <c r="E125" s="148" t="s">
        <v>1160</v>
      </c>
      <c r="F125" s="149">
        <v>1330625</v>
      </c>
      <c r="G125" s="144" t="s">
        <v>395</v>
      </c>
      <c r="H125" s="149">
        <v>133063</v>
      </c>
      <c r="I125" s="155">
        <f t="shared" si="8"/>
        <v>1463688</v>
      </c>
    </row>
    <row r="126" spans="1:10" s="154" customFormat="1" ht="12" customHeight="1" x14ac:dyDescent="0.15">
      <c r="A126" s="153">
        <f t="shared" si="6"/>
        <v>2</v>
      </c>
      <c r="B126" s="150">
        <v>44985</v>
      </c>
      <c r="C126" s="148" t="s">
        <v>1344</v>
      </c>
      <c r="D126" s="148" t="s">
        <v>1252</v>
      </c>
      <c r="E126" s="148" t="s">
        <v>1253</v>
      </c>
      <c r="F126" s="149">
        <v>-19827941</v>
      </c>
      <c r="G126" s="144" t="s">
        <v>395</v>
      </c>
      <c r="H126" s="149">
        <v>-1982794</v>
      </c>
      <c r="J126" s="155">
        <f>+H126+F126</f>
        <v>-21810735</v>
      </c>
    </row>
    <row r="127" spans="1:10" s="154" customFormat="1" ht="12" customHeight="1" x14ac:dyDescent="0.15">
      <c r="A127" s="153">
        <f t="shared" si="6"/>
        <v>2</v>
      </c>
      <c r="B127" s="150">
        <v>44985</v>
      </c>
      <c r="C127" s="148" t="s">
        <v>1345</v>
      </c>
      <c r="D127" s="148" t="s">
        <v>1140</v>
      </c>
      <c r="E127" s="148" t="s">
        <v>1187</v>
      </c>
      <c r="F127" s="149">
        <v>914360</v>
      </c>
      <c r="G127" s="144" t="s">
        <v>395</v>
      </c>
      <c r="H127" s="149">
        <v>91436</v>
      </c>
      <c r="I127" s="155">
        <f t="shared" ref="I127:I174" si="9">+H127+F127</f>
        <v>1005796</v>
      </c>
    </row>
    <row r="128" spans="1:10" s="154" customFormat="1" ht="12" customHeight="1" x14ac:dyDescent="0.15">
      <c r="A128" s="153">
        <f t="shared" si="6"/>
        <v>3</v>
      </c>
      <c r="B128" s="150">
        <v>44986</v>
      </c>
      <c r="C128" s="148" t="s">
        <v>1346</v>
      </c>
      <c r="D128" s="148" t="s">
        <v>1140</v>
      </c>
      <c r="E128" s="148" t="s">
        <v>1347</v>
      </c>
      <c r="F128" s="149">
        <v>527525</v>
      </c>
      <c r="G128" s="144" t="s">
        <v>395</v>
      </c>
      <c r="H128" s="149">
        <v>52753</v>
      </c>
      <c r="I128" s="155">
        <f t="shared" si="9"/>
        <v>580278</v>
      </c>
    </row>
    <row r="129" spans="1:9" s="154" customFormat="1" ht="12" customHeight="1" x14ac:dyDescent="0.15">
      <c r="A129" s="153">
        <f t="shared" si="6"/>
        <v>3</v>
      </c>
      <c r="B129" s="150">
        <v>44986</v>
      </c>
      <c r="C129" s="148" t="s">
        <v>1348</v>
      </c>
      <c r="D129" s="148" t="s">
        <v>1140</v>
      </c>
      <c r="E129" s="148" t="s">
        <v>1149</v>
      </c>
      <c r="F129" s="149">
        <v>1133764</v>
      </c>
      <c r="G129" s="144" t="s">
        <v>395</v>
      </c>
      <c r="H129" s="149">
        <v>113376</v>
      </c>
      <c r="I129" s="155">
        <f t="shared" si="9"/>
        <v>1247140</v>
      </c>
    </row>
    <row r="130" spans="1:9" s="154" customFormat="1" ht="12" customHeight="1" x14ac:dyDescent="0.15">
      <c r="A130" s="153">
        <f t="shared" si="6"/>
        <v>3</v>
      </c>
      <c r="B130" s="150">
        <v>44987</v>
      </c>
      <c r="C130" s="148" t="s">
        <v>1349</v>
      </c>
      <c r="D130" s="148" t="s">
        <v>1140</v>
      </c>
      <c r="E130" s="148" t="s">
        <v>1350</v>
      </c>
      <c r="F130" s="149">
        <v>525793</v>
      </c>
      <c r="G130" s="144" t="s">
        <v>395</v>
      </c>
      <c r="H130" s="149">
        <v>52579</v>
      </c>
      <c r="I130" s="155">
        <f t="shared" si="9"/>
        <v>578372</v>
      </c>
    </row>
    <row r="131" spans="1:9" s="154" customFormat="1" ht="12" customHeight="1" x14ac:dyDescent="0.15">
      <c r="A131" s="153">
        <f t="shared" si="6"/>
        <v>3</v>
      </c>
      <c r="B131" s="150">
        <v>44987</v>
      </c>
      <c r="C131" s="148" t="s">
        <v>1351</v>
      </c>
      <c r="D131" s="148" t="s">
        <v>1140</v>
      </c>
      <c r="E131" s="148" t="s">
        <v>1166</v>
      </c>
      <c r="F131" s="149">
        <v>1284961</v>
      </c>
      <c r="G131" s="144" t="s">
        <v>395</v>
      </c>
      <c r="H131" s="149">
        <v>128496</v>
      </c>
      <c r="I131" s="155">
        <f t="shared" si="9"/>
        <v>1413457</v>
      </c>
    </row>
    <row r="132" spans="1:9" s="154" customFormat="1" ht="12" customHeight="1" x14ac:dyDescent="0.15">
      <c r="A132" s="153">
        <f t="shared" si="6"/>
        <v>3</v>
      </c>
      <c r="B132" s="150">
        <v>44987</v>
      </c>
      <c r="C132" s="148" t="s">
        <v>1352</v>
      </c>
      <c r="D132" s="148" t="s">
        <v>1140</v>
      </c>
      <c r="E132" s="148" t="s">
        <v>1180</v>
      </c>
      <c r="F132" s="149">
        <v>1681317</v>
      </c>
      <c r="G132" s="144" t="s">
        <v>395</v>
      </c>
      <c r="H132" s="149">
        <v>168132</v>
      </c>
      <c r="I132" s="155">
        <f t="shared" si="9"/>
        <v>1849449</v>
      </c>
    </row>
    <row r="133" spans="1:9" s="154" customFormat="1" ht="12" customHeight="1" x14ac:dyDescent="0.15">
      <c r="A133" s="153">
        <f t="shared" si="6"/>
        <v>3</v>
      </c>
      <c r="B133" s="150">
        <v>44989</v>
      </c>
      <c r="C133" s="148" t="s">
        <v>1353</v>
      </c>
      <c r="D133" s="148" t="s">
        <v>1140</v>
      </c>
      <c r="E133" s="148" t="s">
        <v>1354</v>
      </c>
      <c r="F133" s="149">
        <v>746025</v>
      </c>
      <c r="G133" s="144" t="s">
        <v>395</v>
      </c>
      <c r="H133" s="149">
        <v>74603</v>
      </c>
      <c r="I133" s="155">
        <f t="shared" si="9"/>
        <v>820628</v>
      </c>
    </row>
    <row r="134" spans="1:9" s="154" customFormat="1" ht="12" customHeight="1" x14ac:dyDescent="0.15">
      <c r="A134" s="153">
        <f t="shared" si="6"/>
        <v>3</v>
      </c>
      <c r="B134" s="150">
        <v>44989</v>
      </c>
      <c r="C134" s="148" t="s">
        <v>1355</v>
      </c>
      <c r="D134" s="148" t="s">
        <v>1140</v>
      </c>
      <c r="E134" s="148" t="s">
        <v>1356</v>
      </c>
      <c r="F134" s="149">
        <v>2124788</v>
      </c>
      <c r="G134" s="144" t="s">
        <v>395</v>
      </c>
      <c r="H134" s="149">
        <v>212479</v>
      </c>
      <c r="I134" s="155">
        <f t="shared" si="9"/>
        <v>2337267</v>
      </c>
    </row>
    <row r="135" spans="1:9" s="154" customFormat="1" ht="12" customHeight="1" x14ac:dyDescent="0.15">
      <c r="A135" s="153">
        <f t="shared" ref="A135:A198" si="10">+MONTH(B135)</f>
        <v>3</v>
      </c>
      <c r="B135" s="150">
        <v>44989</v>
      </c>
      <c r="C135" s="148" t="s">
        <v>1357</v>
      </c>
      <c r="D135" s="148" t="s">
        <v>1140</v>
      </c>
      <c r="E135" s="148" t="s">
        <v>1147</v>
      </c>
      <c r="F135" s="149">
        <v>2883772</v>
      </c>
      <c r="G135" s="144" t="s">
        <v>395</v>
      </c>
      <c r="H135" s="149">
        <v>288377</v>
      </c>
      <c r="I135" s="155">
        <f t="shared" si="9"/>
        <v>3172149</v>
      </c>
    </row>
    <row r="136" spans="1:9" s="154" customFormat="1" ht="12" customHeight="1" x14ac:dyDescent="0.15">
      <c r="A136" s="153">
        <f t="shared" si="10"/>
        <v>3</v>
      </c>
      <c r="B136" s="150">
        <v>44989</v>
      </c>
      <c r="C136" s="148" t="s">
        <v>1358</v>
      </c>
      <c r="D136" s="148" t="s">
        <v>1140</v>
      </c>
      <c r="E136" s="148" t="s">
        <v>1359</v>
      </c>
      <c r="F136" s="149">
        <v>1207368</v>
      </c>
      <c r="G136" s="144" t="s">
        <v>395</v>
      </c>
      <c r="H136" s="149">
        <v>120737</v>
      </c>
      <c r="I136" s="155">
        <f t="shared" si="9"/>
        <v>1328105</v>
      </c>
    </row>
    <row r="137" spans="1:9" s="154" customFormat="1" ht="12" customHeight="1" x14ac:dyDescent="0.15">
      <c r="A137" s="153">
        <f t="shared" si="10"/>
        <v>3</v>
      </c>
      <c r="B137" s="150">
        <v>44991</v>
      </c>
      <c r="C137" s="148" t="s">
        <v>1360</v>
      </c>
      <c r="D137" s="148" t="s">
        <v>1140</v>
      </c>
      <c r="E137" s="148" t="s">
        <v>1190</v>
      </c>
      <c r="F137" s="149">
        <v>1293415</v>
      </c>
      <c r="G137" s="144" t="s">
        <v>395</v>
      </c>
      <c r="H137" s="149">
        <v>129342</v>
      </c>
      <c r="I137" s="155">
        <f t="shared" si="9"/>
        <v>1422757</v>
      </c>
    </row>
    <row r="138" spans="1:9" s="154" customFormat="1" ht="12" customHeight="1" x14ac:dyDescent="0.15">
      <c r="A138" s="153">
        <f t="shared" si="10"/>
        <v>3</v>
      </c>
      <c r="B138" s="150">
        <v>44991</v>
      </c>
      <c r="C138" s="148" t="s">
        <v>1361</v>
      </c>
      <c r="D138" s="148" t="s">
        <v>1140</v>
      </c>
      <c r="E138" s="148" t="s">
        <v>1173</v>
      </c>
      <c r="F138" s="149">
        <v>2883402</v>
      </c>
      <c r="G138" s="144" t="s">
        <v>395</v>
      </c>
      <c r="H138" s="149">
        <v>288340</v>
      </c>
      <c r="I138" s="155">
        <f t="shared" si="9"/>
        <v>3171742</v>
      </c>
    </row>
    <row r="139" spans="1:9" s="154" customFormat="1" ht="12" customHeight="1" x14ac:dyDescent="0.15">
      <c r="A139" s="153">
        <f t="shared" si="10"/>
        <v>3</v>
      </c>
      <c r="B139" s="150">
        <v>44992</v>
      </c>
      <c r="C139" s="148" t="s">
        <v>1362</v>
      </c>
      <c r="D139" s="148" t="s">
        <v>1140</v>
      </c>
      <c r="E139" s="148" t="s">
        <v>1363</v>
      </c>
      <c r="F139" s="149">
        <v>1626410</v>
      </c>
      <c r="G139" s="144" t="s">
        <v>395</v>
      </c>
      <c r="H139" s="149">
        <v>162641</v>
      </c>
      <c r="I139" s="155">
        <f t="shared" si="9"/>
        <v>1789051</v>
      </c>
    </row>
    <row r="140" spans="1:9" s="154" customFormat="1" ht="12" customHeight="1" x14ac:dyDescent="0.15">
      <c r="A140" s="153">
        <f t="shared" si="10"/>
        <v>3</v>
      </c>
      <c r="B140" s="150">
        <v>44992</v>
      </c>
      <c r="C140" s="148" t="s">
        <v>1364</v>
      </c>
      <c r="D140" s="148" t="s">
        <v>1140</v>
      </c>
      <c r="E140" s="148" t="s">
        <v>1365</v>
      </c>
      <c r="F140" s="149">
        <v>3631507</v>
      </c>
      <c r="G140" s="144" t="s">
        <v>395</v>
      </c>
      <c r="H140" s="149">
        <v>363151</v>
      </c>
      <c r="I140" s="155">
        <f t="shared" si="9"/>
        <v>3994658</v>
      </c>
    </row>
    <row r="141" spans="1:9" s="154" customFormat="1" ht="12" customHeight="1" x14ac:dyDescent="0.15">
      <c r="A141" s="153">
        <f t="shared" si="10"/>
        <v>3</v>
      </c>
      <c r="B141" s="150">
        <v>44992</v>
      </c>
      <c r="C141" s="148" t="s">
        <v>1366</v>
      </c>
      <c r="D141" s="148" t="s">
        <v>1140</v>
      </c>
      <c r="E141" s="148" t="s">
        <v>1200</v>
      </c>
      <c r="F141" s="149">
        <v>876322</v>
      </c>
      <c r="G141" s="144" t="s">
        <v>395</v>
      </c>
      <c r="H141" s="149">
        <v>87632</v>
      </c>
      <c r="I141" s="155">
        <f t="shared" si="9"/>
        <v>963954</v>
      </c>
    </row>
    <row r="142" spans="1:9" s="154" customFormat="1" ht="12" customHeight="1" x14ac:dyDescent="0.15">
      <c r="A142" s="153">
        <f t="shared" si="10"/>
        <v>3</v>
      </c>
      <c r="B142" s="150">
        <v>44992</v>
      </c>
      <c r="C142" s="148" t="s">
        <v>1367</v>
      </c>
      <c r="D142" s="148" t="s">
        <v>1140</v>
      </c>
      <c r="E142" s="148" t="s">
        <v>1145</v>
      </c>
      <c r="F142" s="149">
        <v>1122098</v>
      </c>
      <c r="G142" s="144" t="s">
        <v>395</v>
      </c>
      <c r="H142" s="149">
        <v>112210</v>
      </c>
      <c r="I142" s="155">
        <f t="shared" si="9"/>
        <v>1234308</v>
      </c>
    </row>
    <row r="143" spans="1:9" s="154" customFormat="1" ht="12" customHeight="1" x14ac:dyDescent="0.15">
      <c r="A143" s="153">
        <f t="shared" si="10"/>
        <v>3</v>
      </c>
      <c r="B143" s="150">
        <v>44992</v>
      </c>
      <c r="C143" s="148" t="s">
        <v>1368</v>
      </c>
      <c r="D143" s="148" t="s">
        <v>1140</v>
      </c>
      <c r="E143" s="148" t="s">
        <v>1168</v>
      </c>
      <c r="F143" s="149">
        <v>2318208</v>
      </c>
      <c r="G143" s="144" t="s">
        <v>395</v>
      </c>
      <c r="H143" s="149">
        <v>231821</v>
      </c>
      <c r="I143" s="155">
        <f t="shared" si="9"/>
        <v>2550029</v>
      </c>
    </row>
    <row r="144" spans="1:9" s="154" customFormat="1" ht="12" customHeight="1" x14ac:dyDescent="0.15">
      <c r="A144" s="153">
        <f t="shared" si="10"/>
        <v>3</v>
      </c>
      <c r="B144" s="150">
        <v>44992</v>
      </c>
      <c r="C144" s="148" t="s">
        <v>1369</v>
      </c>
      <c r="D144" s="148" t="s">
        <v>1140</v>
      </c>
      <c r="E144" s="148" t="s">
        <v>1370</v>
      </c>
      <c r="F144" s="149">
        <v>1441885</v>
      </c>
      <c r="G144" s="144" t="s">
        <v>395</v>
      </c>
      <c r="H144" s="149">
        <v>144189</v>
      </c>
      <c r="I144" s="155">
        <f t="shared" si="9"/>
        <v>1586074</v>
      </c>
    </row>
    <row r="145" spans="1:9" s="154" customFormat="1" ht="12" customHeight="1" x14ac:dyDescent="0.15">
      <c r="A145" s="153">
        <f t="shared" si="10"/>
        <v>3</v>
      </c>
      <c r="B145" s="150">
        <v>44995</v>
      </c>
      <c r="C145" s="148" t="s">
        <v>1371</v>
      </c>
      <c r="D145" s="148" t="s">
        <v>1140</v>
      </c>
      <c r="E145" s="148" t="s">
        <v>1311</v>
      </c>
      <c r="F145" s="149">
        <v>985452</v>
      </c>
      <c r="G145" s="144" t="s">
        <v>395</v>
      </c>
      <c r="H145" s="149">
        <v>98545</v>
      </c>
      <c r="I145" s="155">
        <f t="shared" si="9"/>
        <v>1083997</v>
      </c>
    </row>
    <row r="146" spans="1:9" s="154" customFormat="1" ht="12" customHeight="1" x14ac:dyDescent="0.15">
      <c r="A146" s="153">
        <f t="shared" si="10"/>
        <v>3</v>
      </c>
      <c r="B146" s="150">
        <v>44995</v>
      </c>
      <c r="C146" s="148" t="s">
        <v>1372</v>
      </c>
      <c r="D146" s="148" t="s">
        <v>1140</v>
      </c>
      <c r="E146" s="148" t="s">
        <v>1143</v>
      </c>
      <c r="F146" s="149">
        <v>2140994</v>
      </c>
      <c r="G146" s="144" t="s">
        <v>395</v>
      </c>
      <c r="H146" s="149">
        <v>214099</v>
      </c>
      <c r="I146" s="155">
        <f t="shared" si="9"/>
        <v>2355093</v>
      </c>
    </row>
    <row r="147" spans="1:9" s="154" customFormat="1" ht="12" customHeight="1" x14ac:dyDescent="0.15">
      <c r="A147" s="153">
        <f t="shared" si="10"/>
        <v>3</v>
      </c>
      <c r="B147" s="150">
        <v>44996</v>
      </c>
      <c r="C147" s="148" t="s">
        <v>1373</v>
      </c>
      <c r="D147" s="148" t="s">
        <v>1140</v>
      </c>
      <c r="E147" s="148" t="s">
        <v>1209</v>
      </c>
      <c r="F147" s="149">
        <v>987113</v>
      </c>
      <c r="G147" s="144" t="s">
        <v>395</v>
      </c>
      <c r="H147" s="149">
        <v>98711</v>
      </c>
      <c r="I147" s="155">
        <f t="shared" si="9"/>
        <v>1085824</v>
      </c>
    </row>
    <row r="148" spans="1:9" s="154" customFormat="1" ht="12" customHeight="1" x14ac:dyDescent="0.15">
      <c r="A148" s="153">
        <f t="shared" si="10"/>
        <v>3</v>
      </c>
      <c r="B148" s="150">
        <v>44996</v>
      </c>
      <c r="C148" s="148" t="s">
        <v>1374</v>
      </c>
      <c r="D148" s="148" t="s">
        <v>1140</v>
      </c>
      <c r="E148" s="148" t="s">
        <v>1263</v>
      </c>
      <c r="F148" s="149">
        <v>1019341</v>
      </c>
      <c r="G148" s="144" t="s">
        <v>395</v>
      </c>
      <c r="H148" s="149">
        <v>101934</v>
      </c>
      <c r="I148" s="155">
        <f t="shared" si="9"/>
        <v>1121275</v>
      </c>
    </row>
    <row r="149" spans="1:9" s="154" customFormat="1" ht="12" customHeight="1" x14ac:dyDescent="0.15">
      <c r="A149" s="153">
        <f t="shared" si="10"/>
        <v>3</v>
      </c>
      <c r="B149" s="150">
        <v>44998</v>
      </c>
      <c r="C149" s="148" t="s">
        <v>1375</v>
      </c>
      <c r="D149" s="148" t="s">
        <v>1140</v>
      </c>
      <c r="E149" s="148" t="s">
        <v>1376</v>
      </c>
      <c r="F149" s="149">
        <v>814299</v>
      </c>
      <c r="G149" s="144" t="s">
        <v>395</v>
      </c>
      <c r="H149" s="149">
        <v>81430</v>
      </c>
      <c r="I149" s="155">
        <f t="shared" si="9"/>
        <v>895729</v>
      </c>
    </row>
    <row r="150" spans="1:9" s="154" customFormat="1" ht="12" customHeight="1" x14ac:dyDescent="0.15">
      <c r="A150" s="153">
        <f t="shared" si="10"/>
        <v>3</v>
      </c>
      <c r="B150" s="150">
        <v>44998</v>
      </c>
      <c r="C150" s="148" t="s">
        <v>1377</v>
      </c>
      <c r="D150" s="148" t="s">
        <v>1140</v>
      </c>
      <c r="E150" s="148" t="s">
        <v>1378</v>
      </c>
      <c r="F150" s="149">
        <v>713450</v>
      </c>
      <c r="G150" s="144" t="s">
        <v>395</v>
      </c>
      <c r="H150" s="149">
        <v>71345</v>
      </c>
      <c r="I150" s="155">
        <f t="shared" si="9"/>
        <v>784795</v>
      </c>
    </row>
    <row r="151" spans="1:9" s="154" customFormat="1" ht="12" customHeight="1" x14ac:dyDescent="0.15">
      <c r="A151" s="153">
        <f t="shared" si="10"/>
        <v>3</v>
      </c>
      <c r="B151" s="150">
        <v>44998</v>
      </c>
      <c r="C151" s="148" t="s">
        <v>1379</v>
      </c>
      <c r="D151" s="148" t="s">
        <v>1140</v>
      </c>
      <c r="E151" s="148" t="s">
        <v>1330</v>
      </c>
      <c r="F151" s="149">
        <v>1022096</v>
      </c>
      <c r="G151" s="144" t="s">
        <v>395</v>
      </c>
      <c r="H151" s="149">
        <v>102210</v>
      </c>
      <c r="I151" s="155">
        <f t="shared" si="9"/>
        <v>1124306</v>
      </c>
    </row>
    <row r="152" spans="1:9" s="154" customFormat="1" ht="12" customHeight="1" x14ac:dyDescent="0.15">
      <c r="A152" s="153">
        <f t="shared" si="10"/>
        <v>3</v>
      </c>
      <c r="B152" s="150">
        <v>44998</v>
      </c>
      <c r="C152" s="148" t="s">
        <v>1380</v>
      </c>
      <c r="D152" s="148" t="s">
        <v>1140</v>
      </c>
      <c r="E152" s="148" t="s">
        <v>1149</v>
      </c>
      <c r="F152" s="149">
        <v>876322</v>
      </c>
      <c r="G152" s="144" t="s">
        <v>395</v>
      </c>
      <c r="H152" s="149">
        <v>87632</v>
      </c>
      <c r="I152" s="155">
        <f t="shared" si="9"/>
        <v>963954</v>
      </c>
    </row>
    <row r="153" spans="1:9" s="154" customFormat="1" ht="12" customHeight="1" x14ac:dyDescent="0.15">
      <c r="A153" s="153">
        <f t="shared" si="10"/>
        <v>3</v>
      </c>
      <c r="B153" s="150">
        <v>44999</v>
      </c>
      <c r="C153" s="148" t="s">
        <v>1381</v>
      </c>
      <c r="D153" s="148" t="s">
        <v>1140</v>
      </c>
      <c r="E153" s="148" t="s">
        <v>1168</v>
      </c>
      <c r="F153" s="149">
        <v>2883772</v>
      </c>
      <c r="G153" s="144" t="s">
        <v>395</v>
      </c>
      <c r="H153" s="149">
        <v>288377</v>
      </c>
      <c r="I153" s="155">
        <f t="shared" si="9"/>
        <v>3172149</v>
      </c>
    </row>
    <row r="154" spans="1:9" s="154" customFormat="1" ht="12" customHeight="1" x14ac:dyDescent="0.15">
      <c r="A154" s="153">
        <f t="shared" si="10"/>
        <v>3</v>
      </c>
      <c r="B154" s="150">
        <v>44999</v>
      </c>
      <c r="C154" s="148" t="s">
        <v>1382</v>
      </c>
      <c r="D154" s="148" t="s">
        <v>1140</v>
      </c>
      <c r="E154" s="148" t="s">
        <v>1383</v>
      </c>
      <c r="F154" s="149">
        <v>1140398</v>
      </c>
      <c r="G154" s="144" t="s">
        <v>395</v>
      </c>
      <c r="H154" s="149">
        <v>114040</v>
      </c>
      <c r="I154" s="155">
        <f t="shared" si="9"/>
        <v>1254438</v>
      </c>
    </row>
    <row r="155" spans="1:9" s="154" customFormat="1" ht="12" customHeight="1" x14ac:dyDescent="0.15">
      <c r="A155" s="153">
        <f t="shared" si="10"/>
        <v>3</v>
      </c>
      <c r="B155" s="150">
        <v>45001</v>
      </c>
      <c r="C155" s="148" t="s">
        <v>1384</v>
      </c>
      <c r="D155" s="148" t="s">
        <v>1140</v>
      </c>
      <c r="E155" s="148" t="s">
        <v>1141</v>
      </c>
      <c r="F155" s="149">
        <v>2179474</v>
      </c>
      <c r="G155" s="144" t="s">
        <v>395</v>
      </c>
      <c r="H155" s="149">
        <v>217947</v>
      </c>
      <c r="I155" s="155">
        <f t="shared" si="9"/>
        <v>2397421</v>
      </c>
    </row>
    <row r="156" spans="1:9" s="154" customFormat="1" ht="12" customHeight="1" x14ac:dyDescent="0.15">
      <c r="A156" s="153">
        <f t="shared" si="10"/>
        <v>3</v>
      </c>
      <c r="B156" s="150">
        <v>45001</v>
      </c>
      <c r="C156" s="148" t="s">
        <v>1385</v>
      </c>
      <c r="D156" s="148" t="s">
        <v>1140</v>
      </c>
      <c r="E156" s="148" t="s">
        <v>1178</v>
      </c>
      <c r="F156" s="149">
        <v>1057329</v>
      </c>
      <c r="G156" s="144" t="s">
        <v>395</v>
      </c>
      <c r="H156" s="149">
        <v>105733</v>
      </c>
      <c r="I156" s="155">
        <f t="shared" si="9"/>
        <v>1163062</v>
      </c>
    </row>
    <row r="157" spans="1:9" s="154" customFormat="1" ht="12" customHeight="1" x14ac:dyDescent="0.15">
      <c r="A157" s="153">
        <f t="shared" si="10"/>
        <v>3</v>
      </c>
      <c r="B157" s="150">
        <v>45002</v>
      </c>
      <c r="C157" s="148" t="s">
        <v>1386</v>
      </c>
      <c r="D157" s="148" t="s">
        <v>1140</v>
      </c>
      <c r="E157" s="148" t="s">
        <v>1143</v>
      </c>
      <c r="F157" s="149">
        <v>2464408</v>
      </c>
      <c r="G157" s="144" t="s">
        <v>395</v>
      </c>
      <c r="H157" s="149">
        <v>246441</v>
      </c>
      <c r="I157" s="155">
        <f t="shared" si="9"/>
        <v>2710849</v>
      </c>
    </row>
    <row r="158" spans="1:9" s="154" customFormat="1" ht="12" customHeight="1" x14ac:dyDescent="0.15">
      <c r="A158" s="153">
        <f t="shared" si="10"/>
        <v>3</v>
      </c>
      <c r="B158" s="150">
        <v>45003</v>
      </c>
      <c r="C158" s="148" t="s">
        <v>1387</v>
      </c>
      <c r="D158" s="148" t="s">
        <v>1140</v>
      </c>
      <c r="E158" s="148" t="s">
        <v>1164</v>
      </c>
      <c r="F158" s="149">
        <v>1798953</v>
      </c>
      <c r="G158" s="144" t="s">
        <v>395</v>
      </c>
      <c r="H158" s="149">
        <v>179895</v>
      </c>
      <c r="I158" s="155">
        <f t="shared" si="9"/>
        <v>1978848</v>
      </c>
    </row>
    <row r="159" spans="1:9" s="154" customFormat="1" ht="12" customHeight="1" x14ac:dyDescent="0.15">
      <c r="A159" s="153">
        <f t="shared" si="10"/>
        <v>3</v>
      </c>
      <c r="B159" s="150">
        <v>45003</v>
      </c>
      <c r="C159" s="148" t="s">
        <v>1388</v>
      </c>
      <c r="D159" s="148" t="s">
        <v>1140</v>
      </c>
      <c r="E159" s="148" t="s">
        <v>1333</v>
      </c>
      <c r="F159" s="149">
        <v>827258</v>
      </c>
      <c r="G159" s="144" t="s">
        <v>395</v>
      </c>
      <c r="H159" s="149">
        <v>82726</v>
      </c>
      <c r="I159" s="155">
        <f t="shared" si="9"/>
        <v>909984</v>
      </c>
    </row>
    <row r="160" spans="1:9" s="154" customFormat="1" ht="12" customHeight="1" x14ac:dyDescent="0.15">
      <c r="A160" s="153">
        <f t="shared" si="10"/>
        <v>3</v>
      </c>
      <c r="B160" s="150">
        <v>45003</v>
      </c>
      <c r="C160" s="148" t="s">
        <v>1389</v>
      </c>
      <c r="D160" s="148" t="s">
        <v>1140</v>
      </c>
      <c r="E160" s="148" t="s">
        <v>1390</v>
      </c>
      <c r="F160" s="149">
        <v>1280158</v>
      </c>
      <c r="G160" s="144" t="s">
        <v>395</v>
      </c>
      <c r="H160" s="149">
        <v>128016</v>
      </c>
      <c r="I160" s="155">
        <f t="shared" si="9"/>
        <v>1408174</v>
      </c>
    </row>
    <row r="161" spans="1:10" s="154" customFormat="1" ht="12" customHeight="1" x14ac:dyDescent="0.15">
      <c r="A161" s="153">
        <f t="shared" si="10"/>
        <v>3</v>
      </c>
      <c r="B161" s="150">
        <v>45005</v>
      </c>
      <c r="C161" s="148" t="s">
        <v>1391</v>
      </c>
      <c r="D161" s="148" t="s">
        <v>1140</v>
      </c>
      <c r="E161" s="148" t="s">
        <v>1223</v>
      </c>
      <c r="F161" s="149">
        <v>876322</v>
      </c>
      <c r="G161" s="144" t="s">
        <v>395</v>
      </c>
      <c r="H161" s="149">
        <v>87632</v>
      </c>
      <c r="I161" s="155">
        <f t="shared" si="9"/>
        <v>963954</v>
      </c>
    </row>
    <row r="162" spans="1:10" s="154" customFormat="1" ht="12" customHeight="1" x14ac:dyDescent="0.15">
      <c r="A162" s="153">
        <f t="shared" si="10"/>
        <v>3</v>
      </c>
      <c r="B162" s="150">
        <v>45005</v>
      </c>
      <c r="C162" s="148" t="s">
        <v>1392</v>
      </c>
      <c r="D162" s="148" t="s">
        <v>1140</v>
      </c>
      <c r="E162" s="148" t="s">
        <v>1147</v>
      </c>
      <c r="F162" s="149">
        <v>1253091</v>
      </c>
      <c r="G162" s="144" t="s">
        <v>395</v>
      </c>
      <c r="H162" s="149">
        <v>125309</v>
      </c>
      <c r="I162" s="155">
        <f t="shared" si="9"/>
        <v>1378400</v>
      </c>
    </row>
    <row r="163" spans="1:10" s="154" customFormat="1" ht="12" customHeight="1" x14ac:dyDescent="0.15">
      <c r="A163" s="153">
        <f t="shared" si="10"/>
        <v>3</v>
      </c>
      <c r="B163" s="150">
        <v>45006</v>
      </c>
      <c r="C163" s="148" t="s">
        <v>1393</v>
      </c>
      <c r="D163" s="148" t="s">
        <v>1140</v>
      </c>
      <c r="E163" s="148" t="s">
        <v>1394</v>
      </c>
      <c r="F163" s="149">
        <v>3175580</v>
      </c>
      <c r="G163" s="144" t="s">
        <v>395</v>
      </c>
      <c r="H163" s="149">
        <v>317558</v>
      </c>
      <c r="I163" s="155">
        <f t="shared" si="9"/>
        <v>3493138</v>
      </c>
    </row>
    <row r="164" spans="1:10" s="154" customFormat="1" ht="12" customHeight="1" x14ac:dyDescent="0.15">
      <c r="A164" s="153">
        <f t="shared" si="10"/>
        <v>3</v>
      </c>
      <c r="B164" s="150">
        <v>45007</v>
      </c>
      <c r="C164" s="148" t="s">
        <v>1395</v>
      </c>
      <c r="D164" s="148" t="s">
        <v>1140</v>
      </c>
      <c r="E164" s="148" t="s">
        <v>1313</v>
      </c>
      <c r="F164" s="149">
        <v>1126885</v>
      </c>
      <c r="G164" s="144" t="s">
        <v>395</v>
      </c>
      <c r="H164" s="149">
        <v>112689</v>
      </c>
      <c r="I164" s="155">
        <f t="shared" si="9"/>
        <v>1239574</v>
      </c>
    </row>
    <row r="165" spans="1:10" s="154" customFormat="1" ht="12" customHeight="1" x14ac:dyDescent="0.15">
      <c r="A165" s="153">
        <f t="shared" si="10"/>
        <v>3</v>
      </c>
      <c r="B165" s="150">
        <v>45008</v>
      </c>
      <c r="C165" s="148" t="s">
        <v>1396</v>
      </c>
      <c r="D165" s="148" t="s">
        <v>1140</v>
      </c>
      <c r="E165" s="148" t="s">
        <v>1166</v>
      </c>
      <c r="F165" s="149">
        <v>633067</v>
      </c>
      <c r="G165" s="144" t="s">
        <v>395</v>
      </c>
      <c r="H165" s="149">
        <v>63307</v>
      </c>
      <c r="I165" s="155">
        <f t="shared" si="9"/>
        <v>696374</v>
      </c>
    </row>
    <row r="166" spans="1:10" s="154" customFormat="1" ht="12" customHeight="1" x14ac:dyDescent="0.15">
      <c r="A166" s="153">
        <f t="shared" si="10"/>
        <v>3</v>
      </c>
      <c r="B166" s="150">
        <v>45008</v>
      </c>
      <c r="C166" s="148" t="s">
        <v>1397</v>
      </c>
      <c r="D166" s="148" t="s">
        <v>1140</v>
      </c>
      <c r="E166" s="148" t="s">
        <v>1160</v>
      </c>
      <c r="F166" s="149">
        <v>950172</v>
      </c>
      <c r="G166" s="144" t="s">
        <v>395</v>
      </c>
      <c r="H166" s="149">
        <v>95017</v>
      </c>
      <c r="I166" s="155">
        <f t="shared" si="9"/>
        <v>1045189</v>
      </c>
    </row>
    <row r="167" spans="1:10" s="154" customFormat="1" ht="12" customHeight="1" x14ac:dyDescent="0.15">
      <c r="A167" s="153">
        <f t="shared" si="10"/>
        <v>3</v>
      </c>
      <c r="B167" s="150">
        <v>45009</v>
      </c>
      <c r="C167" s="148" t="s">
        <v>1398</v>
      </c>
      <c r="D167" s="148" t="s">
        <v>1140</v>
      </c>
      <c r="E167" s="148" t="s">
        <v>1147</v>
      </c>
      <c r="F167" s="149">
        <v>1752645</v>
      </c>
      <c r="G167" s="144" t="s">
        <v>395</v>
      </c>
      <c r="H167" s="149">
        <v>175265</v>
      </c>
      <c r="I167" s="155">
        <f t="shared" si="9"/>
        <v>1927910</v>
      </c>
    </row>
    <row r="168" spans="1:10" s="154" customFormat="1" ht="12" customHeight="1" x14ac:dyDescent="0.15">
      <c r="A168" s="153">
        <f t="shared" si="10"/>
        <v>3</v>
      </c>
      <c r="B168" s="150">
        <v>45010</v>
      </c>
      <c r="C168" s="148" t="s">
        <v>1399</v>
      </c>
      <c r="D168" s="148" t="s">
        <v>1140</v>
      </c>
      <c r="E168" s="148" t="s">
        <v>1383</v>
      </c>
      <c r="F168" s="149">
        <v>876322</v>
      </c>
      <c r="G168" s="144" t="s">
        <v>395</v>
      </c>
      <c r="H168" s="149">
        <v>87632</v>
      </c>
      <c r="I168" s="155">
        <f t="shared" si="9"/>
        <v>963954</v>
      </c>
    </row>
    <row r="169" spans="1:10" s="154" customFormat="1" ht="12" customHeight="1" x14ac:dyDescent="0.15">
      <c r="A169" s="153">
        <f t="shared" si="10"/>
        <v>3</v>
      </c>
      <c r="B169" s="150">
        <v>45010</v>
      </c>
      <c r="C169" s="148" t="s">
        <v>1400</v>
      </c>
      <c r="D169" s="148" t="s">
        <v>1140</v>
      </c>
      <c r="E169" s="148" t="s">
        <v>1311</v>
      </c>
      <c r="F169" s="149">
        <v>932637</v>
      </c>
      <c r="G169" s="144" t="s">
        <v>395</v>
      </c>
      <c r="H169" s="149">
        <v>93264</v>
      </c>
      <c r="I169" s="155">
        <f t="shared" si="9"/>
        <v>1025901</v>
      </c>
    </row>
    <row r="170" spans="1:10" s="154" customFormat="1" ht="12" customHeight="1" x14ac:dyDescent="0.15">
      <c r="A170" s="153">
        <f t="shared" si="10"/>
        <v>3</v>
      </c>
      <c r="B170" s="150">
        <v>45013</v>
      </c>
      <c r="C170" s="148" t="s">
        <v>1401</v>
      </c>
      <c r="D170" s="148" t="s">
        <v>1140</v>
      </c>
      <c r="E170" s="148" t="s">
        <v>1402</v>
      </c>
      <c r="F170" s="149">
        <v>2996404</v>
      </c>
      <c r="G170" s="144" t="s">
        <v>395</v>
      </c>
      <c r="H170" s="149">
        <v>299640</v>
      </c>
      <c r="I170" s="155">
        <f t="shared" si="9"/>
        <v>3296044</v>
      </c>
    </row>
    <row r="171" spans="1:10" s="154" customFormat="1" ht="12" customHeight="1" x14ac:dyDescent="0.15">
      <c r="A171" s="153">
        <f t="shared" si="10"/>
        <v>3</v>
      </c>
      <c r="B171" s="150">
        <v>45013</v>
      </c>
      <c r="C171" s="148" t="s">
        <v>1403</v>
      </c>
      <c r="D171" s="148" t="s">
        <v>1140</v>
      </c>
      <c r="E171" s="148" t="s">
        <v>1168</v>
      </c>
      <c r="F171" s="149">
        <v>2525945</v>
      </c>
      <c r="G171" s="144" t="s">
        <v>395</v>
      </c>
      <c r="H171" s="149">
        <v>252595</v>
      </c>
      <c r="I171" s="155">
        <f t="shared" si="9"/>
        <v>2778540</v>
      </c>
    </row>
    <row r="172" spans="1:10" s="154" customFormat="1" ht="12" customHeight="1" x14ac:dyDescent="0.15">
      <c r="A172" s="153">
        <f t="shared" si="10"/>
        <v>3</v>
      </c>
      <c r="B172" s="150">
        <v>45014</v>
      </c>
      <c r="C172" s="148" t="s">
        <v>1404</v>
      </c>
      <c r="D172" s="148" t="s">
        <v>1140</v>
      </c>
      <c r="E172" s="148" t="s">
        <v>1143</v>
      </c>
      <c r="F172" s="149">
        <v>769332</v>
      </c>
      <c r="G172" s="144" t="s">
        <v>395</v>
      </c>
      <c r="H172" s="149">
        <v>76933</v>
      </c>
      <c r="I172" s="155">
        <f t="shared" si="9"/>
        <v>846265</v>
      </c>
    </row>
    <row r="173" spans="1:10" s="154" customFormat="1" ht="12" customHeight="1" x14ac:dyDescent="0.15">
      <c r="A173" s="153">
        <f t="shared" si="10"/>
        <v>3</v>
      </c>
      <c r="B173" s="150">
        <v>45014</v>
      </c>
      <c r="C173" s="148" t="s">
        <v>1405</v>
      </c>
      <c r="D173" s="148" t="s">
        <v>1140</v>
      </c>
      <c r="E173" s="148" t="s">
        <v>1229</v>
      </c>
      <c r="F173" s="149">
        <v>1166596</v>
      </c>
      <c r="G173" s="144" t="s">
        <v>395</v>
      </c>
      <c r="H173" s="149">
        <v>116660</v>
      </c>
      <c r="I173" s="155">
        <f t="shared" si="9"/>
        <v>1283256</v>
      </c>
    </row>
    <row r="174" spans="1:10" s="154" customFormat="1" ht="12" customHeight="1" x14ac:dyDescent="0.15">
      <c r="A174" s="153">
        <f t="shared" si="10"/>
        <v>3</v>
      </c>
      <c r="B174" s="150">
        <v>45014</v>
      </c>
      <c r="C174" s="148" t="s">
        <v>1406</v>
      </c>
      <c r="D174" s="148" t="s">
        <v>1140</v>
      </c>
      <c r="E174" s="148" t="s">
        <v>1143</v>
      </c>
      <c r="F174" s="149">
        <v>1645205</v>
      </c>
      <c r="G174" s="144" t="s">
        <v>395</v>
      </c>
      <c r="H174" s="149">
        <v>164521</v>
      </c>
      <c r="I174" s="155">
        <f t="shared" si="9"/>
        <v>1809726</v>
      </c>
    </row>
    <row r="175" spans="1:10" s="154" customFormat="1" ht="12" customHeight="1" x14ac:dyDescent="0.15">
      <c r="A175" s="153">
        <f t="shared" si="10"/>
        <v>3</v>
      </c>
      <c r="B175" s="150">
        <v>45016</v>
      </c>
      <c r="C175" s="148" t="s">
        <v>1407</v>
      </c>
      <c r="D175" s="148" t="s">
        <v>1252</v>
      </c>
      <c r="E175" s="148" t="s">
        <v>1408</v>
      </c>
      <c r="F175" s="149">
        <v>-12871540</v>
      </c>
      <c r="G175" s="144" t="s">
        <v>395</v>
      </c>
      <c r="H175" s="149">
        <v>-1287154</v>
      </c>
      <c r="J175" s="155">
        <f>+H175+F175</f>
        <v>-14158694</v>
      </c>
    </row>
    <row r="176" spans="1:10" s="154" customFormat="1" ht="12" customHeight="1" x14ac:dyDescent="0.15">
      <c r="A176" s="153">
        <f t="shared" si="10"/>
        <v>4</v>
      </c>
      <c r="B176" s="150">
        <v>45017</v>
      </c>
      <c r="C176" s="148" t="s">
        <v>1409</v>
      </c>
      <c r="D176" s="148" t="s">
        <v>1140</v>
      </c>
      <c r="E176" s="148" t="s">
        <v>1402</v>
      </c>
      <c r="F176" s="149">
        <v>1361501</v>
      </c>
      <c r="G176" s="144" t="s">
        <v>395</v>
      </c>
      <c r="H176" s="149">
        <v>136150</v>
      </c>
      <c r="I176" s="155">
        <f t="shared" ref="I176:I186" si="11">+H176+F176</f>
        <v>1497651</v>
      </c>
    </row>
    <row r="177" spans="1:9" s="154" customFormat="1" ht="12" customHeight="1" x14ac:dyDescent="0.15">
      <c r="A177" s="153">
        <f t="shared" si="10"/>
        <v>4</v>
      </c>
      <c r="B177" s="150">
        <v>45017</v>
      </c>
      <c r="C177" s="148" t="s">
        <v>1410</v>
      </c>
      <c r="D177" s="148" t="s">
        <v>1140</v>
      </c>
      <c r="E177" s="148" t="s">
        <v>1347</v>
      </c>
      <c r="F177" s="149">
        <v>1055051</v>
      </c>
      <c r="G177" s="144" t="s">
        <v>395</v>
      </c>
      <c r="H177" s="149">
        <v>105505</v>
      </c>
      <c r="I177" s="155">
        <f t="shared" si="11"/>
        <v>1160556</v>
      </c>
    </row>
    <row r="178" spans="1:9" s="154" customFormat="1" ht="12" customHeight="1" x14ac:dyDescent="0.15">
      <c r="A178" s="153">
        <f t="shared" si="10"/>
        <v>4</v>
      </c>
      <c r="B178" s="150">
        <v>45017</v>
      </c>
      <c r="C178" s="148" t="s">
        <v>1411</v>
      </c>
      <c r="D178" s="148" t="s">
        <v>1140</v>
      </c>
      <c r="E178" s="148" t="s">
        <v>1376</v>
      </c>
      <c r="F178" s="149">
        <v>527525</v>
      </c>
      <c r="G178" s="144" t="s">
        <v>395</v>
      </c>
      <c r="H178" s="149">
        <v>52753</v>
      </c>
      <c r="I178" s="155">
        <f t="shared" si="11"/>
        <v>580278</v>
      </c>
    </row>
    <row r="179" spans="1:9" s="154" customFormat="1" ht="12" customHeight="1" x14ac:dyDescent="0.15">
      <c r="A179" s="153">
        <f t="shared" si="10"/>
        <v>4</v>
      </c>
      <c r="B179" s="150">
        <v>45017</v>
      </c>
      <c r="C179" s="148" t="s">
        <v>1412</v>
      </c>
      <c r="D179" s="148" t="s">
        <v>1140</v>
      </c>
      <c r="E179" s="148" t="s">
        <v>1197</v>
      </c>
      <c r="F179" s="149">
        <v>829639</v>
      </c>
      <c r="G179" s="144" t="s">
        <v>395</v>
      </c>
      <c r="H179" s="149">
        <v>82964</v>
      </c>
      <c r="I179" s="155">
        <f t="shared" si="11"/>
        <v>912603</v>
      </c>
    </row>
    <row r="180" spans="1:9" s="154" customFormat="1" ht="12" customHeight="1" x14ac:dyDescent="0.15">
      <c r="A180" s="153">
        <f t="shared" si="10"/>
        <v>4</v>
      </c>
      <c r="B180" s="150">
        <v>45017</v>
      </c>
      <c r="C180" s="148" t="s">
        <v>1413</v>
      </c>
      <c r="D180" s="148" t="s">
        <v>1140</v>
      </c>
      <c r="E180" s="148" t="s">
        <v>1194</v>
      </c>
      <c r="F180" s="149">
        <v>648415</v>
      </c>
      <c r="G180" s="144" t="s">
        <v>395</v>
      </c>
      <c r="H180" s="149">
        <v>64842</v>
      </c>
      <c r="I180" s="155">
        <f t="shared" si="11"/>
        <v>713257</v>
      </c>
    </row>
    <row r="181" spans="1:9" s="154" customFormat="1" ht="12" customHeight="1" x14ac:dyDescent="0.15">
      <c r="A181" s="153">
        <f t="shared" si="10"/>
        <v>4</v>
      </c>
      <c r="B181" s="150">
        <v>45019</v>
      </c>
      <c r="C181" s="148" t="s">
        <v>1414</v>
      </c>
      <c r="D181" s="148" t="s">
        <v>1140</v>
      </c>
      <c r="E181" s="148" t="s">
        <v>1190</v>
      </c>
      <c r="F181" s="149">
        <v>935958</v>
      </c>
      <c r="G181" s="144" t="s">
        <v>395</v>
      </c>
      <c r="H181" s="149">
        <v>93596</v>
      </c>
      <c r="I181" s="155">
        <f t="shared" si="11"/>
        <v>1029554</v>
      </c>
    </row>
    <row r="182" spans="1:9" s="154" customFormat="1" ht="12" customHeight="1" x14ac:dyDescent="0.15">
      <c r="A182" s="153">
        <f t="shared" si="10"/>
        <v>4</v>
      </c>
      <c r="B182" s="150">
        <v>45019</v>
      </c>
      <c r="C182" s="148" t="s">
        <v>745</v>
      </c>
      <c r="D182" s="148" t="s">
        <v>1140</v>
      </c>
      <c r="E182" s="148" t="s">
        <v>1145</v>
      </c>
      <c r="F182" s="149">
        <v>1094822</v>
      </c>
      <c r="G182" s="144" t="s">
        <v>395</v>
      </c>
      <c r="H182" s="149">
        <v>109482</v>
      </c>
      <c r="I182" s="155">
        <f t="shared" si="11"/>
        <v>1204304</v>
      </c>
    </row>
    <row r="183" spans="1:9" s="154" customFormat="1" ht="12" customHeight="1" x14ac:dyDescent="0.15">
      <c r="A183" s="153">
        <f t="shared" si="10"/>
        <v>4</v>
      </c>
      <c r="B183" s="150">
        <v>45019</v>
      </c>
      <c r="C183" s="148" t="s">
        <v>1415</v>
      </c>
      <c r="D183" s="148" t="s">
        <v>1140</v>
      </c>
      <c r="E183" s="148" t="s">
        <v>1203</v>
      </c>
      <c r="F183" s="149">
        <v>1069148</v>
      </c>
      <c r="G183" s="144" t="s">
        <v>395</v>
      </c>
      <c r="H183" s="149">
        <v>106915</v>
      </c>
      <c r="I183" s="155">
        <f t="shared" si="11"/>
        <v>1176063</v>
      </c>
    </row>
    <row r="184" spans="1:9" s="154" customFormat="1" ht="12" customHeight="1" x14ac:dyDescent="0.15">
      <c r="A184" s="153">
        <f t="shared" si="10"/>
        <v>4</v>
      </c>
      <c r="B184" s="150">
        <v>45019</v>
      </c>
      <c r="C184" s="148" t="s">
        <v>1416</v>
      </c>
      <c r="D184" s="148" t="s">
        <v>1140</v>
      </c>
      <c r="E184" s="148" t="s">
        <v>1143</v>
      </c>
      <c r="F184" s="149">
        <v>1979968</v>
      </c>
      <c r="G184" s="144" t="s">
        <v>395</v>
      </c>
      <c r="H184" s="149">
        <v>197997</v>
      </c>
      <c r="I184" s="155">
        <f t="shared" si="11"/>
        <v>2177965</v>
      </c>
    </row>
    <row r="185" spans="1:9" s="154" customFormat="1" ht="12" customHeight="1" x14ac:dyDescent="0.15">
      <c r="A185" s="153">
        <f t="shared" si="10"/>
        <v>4</v>
      </c>
      <c r="B185" s="150">
        <v>45019</v>
      </c>
      <c r="C185" s="148" t="s">
        <v>1417</v>
      </c>
      <c r="D185" s="148" t="s">
        <v>1140</v>
      </c>
      <c r="E185" s="148" t="s">
        <v>1147</v>
      </c>
      <c r="F185" s="149">
        <v>1600175</v>
      </c>
      <c r="G185" s="144" t="s">
        <v>395</v>
      </c>
      <c r="H185" s="149">
        <v>160018</v>
      </c>
      <c r="I185" s="155">
        <f t="shared" si="11"/>
        <v>1760193</v>
      </c>
    </row>
    <row r="186" spans="1:9" s="154" customFormat="1" ht="12" customHeight="1" x14ac:dyDescent="0.15">
      <c r="A186" s="153">
        <f t="shared" si="10"/>
        <v>4</v>
      </c>
      <c r="B186" s="150">
        <v>45019</v>
      </c>
      <c r="C186" s="148" t="s">
        <v>1418</v>
      </c>
      <c r="D186" s="148" t="s">
        <v>1140</v>
      </c>
      <c r="E186" s="148" t="s">
        <v>1166</v>
      </c>
      <c r="F186" s="149">
        <v>1177787</v>
      </c>
      <c r="G186" s="144" t="s">
        <v>395</v>
      </c>
      <c r="H186" s="149">
        <v>117779</v>
      </c>
      <c r="I186" s="155">
        <f t="shared" si="11"/>
        <v>1295566</v>
      </c>
    </row>
    <row r="187" spans="1:9" s="154" customFormat="1" ht="12" customHeight="1" x14ac:dyDescent="0.15">
      <c r="A187" s="153">
        <f t="shared" si="10"/>
        <v>4</v>
      </c>
      <c r="B187" s="150">
        <v>45020</v>
      </c>
      <c r="C187" s="148" t="s">
        <v>1419</v>
      </c>
      <c r="D187" s="148" t="s">
        <v>1140</v>
      </c>
      <c r="E187" s="148"/>
      <c r="F187" s="149">
        <v>0</v>
      </c>
      <c r="G187" s="144" t="s">
        <v>395</v>
      </c>
      <c r="H187" s="149">
        <v>0</v>
      </c>
    </row>
    <row r="188" spans="1:9" s="154" customFormat="1" ht="12" customHeight="1" x14ac:dyDescent="0.15">
      <c r="A188" s="153">
        <f t="shared" si="10"/>
        <v>4</v>
      </c>
      <c r="B188" s="150">
        <v>45020</v>
      </c>
      <c r="C188" s="148" t="s">
        <v>1420</v>
      </c>
      <c r="D188" s="148" t="s">
        <v>1140</v>
      </c>
      <c r="E188" s="148" t="s">
        <v>1421</v>
      </c>
      <c r="F188" s="149">
        <v>2742710</v>
      </c>
      <c r="G188" s="144" t="s">
        <v>395</v>
      </c>
      <c r="H188" s="149">
        <v>274271</v>
      </c>
      <c r="I188" s="155">
        <f t="shared" ref="I188:I203" si="12">+H188+F188</f>
        <v>3016981</v>
      </c>
    </row>
    <row r="189" spans="1:9" s="154" customFormat="1" ht="12" customHeight="1" x14ac:dyDescent="0.15">
      <c r="A189" s="153">
        <f t="shared" si="10"/>
        <v>4</v>
      </c>
      <c r="B189" s="150">
        <v>45021</v>
      </c>
      <c r="C189" s="148" t="s">
        <v>1422</v>
      </c>
      <c r="D189" s="148" t="s">
        <v>1140</v>
      </c>
      <c r="E189" s="148" t="s">
        <v>1423</v>
      </c>
      <c r="F189" s="149">
        <v>610923</v>
      </c>
      <c r="G189" s="144" t="s">
        <v>395</v>
      </c>
      <c r="H189" s="149">
        <v>61092</v>
      </c>
      <c r="I189" s="155">
        <f t="shared" si="12"/>
        <v>672015</v>
      </c>
    </row>
    <row r="190" spans="1:9" s="154" customFormat="1" ht="12" customHeight="1" x14ac:dyDescent="0.15">
      <c r="A190" s="153">
        <f t="shared" si="10"/>
        <v>4</v>
      </c>
      <c r="B190" s="150">
        <v>45021</v>
      </c>
      <c r="C190" s="148" t="s">
        <v>1424</v>
      </c>
      <c r="D190" s="148" t="s">
        <v>1140</v>
      </c>
      <c r="E190" s="148" t="s">
        <v>1313</v>
      </c>
      <c r="F190" s="149">
        <v>955302</v>
      </c>
      <c r="G190" s="144" t="s">
        <v>395</v>
      </c>
      <c r="H190" s="149">
        <v>95530</v>
      </c>
      <c r="I190" s="155">
        <f t="shared" si="12"/>
        <v>1050832</v>
      </c>
    </row>
    <row r="191" spans="1:9" s="154" customFormat="1" ht="12" customHeight="1" x14ac:dyDescent="0.15">
      <c r="A191" s="153">
        <f t="shared" si="10"/>
        <v>4</v>
      </c>
      <c r="B191" s="150">
        <v>45021</v>
      </c>
      <c r="C191" s="148" t="s">
        <v>1425</v>
      </c>
      <c r="D191" s="148" t="s">
        <v>1140</v>
      </c>
      <c r="E191" s="148" t="s">
        <v>1178</v>
      </c>
      <c r="F191" s="149">
        <v>1055050</v>
      </c>
      <c r="G191" s="144" t="s">
        <v>395</v>
      </c>
      <c r="H191" s="149">
        <v>105505</v>
      </c>
      <c r="I191" s="155">
        <f t="shared" si="12"/>
        <v>1160555</v>
      </c>
    </row>
    <row r="192" spans="1:9" s="154" customFormat="1" ht="12" customHeight="1" x14ac:dyDescent="0.15">
      <c r="A192" s="153">
        <f t="shared" si="10"/>
        <v>4</v>
      </c>
      <c r="B192" s="150">
        <v>45021</v>
      </c>
      <c r="C192" s="148" t="s">
        <v>1426</v>
      </c>
      <c r="D192" s="148" t="s">
        <v>1140</v>
      </c>
      <c r="E192" s="148" t="s">
        <v>1212</v>
      </c>
      <c r="F192" s="149">
        <v>1412337</v>
      </c>
      <c r="G192" s="144" t="s">
        <v>395</v>
      </c>
      <c r="H192" s="149">
        <v>141234</v>
      </c>
      <c r="I192" s="155">
        <f t="shared" si="12"/>
        <v>1553571</v>
      </c>
    </row>
    <row r="193" spans="1:9" s="154" customFormat="1" ht="12" customHeight="1" x14ac:dyDescent="0.15">
      <c r="A193" s="153">
        <f t="shared" si="10"/>
        <v>4</v>
      </c>
      <c r="B193" s="150">
        <v>45022</v>
      </c>
      <c r="C193" s="148" t="s">
        <v>1427</v>
      </c>
      <c r="D193" s="148" t="s">
        <v>1140</v>
      </c>
      <c r="E193" s="148" t="s">
        <v>1200</v>
      </c>
      <c r="F193" s="149">
        <v>632273</v>
      </c>
      <c r="G193" s="144" t="s">
        <v>395</v>
      </c>
      <c r="H193" s="149">
        <v>63227</v>
      </c>
      <c r="I193" s="155">
        <f t="shared" si="12"/>
        <v>695500</v>
      </c>
    </row>
    <row r="194" spans="1:9" s="154" customFormat="1" ht="12" customHeight="1" x14ac:dyDescent="0.15">
      <c r="A194" s="153">
        <f t="shared" si="10"/>
        <v>4</v>
      </c>
      <c r="B194" s="150">
        <v>45023</v>
      </c>
      <c r="C194" s="148" t="s">
        <v>1428</v>
      </c>
      <c r="D194" s="148" t="s">
        <v>1140</v>
      </c>
      <c r="E194" s="148" t="s">
        <v>1429</v>
      </c>
      <c r="F194" s="149">
        <v>986996</v>
      </c>
      <c r="G194" s="144" t="s">
        <v>395</v>
      </c>
      <c r="H194" s="149">
        <v>98700</v>
      </c>
      <c r="I194" s="155">
        <f t="shared" si="12"/>
        <v>1085696</v>
      </c>
    </row>
    <row r="195" spans="1:9" s="154" customFormat="1" ht="12" customHeight="1" x14ac:dyDescent="0.15">
      <c r="A195" s="153">
        <f t="shared" si="10"/>
        <v>4</v>
      </c>
      <c r="B195" s="150">
        <v>45023</v>
      </c>
      <c r="C195" s="148" t="s">
        <v>1430</v>
      </c>
      <c r="D195" s="148" t="s">
        <v>1140</v>
      </c>
      <c r="E195" s="148" t="s">
        <v>1141</v>
      </c>
      <c r="F195" s="149">
        <v>1961662</v>
      </c>
      <c r="G195" s="144" t="s">
        <v>395</v>
      </c>
      <c r="H195" s="149">
        <v>196166</v>
      </c>
      <c r="I195" s="155">
        <f t="shared" si="12"/>
        <v>2157828</v>
      </c>
    </row>
    <row r="196" spans="1:9" s="154" customFormat="1" ht="12" customHeight="1" x14ac:dyDescent="0.15">
      <c r="A196" s="153">
        <f t="shared" si="10"/>
        <v>4</v>
      </c>
      <c r="B196" s="150">
        <v>45024</v>
      </c>
      <c r="C196" s="148" t="s">
        <v>1431</v>
      </c>
      <c r="D196" s="148" t="s">
        <v>1140</v>
      </c>
      <c r="E196" s="148" t="s">
        <v>1333</v>
      </c>
      <c r="F196" s="149">
        <v>622914</v>
      </c>
      <c r="G196" s="144" t="s">
        <v>395</v>
      </c>
      <c r="H196" s="149">
        <v>62291</v>
      </c>
      <c r="I196" s="155">
        <f t="shared" si="12"/>
        <v>685205</v>
      </c>
    </row>
    <row r="197" spans="1:9" s="154" customFormat="1" ht="12" customHeight="1" x14ac:dyDescent="0.15">
      <c r="A197" s="153">
        <f t="shared" si="10"/>
        <v>4</v>
      </c>
      <c r="B197" s="150">
        <v>45024</v>
      </c>
      <c r="C197" s="148" t="s">
        <v>1432</v>
      </c>
      <c r="D197" s="148" t="s">
        <v>1140</v>
      </c>
      <c r="E197" s="148" t="s">
        <v>1180</v>
      </c>
      <c r="F197" s="149">
        <v>915504</v>
      </c>
      <c r="G197" s="144" t="s">
        <v>395</v>
      </c>
      <c r="H197" s="149">
        <v>91550</v>
      </c>
      <c r="I197" s="155">
        <f t="shared" si="12"/>
        <v>1007054</v>
      </c>
    </row>
    <row r="198" spans="1:9" s="154" customFormat="1" ht="12" customHeight="1" x14ac:dyDescent="0.15">
      <c r="A198" s="153">
        <f t="shared" si="10"/>
        <v>4</v>
      </c>
      <c r="B198" s="150">
        <v>45026</v>
      </c>
      <c r="C198" s="148" t="s">
        <v>1433</v>
      </c>
      <c r="D198" s="148" t="s">
        <v>1140</v>
      </c>
      <c r="E198" s="148" t="s">
        <v>1143</v>
      </c>
      <c r="F198" s="149">
        <v>1264327</v>
      </c>
      <c r="G198" s="144" t="s">
        <v>395</v>
      </c>
      <c r="H198" s="149">
        <v>126433</v>
      </c>
      <c r="I198" s="155">
        <f t="shared" si="12"/>
        <v>1390760</v>
      </c>
    </row>
    <row r="199" spans="1:9" s="154" customFormat="1" ht="12" customHeight="1" x14ac:dyDescent="0.15">
      <c r="A199" s="153">
        <f t="shared" ref="A199:A229" si="13">+MONTH(B199)</f>
        <v>4</v>
      </c>
      <c r="B199" s="150">
        <v>45026</v>
      </c>
      <c r="C199" s="148" t="s">
        <v>1434</v>
      </c>
      <c r="D199" s="148" t="s">
        <v>1140</v>
      </c>
      <c r="E199" s="148" t="s">
        <v>1147</v>
      </c>
      <c r="F199" s="149">
        <v>2470909</v>
      </c>
      <c r="G199" s="144" t="s">
        <v>395</v>
      </c>
      <c r="H199" s="149">
        <v>247091</v>
      </c>
      <c r="I199" s="155">
        <f t="shared" si="12"/>
        <v>2718000</v>
      </c>
    </row>
    <row r="200" spans="1:9" s="154" customFormat="1" ht="12" customHeight="1" x14ac:dyDescent="0.15">
      <c r="A200" s="153">
        <f t="shared" si="13"/>
        <v>4</v>
      </c>
      <c r="B200" s="150">
        <v>45026</v>
      </c>
      <c r="C200" s="148" t="s">
        <v>1435</v>
      </c>
      <c r="D200" s="148" t="s">
        <v>1140</v>
      </c>
      <c r="E200" s="148" t="s">
        <v>1168</v>
      </c>
      <c r="F200" s="149">
        <v>2186180</v>
      </c>
      <c r="G200" s="144" t="s">
        <v>395</v>
      </c>
      <c r="H200" s="149">
        <v>218618</v>
      </c>
      <c r="I200" s="155">
        <f t="shared" si="12"/>
        <v>2404798</v>
      </c>
    </row>
    <row r="201" spans="1:9" s="154" customFormat="1" ht="12" customHeight="1" x14ac:dyDescent="0.15">
      <c r="A201" s="153">
        <f t="shared" si="13"/>
        <v>4</v>
      </c>
      <c r="B201" s="150">
        <v>45026</v>
      </c>
      <c r="C201" s="148" t="s">
        <v>1436</v>
      </c>
      <c r="D201" s="148" t="s">
        <v>1140</v>
      </c>
      <c r="E201" s="148" t="s">
        <v>1437</v>
      </c>
      <c r="F201" s="149">
        <v>1991005</v>
      </c>
      <c r="G201" s="144" t="s">
        <v>395</v>
      </c>
      <c r="H201" s="149">
        <v>199101</v>
      </c>
      <c r="I201" s="155">
        <f t="shared" si="12"/>
        <v>2190106</v>
      </c>
    </row>
    <row r="202" spans="1:9" s="154" customFormat="1" ht="12" customHeight="1" x14ac:dyDescent="0.15">
      <c r="A202" s="153">
        <f t="shared" si="13"/>
        <v>4</v>
      </c>
      <c r="B202" s="150">
        <v>45026</v>
      </c>
      <c r="C202" s="148" t="s">
        <v>1438</v>
      </c>
      <c r="D202" s="148" t="s">
        <v>1140</v>
      </c>
      <c r="E202" s="148" t="s">
        <v>1359</v>
      </c>
      <c r="F202" s="149">
        <v>2034701</v>
      </c>
      <c r="G202" s="144" t="s">
        <v>395</v>
      </c>
      <c r="H202" s="149">
        <v>203470</v>
      </c>
      <c r="I202" s="155">
        <f t="shared" si="12"/>
        <v>2238171</v>
      </c>
    </row>
    <row r="203" spans="1:9" s="154" customFormat="1" ht="12" customHeight="1" x14ac:dyDescent="0.15">
      <c r="A203" s="153">
        <f t="shared" si="13"/>
        <v>4</v>
      </c>
      <c r="B203" s="150">
        <v>45027</v>
      </c>
      <c r="C203" s="148" t="s">
        <v>1439</v>
      </c>
      <c r="D203" s="148" t="s">
        <v>1140</v>
      </c>
      <c r="E203" s="148" t="s">
        <v>1209</v>
      </c>
      <c r="F203" s="149">
        <v>1529501</v>
      </c>
      <c r="G203" s="144" t="s">
        <v>395</v>
      </c>
      <c r="H203" s="149">
        <v>152950</v>
      </c>
      <c r="I203" s="155">
        <f t="shared" si="12"/>
        <v>1682451</v>
      </c>
    </row>
    <row r="204" spans="1:9" s="154" customFormat="1" ht="12" customHeight="1" x14ac:dyDescent="0.15">
      <c r="A204" s="153">
        <f t="shared" si="13"/>
        <v>4</v>
      </c>
      <c r="B204" s="150">
        <v>45028</v>
      </c>
      <c r="C204" s="148" t="s">
        <v>1440</v>
      </c>
      <c r="D204" s="148" t="s">
        <v>1140</v>
      </c>
      <c r="E204" s="148"/>
      <c r="F204" s="149">
        <v>0</v>
      </c>
      <c r="G204" s="144" t="s">
        <v>395</v>
      </c>
      <c r="H204" s="149">
        <v>0</v>
      </c>
    </row>
    <row r="205" spans="1:9" s="154" customFormat="1" ht="12" customHeight="1" x14ac:dyDescent="0.15">
      <c r="A205" s="153">
        <f t="shared" si="13"/>
        <v>4</v>
      </c>
      <c r="B205" s="150">
        <v>45031</v>
      </c>
      <c r="C205" s="148" t="s">
        <v>1441</v>
      </c>
      <c r="D205" s="148" t="s">
        <v>1140</v>
      </c>
      <c r="E205" s="148" t="s">
        <v>1376</v>
      </c>
      <c r="F205" s="149">
        <v>527525</v>
      </c>
      <c r="G205" s="144" t="s">
        <v>395</v>
      </c>
      <c r="H205" s="149">
        <v>52753</v>
      </c>
      <c r="I205" s="155">
        <f t="shared" ref="I205:I227" si="14">+H205+F205</f>
        <v>580278</v>
      </c>
    </row>
    <row r="206" spans="1:9" s="154" customFormat="1" ht="12" customHeight="1" x14ac:dyDescent="0.15">
      <c r="A206" s="153">
        <f t="shared" si="13"/>
        <v>4</v>
      </c>
      <c r="B206" s="150">
        <v>45031</v>
      </c>
      <c r="C206" s="148" t="s">
        <v>1442</v>
      </c>
      <c r="D206" s="148" t="s">
        <v>1140</v>
      </c>
      <c r="E206" s="148" t="s">
        <v>1168</v>
      </c>
      <c r="F206" s="149">
        <v>1822960</v>
      </c>
      <c r="G206" s="144" t="s">
        <v>395</v>
      </c>
      <c r="H206" s="149">
        <v>182296</v>
      </c>
      <c r="I206" s="155">
        <f t="shared" si="14"/>
        <v>2005256</v>
      </c>
    </row>
    <row r="207" spans="1:9" s="154" customFormat="1" ht="12" customHeight="1" x14ac:dyDescent="0.15">
      <c r="A207" s="153">
        <f t="shared" si="13"/>
        <v>4</v>
      </c>
      <c r="B207" s="150">
        <v>45033</v>
      </c>
      <c r="C207" s="148" t="s">
        <v>1443</v>
      </c>
      <c r="D207" s="148" t="s">
        <v>1140</v>
      </c>
      <c r="E207" s="148" t="s">
        <v>1166</v>
      </c>
      <c r="F207" s="149">
        <v>701056</v>
      </c>
      <c r="G207" s="144" t="s">
        <v>395</v>
      </c>
      <c r="H207" s="149">
        <v>70106</v>
      </c>
      <c r="I207" s="155">
        <f t="shared" si="14"/>
        <v>771162</v>
      </c>
    </row>
    <row r="208" spans="1:9" s="154" customFormat="1" ht="12" customHeight="1" x14ac:dyDescent="0.15">
      <c r="A208" s="153">
        <f t="shared" si="13"/>
        <v>4</v>
      </c>
      <c r="B208" s="150">
        <v>45033</v>
      </c>
      <c r="C208" s="148" t="s">
        <v>1444</v>
      </c>
      <c r="D208" s="148" t="s">
        <v>1140</v>
      </c>
      <c r="E208" s="148" t="s">
        <v>1223</v>
      </c>
      <c r="F208" s="149">
        <v>901129</v>
      </c>
      <c r="G208" s="144" t="s">
        <v>395</v>
      </c>
      <c r="H208" s="149">
        <v>90113</v>
      </c>
      <c r="I208" s="155">
        <f t="shared" si="14"/>
        <v>991242</v>
      </c>
    </row>
    <row r="209" spans="1:9" s="154" customFormat="1" ht="12" customHeight="1" x14ac:dyDescent="0.15">
      <c r="A209" s="153">
        <f t="shared" si="13"/>
        <v>4</v>
      </c>
      <c r="B209" s="150">
        <v>45033</v>
      </c>
      <c r="C209" s="148" t="s">
        <v>774</v>
      </c>
      <c r="D209" s="148" t="s">
        <v>1140</v>
      </c>
      <c r="E209" s="148" t="s">
        <v>1311</v>
      </c>
      <c r="F209" s="149">
        <v>1437991</v>
      </c>
      <c r="G209" s="144" t="s">
        <v>395</v>
      </c>
      <c r="H209" s="149">
        <v>143799</v>
      </c>
      <c r="I209" s="155">
        <f t="shared" si="14"/>
        <v>1581790</v>
      </c>
    </row>
    <row r="210" spans="1:9" s="154" customFormat="1" ht="12" customHeight="1" x14ac:dyDescent="0.15">
      <c r="A210" s="153">
        <f t="shared" si="13"/>
        <v>4</v>
      </c>
      <c r="B210" s="150">
        <v>45035</v>
      </c>
      <c r="C210" s="148" t="s">
        <v>1445</v>
      </c>
      <c r="D210" s="148" t="s">
        <v>1140</v>
      </c>
      <c r="E210" s="148" t="s">
        <v>1285</v>
      </c>
      <c r="F210" s="149">
        <v>1301714</v>
      </c>
      <c r="G210" s="144" t="s">
        <v>395</v>
      </c>
      <c r="H210" s="149">
        <v>130171</v>
      </c>
      <c r="I210" s="155">
        <f t="shared" si="14"/>
        <v>1431885</v>
      </c>
    </row>
    <row r="211" spans="1:9" s="154" customFormat="1" ht="12" customHeight="1" x14ac:dyDescent="0.15">
      <c r="A211" s="153">
        <f t="shared" si="13"/>
        <v>4</v>
      </c>
      <c r="B211" s="150">
        <v>45035</v>
      </c>
      <c r="C211" s="148" t="s">
        <v>1446</v>
      </c>
      <c r="D211" s="148" t="s">
        <v>1140</v>
      </c>
      <c r="E211" s="148" t="s">
        <v>1402</v>
      </c>
      <c r="F211" s="149">
        <v>2873420</v>
      </c>
      <c r="G211" s="144" t="s">
        <v>395</v>
      </c>
      <c r="H211" s="149">
        <v>287342</v>
      </c>
      <c r="I211" s="155">
        <f t="shared" si="14"/>
        <v>3160762</v>
      </c>
    </row>
    <row r="212" spans="1:9" s="154" customFormat="1" ht="12" customHeight="1" x14ac:dyDescent="0.15">
      <c r="A212" s="153">
        <f t="shared" si="13"/>
        <v>4</v>
      </c>
      <c r="B212" s="150">
        <v>45035</v>
      </c>
      <c r="C212" s="148" t="s">
        <v>1447</v>
      </c>
      <c r="D212" s="148" t="s">
        <v>1140</v>
      </c>
      <c r="E212" s="148" t="s">
        <v>1342</v>
      </c>
      <c r="F212" s="149">
        <v>1109780</v>
      </c>
      <c r="G212" s="144" t="s">
        <v>395</v>
      </c>
      <c r="H212" s="149">
        <v>110978</v>
      </c>
      <c r="I212" s="155">
        <f t="shared" si="14"/>
        <v>1220758</v>
      </c>
    </row>
    <row r="213" spans="1:9" s="154" customFormat="1" ht="12" customHeight="1" x14ac:dyDescent="0.15">
      <c r="A213" s="153">
        <f t="shared" si="13"/>
        <v>4</v>
      </c>
      <c r="B213" s="150">
        <v>45035</v>
      </c>
      <c r="C213" s="148" t="s">
        <v>1448</v>
      </c>
      <c r="D213" s="148" t="s">
        <v>1140</v>
      </c>
      <c r="E213" s="148" t="s">
        <v>1190</v>
      </c>
      <c r="F213" s="149">
        <v>793245</v>
      </c>
      <c r="G213" s="144" t="s">
        <v>395</v>
      </c>
      <c r="H213" s="149">
        <v>79325</v>
      </c>
      <c r="I213" s="155">
        <f t="shared" si="14"/>
        <v>872570</v>
      </c>
    </row>
    <row r="214" spans="1:9" s="154" customFormat="1" ht="12" customHeight="1" x14ac:dyDescent="0.15">
      <c r="A214" s="153">
        <f t="shared" si="13"/>
        <v>4</v>
      </c>
      <c r="B214" s="150">
        <v>45036</v>
      </c>
      <c r="C214" s="148" t="s">
        <v>1449</v>
      </c>
      <c r="D214" s="148" t="s">
        <v>1140</v>
      </c>
      <c r="E214" s="148" t="s">
        <v>1450</v>
      </c>
      <c r="F214" s="149">
        <v>1082300</v>
      </c>
      <c r="G214" s="144" t="s">
        <v>395</v>
      </c>
      <c r="H214" s="149">
        <v>108230</v>
      </c>
      <c r="I214" s="155">
        <f t="shared" si="14"/>
        <v>1190530</v>
      </c>
    </row>
    <row r="215" spans="1:9" s="154" customFormat="1" ht="12" customHeight="1" x14ac:dyDescent="0.15">
      <c r="A215" s="153">
        <f t="shared" si="13"/>
        <v>4</v>
      </c>
      <c r="B215" s="150">
        <v>45036</v>
      </c>
      <c r="C215" s="148" t="s">
        <v>1451</v>
      </c>
      <c r="D215" s="148" t="s">
        <v>1140</v>
      </c>
      <c r="E215" s="148" t="s">
        <v>1223</v>
      </c>
      <c r="F215" s="149">
        <v>527525</v>
      </c>
      <c r="G215" s="144" t="s">
        <v>395</v>
      </c>
      <c r="H215" s="149">
        <v>52753</v>
      </c>
      <c r="I215" s="155">
        <f t="shared" si="14"/>
        <v>580278</v>
      </c>
    </row>
    <row r="216" spans="1:9" s="154" customFormat="1" ht="12" customHeight="1" x14ac:dyDescent="0.15">
      <c r="A216" s="153">
        <f t="shared" si="13"/>
        <v>4</v>
      </c>
      <c r="B216" s="150">
        <v>45037</v>
      </c>
      <c r="C216" s="148" t="s">
        <v>1452</v>
      </c>
      <c r="D216" s="148" t="s">
        <v>1140</v>
      </c>
      <c r="E216" s="148" t="s">
        <v>1313</v>
      </c>
      <c r="F216" s="149">
        <v>887311</v>
      </c>
      <c r="G216" s="144" t="s">
        <v>395</v>
      </c>
      <c r="H216" s="149">
        <v>88731</v>
      </c>
      <c r="I216" s="155">
        <f t="shared" si="14"/>
        <v>976042</v>
      </c>
    </row>
    <row r="217" spans="1:9" s="154" customFormat="1" ht="12" customHeight="1" x14ac:dyDescent="0.15">
      <c r="A217" s="153">
        <f t="shared" si="13"/>
        <v>4</v>
      </c>
      <c r="B217" s="150">
        <v>45037</v>
      </c>
      <c r="C217" s="148" t="s">
        <v>1453</v>
      </c>
      <c r="D217" s="148" t="s">
        <v>1140</v>
      </c>
      <c r="E217" s="148" t="s">
        <v>1356</v>
      </c>
      <c r="F217" s="149">
        <v>1752640</v>
      </c>
      <c r="G217" s="144" t="s">
        <v>395</v>
      </c>
      <c r="H217" s="149">
        <v>175264</v>
      </c>
      <c r="I217" s="155">
        <f t="shared" si="14"/>
        <v>1927904</v>
      </c>
    </row>
    <row r="218" spans="1:9" s="154" customFormat="1" ht="12" customHeight="1" x14ac:dyDescent="0.15">
      <c r="A218" s="153">
        <f t="shared" si="13"/>
        <v>4</v>
      </c>
      <c r="B218" s="150">
        <v>45038</v>
      </c>
      <c r="C218" s="148" t="s">
        <v>1454</v>
      </c>
      <c r="D218" s="148" t="s">
        <v>1140</v>
      </c>
      <c r="E218" s="148" t="s">
        <v>1354</v>
      </c>
      <c r="F218" s="149">
        <v>1124855</v>
      </c>
      <c r="G218" s="144" t="s">
        <v>395</v>
      </c>
      <c r="H218" s="149">
        <v>112486</v>
      </c>
      <c r="I218" s="155">
        <f t="shared" si="14"/>
        <v>1237341</v>
      </c>
    </row>
    <row r="219" spans="1:9" s="154" customFormat="1" ht="12" customHeight="1" x14ac:dyDescent="0.15">
      <c r="A219" s="153">
        <f t="shared" si="13"/>
        <v>4</v>
      </c>
      <c r="B219" s="150">
        <v>45040</v>
      </c>
      <c r="C219" s="148" t="s">
        <v>1455</v>
      </c>
      <c r="D219" s="148" t="s">
        <v>1140</v>
      </c>
      <c r="E219" s="148" t="s">
        <v>1147</v>
      </c>
      <c r="F219" s="149">
        <v>2433685</v>
      </c>
      <c r="G219" s="144" t="s">
        <v>395</v>
      </c>
      <c r="H219" s="149">
        <v>243369</v>
      </c>
      <c r="I219" s="155">
        <f t="shared" si="14"/>
        <v>2677054</v>
      </c>
    </row>
    <row r="220" spans="1:9" s="154" customFormat="1" ht="12" customHeight="1" x14ac:dyDescent="0.15">
      <c r="A220" s="153">
        <f t="shared" si="13"/>
        <v>4</v>
      </c>
      <c r="B220" s="150">
        <v>45040</v>
      </c>
      <c r="C220" s="148" t="s">
        <v>1456</v>
      </c>
      <c r="D220" s="148" t="s">
        <v>1140</v>
      </c>
      <c r="E220" s="148" t="s">
        <v>1145</v>
      </c>
      <c r="F220" s="149">
        <v>1083059</v>
      </c>
      <c r="G220" s="144" t="s">
        <v>395</v>
      </c>
      <c r="H220" s="149">
        <v>108306</v>
      </c>
      <c r="I220" s="155">
        <f t="shared" si="14"/>
        <v>1191365</v>
      </c>
    </row>
    <row r="221" spans="1:9" s="154" customFormat="1" ht="12" customHeight="1" x14ac:dyDescent="0.15">
      <c r="A221" s="153">
        <f t="shared" si="13"/>
        <v>4</v>
      </c>
      <c r="B221" s="150">
        <v>45040</v>
      </c>
      <c r="C221" s="148" t="s">
        <v>1457</v>
      </c>
      <c r="D221" s="148" t="s">
        <v>1140</v>
      </c>
      <c r="E221" s="148" t="s">
        <v>1359</v>
      </c>
      <c r="F221" s="149">
        <v>1141905</v>
      </c>
      <c r="G221" s="144" t="s">
        <v>395</v>
      </c>
      <c r="H221" s="149">
        <v>114191</v>
      </c>
      <c r="I221" s="155">
        <f t="shared" si="14"/>
        <v>1256096</v>
      </c>
    </row>
    <row r="222" spans="1:9" s="154" customFormat="1" ht="12" customHeight="1" x14ac:dyDescent="0.15">
      <c r="A222" s="153">
        <f t="shared" si="13"/>
        <v>4</v>
      </c>
      <c r="B222" s="150">
        <v>45041</v>
      </c>
      <c r="C222" s="148" t="s">
        <v>1458</v>
      </c>
      <c r="D222" s="148" t="s">
        <v>1140</v>
      </c>
      <c r="E222" s="148" t="s">
        <v>1200</v>
      </c>
      <c r="F222" s="149">
        <v>839684</v>
      </c>
      <c r="G222" s="144" t="s">
        <v>395</v>
      </c>
      <c r="H222" s="149">
        <v>83968</v>
      </c>
      <c r="I222" s="155">
        <f t="shared" si="14"/>
        <v>923652</v>
      </c>
    </row>
    <row r="223" spans="1:9" s="154" customFormat="1" ht="12" customHeight="1" x14ac:dyDescent="0.15">
      <c r="A223" s="153">
        <f t="shared" si="13"/>
        <v>4</v>
      </c>
      <c r="B223" s="150">
        <v>45041</v>
      </c>
      <c r="C223" s="148" t="s">
        <v>1459</v>
      </c>
      <c r="D223" s="148" t="s">
        <v>1140</v>
      </c>
      <c r="E223" s="148" t="s">
        <v>1143</v>
      </c>
      <c r="F223" s="149">
        <v>1453086</v>
      </c>
      <c r="G223" s="144" t="s">
        <v>395</v>
      </c>
      <c r="H223" s="149">
        <v>145309</v>
      </c>
      <c r="I223" s="155">
        <f t="shared" si="14"/>
        <v>1598395</v>
      </c>
    </row>
    <row r="224" spans="1:9" s="154" customFormat="1" ht="12" customHeight="1" x14ac:dyDescent="0.15">
      <c r="A224" s="153">
        <f t="shared" si="13"/>
        <v>4</v>
      </c>
      <c r="B224" s="150">
        <v>45041</v>
      </c>
      <c r="C224" s="148" t="s">
        <v>1460</v>
      </c>
      <c r="D224" s="148" t="s">
        <v>1140</v>
      </c>
      <c r="E224" s="148" t="s">
        <v>1347</v>
      </c>
      <c r="F224" s="149">
        <v>1486725</v>
      </c>
      <c r="G224" s="144" t="s">
        <v>395</v>
      </c>
      <c r="H224" s="149">
        <v>148673</v>
      </c>
      <c r="I224" s="155">
        <f t="shared" si="14"/>
        <v>1635398</v>
      </c>
    </row>
    <row r="225" spans="1:10" s="154" customFormat="1" ht="12" customHeight="1" x14ac:dyDescent="0.15">
      <c r="A225" s="153">
        <f t="shared" si="13"/>
        <v>4</v>
      </c>
      <c r="B225" s="150">
        <v>45042</v>
      </c>
      <c r="C225" s="148" t="s">
        <v>1461</v>
      </c>
      <c r="D225" s="148" t="s">
        <v>1140</v>
      </c>
      <c r="E225" s="148" t="s">
        <v>1173</v>
      </c>
      <c r="F225" s="149">
        <v>6540840</v>
      </c>
      <c r="G225" s="144" t="s">
        <v>395</v>
      </c>
      <c r="H225" s="149">
        <v>654084</v>
      </c>
      <c r="I225" s="155">
        <f t="shared" si="14"/>
        <v>7194924</v>
      </c>
    </row>
    <row r="226" spans="1:10" s="154" customFormat="1" ht="12" customHeight="1" x14ac:dyDescent="0.15">
      <c r="A226" s="153">
        <f t="shared" si="13"/>
        <v>4</v>
      </c>
      <c r="B226" s="150">
        <v>45043</v>
      </c>
      <c r="C226" s="148" t="s">
        <v>1462</v>
      </c>
      <c r="D226" s="148" t="s">
        <v>1140</v>
      </c>
      <c r="E226" s="148" t="s">
        <v>1328</v>
      </c>
      <c r="F226" s="149">
        <v>1055050</v>
      </c>
      <c r="G226" s="144" t="s">
        <v>395</v>
      </c>
      <c r="H226" s="149">
        <v>105505</v>
      </c>
      <c r="I226" s="155">
        <f t="shared" si="14"/>
        <v>1160555</v>
      </c>
    </row>
    <row r="227" spans="1:10" s="154" customFormat="1" ht="12" customHeight="1" x14ac:dyDescent="0.15">
      <c r="A227" s="153">
        <f t="shared" si="13"/>
        <v>4</v>
      </c>
      <c r="B227" s="150">
        <v>45043</v>
      </c>
      <c r="C227" s="148" t="s">
        <v>1463</v>
      </c>
      <c r="D227" s="148" t="s">
        <v>1140</v>
      </c>
      <c r="E227" s="148" t="s">
        <v>1263</v>
      </c>
      <c r="F227" s="149">
        <v>1019339</v>
      </c>
      <c r="G227" s="144" t="s">
        <v>395</v>
      </c>
      <c r="H227" s="149">
        <v>101934</v>
      </c>
      <c r="I227" s="155">
        <f t="shared" si="14"/>
        <v>1121273</v>
      </c>
    </row>
    <row r="228" spans="1:10" s="154" customFormat="1" ht="12" customHeight="1" x14ac:dyDescent="0.15">
      <c r="A228" s="153">
        <f t="shared" si="13"/>
        <v>4</v>
      </c>
      <c r="B228" s="150">
        <v>45046</v>
      </c>
      <c r="C228" s="148" t="s">
        <v>1464</v>
      </c>
      <c r="D228" s="148" t="s">
        <v>1252</v>
      </c>
      <c r="E228" s="148" t="s">
        <v>1465</v>
      </c>
      <c r="F228" s="149">
        <v>-14128510</v>
      </c>
      <c r="G228" s="144" t="s">
        <v>395</v>
      </c>
      <c r="H228" s="149">
        <v>-1412851</v>
      </c>
      <c r="J228" s="155">
        <f>+H228+F228</f>
        <v>-15541361</v>
      </c>
    </row>
    <row r="229" spans="1:10" ht="12" customHeight="1" x14ac:dyDescent="0.25">
      <c r="A229" s="153" t="e">
        <f t="shared" si="13"/>
        <v>#VALUE!</v>
      </c>
      <c r="B229" s="151" t="s">
        <v>1466</v>
      </c>
      <c r="C229" s="141"/>
      <c r="D229" s="141"/>
      <c r="E229" s="141"/>
      <c r="F229" s="146">
        <v>379029838</v>
      </c>
      <c r="G229" s="141"/>
      <c r="H229" s="146">
        <v>37902994</v>
      </c>
      <c r="I229" s="155">
        <f>+H229+F229</f>
        <v>416932832</v>
      </c>
    </row>
  </sheetData>
  <autoFilter ref="A4:J229" xr:uid="{1EE40865-9474-44F1-B40D-9E5D074D9627}"/>
  <mergeCells count="2">
    <mergeCell ref="A1:H1"/>
    <mergeCell ref="A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680F5-565B-4160-A1E6-675278D0C4EB}">
  <dimension ref="A2:F394"/>
  <sheetViews>
    <sheetView topLeftCell="A354" workbookViewId="0">
      <selection activeCell="D394" sqref="D5:D394"/>
    </sheetView>
  </sheetViews>
  <sheetFormatPr defaultRowHeight="10.5" x14ac:dyDescent="0.15"/>
  <cols>
    <col min="1" max="1" width="5.5703125" customWidth="1"/>
    <col min="2" max="5" width="16.28515625" customWidth="1"/>
    <col min="6" max="6" width="17.85546875" customWidth="1"/>
  </cols>
  <sheetData>
    <row r="2" spans="1:6" ht="12.75" x14ac:dyDescent="0.15">
      <c r="F2" s="90">
        <f>+SUBTOTAL(9,F5:F274)</f>
        <v>613203604</v>
      </c>
    </row>
    <row r="3" spans="1:6" ht="12.75" x14ac:dyDescent="0.15">
      <c r="A3" s="185" t="s">
        <v>186</v>
      </c>
      <c r="B3" s="186" t="s">
        <v>187</v>
      </c>
      <c r="C3" s="186"/>
      <c r="D3" s="187" t="s">
        <v>188</v>
      </c>
      <c r="E3" s="187" t="s">
        <v>189</v>
      </c>
      <c r="F3" s="185" t="s">
        <v>190</v>
      </c>
    </row>
    <row r="4" spans="1:6" ht="12.75" x14ac:dyDescent="0.15">
      <c r="A4" s="185"/>
      <c r="B4" s="44" t="s">
        <v>195</v>
      </c>
      <c r="C4" s="44" t="s">
        <v>196</v>
      </c>
      <c r="D4" s="187"/>
      <c r="E4" s="187"/>
      <c r="F4" s="185"/>
    </row>
    <row r="5" spans="1:6" ht="12.75" x14ac:dyDescent="0.15">
      <c r="A5" s="26">
        <v>1</v>
      </c>
      <c r="B5" s="45">
        <v>44564</v>
      </c>
      <c r="C5" s="26">
        <v>6267</v>
      </c>
      <c r="D5" s="27">
        <v>2264299</v>
      </c>
      <c r="E5" s="27">
        <v>226430</v>
      </c>
      <c r="F5" s="27">
        <v>2490729</v>
      </c>
    </row>
    <row r="6" spans="1:6" ht="12.75" x14ac:dyDescent="0.15">
      <c r="A6" s="26">
        <v>2</v>
      </c>
      <c r="B6" s="45">
        <v>44564</v>
      </c>
      <c r="C6" s="26">
        <v>6265</v>
      </c>
      <c r="D6" s="27">
        <v>2122180</v>
      </c>
      <c r="E6" s="27">
        <v>212218</v>
      </c>
      <c r="F6" s="27">
        <v>2334398</v>
      </c>
    </row>
    <row r="7" spans="1:6" ht="12.75" x14ac:dyDescent="0.15">
      <c r="A7" s="26">
        <v>3</v>
      </c>
      <c r="B7" s="45">
        <v>44571</v>
      </c>
      <c r="C7" s="26">
        <v>7013</v>
      </c>
      <c r="D7" s="27">
        <v>3204063</v>
      </c>
      <c r="E7" s="27">
        <v>320406</v>
      </c>
      <c r="F7" s="27">
        <v>3524469</v>
      </c>
    </row>
    <row r="8" spans="1:6" ht="12.75" x14ac:dyDescent="0.15">
      <c r="A8" s="26">
        <v>4</v>
      </c>
      <c r="B8" s="45">
        <v>44567</v>
      </c>
      <c r="C8" s="26">
        <v>6825</v>
      </c>
      <c r="D8" s="27">
        <v>633030</v>
      </c>
      <c r="E8" s="27">
        <v>63303</v>
      </c>
      <c r="F8" s="27">
        <v>696333</v>
      </c>
    </row>
    <row r="9" spans="1:6" ht="12.75" x14ac:dyDescent="0.15">
      <c r="A9" s="26">
        <v>5</v>
      </c>
      <c r="B9" s="45">
        <v>44576</v>
      </c>
      <c r="C9" s="26">
        <v>7706</v>
      </c>
      <c r="D9" s="27">
        <v>6022514</v>
      </c>
      <c r="E9" s="27">
        <v>602251</v>
      </c>
      <c r="F9" s="27">
        <v>6624765</v>
      </c>
    </row>
    <row r="10" spans="1:6" ht="12.75" x14ac:dyDescent="0.15">
      <c r="A10" s="26">
        <v>6</v>
      </c>
      <c r="B10" s="45">
        <v>44582</v>
      </c>
      <c r="C10" s="26">
        <v>9169</v>
      </c>
      <c r="D10" s="27">
        <v>3858343</v>
      </c>
      <c r="E10" s="27">
        <v>385834</v>
      </c>
      <c r="F10" s="27">
        <v>4244177</v>
      </c>
    </row>
    <row r="11" spans="1:6" ht="12.75" x14ac:dyDescent="0.15">
      <c r="A11" s="26">
        <v>7</v>
      </c>
      <c r="B11" s="45">
        <v>44578</v>
      </c>
      <c r="C11" s="26">
        <v>8023</v>
      </c>
      <c r="D11" s="27">
        <v>11846895</v>
      </c>
      <c r="E11" s="27">
        <v>1184690</v>
      </c>
      <c r="F11" s="27">
        <v>13031585</v>
      </c>
    </row>
    <row r="12" spans="1:6" ht="12.75" x14ac:dyDescent="0.15">
      <c r="A12" s="26">
        <v>8</v>
      </c>
      <c r="B12" s="45">
        <v>44588</v>
      </c>
      <c r="C12" s="26">
        <v>10379</v>
      </c>
      <c r="D12" s="27">
        <v>11870879</v>
      </c>
      <c r="E12" s="27">
        <v>1187088</v>
      </c>
      <c r="F12" s="27">
        <v>13057967</v>
      </c>
    </row>
    <row r="13" spans="1:6" ht="12.75" x14ac:dyDescent="0.15">
      <c r="A13" s="26">
        <v>9</v>
      </c>
      <c r="B13" s="45">
        <v>44600</v>
      </c>
      <c r="C13" s="26">
        <v>10716</v>
      </c>
      <c r="D13" s="27">
        <v>4132821</v>
      </c>
      <c r="E13" s="27">
        <v>330624</v>
      </c>
      <c r="F13" s="27">
        <v>4463445</v>
      </c>
    </row>
    <row r="14" spans="1:6" ht="12.75" x14ac:dyDescent="0.15">
      <c r="A14" s="26">
        <v>10</v>
      </c>
      <c r="B14" s="45">
        <v>44601</v>
      </c>
      <c r="C14" s="26">
        <v>10770</v>
      </c>
      <c r="D14" s="27">
        <v>2369300</v>
      </c>
      <c r="E14" s="27">
        <v>189544</v>
      </c>
      <c r="F14" s="27">
        <v>2558844</v>
      </c>
    </row>
    <row r="15" spans="1:6" ht="12.75" x14ac:dyDescent="0.15">
      <c r="A15" s="26">
        <v>11</v>
      </c>
      <c r="B15" s="45">
        <v>44613</v>
      </c>
      <c r="C15" s="26">
        <v>13235</v>
      </c>
      <c r="D15" s="27">
        <v>3179280</v>
      </c>
      <c r="E15" s="27">
        <v>254342</v>
      </c>
      <c r="F15" s="27">
        <v>3433622</v>
      </c>
    </row>
    <row r="16" spans="1:6" ht="12.75" x14ac:dyDescent="0.15">
      <c r="A16" s="26">
        <v>12</v>
      </c>
      <c r="B16" s="45">
        <v>44608</v>
      </c>
      <c r="C16" s="26">
        <v>12799</v>
      </c>
      <c r="D16" s="27">
        <v>3968076</v>
      </c>
      <c r="E16" s="27">
        <v>317446</v>
      </c>
      <c r="F16" s="27">
        <v>4285522</v>
      </c>
    </row>
    <row r="17" spans="1:6" ht="12.75" x14ac:dyDescent="0.15">
      <c r="A17" s="26">
        <v>13</v>
      </c>
      <c r="B17" s="45">
        <v>44616</v>
      </c>
      <c r="C17" s="26">
        <v>13874</v>
      </c>
      <c r="D17" s="27">
        <v>2688419</v>
      </c>
      <c r="E17" s="27">
        <v>215074</v>
      </c>
      <c r="F17" s="27">
        <v>2903493</v>
      </c>
    </row>
    <row r="18" spans="1:6" ht="12.75" x14ac:dyDescent="0.15">
      <c r="A18" s="26">
        <v>14</v>
      </c>
      <c r="B18" s="45">
        <v>44564</v>
      </c>
      <c r="C18" s="26">
        <v>6256</v>
      </c>
      <c r="D18" s="27">
        <v>1038266</v>
      </c>
      <c r="E18" s="27">
        <v>103827</v>
      </c>
      <c r="F18" s="27">
        <v>1142093</v>
      </c>
    </row>
    <row r="19" spans="1:6" ht="12.75" x14ac:dyDescent="0.15">
      <c r="A19" s="26">
        <v>15</v>
      </c>
      <c r="B19" s="45">
        <v>44564</v>
      </c>
      <c r="C19" s="26">
        <v>6255</v>
      </c>
      <c r="D19" s="27">
        <v>1623910</v>
      </c>
      <c r="E19" s="27">
        <v>162391</v>
      </c>
      <c r="F19" s="27">
        <v>1786301</v>
      </c>
    </row>
    <row r="20" spans="1:6" ht="12.75" x14ac:dyDescent="0.15">
      <c r="A20" s="26">
        <v>16</v>
      </c>
      <c r="B20" s="45">
        <v>44568</v>
      </c>
      <c r="C20" s="26">
        <v>6894</v>
      </c>
      <c r="D20" s="27">
        <v>1673410</v>
      </c>
      <c r="E20" s="27">
        <v>167341</v>
      </c>
      <c r="F20" s="27">
        <v>1840751</v>
      </c>
    </row>
    <row r="21" spans="1:6" ht="12.75" x14ac:dyDescent="0.15">
      <c r="A21" s="26">
        <v>17</v>
      </c>
      <c r="B21" s="45">
        <v>44566</v>
      </c>
      <c r="C21" s="26">
        <v>6573</v>
      </c>
      <c r="D21" s="27">
        <v>1795750</v>
      </c>
      <c r="E21" s="27">
        <v>179575</v>
      </c>
      <c r="F21" s="27">
        <v>1975325</v>
      </c>
    </row>
    <row r="22" spans="1:6" ht="12.75" x14ac:dyDescent="0.15">
      <c r="A22" s="26">
        <v>18</v>
      </c>
      <c r="B22" s="45">
        <v>44566</v>
      </c>
      <c r="C22" s="26">
        <v>6555</v>
      </c>
      <c r="D22" s="27">
        <v>4508285</v>
      </c>
      <c r="E22" s="27">
        <v>450829</v>
      </c>
      <c r="F22" s="27">
        <v>4959114</v>
      </c>
    </row>
    <row r="23" spans="1:6" ht="12.75" x14ac:dyDescent="0.15">
      <c r="A23" s="26">
        <v>19</v>
      </c>
      <c r="B23" s="45">
        <v>44567</v>
      </c>
      <c r="C23" s="26">
        <v>6822</v>
      </c>
      <c r="D23" s="27">
        <v>1637910</v>
      </c>
      <c r="E23" s="27">
        <v>163791</v>
      </c>
      <c r="F23" s="27">
        <v>1801701</v>
      </c>
    </row>
    <row r="24" spans="1:6" ht="12.75" x14ac:dyDescent="0.15">
      <c r="A24" s="26">
        <v>20</v>
      </c>
      <c r="B24" s="45">
        <v>44574</v>
      </c>
      <c r="C24" s="26">
        <v>7624</v>
      </c>
      <c r="D24" s="27">
        <v>1846952</v>
      </c>
      <c r="E24" s="27">
        <v>184695</v>
      </c>
      <c r="F24" s="27">
        <v>2031647</v>
      </c>
    </row>
    <row r="25" spans="1:6" ht="12.75" x14ac:dyDescent="0.15">
      <c r="A25" s="26">
        <v>21</v>
      </c>
      <c r="B25" s="45">
        <v>44572</v>
      </c>
      <c r="C25" s="26">
        <v>7180</v>
      </c>
      <c r="D25" s="27">
        <v>846355</v>
      </c>
      <c r="E25" s="27">
        <v>84636</v>
      </c>
      <c r="F25" s="27">
        <v>930991</v>
      </c>
    </row>
    <row r="26" spans="1:6" ht="12.75" x14ac:dyDescent="0.15">
      <c r="A26" s="26">
        <v>22</v>
      </c>
      <c r="B26" s="45">
        <v>44571</v>
      </c>
      <c r="C26" s="26">
        <v>7035</v>
      </c>
      <c r="D26" s="27">
        <v>3417783</v>
      </c>
      <c r="E26" s="27">
        <v>341778</v>
      </c>
      <c r="F26" s="27">
        <v>3759561</v>
      </c>
    </row>
    <row r="27" spans="1:6" ht="12.75" x14ac:dyDescent="0.15">
      <c r="A27" s="26">
        <v>23</v>
      </c>
      <c r="B27" s="45">
        <v>44572</v>
      </c>
      <c r="C27" s="26">
        <v>7428</v>
      </c>
      <c r="D27" s="27">
        <v>1833060</v>
      </c>
      <c r="E27" s="27">
        <v>183306</v>
      </c>
      <c r="F27" s="27">
        <v>2016366</v>
      </c>
    </row>
    <row r="28" spans="1:6" ht="12.75" x14ac:dyDescent="0.15">
      <c r="A28" s="26">
        <v>24</v>
      </c>
      <c r="B28" s="45">
        <v>44573</v>
      </c>
      <c r="C28" s="26">
        <v>7477</v>
      </c>
      <c r="D28" s="27">
        <v>3300900</v>
      </c>
      <c r="E28" s="27">
        <v>330090</v>
      </c>
      <c r="F28" s="27">
        <v>3630990</v>
      </c>
    </row>
    <row r="29" spans="1:6" ht="12.75" x14ac:dyDescent="0.15">
      <c r="A29" s="26">
        <v>25</v>
      </c>
      <c r="B29" s="45">
        <v>44578</v>
      </c>
      <c r="C29" s="26">
        <v>8025</v>
      </c>
      <c r="D29" s="27">
        <v>8837160</v>
      </c>
      <c r="E29" s="27">
        <v>883716</v>
      </c>
      <c r="F29" s="27">
        <v>9720876</v>
      </c>
    </row>
    <row r="30" spans="1:6" ht="12.75" x14ac:dyDescent="0.15">
      <c r="A30" s="26">
        <v>26</v>
      </c>
      <c r="B30" s="45">
        <v>44574</v>
      </c>
      <c r="C30" s="26">
        <v>7659</v>
      </c>
      <c r="D30" s="27">
        <v>1934165</v>
      </c>
      <c r="E30" s="27">
        <v>193417</v>
      </c>
      <c r="F30" s="27">
        <v>2127582</v>
      </c>
    </row>
    <row r="31" spans="1:6" ht="12.75" x14ac:dyDescent="0.15">
      <c r="A31" s="26">
        <v>27</v>
      </c>
      <c r="B31" s="45">
        <v>44582</v>
      </c>
      <c r="C31" s="26">
        <v>9166</v>
      </c>
      <c r="D31" s="27">
        <v>1793580</v>
      </c>
      <c r="E31" s="27">
        <v>179358</v>
      </c>
      <c r="F31" s="27">
        <v>1972938</v>
      </c>
    </row>
    <row r="32" spans="1:6" ht="12.75" x14ac:dyDescent="0.15">
      <c r="A32" s="26">
        <v>28</v>
      </c>
      <c r="B32" s="45">
        <v>44578</v>
      </c>
      <c r="C32" s="26">
        <v>8059</v>
      </c>
      <c r="D32" s="27">
        <v>2375045</v>
      </c>
      <c r="E32" s="27">
        <v>237505</v>
      </c>
      <c r="F32" s="27">
        <v>2612550</v>
      </c>
    </row>
    <row r="33" spans="1:6" ht="12.75" x14ac:dyDescent="0.15">
      <c r="A33" s="26">
        <v>29</v>
      </c>
      <c r="B33" s="45">
        <v>44581</v>
      </c>
      <c r="C33" s="26">
        <v>8874</v>
      </c>
      <c r="D33" s="27">
        <v>896790</v>
      </c>
      <c r="E33" s="27">
        <v>89679</v>
      </c>
      <c r="F33" s="27">
        <v>986469</v>
      </c>
    </row>
    <row r="34" spans="1:6" ht="12.75" x14ac:dyDescent="0.15">
      <c r="A34" s="26">
        <v>30</v>
      </c>
      <c r="B34" s="45">
        <v>44585</v>
      </c>
      <c r="C34" s="26">
        <v>9710</v>
      </c>
      <c r="D34" s="27">
        <v>1066227</v>
      </c>
      <c r="E34" s="27">
        <v>106623</v>
      </c>
      <c r="F34" s="27">
        <v>1172850</v>
      </c>
    </row>
    <row r="35" spans="1:6" ht="12.75" x14ac:dyDescent="0.15">
      <c r="A35" s="26">
        <v>31</v>
      </c>
      <c r="B35" s="45">
        <v>44574</v>
      </c>
      <c r="C35" s="26">
        <v>7638</v>
      </c>
      <c r="D35" s="27">
        <v>935955</v>
      </c>
      <c r="E35" s="27">
        <v>93596</v>
      </c>
      <c r="F35" s="27">
        <v>1029551</v>
      </c>
    </row>
    <row r="36" spans="1:6" ht="12.75" x14ac:dyDescent="0.15">
      <c r="A36" s="26">
        <v>32</v>
      </c>
      <c r="B36" s="45">
        <v>44574</v>
      </c>
      <c r="C36" s="26">
        <v>7678</v>
      </c>
      <c r="D36" s="27">
        <v>2049515</v>
      </c>
      <c r="E36" s="27">
        <v>204952</v>
      </c>
      <c r="F36" s="27">
        <v>2254467</v>
      </c>
    </row>
    <row r="37" spans="1:6" ht="12.75" x14ac:dyDescent="0.15">
      <c r="A37" s="26">
        <v>33</v>
      </c>
      <c r="B37" s="45">
        <v>44583</v>
      </c>
      <c r="C37" s="26">
        <v>9526</v>
      </c>
      <c r="D37" s="27">
        <v>1221695</v>
      </c>
      <c r="E37" s="27">
        <v>122170</v>
      </c>
      <c r="F37" s="27">
        <v>1343865</v>
      </c>
    </row>
    <row r="38" spans="1:6" ht="12.75" x14ac:dyDescent="0.15">
      <c r="A38" s="26">
        <v>34</v>
      </c>
      <c r="B38" s="45">
        <v>44582</v>
      </c>
      <c r="C38" s="26">
        <v>9170</v>
      </c>
      <c r="D38" s="27">
        <v>2956510</v>
      </c>
      <c r="E38" s="27">
        <v>295651</v>
      </c>
      <c r="F38" s="27">
        <v>3252161</v>
      </c>
    </row>
    <row r="39" spans="1:6" ht="12.75" x14ac:dyDescent="0.15">
      <c r="A39" s="26">
        <v>35</v>
      </c>
      <c r="B39" s="45">
        <v>44583</v>
      </c>
      <c r="C39" s="26">
        <v>9319</v>
      </c>
      <c r="D39" s="27">
        <v>1285749</v>
      </c>
      <c r="E39" s="27">
        <v>128575</v>
      </c>
      <c r="F39" s="27">
        <v>1414324</v>
      </c>
    </row>
    <row r="40" spans="1:6" ht="12.75" x14ac:dyDescent="0.15">
      <c r="A40" s="26">
        <v>36</v>
      </c>
      <c r="B40" s="45">
        <v>44581</v>
      </c>
      <c r="C40" s="26">
        <v>8905</v>
      </c>
      <c r="D40" s="27">
        <v>1794525</v>
      </c>
      <c r="E40" s="27">
        <v>179453</v>
      </c>
      <c r="F40" s="27">
        <v>1973978</v>
      </c>
    </row>
    <row r="41" spans="1:6" ht="12.75" x14ac:dyDescent="0.15">
      <c r="A41" s="26">
        <v>37</v>
      </c>
      <c r="B41" s="45">
        <v>44582</v>
      </c>
      <c r="C41" s="26">
        <v>9285</v>
      </c>
      <c r="D41" s="27">
        <v>39254250</v>
      </c>
      <c r="E41" s="27">
        <v>3925425</v>
      </c>
      <c r="F41" s="27">
        <v>43179675</v>
      </c>
    </row>
    <row r="42" spans="1:6" ht="12.75" x14ac:dyDescent="0.15">
      <c r="A42" s="26">
        <v>38</v>
      </c>
      <c r="B42" s="45">
        <v>44583</v>
      </c>
      <c r="C42" s="26">
        <v>9286</v>
      </c>
      <c r="D42" s="27">
        <v>2383650</v>
      </c>
      <c r="E42" s="27">
        <v>238365</v>
      </c>
      <c r="F42" s="27">
        <v>2622015</v>
      </c>
    </row>
    <row r="43" spans="1:6" ht="12.75" x14ac:dyDescent="0.15">
      <c r="A43" s="26">
        <v>39</v>
      </c>
      <c r="B43" s="45">
        <v>44582</v>
      </c>
      <c r="C43" s="26">
        <v>9283</v>
      </c>
      <c r="D43" s="27">
        <v>2378400</v>
      </c>
      <c r="E43" s="27">
        <v>237840</v>
      </c>
      <c r="F43" s="27">
        <v>2616240</v>
      </c>
    </row>
    <row r="44" spans="1:6" ht="12.75" x14ac:dyDescent="0.15">
      <c r="A44" s="26">
        <v>40</v>
      </c>
      <c r="B44" s="45">
        <v>44585</v>
      </c>
      <c r="C44" s="26">
        <v>9706</v>
      </c>
      <c r="D44" s="27">
        <v>4483950</v>
      </c>
      <c r="E44" s="27">
        <v>448395</v>
      </c>
      <c r="F44" s="27">
        <v>4932345</v>
      </c>
    </row>
    <row r="45" spans="1:6" ht="12.75" x14ac:dyDescent="0.15">
      <c r="A45" s="26">
        <v>41</v>
      </c>
      <c r="B45" s="45">
        <v>44586</v>
      </c>
      <c r="C45" s="26">
        <v>10239</v>
      </c>
      <c r="D45" s="27">
        <v>1442513</v>
      </c>
      <c r="E45" s="27">
        <v>144251</v>
      </c>
      <c r="F45" s="27">
        <v>1586764</v>
      </c>
    </row>
    <row r="46" spans="1:6" ht="12.75" x14ac:dyDescent="0.15">
      <c r="A46" s="26">
        <v>42</v>
      </c>
      <c r="B46" s="45">
        <v>44587</v>
      </c>
      <c r="C46" s="26">
        <v>10344</v>
      </c>
      <c r="D46" s="27">
        <v>2275445</v>
      </c>
      <c r="E46" s="27">
        <v>227545</v>
      </c>
      <c r="F46" s="27">
        <v>2502990</v>
      </c>
    </row>
    <row r="47" spans="1:6" ht="12.75" x14ac:dyDescent="0.15">
      <c r="A47" s="26">
        <v>43</v>
      </c>
      <c r="B47" s="45">
        <v>44586</v>
      </c>
      <c r="C47" s="26">
        <v>10229</v>
      </c>
      <c r="D47" s="27">
        <v>3800910</v>
      </c>
      <c r="E47" s="27">
        <v>380091</v>
      </c>
      <c r="F47" s="27">
        <v>4181001</v>
      </c>
    </row>
    <row r="48" spans="1:6" ht="12.75" x14ac:dyDescent="0.15">
      <c r="A48" s="26">
        <v>44</v>
      </c>
      <c r="B48" s="45">
        <v>44586</v>
      </c>
      <c r="C48" s="26">
        <v>10315</v>
      </c>
      <c r="D48" s="27">
        <v>3405465</v>
      </c>
      <c r="E48" s="27">
        <v>340547</v>
      </c>
      <c r="F48" s="27">
        <v>3746012</v>
      </c>
    </row>
    <row r="49" spans="1:6" ht="12.75" x14ac:dyDescent="0.15">
      <c r="A49" s="26">
        <v>45</v>
      </c>
      <c r="B49" s="45">
        <v>44582</v>
      </c>
      <c r="C49" s="26">
        <v>8931</v>
      </c>
      <c r="D49" s="27">
        <v>1141002</v>
      </c>
      <c r="E49" s="27">
        <v>114100</v>
      </c>
      <c r="F49" s="27">
        <v>1255102</v>
      </c>
    </row>
    <row r="50" spans="1:6" ht="12.75" x14ac:dyDescent="0.15">
      <c r="A50" s="26">
        <v>46</v>
      </c>
      <c r="B50" s="45">
        <v>44581</v>
      </c>
      <c r="C50" s="26">
        <v>8906</v>
      </c>
      <c r="D50" s="27">
        <v>5313105</v>
      </c>
      <c r="E50" s="27">
        <v>531311</v>
      </c>
      <c r="F50" s="27">
        <v>5844416</v>
      </c>
    </row>
    <row r="51" spans="1:6" ht="12.75" x14ac:dyDescent="0.15">
      <c r="A51" s="26">
        <v>47</v>
      </c>
      <c r="B51" s="45">
        <v>44582</v>
      </c>
      <c r="C51" s="26">
        <v>9282</v>
      </c>
      <c r="D51" s="27">
        <v>5268806</v>
      </c>
      <c r="E51" s="27">
        <v>526881</v>
      </c>
      <c r="F51" s="27">
        <v>5795687</v>
      </c>
    </row>
    <row r="52" spans="1:6" ht="12.75" x14ac:dyDescent="0.15">
      <c r="A52" s="26">
        <v>48</v>
      </c>
      <c r="B52" s="45">
        <v>44587</v>
      </c>
      <c r="C52" s="26">
        <v>10329</v>
      </c>
      <c r="D52" s="27">
        <v>686760</v>
      </c>
      <c r="E52" s="27">
        <v>68676</v>
      </c>
      <c r="F52" s="27">
        <v>755436</v>
      </c>
    </row>
    <row r="53" spans="1:6" ht="12.75" x14ac:dyDescent="0.15">
      <c r="A53" s="26">
        <v>49</v>
      </c>
      <c r="B53" s="45">
        <v>44587</v>
      </c>
      <c r="C53" s="26">
        <v>10345</v>
      </c>
      <c r="D53" s="27">
        <v>1026099</v>
      </c>
      <c r="E53" s="27">
        <v>102610</v>
      </c>
      <c r="F53" s="27">
        <v>1128709</v>
      </c>
    </row>
    <row r="54" spans="1:6" ht="12.75" x14ac:dyDescent="0.15">
      <c r="A54" s="26">
        <v>50</v>
      </c>
      <c r="B54" s="45">
        <v>44600</v>
      </c>
      <c r="C54" s="26">
        <v>10715</v>
      </c>
      <c r="D54" s="27">
        <v>1154664</v>
      </c>
      <c r="E54" s="27">
        <v>92374</v>
      </c>
      <c r="F54" s="27">
        <v>1247038</v>
      </c>
    </row>
    <row r="55" spans="1:6" ht="12.75" x14ac:dyDescent="0.15">
      <c r="A55" s="26">
        <v>51</v>
      </c>
      <c r="B55" s="45">
        <v>44600</v>
      </c>
      <c r="C55" s="26">
        <v>10718</v>
      </c>
      <c r="D55" s="27">
        <v>1114685</v>
      </c>
      <c r="E55" s="27">
        <v>89175</v>
      </c>
      <c r="F55" s="27">
        <v>1203860</v>
      </c>
    </row>
    <row r="56" spans="1:6" ht="12.75" x14ac:dyDescent="0.15">
      <c r="A56" s="26">
        <v>52</v>
      </c>
      <c r="B56" s="45">
        <v>44600</v>
      </c>
      <c r="C56" s="26">
        <v>10721</v>
      </c>
      <c r="D56" s="27">
        <v>1354781</v>
      </c>
      <c r="E56" s="27">
        <v>108382</v>
      </c>
      <c r="F56" s="27">
        <v>1463163</v>
      </c>
    </row>
    <row r="57" spans="1:6" ht="12.75" x14ac:dyDescent="0.15">
      <c r="A57" s="26">
        <v>53</v>
      </c>
      <c r="B57" s="45">
        <v>44600</v>
      </c>
      <c r="C57" s="26">
        <v>10719</v>
      </c>
      <c r="D57" s="27">
        <v>666142</v>
      </c>
      <c r="E57" s="27">
        <v>53291</v>
      </c>
      <c r="F57" s="27">
        <v>719433</v>
      </c>
    </row>
    <row r="58" spans="1:6" ht="12.75" x14ac:dyDescent="0.15">
      <c r="A58" s="26">
        <v>54</v>
      </c>
      <c r="B58" s="45">
        <v>44601</v>
      </c>
      <c r="C58" s="26">
        <v>10768</v>
      </c>
      <c r="D58" s="27">
        <v>1906285</v>
      </c>
      <c r="E58" s="27">
        <v>152503</v>
      </c>
      <c r="F58" s="27">
        <v>2058788</v>
      </c>
    </row>
    <row r="59" spans="1:6" ht="12.75" x14ac:dyDescent="0.15">
      <c r="A59" s="26">
        <v>55</v>
      </c>
      <c r="B59" s="45">
        <v>44601</v>
      </c>
      <c r="C59" s="26">
        <v>11239</v>
      </c>
      <c r="D59" s="27">
        <v>1012654</v>
      </c>
      <c r="E59" s="27">
        <v>81012</v>
      </c>
      <c r="F59" s="27">
        <v>1093666</v>
      </c>
    </row>
    <row r="60" spans="1:6" ht="12.75" x14ac:dyDescent="0.15">
      <c r="A60" s="26">
        <v>56</v>
      </c>
      <c r="B60" s="45">
        <v>44601</v>
      </c>
      <c r="C60" s="26">
        <v>10769</v>
      </c>
      <c r="D60" s="27">
        <v>1797840</v>
      </c>
      <c r="E60" s="27">
        <v>143827</v>
      </c>
      <c r="F60" s="27">
        <v>1941667</v>
      </c>
    </row>
    <row r="61" spans="1:6" ht="12.75" x14ac:dyDescent="0.15">
      <c r="A61" s="26">
        <v>57</v>
      </c>
      <c r="B61" s="45">
        <v>44600</v>
      </c>
      <c r="C61" s="26">
        <v>10725</v>
      </c>
      <c r="D61" s="27">
        <v>896790</v>
      </c>
      <c r="E61" s="27">
        <v>71743</v>
      </c>
      <c r="F61" s="27">
        <v>968533</v>
      </c>
    </row>
    <row r="62" spans="1:6" ht="12.75" x14ac:dyDescent="0.15">
      <c r="A62" s="26">
        <v>58</v>
      </c>
      <c r="B62" s="45">
        <v>44603</v>
      </c>
      <c r="C62" s="26">
        <v>11475</v>
      </c>
      <c r="D62" s="27">
        <v>957318</v>
      </c>
      <c r="E62" s="27">
        <v>76585</v>
      </c>
      <c r="F62" s="27">
        <v>1033903</v>
      </c>
    </row>
    <row r="63" spans="1:6" ht="12.75" x14ac:dyDescent="0.15">
      <c r="A63" s="26">
        <v>59</v>
      </c>
      <c r="B63" s="45">
        <v>44607</v>
      </c>
      <c r="C63" s="26">
        <v>12716</v>
      </c>
      <c r="D63" s="27">
        <v>1123076</v>
      </c>
      <c r="E63" s="27">
        <v>89846</v>
      </c>
      <c r="F63" s="27">
        <v>1212922</v>
      </c>
    </row>
    <row r="64" spans="1:6" ht="12.75" x14ac:dyDescent="0.15">
      <c r="A64" s="26">
        <v>60</v>
      </c>
      <c r="B64" s="45">
        <v>44600</v>
      </c>
      <c r="C64" s="26">
        <v>10717</v>
      </c>
      <c r="D64" s="27">
        <v>1311284</v>
      </c>
      <c r="E64" s="27">
        <v>104904</v>
      </c>
      <c r="F64" s="27">
        <v>1416188</v>
      </c>
    </row>
    <row r="65" spans="1:6" ht="12.75" x14ac:dyDescent="0.15">
      <c r="A65" s="26">
        <v>61</v>
      </c>
      <c r="B65" s="45">
        <v>44607</v>
      </c>
      <c r="C65" s="26">
        <v>12760</v>
      </c>
      <c r="D65" s="27">
        <v>3794170</v>
      </c>
      <c r="E65" s="27">
        <v>303534</v>
      </c>
      <c r="F65" s="27">
        <v>4097704</v>
      </c>
    </row>
    <row r="66" spans="1:6" ht="12.75" x14ac:dyDescent="0.15">
      <c r="A66" s="26">
        <v>62</v>
      </c>
      <c r="B66" s="45">
        <v>44603</v>
      </c>
      <c r="C66" s="26">
        <v>11476</v>
      </c>
      <c r="D66" s="27">
        <v>1244964</v>
      </c>
      <c r="E66" s="27">
        <v>99597</v>
      </c>
      <c r="F66" s="27">
        <v>1344561</v>
      </c>
    </row>
    <row r="67" spans="1:6" ht="12.75" x14ac:dyDescent="0.15">
      <c r="A67" s="26">
        <v>63</v>
      </c>
      <c r="B67" s="45">
        <v>44613</v>
      </c>
      <c r="C67" s="26">
        <v>13236</v>
      </c>
      <c r="D67" s="27">
        <v>4114505</v>
      </c>
      <c r="E67" s="27">
        <v>329160</v>
      </c>
      <c r="F67" s="27">
        <v>4443665</v>
      </c>
    </row>
    <row r="68" spans="1:6" ht="12.75" x14ac:dyDescent="0.15">
      <c r="A68" s="26">
        <v>64</v>
      </c>
      <c r="B68" s="45">
        <v>44618</v>
      </c>
      <c r="C68" s="26">
        <v>13275</v>
      </c>
      <c r="D68" s="27">
        <v>1160930</v>
      </c>
      <c r="E68" s="27">
        <v>92874</v>
      </c>
      <c r="F68" s="27">
        <v>1253804</v>
      </c>
    </row>
    <row r="69" spans="1:6" ht="12.75" x14ac:dyDescent="0.15">
      <c r="A69" s="26">
        <v>1</v>
      </c>
      <c r="B69" s="45">
        <v>44623</v>
      </c>
      <c r="C69" s="26">
        <v>23</v>
      </c>
      <c r="D69" s="27">
        <v>1357119</v>
      </c>
      <c r="E69" s="27">
        <v>108570</v>
      </c>
      <c r="F69" s="27">
        <v>1465689</v>
      </c>
    </row>
    <row r="70" spans="1:6" ht="12.75" x14ac:dyDescent="0.15">
      <c r="A70" s="26">
        <v>2</v>
      </c>
      <c r="B70" s="45">
        <v>44624</v>
      </c>
      <c r="C70" s="26">
        <v>231</v>
      </c>
      <c r="D70" s="27">
        <v>3575680</v>
      </c>
      <c r="E70" s="27">
        <v>286054</v>
      </c>
      <c r="F70" s="27">
        <v>3861734</v>
      </c>
    </row>
    <row r="71" spans="1:6" ht="12.75" x14ac:dyDescent="0.15">
      <c r="A71" s="26">
        <v>3</v>
      </c>
      <c r="B71" s="45">
        <v>44629</v>
      </c>
      <c r="C71" s="26">
        <v>939</v>
      </c>
      <c r="D71" s="27">
        <v>1317250</v>
      </c>
      <c r="E71" s="27">
        <v>105380</v>
      </c>
      <c r="F71" s="27">
        <v>1422630</v>
      </c>
    </row>
    <row r="72" spans="1:6" ht="12.75" x14ac:dyDescent="0.15">
      <c r="A72" s="26">
        <v>4</v>
      </c>
      <c r="B72" s="45">
        <v>44631</v>
      </c>
      <c r="C72" s="26">
        <v>1645</v>
      </c>
      <c r="D72" s="27">
        <v>3396853</v>
      </c>
      <c r="E72" s="27">
        <v>271748</v>
      </c>
      <c r="F72" s="27">
        <v>3668601</v>
      </c>
    </row>
    <row r="73" spans="1:6" ht="12.75" x14ac:dyDescent="0.15">
      <c r="A73" s="26">
        <v>5</v>
      </c>
      <c r="B73" s="45">
        <v>44636</v>
      </c>
      <c r="C73" s="26">
        <v>2177</v>
      </c>
      <c r="D73" s="27">
        <v>1317250</v>
      </c>
      <c r="E73" s="27">
        <v>105380</v>
      </c>
      <c r="F73" s="27">
        <v>1422630</v>
      </c>
    </row>
    <row r="74" spans="1:6" ht="12.75" x14ac:dyDescent="0.15">
      <c r="A74" s="26">
        <v>6</v>
      </c>
      <c r="B74" s="45">
        <v>44639</v>
      </c>
      <c r="C74" s="26">
        <v>3046</v>
      </c>
      <c r="D74" s="27">
        <v>1055050</v>
      </c>
      <c r="E74" s="27">
        <v>84404</v>
      </c>
      <c r="F74" s="27">
        <v>1139454</v>
      </c>
    </row>
    <row r="75" spans="1:6" ht="12.75" x14ac:dyDescent="0.15">
      <c r="A75" s="26">
        <v>7</v>
      </c>
      <c r="B75" s="45">
        <v>44648</v>
      </c>
      <c r="C75" s="26">
        <v>4465</v>
      </c>
      <c r="D75" s="27">
        <v>2376930</v>
      </c>
      <c r="E75" s="27">
        <v>190153</v>
      </c>
      <c r="F75" s="27">
        <v>2567083</v>
      </c>
    </row>
    <row r="76" spans="1:6" ht="12.75" x14ac:dyDescent="0.15">
      <c r="A76" s="26">
        <v>8</v>
      </c>
      <c r="B76" s="45">
        <v>44648</v>
      </c>
      <c r="C76" s="26">
        <v>4352</v>
      </c>
      <c r="D76" s="27">
        <v>2383480</v>
      </c>
      <c r="E76" s="27">
        <v>190678</v>
      </c>
      <c r="F76" s="27">
        <v>2574158</v>
      </c>
    </row>
    <row r="77" spans="1:6" ht="12.75" x14ac:dyDescent="0.15">
      <c r="A77" s="26">
        <v>9</v>
      </c>
      <c r="B77" s="45">
        <v>44656</v>
      </c>
      <c r="C77" s="26">
        <v>5443</v>
      </c>
      <c r="D77" s="27">
        <v>851235</v>
      </c>
      <c r="E77" s="27">
        <v>68099</v>
      </c>
      <c r="F77" s="27">
        <v>919334</v>
      </c>
    </row>
    <row r="78" spans="1:6" ht="12.75" x14ac:dyDescent="0.15">
      <c r="A78" s="26">
        <v>10</v>
      </c>
      <c r="B78" s="45">
        <v>44657</v>
      </c>
      <c r="C78" s="26">
        <v>5638</v>
      </c>
      <c r="D78" s="27">
        <v>2568191</v>
      </c>
      <c r="E78" s="27">
        <v>205455</v>
      </c>
      <c r="F78" s="27">
        <v>2773646</v>
      </c>
    </row>
    <row r="79" spans="1:6" ht="12.75" x14ac:dyDescent="0.15">
      <c r="A79" s="26">
        <v>11</v>
      </c>
      <c r="B79" s="45">
        <v>44670</v>
      </c>
      <c r="C79" s="26">
        <v>8429</v>
      </c>
      <c r="D79" s="27">
        <v>1662654</v>
      </c>
      <c r="E79" s="27">
        <v>133012</v>
      </c>
      <c r="F79" s="27">
        <v>1795666</v>
      </c>
    </row>
    <row r="80" spans="1:6" ht="12.75" x14ac:dyDescent="0.15">
      <c r="A80" s="26">
        <v>12</v>
      </c>
      <c r="B80" s="45">
        <v>44678</v>
      </c>
      <c r="C80" s="26">
        <v>10391</v>
      </c>
      <c r="D80" s="27">
        <v>1973992</v>
      </c>
      <c r="E80" s="27">
        <v>157919</v>
      </c>
      <c r="F80" s="27">
        <v>2131911</v>
      </c>
    </row>
    <row r="81" spans="1:6" ht="12.75" x14ac:dyDescent="0.15">
      <c r="A81" s="26">
        <v>13</v>
      </c>
      <c r="B81" s="45">
        <v>44621</v>
      </c>
      <c r="C81" s="26">
        <v>14446</v>
      </c>
      <c r="D81" s="27">
        <v>1319125</v>
      </c>
      <c r="E81" s="27">
        <v>105530</v>
      </c>
      <c r="F81" s="27">
        <v>1424655</v>
      </c>
    </row>
    <row r="82" spans="1:6" ht="12.75" x14ac:dyDescent="0.15">
      <c r="A82" s="26">
        <v>14</v>
      </c>
      <c r="B82" s="45">
        <v>44621</v>
      </c>
      <c r="C82" s="26">
        <v>14437</v>
      </c>
      <c r="D82" s="27">
        <v>525792</v>
      </c>
      <c r="E82" s="27">
        <v>42063</v>
      </c>
      <c r="F82" s="27">
        <v>567855</v>
      </c>
    </row>
    <row r="83" spans="1:6" ht="12.75" x14ac:dyDescent="0.15">
      <c r="A83" s="26">
        <v>15</v>
      </c>
      <c r="B83" s="45">
        <v>44627</v>
      </c>
      <c r="C83" s="26">
        <v>448</v>
      </c>
      <c r="D83" s="27">
        <v>2110725</v>
      </c>
      <c r="E83" s="27">
        <v>168858</v>
      </c>
      <c r="F83" s="27">
        <v>2279583</v>
      </c>
    </row>
    <row r="84" spans="1:6" ht="12.75" x14ac:dyDescent="0.15">
      <c r="A84" s="26">
        <v>16</v>
      </c>
      <c r="B84" s="45">
        <v>44627</v>
      </c>
      <c r="C84" s="26">
        <v>450</v>
      </c>
      <c r="D84" s="27">
        <v>1801306</v>
      </c>
      <c r="E84" s="27">
        <v>144104</v>
      </c>
      <c r="F84" s="27">
        <v>1945410</v>
      </c>
    </row>
    <row r="85" spans="1:6" ht="12.75" x14ac:dyDescent="0.15">
      <c r="A85" s="26">
        <v>17</v>
      </c>
      <c r="B85" s="45">
        <v>44627</v>
      </c>
      <c r="C85" s="26">
        <v>449</v>
      </c>
      <c r="D85" s="27">
        <v>5674130</v>
      </c>
      <c r="E85" s="27">
        <v>453930</v>
      </c>
      <c r="F85" s="27">
        <v>6128060</v>
      </c>
    </row>
    <row r="86" spans="1:6" ht="12.75" x14ac:dyDescent="0.15">
      <c r="A86" s="26">
        <v>18</v>
      </c>
      <c r="B86" s="45">
        <v>44630</v>
      </c>
      <c r="C86" s="26">
        <v>1115</v>
      </c>
      <c r="D86" s="27">
        <v>2204017</v>
      </c>
      <c r="E86" s="27">
        <v>176321</v>
      </c>
      <c r="F86" s="27">
        <v>2380338</v>
      </c>
    </row>
    <row r="87" spans="1:6" ht="12.75" x14ac:dyDescent="0.15">
      <c r="A87" s="26">
        <v>19</v>
      </c>
      <c r="B87" s="45">
        <v>44628</v>
      </c>
      <c r="C87" s="26">
        <v>689</v>
      </c>
      <c r="D87" s="27">
        <v>934431</v>
      </c>
      <c r="E87" s="27">
        <v>74754</v>
      </c>
      <c r="F87" s="27">
        <v>1009185</v>
      </c>
    </row>
    <row r="88" spans="1:6" ht="12.75" x14ac:dyDescent="0.15">
      <c r="A88" s="26">
        <v>20</v>
      </c>
      <c r="B88" s="45">
        <v>44625</v>
      </c>
      <c r="C88" s="26">
        <v>263</v>
      </c>
      <c r="D88" s="27">
        <v>1273550</v>
      </c>
      <c r="E88" s="27">
        <v>101884</v>
      </c>
      <c r="F88" s="27">
        <v>1375434</v>
      </c>
    </row>
    <row r="89" spans="1:6" ht="12.75" x14ac:dyDescent="0.15">
      <c r="A89" s="26">
        <v>21</v>
      </c>
      <c r="B89" s="45">
        <v>44631</v>
      </c>
      <c r="C89" s="26">
        <v>1461</v>
      </c>
      <c r="D89" s="27">
        <v>999054</v>
      </c>
      <c r="E89" s="27">
        <v>79924</v>
      </c>
      <c r="F89" s="27">
        <v>1078978</v>
      </c>
    </row>
    <row r="90" spans="1:6" ht="12.75" x14ac:dyDescent="0.15">
      <c r="A90" s="26">
        <v>22</v>
      </c>
      <c r="B90" s="45">
        <v>44632</v>
      </c>
      <c r="C90" s="26">
        <v>1767</v>
      </c>
      <c r="D90" s="27">
        <v>1193667</v>
      </c>
      <c r="E90" s="27">
        <v>95493</v>
      </c>
      <c r="F90" s="27">
        <v>1289160</v>
      </c>
    </row>
    <row r="91" spans="1:6" ht="12.75" x14ac:dyDescent="0.15">
      <c r="A91" s="26">
        <v>23</v>
      </c>
      <c r="B91" s="45">
        <v>44634</v>
      </c>
      <c r="C91" s="26">
        <v>1794</v>
      </c>
      <c r="D91" s="27">
        <v>1002485</v>
      </c>
      <c r="E91" s="27">
        <v>80199</v>
      </c>
      <c r="F91" s="27">
        <v>1082684</v>
      </c>
    </row>
    <row r="92" spans="1:6" ht="12.75" x14ac:dyDescent="0.15">
      <c r="A92" s="26">
        <v>24</v>
      </c>
      <c r="B92" s="45">
        <v>44636</v>
      </c>
      <c r="C92" s="26">
        <v>2176</v>
      </c>
      <c r="D92" s="27">
        <v>942753</v>
      </c>
      <c r="E92" s="27">
        <v>75420</v>
      </c>
      <c r="F92" s="27">
        <v>1018173</v>
      </c>
    </row>
    <row r="93" spans="1:6" ht="12.75" x14ac:dyDescent="0.15">
      <c r="A93" s="26">
        <v>25</v>
      </c>
      <c r="B93" s="45">
        <v>44634</v>
      </c>
      <c r="C93" s="26">
        <v>1806</v>
      </c>
      <c r="D93" s="27">
        <v>1419006</v>
      </c>
      <c r="E93" s="27">
        <v>113520</v>
      </c>
      <c r="F93" s="27">
        <v>1532526</v>
      </c>
    </row>
    <row r="94" spans="1:6" ht="12.75" x14ac:dyDescent="0.15">
      <c r="A94" s="26">
        <v>26</v>
      </c>
      <c r="B94" s="45">
        <v>44637</v>
      </c>
      <c r="C94" s="26">
        <v>2622</v>
      </c>
      <c r="D94" s="27">
        <v>2014250</v>
      </c>
      <c r="E94" s="27">
        <v>161140</v>
      </c>
      <c r="F94" s="27">
        <v>2175390</v>
      </c>
    </row>
    <row r="95" spans="1:6" ht="12.75" x14ac:dyDescent="0.15">
      <c r="A95" s="26">
        <v>27</v>
      </c>
      <c r="B95" s="45">
        <v>44638</v>
      </c>
      <c r="C95" s="26">
        <v>2830</v>
      </c>
      <c r="D95" s="27">
        <v>929310</v>
      </c>
      <c r="E95" s="27">
        <v>74345</v>
      </c>
      <c r="F95" s="27">
        <v>1003655</v>
      </c>
    </row>
    <row r="96" spans="1:6" ht="12.75" x14ac:dyDescent="0.15">
      <c r="A96" s="26">
        <v>28</v>
      </c>
      <c r="B96" s="45">
        <v>44641</v>
      </c>
      <c r="C96" s="26">
        <v>3060</v>
      </c>
      <c r="D96" s="27">
        <v>1667920</v>
      </c>
      <c r="E96" s="27">
        <v>133434</v>
      </c>
      <c r="F96" s="27">
        <v>1801354</v>
      </c>
    </row>
    <row r="97" spans="1:6" ht="12.75" x14ac:dyDescent="0.15">
      <c r="A97" s="26">
        <v>29</v>
      </c>
      <c r="B97" s="45">
        <v>44638</v>
      </c>
      <c r="C97" s="26">
        <v>2828</v>
      </c>
      <c r="D97" s="27">
        <v>2015817</v>
      </c>
      <c r="E97" s="27">
        <v>161265</v>
      </c>
      <c r="F97" s="27">
        <v>2177082</v>
      </c>
    </row>
    <row r="98" spans="1:6" ht="12.75" x14ac:dyDescent="0.15">
      <c r="A98" s="26">
        <v>30</v>
      </c>
      <c r="B98" s="45">
        <v>44638</v>
      </c>
      <c r="C98" s="46">
        <v>2822</v>
      </c>
      <c r="D98" s="27">
        <v>1240675</v>
      </c>
      <c r="E98" s="27">
        <v>99254</v>
      </c>
      <c r="F98" s="27">
        <v>1339929</v>
      </c>
    </row>
    <row r="99" spans="1:6" ht="12.75" x14ac:dyDescent="0.15">
      <c r="A99" s="26">
        <v>31</v>
      </c>
      <c r="B99" s="45">
        <v>44639</v>
      </c>
      <c r="C99" s="46">
        <v>3021</v>
      </c>
      <c r="D99" s="27">
        <v>3026190</v>
      </c>
      <c r="E99" s="27">
        <v>242095</v>
      </c>
      <c r="F99" s="27">
        <v>3268285</v>
      </c>
    </row>
    <row r="100" spans="1:6" ht="12.75" x14ac:dyDescent="0.15">
      <c r="A100" s="26">
        <v>32</v>
      </c>
      <c r="B100" s="45">
        <v>44643</v>
      </c>
      <c r="C100" s="46">
        <v>3427</v>
      </c>
      <c r="D100" s="27">
        <v>1176585</v>
      </c>
      <c r="E100" s="27">
        <v>94127</v>
      </c>
      <c r="F100" s="27">
        <v>1270712</v>
      </c>
    </row>
    <row r="101" spans="1:6" ht="12.75" x14ac:dyDescent="0.15">
      <c r="A101" s="26">
        <v>33</v>
      </c>
      <c r="B101" s="45">
        <v>44643</v>
      </c>
      <c r="C101" s="46">
        <v>3423</v>
      </c>
      <c r="D101" s="27">
        <v>2374800</v>
      </c>
      <c r="E101" s="27">
        <v>189984</v>
      </c>
      <c r="F101" s="27">
        <v>2564784</v>
      </c>
    </row>
    <row r="102" spans="1:6" ht="12.75" x14ac:dyDescent="0.15">
      <c r="A102" s="26">
        <v>34</v>
      </c>
      <c r="B102" s="45">
        <v>44641</v>
      </c>
      <c r="C102" s="46">
        <v>3218</v>
      </c>
      <c r="D102" s="27">
        <v>3014045</v>
      </c>
      <c r="E102" s="27">
        <v>241124</v>
      </c>
      <c r="F102" s="27">
        <v>3255169</v>
      </c>
    </row>
    <row r="103" spans="1:6" ht="12.75" x14ac:dyDescent="0.15">
      <c r="A103" s="26">
        <v>35</v>
      </c>
      <c r="B103" s="45">
        <v>44643</v>
      </c>
      <c r="C103" s="46">
        <v>3495</v>
      </c>
      <c r="D103" s="27">
        <v>1592105</v>
      </c>
      <c r="E103" s="27">
        <v>127368</v>
      </c>
      <c r="F103" s="27">
        <v>1719473</v>
      </c>
    </row>
    <row r="104" spans="1:6" ht="12.75" x14ac:dyDescent="0.15">
      <c r="A104" s="26">
        <v>36</v>
      </c>
      <c r="B104" s="45">
        <v>44650</v>
      </c>
      <c r="C104" s="46">
        <v>4666</v>
      </c>
      <c r="D104" s="27">
        <v>2154900</v>
      </c>
      <c r="E104" s="27">
        <v>172392</v>
      </c>
      <c r="F104" s="27">
        <v>2327292</v>
      </c>
    </row>
    <row r="105" spans="1:6" ht="12.75" x14ac:dyDescent="0.15">
      <c r="A105" s="26">
        <v>37</v>
      </c>
      <c r="B105" s="45">
        <v>44649</v>
      </c>
      <c r="C105" s="46">
        <v>4650</v>
      </c>
      <c r="D105" s="27">
        <v>502440</v>
      </c>
      <c r="E105" s="27">
        <v>40195</v>
      </c>
      <c r="F105" s="27">
        <v>542635</v>
      </c>
    </row>
    <row r="106" spans="1:6" ht="12.75" x14ac:dyDescent="0.15">
      <c r="A106" s="26">
        <v>38</v>
      </c>
      <c r="B106" s="45">
        <v>44653</v>
      </c>
      <c r="C106" s="46">
        <v>5092</v>
      </c>
      <c r="D106" s="27">
        <v>665310</v>
      </c>
      <c r="E106" s="27">
        <v>53225</v>
      </c>
      <c r="F106" s="27">
        <v>718535</v>
      </c>
    </row>
    <row r="107" spans="1:6" ht="12.75" x14ac:dyDescent="0.15">
      <c r="A107" s="26">
        <v>39</v>
      </c>
      <c r="B107" s="45">
        <v>44656</v>
      </c>
      <c r="C107" s="46">
        <v>5439</v>
      </c>
      <c r="D107" s="27">
        <v>1447515</v>
      </c>
      <c r="E107" s="27">
        <v>115801</v>
      </c>
      <c r="F107" s="27">
        <v>1563316</v>
      </c>
    </row>
    <row r="108" spans="1:6" ht="12.75" x14ac:dyDescent="0.15">
      <c r="A108" s="26">
        <v>40</v>
      </c>
      <c r="B108" s="45">
        <v>44656</v>
      </c>
      <c r="C108" s="46">
        <v>5414</v>
      </c>
      <c r="D108" s="27">
        <v>1092170</v>
      </c>
      <c r="E108" s="27">
        <v>87374</v>
      </c>
      <c r="F108" s="27">
        <v>1179544</v>
      </c>
    </row>
    <row r="109" spans="1:6" ht="12.75" x14ac:dyDescent="0.15">
      <c r="A109" s="26">
        <v>41</v>
      </c>
      <c r="B109" s="45">
        <v>44656</v>
      </c>
      <c r="C109" s="46">
        <v>5554</v>
      </c>
      <c r="D109" s="27">
        <v>1145379</v>
      </c>
      <c r="E109" s="27">
        <v>91630</v>
      </c>
      <c r="F109" s="27">
        <v>1237009</v>
      </c>
    </row>
    <row r="110" spans="1:6" ht="12.75" x14ac:dyDescent="0.15">
      <c r="A110" s="26">
        <v>42</v>
      </c>
      <c r="B110" s="45">
        <v>44656</v>
      </c>
      <c r="C110" s="46">
        <v>5442</v>
      </c>
      <c r="D110" s="27">
        <v>844415</v>
      </c>
      <c r="E110" s="27">
        <v>67553</v>
      </c>
      <c r="F110" s="27">
        <v>911968</v>
      </c>
    </row>
    <row r="111" spans="1:6" ht="12.75" x14ac:dyDescent="0.15">
      <c r="A111" s="26">
        <v>43</v>
      </c>
      <c r="B111" s="45">
        <v>44663</v>
      </c>
      <c r="C111" s="46">
        <v>6728</v>
      </c>
      <c r="D111" s="27">
        <v>916336</v>
      </c>
      <c r="E111" s="27">
        <v>73307</v>
      </c>
      <c r="F111" s="27">
        <v>989643</v>
      </c>
    </row>
    <row r="112" spans="1:6" ht="12.75" x14ac:dyDescent="0.15">
      <c r="A112" s="26">
        <v>44</v>
      </c>
      <c r="B112" s="45">
        <v>44660</v>
      </c>
      <c r="C112" s="46">
        <v>6271</v>
      </c>
      <c r="D112" s="27">
        <v>1094820</v>
      </c>
      <c r="E112" s="27">
        <v>87586</v>
      </c>
      <c r="F112" s="27">
        <v>1182406</v>
      </c>
    </row>
    <row r="113" spans="1:6" ht="12.75" x14ac:dyDescent="0.15">
      <c r="A113" s="26">
        <v>45</v>
      </c>
      <c r="B113" s="45">
        <v>44663</v>
      </c>
      <c r="C113" s="46">
        <v>6802</v>
      </c>
      <c r="D113" s="27">
        <v>1583200</v>
      </c>
      <c r="E113" s="27">
        <v>126656</v>
      </c>
      <c r="F113" s="27">
        <v>1709856</v>
      </c>
    </row>
    <row r="114" spans="1:6" ht="12.75" x14ac:dyDescent="0.15">
      <c r="A114" s="26">
        <v>46</v>
      </c>
      <c r="B114" s="45">
        <v>44663</v>
      </c>
      <c r="C114" s="46">
        <v>7032</v>
      </c>
      <c r="D114" s="27">
        <v>6571144</v>
      </c>
      <c r="E114" s="27">
        <v>525692</v>
      </c>
      <c r="F114" s="27">
        <v>7096836</v>
      </c>
    </row>
    <row r="115" spans="1:6" ht="12.75" x14ac:dyDescent="0.15">
      <c r="A115" s="26">
        <v>47</v>
      </c>
      <c r="B115" s="45">
        <v>44669</v>
      </c>
      <c r="C115" s="46">
        <v>8227</v>
      </c>
      <c r="D115" s="27">
        <v>1378760</v>
      </c>
      <c r="E115" s="27">
        <v>110301</v>
      </c>
      <c r="F115" s="27">
        <v>1489061</v>
      </c>
    </row>
    <row r="116" spans="1:6" ht="12.75" x14ac:dyDescent="0.15">
      <c r="A116" s="26">
        <v>48</v>
      </c>
      <c r="B116" s="45">
        <v>44669</v>
      </c>
      <c r="C116" s="46">
        <v>8226</v>
      </c>
      <c r="D116" s="27">
        <v>2142960</v>
      </c>
      <c r="E116" s="27">
        <v>171437</v>
      </c>
      <c r="F116" s="27">
        <v>2314397</v>
      </c>
    </row>
    <row r="117" spans="1:6" ht="12.75" x14ac:dyDescent="0.15">
      <c r="A117" s="26">
        <v>49</v>
      </c>
      <c r="B117" s="45">
        <v>44670</v>
      </c>
      <c r="C117" s="46">
        <v>8431</v>
      </c>
      <c r="D117" s="27">
        <v>4259680</v>
      </c>
      <c r="E117" s="27">
        <v>340774</v>
      </c>
      <c r="F117" s="27">
        <v>4600454</v>
      </c>
    </row>
    <row r="118" spans="1:6" ht="12.75" x14ac:dyDescent="0.15">
      <c r="A118" s="26">
        <v>50</v>
      </c>
      <c r="B118" s="45">
        <v>44670</v>
      </c>
      <c r="C118" s="46">
        <v>8430</v>
      </c>
      <c r="D118" s="27">
        <v>1022867</v>
      </c>
      <c r="E118" s="27">
        <v>81829</v>
      </c>
      <c r="F118" s="27">
        <v>1104696</v>
      </c>
    </row>
    <row r="119" spans="1:6" ht="12.75" x14ac:dyDescent="0.15">
      <c r="A119" s="26">
        <v>51</v>
      </c>
      <c r="B119" s="45">
        <v>44670</v>
      </c>
      <c r="C119" s="46">
        <v>8493</v>
      </c>
      <c r="D119" s="27">
        <v>1395587</v>
      </c>
      <c r="E119" s="27">
        <v>111647</v>
      </c>
      <c r="F119" s="27">
        <v>1507234</v>
      </c>
    </row>
    <row r="120" spans="1:6" ht="12.75" x14ac:dyDescent="0.15">
      <c r="A120" s="26">
        <v>52</v>
      </c>
      <c r="B120" s="45">
        <v>44673</v>
      </c>
      <c r="C120" s="46">
        <v>9464</v>
      </c>
      <c r="D120" s="27">
        <v>5275250</v>
      </c>
      <c r="E120" s="27">
        <v>422020</v>
      </c>
      <c r="F120" s="27">
        <v>5697270</v>
      </c>
    </row>
    <row r="121" spans="1:6" ht="12.75" x14ac:dyDescent="0.15">
      <c r="A121" s="26">
        <v>53</v>
      </c>
      <c r="B121" s="45">
        <v>44672</v>
      </c>
      <c r="C121" s="46">
        <v>9179</v>
      </c>
      <c r="D121" s="27">
        <v>2087113</v>
      </c>
      <c r="E121" s="27">
        <v>166969</v>
      </c>
      <c r="F121" s="27">
        <v>2254082</v>
      </c>
    </row>
    <row r="122" spans="1:6" ht="12.75" x14ac:dyDescent="0.15">
      <c r="A122" s="26">
        <v>54</v>
      </c>
      <c r="B122" s="45">
        <v>44676</v>
      </c>
      <c r="C122" s="46">
        <v>9626</v>
      </c>
      <c r="D122" s="27">
        <v>1055050</v>
      </c>
      <c r="E122" s="27">
        <v>84404</v>
      </c>
      <c r="F122" s="27">
        <v>1139454</v>
      </c>
    </row>
    <row r="123" spans="1:6" ht="12.75" x14ac:dyDescent="0.15">
      <c r="A123" s="26">
        <v>55</v>
      </c>
      <c r="B123" s="45">
        <v>44677</v>
      </c>
      <c r="C123" s="46">
        <v>9915</v>
      </c>
      <c r="D123" s="27">
        <v>1167750</v>
      </c>
      <c r="E123" s="27">
        <v>93420</v>
      </c>
      <c r="F123" s="27">
        <v>1261170</v>
      </c>
    </row>
    <row r="124" spans="1:6" ht="12.75" x14ac:dyDescent="0.15">
      <c r="A124" s="26">
        <v>56</v>
      </c>
      <c r="B124" s="45">
        <v>44676</v>
      </c>
      <c r="C124" s="46">
        <v>9487</v>
      </c>
      <c r="D124" s="27">
        <v>5493330</v>
      </c>
      <c r="E124" s="27">
        <v>439466</v>
      </c>
      <c r="F124" s="27">
        <v>5932796</v>
      </c>
    </row>
    <row r="125" spans="1:6" ht="12.75" x14ac:dyDescent="0.15">
      <c r="A125" s="26">
        <v>1</v>
      </c>
      <c r="B125" s="45">
        <v>44688</v>
      </c>
      <c r="C125" s="46">
        <v>11818</v>
      </c>
      <c r="D125" s="27">
        <v>2124785</v>
      </c>
      <c r="E125" s="27">
        <v>169983</v>
      </c>
      <c r="F125" s="27">
        <v>2294768</v>
      </c>
    </row>
    <row r="126" spans="1:6" ht="12.75" x14ac:dyDescent="0.15">
      <c r="A126" s="26">
        <v>2</v>
      </c>
      <c r="B126" s="45">
        <v>44690</v>
      </c>
      <c r="C126" s="46">
        <v>11941</v>
      </c>
      <c r="D126" s="27">
        <v>1987237</v>
      </c>
      <c r="E126" s="27">
        <v>158979</v>
      </c>
      <c r="F126" s="27">
        <v>2146216</v>
      </c>
    </row>
    <row r="127" spans="1:6" ht="12.75" x14ac:dyDescent="0.15">
      <c r="A127" s="26">
        <v>3</v>
      </c>
      <c r="B127" s="45">
        <v>44694</v>
      </c>
      <c r="C127" s="46">
        <v>12944</v>
      </c>
      <c r="D127" s="27">
        <v>1692104</v>
      </c>
      <c r="E127" s="27">
        <v>135368</v>
      </c>
      <c r="F127" s="27">
        <v>1827472</v>
      </c>
    </row>
    <row r="128" spans="1:6" ht="12.75" x14ac:dyDescent="0.15">
      <c r="A128" s="26">
        <v>4</v>
      </c>
      <c r="B128" s="45">
        <v>44698</v>
      </c>
      <c r="C128" s="46">
        <v>13287</v>
      </c>
      <c r="D128" s="27">
        <v>844415</v>
      </c>
      <c r="E128" s="27">
        <v>67553</v>
      </c>
      <c r="F128" s="27">
        <v>911968</v>
      </c>
    </row>
    <row r="129" spans="1:6" ht="12.75" x14ac:dyDescent="0.15">
      <c r="A129" s="26">
        <v>5</v>
      </c>
      <c r="B129" s="45">
        <v>44699</v>
      </c>
      <c r="C129" s="46">
        <v>13421</v>
      </c>
      <c r="D129" s="27">
        <v>1383011</v>
      </c>
      <c r="E129" s="27">
        <v>110641</v>
      </c>
      <c r="F129" s="27">
        <v>1493652</v>
      </c>
    </row>
    <row r="130" spans="1:6" ht="12.75" x14ac:dyDescent="0.15">
      <c r="A130" s="26">
        <v>6</v>
      </c>
      <c r="B130" s="45">
        <v>44705</v>
      </c>
      <c r="C130" s="46">
        <v>14016</v>
      </c>
      <c r="D130" s="27">
        <v>3689047</v>
      </c>
      <c r="E130" s="27">
        <v>295124</v>
      </c>
      <c r="F130" s="27">
        <v>3984171</v>
      </c>
    </row>
    <row r="131" spans="1:6" ht="12.75" x14ac:dyDescent="0.15">
      <c r="A131" s="26">
        <v>7</v>
      </c>
      <c r="B131" s="45">
        <v>44711</v>
      </c>
      <c r="C131" s="46">
        <v>14775</v>
      </c>
      <c r="D131" s="27">
        <v>1858875</v>
      </c>
      <c r="E131" s="27">
        <v>148710</v>
      </c>
      <c r="F131" s="27">
        <v>2007585</v>
      </c>
    </row>
    <row r="132" spans="1:6" ht="12.75" x14ac:dyDescent="0.15">
      <c r="A132" s="26">
        <v>8</v>
      </c>
      <c r="B132" s="45">
        <v>44685</v>
      </c>
      <c r="C132" s="46">
        <v>11362</v>
      </c>
      <c r="D132" s="27">
        <v>563306</v>
      </c>
      <c r="E132" s="27">
        <v>45064</v>
      </c>
      <c r="F132" s="27">
        <v>608370</v>
      </c>
    </row>
    <row r="133" spans="1:6" ht="12.75" x14ac:dyDescent="0.15">
      <c r="A133" s="26">
        <v>9</v>
      </c>
      <c r="B133" s="45">
        <v>44684</v>
      </c>
      <c r="C133" s="46">
        <v>11224</v>
      </c>
      <c r="D133" s="27">
        <v>1055050</v>
      </c>
      <c r="E133" s="27">
        <v>84404</v>
      </c>
      <c r="F133" s="27">
        <v>1139454</v>
      </c>
    </row>
    <row r="134" spans="1:6" ht="12.75" x14ac:dyDescent="0.15">
      <c r="A134" s="26">
        <v>10</v>
      </c>
      <c r="B134" s="45">
        <v>44685</v>
      </c>
      <c r="C134" s="46">
        <v>11379</v>
      </c>
      <c r="D134" s="27">
        <v>844040</v>
      </c>
      <c r="E134" s="27">
        <v>67523</v>
      </c>
      <c r="F134" s="27">
        <v>911563</v>
      </c>
    </row>
    <row r="135" spans="1:6" ht="12.75" x14ac:dyDescent="0.15">
      <c r="A135" s="26">
        <v>11</v>
      </c>
      <c r="B135" s="45">
        <v>44686</v>
      </c>
      <c r="C135" s="46">
        <v>11476</v>
      </c>
      <c r="D135" s="27">
        <v>502440</v>
      </c>
      <c r="E135" s="27">
        <v>40195</v>
      </c>
      <c r="F135" s="27">
        <v>542635</v>
      </c>
    </row>
    <row r="136" spans="1:6" ht="12.75" x14ac:dyDescent="0.15">
      <c r="A136" s="26">
        <v>12</v>
      </c>
      <c r="B136" s="45">
        <v>44683</v>
      </c>
      <c r="C136" s="46">
        <v>10551</v>
      </c>
      <c r="D136" s="27">
        <v>881160</v>
      </c>
      <c r="E136" s="27">
        <v>70493</v>
      </c>
      <c r="F136" s="27">
        <v>951653</v>
      </c>
    </row>
    <row r="137" spans="1:6" ht="12.75" x14ac:dyDescent="0.15">
      <c r="A137" s="26">
        <v>13</v>
      </c>
      <c r="B137" s="45">
        <v>44688</v>
      </c>
      <c r="C137" s="46">
        <v>11691</v>
      </c>
      <c r="D137" s="27">
        <v>664236</v>
      </c>
      <c r="E137" s="27">
        <v>53139</v>
      </c>
      <c r="F137" s="27">
        <v>717375</v>
      </c>
    </row>
    <row r="138" spans="1:6" ht="12.75" x14ac:dyDescent="0.15">
      <c r="A138" s="26">
        <v>14</v>
      </c>
      <c r="B138" s="45">
        <v>44688</v>
      </c>
      <c r="C138" s="46">
        <v>11650</v>
      </c>
      <c r="D138" s="27">
        <v>1198595</v>
      </c>
      <c r="E138" s="27">
        <v>95888</v>
      </c>
      <c r="F138" s="27">
        <v>1294483</v>
      </c>
    </row>
    <row r="139" spans="1:6" ht="12.75" x14ac:dyDescent="0.15">
      <c r="A139" s="26">
        <v>15</v>
      </c>
      <c r="B139" s="45">
        <v>44688</v>
      </c>
      <c r="C139" s="46">
        <v>11938</v>
      </c>
      <c r="D139" s="27">
        <v>4235110</v>
      </c>
      <c r="E139" s="27">
        <v>338809</v>
      </c>
      <c r="F139" s="27">
        <v>4573919</v>
      </c>
    </row>
    <row r="140" spans="1:6" ht="12.75" x14ac:dyDescent="0.15">
      <c r="A140" s="26">
        <v>16</v>
      </c>
      <c r="B140" s="45">
        <v>44687</v>
      </c>
      <c r="C140" s="46">
        <v>11641</v>
      </c>
      <c r="D140" s="27">
        <v>1359833</v>
      </c>
      <c r="E140" s="27">
        <v>108787</v>
      </c>
      <c r="F140" s="27">
        <v>1468620</v>
      </c>
    </row>
    <row r="141" spans="1:6" ht="12.75" x14ac:dyDescent="0.15">
      <c r="A141" s="26">
        <v>17</v>
      </c>
      <c r="B141" s="45">
        <v>44692</v>
      </c>
      <c r="C141" s="46">
        <v>12431</v>
      </c>
      <c r="D141" s="27">
        <v>1489795</v>
      </c>
      <c r="E141" s="27">
        <v>119184</v>
      </c>
      <c r="F141" s="27">
        <v>1608979</v>
      </c>
    </row>
    <row r="142" spans="1:6" ht="12.75" x14ac:dyDescent="0.15">
      <c r="A142" s="26">
        <v>18</v>
      </c>
      <c r="B142" s="45">
        <v>44693</v>
      </c>
      <c r="C142" s="46">
        <v>12744</v>
      </c>
      <c r="D142" s="27">
        <v>1372369</v>
      </c>
      <c r="E142" s="27">
        <v>109790</v>
      </c>
      <c r="F142" s="27">
        <v>1482159</v>
      </c>
    </row>
    <row r="143" spans="1:6" ht="12.75" x14ac:dyDescent="0.15">
      <c r="A143" s="26">
        <v>19</v>
      </c>
      <c r="B143" s="45">
        <v>44692</v>
      </c>
      <c r="C143" s="46">
        <v>12432</v>
      </c>
      <c r="D143" s="27">
        <v>2177695</v>
      </c>
      <c r="E143" s="27">
        <v>174216</v>
      </c>
      <c r="F143" s="27">
        <v>2351911</v>
      </c>
    </row>
    <row r="144" spans="1:6" ht="12.75" x14ac:dyDescent="0.15">
      <c r="A144" s="26">
        <v>20</v>
      </c>
      <c r="B144" s="45">
        <v>44694</v>
      </c>
      <c r="C144" s="46">
        <v>12932</v>
      </c>
      <c r="D144" s="27">
        <v>1464062</v>
      </c>
      <c r="E144" s="27">
        <v>117125</v>
      </c>
      <c r="F144" s="27">
        <v>1581187</v>
      </c>
    </row>
    <row r="145" spans="1:6" ht="12.75" x14ac:dyDescent="0.15">
      <c r="A145" s="26">
        <v>21</v>
      </c>
      <c r="B145" s="45">
        <v>44694</v>
      </c>
      <c r="C145" s="46">
        <v>12918</v>
      </c>
      <c r="D145" s="27">
        <v>339339</v>
      </c>
      <c r="E145" s="27">
        <v>27147</v>
      </c>
      <c r="F145" s="27">
        <v>366486</v>
      </c>
    </row>
    <row r="146" spans="1:6" ht="12.75" x14ac:dyDescent="0.15">
      <c r="A146" s="26">
        <v>22</v>
      </c>
      <c r="B146" s="45">
        <v>44698</v>
      </c>
      <c r="C146" s="46">
        <v>13284</v>
      </c>
      <c r="D146" s="27">
        <v>4175170</v>
      </c>
      <c r="E146" s="27">
        <v>334014</v>
      </c>
      <c r="F146" s="27">
        <v>4509184</v>
      </c>
    </row>
    <row r="147" spans="1:6" ht="12.75" x14ac:dyDescent="0.15">
      <c r="A147" s="26">
        <v>23</v>
      </c>
      <c r="B147" s="45">
        <v>44698</v>
      </c>
      <c r="C147" s="46">
        <v>13250</v>
      </c>
      <c r="D147" s="27">
        <v>2328146</v>
      </c>
      <c r="E147" s="27">
        <v>186252</v>
      </c>
      <c r="F147" s="27">
        <v>2514398</v>
      </c>
    </row>
    <row r="148" spans="1:6" ht="12.75" x14ac:dyDescent="0.15">
      <c r="A148" s="26">
        <v>24</v>
      </c>
      <c r="B148" s="45">
        <v>44701</v>
      </c>
      <c r="C148" s="46">
        <v>13531</v>
      </c>
      <c r="D148" s="27">
        <v>723609</v>
      </c>
      <c r="E148" s="27">
        <v>57889</v>
      </c>
      <c r="F148" s="27">
        <v>781498</v>
      </c>
    </row>
    <row r="149" spans="1:6" ht="12.75" x14ac:dyDescent="0.15">
      <c r="A149" s="26">
        <v>25</v>
      </c>
      <c r="B149" s="45">
        <v>44702</v>
      </c>
      <c r="C149" s="46">
        <v>13616</v>
      </c>
      <c r="D149" s="27">
        <v>1105446</v>
      </c>
      <c r="E149" s="27">
        <v>88436</v>
      </c>
      <c r="F149" s="27">
        <v>1193882</v>
      </c>
    </row>
    <row r="150" spans="1:6" ht="12.75" x14ac:dyDescent="0.15">
      <c r="A150" s="26">
        <v>26</v>
      </c>
      <c r="B150" s="45">
        <v>44702</v>
      </c>
      <c r="C150" s="46">
        <v>13549</v>
      </c>
      <c r="D150" s="27">
        <v>1752640</v>
      </c>
      <c r="E150" s="27">
        <v>140211</v>
      </c>
      <c r="F150" s="27">
        <v>1892851</v>
      </c>
    </row>
    <row r="151" spans="1:6" ht="12.75" x14ac:dyDescent="0.15">
      <c r="A151" s="26">
        <v>27</v>
      </c>
      <c r="B151" s="45">
        <v>44701</v>
      </c>
      <c r="C151" s="46">
        <v>13529</v>
      </c>
      <c r="D151" s="27">
        <v>1055050</v>
      </c>
      <c r="E151" s="27">
        <v>84404</v>
      </c>
      <c r="F151" s="27">
        <v>1139454</v>
      </c>
    </row>
    <row r="152" spans="1:6" ht="12.75" x14ac:dyDescent="0.15">
      <c r="A152" s="26">
        <v>28</v>
      </c>
      <c r="B152" s="45">
        <v>44704</v>
      </c>
      <c r="C152" s="46">
        <v>13783</v>
      </c>
      <c r="D152" s="27">
        <v>1200667</v>
      </c>
      <c r="E152" s="27">
        <v>96053</v>
      </c>
      <c r="F152" s="27">
        <v>1296720</v>
      </c>
    </row>
    <row r="153" spans="1:6" ht="12.75" x14ac:dyDescent="0.15">
      <c r="A153" s="26">
        <v>29</v>
      </c>
      <c r="B153" s="45">
        <v>44706</v>
      </c>
      <c r="C153" s="46">
        <v>14237</v>
      </c>
      <c r="D153" s="27">
        <v>1792688</v>
      </c>
      <c r="E153" s="27">
        <v>143415</v>
      </c>
      <c r="F153" s="27">
        <v>1936103</v>
      </c>
    </row>
    <row r="154" spans="1:6" ht="12.75" x14ac:dyDescent="0.15">
      <c r="A154" s="26">
        <v>30</v>
      </c>
      <c r="B154" s="45">
        <v>44707</v>
      </c>
      <c r="C154" s="46">
        <v>14448</v>
      </c>
      <c r="D154" s="27">
        <v>1768270</v>
      </c>
      <c r="E154" s="27">
        <v>141462</v>
      </c>
      <c r="F154" s="27">
        <v>1909732</v>
      </c>
    </row>
    <row r="155" spans="1:6" ht="12.75" x14ac:dyDescent="0.15">
      <c r="A155" s="26">
        <v>31</v>
      </c>
      <c r="B155" s="45">
        <v>44708</v>
      </c>
      <c r="C155" s="46">
        <v>14663</v>
      </c>
      <c r="D155" s="27">
        <v>947937</v>
      </c>
      <c r="E155" s="27">
        <v>75835</v>
      </c>
      <c r="F155" s="27">
        <v>1023772</v>
      </c>
    </row>
    <row r="156" spans="1:6" ht="12.75" x14ac:dyDescent="0.15">
      <c r="A156" s="26">
        <v>32</v>
      </c>
      <c r="B156" s="45">
        <v>44709</v>
      </c>
      <c r="C156" s="46">
        <v>14740</v>
      </c>
      <c r="D156" s="27">
        <v>1736115</v>
      </c>
      <c r="E156" s="27">
        <v>138889</v>
      </c>
      <c r="F156" s="27">
        <v>1875004</v>
      </c>
    </row>
    <row r="157" spans="1:6" ht="12.75" x14ac:dyDescent="0.15">
      <c r="A157" s="26">
        <v>33</v>
      </c>
      <c r="B157" s="45">
        <v>44709</v>
      </c>
      <c r="C157" s="46">
        <v>14770</v>
      </c>
      <c r="D157" s="27">
        <v>1846953</v>
      </c>
      <c r="E157" s="27">
        <v>147756</v>
      </c>
      <c r="F157" s="27">
        <v>1994709</v>
      </c>
    </row>
    <row r="158" spans="1:6" ht="12.75" x14ac:dyDescent="0.15">
      <c r="A158" s="26">
        <v>1</v>
      </c>
      <c r="B158" s="45">
        <v>44716</v>
      </c>
      <c r="C158" s="46">
        <v>16466</v>
      </c>
      <c r="D158" s="27">
        <v>1094820</v>
      </c>
      <c r="E158" s="27">
        <v>87586</v>
      </c>
      <c r="F158" s="27">
        <v>1182406</v>
      </c>
    </row>
    <row r="159" spans="1:6" ht="12.75" x14ac:dyDescent="0.15">
      <c r="A159" s="26">
        <v>2</v>
      </c>
      <c r="B159" s="45">
        <v>44719</v>
      </c>
      <c r="C159" s="46">
        <v>16541</v>
      </c>
      <c r="D159" s="27">
        <v>3409358</v>
      </c>
      <c r="E159" s="27">
        <v>272749</v>
      </c>
      <c r="F159" s="27">
        <v>3682107</v>
      </c>
    </row>
    <row r="160" spans="1:6" ht="12.75" x14ac:dyDescent="0.15">
      <c r="A160" s="26">
        <v>3</v>
      </c>
      <c r="B160" s="45">
        <v>44722</v>
      </c>
      <c r="C160" s="46">
        <v>17490</v>
      </c>
      <c r="D160" s="27">
        <v>1795750</v>
      </c>
      <c r="E160" s="27">
        <v>143660</v>
      </c>
      <c r="F160" s="27">
        <v>1939410</v>
      </c>
    </row>
    <row r="161" spans="1:6" ht="12.75" x14ac:dyDescent="0.15">
      <c r="A161" s="26">
        <v>4</v>
      </c>
      <c r="B161" s="45">
        <v>44723</v>
      </c>
      <c r="C161" s="46">
        <v>17859</v>
      </c>
      <c r="D161" s="27">
        <v>2565361</v>
      </c>
      <c r="E161" s="27">
        <v>205229</v>
      </c>
      <c r="F161" s="27">
        <v>2770590</v>
      </c>
    </row>
    <row r="162" spans="1:6" ht="12.75" x14ac:dyDescent="0.15">
      <c r="A162" s="26">
        <v>5</v>
      </c>
      <c r="B162" s="45">
        <v>44727</v>
      </c>
      <c r="C162" s="46">
        <v>18099</v>
      </c>
      <c r="D162" s="27">
        <v>2478635</v>
      </c>
      <c r="E162" s="27">
        <v>198291</v>
      </c>
      <c r="F162" s="27">
        <v>2676926</v>
      </c>
    </row>
    <row r="163" spans="1:6" ht="12.75" x14ac:dyDescent="0.15">
      <c r="A163" s="26">
        <v>6</v>
      </c>
      <c r="B163" s="45">
        <v>44734</v>
      </c>
      <c r="C163" s="46">
        <v>19771</v>
      </c>
      <c r="D163" s="27">
        <v>4190904</v>
      </c>
      <c r="E163" s="27">
        <v>335272</v>
      </c>
      <c r="F163" s="27">
        <v>4526176</v>
      </c>
    </row>
    <row r="164" spans="1:6" ht="12.75" x14ac:dyDescent="0.15">
      <c r="A164" s="26">
        <v>7</v>
      </c>
      <c r="B164" s="45">
        <v>44739</v>
      </c>
      <c r="C164" s="46">
        <v>20610</v>
      </c>
      <c r="D164" s="27">
        <v>1668508</v>
      </c>
      <c r="E164" s="27">
        <v>133481</v>
      </c>
      <c r="F164" s="27">
        <v>1801989</v>
      </c>
    </row>
    <row r="165" spans="1:6" ht="12.75" x14ac:dyDescent="0.15">
      <c r="A165" s="26">
        <v>8</v>
      </c>
      <c r="B165" s="45">
        <v>44713</v>
      </c>
      <c r="C165" s="46">
        <v>15210</v>
      </c>
      <c r="D165" s="27">
        <v>833060</v>
      </c>
      <c r="E165" s="27">
        <v>66645</v>
      </c>
      <c r="F165" s="27">
        <v>899705</v>
      </c>
    </row>
    <row r="166" spans="1:6" ht="12.75" x14ac:dyDescent="0.15">
      <c r="A166" s="26">
        <v>9</v>
      </c>
      <c r="B166" s="45">
        <v>44713</v>
      </c>
      <c r="C166" s="46">
        <v>15211</v>
      </c>
      <c r="D166" s="27">
        <v>4484990</v>
      </c>
      <c r="E166" s="27">
        <v>358799</v>
      </c>
      <c r="F166" s="27">
        <v>4843789</v>
      </c>
    </row>
    <row r="167" spans="1:6" ht="12.75" x14ac:dyDescent="0.15">
      <c r="A167" s="26">
        <v>10</v>
      </c>
      <c r="B167" s="45">
        <v>44716</v>
      </c>
      <c r="C167" s="46">
        <v>16304</v>
      </c>
      <c r="D167" s="27">
        <v>1222671</v>
      </c>
      <c r="E167" s="27">
        <v>97814</v>
      </c>
      <c r="F167" s="27">
        <v>1320485</v>
      </c>
    </row>
    <row r="168" spans="1:6" ht="12.75" x14ac:dyDescent="0.15">
      <c r="A168" s="26">
        <v>11</v>
      </c>
      <c r="B168" s="45">
        <v>44718</v>
      </c>
      <c r="C168" s="46">
        <v>16484</v>
      </c>
      <c r="D168" s="27">
        <v>1055435</v>
      </c>
      <c r="E168" s="27">
        <v>84435</v>
      </c>
      <c r="F168" s="27">
        <v>1139870</v>
      </c>
    </row>
    <row r="169" spans="1:6" ht="12.75" x14ac:dyDescent="0.15">
      <c r="A169" s="26">
        <v>12</v>
      </c>
      <c r="B169" s="45">
        <v>44720</v>
      </c>
      <c r="C169" s="46">
        <v>16675</v>
      </c>
      <c r="D169" s="27">
        <v>1690378</v>
      </c>
      <c r="E169" s="27">
        <v>135230</v>
      </c>
      <c r="F169" s="27">
        <v>1825608</v>
      </c>
    </row>
    <row r="170" spans="1:6" ht="12.75" x14ac:dyDescent="0.15">
      <c r="A170" s="26">
        <v>13</v>
      </c>
      <c r="B170" s="45">
        <v>44721</v>
      </c>
      <c r="C170" s="46">
        <v>17345</v>
      </c>
      <c r="D170" s="27">
        <v>1473604</v>
      </c>
      <c r="E170" s="27">
        <v>117888</v>
      </c>
      <c r="F170" s="27">
        <v>1591492</v>
      </c>
    </row>
    <row r="171" spans="1:6" ht="12.75" x14ac:dyDescent="0.15">
      <c r="A171" s="26">
        <v>14</v>
      </c>
      <c r="B171" s="45">
        <v>44723</v>
      </c>
      <c r="C171" s="46">
        <v>17647</v>
      </c>
      <c r="D171" s="27">
        <v>1911331</v>
      </c>
      <c r="E171" s="27">
        <v>152906</v>
      </c>
      <c r="F171" s="27">
        <v>2064237</v>
      </c>
    </row>
    <row r="172" spans="1:6" ht="12.75" x14ac:dyDescent="0.15">
      <c r="A172" s="26">
        <v>15</v>
      </c>
      <c r="B172" s="45">
        <v>44722</v>
      </c>
      <c r="C172" s="46">
        <v>17549</v>
      </c>
      <c r="D172" s="27">
        <v>473352</v>
      </c>
      <c r="E172" s="27">
        <v>37868</v>
      </c>
      <c r="F172" s="27">
        <v>511220</v>
      </c>
    </row>
    <row r="173" spans="1:6" ht="12.75" x14ac:dyDescent="0.15">
      <c r="A173" s="26">
        <v>16</v>
      </c>
      <c r="B173" s="45">
        <v>44723</v>
      </c>
      <c r="C173" s="46">
        <v>17781</v>
      </c>
      <c r="D173" s="27">
        <v>986996</v>
      </c>
      <c r="E173" s="27">
        <v>78960</v>
      </c>
      <c r="F173" s="27">
        <v>1065956</v>
      </c>
    </row>
    <row r="174" spans="1:6" ht="12.75" x14ac:dyDescent="0.15">
      <c r="A174" s="26">
        <v>17</v>
      </c>
      <c r="B174" s="45">
        <v>44725</v>
      </c>
      <c r="C174" s="46">
        <v>17925</v>
      </c>
      <c r="D174" s="27">
        <v>2722970</v>
      </c>
      <c r="E174" s="27">
        <v>217838</v>
      </c>
      <c r="F174" s="27">
        <v>2940808</v>
      </c>
    </row>
    <row r="175" spans="1:6" ht="12.75" x14ac:dyDescent="0.15">
      <c r="A175" s="26">
        <v>18</v>
      </c>
      <c r="B175" s="45">
        <v>44726</v>
      </c>
      <c r="C175" s="46">
        <v>18062</v>
      </c>
      <c r="D175" s="27">
        <v>1434159</v>
      </c>
      <c r="E175" s="27">
        <v>114733</v>
      </c>
      <c r="F175" s="27">
        <v>1548892</v>
      </c>
    </row>
    <row r="176" spans="1:6" ht="12.75" x14ac:dyDescent="0.15">
      <c r="A176" s="26">
        <v>19</v>
      </c>
      <c r="B176" s="45">
        <v>44728</v>
      </c>
      <c r="C176" s="46">
        <v>18119</v>
      </c>
      <c r="D176" s="27">
        <v>926436</v>
      </c>
      <c r="E176" s="27">
        <v>74115</v>
      </c>
      <c r="F176" s="27">
        <v>1000551</v>
      </c>
    </row>
    <row r="177" spans="1:6" ht="12.75" x14ac:dyDescent="0.15">
      <c r="A177" s="26">
        <v>20</v>
      </c>
      <c r="B177" s="45">
        <v>44727</v>
      </c>
      <c r="C177" s="46">
        <v>18100</v>
      </c>
      <c r="D177" s="27">
        <v>1839381</v>
      </c>
      <c r="E177" s="27">
        <v>147150</v>
      </c>
      <c r="F177" s="27">
        <v>1986531</v>
      </c>
    </row>
    <row r="178" spans="1:6" ht="12.75" x14ac:dyDescent="0.15">
      <c r="A178" s="26">
        <v>21</v>
      </c>
      <c r="B178" s="45">
        <v>44727</v>
      </c>
      <c r="C178" s="46">
        <v>18094</v>
      </c>
      <c r="D178" s="27">
        <v>1506960</v>
      </c>
      <c r="E178" s="27">
        <v>120557</v>
      </c>
      <c r="F178" s="27">
        <v>1627517</v>
      </c>
    </row>
    <row r="179" spans="1:6" ht="12.75" x14ac:dyDescent="0.15">
      <c r="A179" s="26">
        <v>22</v>
      </c>
      <c r="B179" s="45">
        <v>44726</v>
      </c>
      <c r="C179" s="46">
        <v>18061</v>
      </c>
      <c r="D179" s="27">
        <v>507240</v>
      </c>
      <c r="E179" s="27">
        <v>40579</v>
      </c>
      <c r="F179" s="27">
        <v>547819</v>
      </c>
    </row>
    <row r="180" spans="1:6" ht="12.75" x14ac:dyDescent="0.15">
      <c r="A180" s="26">
        <v>23</v>
      </c>
      <c r="B180" s="45">
        <v>44726</v>
      </c>
      <c r="C180" s="46">
        <v>18060</v>
      </c>
      <c r="D180" s="27">
        <v>1046969</v>
      </c>
      <c r="E180" s="27">
        <v>83758</v>
      </c>
      <c r="F180" s="27">
        <v>1130727</v>
      </c>
    </row>
    <row r="181" spans="1:6" ht="12.75" x14ac:dyDescent="0.15">
      <c r="A181" s="26">
        <v>24</v>
      </c>
      <c r="B181" s="45">
        <v>44730</v>
      </c>
      <c r="C181" s="46">
        <v>18547</v>
      </c>
      <c r="D181" s="27">
        <v>709662</v>
      </c>
      <c r="E181" s="27">
        <v>56773</v>
      </c>
      <c r="F181" s="27">
        <v>766435</v>
      </c>
    </row>
    <row r="182" spans="1:6" ht="12.75" x14ac:dyDescent="0.15">
      <c r="A182" s="26">
        <v>25</v>
      </c>
      <c r="B182" s="45">
        <v>44728</v>
      </c>
      <c r="C182" s="46">
        <v>18134</v>
      </c>
      <c r="D182" s="27">
        <v>1672346</v>
      </c>
      <c r="E182" s="27">
        <v>133788</v>
      </c>
      <c r="F182" s="27">
        <v>1806134</v>
      </c>
    </row>
    <row r="183" spans="1:6" ht="12.75" x14ac:dyDescent="0.15">
      <c r="A183" s="26">
        <v>26</v>
      </c>
      <c r="B183" s="45">
        <v>44733</v>
      </c>
      <c r="C183" s="46">
        <v>19422</v>
      </c>
      <c r="D183" s="27">
        <v>640803</v>
      </c>
      <c r="E183" s="27">
        <v>51264</v>
      </c>
      <c r="F183" s="27">
        <v>692067</v>
      </c>
    </row>
    <row r="184" spans="1:6" ht="12.75" x14ac:dyDescent="0.15">
      <c r="A184" s="26">
        <v>27</v>
      </c>
      <c r="B184" s="45">
        <v>44733</v>
      </c>
      <c r="C184" s="46">
        <v>19421</v>
      </c>
      <c r="D184" s="27">
        <v>1055050</v>
      </c>
      <c r="E184" s="27">
        <v>84404</v>
      </c>
      <c r="F184" s="27">
        <v>1139454</v>
      </c>
    </row>
    <row r="185" spans="1:6" ht="12.75" x14ac:dyDescent="0.15">
      <c r="A185" s="26">
        <v>28</v>
      </c>
      <c r="B185" s="45">
        <v>44734</v>
      </c>
      <c r="C185" s="46">
        <v>19699</v>
      </c>
      <c r="D185" s="27">
        <v>4484990</v>
      </c>
      <c r="E185" s="27">
        <v>358799</v>
      </c>
      <c r="F185" s="27">
        <v>4843789</v>
      </c>
    </row>
    <row r="186" spans="1:6" ht="12.75" x14ac:dyDescent="0.15">
      <c r="A186" s="26">
        <v>29</v>
      </c>
      <c r="B186" s="45">
        <v>44735</v>
      </c>
      <c r="C186" s="46">
        <v>19880</v>
      </c>
      <c r="D186" s="27">
        <v>1319316</v>
      </c>
      <c r="E186" s="27">
        <v>105545</v>
      </c>
      <c r="F186" s="27">
        <v>1424861</v>
      </c>
    </row>
    <row r="187" spans="1:6" ht="12.75" x14ac:dyDescent="0.15">
      <c r="A187" s="26">
        <v>30</v>
      </c>
      <c r="B187" s="45">
        <v>44735</v>
      </c>
      <c r="C187" s="46">
        <v>19879</v>
      </c>
      <c r="D187" s="27">
        <v>1959066</v>
      </c>
      <c r="E187" s="27">
        <v>156725</v>
      </c>
      <c r="F187" s="27">
        <v>2115791</v>
      </c>
    </row>
    <row r="188" spans="1:6" ht="12.75" x14ac:dyDescent="0.15">
      <c r="A188" s="26">
        <v>31</v>
      </c>
      <c r="B188" s="45">
        <v>44732</v>
      </c>
      <c r="C188" s="46">
        <v>19123</v>
      </c>
      <c r="D188" s="27">
        <v>3215822</v>
      </c>
      <c r="E188" s="27">
        <v>257266</v>
      </c>
      <c r="F188" s="27">
        <v>3473088</v>
      </c>
    </row>
    <row r="189" spans="1:6" ht="12.75" x14ac:dyDescent="0.15">
      <c r="A189" s="26">
        <v>32</v>
      </c>
      <c r="B189" s="45">
        <v>44740</v>
      </c>
      <c r="C189" s="46">
        <v>21128</v>
      </c>
      <c r="D189" s="27">
        <v>527525</v>
      </c>
      <c r="E189" s="27">
        <v>42202</v>
      </c>
      <c r="F189" s="27">
        <v>569727</v>
      </c>
    </row>
    <row r="190" spans="1:6" ht="12.75" x14ac:dyDescent="0.15">
      <c r="A190" s="26">
        <v>33</v>
      </c>
      <c r="B190" s="45">
        <v>44740</v>
      </c>
      <c r="C190" s="46">
        <v>21126</v>
      </c>
      <c r="D190" s="27">
        <v>1847275</v>
      </c>
      <c r="E190" s="27">
        <v>147782</v>
      </c>
      <c r="F190" s="27">
        <v>1995057</v>
      </c>
    </row>
    <row r="191" spans="1:6" ht="12.75" x14ac:dyDescent="0.15">
      <c r="A191" s="26">
        <v>34</v>
      </c>
      <c r="B191" s="45">
        <v>44740</v>
      </c>
      <c r="C191" s="46">
        <v>20911</v>
      </c>
      <c r="D191" s="27">
        <v>502440</v>
      </c>
      <c r="E191" s="27">
        <v>40195</v>
      </c>
      <c r="F191" s="27">
        <v>542635</v>
      </c>
    </row>
    <row r="192" spans="1:6" ht="12.75" x14ac:dyDescent="0.15">
      <c r="A192" s="26">
        <v>1</v>
      </c>
      <c r="B192" s="45">
        <v>44746</v>
      </c>
      <c r="C192" s="46">
        <v>22101</v>
      </c>
      <c r="D192" s="27">
        <v>1403845</v>
      </c>
      <c r="E192" s="27">
        <v>112308</v>
      </c>
      <c r="F192" s="27">
        <v>1516153</v>
      </c>
    </row>
    <row r="193" spans="1:6" ht="12.75" x14ac:dyDescent="0.15">
      <c r="A193" s="26">
        <v>2</v>
      </c>
      <c r="B193" s="45">
        <v>44746</v>
      </c>
      <c r="C193" s="46">
        <v>22104</v>
      </c>
      <c r="D193" s="27">
        <v>2365222</v>
      </c>
      <c r="E193" s="27">
        <v>189218</v>
      </c>
      <c r="F193" s="27">
        <v>2554440</v>
      </c>
    </row>
    <row r="194" spans="1:6" ht="12.75" x14ac:dyDescent="0.15">
      <c r="A194" s="26">
        <v>3</v>
      </c>
      <c r="B194" s="45">
        <v>44754</v>
      </c>
      <c r="C194" s="46">
        <v>24295</v>
      </c>
      <c r="D194" s="27">
        <v>2941742</v>
      </c>
      <c r="E194" s="27">
        <v>235339</v>
      </c>
      <c r="F194" s="27">
        <v>3177081</v>
      </c>
    </row>
    <row r="195" spans="1:6" ht="12.75" x14ac:dyDescent="0.15">
      <c r="A195" s="26">
        <v>4</v>
      </c>
      <c r="B195" s="45">
        <v>44756</v>
      </c>
      <c r="C195" s="46">
        <v>24795</v>
      </c>
      <c r="D195" s="27">
        <v>1680250</v>
      </c>
      <c r="E195" s="27">
        <v>134420</v>
      </c>
      <c r="F195" s="27">
        <v>1814670</v>
      </c>
    </row>
    <row r="196" spans="1:6" ht="12.75" x14ac:dyDescent="0.15">
      <c r="A196" s="26">
        <v>5</v>
      </c>
      <c r="B196" s="45">
        <v>44760</v>
      </c>
      <c r="C196" s="46">
        <v>26011</v>
      </c>
      <c r="D196" s="27">
        <v>2676596</v>
      </c>
      <c r="E196" s="27">
        <v>214128</v>
      </c>
      <c r="F196" s="27">
        <v>2890724</v>
      </c>
    </row>
    <row r="197" spans="1:6" ht="12.75" x14ac:dyDescent="0.15">
      <c r="A197" s="26">
        <v>6</v>
      </c>
      <c r="B197" s="45">
        <v>44763</v>
      </c>
      <c r="C197" s="46">
        <v>26169</v>
      </c>
      <c r="D197" s="27">
        <v>1341088</v>
      </c>
      <c r="E197" s="27">
        <v>107287</v>
      </c>
      <c r="F197" s="27">
        <v>1448375</v>
      </c>
    </row>
    <row r="198" spans="1:6" ht="12.75" x14ac:dyDescent="0.15">
      <c r="A198" s="26">
        <v>7</v>
      </c>
      <c r="B198" s="45">
        <v>44767</v>
      </c>
      <c r="C198" s="46">
        <v>27319</v>
      </c>
      <c r="D198" s="27">
        <v>3146509</v>
      </c>
      <c r="E198" s="27">
        <v>251721</v>
      </c>
      <c r="F198" s="27">
        <v>3398230</v>
      </c>
    </row>
    <row r="199" spans="1:6" ht="12.75" x14ac:dyDescent="0.15">
      <c r="A199" s="26">
        <v>8</v>
      </c>
      <c r="B199" s="45">
        <v>44716</v>
      </c>
      <c r="C199" s="46">
        <v>16299</v>
      </c>
      <c r="D199" s="27">
        <v>1456522</v>
      </c>
      <c r="E199" s="27">
        <v>116523</v>
      </c>
      <c r="F199" s="27">
        <v>1573045</v>
      </c>
    </row>
    <row r="200" spans="1:6" ht="12.75" x14ac:dyDescent="0.15">
      <c r="A200" s="26">
        <v>9</v>
      </c>
      <c r="B200" s="45">
        <v>44743</v>
      </c>
      <c r="C200" s="46">
        <v>21921</v>
      </c>
      <c r="D200" s="27">
        <v>1124969</v>
      </c>
      <c r="E200" s="27">
        <v>89998</v>
      </c>
      <c r="F200" s="27">
        <v>1214967</v>
      </c>
    </row>
    <row r="201" spans="1:6" ht="12.75" x14ac:dyDescent="0.15">
      <c r="A201" s="26">
        <v>10</v>
      </c>
      <c r="B201" s="45">
        <v>44743</v>
      </c>
      <c r="C201" s="46">
        <v>21941</v>
      </c>
      <c r="D201" s="27">
        <v>761478</v>
      </c>
      <c r="E201" s="27">
        <v>60918</v>
      </c>
      <c r="F201" s="27">
        <v>822396</v>
      </c>
    </row>
    <row r="202" spans="1:6" ht="12.75" x14ac:dyDescent="0.15">
      <c r="A202" s="26">
        <v>11</v>
      </c>
      <c r="B202" s="45">
        <v>44743</v>
      </c>
      <c r="C202" s="46">
        <v>21944</v>
      </c>
      <c r="D202" s="27">
        <v>1055050</v>
      </c>
      <c r="E202" s="27">
        <v>84404</v>
      </c>
      <c r="F202" s="27">
        <v>1139454</v>
      </c>
    </row>
    <row r="203" spans="1:6" ht="12.75" x14ac:dyDescent="0.15">
      <c r="A203" s="26">
        <v>12</v>
      </c>
      <c r="B203" s="45">
        <v>44743</v>
      </c>
      <c r="C203" s="46">
        <v>21917</v>
      </c>
      <c r="D203" s="27">
        <v>1312083</v>
      </c>
      <c r="E203" s="27">
        <v>104967</v>
      </c>
      <c r="F203" s="27">
        <v>1417050</v>
      </c>
    </row>
    <row r="204" spans="1:6" ht="12.75" x14ac:dyDescent="0.15">
      <c r="A204" s="26">
        <v>13</v>
      </c>
      <c r="B204" s="45">
        <v>44746</v>
      </c>
      <c r="C204" s="46">
        <v>22265</v>
      </c>
      <c r="D204" s="27">
        <v>1107990</v>
      </c>
      <c r="E204" s="27">
        <v>88639</v>
      </c>
      <c r="F204" s="27">
        <v>1196629</v>
      </c>
    </row>
    <row r="205" spans="1:6" ht="12.75" x14ac:dyDescent="0.15">
      <c r="A205" s="26">
        <v>14</v>
      </c>
      <c r="B205" s="45">
        <v>44748</v>
      </c>
      <c r="C205" s="46">
        <v>23392</v>
      </c>
      <c r="D205" s="27">
        <v>1434159</v>
      </c>
      <c r="E205" s="27">
        <v>114733</v>
      </c>
      <c r="F205" s="27">
        <v>1548892</v>
      </c>
    </row>
    <row r="206" spans="1:6" ht="12.75" x14ac:dyDescent="0.15">
      <c r="A206" s="26">
        <v>15</v>
      </c>
      <c r="B206" s="45">
        <v>44748</v>
      </c>
      <c r="C206" s="46">
        <v>23391</v>
      </c>
      <c r="D206" s="27">
        <v>846579</v>
      </c>
      <c r="E206" s="27">
        <v>67726</v>
      </c>
      <c r="F206" s="27">
        <v>914305</v>
      </c>
    </row>
    <row r="207" spans="1:6" ht="12.75" x14ac:dyDescent="0.15">
      <c r="A207" s="26">
        <v>16</v>
      </c>
      <c r="B207" s="45">
        <v>44750</v>
      </c>
      <c r="C207" s="46">
        <v>23939</v>
      </c>
      <c r="D207" s="27">
        <v>674078</v>
      </c>
      <c r="E207" s="27">
        <v>53926</v>
      </c>
      <c r="F207" s="27">
        <v>728004</v>
      </c>
    </row>
    <row r="208" spans="1:6" ht="12.75" x14ac:dyDescent="0.15">
      <c r="A208" s="26">
        <v>17</v>
      </c>
      <c r="B208" s="45">
        <v>44751</v>
      </c>
      <c r="C208" s="46">
        <v>24106</v>
      </c>
      <c r="D208" s="27">
        <v>1476486</v>
      </c>
      <c r="E208" s="27">
        <v>118119</v>
      </c>
      <c r="F208" s="27">
        <v>1594605</v>
      </c>
    </row>
    <row r="209" spans="1:6" ht="12.75" x14ac:dyDescent="0.15">
      <c r="A209" s="26">
        <v>18</v>
      </c>
      <c r="B209" s="45">
        <v>44749</v>
      </c>
      <c r="C209" s="46">
        <v>23619</v>
      </c>
      <c r="D209" s="27">
        <v>1050105</v>
      </c>
      <c r="E209" s="27">
        <v>84008</v>
      </c>
      <c r="F209" s="27">
        <v>1134113</v>
      </c>
    </row>
    <row r="210" spans="1:6" ht="12.75" x14ac:dyDescent="0.15">
      <c r="A210" s="26">
        <v>19</v>
      </c>
      <c r="B210" s="45">
        <v>44748</v>
      </c>
      <c r="C210" s="46">
        <v>23375</v>
      </c>
      <c r="D210" s="27">
        <v>889044</v>
      </c>
      <c r="E210" s="27">
        <v>71124</v>
      </c>
      <c r="F210" s="27">
        <v>960168</v>
      </c>
    </row>
    <row r="211" spans="1:6" ht="12.75" x14ac:dyDescent="0.15">
      <c r="A211" s="26">
        <v>20</v>
      </c>
      <c r="B211" s="45">
        <v>44750</v>
      </c>
      <c r="C211" s="46">
        <v>23718</v>
      </c>
      <c r="D211" s="27">
        <v>2110100</v>
      </c>
      <c r="E211" s="27">
        <v>168808</v>
      </c>
      <c r="F211" s="27">
        <v>2278908</v>
      </c>
    </row>
    <row r="212" spans="1:6" ht="12.75" x14ac:dyDescent="0.15">
      <c r="A212" s="26">
        <v>21</v>
      </c>
      <c r="B212" s="45">
        <v>44751</v>
      </c>
      <c r="C212" s="46">
        <v>24175</v>
      </c>
      <c r="D212" s="27">
        <v>968234</v>
      </c>
      <c r="E212" s="27">
        <v>77459</v>
      </c>
      <c r="F212" s="27">
        <v>1045693</v>
      </c>
    </row>
    <row r="213" spans="1:6" ht="12.75" x14ac:dyDescent="0.15">
      <c r="A213" s="26">
        <v>22</v>
      </c>
      <c r="B213" s="45">
        <v>44750</v>
      </c>
      <c r="C213" s="46">
        <v>23857</v>
      </c>
      <c r="D213" s="27">
        <v>852766</v>
      </c>
      <c r="E213" s="27">
        <v>68221</v>
      </c>
      <c r="F213" s="27">
        <v>920987</v>
      </c>
    </row>
    <row r="214" spans="1:6" ht="12.75" x14ac:dyDescent="0.15">
      <c r="A214" s="26">
        <v>23</v>
      </c>
      <c r="B214" s="45">
        <v>44750</v>
      </c>
      <c r="C214" s="46">
        <v>23719</v>
      </c>
      <c r="D214" s="27">
        <v>1394389</v>
      </c>
      <c r="E214" s="27">
        <v>111551</v>
      </c>
      <c r="F214" s="27">
        <v>1505940</v>
      </c>
    </row>
    <row r="215" spans="1:6" ht="12.75" x14ac:dyDescent="0.15">
      <c r="A215" s="26">
        <v>24</v>
      </c>
      <c r="B215" s="45">
        <v>44753</v>
      </c>
      <c r="C215" s="46">
        <v>24236</v>
      </c>
      <c r="D215" s="27">
        <v>4636755</v>
      </c>
      <c r="E215" s="27">
        <v>370940</v>
      </c>
      <c r="F215" s="27">
        <v>5007695</v>
      </c>
    </row>
    <row r="216" spans="1:6" ht="12.75" x14ac:dyDescent="0.15">
      <c r="A216" s="26">
        <v>25</v>
      </c>
      <c r="B216" s="45">
        <v>44753</v>
      </c>
      <c r="C216" s="46">
        <v>24237</v>
      </c>
      <c r="D216" s="27">
        <v>1378760</v>
      </c>
      <c r="E216" s="27">
        <v>110301</v>
      </c>
      <c r="F216" s="27">
        <v>1489061</v>
      </c>
    </row>
    <row r="217" spans="1:6" ht="12.75" x14ac:dyDescent="0.15">
      <c r="A217" s="26">
        <v>26</v>
      </c>
      <c r="B217" s="45">
        <v>44753</v>
      </c>
      <c r="C217" s="46">
        <v>24235</v>
      </c>
      <c r="D217" s="27">
        <v>1753265</v>
      </c>
      <c r="E217" s="27">
        <v>140261</v>
      </c>
      <c r="F217" s="27">
        <v>1893526</v>
      </c>
    </row>
    <row r="218" spans="1:6" ht="12.75" x14ac:dyDescent="0.15">
      <c r="A218" s="26">
        <v>27</v>
      </c>
      <c r="B218" s="45">
        <v>44754</v>
      </c>
      <c r="C218" s="46">
        <v>24298</v>
      </c>
      <c r="D218" s="27">
        <v>1705960</v>
      </c>
      <c r="E218" s="27">
        <v>136477</v>
      </c>
      <c r="F218" s="27">
        <v>1842437</v>
      </c>
    </row>
    <row r="219" spans="1:6" ht="12.75" x14ac:dyDescent="0.15">
      <c r="A219" s="26">
        <v>28</v>
      </c>
      <c r="B219" s="45">
        <v>44756</v>
      </c>
      <c r="C219" s="46">
        <v>24719</v>
      </c>
      <c r="D219" s="27">
        <v>1210005</v>
      </c>
      <c r="E219" s="27">
        <v>96800</v>
      </c>
      <c r="F219" s="27">
        <v>1306805</v>
      </c>
    </row>
    <row r="220" spans="1:6" ht="12.75" x14ac:dyDescent="0.15">
      <c r="A220" s="26">
        <v>29</v>
      </c>
      <c r="B220" s="45">
        <v>44743</v>
      </c>
      <c r="C220" s="46">
        <v>21918</v>
      </c>
      <c r="D220" s="27">
        <v>1555438</v>
      </c>
      <c r="E220" s="27">
        <v>124435</v>
      </c>
      <c r="F220" s="27">
        <v>1679873</v>
      </c>
    </row>
    <row r="221" spans="1:6" ht="12.75" x14ac:dyDescent="0.15">
      <c r="A221" s="26">
        <v>30</v>
      </c>
      <c r="B221" s="45">
        <v>44760</v>
      </c>
      <c r="C221" s="46">
        <v>26012</v>
      </c>
      <c r="D221" s="27">
        <v>2070769</v>
      </c>
      <c r="E221" s="27">
        <v>165662</v>
      </c>
      <c r="F221" s="27">
        <v>2236431</v>
      </c>
    </row>
    <row r="222" spans="1:6" ht="12.75" x14ac:dyDescent="0.15">
      <c r="A222" s="26">
        <v>31</v>
      </c>
      <c r="B222" s="45">
        <v>44760</v>
      </c>
      <c r="C222" s="46">
        <v>26003</v>
      </c>
      <c r="D222" s="27">
        <v>6308607</v>
      </c>
      <c r="E222" s="27">
        <v>504689</v>
      </c>
      <c r="F222" s="27">
        <v>6813296</v>
      </c>
    </row>
    <row r="223" spans="1:6" ht="12.75" x14ac:dyDescent="0.15">
      <c r="A223" s="26">
        <v>32</v>
      </c>
      <c r="B223" s="45">
        <v>44762</v>
      </c>
      <c r="C223" s="46">
        <v>26138</v>
      </c>
      <c r="D223" s="27">
        <v>939701</v>
      </c>
      <c r="E223" s="27">
        <v>75176</v>
      </c>
      <c r="F223" s="27">
        <v>1014877</v>
      </c>
    </row>
    <row r="224" spans="1:6" ht="12.75" x14ac:dyDescent="0.15">
      <c r="A224" s="26">
        <v>33</v>
      </c>
      <c r="B224" s="45">
        <v>44761</v>
      </c>
      <c r="C224" s="46">
        <v>26033</v>
      </c>
      <c r="D224" s="27">
        <v>2313163</v>
      </c>
      <c r="E224" s="27">
        <v>185053</v>
      </c>
      <c r="F224" s="27">
        <v>2498216</v>
      </c>
    </row>
    <row r="225" spans="1:6" ht="12.75" x14ac:dyDescent="0.15">
      <c r="A225" s="26">
        <v>34</v>
      </c>
      <c r="B225" s="45">
        <v>44716</v>
      </c>
      <c r="C225" s="46">
        <v>16299</v>
      </c>
      <c r="D225" s="27">
        <v>264075</v>
      </c>
      <c r="E225" s="27">
        <v>21125</v>
      </c>
      <c r="F225" s="27">
        <v>285200</v>
      </c>
    </row>
    <row r="226" spans="1:6" ht="12.75" x14ac:dyDescent="0.15">
      <c r="A226" s="26">
        <v>35</v>
      </c>
      <c r="B226" s="45">
        <v>44767</v>
      </c>
      <c r="C226" s="46">
        <v>27318</v>
      </c>
      <c r="D226" s="27">
        <v>1316864</v>
      </c>
      <c r="E226" s="27">
        <v>105349</v>
      </c>
      <c r="F226" s="27">
        <v>1422213</v>
      </c>
    </row>
    <row r="227" spans="1:6" ht="12.75" x14ac:dyDescent="0.15">
      <c r="A227" s="26">
        <v>36</v>
      </c>
      <c r="B227" s="45">
        <v>44764</v>
      </c>
      <c r="C227" s="46">
        <v>26853</v>
      </c>
      <c r="D227" s="27">
        <v>668812</v>
      </c>
      <c r="E227" s="27">
        <v>53505</v>
      </c>
      <c r="F227" s="27">
        <v>722317</v>
      </c>
    </row>
    <row r="228" spans="1:6" ht="12.75" x14ac:dyDescent="0.15">
      <c r="A228" s="26">
        <v>1</v>
      </c>
      <c r="B228" s="45">
        <v>44774</v>
      </c>
      <c r="C228" s="46">
        <v>29022</v>
      </c>
      <c r="D228" s="27">
        <v>2346080</v>
      </c>
      <c r="E228" s="27">
        <v>187686</v>
      </c>
      <c r="F228" s="27">
        <v>2533766</v>
      </c>
    </row>
    <row r="229" spans="1:6" ht="12.75" x14ac:dyDescent="0.15">
      <c r="A229" s="26">
        <v>2</v>
      </c>
      <c r="B229" s="45">
        <v>44778</v>
      </c>
      <c r="C229" s="46">
        <v>29455</v>
      </c>
      <c r="D229" s="27">
        <v>2310470</v>
      </c>
      <c r="E229" s="27">
        <v>184838</v>
      </c>
      <c r="F229" s="27">
        <v>2495308</v>
      </c>
    </row>
    <row r="230" spans="1:6" ht="12.75" x14ac:dyDescent="0.15">
      <c r="A230" s="26">
        <v>3</v>
      </c>
      <c r="B230" s="45">
        <v>44786</v>
      </c>
      <c r="C230" s="46">
        <v>31139</v>
      </c>
      <c r="D230" s="27">
        <v>3118577</v>
      </c>
      <c r="E230" s="27">
        <v>249486</v>
      </c>
      <c r="F230" s="27">
        <v>3368063</v>
      </c>
    </row>
    <row r="231" spans="1:6" ht="12.75" x14ac:dyDescent="0.15">
      <c r="A231" s="26">
        <v>4</v>
      </c>
      <c r="B231" s="45">
        <v>44789</v>
      </c>
      <c r="C231" s="46">
        <v>31629</v>
      </c>
      <c r="D231" s="27">
        <v>3628480</v>
      </c>
      <c r="E231" s="27">
        <v>290278</v>
      </c>
      <c r="F231" s="27">
        <v>3918758</v>
      </c>
    </row>
    <row r="232" spans="1:6" ht="12.75" x14ac:dyDescent="0.15">
      <c r="A232" s="26">
        <v>5</v>
      </c>
      <c r="B232" s="45">
        <v>44796</v>
      </c>
      <c r="C232" s="46">
        <v>34264</v>
      </c>
      <c r="D232" s="27">
        <v>4028319</v>
      </c>
      <c r="E232" s="27">
        <v>322266</v>
      </c>
      <c r="F232" s="27">
        <v>4350585</v>
      </c>
    </row>
    <row r="233" spans="1:6" ht="12.75" x14ac:dyDescent="0.15">
      <c r="A233" s="26">
        <v>6</v>
      </c>
      <c r="B233" s="45">
        <v>44796</v>
      </c>
      <c r="C233" s="46">
        <v>34287</v>
      </c>
      <c r="D233" s="27">
        <v>2083880</v>
      </c>
      <c r="E233" s="27">
        <v>166710</v>
      </c>
      <c r="F233" s="27">
        <v>2250590</v>
      </c>
    </row>
    <row r="234" spans="1:6" ht="12.75" x14ac:dyDescent="0.15">
      <c r="A234" s="26">
        <v>7</v>
      </c>
      <c r="B234" s="45">
        <v>44774</v>
      </c>
      <c r="C234" s="46">
        <v>29030</v>
      </c>
      <c r="D234" s="27">
        <v>1463483</v>
      </c>
      <c r="E234" s="27">
        <v>117079</v>
      </c>
      <c r="F234" s="27">
        <v>1580562</v>
      </c>
    </row>
    <row r="235" spans="1:6" ht="12.75" x14ac:dyDescent="0.15">
      <c r="A235" s="26">
        <v>8</v>
      </c>
      <c r="B235" s="45">
        <v>44774</v>
      </c>
      <c r="C235" s="46">
        <v>29023</v>
      </c>
      <c r="D235" s="27">
        <v>841371</v>
      </c>
      <c r="E235" s="27">
        <v>67310</v>
      </c>
      <c r="F235" s="27">
        <v>908681</v>
      </c>
    </row>
    <row r="236" spans="1:6" ht="12.75" x14ac:dyDescent="0.15">
      <c r="A236" s="26">
        <v>9</v>
      </c>
      <c r="B236" s="45">
        <v>44774</v>
      </c>
      <c r="C236" s="46">
        <v>29029</v>
      </c>
      <c r="D236" s="27">
        <v>1055051</v>
      </c>
      <c r="E236" s="27">
        <v>84404</v>
      </c>
      <c r="F236" s="27">
        <v>1139455</v>
      </c>
    </row>
    <row r="237" spans="1:6" ht="12.75" x14ac:dyDescent="0.15">
      <c r="A237" s="26">
        <v>10</v>
      </c>
      <c r="B237" s="45">
        <v>44775</v>
      </c>
      <c r="C237" s="46">
        <v>29083</v>
      </c>
      <c r="D237" s="27">
        <v>422145</v>
      </c>
      <c r="E237" s="27">
        <v>33772</v>
      </c>
      <c r="F237" s="27">
        <v>455917</v>
      </c>
    </row>
    <row r="238" spans="1:6" ht="12.75" x14ac:dyDescent="0.15">
      <c r="A238" s="26">
        <v>11</v>
      </c>
      <c r="B238" s="45">
        <v>44776</v>
      </c>
      <c r="C238" s="46">
        <v>29287</v>
      </c>
      <c r="D238" s="27">
        <v>1378762</v>
      </c>
      <c r="E238" s="27">
        <v>110301</v>
      </c>
      <c r="F238" s="27">
        <v>1489063</v>
      </c>
    </row>
    <row r="239" spans="1:6" ht="12.75" x14ac:dyDescent="0.15">
      <c r="A239" s="26">
        <v>12</v>
      </c>
      <c r="B239" s="45">
        <v>44776</v>
      </c>
      <c r="C239" s="46">
        <v>29296</v>
      </c>
      <c r="D239" s="27">
        <v>1884690</v>
      </c>
      <c r="E239" s="27">
        <v>150775</v>
      </c>
      <c r="F239" s="27">
        <v>2035465</v>
      </c>
    </row>
    <row r="240" spans="1:6" ht="12.75" x14ac:dyDescent="0.15">
      <c r="A240" s="26">
        <v>13</v>
      </c>
      <c r="B240" s="45">
        <v>44776</v>
      </c>
      <c r="C240" s="46">
        <v>29292</v>
      </c>
      <c r="D240" s="27">
        <v>1024510</v>
      </c>
      <c r="E240" s="27">
        <v>81961</v>
      </c>
      <c r="F240" s="27">
        <v>1106471</v>
      </c>
    </row>
    <row r="241" spans="1:6" ht="12.75" x14ac:dyDescent="0.15">
      <c r="A241" s="26">
        <v>14</v>
      </c>
      <c r="B241" s="45">
        <v>44776</v>
      </c>
      <c r="C241" s="46">
        <v>29293</v>
      </c>
      <c r="D241" s="27">
        <v>1915294</v>
      </c>
      <c r="E241" s="27">
        <v>153224</v>
      </c>
      <c r="F241" s="27">
        <v>2068518</v>
      </c>
    </row>
    <row r="242" spans="1:6" ht="12.75" x14ac:dyDescent="0.15">
      <c r="A242" s="26">
        <v>15</v>
      </c>
      <c r="B242" s="45">
        <v>44778</v>
      </c>
      <c r="C242" s="46">
        <v>29445</v>
      </c>
      <c r="D242" s="27">
        <v>2224857</v>
      </c>
      <c r="E242" s="27">
        <v>177989</v>
      </c>
      <c r="F242" s="27">
        <v>2402846</v>
      </c>
    </row>
    <row r="243" spans="1:6" ht="12.75" x14ac:dyDescent="0.15">
      <c r="A243" s="26">
        <v>16</v>
      </c>
      <c r="B243" s="45">
        <v>44778</v>
      </c>
      <c r="C243" s="46">
        <v>29465</v>
      </c>
      <c r="D243" s="27">
        <v>793774</v>
      </c>
      <c r="E243" s="27">
        <v>63502</v>
      </c>
      <c r="F243" s="27">
        <v>857276</v>
      </c>
    </row>
    <row r="244" spans="1:6" ht="12.75" x14ac:dyDescent="0.15">
      <c r="A244" s="26">
        <v>17</v>
      </c>
      <c r="B244" s="45">
        <v>44778</v>
      </c>
      <c r="C244" s="46">
        <v>29458</v>
      </c>
      <c r="D244" s="27">
        <v>1582576</v>
      </c>
      <c r="E244" s="27">
        <v>126606</v>
      </c>
      <c r="F244" s="27">
        <v>1709182</v>
      </c>
    </row>
    <row r="245" spans="1:6" ht="12.75" x14ac:dyDescent="0.15">
      <c r="A245" s="26">
        <v>18</v>
      </c>
      <c r="B245" s="45">
        <v>44781</v>
      </c>
      <c r="C245" s="46">
        <v>29574</v>
      </c>
      <c r="D245" s="27">
        <v>1113485</v>
      </c>
      <c r="E245" s="27">
        <v>89079</v>
      </c>
      <c r="F245" s="27">
        <v>1202564</v>
      </c>
    </row>
    <row r="246" spans="1:6" ht="12.75" x14ac:dyDescent="0.15">
      <c r="A246" s="26">
        <v>19</v>
      </c>
      <c r="B246" s="45">
        <v>44777</v>
      </c>
      <c r="C246" s="46">
        <v>29393</v>
      </c>
      <c r="D246" s="27">
        <v>1208179</v>
      </c>
      <c r="E246" s="27">
        <v>96654</v>
      </c>
      <c r="F246" s="27">
        <v>1304833</v>
      </c>
    </row>
    <row r="247" spans="1:6" ht="12.75" x14ac:dyDescent="0.15">
      <c r="A247" s="26">
        <v>20</v>
      </c>
      <c r="B247" s="45">
        <v>44781</v>
      </c>
      <c r="C247" s="46">
        <v>29539</v>
      </c>
      <c r="D247" s="27">
        <v>2110102</v>
      </c>
      <c r="E247" s="27">
        <v>168808</v>
      </c>
      <c r="F247" s="27">
        <v>2278910</v>
      </c>
    </row>
    <row r="248" spans="1:6" ht="12.75" x14ac:dyDescent="0.15">
      <c r="A248" s="26">
        <v>21</v>
      </c>
      <c r="B248" s="45">
        <v>44781</v>
      </c>
      <c r="C248" s="46">
        <v>29573</v>
      </c>
      <c r="D248" s="27">
        <v>3698093</v>
      </c>
      <c r="E248" s="27">
        <v>295847</v>
      </c>
      <c r="F248" s="27">
        <v>3993940</v>
      </c>
    </row>
    <row r="249" spans="1:6" ht="12.75" x14ac:dyDescent="0.15">
      <c r="A249" s="26">
        <v>22</v>
      </c>
      <c r="B249" s="45">
        <v>44781</v>
      </c>
      <c r="C249" s="46">
        <v>29534</v>
      </c>
      <c r="D249" s="27">
        <v>681064</v>
      </c>
      <c r="E249" s="27">
        <v>54485</v>
      </c>
      <c r="F249" s="27">
        <v>735549</v>
      </c>
    </row>
    <row r="250" spans="1:6" ht="12.75" x14ac:dyDescent="0.15">
      <c r="A250" s="26">
        <v>23</v>
      </c>
      <c r="B250" s="45">
        <v>44781</v>
      </c>
      <c r="C250" s="46">
        <v>29524</v>
      </c>
      <c r="D250" s="27">
        <v>1413289</v>
      </c>
      <c r="E250" s="27">
        <v>113063</v>
      </c>
      <c r="F250" s="27">
        <v>1526352</v>
      </c>
    </row>
    <row r="251" spans="1:6" ht="12.75" x14ac:dyDescent="0.15">
      <c r="A251" s="26">
        <v>24</v>
      </c>
      <c r="B251" s="45">
        <v>44783</v>
      </c>
      <c r="C251" s="46">
        <v>29681</v>
      </c>
      <c r="D251" s="27">
        <v>1654041</v>
      </c>
      <c r="E251" s="27">
        <v>132323</v>
      </c>
      <c r="F251" s="27">
        <v>1786364</v>
      </c>
    </row>
    <row r="252" spans="1:6" ht="12.75" x14ac:dyDescent="0.15">
      <c r="A252" s="26">
        <v>25</v>
      </c>
      <c r="B252" s="45">
        <v>44784</v>
      </c>
      <c r="C252" s="46">
        <v>29726</v>
      </c>
      <c r="D252" s="27">
        <v>1180165</v>
      </c>
      <c r="E252" s="27">
        <v>94413</v>
      </c>
      <c r="F252" s="27">
        <v>1274578</v>
      </c>
    </row>
    <row r="253" spans="1:6" ht="12.75" x14ac:dyDescent="0.15">
      <c r="A253" s="26">
        <v>26</v>
      </c>
      <c r="B253" s="45">
        <v>44785</v>
      </c>
      <c r="C253" s="46">
        <v>30145</v>
      </c>
      <c r="D253" s="27">
        <v>1423563</v>
      </c>
      <c r="E253" s="27">
        <v>113885</v>
      </c>
      <c r="F253" s="27">
        <v>1537448</v>
      </c>
    </row>
    <row r="254" spans="1:6" ht="12.75" x14ac:dyDescent="0.15">
      <c r="A254" s="26">
        <v>27</v>
      </c>
      <c r="B254" s="45">
        <v>44783</v>
      </c>
      <c r="C254" s="46">
        <v>29708</v>
      </c>
      <c r="D254" s="27">
        <v>961670</v>
      </c>
      <c r="E254" s="27">
        <v>76934</v>
      </c>
      <c r="F254" s="27">
        <v>1038604</v>
      </c>
    </row>
    <row r="255" spans="1:6" ht="12.75" x14ac:dyDescent="0.15">
      <c r="A255" s="26">
        <v>28</v>
      </c>
      <c r="B255" s="45">
        <v>44789</v>
      </c>
      <c r="C255" s="46">
        <v>31671</v>
      </c>
      <c r="D255" s="27">
        <v>1815987</v>
      </c>
      <c r="E255" s="27">
        <v>145279</v>
      </c>
      <c r="F255" s="27">
        <v>1961266</v>
      </c>
    </row>
    <row r="256" spans="1:6" ht="12.75" x14ac:dyDescent="0.15">
      <c r="A256" s="26">
        <v>29</v>
      </c>
      <c r="B256" s="45">
        <v>44788</v>
      </c>
      <c r="C256" s="46">
        <v>31556</v>
      </c>
      <c r="D256" s="27">
        <v>852969</v>
      </c>
      <c r="E256" s="27">
        <v>68238</v>
      </c>
      <c r="F256" s="27">
        <v>921207</v>
      </c>
    </row>
    <row r="257" spans="1:6" ht="12.75" x14ac:dyDescent="0.15">
      <c r="A257" s="26">
        <v>30</v>
      </c>
      <c r="B257" s="45">
        <v>44788</v>
      </c>
      <c r="C257" s="46">
        <v>31538</v>
      </c>
      <c r="D257" s="27">
        <v>765889</v>
      </c>
      <c r="E257" s="27">
        <v>61271</v>
      </c>
      <c r="F257" s="27">
        <v>827160</v>
      </c>
    </row>
    <row r="258" spans="1:6" ht="12.75" x14ac:dyDescent="0.15">
      <c r="A258" s="26">
        <v>31</v>
      </c>
      <c r="B258" s="45">
        <v>44788</v>
      </c>
      <c r="C258" s="46">
        <v>31542</v>
      </c>
      <c r="D258" s="27">
        <v>1116772</v>
      </c>
      <c r="E258" s="27">
        <v>89342</v>
      </c>
      <c r="F258" s="27">
        <v>1206114</v>
      </c>
    </row>
    <row r="259" spans="1:6" ht="12.75" x14ac:dyDescent="0.15">
      <c r="A259" s="26">
        <v>32</v>
      </c>
      <c r="B259" s="45">
        <v>44788</v>
      </c>
      <c r="C259" s="46">
        <v>31595</v>
      </c>
      <c r="D259" s="27">
        <v>1496109</v>
      </c>
      <c r="E259" s="27">
        <v>119689</v>
      </c>
      <c r="F259" s="27">
        <v>1615798</v>
      </c>
    </row>
    <row r="260" spans="1:6" ht="12.75" x14ac:dyDescent="0.15">
      <c r="A260" s="26">
        <v>33</v>
      </c>
      <c r="B260" s="45">
        <v>44788</v>
      </c>
      <c r="C260" s="46">
        <v>31544</v>
      </c>
      <c r="D260" s="27">
        <v>2888597</v>
      </c>
      <c r="E260" s="27">
        <v>231088</v>
      </c>
      <c r="F260" s="27">
        <v>3119685</v>
      </c>
    </row>
    <row r="261" spans="1:6" ht="12.75" x14ac:dyDescent="0.15">
      <c r="A261" s="26">
        <v>34</v>
      </c>
      <c r="B261" s="45">
        <v>44789</v>
      </c>
      <c r="C261" s="46">
        <v>31623</v>
      </c>
      <c r="D261" s="27">
        <v>1557150</v>
      </c>
      <c r="E261" s="27">
        <v>124572</v>
      </c>
      <c r="F261" s="27">
        <v>1681722</v>
      </c>
    </row>
    <row r="262" spans="1:6" ht="12.75" x14ac:dyDescent="0.15">
      <c r="A262" s="26">
        <v>35</v>
      </c>
      <c r="B262" s="45">
        <v>44791</v>
      </c>
      <c r="C262" s="46">
        <v>31778</v>
      </c>
      <c r="D262" s="27">
        <v>1450976</v>
      </c>
      <c r="E262" s="27">
        <v>116078</v>
      </c>
      <c r="F262" s="27">
        <v>1567054</v>
      </c>
    </row>
    <row r="263" spans="1:6" ht="12.75" x14ac:dyDescent="0.15">
      <c r="A263" s="26">
        <v>36</v>
      </c>
      <c r="B263" s="45">
        <v>44788</v>
      </c>
      <c r="C263" s="46">
        <v>31536</v>
      </c>
      <c r="D263" s="27">
        <v>1386252</v>
      </c>
      <c r="E263" s="27">
        <v>110900</v>
      </c>
      <c r="F263" s="27">
        <v>1497152</v>
      </c>
    </row>
    <row r="264" spans="1:6" ht="12.75" x14ac:dyDescent="0.15">
      <c r="A264" s="26">
        <v>37</v>
      </c>
      <c r="B264" s="45">
        <v>44790</v>
      </c>
      <c r="C264" s="46">
        <v>31719</v>
      </c>
      <c r="D264" s="27">
        <v>3031908</v>
      </c>
      <c r="E264" s="27">
        <v>242553</v>
      </c>
      <c r="F264" s="27">
        <v>3274461</v>
      </c>
    </row>
    <row r="265" spans="1:6" ht="12.75" x14ac:dyDescent="0.15">
      <c r="A265" s="26">
        <v>38</v>
      </c>
      <c r="B265" s="45">
        <v>44793</v>
      </c>
      <c r="C265" s="46">
        <v>33973</v>
      </c>
      <c r="D265" s="27">
        <v>805661</v>
      </c>
      <c r="E265" s="27">
        <v>64453</v>
      </c>
      <c r="F265" s="27">
        <v>870114</v>
      </c>
    </row>
    <row r="266" spans="1:6" ht="12.75" x14ac:dyDescent="0.15">
      <c r="A266" s="26">
        <v>39</v>
      </c>
      <c r="B266" s="45">
        <v>44792</v>
      </c>
      <c r="C266" s="46">
        <v>33909</v>
      </c>
      <c r="D266" s="27">
        <v>1470277</v>
      </c>
      <c r="E266" s="27">
        <v>117622</v>
      </c>
      <c r="F266" s="27">
        <v>1587899</v>
      </c>
    </row>
    <row r="267" spans="1:6" ht="12.75" x14ac:dyDescent="0.15">
      <c r="A267" s="26">
        <v>40</v>
      </c>
      <c r="B267" s="45">
        <v>44795</v>
      </c>
      <c r="C267" s="46">
        <v>34176</v>
      </c>
      <c r="D267" s="27">
        <v>1027077</v>
      </c>
      <c r="E267" s="27">
        <v>82166</v>
      </c>
      <c r="F267" s="27">
        <v>1109243</v>
      </c>
    </row>
    <row r="268" spans="1:6" ht="12.75" x14ac:dyDescent="0.15">
      <c r="A268" s="26">
        <v>41</v>
      </c>
      <c r="B268" s="45">
        <v>44793</v>
      </c>
      <c r="C268" s="46">
        <v>34144</v>
      </c>
      <c r="D268" s="27">
        <v>987544</v>
      </c>
      <c r="E268" s="27">
        <v>79004</v>
      </c>
      <c r="F268" s="27">
        <v>1066548</v>
      </c>
    </row>
    <row r="269" spans="1:6" ht="12.75" x14ac:dyDescent="0.15">
      <c r="A269" s="26">
        <v>42</v>
      </c>
      <c r="B269" s="45">
        <v>44796</v>
      </c>
      <c r="C269" s="46">
        <v>34286</v>
      </c>
      <c r="D269" s="27">
        <v>4484988</v>
      </c>
      <c r="E269" s="27">
        <v>358799</v>
      </c>
      <c r="F269" s="27">
        <v>4843787</v>
      </c>
    </row>
    <row r="270" spans="1:6" ht="12.75" x14ac:dyDescent="0.15">
      <c r="A270" s="26">
        <v>43</v>
      </c>
      <c r="B270" s="45">
        <v>44802</v>
      </c>
      <c r="C270" s="46">
        <v>36328</v>
      </c>
      <c r="D270" s="27">
        <v>954858</v>
      </c>
      <c r="E270" s="27">
        <v>76389</v>
      </c>
      <c r="F270" s="27">
        <v>1031247</v>
      </c>
    </row>
    <row r="271" spans="1:6" ht="12.75" x14ac:dyDescent="0.15">
      <c r="A271" s="26">
        <v>44</v>
      </c>
      <c r="B271" s="45">
        <v>44802</v>
      </c>
      <c r="C271" s="46">
        <v>36380</v>
      </c>
      <c r="D271" s="27">
        <v>1460106</v>
      </c>
      <c r="E271" s="27">
        <v>116808</v>
      </c>
      <c r="F271" s="27">
        <v>1576914</v>
      </c>
    </row>
    <row r="272" spans="1:6" ht="12.75" x14ac:dyDescent="0.15">
      <c r="A272" s="26">
        <v>45</v>
      </c>
      <c r="B272" s="45">
        <v>44802</v>
      </c>
      <c r="C272" s="46">
        <v>36372</v>
      </c>
      <c r="D272" s="27">
        <v>1229336</v>
      </c>
      <c r="E272" s="27">
        <v>98347</v>
      </c>
      <c r="F272" s="27">
        <v>1327683</v>
      </c>
    </row>
    <row r="273" spans="1:6" ht="12.75" x14ac:dyDescent="0.15">
      <c r="A273" s="26">
        <v>46</v>
      </c>
      <c r="B273" s="45">
        <v>44796</v>
      </c>
      <c r="C273" s="46">
        <v>34261</v>
      </c>
      <c r="D273" s="27">
        <v>1189254</v>
      </c>
      <c r="E273" s="27">
        <v>95140</v>
      </c>
      <c r="F273" s="27">
        <v>1284394</v>
      </c>
    </row>
    <row r="274" spans="1:6" ht="12.75" x14ac:dyDescent="0.15">
      <c r="A274" s="26">
        <v>47</v>
      </c>
      <c r="B274" s="45">
        <v>44804</v>
      </c>
      <c r="C274" s="46">
        <v>36449</v>
      </c>
      <c r="D274" s="27">
        <v>2713703</v>
      </c>
      <c r="E274" s="27">
        <v>217096</v>
      </c>
      <c r="F274" s="27">
        <v>2930799</v>
      </c>
    </row>
    <row r="275" spans="1:6" ht="20.25" customHeight="1" x14ac:dyDescent="0.15">
      <c r="F275" s="88">
        <f>+SUM(F5:F274)</f>
        <v>613203604</v>
      </c>
    </row>
    <row r="276" spans="1:6" ht="12.75" x14ac:dyDescent="0.15">
      <c r="A276" s="26">
        <v>1</v>
      </c>
      <c r="B276" s="45">
        <v>44809</v>
      </c>
      <c r="C276" s="46">
        <v>37216</v>
      </c>
      <c r="D276" s="27">
        <v>2755212</v>
      </c>
      <c r="E276" s="27">
        <v>220417</v>
      </c>
      <c r="F276" s="27">
        <v>2975629</v>
      </c>
    </row>
    <row r="277" spans="1:6" ht="12.75" x14ac:dyDescent="0.15">
      <c r="A277" s="26">
        <v>2</v>
      </c>
      <c r="B277" s="45">
        <v>44814</v>
      </c>
      <c r="C277" s="46">
        <v>39890</v>
      </c>
      <c r="D277" s="27">
        <v>2237027</v>
      </c>
      <c r="E277" s="27">
        <v>178962</v>
      </c>
      <c r="F277" s="27">
        <v>2415989</v>
      </c>
    </row>
    <row r="278" spans="1:6" ht="12.75" x14ac:dyDescent="0.15">
      <c r="A278" s="26">
        <v>3</v>
      </c>
      <c r="B278" s="45">
        <v>44821</v>
      </c>
      <c r="C278" s="46">
        <v>42054</v>
      </c>
      <c r="D278" s="27">
        <v>1737531</v>
      </c>
      <c r="E278" s="27">
        <v>139002</v>
      </c>
      <c r="F278" s="27">
        <v>1876533</v>
      </c>
    </row>
    <row r="279" spans="1:6" ht="12.75" x14ac:dyDescent="0.15">
      <c r="A279" s="26">
        <v>4</v>
      </c>
      <c r="B279" s="45">
        <v>44821</v>
      </c>
      <c r="C279" s="46">
        <v>42281</v>
      </c>
      <c r="D279" s="27">
        <v>2124788</v>
      </c>
      <c r="E279" s="27">
        <v>169983</v>
      </c>
      <c r="F279" s="27">
        <v>2294771</v>
      </c>
    </row>
    <row r="280" spans="1:6" ht="12.75" x14ac:dyDescent="0.15">
      <c r="A280" s="26">
        <v>5</v>
      </c>
      <c r="B280" s="45">
        <v>44830</v>
      </c>
      <c r="C280" s="46">
        <v>44174</v>
      </c>
      <c r="D280" s="27">
        <v>2212455</v>
      </c>
      <c r="E280" s="27">
        <v>176996</v>
      </c>
      <c r="F280" s="27">
        <v>2389451</v>
      </c>
    </row>
    <row r="281" spans="1:6" ht="12.75" x14ac:dyDescent="0.15">
      <c r="A281" s="26">
        <v>6</v>
      </c>
      <c r="B281" s="45">
        <v>44830</v>
      </c>
      <c r="C281" s="46">
        <v>44133</v>
      </c>
      <c r="D281" s="27">
        <v>3184734</v>
      </c>
      <c r="E281" s="27">
        <v>254779</v>
      </c>
      <c r="F281" s="27">
        <v>3439513</v>
      </c>
    </row>
    <row r="282" spans="1:6" ht="12.75" x14ac:dyDescent="0.15">
      <c r="A282" s="26">
        <v>7</v>
      </c>
      <c r="B282" s="45">
        <v>44837</v>
      </c>
      <c r="C282" s="46">
        <v>45756</v>
      </c>
      <c r="D282" s="27">
        <v>2322147</v>
      </c>
      <c r="E282" s="27">
        <v>185772</v>
      </c>
      <c r="F282" s="27">
        <v>2507919</v>
      </c>
    </row>
    <row r="283" spans="1:6" ht="12.75" x14ac:dyDescent="0.15">
      <c r="A283" s="26">
        <v>8</v>
      </c>
      <c r="B283" s="45">
        <v>44839</v>
      </c>
      <c r="C283" s="46">
        <v>45902</v>
      </c>
      <c r="D283" s="27">
        <v>3088384</v>
      </c>
      <c r="E283" s="27">
        <v>247071</v>
      </c>
      <c r="F283" s="27">
        <v>3335455</v>
      </c>
    </row>
    <row r="284" spans="1:6" ht="12.75" x14ac:dyDescent="0.15">
      <c r="A284" s="26">
        <v>9</v>
      </c>
      <c r="B284" s="45">
        <v>44844</v>
      </c>
      <c r="C284" s="46">
        <v>46957</v>
      </c>
      <c r="D284" s="27">
        <v>2317848</v>
      </c>
      <c r="E284" s="27">
        <v>185428</v>
      </c>
      <c r="F284" s="27">
        <v>2503276</v>
      </c>
    </row>
    <row r="285" spans="1:6" ht="12.75" x14ac:dyDescent="0.15">
      <c r="A285" s="26">
        <v>10</v>
      </c>
      <c r="B285" s="45">
        <v>44847</v>
      </c>
      <c r="C285" s="46">
        <v>47521</v>
      </c>
      <c r="D285" s="27">
        <v>2433032</v>
      </c>
      <c r="E285" s="27">
        <v>194643</v>
      </c>
      <c r="F285" s="27">
        <v>2627675</v>
      </c>
    </row>
    <row r="286" spans="1:6" ht="12.75" x14ac:dyDescent="0.15">
      <c r="A286" s="26">
        <v>11</v>
      </c>
      <c r="B286" s="45">
        <v>44848</v>
      </c>
      <c r="C286" s="46">
        <v>47609</v>
      </c>
      <c r="D286" s="27">
        <v>819573</v>
      </c>
      <c r="E286" s="27">
        <v>65566</v>
      </c>
      <c r="F286" s="27">
        <v>885139</v>
      </c>
    </row>
    <row r="287" spans="1:6" ht="12.75" x14ac:dyDescent="0.15">
      <c r="A287" s="26">
        <v>12</v>
      </c>
      <c r="B287" s="45">
        <v>44858</v>
      </c>
      <c r="C287" s="46">
        <v>48722</v>
      </c>
      <c r="D287" s="27">
        <v>2879715</v>
      </c>
      <c r="E287" s="27">
        <v>230377</v>
      </c>
      <c r="F287" s="27">
        <v>3110092</v>
      </c>
    </row>
    <row r="288" spans="1:6" ht="12.75" x14ac:dyDescent="0.15">
      <c r="A288" s="26">
        <v>13</v>
      </c>
      <c r="B288" s="45">
        <v>44856</v>
      </c>
      <c r="C288" s="46">
        <v>48716</v>
      </c>
      <c r="D288" s="27">
        <v>1620614</v>
      </c>
      <c r="E288" s="27">
        <v>129649</v>
      </c>
      <c r="F288" s="27">
        <v>1750263</v>
      </c>
    </row>
    <row r="289" spans="1:6" ht="12.75" x14ac:dyDescent="0.15">
      <c r="A289" s="26">
        <v>14</v>
      </c>
      <c r="B289" s="45">
        <v>44862</v>
      </c>
      <c r="C289" s="46">
        <v>49366</v>
      </c>
      <c r="D289" s="27">
        <v>1625843</v>
      </c>
      <c r="E289" s="27">
        <v>130067</v>
      </c>
      <c r="F289" s="27">
        <v>1755910</v>
      </c>
    </row>
    <row r="290" spans="1:6" ht="12.75" x14ac:dyDescent="0.15">
      <c r="A290" s="26">
        <v>15</v>
      </c>
      <c r="B290" s="45">
        <v>44805</v>
      </c>
      <c r="C290" s="46">
        <v>37134</v>
      </c>
      <c r="D290" s="27">
        <v>697594</v>
      </c>
      <c r="E290" s="27">
        <v>55808</v>
      </c>
      <c r="F290" s="27">
        <v>753402</v>
      </c>
    </row>
    <row r="291" spans="1:6" ht="12.75" x14ac:dyDescent="0.15">
      <c r="A291" s="26">
        <v>16</v>
      </c>
      <c r="B291" s="45">
        <v>44805</v>
      </c>
      <c r="C291" s="46">
        <v>37111</v>
      </c>
      <c r="D291" s="27">
        <v>1502335</v>
      </c>
      <c r="E291" s="27">
        <v>120187</v>
      </c>
      <c r="F291" s="27">
        <v>1622522</v>
      </c>
    </row>
    <row r="292" spans="1:6" ht="12.75" x14ac:dyDescent="0.15">
      <c r="A292" s="26">
        <v>17</v>
      </c>
      <c r="B292" s="45">
        <v>44811</v>
      </c>
      <c r="C292" s="46">
        <v>37467</v>
      </c>
      <c r="D292" s="27">
        <v>1717419</v>
      </c>
      <c r="E292" s="27">
        <v>137394</v>
      </c>
      <c r="F292" s="27">
        <v>1854813</v>
      </c>
    </row>
    <row r="293" spans="1:6" ht="12.75" x14ac:dyDescent="0.15">
      <c r="A293" s="26">
        <v>18</v>
      </c>
      <c r="B293" s="45">
        <v>44814</v>
      </c>
      <c r="C293" s="46">
        <v>40105</v>
      </c>
      <c r="D293" s="27">
        <v>1163415</v>
      </c>
      <c r="E293" s="27">
        <v>93073</v>
      </c>
      <c r="F293" s="27">
        <v>1256488</v>
      </c>
    </row>
    <row r="294" spans="1:6" ht="12.75" x14ac:dyDescent="0.15">
      <c r="A294" s="26">
        <v>19</v>
      </c>
      <c r="B294" s="45">
        <v>44817</v>
      </c>
      <c r="C294" s="46">
        <v>40190</v>
      </c>
      <c r="D294" s="27">
        <v>844667</v>
      </c>
      <c r="E294" s="27">
        <v>67573</v>
      </c>
      <c r="F294" s="27">
        <v>912240</v>
      </c>
    </row>
    <row r="295" spans="1:6" ht="12.75" x14ac:dyDescent="0.15">
      <c r="A295" s="26">
        <v>20</v>
      </c>
      <c r="B295" s="45">
        <v>44817</v>
      </c>
      <c r="C295" s="46">
        <v>40213</v>
      </c>
      <c r="D295" s="27">
        <v>2037388</v>
      </c>
      <c r="E295" s="27">
        <v>162991</v>
      </c>
      <c r="F295" s="27">
        <v>2200379</v>
      </c>
    </row>
    <row r="296" spans="1:6" ht="12.75" x14ac:dyDescent="0.15">
      <c r="A296" s="26">
        <v>21</v>
      </c>
      <c r="B296" s="45">
        <v>44820</v>
      </c>
      <c r="C296" s="46">
        <v>41699</v>
      </c>
      <c r="D296" s="27">
        <v>1069737</v>
      </c>
      <c r="E296" s="27">
        <v>85579</v>
      </c>
      <c r="F296" s="27">
        <v>1155316</v>
      </c>
    </row>
    <row r="297" spans="1:6" ht="12.75" x14ac:dyDescent="0.15">
      <c r="A297" s="26">
        <v>22</v>
      </c>
      <c r="B297" s="45">
        <v>44816</v>
      </c>
      <c r="C297" s="46">
        <v>40115</v>
      </c>
      <c r="D297" s="27">
        <v>1057320</v>
      </c>
      <c r="E297" s="27">
        <v>84586</v>
      </c>
      <c r="F297" s="27">
        <v>1141906</v>
      </c>
    </row>
    <row r="298" spans="1:6" ht="12.75" x14ac:dyDescent="0.15">
      <c r="A298" s="26">
        <v>23</v>
      </c>
      <c r="B298" s="45">
        <v>44816</v>
      </c>
      <c r="C298" s="46">
        <v>40120</v>
      </c>
      <c r="D298" s="27">
        <v>844667</v>
      </c>
      <c r="E298" s="27">
        <v>67573</v>
      </c>
      <c r="F298" s="27">
        <v>912240</v>
      </c>
    </row>
    <row r="299" spans="1:6" ht="12.75" x14ac:dyDescent="0.15">
      <c r="A299" s="26">
        <v>24</v>
      </c>
      <c r="B299" s="45">
        <v>44820</v>
      </c>
      <c r="C299" s="46">
        <v>41698</v>
      </c>
      <c r="D299" s="27">
        <v>1636445</v>
      </c>
      <c r="E299" s="27">
        <v>130916</v>
      </c>
      <c r="F299" s="27">
        <v>1767361</v>
      </c>
    </row>
    <row r="300" spans="1:6" ht="12.75" x14ac:dyDescent="0.15">
      <c r="A300" s="26">
        <v>25</v>
      </c>
      <c r="B300" s="45">
        <v>44821</v>
      </c>
      <c r="C300" s="46">
        <v>42297</v>
      </c>
      <c r="D300" s="27">
        <v>447642</v>
      </c>
      <c r="E300" s="27">
        <v>35811</v>
      </c>
      <c r="F300" s="27">
        <v>483453</v>
      </c>
    </row>
    <row r="301" spans="1:6" ht="12.75" x14ac:dyDescent="0.15">
      <c r="A301" s="26">
        <v>26</v>
      </c>
      <c r="B301" s="45">
        <v>44820</v>
      </c>
      <c r="C301" s="46">
        <v>41887</v>
      </c>
      <c r="D301" s="27">
        <v>1554313</v>
      </c>
      <c r="E301" s="27">
        <v>124345</v>
      </c>
      <c r="F301" s="27">
        <v>1678658</v>
      </c>
    </row>
    <row r="302" spans="1:6" ht="12.75" x14ac:dyDescent="0.15">
      <c r="A302" s="26">
        <v>27</v>
      </c>
      <c r="B302" s="45">
        <v>44823</v>
      </c>
      <c r="C302" s="46">
        <v>42298</v>
      </c>
      <c r="D302" s="27">
        <v>3152266</v>
      </c>
      <c r="E302" s="27">
        <v>252181</v>
      </c>
      <c r="F302" s="27">
        <v>3404447</v>
      </c>
    </row>
    <row r="303" spans="1:6" ht="12.75" x14ac:dyDescent="0.15">
      <c r="A303" s="26">
        <v>28</v>
      </c>
      <c r="B303" s="45">
        <v>44821</v>
      </c>
      <c r="C303" s="46">
        <v>42068</v>
      </c>
      <c r="D303" s="27">
        <v>958358</v>
      </c>
      <c r="E303" s="27">
        <v>76669</v>
      </c>
      <c r="F303" s="27">
        <v>1035027</v>
      </c>
    </row>
    <row r="304" spans="1:6" ht="12.75" x14ac:dyDescent="0.15">
      <c r="A304" s="26">
        <v>29</v>
      </c>
      <c r="B304" s="45">
        <v>44821</v>
      </c>
      <c r="C304" s="46">
        <v>42296</v>
      </c>
      <c r="D304" s="27">
        <v>1300825</v>
      </c>
      <c r="E304" s="27">
        <v>104066</v>
      </c>
      <c r="F304" s="27">
        <v>1404891</v>
      </c>
    </row>
    <row r="305" spans="1:6" ht="12.75" x14ac:dyDescent="0.15">
      <c r="A305" s="26">
        <v>30</v>
      </c>
      <c r="B305" s="45">
        <v>44823</v>
      </c>
      <c r="C305" s="46">
        <v>42346</v>
      </c>
      <c r="D305" s="27">
        <v>736803</v>
      </c>
      <c r="E305" s="27">
        <v>58944</v>
      </c>
      <c r="F305" s="27">
        <v>795747</v>
      </c>
    </row>
    <row r="306" spans="1:6" ht="12.75" x14ac:dyDescent="0.15">
      <c r="A306" s="26">
        <v>31</v>
      </c>
      <c r="B306" s="45">
        <v>44824</v>
      </c>
      <c r="C306" s="46">
        <v>42413</v>
      </c>
      <c r="D306" s="27">
        <v>2538967</v>
      </c>
      <c r="E306" s="27">
        <v>203117</v>
      </c>
      <c r="F306" s="27">
        <v>2742084</v>
      </c>
    </row>
    <row r="307" spans="1:6" ht="12.75" x14ac:dyDescent="0.15">
      <c r="A307" s="26">
        <v>32</v>
      </c>
      <c r="B307" s="45">
        <v>44820</v>
      </c>
      <c r="C307" s="46">
        <v>41715</v>
      </c>
      <c r="D307" s="27">
        <v>798218</v>
      </c>
      <c r="E307" s="27">
        <v>63857</v>
      </c>
      <c r="F307" s="27">
        <v>862075</v>
      </c>
    </row>
    <row r="308" spans="1:6" ht="12.75" x14ac:dyDescent="0.15">
      <c r="A308" s="26">
        <v>33</v>
      </c>
      <c r="B308" s="45">
        <v>44823</v>
      </c>
      <c r="C308" s="46">
        <v>42310</v>
      </c>
      <c r="D308" s="27">
        <v>736803</v>
      </c>
      <c r="E308" s="27">
        <v>58944</v>
      </c>
      <c r="F308" s="27">
        <v>795747</v>
      </c>
    </row>
    <row r="309" spans="1:6" ht="12.75" x14ac:dyDescent="0.15">
      <c r="A309" s="26">
        <v>34</v>
      </c>
      <c r="B309" s="45">
        <v>44824</v>
      </c>
      <c r="C309" s="46">
        <v>42415</v>
      </c>
      <c r="D309" s="27">
        <v>1205496</v>
      </c>
      <c r="E309" s="27">
        <v>96440</v>
      </c>
      <c r="F309" s="27">
        <v>1301936</v>
      </c>
    </row>
    <row r="310" spans="1:6" ht="12.75" x14ac:dyDescent="0.15">
      <c r="A310" s="26">
        <v>35</v>
      </c>
      <c r="B310" s="45">
        <v>44830</v>
      </c>
      <c r="C310" s="46">
        <v>44149</v>
      </c>
      <c r="D310" s="27">
        <v>1288995</v>
      </c>
      <c r="E310" s="27">
        <v>103120</v>
      </c>
      <c r="F310" s="27">
        <v>1392115</v>
      </c>
    </row>
    <row r="311" spans="1:6" ht="12.75" x14ac:dyDescent="0.15">
      <c r="A311" s="26">
        <v>36</v>
      </c>
      <c r="B311" s="45">
        <v>44830</v>
      </c>
      <c r="C311" s="46">
        <v>44158</v>
      </c>
      <c r="D311" s="27">
        <v>896793</v>
      </c>
      <c r="E311" s="27">
        <v>71743</v>
      </c>
      <c r="F311" s="27">
        <v>968536</v>
      </c>
    </row>
    <row r="312" spans="1:6" ht="12.75" x14ac:dyDescent="0.15">
      <c r="A312" s="26">
        <v>37</v>
      </c>
      <c r="B312" s="45">
        <v>44831</v>
      </c>
      <c r="C312" s="46">
        <v>44261</v>
      </c>
      <c r="D312" s="27">
        <v>976307</v>
      </c>
      <c r="E312" s="27">
        <v>78105</v>
      </c>
      <c r="F312" s="27">
        <v>1054412</v>
      </c>
    </row>
    <row r="313" spans="1:6" ht="12.75" x14ac:dyDescent="0.15">
      <c r="A313" s="26">
        <v>38</v>
      </c>
      <c r="B313" s="45">
        <v>44831</v>
      </c>
      <c r="C313" s="46">
        <v>44285</v>
      </c>
      <c r="D313" s="27">
        <v>666897</v>
      </c>
      <c r="E313" s="27">
        <v>53352</v>
      </c>
      <c r="F313" s="27">
        <v>720249</v>
      </c>
    </row>
    <row r="314" spans="1:6" ht="12.75" x14ac:dyDescent="0.15">
      <c r="A314" s="26">
        <v>39</v>
      </c>
      <c r="B314" s="45">
        <v>44837</v>
      </c>
      <c r="C314" s="46">
        <v>45748</v>
      </c>
      <c r="D314" s="27">
        <v>1343499</v>
      </c>
      <c r="E314" s="27">
        <v>107480</v>
      </c>
      <c r="F314" s="27">
        <v>1450979</v>
      </c>
    </row>
    <row r="315" spans="1:6" ht="12.75" x14ac:dyDescent="0.15">
      <c r="A315" s="26">
        <v>40</v>
      </c>
      <c r="B315" s="45">
        <v>44838</v>
      </c>
      <c r="C315" s="46">
        <v>45844</v>
      </c>
      <c r="D315" s="27">
        <v>1114539</v>
      </c>
      <c r="E315" s="27">
        <v>89163</v>
      </c>
      <c r="F315" s="27">
        <v>1203702</v>
      </c>
    </row>
    <row r="316" spans="1:6" ht="12.75" x14ac:dyDescent="0.15">
      <c r="A316" s="26">
        <v>41</v>
      </c>
      <c r="B316" s="45">
        <v>44838</v>
      </c>
      <c r="C316" s="46">
        <v>45796</v>
      </c>
      <c r="D316" s="27">
        <v>1668204</v>
      </c>
      <c r="E316" s="27">
        <v>133456</v>
      </c>
      <c r="F316" s="27">
        <v>1801660</v>
      </c>
    </row>
    <row r="317" spans="1:6" ht="12.75" x14ac:dyDescent="0.15">
      <c r="A317" s="26">
        <v>42</v>
      </c>
      <c r="B317" s="45">
        <v>44840</v>
      </c>
      <c r="C317" s="46">
        <v>46527</v>
      </c>
      <c r="D317" s="27">
        <v>2821480</v>
      </c>
      <c r="E317" s="27">
        <v>225718</v>
      </c>
      <c r="F317" s="27">
        <v>3047198</v>
      </c>
    </row>
    <row r="318" spans="1:6" ht="12.75" x14ac:dyDescent="0.15">
      <c r="A318" s="26">
        <v>43</v>
      </c>
      <c r="B318" s="45">
        <v>44842</v>
      </c>
      <c r="C318" s="46">
        <v>46887</v>
      </c>
      <c r="D318" s="27">
        <v>1035558</v>
      </c>
      <c r="E318" s="27">
        <v>82845</v>
      </c>
      <c r="F318" s="27">
        <v>1118403</v>
      </c>
    </row>
    <row r="319" spans="1:6" ht="12.75" x14ac:dyDescent="0.15">
      <c r="A319" s="26">
        <v>44</v>
      </c>
      <c r="B319" s="45">
        <v>44844</v>
      </c>
      <c r="C319" s="46">
        <v>46985</v>
      </c>
      <c r="D319" s="27">
        <v>896793</v>
      </c>
      <c r="E319" s="27">
        <v>71743</v>
      </c>
      <c r="F319" s="27">
        <v>968536</v>
      </c>
    </row>
    <row r="320" spans="1:6" ht="12.75" x14ac:dyDescent="0.15">
      <c r="A320" s="26">
        <v>45</v>
      </c>
      <c r="B320" s="45">
        <v>44845</v>
      </c>
      <c r="C320" s="46">
        <v>47020</v>
      </c>
      <c r="D320" s="27">
        <v>1338775</v>
      </c>
      <c r="E320" s="27">
        <v>107102</v>
      </c>
      <c r="F320" s="27">
        <v>1445877</v>
      </c>
    </row>
    <row r="321" spans="1:6" ht="12.75" x14ac:dyDescent="0.15">
      <c r="A321" s="26">
        <v>46</v>
      </c>
      <c r="B321" s="45">
        <v>44845</v>
      </c>
      <c r="C321" s="46">
        <v>47009</v>
      </c>
      <c r="D321" s="27">
        <v>641843</v>
      </c>
      <c r="E321" s="27">
        <v>51347</v>
      </c>
      <c r="F321" s="27">
        <v>693190</v>
      </c>
    </row>
    <row r="322" spans="1:6" ht="12.75" x14ac:dyDescent="0.15">
      <c r="A322" s="26">
        <v>47</v>
      </c>
      <c r="B322" s="45">
        <v>44846</v>
      </c>
      <c r="C322" s="46">
        <v>47107</v>
      </c>
      <c r="D322" s="27">
        <v>2538773</v>
      </c>
      <c r="E322" s="27">
        <v>203102</v>
      </c>
      <c r="F322" s="27">
        <v>2741875</v>
      </c>
    </row>
    <row r="323" spans="1:6" ht="12.75" x14ac:dyDescent="0.15">
      <c r="A323" s="26">
        <v>48</v>
      </c>
      <c r="B323" s="45">
        <v>44846</v>
      </c>
      <c r="C323" s="46">
        <v>47104</v>
      </c>
      <c r="D323" s="27">
        <v>5204042</v>
      </c>
      <c r="E323" s="27">
        <v>416323</v>
      </c>
      <c r="F323" s="27">
        <v>5620365</v>
      </c>
    </row>
    <row r="324" spans="1:6" ht="12.75" x14ac:dyDescent="0.15">
      <c r="A324" s="26">
        <v>49</v>
      </c>
      <c r="B324" s="45">
        <v>44846</v>
      </c>
      <c r="C324" s="46">
        <v>47106</v>
      </c>
      <c r="D324" s="27">
        <v>1865197</v>
      </c>
      <c r="E324" s="27">
        <v>149216</v>
      </c>
      <c r="F324" s="27">
        <v>2014413</v>
      </c>
    </row>
    <row r="325" spans="1:6" ht="12.75" x14ac:dyDescent="0.15">
      <c r="A325" s="26">
        <v>50</v>
      </c>
      <c r="B325" s="45">
        <v>44846</v>
      </c>
      <c r="C325" s="46">
        <v>47088</v>
      </c>
      <c r="D325" s="27">
        <v>2668783</v>
      </c>
      <c r="E325" s="27">
        <v>213503</v>
      </c>
      <c r="F325" s="27">
        <v>2882286</v>
      </c>
    </row>
    <row r="326" spans="1:6" ht="12.75" x14ac:dyDescent="0.15">
      <c r="A326" s="26">
        <v>51</v>
      </c>
      <c r="B326" s="45">
        <v>44849</v>
      </c>
      <c r="C326" s="46">
        <v>47739</v>
      </c>
      <c r="D326" s="27">
        <v>1055677</v>
      </c>
      <c r="E326" s="27">
        <v>84454</v>
      </c>
      <c r="F326" s="27">
        <v>1140131</v>
      </c>
    </row>
    <row r="327" spans="1:6" ht="12.75" x14ac:dyDescent="0.15">
      <c r="A327" s="26">
        <v>52</v>
      </c>
      <c r="B327" s="45">
        <v>44851</v>
      </c>
      <c r="C327" s="46">
        <v>47771</v>
      </c>
      <c r="D327" s="27">
        <v>1582576</v>
      </c>
      <c r="E327" s="27">
        <v>126606</v>
      </c>
      <c r="F327" s="27">
        <v>1709182</v>
      </c>
    </row>
    <row r="328" spans="1:6" ht="12.75" x14ac:dyDescent="0.15">
      <c r="A328" s="26">
        <v>53</v>
      </c>
      <c r="B328" s="45">
        <v>44849</v>
      </c>
      <c r="C328" s="46">
        <v>47759</v>
      </c>
      <c r="D328" s="27">
        <v>2892792</v>
      </c>
      <c r="E328" s="27">
        <v>231423</v>
      </c>
      <c r="F328" s="27">
        <v>3124215</v>
      </c>
    </row>
    <row r="329" spans="1:6" ht="12.75" x14ac:dyDescent="0.15">
      <c r="A329" s="26">
        <v>54</v>
      </c>
      <c r="B329" s="45">
        <v>44851</v>
      </c>
      <c r="C329" s="46">
        <v>47782</v>
      </c>
      <c r="D329" s="27">
        <v>4168473</v>
      </c>
      <c r="E329" s="27">
        <v>333478</v>
      </c>
      <c r="F329" s="27">
        <v>4501951</v>
      </c>
    </row>
    <row r="330" spans="1:6" ht="12.75" x14ac:dyDescent="0.15">
      <c r="A330" s="26">
        <v>55</v>
      </c>
      <c r="B330" s="45">
        <v>44854</v>
      </c>
      <c r="C330" s="46">
        <v>48439</v>
      </c>
      <c r="D330" s="27">
        <v>869207</v>
      </c>
      <c r="E330" s="27">
        <v>69537</v>
      </c>
      <c r="F330" s="27">
        <v>938744</v>
      </c>
    </row>
    <row r="331" spans="1:6" ht="12.75" x14ac:dyDescent="0.15">
      <c r="A331" s="26">
        <v>56</v>
      </c>
      <c r="B331" s="45">
        <v>44854</v>
      </c>
      <c r="C331" s="46">
        <v>48538</v>
      </c>
      <c r="D331" s="27">
        <v>852969</v>
      </c>
      <c r="E331" s="27">
        <v>68238</v>
      </c>
      <c r="F331" s="27">
        <v>921207</v>
      </c>
    </row>
    <row r="332" spans="1:6" ht="12.75" x14ac:dyDescent="0.15">
      <c r="A332" s="26">
        <v>57</v>
      </c>
      <c r="B332" s="45">
        <v>44854</v>
      </c>
      <c r="C332" s="46">
        <v>48541</v>
      </c>
      <c r="D332" s="27">
        <v>939701</v>
      </c>
      <c r="E332" s="27">
        <v>75176</v>
      </c>
      <c r="F332" s="27">
        <v>1014877</v>
      </c>
    </row>
    <row r="333" spans="1:6" ht="12.75" x14ac:dyDescent="0.15">
      <c r="A333" s="26">
        <v>58</v>
      </c>
      <c r="B333" s="45">
        <v>44855</v>
      </c>
      <c r="C333" s="46">
        <v>48573</v>
      </c>
      <c r="D333" s="27">
        <v>1259674</v>
      </c>
      <c r="E333" s="27">
        <v>100774</v>
      </c>
      <c r="F333" s="27">
        <v>1360448</v>
      </c>
    </row>
    <row r="334" spans="1:6" ht="12.75" x14ac:dyDescent="0.15">
      <c r="A334" s="26">
        <v>59</v>
      </c>
      <c r="B334" s="45">
        <v>44855</v>
      </c>
      <c r="C334" s="46">
        <v>48574</v>
      </c>
      <c r="D334" s="27">
        <v>1982832</v>
      </c>
      <c r="E334" s="27">
        <v>158627</v>
      </c>
      <c r="F334" s="27">
        <v>2141459</v>
      </c>
    </row>
    <row r="335" spans="1:6" ht="12.75" x14ac:dyDescent="0.15">
      <c r="A335" s="26">
        <v>60</v>
      </c>
      <c r="B335" s="45">
        <v>44856</v>
      </c>
      <c r="C335" s="46">
        <v>48718</v>
      </c>
      <c r="D335" s="27">
        <v>665312</v>
      </c>
      <c r="E335" s="27">
        <v>53225</v>
      </c>
      <c r="F335" s="27">
        <v>718537</v>
      </c>
    </row>
    <row r="336" spans="1:6" ht="12.75" x14ac:dyDescent="0.15">
      <c r="A336" s="26">
        <v>61</v>
      </c>
      <c r="B336" s="45">
        <v>44858</v>
      </c>
      <c r="C336" s="46">
        <v>48756</v>
      </c>
      <c r="D336" s="27">
        <v>697594</v>
      </c>
      <c r="E336" s="27">
        <v>55808</v>
      </c>
      <c r="F336" s="27">
        <v>753402</v>
      </c>
    </row>
    <row r="337" spans="1:6" ht="12.75" x14ac:dyDescent="0.15">
      <c r="A337" s="26">
        <v>62</v>
      </c>
      <c r="B337" s="45">
        <v>44858</v>
      </c>
      <c r="C337" s="46">
        <v>48757</v>
      </c>
      <c r="D337" s="27">
        <v>833976</v>
      </c>
      <c r="E337" s="27">
        <v>66718</v>
      </c>
      <c r="F337" s="27">
        <v>900694</v>
      </c>
    </row>
    <row r="338" spans="1:6" ht="12.75" x14ac:dyDescent="0.15">
      <c r="A338" s="26">
        <v>63</v>
      </c>
      <c r="B338" s="45">
        <v>44860</v>
      </c>
      <c r="C338" s="46">
        <v>48888</v>
      </c>
      <c r="D338" s="27">
        <v>1055051</v>
      </c>
      <c r="E338" s="27">
        <v>84404</v>
      </c>
      <c r="F338" s="27">
        <v>1139455</v>
      </c>
    </row>
    <row r="339" spans="1:6" ht="12.75" x14ac:dyDescent="0.15">
      <c r="A339" s="26">
        <v>64</v>
      </c>
      <c r="B339" s="45">
        <v>44860</v>
      </c>
      <c r="C339" s="46">
        <v>48889</v>
      </c>
      <c r="D339" s="27">
        <v>1168896</v>
      </c>
      <c r="E339" s="27">
        <v>93512</v>
      </c>
      <c r="F339" s="27">
        <v>1262408</v>
      </c>
    </row>
    <row r="340" spans="1:6" ht="12.75" x14ac:dyDescent="0.15">
      <c r="A340" s="26">
        <v>65</v>
      </c>
      <c r="B340" s="45">
        <v>44862</v>
      </c>
      <c r="C340" s="46">
        <v>49324</v>
      </c>
      <c r="D340" s="27">
        <v>814299</v>
      </c>
      <c r="E340" s="27">
        <v>65144</v>
      </c>
      <c r="F340" s="27">
        <v>879443</v>
      </c>
    </row>
    <row r="341" spans="1:6" ht="12.75" x14ac:dyDescent="0.15">
      <c r="A341" s="26">
        <v>1</v>
      </c>
      <c r="B341" s="45">
        <v>44866</v>
      </c>
      <c r="C341" s="46">
        <v>49562</v>
      </c>
      <c r="D341" s="27">
        <v>1416800</v>
      </c>
      <c r="E341" s="27">
        <v>113344</v>
      </c>
      <c r="F341" s="27">
        <v>1530144</v>
      </c>
    </row>
    <row r="342" spans="1:6" ht="12.75" x14ac:dyDescent="0.15">
      <c r="A342" s="26">
        <v>2</v>
      </c>
      <c r="B342" s="45">
        <v>44876</v>
      </c>
      <c r="C342" s="46">
        <v>50781</v>
      </c>
      <c r="D342" s="27">
        <v>2106192</v>
      </c>
      <c r="E342" s="27">
        <v>168495</v>
      </c>
      <c r="F342" s="27">
        <v>2274687</v>
      </c>
    </row>
    <row r="343" spans="1:6" ht="12.75" x14ac:dyDescent="0.15">
      <c r="A343" s="26">
        <v>3</v>
      </c>
      <c r="B343" s="45">
        <v>44875</v>
      </c>
      <c r="C343" s="46">
        <v>50680</v>
      </c>
      <c r="D343" s="27">
        <v>2219141</v>
      </c>
      <c r="E343" s="27">
        <v>177531</v>
      </c>
      <c r="F343" s="27">
        <v>2396672</v>
      </c>
    </row>
    <row r="344" spans="1:6" ht="12.75" x14ac:dyDescent="0.15">
      <c r="A344" s="26">
        <v>4</v>
      </c>
      <c r="B344" s="45">
        <v>44875</v>
      </c>
      <c r="C344" s="46">
        <v>50650</v>
      </c>
      <c r="D344" s="27">
        <v>3039614</v>
      </c>
      <c r="E344" s="27">
        <v>243169</v>
      </c>
      <c r="F344" s="27">
        <v>3282783</v>
      </c>
    </row>
    <row r="345" spans="1:6" ht="12.75" x14ac:dyDescent="0.15">
      <c r="A345" s="26">
        <v>5</v>
      </c>
      <c r="B345" s="45">
        <v>44870</v>
      </c>
      <c r="C345" s="46">
        <v>50294</v>
      </c>
      <c r="D345" s="27">
        <v>1209040</v>
      </c>
      <c r="E345" s="27">
        <v>96723</v>
      </c>
      <c r="F345" s="27">
        <v>1305763</v>
      </c>
    </row>
    <row r="346" spans="1:6" ht="12.75" x14ac:dyDescent="0.15">
      <c r="A346" s="26">
        <v>6</v>
      </c>
      <c r="B346" s="45">
        <v>44883</v>
      </c>
      <c r="C346" s="46">
        <v>51400</v>
      </c>
      <c r="D346" s="27">
        <v>2212698</v>
      </c>
      <c r="E346" s="27">
        <v>177016</v>
      </c>
      <c r="F346" s="27">
        <v>2389714</v>
      </c>
    </row>
    <row r="347" spans="1:6" ht="12.75" x14ac:dyDescent="0.15">
      <c r="A347" s="26">
        <v>7</v>
      </c>
      <c r="B347" s="45">
        <v>44883</v>
      </c>
      <c r="C347" s="46">
        <v>51579</v>
      </c>
      <c r="D347" s="27">
        <v>3505558</v>
      </c>
      <c r="E347" s="27">
        <v>280445</v>
      </c>
      <c r="F347" s="27">
        <v>3786003</v>
      </c>
    </row>
    <row r="348" spans="1:6" ht="12.75" x14ac:dyDescent="0.15">
      <c r="A348" s="26">
        <v>8</v>
      </c>
      <c r="B348" s="45">
        <v>44888</v>
      </c>
      <c r="C348" s="46">
        <v>52109</v>
      </c>
      <c r="D348" s="27">
        <v>1757634</v>
      </c>
      <c r="E348" s="27">
        <v>140611</v>
      </c>
      <c r="F348" s="27">
        <v>1898245</v>
      </c>
    </row>
    <row r="349" spans="1:6" ht="12.75" x14ac:dyDescent="0.15">
      <c r="A349" s="26">
        <v>9</v>
      </c>
      <c r="B349" s="45">
        <v>44890</v>
      </c>
      <c r="C349" s="46">
        <v>52735</v>
      </c>
      <c r="D349" s="27">
        <v>1009181</v>
      </c>
      <c r="E349" s="27">
        <v>80734</v>
      </c>
      <c r="F349" s="27">
        <v>1089915</v>
      </c>
    </row>
    <row r="350" spans="1:6" ht="12.75" x14ac:dyDescent="0.15">
      <c r="A350" s="26">
        <v>10</v>
      </c>
      <c r="B350" s="45">
        <v>44894</v>
      </c>
      <c r="C350" s="46">
        <v>53213</v>
      </c>
      <c r="D350" s="27">
        <v>1500634</v>
      </c>
      <c r="E350" s="27">
        <v>120051</v>
      </c>
      <c r="F350" s="27">
        <v>1620685</v>
      </c>
    </row>
    <row r="351" spans="1:6" ht="12.75" x14ac:dyDescent="0.15">
      <c r="A351" s="26">
        <v>11</v>
      </c>
      <c r="B351" s="45">
        <v>44894</v>
      </c>
      <c r="C351" s="46">
        <v>53216</v>
      </c>
      <c r="D351" s="27">
        <v>621879</v>
      </c>
      <c r="E351" s="27">
        <v>49750</v>
      </c>
      <c r="F351" s="27">
        <v>671629</v>
      </c>
    </row>
    <row r="352" spans="1:6" ht="12.75" x14ac:dyDescent="0.15">
      <c r="A352" s="26">
        <v>12</v>
      </c>
      <c r="B352" s="45">
        <v>44894</v>
      </c>
      <c r="C352" s="46">
        <v>53215</v>
      </c>
      <c r="D352" s="27">
        <v>1320040</v>
      </c>
      <c r="E352" s="27">
        <v>105603</v>
      </c>
      <c r="F352" s="27">
        <v>1425643</v>
      </c>
    </row>
    <row r="353" spans="1:6" ht="12.75" x14ac:dyDescent="0.15">
      <c r="A353" s="26">
        <v>13</v>
      </c>
      <c r="B353" s="45">
        <v>44870</v>
      </c>
      <c r="C353" s="46">
        <v>50255</v>
      </c>
      <c r="D353" s="27">
        <v>482576</v>
      </c>
      <c r="E353" s="27">
        <v>38606</v>
      </c>
      <c r="F353" s="27">
        <v>521182</v>
      </c>
    </row>
    <row r="354" spans="1:6" ht="12.75" x14ac:dyDescent="0.15">
      <c r="A354" s="26">
        <v>14</v>
      </c>
      <c r="B354" s="45">
        <v>44869</v>
      </c>
      <c r="C354" s="46">
        <v>50220</v>
      </c>
      <c r="D354" s="27">
        <v>2262254</v>
      </c>
      <c r="E354" s="27">
        <v>180980</v>
      </c>
      <c r="F354" s="27">
        <v>2443234</v>
      </c>
    </row>
    <row r="355" spans="1:6" ht="12.75" x14ac:dyDescent="0.15">
      <c r="A355" s="26">
        <v>15</v>
      </c>
      <c r="B355" s="45">
        <v>44866</v>
      </c>
      <c r="C355" s="46">
        <v>49641</v>
      </c>
      <c r="D355" s="27">
        <v>2661181</v>
      </c>
      <c r="E355" s="27">
        <v>212894</v>
      </c>
      <c r="F355" s="27">
        <v>2874075</v>
      </c>
    </row>
    <row r="356" spans="1:6" ht="12.75" x14ac:dyDescent="0.15">
      <c r="A356" s="26">
        <v>16</v>
      </c>
      <c r="B356" s="45">
        <v>44866</v>
      </c>
      <c r="C356" s="46">
        <v>49559</v>
      </c>
      <c r="D356" s="27">
        <v>939431</v>
      </c>
      <c r="E356" s="27">
        <v>75154</v>
      </c>
      <c r="F356" s="27">
        <v>1014585</v>
      </c>
    </row>
    <row r="357" spans="1:6" ht="12.75" x14ac:dyDescent="0.15">
      <c r="A357" s="26">
        <v>17</v>
      </c>
      <c r="B357" s="45">
        <v>44870</v>
      </c>
      <c r="C357" s="46">
        <v>50295</v>
      </c>
      <c r="D357" s="27">
        <v>1171327</v>
      </c>
      <c r="E357" s="27">
        <v>93706</v>
      </c>
      <c r="F357" s="27">
        <v>1265033</v>
      </c>
    </row>
    <row r="358" spans="1:6" ht="12.75" x14ac:dyDescent="0.15">
      <c r="A358" s="26">
        <v>18</v>
      </c>
      <c r="B358" s="45">
        <v>44873</v>
      </c>
      <c r="C358" s="46">
        <v>50333</v>
      </c>
      <c r="D358" s="27">
        <v>1133613</v>
      </c>
      <c r="E358" s="27">
        <v>90689</v>
      </c>
      <c r="F358" s="27">
        <v>1224302</v>
      </c>
    </row>
    <row r="359" spans="1:6" ht="12.75" x14ac:dyDescent="0.15">
      <c r="A359" s="26">
        <v>19</v>
      </c>
      <c r="B359" s="45">
        <v>44873</v>
      </c>
      <c r="C359" s="46">
        <v>50332</v>
      </c>
      <c r="D359" s="27">
        <v>2708234</v>
      </c>
      <c r="E359" s="27">
        <v>216659</v>
      </c>
      <c r="F359" s="27">
        <v>2924893</v>
      </c>
    </row>
    <row r="360" spans="1:6" ht="12.75" x14ac:dyDescent="0.15">
      <c r="A360" s="26">
        <v>20</v>
      </c>
      <c r="B360" s="45">
        <v>44874</v>
      </c>
      <c r="C360" s="46">
        <v>50528</v>
      </c>
      <c r="D360" s="27">
        <v>527525</v>
      </c>
      <c r="E360" s="27">
        <v>42202</v>
      </c>
      <c r="F360" s="27">
        <v>569727</v>
      </c>
    </row>
    <row r="361" spans="1:6" ht="12.75" x14ac:dyDescent="0.15">
      <c r="A361" s="26">
        <v>21</v>
      </c>
      <c r="B361" s="45">
        <v>44875</v>
      </c>
      <c r="C361" s="46">
        <v>50665</v>
      </c>
      <c r="D361" s="27">
        <v>3863108</v>
      </c>
      <c r="E361" s="27">
        <v>309049</v>
      </c>
      <c r="F361" s="27">
        <v>4172157</v>
      </c>
    </row>
    <row r="362" spans="1:6" ht="12.75" x14ac:dyDescent="0.15">
      <c r="A362" s="26">
        <v>22</v>
      </c>
      <c r="B362" s="45">
        <v>44873</v>
      </c>
      <c r="C362" s="46">
        <v>50356</v>
      </c>
      <c r="D362" s="27">
        <v>1225289</v>
      </c>
      <c r="E362" s="27">
        <v>98023</v>
      </c>
      <c r="F362" s="27">
        <v>1323312</v>
      </c>
    </row>
    <row r="363" spans="1:6" ht="12.75" x14ac:dyDescent="0.15">
      <c r="A363" s="26">
        <v>23</v>
      </c>
      <c r="B363" s="45">
        <v>44873</v>
      </c>
      <c r="C363" s="46">
        <v>50342</v>
      </c>
      <c r="D363" s="27">
        <v>995800</v>
      </c>
      <c r="E363" s="27">
        <v>79664</v>
      </c>
      <c r="F363" s="27">
        <v>1075464</v>
      </c>
    </row>
    <row r="364" spans="1:6" ht="12.75" x14ac:dyDescent="0.15">
      <c r="A364" s="26">
        <v>24</v>
      </c>
      <c r="B364" s="45">
        <v>44874</v>
      </c>
      <c r="C364" s="46">
        <v>50635</v>
      </c>
      <c r="D364" s="27">
        <v>1094121</v>
      </c>
      <c r="E364" s="27">
        <v>87530</v>
      </c>
      <c r="F364" s="27">
        <v>1181651</v>
      </c>
    </row>
    <row r="365" spans="1:6" ht="12.75" x14ac:dyDescent="0.15">
      <c r="A365" s="26">
        <v>25</v>
      </c>
      <c r="B365" s="45">
        <v>44876</v>
      </c>
      <c r="C365" s="46">
        <v>50684</v>
      </c>
      <c r="D365" s="27">
        <v>1321396</v>
      </c>
      <c r="E365" s="27">
        <v>105712</v>
      </c>
      <c r="F365" s="27">
        <v>1427108</v>
      </c>
    </row>
    <row r="366" spans="1:6" ht="12.75" x14ac:dyDescent="0.15">
      <c r="A366" s="26">
        <v>26</v>
      </c>
      <c r="B366" s="45">
        <v>44874</v>
      </c>
      <c r="C366" s="46">
        <v>50593</v>
      </c>
      <c r="D366" s="27">
        <v>1114686</v>
      </c>
      <c r="E366" s="27">
        <v>89175</v>
      </c>
      <c r="F366" s="27">
        <v>1203861</v>
      </c>
    </row>
    <row r="367" spans="1:6" ht="12.75" x14ac:dyDescent="0.15">
      <c r="A367" s="26">
        <v>27</v>
      </c>
      <c r="B367" s="45">
        <v>44872</v>
      </c>
      <c r="C367" s="46">
        <v>50326</v>
      </c>
      <c r="D367" s="27">
        <v>738536</v>
      </c>
      <c r="E367" s="27">
        <v>59083</v>
      </c>
      <c r="F367" s="27">
        <v>797619</v>
      </c>
    </row>
    <row r="368" spans="1:6" ht="12.75" x14ac:dyDescent="0.15">
      <c r="A368" s="26">
        <v>28</v>
      </c>
      <c r="B368" s="45">
        <v>44876</v>
      </c>
      <c r="C368" s="46">
        <v>50793</v>
      </c>
      <c r="D368" s="27">
        <v>1284961</v>
      </c>
      <c r="E368" s="27">
        <v>102797</v>
      </c>
      <c r="F368" s="27">
        <v>1387758</v>
      </c>
    </row>
    <row r="369" spans="1:6" ht="12.75" x14ac:dyDescent="0.15">
      <c r="A369" s="26">
        <v>29</v>
      </c>
      <c r="B369" s="45">
        <v>44877</v>
      </c>
      <c r="C369" s="46">
        <v>50902</v>
      </c>
      <c r="D369" s="27">
        <v>1491632</v>
      </c>
      <c r="E369" s="27">
        <v>119331</v>
      </c>
      <c r="F369" s="27">
        <v>1610963</v>
      </c>
    </row>
    <row r="370" spans="1:6" ht="12.75" x14ac:dyDescent="0.15">
      <c r="A370" s="26">
        <v>30</v>
      </c>
      <c r="B370" s="45">
        <v>44882</v>
      </c>
      <c r="C370" s="46">
        <v>51180</v>
      </c>
      <c r="D370" s="27">
        <v>3181986</v>
      </c>
      <c r="E370" s="27">
        <v>254559</v>
      </c>
      <c r="F370" s="27">
        <v>3436545</v>
      </c>
    </row>
    <row r="371" spans="1:6" ht="12.75" x14ac:dyDescent="0.15">
      <c r="A371" s="26">
        <v>31</v>
      </c>
      <c r="B371" s="45">
        <v>44881</v>
      </c>
      <c r="C371" s="46">
        <v>51050</v>
      </c>
      <c r="D371" s="27">
        <v>1483729</v>
      </c>
      <c r="E371" s="27">
        <v>118698</v>
      </c>
      <c r="F371" s="27">
        <v>1602427</v>
      </c>
    </row>
    <row r="372" spans="1:6" ht="12.75" x14ac:dyDescent="0.15">
      <c r="A372" s="26">
        <v>32</v>
      </c>
      <c r="B372" s="45">
        <v>44882</v>
      </c>
      <c r="C372" s="46">
        <v>51054</v>
      </c>
      <c r="D372" s="27">
        <v>549890</v>
      </c>
      <c r="E372" s="27">
        <v>43991</v>
      </c>
      <c r="F372" s="27">
        <v>593881</v>
      </c>
    </row>
    <row r="373" spans="1:6" ht="12.75" x14ac:dyDescent="0.15">
      <c r="A373" s="26">
        <v>33</v>
      </c>
      <c r="B373" s="45">
        <v>44880</v>
      </c>
      <c r="C373" s="46">
        <v>51006</v>
      </c>
      <c r="D373" s="27">
        <v>1722955</v>
      </c>
      <c r="E373" s="27">
        <v>137836</v>
      </c>
      <c r="F373" s="27">
        <v>1860791</v>
      </c>
    </row>
    <row r="374" spans="1:6" ht="12.75" x14ac:dyDescent="0.15">
      <c r="A374" s="26">
        <v>34</v>
      </c>
      <c r="B374" s="45">
        <v>44881</v>
      </c>
      <c r="C374" s="46">
        <v>51051</v>
      </c>
      <c r="D374" s="27">
        <v>1451881</v>
      </c>
      <c r="E374" s="27">
        <v>116150</v>
      </c>
      <c r="F374" s="27">
        <v>1568031</v>
      </c>
    </row>
    <row r="375" spans="1:6" ht="12.75" x14ac:dyDescent="0.15">
      <c r="A375" s="26">
        <v>35</v>
      </c>
      <c r="B375" s="45">
        <v>44881</v>
      </c>
      <c r="C375" s="46">
        <v>51035</v>
      </c>
      <c r="D375" s="27">
        <v>1192838</v>
      </c>
      <c r="E375" s="27">
        <v>95427</v>
      </c>
      <c r="F375" s="27">
        <v>1288265</v>
      </c>
    </row>
    <row r="376" spans="1:6" ht="12.75" x14ac:dyDescent="0.15">
      <c r="A376" s="26">
        <v>36</v>
      </c>
      <c r="B376" s="45">
        <v>44879</v>
      </c>
      <c r="C376" s="46">
        <v>50918</v>
      </c>
      <c r="D376" s="27">
        <v>1597107</v>
      </c>
      <c r="E376" s="27">
        <v>127769</v>
      </c>
      <c r="F376" s="27">
        <v>1724876</v>
      </c>
    </row>
    <row r="377" spans="1:6" ht="12.75" x14ac:dyDescent="0.15">
      <c r="A377" s="26">
        <v>37</v>
      </c>
      <c r="B377" s="45">
        <v>44883</v>
      </c>
      <c r="C377" s="46">
        <v>51578</v>
      </c>
      <c r="D377" s="27">
        <v>1492976</v>
      </c>
      <c r="E377" s="27">
        <v>119438</v>
      </c>
      <c r="F377" s="27">
        <v>1612414</v>
      </c>
    </row>
    <row r="378" spans="1:6" ht="12.75" x14ac:dyDescent="0.15">
      <c r="A378" s="26">
        <v>38</v>
      </c>
      <c r="B378" s="45">
        <v>44882</v>
      </c>
      <c r="C378" s="46">
        <v>51175</v>
      </c>
      <c r="D378" s="27">
        <v>924437</v>
      </c>
      <c r="E378" s="27">
        <v>73955</v>
      </c>
      <c r="F378" s="27">
        <v>998392</v>
      </c>
    </row>
    <row r="379" spans="1:6" ht="12.75" x14ac:dyDescent="0.15">
      <c r="A379" s="26">
        <v>39</v>
      </c>
      <c r="B379" s="45">
        <v>44883</v>
      </c>
      <c r="C379" s="46">
        <v>51194</v>
      </c>
      <c r="D379" s="27">
        <v>1419063</v>
      </c>
      <c r="E379" s="27">
        <v>113525</v>
      </c>
      <c r="F379" s="27">
        <v>1532588</v>
      </c>
    </row>
    <row r="380" spans="1:6" ht="12.75" x14ac:dyDescent="0.15">
      <c r="A380" s="26">
        <v>40</v>
      </c>
      <c r="B380" s="45">
        <v>44882</v>
      </c>
      <c r="C380" s="46">
        <v>51112</v>
      </c>
      <c r="D380" s="27">
        <v>602490</v>
      </c>
      <c r="E380" s="27">
        <v>48199</v>
      </c>
      <c r="F380" s="27">
        <v>650689</v>
      </c>
    </row>
    <row r="381" spans="1:6" ht="12.75" x14ac:dyDescent="0.15">
      <c r="A381" s="26">
        <v>41</v>
      </c>
      <c r="B381" s="45">
        <v>44884</v>
      </c>
      <c r="C381" s="46">
        <v>51962</v>
      </c>
      <c r="D381" s="27">
        <v>1336380</v>
      </c>
      <c r="E381" s="27">
        <v>106910</v>
      </c>
      <c r="F381" s="27">
        <v>1443290</v>
      </c>
    </row>
    <row r="382" spans="1:6" ht="12.75" x14ac:dyDescent="0.15">
      <c r="A382" s="26">
        <v>42</v>
      </c>
      <c r="B382" s="45">
        <v>44882</v>
      </c>
      <c r="C382" s="46">
        <v>51113</v>
      </c>
      <c r="D382" s="27">
        <v>2827408</v>
      </c>
      <c r="E382" s="27">
        <v>226193</v>
      </c>
      <c r="F382" s="27">
        <v>3053601</v>
      </c>
    </row>
    <row r="383" spans="1:6" ht="12.75" x14ac:dyDescent="0.15">
      <c r="A383" s="26">
        <v>43</v>
      </c>
      <c r="B383" s="45">
        <v>44882</v>
      </c>
      <c r="C383" s="46">
        <v>51174</v>
      </c>
      <c r="D383" s="27">
        <v>1952158</v>
      </c>
      <c r="E383" s="27">
        <v>156173</v>
      </c>
      <c r="F383" s="27">
        <v>2108331</v>
      </c>
    </row>
    <row r="384" spans="1:6" ht="12.75" x14ac:dyDescent="0.15">
      <c r="A384" s="26">
        <v>44</v>
      </c>
      <c r="B384" s="45">
        <v>44887</v>
      </c>
      <c r="C384" s="46">
        <v>52055</v>
      </c>
      <c r="D384" s="27">
        <v>697594</v>
      </c>
      <c r="E384" s="27">
        <v>55808</v>
      </c>
      <c r="F384" s="27">
        <v>753402</v>
      </c>
    </row>
    <row r="385" spans="1:6" ht="12.75" x14ac:dyDescent="0.15">
      <c r="A385" s="26">
        <v>45</v>
      </c>
      <c r="B385" s="45">
        <v>44887</v>
      </c>
      <c r="C385" s="46">
        <v>52018</v>
      </c>
      <c r="D385" s="27">
        <v>1022096</v>
      </c>
      <c r="E385" s="27">
        <v>81768</v>
      </c>
      <c r="F385" s="27">
        <v>1103864</v>
      </c>
    </row>
    <row r="386" spans="1:6" ht="12.75" x14ac:dyDescent="0.15">
      <c r="A386" s="26">
        <v>46</v>
      </c>
      <c r="B386" s="45">
        <v>44887</v>
      </c>
      <c r="C386" s="46">
        <v>52057</v>
      </c>
      <c r="D386" s="27">
        <v>1688082</v>
      </c>
      <c r="E386" s="27">
        <v>135047</v>
      </c>
      <c r="F386" s="27">
        <v>1823129</v>
      </c>
    </row>
    <row r="387" spans="1:6" ht="12.75" x14ac:dyDescent="0.15">
      <c r="A387" s="26">
        <v>47</v>
      </c>
      <c r="B387" s="45">
        <v>44887</v>
      </c>
      <c r="C387" s="46">
        <v>52059</v>
      </c>
      <c r="D387" s="27">
        <v>1588287</v>
      </c>
      <c r="E387" s="27">
        <v>127063</v>
      </c>
      <c r="F387" s="27">
        <v>1715350</v>
      </c>
    </row>
    <row r="388" spans="1:6" ht="12.75" x14ac:dyDescent="0.15">
      <c r="A388" s="26">
        <v>48</v>
      </c>
      <c r="B388" s="45">
        <v>44882</v>
      </c>
      <c r="C388" s="46">
        <v>51176</v>
      </c>
      <c r="D388" s="27">
        <v>5090545</v>
      </c>
      <c r="E388" s="27">
        <v>407244</v>
      </c>
      <c r="F388" s="27">
        <v>5497789</v>
      </c>
    </row>
    <row r="389" spans="1:6" ht="12.75" x14ac:dyDescent="0.15">
      <c r="A389" s="26">
        <v>49</v>
      </c>
      <c r="B389" s="45">
        <v>44887</v>
      </c>
      <c r="C389" s="46">
        <v>52035</v>
      </c>
      <c r="D389" s="27">
        <v>3764972</v>
      </c>
      <c r="E389" s="27">
        <v>301198</v>
      </c>
      <c r="F389" s="27">
        <v>4066170</v>
      </c>
    </row>
    <row r="390" spans="1:6" ht="12.75" x14ac:dyDescent="0.15">
      <c r="A390" s="26">
        <v>50</v>
      </c>
      <c r="B390" s="45">
        <v>44881</v>
      </c>
      <c r="C390" s="46">
        <v>51038</v>
      </c>
      <c r="D390" s="27">
        <v>1753051</v>
      </c>
      <c r="E390" s="27">
        <v>140244</v>
      </c>
      <c r="F390" s="27">
        <v>1893295</v>
      </c>
    </row>
    <row r="391" spans="1:6" ht="12.75" x14ac:dyDescent="0.15">
      <c r="A391" s="26">
        <v>51</v>
      </c>
      <c r="B391" s="45">
        <v>44890</v>
      </c>
      <c r="C391" s="46">
        <v>52736</v>
      </c>
      <c r="D391" s="27">
        <v>770817</v>
      </c>
      <c r="E391" s="27">
        <v>61665</v>
      </c>
      <c r="F391" s="27">
        <v>832482</v>
      </c>
    </row>
    <row r="392" spans="1:6" ht="12.75" x14ac:dyDescent="0.15">
      <c r="A392" s="26">
        <v>52</v>
      </c>
      <c r="B392" s="45">
        <v>44890</v>
      </c>
      <c r="C392" s="46">
        <v>52786</v>
      </c>
      <c r="D392" s="27">
        <v>780309</v>
      </c>
      <c r="E392" s="27">
        <v>62425</v>
      </c>
      <c r="F392" s="27">
        <v>842734</v>
      </c>
    </row>
    <row r="394" spans="1:6" x14ac:dyDescent="0.15">
      <c r="D394" s="134">
        <v>87004557</v>
      </c>
    </row>
  </sheetData>
  <autoFilter ref="A4:F392" xr:uid="{0B7680F5-565B-4160-A1E6-675278D0C4EB}"/>
  <mergeCells count="5">
    <mergeCell ref="A3:A4"/>
    <mergeCell ref="B3:C3"/>
    <mergeCell ref="D3:D4"/>
    <mergeCell ref="E3:E4"/>
    <mergeCell ref="F3:F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924F5-559F-4CA6-B25C-ADEFF885486D}">
  <dimension ref="A1:H381"/>
  <sheetViews>
    <sheetView topLeftCell="A431" zoomScaleNormal="100" workbookViewId="0">
      <selection activeCell="G308" sqref="G308"/>
    </sheetView>
  </sheetViews>
  <sheetFormatPr defaultRowHeight="12.75" x14ac:dyDescent="0.15"/>
  <cols>
    <col min="1" max="1" width="26.7109375" style="18" customWidth="1"/>
    <col min="2" max="2" width="16.5703125" style="18" bestFit="1" customWidth="1"/>
    <col min="3" max="3" width="20.28515625" style="18" customWidth="1"/>
    <col min="4" max="4" width="14.7109375" style="18" bestFit="1" customWidth="1"/>
    <col min="5" max="5" width="13.28515625" style="18" bestFit="1" customWidth="1"/>
    <col min="6" max="6" width="14.7109375" style="18" bestFit="1" customWidth="1"/>
  </cols>
  <sheetData>
    <row r="1" spans="1:6" ht="18.75" x14ac:dyDescent="0.15">
      <c r="A1" s="188" t="s">
        <v>224</v>
      </c>
      <c r="B1" s="188"/>
      <c r="C1" s="188"/>
      <c r="D1" s="188"/>
      <c r="E1" s="188"/>
      <c r="F1" s="188"/>
    </row>
    <row r="2" spans="1:6" ht="12.75" customHeight="1" x14ac:dyDescent="0.15">
      <c r="A2" s="189" t="s">
        <v>225</v>
      </c>
      <c r="B2" s="189"/>
      <c r="C2" s="189"/>
      <c r="D2" s="189"/>
      <c r="E2" s="189"/>
      <c r="F2" s="189"/>
    </row>
    <row r="5" spans="1:6" x14ac:dyDescent="0.15">
      <c r="A5" s="185" t="s">
        <v>186</v>
      </c>
      <c r="B5" s="186" t="s">
        <v>187</v>
      </c>
      <c r="C5" s="186"/>
      <c r="D5" s="187" t="s">
        <v>188</v>
      </c>
      <c r="E5" s="187" t="s">
        <v>189</v>
      </c>
      <c r="F5" s="185" t="s">
        <v>190</v>
      </c>
    </row>
    <row r="6" spans="1:6" x14ac:dyDescent="0.15">
      <c r="A6" s="185"/>
      <c r="B6" s="44" t="s">
        <v>195</v>
      </c>
      <c r="C6" s="44" t="s">
        <v>196</v>
      </c>
      <c r="D6" s="187"/>
      <c r="E6" s="187"/>
      <c r="F6" s="185"/>
    </row>
    <row r="7" spans="1:6" x14ac:dyDescent="0.15">
      <c r="A7" s="26">
        <v>1</v>
      </c>
      <c r="B7" s="45">
        <v>44502</v>
      </c>
      <c r="C7" s="26">
        <v>632</v>
      </c>
      <c r="D7" s="27">
        <v>5695380</v>
      </c>
      <c r="E7" s="27">
        <v>569538</v>
      </c>
      <c r="F7" s="27">
        <v>6264918</v>
      </c>
    </row>
    <row r="8" spans="1:6" x14ac:dyDescent="0.15">
      <c r="A8" s="26">
        <v>2</v>
      </c>
      <c r="B8" s="45">
        <v>44501</v>
      </c>
      <c r="C8" s="26">
        <v>628</v>
      </c>
      <c r="D8" s="27">
        <v>2119580</v>
      </c>
      <c r="E8" s="27">
        <v>211958</v>
      </c>
      <c r="F8" s="27">
        <v>2331538</v>
      </c>
    </row>
    <row r="9" spans="1:6" x14ac:dyDescent="0.15">
      <c r="A9" s="26">
        <v>3</v>
      </c>
      <c r="B9" s="45">
        <v>44501</v>
      </c>
      <c r="C9" s="26">
        <v>528</v>
      </c>
      <c r="D9" s="27">
        <v>1131995</v>
      </c>
      <c r="E9" s="27">
        <v>113200</v>
      </c>
      <c r="F9" s="27">
        <v>1245195</v>
      </c>
    </row>
    <row r="10" spans="1:6" x14ac:dyDescent="0.15">
      <c r="A10" s="26">
        <v>4</v>
      </c>
      <c r="B10" s="45">
        <v>44502</v>
      </c>
      <c r="C10" s="26">
        <v>631</v>
      </c>
      <c r="D10" s="27">
        <v>2156895</v>
      </c>
      <c r="E10" s="27">
        <v>215690</v>
      </c>
      <c r="F10" s="27">
        <v>2372585</v>
      </c>
    </row>
    <row r="11" spans="1:6" x14ac:dyDescent="0.15">
      <c r="A11" s="26">
        <v>5</v>
      </c>
      <c r="B11" s="45">
        <v>44501</v>
      </c>
      <c r="C11" s="26">
        <v>630</v>
      </c>
      <c r="D11" s="27">
        <v>992477</v>
      </c>
      <c r="E11" s="27">
        <v>99248</v>
      </c>
      <c r="F11" s="27">
        <v>1091725</v>
      </c>
    </row>
    <row r="12" spans="1:6" x14ac:dyDescent="0.15">
      <c r="A12" s="26">
        <v>6</v>
      </c>
      <c r="B12" s="45">
        <v>44501</v>
      </c>
      <c r="C12" s="26">
        <v>629</v>
      </c>
      <c r="D12" s="27">
        <v>3783540</v>
      </c>
      <c r="E12" s="27">
        <v>378354</v>
      </c>
      <c r="F12" s="27">
        <v>4161894</v>
      </c>
    </row>
    <row r="13" spans="1:6" x14ac:dyDescent="0.15">
      <c r="A13" s="26">
        <v>7</v>
      </c>
      <c r="B13" s="45">
        <v>44505</v>
      </c>
      <c r="C13" s="26">
        <v>865</v>
      </c>
      <c r="D13" s="27">
        <v>1227902</v>
      </c>
      <c r="E13" s="27">
        <v>122790</v>
      </c>
      <c r="F13" s="27">
        <v>1350692</v>
      </c>
    </row>
    <row r="14" spans="1:6" x14ac:dyDescent="0.15">
      <c r="A14" s="26">
        <v>8</v>
      </c>
      <c r="B14" s="45">
        <v>44503</v>
      </c>
      <c r="C14" s="26">
        <v>776</v>
      </c>
      <c r="D14" s="27">
        <v>1258724</v>
      </c>
      <c r="E14" s="27">
        <v>125872</v>
      </c>
      <c r="F14" s="27">
        <v>1384596</v>
      </c>
    </row>
    <row r="15" spans="1:6" x14ac:dyDescent="0.15">
      <c r="A15" s="26">
        <v>9</v>
      </c>
      <c r="B15" s="45">
        <v>44506</v>
      </c>
      <c r="C15" s="26">
        <v>1096</v>
      </c>
      <c r="D15" s="27">
        <v>2982653</v>
      </c>
      <c r="E15" s="27">
        <v>298265</v>
      </c>
      <c r="F15" s="27">
        <v>3280918</v>
      </c>
    </row>
    <row r="16" spans="1:6" x14ac:dyDescent="0.15">
      <c r="A16" s="26">
        <v>10</v>
      </c>
      <c r="B16" s="45">
        <v>44506</v>
      </c>
      <c r="C16" s="26">
        <v>1094</v>
      </c>
      <c r="D16" s="27">
        <v>3103980</v>
      </c>
      <c r="E16" s="27">
        <v>310398</v>
      </c>
      <c r="F16" s="27">
        <v>3414378</v>
      </c>
    </row>
    <row r="17" spans="1:6" x14ac:dyDescent="0.15">
      <c r="A17" s="26">
        <v>11</v>
      </c>
      <c r="B17" s="45">
        <v>44508</v>
      </c>
      <c r="C17" s="26">
        <v>1104</v>
      </c>
      <c r="D17" s="27">
        <v>3678230</v>
      </c>
      <c r="E17" s="27">
        <v>367823</v>
      </c>
      <c r="F17" s="27">
        <v>4046053</v>
      </c>
    </row>
    <row r="18" spans="1:6" x14ac:dyDescent="0.15">
      <c r="A18" s="26">
        <v>12</v>
      </c>
      <c r="B18" s="45">
        <v>44510</v>
      </c>
      <c r="C18" s="26">
        <v>1208</v>
      </c>
      <c r="D18" s="27">
        <v>1122539</v>
      </c>
      <c r="E18" s="27">
        <v>112254</v>
      </c>
      <c r="F18" s="27">
        <v>1234793</v>
      </c>
    </row>
    <row r="19" spans="1:6" x14ac:dyDescent="0.15">
      <c r="A19" s="26">
        <v>13</v>
      </c>
      <c r="B19" s="45">
        <v>44509</v>
      </c>
      <c r="C19" s="26">
        <v>1188</v>
      </c>
      <c r="D19" s="27">
        <v>936903</v>
      </c>
      <c r="E19" s="27">
        <v>93690</v>
      </c>
      <c r="F19" s="27">
        <v>1030593</v>
      </c>
    </row>
    <row r="20" spans="1:6" x14ac:dyDescent="0.15">
      <c r="A20" s="26">
        <v>14</v>
      </c>
      <c r="B20" s="45">
        <v>44510</v>
      </c>
      <c r="C20" s="26">
        <v>1251</v>
      </c>
      <c r="D20" s="27">
        <v>2755002</v>
      </c>
      <c r="E20" s="27">
        <v>275500</v>
      </c>
      <c r="F20" s="27">
        <v>3030502</v>
      </c>
    </row>
    <row r="21" spans="1:6" x14ac:dyDescent="0.15">
      <c r="A21" s="26">
        <v>15</v>
      </c>
      <c r="B21" s="45">
        <v>44512</v>
      </c>
      <c r="C21" s="26">
        <v>1378</v>
      </c>
      <c r="D21" s="27">
        <v>3003199</v>
      </c>
      <c r="E21" s="27">
        <v>300320</v>
      </c>
      <c r="F21" s="27">
        <v>3303519</v>
      </c>
    </row>
    <row r="22" spans="1:6" x14ac:dyDescent="0.15">
      <c r="A22" s="26">
        <v>16</v>
      </c>
      <c r="B22" s="45">
        <v>44508</v>
      </c>
      <c r="C22" s="26">
        <v>1132</v>
      </c>
      <c r="D22" s="27">
        <v>1469988</v>
      </c>
      <c r="E22" s="27">
        <v>146999</v>
      </c>
      <c r="F22" s="27">
        <v>1616987</v>
      </c>
    </row>
    <row r="23" spans="1:6" x14ac:dyDescent="0.15">
      <c r="A23" s="26">
        <v>17</v>
      </c>
      <c r="B23" s="45">
        <v>44511</v>
      </c>
      <c r="C23" s="26">
        <v>1314</v>
      </c>
      <c r="D23" s="27">
        <v>1511770</v>
      </c>
      <c r="E23" s="27">
        <v>151177</v>
      </c>
      <c r="F23" s="27">
        <v>1662947</v>
      </c>
    </row>
    <row r="24" spans="1:6" x14ac:dyDescent="0.15">
      <c r="A24" s="26">
        <v>18</v>
      </c>
      <c r="B24" s="45">
        <v>44513</v>
      </c>
      <c r="C24" s="26">
        <v>1469</v>
      </c>
      <c r="D24" s="27">
        <v>1217819</v>
      </c>
      <c r="E24" s="27">
        <v>121782</v>
      </c>
      <c r="F24" s="27">
        <v>1339601</v>
      </c>
    </row>
    <row r="25" spans="1:6" x14ac:dyDescent="0.15">
      <c r="A25" s="26">
        <v>19</v>
      </c>
      <c r="B25" s="45">
        <v>44513</v>
      </c>
      <c r="C25" s="26">
        <v>1545</v>
      </c>
      <c r="D25" s="27">
        <v>2445180</v>
      </c>
      <c r="E25" s="27">
        <v>244518</v>
      </c>
      <c r="F25" s="27">
        <v>2689698</v>
      </c>
    </row>
    <row r="26" spans="1:6" x14ac:dyDescent="0.15">
      <c r="A26" s="26">
        <v>20</v>
      </c>
      <c r="B26" s="45">
        <v>44513</v>
      </c>
      <c r="C26" s="26">
        <v>1544</v>
      </c>
      <c r="D26" s="27">
        <v>1906545</v>
      </c>
      <c r="E26" s="27">
        <v>190655</v>
      </c>
      <c r="F26" s="27">
        <v>2097200</v>
      </c>
    </row>
    <row r="27" spans="1:6" x14ac:dyDescent="0.15">
      <c r="A27" s="26">
        <v>21</v>
      </c>
      <c r="B27" s="45">
        <v>44517</v>
      </c>
      <c r="C27" s="26">
        <v>1832</v>
      </c>
      <c r="D27" s="27">
        <v>2590110</v>
      </c>
      <c r="E27" s="27">
        <v>259011</v>
      </c>
      <c r="F27" s="27">
        <v>2849121</v>
      </c>
    </row>
    <row r="28" spans="1:6" x14ac:dyDescent="0.15">
      <c r="A28" s="26">
        <v>22</v>
      </c>
      <c r="B28" s="45">
        <v>44517</v>
      </c>
      <c r="C28" s="26">
        <v>1834</v>
      </c>
      <c r="D28" s="27">
        <v>3253305</v>
      </c>
      <c r="E28" s="27">
        <v>325331</v>
      </c>
      <c r="F28" s="27">
        <v>3578636</v>
      </c>
    </row>
    <row r="29" spans="1:6" x14ac:dyDescent="0.15">
      <c r="A29" s="26">
        <v>23</v>
      </c>
      <c r="B29" s="45">
        <v>44517</v>
      </c>
      <c r="C29" s="26">
        <v>1833</v>
      </c>
      <c r="D29" s="27">
        <v>2459526</v>
      </c>
      <c r="E29" s="27">
        <v>245953</v>
      </c>
      <c r="F29" s="27">
        <v>2705479</v>
      </c>
    </row>
    <row r="30" spans="1:6" x14ac:dyDescent="0.15">
      <c r="A30" s="26">
        <v>24</v>
      </c>
      <c r="B30" s="45">
        <v>44515</v>
      </c>
      <c r="C30" s="26">
        <v>1603</v>
      </c>
      <c r="D30" s="27">
        <v>2901940</v>
      </c>
      <c r="E30" s="27">
        <v>290194</v>
      </c>
      <c r="F30" s="27">
        <v>3192134</v>
      </c>
    </row>
    <row r="31" spans="1:6" x14ac:dyDescent="0.15">
      <c r="A31" s="26">
        <v>25</v>
      </c>
      <c r="B31" s="45">
        <v>44523</v>
      </c>
      <c r="C31" s="26">
        <v>2141</v>
      </c>
      <c r="D31" s="27">
        <v>1196820</v>
      </c>
      <c r="E31" s="27">
        <v>119682</v>
      </c>
      <c r="F31" s="27">
        <v>1316502</v>
      </c>
    </row>
    <row r="32" spans="1:6" x14ac:dyDescent="0.15">
      <c r="A32" s="26">
        <v>26</v>
      </c>
      <c r="B32" s="45">
        <v>44523</v>
      </c>
      <c r="C32" s="26">
        <v>2142</v>
      </c>
      <c r="D32" s="27">
        <v>4051670</v>
      </c>
      <c r="E32" s="27">
        <v>405167</v>
      </c>
      <c r="F32" s="27">
        <v>4456837</v>
      </c>
    </row>
    <row r="33" spans="1:6" x14ac:dyDescent="0.15">
      <c r="A33" s="26">
        <v>27</v>
      </c>
      <c r="B33" s="45">
        <v>44526</v>
      </c>
      <c r="C33" s="26">
        <v>2458</v>
      </c>
      <c r="D33" s="27">
        <v>2895895</v>
      </c>
      <c r="E33" s="27">
        <v>289590</v>
      </c>
      <c r="F33" s="27">
        <v>3185485</v>
      </c>
    </row>
    <row r="34" spans="1:6" x14ac:dyDescent="0.15">
      <c r="A34" s="26">
        <v>28</v>
      </c>
      <c r="B34" s="45">
        <v>44523</v>
      </c>
      <c r="C34" s="26">
        <v>2188</v>
      </c>
      <c r="D34" s="27">
        <v>1551990</v>
      </c>
      <c r="E34" s="27">
        <v>155199</v>
      </c>
      <c r="F34" s="27">
        <v>1707189</v>
      </c>
    </row>
    <row r="35" spans="1:6" x14ac:dyDescent="0.15">
      <c r="A35" s="26">
        <v>29</v>
      </c>
      <c r="B35" s="45">
        <v>44526</v>
      </c>
      <c r="C35" s="26">
        <v>2468</v>
      </c>
      <c r="D35" s="27">
        <v>984245</v>
      </c>
      <c r="E35" s="27">
        <v>98425</v>
      </c>
      <c r="F35" s="27">
        <v>1082670</v>
      </c>
    </row>
    <row r="36" spans="1:6" x14ac:dyDescent="0.15">
      <c r="A36" s="26">
        <v>30</v>
      </c>
      <c r="B36" s="45">
        <v>44523</v>
      </c>
      <c r="C36" s="26">
        <v>2150</v>
      </c>
      <c r="D36" s="27">
        <v>2310533</v>
      </c>
      <c r="E36" s="27">
        <v>231053</v>
      </c>
      <c r="F36" s="27">
        <v>2541586</v>
      </c>
    </row>
    <row r="37" spans="1:6" x14ac:dyDescent="0.15">
      <c r="A37" s="26">
        <v>31</v>
      </c>
      <c r="B37" s="45">
        <v>44524</v>
      </c>
      <c r="C37" s="26">
        <v>2337</v>
      </c>
      <c r="D37" s="27">
        <v>718092</v>
      </c>
      <c r="E37" s="27">
        <v>71809</v>
      </c>
      <c r="F37" s="27">
        <v>789901</v>
      </c>
    </row>
    <row r="38" spans="1:6" x14ac:dyDescent="0.15">
      <c r="A38" s="26">
        <v>32</v>
      </c>
      <c r="B38" s="45">
        <v>44524</v>
      </c>
      <c r="C38" s="26">
        <v>2312</v>
      </c>
      <c r="D38" s="27">
        <v>1620615</v>
      </c>
      <c r="E38" s="27">
        <v>162062</v>
      </c>
      <c r="F38" s="27">
        <v>1782677</v>
      </c>
    </row>
    <row r="39" spans="1:6" x14ac:dyDescent="0.15">
      <c r="A39" s="26">
        <v>33</v>
      </c>
      <c r="B39" s="45">
        <v>44523</v>
      </c>
      <c r="C39" s="26">
        <v>2153</v>
      </c>
      <c r="D39" s="27">
        <v>1009783</v>
      </c>
      <c r="E39" s="27">
        <v>100978</v>
      </c>
      <c r="F39" s="27">
        <v>1110761</v>
      </c>
    </row>
    <row r="40" spans="1:6" x14ac:dyDescent="0.15">
      <c r="A40" s="26">
        <v>34</v>
      </c>
      <c r="B40" s="45">
        <v>44531</v>
      </c>
      <c r="C40" s="26">
        <v>2684</v>
      </c>
      <c r="D40" s="27">
        <v>1484635</v>
      </c>
      <c r="E40" s="27">
        <v>148464</v>
      </c>
      <c r="F40" s="27">
        <v>1633099</v>
      </c>
    </row>
    <row r="41" spans="1:6" x14ac:dyDescent="0.15">
      <c r="A41" s="26">
        <v>35</v>
      </c>
      <c r="B41" s="45">
        <v>44531</v>
      </c>
      <c r="C41" s="26">
        <v>2686</v>
      </c>
      <c r="D41" s="27">
        <v>2188452</v>
      </c>
      <c r="E41" s="27">
        <v>218845</v>
      </c>
      <c r="F41" s="27">
        <v>2407297</v>
      </c>
    </row>
    <row r="42" spans="1:6" x14ac:dyDescent="0.15">
      <c r="A42" s="26">
        <v>36</v>
      </c>
      <c r="B42" s="45">
        <v>44536</v>
      </c>
      <c r="C42" s="26">
        <v>3330</v>
      </c>
      <c r="D42" s="27">
        <v>2097220</v>
      </c>
      <c r="E42" s="27">
        <v>209722</v>
      </c>
      <c r="F42" s="27">
        <v>2306942</v>
      </c>
    </row>
    <row r="43" spans="1:6" x14ac:dyDescent="0.15">
      <c r="A43" s="26">
        <v>37</v>
      </c>
      <c r="B43" s="45">
        <v>44537</v>
      </c>
      <c r="C43" s="26">
        <v>3586</v>
      </c>
      <c r="D43" s="27">
        <v>2546830</v>
      </c>
      <c r="E43" s="27">
        <v>254683</v>
      </c>
      <c r="F43" s="27">
        <v>2801513</v>
      </c>
    </row>
    <row r="44" spans="1:6" x14ac:dyDescent="0.15">
      <c r="A44" s="26">
        <v>38</v>
      </c>
      <c r="B44" s="45">
        <v>44534</v>
      </c>
      <c r="C44" s="26">
        <v>3284</v>
      </c>
      <c r="D44" s="27">
        <v>602928</v>
      </c>
      <c r="E44" s="27">
        <v>60293</v>
      </c>
      <c r="F44" s="27">
        <v>663221</v>
      </c>
    </row>
    <row r="45" spans="1:6" x14ac:dyDescent="0.15">
      <c r="A45" s="26">
        <v>39</v>
      </c>
      <c r="B45" s="45">
        <v>44531</v>
      </c>
      <c r="C45" s="26">
        <v>2689</v>
      </c>
      <c r="D45" s="27">
        <v>1678721</v>
      </c>
      <c r="E45" s="27">
        <v>167872</v>
      </c>
      <c r="F45" s="27">
        <v>1846593</v>
      </c>
    </row>
    <row r="46" spans="1:6" x14ac:dyDescent="0.15">
      <c r="A46" s="26">
        <v>40</v>
      </c>
      <c r="B46" s="45">
        <v>44536</v>
      </c>
      <c r="C46" s="26">
        <v>3329</v>
      </c>
      <c r="D46" s="27">
        <v>1364808</v>
      </c>
      <c r="E46" s="27">
        <v>136481</v>
      </c>
      <c r="F46" s="27">
        <v>1501289</v>
      </c>
    </row>
    <row r="47" spans="1:6" x14ac:dyDescent="0.15">
      <c r="A47" s="26">
        <v>41</v>
      </c>
      <c r="B47" s="45">
        <v>44534</v>
      </c>
      <c r="C47" s="26">
        <v>3291</v>
      </c>
      <c r="D47" s="27">
        <v>668811</v>
      </c>
      <c r="E47" s="27">
        <v>66881</v>
      </c>
      <c r="F47" s="27">
        <v>735692</v>
      </c>
    </row>
    <row r="48" spans="1:6" x14ac:dyDescent="0.15">
      <c r="A48" s="26">
        <v>42</v>
      </c>
      <c r="B48" s="45">
        <v>44538</v>
      </c>
      <c r="C48" s="26">
        <v>3648</v>
      </c>
      <c r="D48" s="27">
        <v>931950</v>
      </c>
      <c r="E48" s="27">
        <v>93195</v>
      </c>
      <c r="F48" s="27">
        <v>1025145</v>
      </c>
    </row>
    <row r="49" spans="1:6" x14ac:dyDescent="0.15">
      <c r="A49" s="26">
        <v>43</v>
      </c>
      <c r="B49" s="45">
        <v>44538</v>
      </c>
      <c r="C49" s="26">
        <v>3693</v>
      </c>
      <c r="D49" s="27">
        <v>3864210</v>
      </c>
      <c r="E49" s="27">
        <v>386421</v>
      </c>
      <c r="F49" s="27">
        <v>4250631</v>
      </c>
    </row>
    <row r="50" spans="1:6" x14ac:dyDescent="0.15">
      <c r="A50" s="26">
        <v>44</v>
      </c>
      <c r="B50" s="45">
        <v>44541</v>
      </c>
      <c r="C50" s="26">
        <v>3772</v>
      </c>
      <c r="D50" s="27">
        <v>6785340</v>
      </c>
      <c r="E50" s="27">
        <v>678534</v>
      </c>
      <c r="F50" s="27">
        <v>7463874</v>
      </c>
    </row>
    <row r="51" spans="1:6" x14ac:dyDescent="0.15">
      <c r="A51" s="26">
        <v>45</v>
      </c>
      <c r="B51" s="45">
        <v>44541</v>
      </c>
      <c r="C51" s="26">
        <v>3776</v>
      </c>
      <c r="D51" s="27">
        <v>437000</v>
      </c>
      <c r="E51" s="27">
        <v>43700</v>
      </c>
      <c r="F51" s="27">
        <v>480700</v>
      </c>
    </row>
    <row r="52" spans="1:6" x14ac:dyDescent="0.15">
      <c r="A52" s="26">
        <v>46</v>
      </c>
      <c r="B52" s="45">
        <v>44534</v>
      </c>
      <c r="C52" s="26">
        <v>3287</v>
      </c>
      <c r="D52" s="27">
        <v>2523297</v>
      </c>
      <c r="E52" s="27">
        <v>252330</v>
      </c>
      <c r="F52" s="27">
        <v>2775627</v>
      </c>
    </row>
    <row r="53" spans="1:6" x14ac:dyDescent="0.15">
      <c r="A53" s="26">
        <v>47</v>
      </c>
      <c r="B53" s="45">
        <v>44543</v>
      </c>
      <c r="C53" s="26">
        <v>4106</v>
      </c>
      <c r="D53" s="27">
        <v>2155335</v>
      </c>
      <c r="E53" s="27">
        <v>215534</v>
      </c>
      <c r="F53" s="27">
        <v>2370869</v>
      </c>
    </row>
    <row r="54" spans="1:6" x14ac:dyDescent="0.15">
      <c r="A54" s="26">
        <v>48</v>
      </c>
      <c r="B54" s="45">
        <v>44541</v>
      </c>
      <c r="C54" s="26">
        <v>3976</v>
      </c>
      <c r="D54" s="27">
        <v>1573547</v>
      </c>
      <c r="E54" s="27">
        <v>157355</v>
      </c>
      <c r="F54" s="27">
        <v>1730902</v>
      </c>
    </row>
    <row r="55" spans="1:6" x14ac:dyDescent="0.15">
      <c r="A55" s="26">
        <v>49</v>
      </c>
      <c r="B55" s="45">
        <v>44543</v>
      </c>
      <c r="C55" s="26">
        <v>4105</v>
      </c>
      <c r="D55" s="27">
        <v>1620615</v>
      </c>
      <c r="E55" s="27">
        <v>162062</v>
      </c>
      <c r="F55" s="27">
        <v>1782677</v>
      </c>
    </row>
    <row r="56" spans="1:6" x14ac:dyDescent="0.15">
      <c r="A56" s="26">
        <v>50</v>
      </c>
      <c r="B56" s="45">
        <v>44544</v>
      </c>
      <c r="C56" s="26">
        <v>4196</v>
      </c>
      <c r="D56" s="27">
        <v>1818194</v>
      </c>
      <c r="E56" s="27">
        <v>181819</v>
      </c>
      <c r="F56" s="27">
        <v>2000013</v>
      </c>
    </row>
    <row r="57" spans="1:6" x14ac:dyDescent="0.15">
      <c r="A57" s="26">
        <v>51</v>
      </c>
      <c r="B57" s="45">
        <v>44546</v>
      </c>
      <c r="C57" s="26">
        <v>4560</v>
      </c>
      <c r="D57" s="27">
        <v>1850363</v>
      </c>
      <c r="E57" s="27">
        <v>185036</v>
      </c>
      <c r="F57" s="27">
        <v>2035399</v>
      </c>
    </row>
    <row r="58" spans="1:6" x14ac:dyDescent="0.15">
      <c r="A58" s="26">
        <v>52</v>
      </c>
      <c r="B58" s="45">
        <v>44546</v>
      </c>
      <c r="C58" s="26">
        <v>4585</v>
      </c>
      <c r="D58" s="27">
        <v>3774426</v>
      </c>
      <c r="E58" s="27">
        <v>377443</v>
      </c>
      <c r="F58" s="27">
        <v>4151869</v>
      </c>
    </row>
    <row r="59" spans="1:6" x14ac:dyDescent="0.15">
      <c r="A59" s="26">
        <v>53</v>
      </c>
      <c r="B59" s="45">
        <v>44553</v>
      </c>
      <c r="C59" s="26">
        <v>5288</v>
      </c>
      <c r="D59" s="27">
        <v>2151774</v>
      </c>
      <c r="E59" s="27">
        <v>215177</v>
      </c>
      <c r="F59" s="27">
        <v>2366951</v>
      </c>
    </row>
    <row r="60" spans="1:6" x14ac:dyDescent="0.15">
      <c r="A60" s="26">
        <v>54</v>
      </c>
      <c r="B60" s="45">
        <v>44552</v>
      </c>
      <c r="C60" s="26">
        <v>5245</v>
      </c>
      <c r="D60" s="27">
        <v>1632754</v>
      </c>
      <c r="E60" s="27">
        <v>163275</v>
      </c>
      <c r="F60" s="27">
        <v>1796029</v>
      </c>
    </row>
    <row r="61" spans="1:6" x14ac:dyDescent="0.15">
      <c r="A61" s="26">
        <v>55</v>
      </c>
      <c r="B61" s="45">
        <v>44550</v>
      </c>
      <c r="C61" s="26">
        <v>4750</v>
      </c>
      <c r="D61" s="27">
        <v>792225</v>
      </c>
      <c r="E61" s="27">
        <v>79223</v>
      </c>
      <c r="F61" s="27">
        <v>871448</v>
      </c>
    </row>
    <row r="62" spans="1:6" x14ac:dyDescent="0.15">
      <c r="A62" s="26">
        <v>56</v>
      </c>
      <c r="B62" s="45">
        <v>44552</v>
      </c>
      <c r="C62" s="26">
        <v>5098</v>
      </c>
      <c r="D62" s="27">
        <v>1209675</v>
      </c>
      <c r="E62" s="27">
        <v>120968</v>
      </c>
      <c r="F62" s="27">
        <v>1330643</v>
      </c>
    </row>
    <row r="63" spans="1:6" x14ac:dyDescent="0.15">
      <c r="A63" s="26">
        <v>57</v>
      </c>
      <c r="B63" s="45">
        <v>44554</v>
      </c>
      <c r="C63" s="26">
        <v>5451</v>
      </c>
      <c r="D63" s="27">
        <v>2823158</v>
      </c>
      <c r="E63" s="27">
        <v>282316</v>
      </c>
      <c r="F63" s="27">
        <v>3105474</v>
      </c>
    </row>
    <row r="64" spans="1:6" x14ac:dyDescent="0.15">
      <c r="A64" s="26">
        <v>58</v>
      </c>
      <c r="B64" s="45">
        <v>44557</v>
      </c>
      <c r="C64" s="26">
        <v>5498</v>
      </c>
      <c r="D64" s="27">
        <v>3078445</v>
      </c>
      <c r="E64" s="27">
        <v>307845</v>
      </c>
      <c r="F64" s="27">
        <v>3386290</v>
      </c>
    </row>
    <row r="65" spans="1:6" x14ac:dyDescent="0.15">
      <c r="A65" s="26">
        <v>59</v>
      </c>
      <c r="B65" s="45">
        <v>44557</v>
      </c>
      <c r="C65" s="26">
        <v>5502</v>
      </c>
      <c r="D65" s="27">
        <v>1109760</v>
      </c>
      <c r="E65" s="27">
        <v>110976</v>
      </c>
      <c r="F65" s="27">
        <v>1220736</v>
      </c>
    </row>
    <row r="66" spans="1:6" x14ac:dyDescent="0.15">
      <c r="A66" s="26">
        <v>60</v>
      </c>
      <c r="B66" s="45">
        <v>44557</v>
      </c>
      <c r="C66" s="26">
        <v>5503</v>
      </c>
      <c r="D66" s="27">
        <v>647004</v>
      </c>
      <c r="E66" s="27">
        <v>64700</v>
      </c>
      <c r="F66" s="27">
        <v>711704</v>
      </c>
    </row>
    <row r="67" spans="1:6" x14ac:dyDescent="0.15">
      <c r="A67" s="26">
        <v>61</v>
      </c>
      <c r="B67" s="45">
        <v>44558</v>
      </c>
      <c r="C67" s="26">
        <v>5663</v>
      </c>
      <c r="D67" s="27">
        <v>738995</v>
      </c>
      <c r="E67" s="27">
        <v>73900</v>
      </c>
      <c r="F67" s="27">
        <v>812895</v>
      </c>
    </row>
    <row r="68" spans="1:6" x14ac:dyDescent="0.15">
      <c r="A68" s="26">
        <v>62</v>
      </c>
      <c r="B68" s="45">
        <v>44558</v>
      </c>
      <c r="C68" s="26">
        <v>5660</v>
      </c>
      <c r="D68" s="27">
        <v>2162493</v>
      </c>
      <c r="E68" s="27">
        <v>216249</v>
      </c>
      <c r="F68" s="27">
        <v>2378742</v>
      </c>
    </row>
    <row r="69" spans="1:6" x14ac:dyDescent="0.15">
      <c r="A69" s="26">
        <v>63</v>
      </c>
      <c r="B69" s="45">
        <v>44558</v>
      </c>
      <c r="C69" s="26">
        <v>5664</v>
      </c>
      <c r="D69" s="27">
        <v>3651635</v>
      </c>
      <c r="E69" s="27">
        <v>365164</v>
      </c>
      <c r="F69" s="27">
        <v>4016799</v>
      </c>
    </row>
    <row r="70" spans="1:6" x14ac:dyDescent="0.15">
      <c r="A70" s="26">
        <v>64</v>
      </c>
      <c r="B70" s="45">
        <v>44558</v>
      </c>
      <c r="C70" s="26">
        <v>5677</v>
      </c>
      <c r="D70" s="27">
        <v>3008696</v>
      </c>
      <c r="E70" s="27">
        <v>300870</v>
      </c>
      <c r="F70" s="27">
        <v>3309566</v>
      </c>
    </row>
    <row r="71" spans="1:6" x14ac:dyDescent="0.15">
      <c r="A71" s="26">
        <v>65</v>
      </c>
      <c r="B71" s="45">
        <v>44561</v>
      </c>
      <c r="C71" s="26">
        <v>6054</v>
      </c>
      <c r="D71" s="27">
        <v>1899817</v>
      </c>
      <c r="E71" s="27">
        <v>189982</v>
      </c>
      <c r="F71" s="27">
        <v>2089799</v>
      </c>
    </row>
    <row r="72" spans="1:6" x14ac:dyDescent="0.15">
      <c r="A72" s="26">
        <v>66</v>
      </c>
      <c r="B72" s="45">
        <v>44559</v>
      </c>
      <c r="C72" s="26">
        <v>5678</v>
      </c>
      <c r="D72" s="27">
        <v>8237660</v>
      </c>
      <c r="E72" s="27">
        <v>823766</v>
      </c>
      <c r="F72" s="27">
        <v>9061426</v>
      </c>
    </row>
    <row r="73" spans="1:6" x14ac:dyDescent="0.15">
      <c r="A73" s="26">
        <v>67</v>
      </c>
      <c r="B73" s="45">
        <v>44561</v>
      </c>
      <c r="C73" s="26">
        <v>6052</v>
      </c>
      <c r="D73" s="27">
        <v>697590</v>
      </c>
      <c r="E73" s="27">
        <v>69759</v>
      </c>
      <c r="F73" s="27">
        <v>767349</v>
      </c>
    </row>
    <row r="74" spans="1:6" x14ac:dyDescent="0.15">
      <c r="A74" s="16"/>
      <c r="F74" s="70">
        <f>+SUM(F7:F73)</f>
        <v>160438513</v>
      </c>
    </row>
    <row r="75" spans="1:6" x14ac:dyDescent="0.15">
      <c r="A75" s="23"/>
    </row>
    <row r="76" spans="1:6" x14ac:dyDescent="0.15">
      <c r="A76" s="24">
        <v>1</v>
      </c>
      <c r="B76" s="25">
        <v>44505</v>
      </c>
      <c r="C76" s="26">
        <v>2.03001152111E+17</v>
      </c>
      <c r="D76" s="27">
        <v>250194</v>
      </c>
      <c r="E76" s="27">
        <v>25019</v>
      </c>
      <c r="F76" s="27">
        <v>275213</v>
      </c>
    </row>
    <row r="77" spans="1:6" x14ac:dyDescent="0.15">
      <c r="A77" s="24">
        <v>2</v>
      </c>
      <c r="B77" s="25">
        <v>44508</v>
      </c>
      <c r="C77" s="26">
        <v>2.06001152111E+17</v>
      </c>
      <c r="D77" s="27">
        <v>415548</v>
      </c>
      <c r="E77" s="27">
        <v>41555</v>
      </c>
      <c r="F77" s="27">
        <v>457103</v>
      </c>
    </row>
    <row r="78" spans="1:6" x14ac:dyDescent="0.15">
      <c r="A78" s="24">
        <v>3</v>
      </c>
      <c r="B78" s="25">
        <v>44510</v>
      </c>
      <c r="C78" s="26">
        <v>4.00001152111E+17</v>
      </c>
      <c r="D78" s="27">
        <v>86568</v>
      </c>
      <c r="E78" s="27">
        <v>8657</v>
      </c>
      <c r="F78" s="27">
        <v>95225</v>
      </c>
    </row>
    <row r="79" spans="1:6" x14ac:dyDescent="0.15">
      <c r="A79" s="24">
        <v>4</v>
      </c>
      <c r="B79" s="25">
        <v>44520</v>
      </c>
      <c r="C79" s="26">
        <v>4.00001152111E+17</v>
      </c>
      <c r="D79" s="27">
        <v>95346</v>
      </c>
      <c r="E79" s="27">
        <v>9535</v>
      </c>
      <c r="F79" s="27">
        <v>104881</v>
      </c>
    </row>
    <row r="80" spans="1:6" x14ac:dyDescent="0.15">
      <c r="A80" s="24">
        <v>5</v>
      </c>
      <c r="B80" s="25">
        <v>44522</v>
      </c>
      <c r="C80" s="26">
        <v>1.0001152111E+16</v>
      </c>
      <c r="D80" s="27">
        <v>3863563</v>
      </c>
      <c r="E80" s="27">
        <v>386357</v>
      </c>
      <c r="F80" s="27">
        <v>4249920</v>
      </c>
    </row>
    <row r="81" spans="1:6" x14ac:dyDescent="0.15">
      <c r="A81" s="24">
        <v>6</v>
      </c>
      <c r="B81" s="25">
        <v>44524</v>
      </c>
      <c r="C81" s="26">
        <v>3001152111000050</v>
      </c>
      <c r="D81" s="27">
        <v>52815</v>
      </c>
      <c r="E81" s="27">
        <v>5282</v>
      </c>
      <c r="F81" s="27">
        <v>58097</v>
      </c>
    </row>
    <row r="82" spans="1:6" x14ac:dyDescent="0.15">
      <c r="A82" s="24">
        <v>7</v>
      </c>
      <c r="B82" s="25">
        <v>44529</v>
      </c>
      <c r="C82" s="26">
        <v>2.04001152111E+17</v>
      </c>
      <c r="D82" s="27">
        <v>640126</v>
      </c>
      <c r="E82" s="27">
        <v>64012</v>
      </c>
      <c r="F82" s="27">
        <v>704138</v>
      </c>
    </row>
    <row r="83" spans="1:6" x14ac:dyDescent="0.15">
      <c r="A83" s="24">
        <v>8</v>
      </c>
      <c r="B83" s="25">
        <v>44534</v>
      </c>
      <c r="C83" s="26">
        <v>2.30001152112E+17</v>
      </c>
      <c r="D83" s="27">
        <v>211010</v>
      </c>
      <c r="E83" s="27">
        <v>21101</v>
      </c>
      <c r="F83" s="27">
        <v>232111</v>
      </c>
    </row>
    <row r="84" spans="1:6" x14ac:dyDescent="0.15">
      <c r="A84" s="24">
        <v>9</v>
      </c>
      <c r="B84" s="25">
        <v>44537</v>
      </c>
      <c r="C84" s="26">
        <v>2.25001152112E+17</v>
      </c>
      <c r="D84" s="27">
        <v>445263</v>
      </c>
      <c r="E84" s="27">
        <v>44526</v>
      </c>
      <c r="F84" s="27">
        <v>489789</v>
      </c>
    </row>
    <row r="85" spans="1:6" x14ac:dyDescent="0.15">
      <c r="A85" s="24">
        <v>10</v>
      </c>
      <c r="B85" s="25">
        <v>44537</v>
      </c>
      <c r="C85" s="26">
        <v>4.00001152112E+17</v>
      </c>
      <c r="D85" s="27">
        <v>409786</v>
      </c>
      <c r="E85" s="27">
        <v>40979</v>
      </c>
      <c r="F85" s="27">
        <v>450765</v>
      </c>
    </row>
    <row r="86" spans="1:6" x14ac:dyDescent="0.15">
      <c r="A86" s="24">
        <v>11</v>
      </c>
      <c r="B86" s="25">
        <v>44539</v>
      </c>
      <c r="C86" s="26">
        <v>4.00001152112E+17</v>
      </c>
      <c r="D86" s="27">
        <v>1024465</v>
      </c>
      <c r="E86" s="27">
        <v>102447</v>
      </c>
      <c r="F86" s="27">
        <v>1126912</v>
      </c>
    </row>
    <row r="87" spans="1:6" x14ac:dyDescent="0.15">
      <c r="A87" s="24">
        <v>12</v>
      </c>
      <c r="B87" s="25">
        <v>44541</v>
      </c>
      <c r="C87" s="26">
        <v>2.53001152112E+17</v>
      </c>
      <c r="D87" s="27">
        <v>399913</v>
      </c>
      <c r="E87" s="27">
        <v>39992</v>
      </c>
      <c r="F87" s="27">
        <v>439905</v>
      </c>
    </row>
    <row r="88" spans="1:6" x14ac:dyDescent="0.15">
      <c r="A88" s="24">
        <v>13</v>
      </c>
      <c r="B88" s="25">
        <v>44544</v>
      </c>
      <c r="C88" s="26">
        <v>4.00001152112E+17</v>
      </c>
      <c r="D88" s="27">
        <v>1115997</v>
      </c>
      <c r="E88" s="27">
        <v>111599</v>
      </c>
      <c r="F88" s="27">
        <v>1227596</v>
      </c>
    </row>
    <row r="89" spans="1:6" x14ac:dyDescent="0.15">
      <c r="A89" s="24">
        <v>14</v>
      </c>
      <c r="B89" s="25">
        <v>44545</v>
      </c>
      <c r="C89" s="26">
        <v>2.09001152112E+17</v>
      </c>
      <c r="D89" s="27">
        <v>47673</v>
      </c>
      <c r="E89" s="27">
        <v>4767</v>
      </c>
      <c r="F89" s="27">
        <v>52440</v>
      </c>
    </row>
    <row r="90" spans="1:6" x14ac:dyDescent="0.15">
      <c r="A90" s="24">
        <v>15</v>
      </c>
      <c r="B90" s="25">
        <v>44545</v>
      </c>
      <c r="C90" s="26">
        <v>3001152112000040</v>
      </c>
      <c r="D90" s="27">
        <v>47673</v>
      </c>
      <c r="E90" s="27">
        <v>4767</v>
      </c>
      <c r="F90" s="27">
        <v>52440</v>
      </c>
    </row>
    <row r="91" spans="1:6" x14ac:dyDescent="0.15">
      <c r="A91" s="24">
        <v>16</v>
      </c>
      <c r="B91" s="25">
        <v>44547</v>
      </c>
      <c r="C91" s="26">
        <v>1.0001152112E+16</v>
      </c>
      <c r="D91" s="27">
        <v>113113</v>
      </c>
      <c r="E91" s="27">
        <v>11311</v>
      </c>
      <c r="F91" s="27">
        <v>124424</v>
      </c>
    </row>
    <row r="92" spans="1:6" x14ac:dyDescent="0.15">
      <c r="A92" s="24">
        <v>17</v>
      </c>
      <c r="B92" s="25">
        <v>44550</v>
      </c>
      <c r="C92" s="26">
        <v>2.68001152112E+17</v>
      </c>
      <c r="D92" s="27">
        <v>558606</v>
      </c>
      <c r="E92" s="27">
        <v>55861</v>
      </c>
      <c r="F92" s="27">
        <v>614467</v>
      </c>
    </row>
    <row r="93" spans="1:6" x14ac:dyDescent="0.15">
      <c r="A93" s="24">
        <v>18</v>
      </c>
      <c r="B93" s="25">
        <v>44550</v>
      </c>
      <c r="C93" s="26">
        <v>4.00001152112E+17</v>
      </c>
      <c r="D93" s="27">
        <v>124376</v>
      </c>
      <c r="E93" s="27">
        <v>12438</v>
      </c>
      <c r="F93" s="27">
        <v>136814</v>
      </c>
    </row>
    <row r="94" spans="1:6" x14ac:dyDescent="0.15">
      <c r="A94" s="24">
        <v>19</v>
      </c>
      <c r="B94" s="25">
        <v>44552</v>
      </c>
      <c r="C94" s="26">
        <v>2.25001152112E+17</v>
      </c>
      <c r="D94" s="27">
        <v>166796</v>
      </c>
      <c r="E94" s="27">
        <v>16680</v>
      </c>
      <c r="F94" s="27">
        <v>183476</v>
      </c>
    </row>
    <row r="95" spans="1:6" x14ac:dyDescent="0.15">
      <c r="A95" s="24">
        <v>20</v>
      </c>
      <c r="B95" s="25">
        <v>44555</v>
      </c>
      <c r="C95" s="26">
        <v>2.60001152112E+17</v>
      </c>
      <c r="D95" s="27">
        <v>357248</v>
      </c>
      <c r="E95" s="27">
        <v>35725</v>
      </c>
      <c r="F95" s="27">
        <v>392973</v>
      </c>
    </row>
    <row r="96" spans="1:6" x14ac:dyDescent="0.15">
      <c r="A96" s="24">
        <v>21</v>
      </c>
      <c r="B96" s="25">
        <v>44555</v>
      </c>
      <c r="C96" s="26">
        <v>2.47001152112E+17</v>
      </c>
      <c r="D96" s="27">
        <v>446560</v>
      </c>
      <c r="E96" s="27">
        <v>44656</v>
      </c>
      <c r="F96" s="27">
        <v>491216</v>
      </c>
    </row>
    <row r="97" spans="1:6" x14ac:dyDescent="0.15">
      <c r="A97" s="24">
        <v>22</v>
      </c>
      <c r="B97" s="25">
        <v>44555</v>
      </c>
      <c r="C97" s="26">
        <v>2.04001152112E+17</v>
      </c>
      <c r="D97" s="27">
        <v>559275</v>
      </c>
      <c r="E97" s="27">
        <v>55927</v>
      </c>
      <c r="F97" s="27">
        <v>615202</v>
      </c>
    </row>
    <row r="98" spans="1:6" x14ac:dyDescent="0.15">
      <c r="A98" s="24">
        <v>23</v>
      </c>
      <c r="B98" s="25">
        <v>44559</v>
      </c>
      <c r="C98" s="26">
        <v>3.06001152112E+17</v>
      </c>
      <c r="D98" s="27">
        <v>175264</v>
      </c>
      <c r="E98" s="27">
        <v>17527</v>
      </c>
      <c r="F98" s="27">
        <v>192791</v>
      </c>
    </row>
    <row r="99" spans="1:6" x14ac:dyDescent="0.15">
      <c r="A99" s="24">
        <v>24</v>
      </c>
      <c r="B99" s="25">
        <v>44559</v>
      </c>
      <c r="C99" s="26">
        <v>4.00001152112E+17</v>
      </c>
      <c r="D99" s="27">
        <v>168076</v>
      </c>
      <c r="E99" s="27">
        <v>16808</v>
      </c>
      <c r="F99" s="27">
        <v>184884</v>
      </c>
    </row>
    <row r="100" spans="1:6" x14ac:dyDescent="0.15">
      <c r="A100" s="24">
        <v>25</v>
      </c>
      <c r="B100" s="25">
        <v>44560</v>
      </c>
      <c r="C100" s="26">
        <v>2.47001152112E+17</v>
      </c>
      <c r="D100" s="27">
        <v>143019</v>
      </c>
      <c r="E100" s="27">
        <v>14302</v>
      </c>
      <c r="F100" s="27">
        <v>157321</v>
      </c>
    </row>
    <row r="101" spans="1:6" x14ac:dyDescent="0.15">
      <c r="A101" s="28" t="s">
        <v>198</v>
      </c>
      <c r="B101" s="17"/>
      <c r="C101" s="17"/>
      <c r="D101" s="29">
        <v>11918273</v>
      </c>
      <c r="E101" s="29">
        <v>1191830</v>
      </c>
      <c r="F101" s="29">
        <v>13110103</v>
      </c>
    </row>
    <row r="102" spans="1:6" ht="25.5" x14ac:dyDescent="0.15">
      <c r="A102" s="28" t="s">
        <v>199</v>
      </c>
      <c r="B102" s="17"/>
      <c r="C102" s="17"/>
      <c r="D102" s="29">
        <v>133934915</v>
      </c>
      <c r="E102" s="29">
        <v>13393495</v>
      </c>
      <c r="F102" s="29">
        <v>147328410</v>
      </c>
    </row>
    <row r="104" spans="1:6" x14ac:dyDescent="0.15">
      <c r="A104" s="23"/>
    </row>
    <row r="105" spans="1:6" x14ac:dyDescent="0.15">
      <c r="A105" s="17" t="s">
        <v>200</v>
      </c>
      <c r="B105" s="17"/>
    </row>
    <row r="106" spans="1:6" x14ac:dyDescent="0.15">
      <c r="A106" s="24" t="s">
        <v>201</v>
      </c>
      <c r="B106" s="27">
        <v>133934915</v>
      </c>
    </row>
    <row r="107" spans="1:6" x14ac:dyDescent="0.15">
      <c r="A107" s="24" t="s">
        <v>202</v>
      </c>
      <c r="B107" s="26">
        <v>2</v>
      </c>
    </row>
    <row r="108" spans="1:6" x14ac:dyDescent="0.15">
      <c r="A108" s="24" t="s">
        <v>203</v>
      </c>
      <c r="B108" s="27">
        <v>2678698</v>
      </c>
    </row>
    <row r="109" spans="1:6" x14ac:dyDescent="0.15">
      <c r="A109" s="17" t="s">
        <v>204</v>
      </c>
      <c r="B109" s="17"/>
    </row>
    <row r="110" spans="1:6" x14ac:dyDescent="0.15">
      <c r="A110" s="24" t="s">
        <v>201</v>
      </c>
      <c r="B110" s="27">
        <v>133934915</v>
      </c>
    </row>
    <row r="111" spans="1:6" x14ac:dyDescent="0.15">
      <c r="A111" s="24" t="s">
        <v>202</v>
      </c>
      <c r="B111" s="26">
        <v>1</v>
      </c>
    </row>
    <row r="112" spans="1:6" x14ac:dyDescent="0.15">
      <c r="A112" s="24" t="s">
        <v>205</v>
      </c>
      <c r="B112" s="27">
        <v>1339349</v>
      </c>
    </row>
    <row r="113" spans="1:1" x14ac:dyDescent="0.15">
      <c r="A113" s="23"/>
    </row>
    <row r="115" spans="1:1" x14ac:dyDescent="0.15">
      <c r="A115" s="30" t="s">
        <v>206</v>
      </c>
    </row>
    <row r="116" spans="1:1" x14ac:dyDescent="0.15">
      <c r="A116" s="30" t="s">
        <v>202</v>
      </c>
    </row>
    <row r="117" spans="1:1" x14ac:dyDescent="0.15">
      <c r="A117" s="30" t="s">
        <v>207</v>
      </c>
    </row>
    <row r="118" spans="1:1" x14ac:dyDescent="0.15">
      <c r="A118" s="30" t="s">
        <v>208</v>
      </c>
    </row>
    <row r="119" spans="1:1" x14ac:dyDescent="0.15">
      <c r="A119" s="30" t="s">
        <v>202</v>
      </c>
    </row>
    <row r="120" spans="1:1" x14ac:dyDescent="0.15">
      <c r="A120" s="30" t="s">
        <v>209</v>
      </c>
    </row>
    <row r="121" spans="1:1" x14ac:dyDescent="0.15">
      <c r="A121" s="31" t="s">
        <v>210</v>
      </c>
    </row>
    <row r="123" spans="1:1" x14ac:dyDescent="0.15">
      <c r="A123" s="32">
        <v>133934915</v>
      </c>
    </row>
    <row r="124" spans="1:1" x14ac:dyDescent="0.15">
      <c r="A124" s="33">
        <v>1.5</v>
      </c>
    </row>
    <row r="125" spans="1:1" x14ac:dyDescent="0.15">
      <c r="A125" s="32">
        <v>2009024</v>
      </c>
    </row>
    <row r="126" spans="1:1" x14ac:dyDescent="0.15">
      <c r="A126" s="16"/>
    </row>
    <row r="127" spans="1:1" x14ac:dyDescent="0.15">
      <c r="A127" s="16"/>
    </row>
    <row r="128" spans="1:1" x14ac:dyDescent="0.15">
      <c r="A128" s="32">
        <v>133934915</v>
      </c>
    </row>
    <row r="129" spans="1:3" x14ac:dyDescent="0.15">
      <c r="A129" s="33">
        <v>1</v>
      </c>
    </row>
    <row r="130" spans="1:3" x14ac:dyDescent="0.15">
      <c r="A130" s="32">
        <v>1339349</v>
      </c>
    </row>
    <row r="132" spans="1:3" x14ac:dyDescent="0.15">
      <c r="A132" s="16"/>
    </row>
    <row r="133" spans="1:3" x14ac:dyDescent="0.15">
      <c r="A133" s="34" t="s">
        <v>201</v>
      </c>
      <c r="B133" s="17"/>
      <c r="C133" s="27">
        <v>3103980</v>
      </c>
    </row>
    <row r="134" spans="1:3" x14ac:dyDescent="0.15">
      <c r="A134" s="34" t="s">
        <v>202</v>
      </c>
      <c r="B134" s="17"/>
      <c r="C134" s="26">
        <v>10</v>
      </c>
    </row>
    <row r="135" spans="1:3" x14ac:dyDescent="0.15">
      <c r="A135" s="34" t="s">
        <v>211</v>
      </c>
      <c r="B135" s="17"/>
      <c r="C135" s="27">
        <v>310398</v>
      </c>
    </row>
    <row r="136" spans="1:3" x14ac:dyDescent="0.15">
      <c r="A136" s="24" t="s">
        <v>204</v>
      </c>
      <c r="B136" s="17"/>
      <c r="C136" s="17"/>
    </row>
    <row r="137" spans="1:3" x14ac:dyDescent="0.15">
      <c r="A137" s="34" t="s">
        <v>201</v>
      </c>
      <c r="B137" s="17"/>
      <c r="C137" s="27">
        <v>325857541</v>
      </c>
    </row>
    <row r="138" spans="1:3" x14ac:dyDescent="0.15">
      <c r="A138" s="34" t="s">
        <v>202</v>
      </c>
      <c r="B138" s="17"/>
      <c r="C138" s="26">
        <v>0.5</v>
      </c>
    </row>
    <row r="139" spans="1:3" ht="25.5" x14ac:dyDescent="0.15">
      <c r="A139" s="34" t="s">
        <v>212</v>
      </c>
      <c r="B139" s="17"/>
      <c r="C139" s="27">
        <v>1629288</v>
      </c>
    </row>
    <row r="140" spans="1:3" x14ac:dyDescent="0.15">
      <c r="A140" s="24" t="s">
        <v>200</v>
      </c>
      <c r="B140" s="17"/>
      <c r="C140" s="17"/>
    </row>
    <row r="141" spans="1:3" x14ac:dyDescent="0.15">
      <c r="A141" s="34" t="s">
        <v>201</v>
      </c>
      <c r="B141" s="17"/>
      <c r="C141" s="27">
        <v>726050527</v>
      </c>
    </row>
    <row r="142" spans="1:3" x14ac:dyDescent="0.15">
      <c r="A142" s="34" t="s">
        <v>202</v>
      </c>
      <c r="B142" s="17"/>
      <c r="C142" s="26">
        <v>1</v>
      </c>
    </row>
    <row r="143" spans="1:3" x14ac:dyDescent="0.15">
      <c r="A143" s="34" t="s">
        <v>213</v>
      </c>
      <c r="B143" s="17"/>
      <c r="C143" s="27">
        <v>7260505</v>
      </c>
    </row>
    <row r="144" spans="1:3" ht="25.5" x14ac:dyDescent="0.15">
      <c r="A144" s="35" t="s">
        <v>214</v>
      </c>
      <c r="B144" s="17"/>
      <c r="C144" s="29">
        <v>16566611</v>
      </c>
    </row>
    <row r="145" spans="1:3" ht="38.25" x14ac:dyDescent="0.15">
      <c r="A145" s="35" t="s">
        <v>215</v>
      </c>
      <c r="B145" s="17"/>
      <c r="C145" s="29">
        <v>130761799</v>
      </c>
    </row>
    <row r="146" spans="1:3" x14ac:dyDescent="0.15">
      <c r="A146" s="17"/>
      <c r="B146" s="190"/>
      <c r="C146" s="190"/>
    </row>
    <row r="147" spans="1:3" ht="51" x14ac:dyDescent="0.15">
      <c r="A147" s="36" t="s">
        <v>216</v>
      </c>
      <c r="B147" s="190"/>
      <c r="C147" s="190"/>
    </row>
    <row r="148" spans="1:3" x14ac:dyDescent="0.15">
      <c r="A148" s="190"/>
      <c r="B148" s="190"/>
      <c r="C148" s="17"/>
    </row>
    <row r="149" spans="1:3" ht="25.5" x14ac:dyDescent="0.15">
      <c r="A149" s="190"/>
      <c r="B149" s="190"/>
      <c r="C149" s="26" t="s">
        <v>217</v>
      </c>
    </row>
    <row r="150" spans="1:3" ht="51" x14ac:dyDescent="0.15">
      <c r="A150" s="37" t="s">
        <v>222</v>
      </c>
      <c r="B150" s="191" t="s">
        <v>219</v>
      </c>
      <c r="C150" s="192" t="s">
        <v>220</v>
      </c>
    </row>
    <row r="151" spans="1:3" ht="25.5" x14ac:dyDescent="0.15">
      <c r="A151" s="28" t="s">
        <v>223</v>
      </c>
      <c r="B151" s="191"/>
      <c r="C151" s="192"/>
    </row>
    <row r="152" spans="1:3" x14ac:dyDescent="0.15">
      <c r="A152" s="16"/>
    </row>
    <row r="153" spans="1:3" x14ac:dyDescent="0.15">
      <c r="A153" s="16"/>
    </row>
    <row r="154" spans="1:3" x14ac:dyDescent="0.15">
      <c r="A154" s="16"/>
    </row>
    <row r="155" spans="1:3" x14ac:dyDescent="0.15">
      <c r="A155" s="39" t="s">
        <v>221</v>
      </c>
    </row>
    <row r="156" spans="1:3" x14ac:dyDescent="0.15">
      <c r="A156" s="48" t="s">
        <v>253</v>
      </c>
    </row>
    <row r="157" spans="1:3" x14ac:dyDescent="0.15">
      <c r="A157" s="68" t="s">
        <v>254</v>
      </c>
    </row>
    <row r="158" spans="1:3" x14ac:dyDescent="0.15">
      <c r="A158" s="68" t="s">
        <v>255</v>
      </c>
    </row>
    <row r="159" spans="1:3" x14ac:dyDescent="0.15">
      <c r="A159" s="16"/>
    </row>
    <row r="161" spans="1:2" x14ac:dyDescent="0.15">
      <c r="A161" s="61" t="s">
        <v>224</v>
      </c>
    </row>
    <row r="162" spans="1:2" x14ac:dyDescent="0.15">
      <c r="A162" s="62" t="s">
        <v>225</v>
      </c>
    </row>
    <row r="164" spans="1:2" x14ac:dyDescent="0.15">
      <c r="A164" s="16"/>
    </row>
    <row r="165" spans="1:2" x14ac:dyDescent="0.15">
      <c r="A165" s="63" t="s">
        <v>350</v>
      </c>
    </row>
    <row r="167" spans="1:2" x14ac:dyDescent="0.15">
      <c r="A167" s="16"/>
    </row>
    <row r="168" spans="1:2" x14ac:dyDescent="0.15">
      <c r="A168" s="61" t="s">
        <v>258</v>
      </c>
      <c r="B168" s="62" t="s">
        <v>259</v>
      </c>
    </row>
    <row r="169" spans="1:2" x14ac:dyDescent="0.15">
      <c r="A169" s="62" t="s">
        <v>260</v>
      </c>
    </row>
    <row r="171" spans="1:2" x14ac:dyDescent="0.15">
      <c r="A171" s="48" t="s">
        <v>261</v>
      </c>
    </row>
    <row r="172" spans="1:2" x14ac:dyDescent="0.15">
      <c r="A172" s="48" t="s">
        <v>262</v>
      </c>
    </row>
    <row r="173" spans="1:2" x14ac:dyDescent="0.15">
      <c r="A173" s="48" t="s">
        <v>351</v>
      </c>
    </row>
    <row r="175" spans="1:2" x14ac:dyDescent="0.15">
      <c r="A175" s="68" t="s">
        <v>352</v>
      </c>
    </row>
    <row r="176" spans="1:2" x14ac:dyDescent="0.15">
      <c r="A176" s="31">
        <v>0</v>
      </c>
    </row>
    <row r="177" spans="1:6" x14ac:dyDescent="0.15">
      <c r="A177" s="64">
        <v>47154748</v>
      </c>
    </row>
    <row r="178" spans="1:6" x14ac:dyDescent="0.15">
      <c r="A178" s="31">
        <v>0</v>
      </c>
    </row>
    <row r="179" spans="1:6" x14ac:dyDescent="0.15">
      <c r="A179" s="31">
        <v>0</v>
      </c>
    </row>
    <row r="180" spans="1:6" x14ac:dyDescent="0.15">
      <c r="A180" s="48"/>
    </row>
    <row r="181" spans="1:6" x14ac:dyDescent="0.15">
      <c r="A181" s="48" t="s">
        <v>353</v>
      </c>
      <c r="B181" s="69">
        <v>362826972</v>
      </c>
    </row>
    <row r="182" spans="1:6" x14ac:dyDescent="0.15">
      <c r="A182" s="48" t="s">
        <v>266</v>
      </c>
      <c r="B182" s="68">
        <v>0</v>
      </c>
    </row>
    <row r="183" spans="1:6" x14ac:dyDescent="0.15">
      <c r="A183" s="16"/>
    </row>
    <row r="184" spans="1:6" x14ac:dyDescent="0.15">
      <c r="A184" s="185" t="s">
        <v>186</v>
      </c>
      <c r="B184" s="186" t="s">
        <v>187</v>
      </c>
      <c r="C184" s="186"/>
      <c r="D184" s="187" t="s">
        <v>188</v>
      </c>
      <c r="E184" s="187" t="s">
        <v>189</v>
      </c>
      <c r="F184" s="185" t="s">
        <v>190</v>
      </c>
    </row>
    <row r="185" spans="1:6" x14ac:dyDescent="0.15">
      <c r="A185" s="185"/>
      <c r="B185" s="44" t="s">
        <v>195</v>
      </c>
      <c r="C185" s="44" t="s">
        <v>196</v>
      </c>
      <c r="D185" s="187"/>
      <c r="E185" s="187"/>
      <c r="F185" s="185"/>
    </row>
    <row r="186" spans="1:6" x14ac:dyDescent="0.15">
      <c r="A186" s="26">
        <v>1</v>
      </c>
      <c r="B186" s="45">
        <v>44564</v>
      </c>
      <c r="C186" s="26">
        <v>6267</v>
      </c>
      <c r="D186" s="27">
        <v>2264299</v>
      </c>
      <c r="E186" s="27">
        <v>226430</v>
      </c>
      <c r="F186" s="27">
        <v>2490729</v>
      </c>
    </row>
    <row r="187" spans="1:6" x14ac:dyDescent="0.15">
      <c r="A187" s="26">
        <v>2</v>
      </c>
      <c r="B187" s="45">
        <v>44564</v>
      </c>
      <c r="C187" s="26">
        <v>6265</v>
      </c>
      <c r="D187" s="27">
        <v>2122180</v>
      </c>
      <c r="E187" s="27">
        <v>212218</v>
      </c>
      <c r="F187" s="27">
        <v>2334398</v>
      </c>
    </row>
    <row r="188" spans="1:6" x14ac:dyDescent="0.15">
      <c r="A188" s="26">
        <v>3</v>
      </c>
      <c r="B188" s="45">
        <v>44571</v>
      </c>
      <c r="C188" s="26">
        <v>7013</v>
      </c>
      <c r="D188" s="27">
        <v>3204063</v>
      </c>
      <c r="E188" s="27">
        <v>320406</v>
      </c>
      <c r="F188" s="27">
        <v>3524469</v>
      </c>
    </row>
    <row r="189" spans="1:6" x14ac:dyDescent="0.15">
      <c r="A189" s="26">
        <v>4</v>
      </c>
      <c r="B189" s="45">
        <v>44567</v>
      </c>
      <c r="C189" s="26">
        <v>6825</v>
      </c>
      <c r="D189" s="27">
        <v>633030</v>
      </c>
      <c r="E189" s="27">
        <v>63303</v>
      </c>
      <c r="F189" s="27">
        <v>696333</v>
      </c>
    </row>
    <row r="190" spans="1:6" x14ac:dyDescent="0.15">
      <c r="A190" s="26">
        <v>5</v>
      </c>
      <c r="B190" s="45">
        <v>44576</v>
      </c>
      <c r="C190" s="26">
        <v>7706</v>
      </c>
      <c r="D190" s="27">
        <v>6022514</v>
      </c>
      <c r="E190" s="27">
        <v>602251</v>
      </c>
      <c r="F190" s="27">
        <v>6624765</v>
      </c>
    </row>
    <row r="191" spans="1:6" x14ac:dyDescent="0.15">
      <c r="A191" s="26">
        <v>6</v>
      </c>
      <c r="B191" s="45">
        <v>44582</v>
      </c>
      <c r="C191" s="26">
        <v>9169</v>
      </c>
      <c r="D191" s="27">
        <v>3858343</v>
      </c>
      <c r="E191" s="27">
        <v>385834</v>
      </c>
      <c r="F191" s="27">
        <v>4244177</v>
      </c>
    </row>
    <row r="192" spans="1:6" x14ac:dyDescent="0.15">
      <c r="A192" s="26">
        <v>7</v>
      </c>
      <c r="B192" s="45">
        <v>44578</v>
      </c>
      <c r="C192" s="26">
        <v>8023</v>
      </c>
      <c r="D192" s="27">
        <v>11846895</v>
      </c>
      <c r="E192" s="27">
        <v>1184690</v>
      </c>
      <c r="F192" s="27">
        <v>13031585</v>
      </c>
    </row>
    <row r="193" spans="1:6" x14ac:dyDescent="0.15">
      <c r="A193" s="26">
        <v>8</v>
      </c>
      <c r="B193" s="45">
        <v>44588</v>
      </c>
      <c r="C193" s="26">
        <v>10379</v>
      </c>
      <c r="D193" s="27">
        <v>11870879</v>
      </c>
      <c r="E193" s="27">
        <v>1187088</v>
      </c>
      <c r="F193" s="27">
        <v>13057967</v>
      </c>
    </row>
    <row r="194" spans="1:6" x14ac:dyDescent="0.15">
      <c r="A194" s="26">
        <v>9</v>
      </c>
      <c r="B194" s="45">
        <v>44600</v>
      </c>
      <c r="C194" s="26">
        <v>10716</v>
      </c>
      <c r="D194" s="27">
        <v>4132821</v>
      </c>
      <c r="E194" s="27">
        <v>330624</v>
      </c>
      <c r="F194" s="27">
        <v>4463445</v>
      </c>
    </row>
    <row r="195" spans="1:6" x14ac:dyDescent="0.15">
      <c r="A195" s="26">
        <v>10</v>
      </c>
      <c r="B195" s="45">
        <v>44601</v>
      </c>
      <c r="C195" s="26">
        <v>10770</v>
      </c>
      <c r="D195" s="27">
        <v>2369300</v>
      </c>
      <c r="E195" s="27">
        <v>189544</v>
      </c>
      <c r="F195" s="27">
        <v>2558844</v>
      </c>
    </row>
    <row r="196" spans="1:6" x14ac:dyDescent="0.15">
      <c r="A196" s="26">
        <v>11</v>
      </c>
      <c r="B196" s="45">
        <v>44613</v>
      </c>
      <c r="C196" s="26">
        <v>13235</v>
      </c>
      <c r="D196" s="27">
        <v>3179280</v>
      </c>
      <c r="E196" s="27">
        <v>254342</v>
      </c>
      <c r="F196" s="27">
        <v>3433622</v>
      </c>
    </row>
    <row r="197" spans="1:6" x14ac:dyDescent="0.15">
      <c r="A197" s="26">
        <v>12</v>
      </c>
      <c r="B197" s="45">
        <v>44608</v>
      </c>
      <c r="C197" s="26">
        <v>12799</v>
      </c>
      <c r="D197" s="27">
        <v>3968076</v>
      </c>
      <c r="E197" s="27">
        <v>317446</v>
      </c>
      <c r="F197" s="27">
        <v>4285522</v>
      </c>
    </row>
    <row r="198" spans="1:6" x14ac:dyDescent="0.15">
      <c r="A198" s="26">
        <v>13</v>
      </c>
      <c r="B198" s="45">
        <v>44616</v>
      </c>
      <c r="C198" s="26">
        <v>13874</v>
      </c>
      <c r="D198" s="27">
        <v>2688419</v>
      </c>
      <c r="E198" s="27">
        <v>215074</v>
      </c>
      <c r="F198" s="27">
        <v>2903493</v>
      </c>
    </row>
    <row r="199" spans="1:6" x14ac:dyDescent="0.15">
      <c r="A199" s="26">
        <v>14</v>
      </c>
      <c r="B199" s="45">
        <v>44564</v>
      </c>
      <c r="C199" s="26">
        <v>6256</v>
      </c>
      <c r="D199" s="27">
        <v>1038266</v>
      </c>
      <c r="E199" s="27">
        <v>103827</v>
      </c>
      <c r="F199" s="27">
        <v>1142093</v>
      </c>
    </row>
    <row r="200" spans="1:6" x14ac:dyDescent="0.15">
      <c r="A200" s="26">
        <v>15</v>
      </c>
      <c r="B200" s="45">
        <v>44564</v>
      </c>
      <c r="C200" s="26">
        <v>6255</v>
      </c>
      <c r="D200" s="27">
        <v>1623910</v>
      </c>
      <c r="E200" s="27">
        <v>162391</v>
      </c>
      <c r="F200" s="27">
        <v>1786301</v>
      </c>
    </row>
    <row r="201" spans="1:6" x14ac:dyDescent="0.15">
      <c r="A201" s="26">
        <v>16</v>
      </c>
      <c r="B201" s="45">
        <v>44568</v>
      </c>
      <c r="C201" s="26">
        <v>6894</v>
      </c>
      <c r="D201" s="27">
        <v>1673410</v>
      </c>
      <c r="E201" s="27">
        <v>167341</v>
      </c>
      <c r="F201" s="27">
        <v>1840751</v>
      </c>
    </row>
    <row r="202" spans="1:6" x14ac:dyDescent="0.15">
      <c r="A202" s="26">
        <v>17</v>
      </c>
      <c r="B202" s="45">
        <v>44566</v>
      </c>
      <c r="C202" s="26">
        <v>6573</v>
      </c>
      <c r="D202" s="27">
        <v>1795750</v>
      </c>
      <c r="E202" s="27">
        <v>179575</v>
      </c>
      <c r="F202" s="27">
        <v>1975325</v>
      </c>
    </row>
    <row r="203" spans="1:6" x14ac:dyDescent="0.15">
      <c r="A203" s="26">
        <v>18</v>
      </c>
      <c r="B203" s="45">
        <v>44566</v>
      </c>
      <c r="C203" s="26">
        <v>6555</v>
      </c>
      <c r="D203" s="27">
        <v>4508285</v>
      </c>
      <c r="E203" s="27">
        <v>450829</v>
      </c>
      <c r="F203" s="27">
        <v>4959114</v>
      </c>
    </row>
    <row r="204" spans="1:6" x14ac:dyDescent="0.15">
      <c r="A204" s="26">
        <v>19</v>
      </c>
      <c r="B204" s="45">
        <v>44567</v>
      </c>
      <c r="C204" s="26">
        <v>6822</v>
      </c>
      <c r="D204" s="27">
        <v>1637910</v>
      </c>
      <c r="E204" s="27">
        <v>163791</v>
      </c>
      <c r="F204" s="27">
        <v>1801701</v>
      </c>
    </row>
    <row r="205" spans="1:6" x14ac:dyDescent="0.15">
      <c r="A205" s="26">
        <v>20</v>
      </c>
      <c r="B205" s="45">
        <v>44574</v>
      </c>
      <c r="C205" s="26">
        <v>7624</v>
      </c>
      <c r="D205" s="27">
        <v>1846952</v>
      </c>
      <c r="E205" s="27">
        <v>184695</v>
      </c>
      <c r="F205" s="27">
        <v>2031647</v>
      </c>
    </row>
    <row r="206" spans="1:6" x14ac:dyDescent="0.15">
      <c r="A206" s="26">
        <v>21</v>
      </c>
      <c r="B206" s="45">
        <v>44572</v>
      </c>
      <c r="C206" s="26">
        <v>7180</v>
      </c>
      <c r="D206" s="27">
        <v>846355</v>
      </c>
      <c r="E206" s="27">
        <v>84636</v>
      </c>
      <c r="F206" s="27">
        <v>930991</v>
      </c>
    </row>
    <row r="207" spans="1:6" x14ac:dyDescent="0.15">
      <c r="A207" s="26">
        <v>22</v>
      </c>
      <c r="B207" s="45">
        <v>44571</v>
      </c>
      <c r="C207" s="26">
        <v>7035</v>
      </c>
      <c r="D207" s="27">
        <v>3417783</v>
      </c>
      <c r="E207" s="27">
        <v>341778</v>
      </c>
      <c r="F207" s="27">
        <v>3759561</v>
      </c>
    </row>
    <row r="208" spans="1:6" x14ac:dyDescent="0.15">
      <c r="A208" s="26">
        <v>23</v>
      </c>
      <c r="B208" s="45">
        <v>44572</v>
      </c>
      <c r="C208" s="26">
        <v>7428</v>
      </c>
      <c r="D208" s="27">
        <v>1833060</v>
      </c>
      <c r="E208" s="27">
        <v>183306</v>
      </c>
      <c r="F208" s="27">
        <v>2016366</v>
      </c>
    </row>
    <row r="209" spans="1:6" x14ac:dyDescent="0.15">
      <c r="A209" s="26">
        <v>24</v>
      </c>
      <c r="B209" s="45">
        <v>44573</v>
      </c>
      <c r="C209" s="26">
        <v>7477</v>
      </c>
      <c r="D209" s="27">
        <v>3300900</v>
      </c>
      <c r="E209" s="27">
        <v>330090</v>
      </c>
      <c r="F209" s="27">
        <v>3630990</v>
      </c>
    </row>
    <row r="210" spans="1:6" x14ac:dyDescent="0.15">
      <c r="A210" s="26">
        <v>25</v>
      </c>
      <c r="B210" s="45">
        <v>44578</v>
      </c>
      <c r="C210" s="26">
        <v>8025</v>
      </c>
      <c r="D210" s="27">
        <v>8837160</v>
      </c>
      <c r="E210" s="27">
        <v>883716</v>
      </c>
      <c r="F210" s="27">
        <v>9720876</v>
      </c>
    </row>
    <row r="211" spans="1:6" x14ac:dyDescent="0.15">
      <c r="A211" s="26">
        <v>26</v>
      </c>
      <c r="B211" s="45">
        <v>44574</v>
      </c>
      <c r="C211" s="26">
        <v>7659</v>
      </c>
      <c r="D211" s="27">
        <v>1934165</v>
      </c>
      <c r="E211" s="27">
        <v>193417</v>
      </c>
      <c r="F211" s="27">
        <v>2127582</v>
      </c>
    </row>
    <row r="212" spans="1:6" x14ac:dyDescent="0.15">
      <c r="A212" s="26">
        <v>27</v>
      </c>
      <c r="B212" s="45">
        <v>44582</v>
      </c>
      <c r="C212" s="26">
        <v>9166</v>
      </c>
      <c r="D212" s="27">
        <v>1793580</v>
      </c>
      <c r="E212" s="27">
        <v>179358</v>
      </c>
      <c r="F212" s="27">
        <v>1972938</v>
      </c>
    </row>
    <row r="213" spans="1:6" x14ac:dyDescent="0.15">
      <c r="A213" s="26">
        <v>28</v>
      </c>
      <c r="B213" s="45">
        <v>44578</v>
      </c>
      <c r="C213" s="26">
        <v>8059</v>
      </c>
      <c r="D213" s="27">
        <v>2375045</v>
      </c>
      <c r="E213" s="27">
        <v>237505</v>
      </c>
      <c r="F213" s="27">
        <v>2612550</v>
      </c>
    </row>
    <row r="214" spans="1:6" x14ac:dyDescent="0.15">
      <c r="A214" s="26">
        <v>29</v>
      </c>
      <c r="B214" s="45">
        <v>44581</v>
      </c>
      <c r="C214" s="26">
        <v>8874</v>
      </c>
      <c r="D214" s="27">
        <v>896790</v>
      </c>
      <c r="E214" s="27">
        <v>89679</v>
      </c>
      <c r="F214" s="27">
        <v>986469</v>
      </c>
    </row>
    <row r="215" spans="1:6" x14ac:dyDescent="0.15">
      <c r="A215" s="26">
        <v>30</v>
      </c>
      <c r="B215" s="45">
        <v>44585</v>
      </c>
      <c r="C215" s="26">
        <v>9710</v>
      </c>
      <c r="D215" s="27">
        <v>1066227</v>
      </c>
      <c r="E215" s="27">
        <v>106623</v>
      </c>
      <c r="F215" s="27">
        <v>1172850</v>
      </c>
    </row>
    <row r="216" spans="1:6" x14ac:dyDescent="0.15">
      <c r="A216" s="26">
        <v>31</v>
      </c>
      <c r="B216" s="45">
        <v>44574</v>
      </c>
      <c r="C216" s="26">
        <v>7638</v>
      </c>
      <c r="D216" s="27">
        <v>935955</v>
      </c>
      <c r="E216" s="27">
        <v>93596</v>
      </c>
      <c r="F216" s="27">
        <v>1029551</v>
      </c>
    </row>
    <row r="217" spans="1:6" x14ac:dyDescent="0.15">
      <c r="A217" s="26">
        <v>32</v>
      </c>
      <c r="B217" s="45">
        <v>44574</v>
      </c>
      <c r="C217" s="26">
        <v>7678</v>
      </c>
      <c r="D217" s="27">
        <v>2049515</v>
      </c>
      <c r="E217" s="27">
        <v>204952</v>
      </c>
      <c r="F217" s="27">
        <v>2254467</v>
      </c>
    </row>
    <row r="218" spans="1:6" x14ac:dyDescent="0.15">
      <c r="A218" s="26">
        <v>33</v>
      </c>
      <c r="B218" s="45">
        <v>44583</v>
      </c>
      <c r="C218" s="26">
        <v>9526</v>
      </c>
      <c r="D218" s="27">
        <v>1221695</v>
      </c>
      <c r="E218" s="27">
        <v>122170</v>
      </c>
      <c r="F218" s="27">
        <v>1343865</v>
      </c>
    </row>
    <row r="219" spans="1:6" x14ac:dyDescent="0.15">
      <c r="A219" s="26">
        <v>34</v>
      </c>
      <c r="B219" s="45">
        <v>44582</v>
      </c>
      <c r="C219" s="26">
        <v>9170</v>
      </c>
      <c r="D219" s="27">
        <v>2956510</v>
      </c>
      <c r="E219" s="27">
        <v>295651</v>
      </c>
      <c r="F219" s="27">
        <v>3252161</v>
      </c>
    </row>
    <row r="220" spans="1:6" x14ac:dyDescent="0.15">
      <c r="A220" s="26">
        <v>35</v>
      </c>
      <c r="B220" s="45">
        <v>44583</v>
      </c>
      <c r="C220" s="26">
        <v>9319</v>
      </c>
      <c r="D220" s="27">
        <v>1285749</v>
      </c>
      <c r="E220" s="27">
        <v>128575</v>
      </c>
      <c r="F220" s="27">
        <v>1414324</v>
      </c>
    </row>
    <row r="221" spans="1:6" x14ac:dyDescent="0.15">
      <c r="A221" s="26">
        <v>36</v>
      </c>
      <c r="B221" s="45">
        <v>44581</v>
      </c>
      <c r="C221" s="26">
        <v>8905</v>
      </c>
      <c r="D221" s="27">
        <v>1794525</v>
      </c>
      <c r="E221" s="27">
        <v>179453</v>
      </c>
      <c r="F221" s="27">
        <v>1973978</v>
      </c>
    </row>
    <row r="222" spans="1:6" x14ac:dyDescent="0.15">
      <c r="A222" s="26">
        <v>37</v>
      </c>
      <c r="B222" s="45">
        <v>44582</v>
      </c>
      <c r="C222" s="26">
        <v>9285</v>
      </c>
      <c r="D222" s="27">
        <v>39254250</v>
      </c>
      <c r="E222" s="27">
        <v>3925425</v>
      </c>
      <c r="F222" s="27">
        <v>43179675</v>
      </c>
    </row>
    <row r="223" spans="1:6" x14ac:dyDescent="0.15">
      <c r="A223" s="26">
        <v>38</v>
      </c>
      <c r="B223" s="45">
        <v>44583</v>
      </c>
      <c r="C223" s="26">
        <v>9286</v>
      </c>
      <c r="D223" s="27">
        <v>2383650</v>
      </c>
      <c r="E223" s="27">
        <v>238365</v>
      </c>
      <c r="F223" s="27">
        <v>2622015</v>
      </c>
    </row>
    <row r="224" spans="1:6" x14ac:dyDescent="0.15">
      <c r="A224" s="26">
        <v>39</v>
      </c>
      <c r="B224" s="45">
        <v>44582</v>
      </c>
      <c r="C224" s="26">
        <v>9283</v>
      </c>
      <c r="D224" s="27">
        <v>2378400</v>
      </c>
      <c r="E224" s="27">
        <v>237840</v>
      </c>
      <c r="F224" s="27">
        <v>2616240</v>
      </c>
    </row>
    <row r="225" spans="1:6" x14ac:dyDescent="0.15">
      <c r="A225" s="26">
        <v>40</v>
      </c>
      <c r="B225" s="45">
        <v>44585</v>
      </c>
      <c r="C225" s="26">
        <v>9706</v>
      </c>
      <c r="D225" s="27">
        <v>4483950</v>
      </c>
      <c r="E225" s="27">
        <v>448395</v>
      </c>
      <c r="F225" s="27">
        <v>4932345</v>
      </c>
    </row>
    <row r="226" spans="1:6" x14ac:dyDescent="0.15">
      <c r="A226" s="26">
        <v>41</v>
      </c>
      <c r="B226" s="45">
        <v>44586</v>
      </c>
      <c r="C226" s="26">
        <v>10239</v>
      </c>
      <c r="D226" s="27">
        <v>1442513</v>
      </c>
      <c r="E226" s="27">
        <v>144251</v>
      </c>
      <c r="F226" s="27">
        <v>1586764</v>
      </c>
    </row>
    <row r="227" spans="1:6" x14ac:dyDescent="0.15">
      <c r="A227" s="26">
        <v>42</v>
      </c>
      <c r="B227" s="45">
        <v>44587</v>
      </c>
      <c r="C227" s="26">
        <v>10344</v>
      </c>
      <c r="D227" s="27">
        <v>2275445</v>
      </c>
      <c r="E227" s="27">
        <v>227545</v>
      </c>
      <c r="F227" s="27">
        <v>2502990</v>
      </c>
    </row>
    <row r="228" spans="1:6" x14ac:dyDescent="0.15">
      <c r="A228" s="26">
        <v>43</v>
      </c>
      <c r="B228" s="45">
        <v>44586</v>
      </c>
      <c r="C228" s="26">
        <v>10229</v>
      </c>
      <c r="D228" s="27">
        <v>3800910</v>
      </c>
      <c r="E228" s="27">
        <v>380091</v>
      </c>
      <c r="F228" s="27">
        <v>4181001</v>
      </c>
    </row>
    <row r="229" spans="1:6" x14ac:dyDescent="0.15">
      <c r="A229" s="26">
        <v>44</v>
      </c>
      <c r="B229" s="45">
        <v>44586</v>
      </c>
      <c r="C229" s="26">
        <v>10315</v>
      </c>
      <c r="D229" s="27">
        <v>3405465</v>
      </c>
      <c r="E229" s="27">
        <v>340547</v>
      </c>
      <c r="F229" s="27">
        <v>3746012</v>
      </c>
    </row>
    <row r="230" spans="1:6" x14ac:dyDescent="0.15">
      <c r="A230" s="26">
        <v>45</v>
      </c>
      <c r="B230" s="45">
        <v>44582</v>
      </c>
      <c r="C230" s="26">
        <v>8931</v>
      </c>
      <c r="D230" s="27">
        <v>1141002</v>
      </c>
      <c r="E230" s="27">
        <v>114100</v>
      </c>
      <c r="F230" s="27">
        <v>1255102</v>
      </c>
    </row>
    <row r="231" spans="1:6" x14ac:dyDescent="0.15">
      <c r="A231" s="26">
        <v>46</v>
      </c>
      <c r="B231" s="45">
        <v>44581</v>
      </c>
      <c r="C231" s="26">
        <v>8906</v>
      </c>
      <c r="D231" s="27">
        <v>5313105</v>
      </c>
      <c r="E231" s="27">
        <v>531311</v>
      </c>
      <c r="F231" s="27">
        <v>5844416</v>
      </c>
    </row>
    <row r="232" spans="1:6" x14ac:dyDescent="0.15">
      <c r="A232" s="26">
        <v>47</v>
      </c>
      <c r="B232" s="45">
        <v>44582</v>
      </c>
      <c r="C232" s="26">
        <v>9282</v>
      </c>
      <c r="D232" s="27">
        <v>5268806</v>
      </c>
      <c r="E232" s="27">
        <v>526881</v>
      </c>
      <c r="F232" s="27">
        <v>5795687</v>
      </c>
    </row>
    <row r="233" spans="1:6" x14ac:dyDescent="0.15">
      <c r="A233" s="26">
        <v>48</v>
      </c>
      <c r="B233" s="45">
        <v>44587</v>
      </c>
      <c r="C233" s="26">
        <v>10329</v>
      </c>
      <c r="D233" s="27">
        <v>686760</v>
      </c>
      <c r="E233" s="27">
        <v>68676</v>
      </c>
      <c r="F233" s="27">
        <v>755436</v>
      </c>
    </row>
    <row r="234" spans="1:6" x14ac:dyDescent="0.15">
      <c r="A234" s="26">
        <v>49</v>
      </c>
      <c r="B234" s="45">
        <v>44587</v>
      </c>
      <c r="C234" s="26">
        <v>10345</v>
      </c>
      <c r="D234" s="27">
        <v>1026099</v>
      </c>
      <c r="E234" s="27">
        <v>102610</v>
      </c>
      <c r="F234" s="27">
        <v>1128709</v>
      </c>
    </row>
    <row r="235" spans="1:6" x14ac:dyDescent="0.15">
      <c r="A235" s="26">
        <v>50</v>
      </c>
      <c r="B235" s="45">
        <v>44600</v>
      </c>
      <c r="C235" s="26">
        <v>10715</v>
      </c>
      <c r="D235" s="27">
        <v>1154664</v>
      </c>
      <c r="E235" s="27">
        <v>92374</v>
      </c>
      <c r="F235" s="27">
        <v>1247038</v>
      </c>
    </row>
    <row r="236" spans="1:6" x14ac:dyDescent="0.15">
      <c r="A236" s="26">
        <v>51</v>
      </c>
      <c r="B236" s="45">
        <v>44600</v>
      </c>
      <c r="C236" s="26">
        <v>10718</v>
      </c>
      <c r="D236" s="27">
        <v>1114685</v>
      </c>
      <c r="E236" s="27">
        <v>89175</v>
      </c>
      <c r="F236" s="27">
        <v>1203860</v>
      </c>
    </row>
    <row r="237" spans="1:6" x14ac:dyDescent="0.15">
      <c r="A237" s="26">
        <v>52</v>
      </c>
      <c r="B237" s="45">
        <v>44600</v>
      </c>
      <c r="C237" s="26">
        <v>10721</v>
      </c>
      <c r="D237" s="27">
        <v>1354781</v>
      </c>
      <c r="E237" s="27">
        <v>108382</v>
      </c>
      <c r="F237" s="27">
        <v>1463163</v>
      </c>
    </row>
    <row r="238" spans="1:6" x14ac:dyDescent="0.15">
      <c r="A238" s="26">
        <v>53</v>
      </c>
      <c r="B238" s="45">
        <v>44600</v>
      </c>
      <c r="C238" s="26">
        <v>10719</v>
      </c>
      <c r="D238" s="27">
        <v>666142</v>
      </c>
      <c r="E238" s="27">
        <v>53291</v>
      </c>
      <c r="F238" s="27">
        <v>719433</v>
      </c>
    </row>
    <row r="239" spans="1:6" x14ac:dyDescent="0.15">
      <c r="A239" s="26">
        <v>54</v>
      </c>
      <c r="B239" s="45">
        <v>44601</v>
      </c>
      <c r="C239" s="26">
        <v>10768</v>
      </c>
      <c r="D239" s="27">
        <v>1906285</v>
      </c>
      <c r="E239" s="27">
        <v>152503</v>
      </c>
      <c r="F239" s="27">
        <v>2058788</v>
      </c>
    </row>
    <row r="240" spans="1:6" x14ac:dyDescent="0.15">
      <c r="A240" s="26">
        <v>55</v>
      </c>
      <c r="B240" s="45">
        <v>44601</v>
      </c>
      <c r="C240" s="26">
        <v>11239</v>
      </c>
      <c r="D240" s="27">
        <v>1012654</v>
      </c>
      <c r="E240" s="27">
        <v>81012</v>
      </c>
      <c r="F240" s="27">
        <v>1093666</v>
      </c>
    </row>
    <row r="241" spans="1:6" x14ac:dyDescent="0.15">
      <c r="A241" s="26">
        <v>56</v>
      </c>
      <c r="B241" s="45">
        <v>44601</v>
      </c>
      <c r="C241" s="26">
        <v>10769</v>
      </c>
      <c r="D241" s="27">
        <v>1797840</v>
      </c>
      <c r="E241" s="27">
        <v>143827</v>
      </c>
      <c r="F241" s="27">
        <v>1941667</v>
      </c>
    </row>
    <row r="242" spans="1:6" x14ac:dyDescent="0.15">
      <c r="A242" s="26">
        <v>57</v>
      </c>
      <c r="B242" s="45">
        <v>44600</v>
      </c>
      <c r="C242" s="26">
        <v>10725</v>
      </c>
      <c r="D242" s="27">
        <v>896790</v>
      </c>
      <c r="E242" s="27">
        <v>71743</v>
      </c>
      <c r="F242" s="27">
        <v>968533</v>
      </c>
    </row>
    <row r="243" spans="1:6" x14ac:dyDescent="0.15">
      <c r="A243" s="26">
        <v>58</v>
      </c>
      <c r="B243" s="45">
        <v>44603</v>
      </c>
      <c r="C243" s="26">
        <v>11475</v>
      </c>
      <c r="D243" s="27">
        <v>957318</v>
      </c>
      <c r="E243" s="27">
        <v>76585</v>
      </c>
      <c r="F243" s="27">
        <v>1033903</v>
      </c>
    </row>
    <row r="244" spans="1:6" x14ac:dyDescent="0.15">
      <c r="A244" s="26">
        <v>59</v>
      </c>
      <c r="B244" s="45">
        <v>44607</v>
      </c>
      <c r="C244" s="26">
        <v>12716</v>
      </c>
      <c r="D244" s="27">
        <v>1123076</v>
      </c>
      <c r="E244" s="27">
        <v>89846</v>
      </c>
      <c r="F244" s="27">
        <v>1212922</v>
      </c>
    </row>
    <row r="245" spans="1:6" x14ac:dyDescent="0.15">
      <c r="A245" s="26">
        <v>60</v>
      </c>
      <c r="B245" s="45">
        <v>44600</v>
      </c>
      <c r="C245" s="26">
        <v>10717</v>
      </c>
      <c r="D245" s="27">
        <v>1311284</v>
      </c>
      <c r="E245" s="27">
        <v>104904</v>
      </c>
      <c r="F245" s="27">
        <v>1416188</v>
      </c>
    </row>
    <row r="246" spans="1:6" x14ac:dyDescent="0.15">
      <c r="A246" s="26">
        <v>61</v>
      </c>
      <c r="B246" s="45">
        <v>44607</v>
      </c>
      <c r="C246" s="26">
        <v>12760</v>
      </c>
      <c r="D246" s="27">
        <v>3794170</v>
      </c>
      <c r="E246" s="27">
        <v>303534</v>
      </c>
      <c r="F246" s="27">
        <v>4097704</v>
      </c>
    </row>
    <row r="247" spans="1:6" x14ac:dyDescent="0.15">
      <c r="A247" s="26">
        <v>62</v>
      </c>
      <c r="B247" s="45">
        <v>44603</v>
      </c>
      <c r="C247" s="26">
        <v>11476</v>
      </c>
      <c r="D247" s="27">
        <v>1244964</v>
      </c>
      <c r="E247" s="27">
        <v>99597</v>
      </c>
      <c r="F247" s="27">
        <v>1344561</v>
      </c>
    </row>
    <row r="248" spans="1:6" x14ac:dyDescent="0.15">
      <c r="A248" s="26">
        <v>63</v>
      </c>
      <c r="B248" s="45">
        <v>44613</v>
      </c>
      <c r="C248" s="26">
        <v>13236</v>
      </c>
      <c r="D248" s="27">
        <v>4114505</v>
      </c>
      <c r="E248" s="27">
        <v>329160</v>
      </c>
      <c r="F248" s="27">
        <v>4443665</v>
      </c>
    </row>
    <row r="249" spans="1:6" x14ac:dyDescent="0.15">
      <c r="A249" s="26">
        <v>64</v>
      </c>
      <c r="B249" s="45">
        <v>44618</v>
      </c>
      <c r="C249" s="26">
        <v>13275</v>
      </c>
      <c r="D249" s="27">
        <v>1160930</v>
      </c>
      <c r="E249" s="27">
        <v>92874</v>
      </c>
      <c r="F249" s="27">
        <v>1253804</v>
      </c>
    </row>
    <row r="250" spans="1:6" x14ac:dyDescent="0.15">
      <c r="A250" s="16"/>
      <c r="D250" s="197">
        <f>+SUM(D186:D249)</f>
        <v>205300039</v>
      </c>
    </row>
    <row r="252" spans="1:6" x14ac:dyDescent="0.15">
      <c r="A252" s="48" t="s">
        <v>197</v>
      </c>
    </row>
    <row r="254" spans="1:6" x14ac:dyDescent="0.15">
      <c r="A254" s="21">
        <v>205300039</v>
      </c>
    </row>
    <row r="256" spans="1:6" x14ac:dyDescent="0.15">
      <c r="A256" s="21">
        <v>19731048</v>
      </c>
    </row>
    <row r="258" spans="1:8" x14ac:dyDescent="0.15">
      <c r="A258" s="22">
        <v>225031087</v>
      </c>
    </row>
    <row r="260" spans="1:8" x14ac:dyDescent="0.15">
      <c r="A260" s="21">
        <v>205300212</v>
      </c>
    </row>
    <row r="262" spans="1:8" x14ac:dyDescent="0.15">
      <c r="A262" s="21">
        <v>19731087</v>
      </c>
    </row>
    <row r="264" spans="1:8" x14ac:dyDescent="0.15">
      <c r="A264" s="22">
        <v>225031299</v>
      </c>
    </row>
    <row r="266" spans="1:8" x14ac:dyDescent="0.15">
      <c r="A266" s="23"/>
    </row>
    <row r="267" spans="1:8" x14ac:dyDescent="0.15">
      <c r="A267" s="24">
        <v>1</v>
      </c>
      <c r="B267" s="25">
        <v>44565</v>
      </c>
      <c r="C267" s="26">
        <v>2.53001152201E+17</v>
      </c>
      <c r="D267" s="27">
        <v>241843</v>
      </c>
      <c r="E267" s="27">
        <v>24185</v>
      </c>
      <c r="F267" s="27">
        <v>266028</v>
      </c>
      <c r="G267" s="198">
        <f>+E267/D267</f>
        <v>0.10000289443978118</v>
      </c>
      <c r="H267">
        <f>+MONTH(B267)</f>
        <v>1</v>
      </c>
    </row>
    <row r="268" spans="1:8" x14ac:dyDescent="0.15">
      <c r="A268" s="24">
        <v>2</v>
      </c>
      <c r="B268" s="25">
        <v>44565</v>
      </c>
      <c r="C268" s="26">
        <v>4.00001152201E+17</v>
      </c>
      <c r="D268" s="27">
        <v>171604</v>
      </c>
      <c r="E268" s="27">
        <v>17161</v>
      </c>
      <c r="F268" s="27">
        <v>188765</v>
      </c>
      <c r="G268" s="198">
        <f t="shared" ref="G268:G299" si="0">+E268/D268</f>
        <v>0.10000349642199483</v>
      </c>
      <c r="H268">
        <f t="shared" ref="H268:H299" si="1">+MONTH(B268)</f>
        <v>1</v>
      </c>
    </row>
    <row r="269" spans="1:8" x14ac:dyDescent="0.15">
      <c r="A269" s="24">
        <v>3</v>
      </c>
      <c r="B269" s="25">
        <v>44567</v>
      </c>
      <c r="C269" s="26">
        <v>2.06001152201E+17</v>
      </c>
      <c r="D269" s="27">
        <v>226297</v>
      </c>
      <c r="E269" s="27">
        <v>22629</v>
      </c>
      <c r="F269" s="27">
        <v>248926</v>
      </c>
      <c r="G269" s="198">
        <f t="shared" si="0"/>
        <v>9.9996906719930001E-2</v>
      </c>
      <c r="H269">
        <f t="shared" si="1"/>
        <v>1</v>
      </c>
    </row>
    <row r="270" spans="1:8" x14ac:dyDescent="0.15">
      <c r="A270" s="24">
        <v>4</v>
      </c>
      <c r="B270" s="25">
        <v>44568</v>
      </c>
      <c r="C270" s="26">
        <v>2.68001152201E+17</v>
      </c>
      <c r="D270" s="27">
        <v>305900</v>
      </c>
      <c r="E270" s="27">
        <v>30590</v>
      </c>
      <c r="F270" s="27">
        <v>336490</v>
      </c>
      <c r="G270" s="198">
        <f t="shared" si="0"/>
        <v>0.1</v>
      </c>
      <c r="H270">
        <f t="shared" si="1"/>
        <v>1</v>
      </c>
    </row>
    <row r="271" spans="1:8" x14ac:dyDescent="0.15">
      <c r="A271" s="24">
        <v>5</v>
      </c>
      <c r="B271" s="25">
        <v>44571</v>
      </c>
      <c r="C271" s="26">
        <v>2.25001152201E+17</v>
      </c>
      <c r="D271" s="27">
        <v>113113</v>
      </c>
      <c r="E271" s="27">
        <v>11311</v>
      </c>
      <c r="F271" s="27">
        <v>124424</v>
      </c>
      <c r="G271" s="198">
        <f t="shared" si="0"/>
        <v>9.9997347784958404E-2</v>
      </c>
      <c r="H271">
        <f t="shared" si="1"/>
        <v>1</v>
      </c>
    </row>
    <row r="272" spans="1:8" x14ac:dyDescent="0.15">
      <c r="A272" s="24">
        <v>6</v>
      </c>
      <c r="B272" s="25">
        <v>44572</v>
      </c>
      <c r="C272" s="26">
        <v>2.04001152201E+17</v>
      </c>
      <c r="D272" s="27">
        <v>139383</v>
      </c>
      <c r="E272" s="27">
        <v>13939</v>
      </c>
      <c r="F272" s="27">
        <v>153322</v>
      </c>
      <c r="G272" s="198">
        <f t="shared" si="0"/>
        <v>0.10000502213325872</v>
      </c>
      <c r="H272">
        <f t="shared" si="1"/>
        <v>1</v>
      </c>
    </row>
    <row r="273" spans="1:8" x14ac:dyDescent="0.15">
      <c r="A273" s="24">
        <v>7</v>
      </c>
      <c r="B273" s="25">
        <v>44572</v>
      </c>
      <c r="C273" s="26">
        <v>2.70001152201E+17</v>
      </c>
      <c r="D273" s="27">
        <v>95346</v>
      </c>
      <c r="E273" s="27">
        <v>9535</v>
      </c>
      <c r="F273" s="27">
        <v>104881</v>
      </c>
      <c r="G273" s="198">
        <f t="shared" si="0"/>
        <v>0.10000419524678539</v>
      </c>
      <c r="H273">
        <f t="shared" si="1"/>
        <v>1</v>
      </c>
    </row>
    <row r="274" spans="1:8" x14ac:dyDescent="0.15">
      <c r="A274" s="24">
        <v>8</v>
      </c>
      <c r="B274" s="25">
        <v>44577</v>
      </c>
      <c r="C274" s="26">
        <v>3001152201000040</v>
      </c>
      <c r="D274" s="27">
        <v>105505</v>
      </c>
      <c r="E274" s="27">
        <v>10551</v>
      </c>
      <c r="F274" s="27">
        <v>116056</v>
      </c>
      <c r="G274" s="198">
        <f t="shared" si="0"/>
        <v>0.10000473911189044</v>
      </c>
      <c r="H274">
        <f t="shared" si="1"/>
        <v>1</v>
      </c>
    </row>
    <row r="275" spans="1:8" x14ac:dyDescent="0.15">
      <c r="A275" s="24">
        <v>9</v>
      </c>
      <c r="B275" s="25">
        <v>44585</v>
      </c>
      <c r="C275" s="26">
        <v>4.00001152201E+17</v>
      </c>
      <c r="D275" s="27">
        <v>364933</v>
      </c>
      <c r="E275" s="27">
        <v>36494</v>
      </c>
      <c r="F275" s="27">
        <v>401427</v>
      </c>
      <c r="G275" s="198">
        <f t="shared" si="0"/>
        <v>0.10000191816031984</v>
      </c>
      <c r="H275">
        <f t="shared" si="1"/>
        <v>1</v>
      </c>
    </row>
    <row r="276" spans="1:8" x14ac:dyDescent="0.15">
      <c r="A276" s="24">
        <v>10</v>
      </c>
      <c r="B276" s="25">
        <v>44586</v>
      </c>
      <c r="C276" s="26">
        <v>2.04001152201E+17</v>
      </c>
      <c r="D276" s="27">
        <v>83398</v>
      </c>
      <c r="E276" s="27">
        <v>8340</v>
      </c>
      <c r="F276" s="27">
        <v>91738</v>
      </c>
      <c r="G276" s="198">
        <f t="shared" si="0"/>
        <v>0.1000023981390441</v>
      </c>
      <c r="H276">
        <f t="shared" si="1"/>
        <v>1</v>
      </c>
    </row>
    <row r="277" spans="1:8" x14ac:dyDescent="0.15">
      <c r="A277" s="24">
        <v>11</v>
      </c>
      <c r="B277" s="25">
        <v>44586</v>
      </c>
      <c r="C277" s="26">
        <v>2.70001152201E+17</v>
      </c>
      <c r="D277" s="27">
        <v>95346</v>
      </c>
      <c r="E277" s="27">
        <v>9535</v>
      </c>
      <c r="F277" s="27">
        <v>104881</v>
      </c>
      <c r="G277" s="198">
        <f t="shared" si="0"/>
        <v>0.10000419524678539</v>
      </c>
      <c r="H277">
        <f t="shared" si="1"/>
        <v>1</v>
      </c>
    </row>
    <row r="278" spans="1:8" x14ac:dyDescent="0.15">
      <c r="A278" s="24">
        <v>12</v>
      </c>
      <c r="B278" s="25">
        <v>44588</v>
      </c>
      <c r="C278" s="26">
        <v>2.56001152201E+17</v>
      </c>
      <c r="D278" s="27">
        <v>52815</v>
      </c>
      <c r="E278" s="27">
        <v>5282</v>
      </c>
      <c r="F278" s="27">
        <v>58097</v>
      </c>
      <c r="G278" s="198">
        <f t="shared" si="0"/>
        <v>0.10000946700747894</v>
      </c>
      <c r="H278">
        <f t="shared" si="1"/>
        <v>1</v>
      </c>
    </row>
    <row r="279" spans="1:8" x14ac:dyDescent="0.15">
      <c r="A279" s="24">
        <v>13</v>
      </c>
      <c r="B279" s="25">
        <v>44590</v>
      </c>
      <c r="C279" s="26">
        <v>2.06001152201E+17</v>
      </c>
      <c r="D279" s="27">
        <v>908276</v>
      </c>
      <c r="E279" s="27">
        <v>90828</v>
      </c>
      <c r="F279" s="27">
        <v>999104</v>
      </c>
      <c r="G279" s="198">
        <f t="shared" si="0"/>
        <v>0.10000044039476987</v>
      </c>
      <c r="H279">
        <f t="shared" si="1"/>
        <v>1</v>
      </c>
    </row>
    <row r="280" spans="1:8" x14ac:dyDescent="0.15">
      <c r="A280" s="24">
        <v>14</v>
      </c>
      <c r="B280" s="25">
        <v>44590</v>
      </c>
      <c r="C280" s="26">
        <v>4.00001152201E+17</v>
      </c>
      <c r="D280" s="27">
        <v>497504</v>
      </c>
      <c r="E280" s="27">
        <v>49750</v>
      </c>
      <c r="F280" s="27">
        <v>547254</v>
      </c>
      <c r="G280" s="198">
        <f t="shared" si="0"/>
        <v>9.9999195986363934E-2</v>
      </c>
      <c r="H280">
        <f t="shared" si="1"/>
        <v>1</v>
      </c>
    </row>
    <row r="281" spans="1:8" x14ac:dyDescent="0.15">
      <c r="A281" s="24">
        <v>15</v>
      </c>
      <c r="B281" s="25">
        <v>44590</v>
      </c>
      <c r="C281" s="26">
        <v>4.00001152201E+17</v>
      </c>
      <c r="D281" s="27">
        <v>218618</v>
      </c>
      <c r="E281" s="27">
        <v>21862</v>
      </c>
      <c r="F281" s="27">
        <v>240480</v>
      </c>
      <c r="G281" s="198">
        <f t="shared" si="0"/>
        <v>0.10000091483775353</v>
      </c>
      <c r="H281">
        <f t="shared" si="1"/>
        <v>1</v>
      </c>
    </row>
    <row r="282" spans="1:8" x14ac:dyDescent="0.15">
      <c r="A282" s="24">
        <v>16</v>
      </c>
      <c r="B282" s="25">
        <v>44600</v>
      </c>
      <c r="C282" s="26">
        <v>2.69001152202E+17</v>
      </c>
      <c r="D282" s="27">
        <v>95346</v>
      </c>
      <c r="E282" s="27">
        <v>9535</v>
      </c>
      <c r="F282" s="27">
        <v>104881</v>
      </c>
      <c r="G282" s="198">
        <f t="shared" si="0"/>
        <v>0.10000419524678539</v>
      </c>
      <c r="H282">
        <f t="shared" si="1"/>
        <v>2</v>
      </c>
    </row>
    <row r="283" spans="1:8" x14ac:dyDescent="0.15">
      <c r="A283" s="24">
        <v>17</v>
      </c>
      <c r="B283" s="25">
        <v>44601</v>
      </c>
      <c r="C283" s="26">
        <v>2.47001142202E+17</v>
      </c>
      <c r="D283" s="27">
        <v>200976</v>
      </c>
      <c r="E283" s="27">
        <v>20098</v>
      </c>
      <c r="F283" s="27">
        <v>221074</v>
      </c>
      <c r="G283" s="198">
        <f t="shared" si="0"/>
        <v>0.10000199028739749</v>
      </c>
      <c r="H283">
        <f t="shared" si="1"/>
        <v>2</v>
      </c>
    </row>
    <row r="284" spans="1:8" x14ac:dyDescent="0.15">
      <c r="A284" s="24">
        <v>18</v>
      </c>
      <c r="B284" s="25">
        <v>44602</v>
      </c>
      <c r="C284" s="26">
        <v>2.56001152202E+17</v>
      </c>
      <c r="D284" s="27">
        <v>218500</v>
      </c>
      <c r="E284" s="27">
        <v>21850</v>
      </c>
      <c r="F284" s="27">
        <v>240350</v>
      </c>
      <c r="G284" s="198">
        <f t="shared" si="0"/>
        <v>0.1</v>
      </c>
      <c r="H284">
        <f t="shared" si="1"/>
        <v>2</v>
      </c>
    </row>
    <row r="285" spans="1:8" x14ac:dyDescent="0.15">
      <c r="A285" s="24">
        <v>19</v>
      </c>
      <c r="B285" s="25">
        <v>44602</v>
      </c>
      <c r="C285" s="26">
        <v>2.25001152202E+17</v>
      </c>
      <c r="D285" s="27">
        <v>96890</v>
      </c>
      <c r="E285" s="27">
        <v>9689</v>
      </c>
      <c r="F285" s="27">
        <v>106579</v>
      </c>
      <c r="G285" s="198">
        <f t="shared" si="0"/>
        <v>0.1</v>
      </c>
      <c r="H285">
        <f t="shared" si="1"/>
        <v>2</v>
      </c>
    </row>
    <row r="286" spans="1:8" x14ac:dyDescent="0.15">
      <c r="A286" s="24">
        <v>20</v>
      </c>
      <c r="B286" s="25">
        <v>44603</v>
      </c>
      <c r="C286" s="26">
        <v>3.06001152202E+17</v>
      </c>
      <c r="D286" s="27">
        <v>143019</v>
      </c>
      <c r="E286" s="27">
        <v>14302</v>
      </c>
      <c r="F286" s="27">
        <v>157321</v>
      </c>
      <c r="G286" s="198">
        <f t="shared" si="0"/>
        <v>0.10000069920779757</v>
      </c>
      <c r="H286">
        <f t="shared" si="1"/>
        <v>2</v>
      </c>
    </row>
    <row r="287" spans="1:8" x14ac:dyDescent="0.15">
      <c r="A287" s="24">
        <v>21</v>
      </c>
      <c r="B287" s="25">
        <v>44604</v>
      </c>
      <c r="C287" s="26">
        <v>2.68001152202E+17</v>
      </c>
      <c r="D287" s="27">
        <v>474750</v>
      </c>
      <c r="E287" s="27">
        <v>47476</v>
      </c>
      <c r="F287" s="27">
        <v>522226</v>
      </c>
      <c r="G287" s="198">
        <f t="shared" si="0"/>
        <v>0.10000210637177462</v>
      </c>
      <c r="H287">
        <f t="shared" si="1"/>
        <v>2</v>
      </c>
    </row>
    <row r="288" spans="1:8" x14ac:dyDescent="0.15">
      <c r="A288" s="24">
        <v>22</v>
      </c>
      <c r="B288" s="25">
        <v>44607</v>
      </c>
      <c r="C288" s="26">
        <v>2.72001152202E+17</v>
      </c>
      <c r="D288" s="27">
        <v>248752</v>
      </c>
      <c r="E288" s="27">
        <v>19900</v>
      </c>
      <c r="F288" s="27">
        <v>268652</v>
      </c>
      <c r="G288" s="198">
        <f t="shared" si="0"/>
        <v>7.9999356789091147E-2</v>
      </c>
      <c r="H288">
        <f t="shared" si="1"/>
        <v>2</v>
      </c>
    </row>
    <row r="289" spans="1:8" x14ac:dyDescent="0.15">
      <c r="A289" s="24">
        <v>23</v>
      </c>
      <c r="B289" s="25">
        <v>44607</v>
      </c>
      <c r="C289" s="26">
        <v>2.04001142202E+17</v>
      </c>
      <c r="D289" s="27">
        <v>193780</v>
      </c>
      <c r="E289" s="27">
        <v>19378</v>
      </c>
      <c r="F289" s="27">
        <v>213158</v>
      </c>
      <c r="G289" s="198">
        <f t="shared" si="0"/>
        <v>0.1</v>
      </c>
      <c r="H289">
        <f t="shared" si="1"/>
        <v>2</v>
      </c>
    </row>
    <row r="290" spans="1:8" x14ac:dyDescent="0.15">
      <c r="A290" s="24">
        <v>24</v>
      </c>
      <c r="B290" s="25">
        <v>44607</v>
      </c>
      <c r="C290" s="26">
        <v>2.35001142202E+17</v>
      </c>
      <c r="D290" s="27">
        <v>52815</v>
      </c>
      <c r="E290" s="27">
        <v>5282</v>
      </c>
      <c r="F290" s="27">
        <v>58097</v>
      </c>
      <c r="G290" s="198">
        <f t="shared" si="0"/>
        <v>0.10000946700747894</v>
      </c>
      <c r="H290">
        <f t="shared" si="1"/>
        <v>2</v>
      </c>
    </row>
    <row r="291" spans="1:8" x14ac:dyDescent="0.15">
      <c r="A291" s="24">
        <v>25</v>
      </c>
      <c r="B291" s="25">
        <v>44609</v>
      </c>
      <c r="C291" s="26">
        <v>2.04001142202E+17</v>
      </c>
      <c r="D291" s="27">
        <v>250194</v>
      </c>
      <c r="E291" s="27">
        <v>20016</v>
      </c>
      <c r="F291" s="27">
        <v>270210</v>
      </c>
      <c r="G291" s="198">
        <f t="shared" si="0"/>
        <v>8.0001918511235282E-2</v>
      </c>
      <c r="H291">
        <f t="shared" si="1"/>
        <v>2</v>
      </c>
    </row>
    <row r="292" spans="1:8" x14ac:dyDescent="0.15">
      <c r="A292" s="24">
        <v>26</v>
      </c>
      <c r="B292" s="25">
        <v>44611</v>
      </c>
      <c r="C292" s="26">
        <v>2.69001152202E+17</v>
      </c>
      <c r="D292" s="27">
        <v>52815</v>
      </c>
      <c r="E292" s="27">
        <v>5282</v>
      </c>
      <c r="F292" s="27">
        <v>58097</v>
      </c>
      <c r="G292" s="198">
        <f t="shared" si="0"/>
        <v>0.10000946700747894</v>
      </c>
      <c r="H292">
        <f t="shared" si="1"/>
        <v>2</v>
      </c>
    </row>
    <row r="293" spans="1:8" x14ac:dyDescent="0.15">
      <c r="A293" s="24">
        <v>27</v>
      </c>
      <c r="B293" s="25">
        <v>44611</v>
      </c>
      <c r="C293" s="26">
        <v>2.69001152202E+17</v>
      </c>
      <c r="D293" s="27">
        <v>528150</v>
      </c>
      <c r="E293" s="27">
        <v>42252</v>
      </c>
      <c r="F293" s="27">
        <v>570402</v>
      </c>
      <c r="G293" s="198">
        <f t="shared" si="0"/>
        <v>0.08</v>
      </c>
      <c r="H293">
        <f t="shared" si="1"/>
        <v>2</v>
      </c>
    </row>
    <row r="294" spans="1:8" x14ac:dyDescent="0.15">
      <c r="A294" s="24">
        <v>28</v>
      </c>
      <c r="B294" s="25">
        <v>44614</v>
      </c>
      <c r="C294" s="26">
        <v>4.00001152202E+17</v>
      </c>
      <c r="D294" s="27">
        <v>746256</v>
      </c>
      <c r="E294" s="27">
        <v>59700</v>
      </c>
      <c r="F294" s="27">
        <v>805956</v>
      </c>
      <c r="G294" s="198">
        <f t="shared" si="0"/>
        <v>7.9999356789091147E-2</v>
      </c>
      <c r="H294">
        <f t="shared" si="1"/>
        <v>2</v>
      </c>
    </row>
    <row r="295" spans="1:8" x14ac:dyDescent="0.15">
      <c r="A295" s="24">
        <v>29</v>
      </c>
      <c r="B295" s="25">
        <v>44615</v>
      </c>
      <c r="C295" s="26">
        <v>2.70001142202E+17</v>
      </c>
      <c r="D295" s="27">
        <v>339339</v>
      </c>
      <c r="E295" s="27">
        <v>33934</v>
      </c>
      <c r="F295" s="27">
        <v>373273</v>
      </c>
      <c r="G295" s="198">
        <f t="shared" si="0"/>
        <v>0.10000029469056018</v>
      </c>
      <c r="H295">
        <f t="shared" si="1"/>
        <v>2</v>
      </c>
    </row>
    <row r="296" spans="1:8" x14ac:dyDescent="0.15">
      <c r="A296" s="24">
        <v>30</v>
      </c>
      <c r="B296" s="25">
        <v>44615</v>
      </c>
      <c r="C296" s="26">
        <v>2.70001142202E+17</v>
      </c>
      <c r="D296" s="27">
        <v>544852</v>
      </c>
      <c r="E296" s="27">
        <v>54485</v>
      </c>
      <c r="F296" s="27">
        <v>599337</v>
      </c>
      <c r="G296" s="198">
        <f t="shared" si="0"/>
        <v>9.9999632927840962E-2</v>
      </c>
      <c r="H296">
        <f t="shared" si="1"/>
        <v>2</v>
      </c>
    </row>
    <row r="297" spans="1:8" x14ac:dyDescent="0.15">
      <c r="A297" s="24">
        <v>31</v>
      </c>
      <c r="B297" s="25">
        <v>44615</v>
      </c>
      <c r="C297" s="26">
        <v>2.70001142202E+17</v>
      </c>
      <c r="D297" s="27">
        <v>614679</v>
      </c>
      <c r="E297" s="27">
        <v>61468</v>
      </c>
      <c r="F297" s="27">
        <v>676147</v>
      </c>
      <c r="G297" s="198">
        <f t="shared" si="0"/>
        <v>0.10000016268654045</v>
      </c>
      <c r="H297">
        <f t="shared" si="1"/>
        <v>2</v>
      </c>
    </row>
    <row r="298" spans="1:8" x14ac:dyDescent="0.15">
      <c r="A298" s="24">
        <v>32</v>
      </c>
      <c r="B298" s="25">
        <v>44615</v>
      </c>
      <c r="C298" s="26">
        <v>2.70001142202E+17</v>
      </c>
      <c r="D298" s="27">
        <v>193780</v>
      </c>
      <c r="E298" s="27">
        <v>19378</v>
      </c>
      <c r="F298" s="27">
        <v>213158</v>
      </c>
      <c r="G298" s="198">
        <f t="shared" si="0"/>
        <v>0.1</v>
      </c>
      <c r="H298">
        <f t="shared" si="1"/>
        <v>2</v>
      </c>
    </row>
    <row r="299" spans="1:8" x14ac:dyDescent="0.15">
      <c r="A299" s="24">
        <v>33</v>
      </c>
      <c r="B299" s="25">
        <v>44617</v>
      </c>
      <c r="C299" s="26">
        <v>4.00001152202E+17</v>
      </c>
      <c r="D299" s="27">
        <v>83398</v>
      </c>
      <c r="E299" s="27">
        <v>8340</v>
      </c>
      <c r="F299" s="27">
        <v>91738</v>
      </c>
      <c r="G299" s="198">
        <f t="shared" si="0"/>
        <v>0.1000023981390441</v>
      </c>
      <c r="H299">
        <f t="shared" si="1"/>
        <v>2</v>
      </c>
    </row>
    <row r="300" spans="1:8" x14ac:dyDescent="0.15">
      <c r="A300" s="28" t="s">
        <v>198</v>
      </c>
      <c r="B300" s="17"/>
      <c r="C300" s="17"/>
      <c r="D300" s="29">
        <v>8698172</v>
      </c>
      <c r="E300" s="29">
        <v>834357</v>
      </c>
      <c r="F300" s="29">
        <v>9532529</v>
      </c>
    </row>
    <row r="301" spans="1:8" ht="25.5" x14ac:dyDescent="0.15">
      <c r="A301" s="28" t="s">
        <v>199</v>
      </c>
      <c r="B301" s="17"/>
      <c r="C301" s="17"/>
      <c r="D301" s="29">
        <v>196601867</v>
      </c>
      <c r="E301" s="29">
        <v>18896691</v>
      </c>
      <c r="F301" s="29">
        <v>215498558</v>
      </c>
    </row>
    <row r="303" spans="1:8" x14ac:dyDescent="0.15">
      <c r="A303" s="31" t="s">
        <v>354</v>
      </c>
    </row>
    <row r="304" spans="1:8" x14ac:dyDescent="0.15">
      <c r="A304" s="30" t="s">
        <v>355</v>
      </c>
    </row>
    <row r="305" spans="1:5" x14ac:dyDescent="0.15">
      <c r="A305" s="30" t="s">
        <v>356</v>
      </c>
    </row>
    <row r="306" spans="1:5" x14ac:dyDescent="0.15">
      <c r="A306" s="31" t="s">
        <v>357</v>
      </c>
      <c r="E306" s="197"/>
    </row>
    <row r="308" spans="1:5" x14ac:dyDescent="0.15">
      <c r="A308" s="32">
        <v>58160269</v>
      </c>
    </row>
    <row r="309" spans="1:5" x14ac:dyDescent="0.15">
      <c r="A309" s="33">
        <v>2</v>
      </c>
    </row>
    <row r="310" spans="1:5" x14ac:dyDescent="0.15">
      <c r="A310" s="32">
        <v>1163205</v>
      </c>
    </row>
    <row r="312" spans="1:5" x14ac:dyDescent="0.15">
      <c r="A312" s="16"/>
    </row>
    <row r="313" spans="1:5" x14ac:dyDescent="0.15">
      <c r="A313" s="24" t="s">
        <v>230</v>
      </c>
      <c r="B313" s="27">
        <v>58160269</v>
      </c>
    </row>
    <row r="314" spans="1:5" x14ac:dyDescent="0.15">
      <c r="A314" s="24" t="s">
        <v>202</v>
      </c>
      <c r="B314" s="26">
        <v>1.5</v>
      </c>
    </row>
    <row r="315" spans="1:5" x14ac:dyDescent="0.15">
      <c r="A315" s="24" t="s">
        <v>358</v>
      </c>
      <c r="B315" s="27">
        <v>872404</v>
      </c>
    </row>
    <row r="316" spans="1:5" x14ac:dyDescent="0.15">
      <c r="A316" s="26" t="s">
        <v>232</v>
      </c>
      <c r="B316" s="17"/>
    </row>
    <row r="317" spans="1:5" x14ac:dyDescent="0.15">
      <c r="A317" s="24" t="s">
        <v>230</v>
      </c>
      <c r="B317" s="27">
        <v>63649532</v>
      </c>
    </row>
    <row r="318" spans="1:5" x14ac:dyDescent="0.15">
      <c r="A318" s="24" t="s">
        <v>202</v>
      </c>
      <c r="B318" s="26">
        <v>1</v>
      </c>
    </row>
    <row r="319" spans="1:5" x14ac:dyDescent="0.15">
      <c r="A319" s="26" t="s">
        <v>359</v>
      </c>
      <c r="B319" s="27">
        <v>636495</v>
      </c>
    </row>
    <row r="320" spans="1:5" x14ac:dyDescent="0.15">
      <c r="A320" s="16"/>
    </row>
    <row r="322" spans="1:1" x14ac:dyDescent="0.15">
      <c r="A322" s="31" t="s">
        <v>360</v>
      </c>
    </row>
    <row r="323" spans="1:1" x14ac:dyDescent="0.15">
      <c r="A323" s="30" t="s">
        <v>355</v>
      </c>
    </row>
    <row r="324" spans="1:1" x14ac:dyDescent="0.15">
      <c r="A324" s="31" t="s">
        <v>361</v>
      </c>
    </row>
    <row r="325" spans="1:1" x14ac:dyDescent="0.15">
      <c r="A325" s="30" t="s">
        <v>355</v>
      </c>
    </row>
    <row r="326" spans="1:1" x14ac:dyDescent="0.15">
      <c r="A326" s="30" t="s">
        <v>362</v>
      </c>
    </row>
    <row r="327" spans="1:1" x14ac:dyDescent="0.15">
      <c r="A327" s="30" t="s">
        <v>363</v>
      </c>
    </row>
    <row r="328" spans="1:1" x14ac:dyDescent="0.15">
      <c r="A328" s="30" t="s">
        <v>202</v>
      </c>
    </row>
    <row r="329" spans="1:1" x14ac:dyDescent="0.15">
      <c r="A329" s="30" t="s">
        <v>364</v>
      </c>
    </row>
    <row r="330" spans="1:1" x14ac:dyDescent="0.15">
      <c r="A330" s="30" t="s">
        <v>241</v>
      </c>
    </row>
    <row r="331" spans="1:1" x14ac:dyDescent="0.15">
      <c r="A331" s="30" t="s">
        <v>202</v>
      </c>
    </row>
    <row r="332" spans="1:1" x14ac:dyDescent="0.15">
      <c r="A332" s="30" t="s">
        <v>365</v>
      </c>
    </row>
    <row r="333" spans="1:1" x14ac:dyDescent="0.15">
      <c r="A333" s="30" t="s">
        <v>243</v>
      </c>
    </row>
    <row r="334" spans="1:1" x14ac:dyDescent="0.15">
      <c r="A334" s="30" t="s">
        <v>202</v>
      </c>
    </row>
    <row r="335" spans="1:1" x14ac:dyDescent="0.15">
      <c r="A335" s="30" t="s">
        <v>366</v>
      </c>
    </row>
    <row r="336" spans="1:1" x14ac:dyDescent="0.15">
      <c r="A336" s="30" t="s">
        <v>367</v>
      </c>
    </row>
    <row r="337" spans="1:1" x14ac:dyDescent="0.15">
      <c r="A337" s="30" t="s">
        <v>202</v>
      </c>
    </row>
    <row r="338" spans="1:1" x14ac:dyDescent="0.15">
      <c r="A338" s="30" t="s">
        <v>368</v>
      </c>
    </row>
    <row r="340" spans="1:1" x14ac:dyDescent="0.15">
      <c r="A340" s="32">
        <v>63649532</v>
      </c>
    </row>
    <row r="341" spans="1:1" x14ac:dyDescent="0.15">
      <c r="A341" s="33">
        <v>1</v>
      </c>
    </row>
    <row r="342" spans="1:1" x14ac:dyDescent="0.15">
      <c r="A342" s="32">
        <v>636495</v>
      </c>
    </row>
    <row r="343" spans="1:1" x14ac:dyDescent="0.15">
      <c r="A343" s="16"/>
    </row>
    <row r="344" spans="1:1" x14ac:dyDescent="0.15">
      <c r="A344" s="16"/>
    </row>
    <row r="345" spans="1:1" x14ac:dyDescent="0.15">
      <c r="A345" s="32">
        <v>138441598</v>
      </c>
    </row>
    <row r="346" spans="1:1" x14ac:dyDescent="0.15">
      <c r="A346" s="33">
        <v>2</v>
      </c>
    </row>
    <row r="347" spans="1:1" x14ac:dyDescent="0.15">
      <c r="A347" s="32">
        <v>2768832</v>
      </c>
    </row>
    <row r="348" spans="1:1" x14ac:dyDescent="0.15">
      <c r="A348" s="16"/>
    </row>
    <row r="349" spans="1:1" x14ac:dyDescent="0.15">
      <c r="A349" s="16"/>
    </row>
    <row r="350" spans="1:1" x14ac:dyDescent="0.15">
      <c r="A350" s="32">
        <v>138441598</v>
      </c>
    </row>
    <row r="351" spans="1:1" x14ac:dyDescent="0.15">
      <c r="A351" s="33">
        <v>1.5</v>
      </c>
    </row>
    <row r="352" spans="1:1" x14ac:dyDescent="0.15">
      <c r="A352" s="32">
        <v>2076624</v>
      </c>
    </row>
    <row r="353" spans="1:1" x14ac:dyDescent="0.15">
      <c r="A353" s="16"/>
    </row>
    <row r="354" spans="1:1" x14ac:dyDescent="0.15">
      <c r="A354" s="16"/>
    </row>
    <row r="355" spans="1:1" x14ac:dyDescent="0.15">
      <c r="A355" s="32">
        <v>151849026</v>
      </c>
    </row>
    <row r="356" spans="1:1" x14ac:dyDescent="0.15">
      <c r="A356" s="33">
        <v>1</v>
      </c>
    </row>
    <row r="357" spans="1:1" x14ac:dyDescent="0.15">
      <c r="A357" s="32">
        <v>1518490</v>
      </c>
    </row>
    <row r="358" spans="1:1" x14ac:dyDescent="0.15">
      <c r="A358" s="16"/>
    </row>
    <row r="359" spans="1:1" x14ac:dyDescent="0.15">
      <c r="A359" s="16"/>
    </row>
    <row r="360" spans="1:1" x14ac:dyDescent="0.15">
      <c r="A360" s="32">
        <v>151849026</v>
      </c>
    </row>
    <row r="361" spans="1:1" x14ac:dyDescent="0.15">
      <c r="A361" s="33">
        <v>1</v>
      </c>
    </row>
    <row r="362" spans="1:1" x14ac:dyDescent="0.15">
      <c r="A362" s="32">
        <v>1518490</v>
      </c>
    </row>
    <row r="363" spans="1:1" x14ac:dyDescent="0.15">
      <c r="A363" s="16"/>
    </row>
    <row r="364" spans="1:1" x14ac:dyDescent="0.15">
      <c r="A364" s="16"/>
    </row>
    <row r="365" spans="1:1" x14ac:dyDescent="0.15">
      <c r="A365" s="32">
        <v>1637910</v>
      </c>
    </row>
    <row r="366" spans="1:1" x14ac:dyDescent="0.15">
      <c r="A366" s="33">
        <v>10</v>
      </c>
    </row>
    <row r="367" spans="1:1" x14ac:dyDescent="0.15">
      <c r="A367" s="32">
        <v>163791</v>
      </c>
    </row>
    <row r="369" spans="1:3" x14ac:dyDescent="0.15">
      <c r="A369" s="16"/>
    </row>
    <row r="370" spans="1:3" x14ac:dyDescent="0.15">
      <c r="A370" s="49" t="s">
        <v>251</v>
      </c>
      <c r="B370" s="50">
        <v>11354826</v>
      </c>
    </row>
    <row r="371" spans="1:3" ht="38.25" x14ac:dyDescent="0.15">
      <c r="A371" s="67" t="s">
        <v>252</v>
      </c>
      <c r="B371" s="20">
        <v>204143732</v>
      </c>
    </row>
    <row r="372" spans="1:3" x14ac:dyDescent="0.15">
      <c r="A372" s="51" t="s">
        <v>369</v>
      </c>
    </row>
    <row r="373" spans="1:3" x14ac:dyDescent="0.15">
      <c r="A373" s="23"/>
    </row>
    <row r="374" spans="1:3" x14ac:dyDescent="0.15">
      <c r="A374" s="23" t="s">
        <v>247</v>
      </c>
      <c r="B374" s="23" t="s">
        <v>248</v>
      </c>
      <c r="C374" s="23" t="s">
        <v>249</v>
      </c>
    </row>
    <row r="376" spans="1:3" x14ac:dyDescent="0.15">
      <c r="A376" s="23" t="s">
        <v>250</v>
      </c>
    </row>
    <row r="378" spans="1:3" x14ac:dyDescent="0.15">
      <c r="A378" s="31" t="s">
        <v>217</v>
      </c>
    </row>
    <row r="379" spans="1:3" x14ac:dyDescent="0.15">
      <c r="A379" s="23" t="s">
        <v>219</v>
      </c>
      <c r="B379" s="23" t="s">
        <v>220</v>
      </c>
    </row>
    <row r="381" spans="1:3" x14ac:dyDescent="0.15">
      <c r="A381" s="39" t="s">
        <v>221</v>
      </c>
    </row>
  </sheetData>
  <mergeCells count="18">
    <mergeCell ref="B146:B147"/>
    <mergeCell ref="C146:C147"/>
    <mergeCell ref="A148:A149"/>
    <mergeCell ref="B148:B149"/>
    <mergeCell ref="B150:B151"/>
    <mergeCell ref="C150:C151"/>
    <mergeCell ref="A184:A185"/>
    <mergeCell ref="B184:C184"/>
    <mergeCell ref="D184:D185"/>
    <mergeCell ref="E184:E185"/>
    <mergeCell ref="F184:F185"/>
    <mergeCell ref="B5:C5"/>
    <mergeCell ref="D5:D6"/>
    <mergeCell ref="E5:E6"/>
    <mergeCell ref="F5:F6"/>
    <mergeCell ref="A1:F1"/>
    <mergeCell ref="A2:F2"/>
    <mergeCell ref="A5:A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097DF-BE63-4EDA-B3E4-EF25BF088870}">
  <dimension ref="A1:G275"/>
  <sheetViews>
    <sheetView topLeftCell="A195" workbookViewId="0">
      <selection activeCell="K144" sqref="K144"/>
    </sheetView>
  </sheetViews>
  <sheetFormatPr defaultRowHeight="10.5" x14ac:dyDescent="0.15"/>
  <cols>
    <col min="1" max="1" width="14.28515625" bestFit="1" customWidth="1"/>
    <col min="2" max="2" width="15.42578125" bestFit="1" customWidth="1"/>
    <col min="3" max="3" width="11.7109375" bestFit="1" customWidth="1"/>
    <col min="4" max="4" width="11.28515625" bestFit="1" customWidth="1"/>
    <col min="5" max="5" width="10.140625" bestFit="1" customWidth="1"/>
    <col min="6" max="6" width="12.42578125" bestFit="1" customWidth="1"/>
  </cols>
  <sheetData>
    <row r="1" spans="1:6" ht="12.75" x14ac:dyDescent="0.15">
      <c r="A1" s="48" t="s">
        <v>253</v>
      </c>
      <c r="B1" s="18"/>
      <c r="C1" s="18"/>
      <c r="D1" s="18"/>
      <c r="E1" s="18"/>
      <c r="F1" s="18"/>
    </row>
    <row r="2" spans="1:6" ht="12.75" x14ac:dyDescent="0.15">
      <c r="A2" s="68" t="s">
        <v>254</v>
      </c>
      <c r="B2" s="18"/>
      <c r="C2" s="18"/>
      <c r="D2" s="18"/>
      <c r="E2" s="18"/>
      <c r="F2" s="18"/>
    </row>
    <row r="3" spans="1:6" ht="12.75" x14ac:dyDescent="0.15">
      <c r="A3" s="68" t="s">
        <v>255</v>
      </c>
      <c r="B3" s="18"/>
      <c r="C3" s="18"/>
      <c r="D3" s="18"/>
      <c r="E3" s="18"/>
      <c r="F3" s="18"/>
    </row>
    <row r="4" spans="1:6" ht="12.75" x14ac:dyDescent="0.15">
      <c r="A4" s="16"/>
      <c r="B4" s="18"/>
      <c r="C4" s="18"/>
      <c r="D4" s="18"/>
      <c r="E4" s="18"/>
      <c r="F4" s="18"/>
    </row>
    <row r="5" spans="1:6" ht="12.75" x14ac:dyDescent="0.15">
      <c r="A5" s="18"/>
      <c r="B5" s="18"/>
      <c r="C5" s="18"/>
      <c r="D5" s="18"/>
      <c r="E5" s="18"/>
      <c r="F5" s="18"/>
    </row>
    <row r="6" spans="1:6" ht="12.75" x14ac:dyDescent="0.15">
      <c r="A6" s="61" t="s">
        <v>224</v>
      </c>
      <c r="B6" s="18"/>
      <c r="C6" s="18"/>
      <c r="D6" s="18"/>
      <c r="E6" s="18"/>
      <c r="F6" s="18"/>
    </row>
    <row r="7" spans="1:6" ht="12.75" x14ac:dyDescent="0.15">
      <c r="A7" s="62" t="s">
        <v>327</v>
      </c>
      <c r="B7" s="18"/>
      <c r="C7" s="18"/>
      <c r="D7" s="18"/>
      <c r="E7" s="18"/>
      <c r="F7" s="18"/>
    </row>
    <row r="8" spans="1:6" ht="12.75" x14ac:dyDescent="0.15">
      <c r="A8" s="18"/>
      <c r="B8" s="18"/>
      <c r="C8" s="18"/>
      <c r="D8" s="18"/>
      <c r="E8" s="18"/>
      <c r="F8" s="18"/>
    </row>
    <row r="9" spans="1:6" ht="12.75" x14ac:dyDescent="0.15">
      <c r="A9" s="16"/>
      <c r="B9" s="18"/>
      <c r="C9" s="18"/>
      <c r="D9" s="18"/>
      <c r="E9" s="18"/>
      <c r="F9" s="18"/>
    </row>
    <row r="10" spans="1:6" ht="12.75" x14ac:dyDescent="0.15">
      <c r="A10" s="63" t="s">
        <v>328</v>
      </c>
      <c r="B10" s="18"/>
      <c r="C10" s="18"/>
      <c r="D10" s="18"/>
      <c r="E10" s="18"/>
      <c r="F10" s="18"/>
    </row>
    <row r="11" spans="1:6" ht="12.75" x14ac:dyDescent="0.15">
      <c r="A11" s="18"/>
      <c r="B11" s="18"/>
      <c r="C11" s="18"/>
      <c r="D11" s="18"/>
      <c r="E11" s="18"/>
      <c r="F11" s="18"/>
    </row>
    <row r="12" spans="1:6" ht="12.75" x14ac:dyDescent="0.15">
      <c r="A12" s="16"/>
      <c r="B12" s="18"/>
      <c r="C12" s="18"/>
      <c r="D12" s="18"/>
      <c r="E12" s="18"/>
      <c r="F12" s="18"/>
    </row>
    <row r="13" spans="1:6" ht="12.75" x14ac:dyDescent="0.15">
      <c r="A13" s="61" t="s">
        <v>258</v>
      </c>
      <c r="B13" s="62" t="s">
        <v>259</v>
      </c>
      <c r="C13" s="18"/>
      <c r="D13" s="18"/>
      <c r="E13" s="18"/>
      <c r="F13" s="18"/>
    </row>
    <row r="14" spans="1:6" ht="12.75" x14ac:dyDescent="0.15">
      <c r="A14" s="62" t="s">
        <v>260</v>
      </c>
      <c r="B14" s="18"/>
      <c r="C14" s="18"/>
      <c r="D14" s="18"/>
      <c r="E14" s="18"/>
      <c r="F14" s="18"/>
    </row>
    <row r="15" spans="1:6" ht="12.75" x14ac:dyDescent="0.15">
      <c r="A15" s="18"/>
      <c r="B15" s="18"/>
      <c r="C15" s="18"/>
      <c r="D15" s="18"/>
      <c r="E15" s="18"/>
      <c r="F15" s="18"/>
    </row>
    <row r="16" spans="1:6" ht="12.75" x14ac:dyDescent="0.15">
      <c r="A16" s="48" t="s">
        <v>261</v>
      </c>
      <c r="B16" s="18"/>
      <c r="C16" s="18"/>
      <c r="D16" s="18"/>
      <c r="E16" s="18"/>
      <c r="F16" s="18"/>
    </row>
    <row r="17" spans="1:7" ht="12.75" x14ac:dyDescent="0.15">
      <c r="A17" s="48" t="s">
        <v>262</v>
      </c>
      <c r="B17" s="18"/>
      <c r="C17" s="18"/>
      <c r="D17" s="18"/>
      <c r="E17" s="18"/>
      <c r="F17" s="18"/>
    </row>
    <row r="18" spans="1:7" ht="12.75" x14ac:dyDescent="0.15">
      <c r="A18" s="48" t="s">
        <v>329</v>
      </c>
      <c r="B18" s="18"/>
      <c r="C18" s="18"/>
      <c r="D18" s="18"/>
      <c r="E18" s="18"/>
      <c r="F18" s="18"/>
    </row>
    <row r="19" spans="1:7" ht="12.75" x14ac:dyDescent="0.15">
      <c r="A19" s="18"/>
      <c r="B19" s="18"/>
      <c r="C19" s="18"/>
      <c r="D19" s="18"/>
      <c r="E19" s="18"/>
      <c r="F19" s="18"/>
    </row>
    <row r="20" spans="1:7" ht="12.75" x14ac:dyDescent="0.15">
      <c r="A20" s="68" t="s">
        <v>330</v>
      </c>
      <c r="B20" s="18"/>
      <c r="C20" s="18"/>
      <c r="D20" s="18"/>
      <c r="E20" s="18"/>
      <c r="F20" s="18"/>
    </row>
    <row r="21" spans="1:7" ht="12.75" x14ac:dyDescent="0.15">
      <c r="A21" s="31">
        <v>0</v>
      </c>
      <c r="B21" s="18"/>
      <c r="C21" s="18"/>
      <c r="D21" s="18"/>
      <c r="E21" s="18"/>
      <c r="F21" s="18"/>
    </row>
    <row r="22" spans="1:7" ht="12.75" x14ac:dyDescent="0.15">
      <c r="A22" s="31">
        <v>0</v>
      </c>
      <c r="B22" s="18"/>
      <c r="C22" s="18"/>
      <c r="D22" s="18"/>
      <c r="E22" s="18"/>
      <c r="F22" s="18"/>
    </row>
    <row r="23" spans="1:7" ht="12.75" x14ac:dyDescent="0.15">
      <c r="A23" s="31">
        <v>0</v>
      </c>
      <c r="B23" s="18"/>
      <c r="C23" s="18"/>
      <c r="D23" s="18"/>
      <c r="E23" s="18"/>
      <c r="F23" s="18"/>
    </row>
    <row r="24" spans="1:7" ht="12.75" x14ac:dyDescent="0.15">
      <c r="A24" s="31">
        <v>0</v>
      </c>
      <c r="B24" s="18"/>
      <c r="C24" s="18"/>
      <c r="D24" s="18"/>
      <c r="E24" s="18"/>
      <c r="F24" s="18"/>
    </row>
    <row r="25" spans="1:7" ht="12.75" x14ac:dyDescent="0.15">
      <c r="A25" s="48"/>
      <c r="B25" s="18"/>
      <c r="C25" s="18"/>
      <c r="D25" s="18"/>
      <c r="E25" s="18"/>
      <c r="F25" s="18"/>
    </row>
    <row r="26" spans="1:7" ht="12.75" x14ac:dyDescent="0.15">
      <c r="A26" s="48" t="s">
        <v>331</v>
      </c>
      <c r="B26" s="69">
        <v>103450417</v>
      </c>
      <c r="C26" s="18"/>
      <c r="D26" s="18"/>
      <c r="E26" s="18"/>
      <c r="F26" s="18"/>
    </row>
    <row r="27" spans="1:7" ht="12.75" x14ac:dyDescent="0.15">
      <c r="A27" s="48" t="s">
        <v>266</v>
      </c>
      <c r="B27" s="68">
        <v>0</v>
      </c>
      <c r="C27" s="18"/>
      <c r="D27" s="18"/>
      <c r="E27" s="18"/>
      <c r="F27" s="18"/>
    </row>
    <row r="28" spans="1:7" ht="12.75" x14ac:dyDescent="0.15">
      <c r="A28" s="16"/>
      <c r="B28" s="18"/>
      <c r="C28" s="18"/>
      <c r="D28" s="18"/>
      <c r="E28" s="18"/>
      <c r="F28" s="18"/>
    </row>
    <row r="29" spans="1:7" ht="12.75" x14ac:dyDescent="0.15">
      <c r="A29" s="185" t="s">
        <v>186</v>
      </c>
      <c r="B29" s="186" t="s">
        <v>187</v>
      </c>
      <c r="C29" s="186"/>
      <c r="D29" s="187" t="s">
        <v>188</v>
      </c>
      <c r="E29" s="187" t="s">
        <v>189</v>
      </c>
      <c r="F29" s="185" t="s">
        <v>190</v>
      </c>
    </row>
    <row r="30" spans="1:7" ht="12.75" x14ac:dyDescent="0.15">
      <c r="A30" s="185"/>
      <c r="B30" s="44" t="s">
        <v>195</v>
      </c>
      <c r="C30" s="44" t="s">
        <v>196</v>
      </c>
      <c r="D30" s="187"/>
      <c r="E30" s="187"/>
      <c r="F30" s="185"/>
    </row>
    <row r="31" spans="1:7" ht="12.75" x14ac:dyDescent="0.15">
      <c r="A31" s="26">
        <v>1</v>
      </c>
      <c r="B31" s="45">
        <v>44623</v>
      </c>
      <c r="C31" s="26">
        <v>23</v>
      </c>
      <c r="D31" s="27">
        <v>1357119</v>
      </c>
      <c r="E31" s="27">
        <v>108570</v>
      </c>
      <c r="F31" s="27">
        <v>1465689</v>
      </c>
      <c r="G31">
        <f>+E31/D31</f>
        <v>8.000035369042803E-2</v>
      </c>
    </row>
    <row r="32" spans="1:7" ht="12.75" x14ac:dyDescent="0.15">
      <c r="A32" s="26">
        <v>2</v>
      </c>
      <c r="B32" s="45">
        <v>44624</v>
      </c>
      <c r="C32" s="26">
        <v>231</v>
      </c>
      <c r="D32" s="27">
        <v>3575680</v>
      </c>
      <c r="E32" s="27">
        <v>286054</v>
      </c>
      <c r="F32" s="27">
        <v>3861734</v>
      </c>
      <c r="G32">
        <f t="shared" ref="G32:G86" si="0">+E32/D32</f>
        <v>7.9999888133166275E-2</v>
      </c>
    </row>
    <row r="33" spans="1:7" ht="12.75" x14ac:dyDescent="0.15">
      <c r="A33" s="26">
        <v>3</v>
      </c>
      <c r="B33" s="45">
        <v>44629</v>
      </c>
      <c r="C33" s="26">
        <v>939</v>
      </c>
      <c r="D33" s="27">
        <v>1317250</v>
      </c>
      <c r="E33" s="27">
        <v>105380</v>
      </c>
      <c r="F33" s="27">
        <v>1422630</v>
      </c>
      <c r="G33">
        <f t="shared" si="0"/>
        <v>0.08</v>
      </c>
    </row>
    <row r="34" spans="1:7" ht="12.75" x14ac:dyDescent="0.15">
      <c r="A34" s="26">
        <v>4</v>
      </c>
      <c r="B34" s="45">
        <v>44631</v>
      </c>
      <c r="C34" s="26">
        <v>1645</v>
      </c>
      <c r="D34" s="27">
        <v>3396853</v>
      </c>
      <c r="E34" s="27">
        <v>271748</v>
      </c>
      <c r="F34" s="27">
        <v>3668601</v>
      </c>
      <c r="G34">
        <f t="shared" si="0"/>
        <v>7.9999929346368542E-2</v>
      </c>
    </row>
    <row r="35" spans="1:7" ht="12.75" x14ac:dyDescent="0.15">
      <c r="A35" s="26">
        <v>5</v>
      </c>
      <c r="B35" s="45">
        <v>44636</v>
      </c>
      <c r="C35" s="26">
        <v>2177</v>
      </c>
      <c r="D35" s="27">
        <v>1317250</v>
      </c>
      <c r="E35" s="27">
        <v>105380</v>
      </c>
      <c r="F35" s="27">
        <v>1422630</v>
      </c>
      <c r="G35">
        <f t="shared" si="0"/>
        <v>0.08</v>
      </c>
    </row>
    <row r="36" spans="1:7" ht="12.75" x14ac:dyDescent="0.15">
      <c r="A36" s="26">
        <v>6</v>
      </c>
      <c r="B36" s="45">
        <v>44639</v>
      </c>
      <c r="C36" s="26">
        <v>3046</v>
      </c>
      <c r="D36" s="27">
        <v>1055050</v>
      </c>
      <c r="E36" s="27">
        <v>84404</v>
      </c>
      <c r="F36" s="27">
        <v>1139454</v>
      </c>
      <c r="G36">
        <f t="shared" si="0"/>
        <v>0.08</v>
      </c>
    </row>
    <row r="37" spans="1:7" ht="12.75" x14ac:dyDescent="0.15">
      <c r="A37" s="26">
        <v>7</v>
      </c>
      <c r="B37" s="45">
        <v>44648</v>
      </c>
      <c r="C37" s="26">
        <v>4465</v>
      </c>
      <c r="D37" s="27">
        <v>2376930</v>
      </c>
      <c r="E37" s="27">
        <v>190153</v>
      </c>
      <c r="F37" s="27">
        <v>2567083</v>
      </c>
      <c r="G37">
        <f t="shared" si="0"/>
        <v>7.9999411004951768E-2</v>
      </c>
    </row>
    <row r="38" spans="1:7" ht="12.75" x14ac:dyDescent="0.15">
      <c r="A38" s="26">
        <v>8</v>
      </c>
      <c r="B38" s="45">
        <v>44648</v>
      </c>
      <c r="C38" s="26">
        <v>4352</v>
      </c>
      <c r="D38" s="27">
        <v>2383480</v>
      </c>
      <c r="E38" s="27">
        <v>190678</v>
      </c>
      <c r="F38" s="27">
        <v>2574158</v>
      </c>
      <c r="G38">
        <f t="shared" si="0"/>
        <v>7.9999832178159661E-2</v>
      </c>
    </row>
    <row r="39" spans="1:7" ht="12.75" x14ac:dyDescent="0.15">
      <c r="A39" s="26">
        <v>9</v>
      </c>
      <c r="B39" s="45">
        <v>44656</v>
      </c>
      <c r="C39" s="26">
        <v>5443</v>
      </c>
      <c r="D39" s="27">
        <v>851235</v>
      </c>
      <c r="E39" s="27">
        <v>68099</v>
      </c>
      <c r="F39" s="27">
        <v>919334</v>
      </c>
      <c r="G39">
        <f t="shared" si="0"/>
        <v>8.0000234952745122E-2</v>
      </c>
    </row>
    <row r="40" spans="1:7" ht="12.75" x14ac:dyDescent="0.15">
      <c r="A40" s="26">
        <v>10</v>
      </c>
      <c r="B40" s="45">
        <v>44657</v>
      </c>
      <c r="C40" s="26">
        <v>5638</v>
      </c>
      <c r="D40" s="27">
        <v>2568191</v>
      </c>
      <c r="E40" s="27">
        <v>205455</v>
      </c>
      <c r="F40" s="27">
        <v>2773646</v>
      </c>
      <c r="G40">
        <f t="shared" si="0"/>
        <v>7.9999890973841123E-2</v>
      </c>
    </row>
    <row r="41" spans="1:7" ht="12.75" x14ac:dyDescent="0.15">
      <c r="A41" s="26">
        <v>11</v>
      </c>
      <c r="B41" s="45">
        <v>44670</v>
      </c>
      <c r="C41" s="26">
        <v>8429</v>
      </c>
      <c r="D41" s="27">
        <v>1662654</v>
      </c>
      <c r="E41" s="27">
        <v>133012</v>
      </c>
      <c r="F41" s="27">
        <v>1795666</v>
      </c>
      <c r="G41">
        <f t="shared" si="0"/>
        <v>7.9999807536625181E-2</v>
      </c>
    </row>
    <row r="42" spans="1:7" ht="12.75" x14ac:dyDescent="0.15">
      <c r="A42" s="26">
        <v>12</v>
      </c>
      <c r="B42" s="45">
        <v>44678</v>
      </c>
      <c r="C42" s="26">
        <v>10391</v>
      </c>
      <c r="D42" s="27">
        <v>1973992</v>
      </c>
      <c r="E42" s="27">
        <v>157919</v>
      </c>
      <c r="F42" s="27">
        <v>2131911</v>
      </c>
      <c r="G42">
        <f t="shared" si="0"/>
        <v>7.9999817628440231E-2</v>
      </c>
    </row>
    <row r="43" spans="1:7" ht="12.75" x14ac:dyDescent="0.15">
      <c r="A43" s="26">
        <v>13</v>
      </c>
      <c r="B43" s="45">
        <v>44621</v>
      </c>
      <c r="C43" s="26">
        <v>14446</v>
      </c>
      <c r="D43" s="27">
        <v>1319125</v>
      </c>
      <c r="E43" s="27">
        <v>105530</v>
      </c>
      <c r="F43" s="27">
        <v>1424655</v>
      </c>
      <c r="G43">
        <f t="shared" si="0"/>
        <v>0.08</v>
      </c>
    </row>
    <row r="44" spans="1:7" ht="12.75" x14ac:dyDescent="0.15">
      <c r="A44" s="26">
        <v>14</v>
      </c>
      <c r="B44" s="45">
        <v>44621</v>
      </c>
      <c r="C44" s="26">
        <v>14437</v>
      </c>
      <c r="D44" s="27">
        <v>525792</v>
      </c>
      <c r="E44" s="27">
        <v>42063</v>
      </c>
      <c r="F44" s="27">
        <v>567855</v>
      </c>
      <c r="G44">
        <f t="shared" si="0"/>
        <v>7.9999315318605074E-2</v>
      </c>
    </row>
    <row r="45" spans="1:7" ht="12.75" x14ac:dyDescent="0.15">
      <c r="A45" s="26">
        <v>15</v>
      </c>
      <c r="B45" s="45">
        <v>44627</v>
      </c>
      <c r="C45" s="26">
        <v>448</v>
      </c>
      <c r="D45" s="27">
        <v>2110725</v>
      </c>
      <c r="E45" s="27">
        <v>168858</v>
      </c>
      <c r="F45" s="27">
        <v>2279583</v>
      </c>
      <c r="G45">
        <f t="shared" si="0"/>
        <v>0.08</v>
      </c>
    </row>
    <row r="46" spans="1:7" ht="12.75" x14ac:dyDescent="0.15">
      <c r="A46" s="26">
        <v>16</v>
      </c>
      <c r="B46" s="45">
        <v>44627</v>
      </c>
      <c r="C46" s="26">
        <v>450</v>
      </c>
      <c r="D46" s="27">
        <v>1801306</v>
      </c>
      <c r="E46" s="27">
        <v>144104</v>
      </c>
      <c r="F46" s="27">
        <v>1945410</v>
      </c>
      <c r="G46">
        <f t="shared" si="0"/>
        <v>7.9999733526674541E-2</v>
      </c>
    </row>
    <row r="47" spans="1:7" ht="12.75" x14ac:dyDescent="0.15">
      <c r="A47" s="26">
        <v>17</v>
      </c>
      <c r="B47" s="45">
        <v>44627</v>
      </c>
      <c r="C47" s="26">
        <v>449</v>
      </c>
      <c r="D47" s="27">
        <v>5674130</v>
      </c>
      <c r="E47" s="27">
        <v>453930</v>
      </c>
      <c r="F47" s="27">
        <v>6128060</v>
      </c>
      <c r="G47">
        <f t="shared" si="0"/>
        <v>7.9999929504611281E-2</v>
      </c>
    </row>
    <row r="48" spans="1:7" ht="12.75" x14ac:dyDescent="0.15">
      <c r="A48" s="26">
        <v>18</v>
      </c>
      <c r="B48" s="45">
        <v>44630</v>
      </c>
      <c r="C48" s="26">
        <v>1115</v>
      </c>
      <c r="D48" s="27">
        <v>2204017</v>
      </c>
      <c r="E48" s="27">
        <v>176321</v>
      </c>
      <c r="F48" s="27">
        <v>2380338</v>
      </c>
      <c r="G48">
        <f t="shared" si="0"/>
        <v>7.9999836661876933E-2</v>
      </c>
    </row>
    <row r="49" spans="1:7" ht="12.75" x14ac:dyDescent="0.15">
      <c r="A49" s="26">
        <v>19</v>
      </c>
      <c r="B49" s="45">
        <v>44628</v>
      </c>
      <c r="C49" s="26">
        <v>689</v>
      </c>
      <c r="D49" s="27">
        <v>934431</v>
      </c>
      <c r="E49" s="27">
        <v>74754</v>
      </c>
      <c r="F49" s="27">
        <v>1009185</v>
      </c>
      <c r="G49">
        <f t="shared" si="0"/>
        <v>7.9999486318411958E-2</v>
      </c>
    </row>
    <row r="50" spans="1:7" ht="12.75" x14ac:dyDescent="0.15">
      <c r="A50" s="26">
        <v>20</v>
      </c>
      <c r="B50" s="45">
        <v>44625</v>
      </c>
      <c r="C50" s="26">
        <v>263</v>
      </c>
      <c r="D50" s="27">
        <v>1273550</v>
      </c>
      <c r="E50" s="27">
        <v>101884</v>
      </c>
      <c r="F50" s="27">
        <v>1375434</v>
      </c>
      <c r="G50">
        <f t="shared" si="0"/>
        <v>0.08</v>
      </c>
    </row>
    <row r="51" spans="1:7" ht="12.75" x14ac:dyDescent="0.15">
      <c r="A51" s="26">
        <v>21</v>
      </c>
      <c r="B51" s="45">
        <v>44631</v>
      </c>
      <c r="C51" s="26">
        <v>1461</v>
      </c>
      <c r="D51" s="27">
        <v>999054</v>
      </c>
      <c r="E51" s="27">
        <v>79924</v>
      </c>
      <c r="F51" s="27">
        <v>1078978</v>
      </c>
      <c r="G51">
        <f t="shared" si="0"/>
        <v>7.9999679696993356E-2</v>
      </c>
    </row>
    <row r="52" spans="1:7" ht="12.75" x14ac:dyDescent="0.15">
      <c r="A52" s="26">
        <v>22</v>
      </c>
      <c r="B52" s="45">
        <v>44632</v>
      </c>
      <c r="C52" s="26">
        <v>1767</v>
      </c>
      <c r="D52" s="27">
        <v>1193667</v>
      </c>
      <c r="E52" s="27">
        <v>95493</v>
      </c>
      <c r="F52" s="27">
        <v>1289160</v>
      </c>
      <c r="G52">
        <f t="shared" si="0"/>
        <v>7.999969840835007E-2</v>
      </c>
    </row>
    <row r="53" spans="1:7" ht="12.75" x14ac:dyDescent="0.15">
      <c r="A53" s="26">
        <v>23</v>
      </c>
      <c r="B53" s="45">
        <v>44634</v>
      </c>
      <c r="C53" s="26">
        <v>1794</v>
      </c>
      <c r="D53" s="27">
        <v>1002485</v>
      </c>
      <c r="E53" s="27">
        <v>80199</v>
      </c>
      <c r="F53" s="27">
        <v>1082684</v>
      </c>
      <c r="G53">
        <f t="shared" si="0"/>
        <v>8.0000199504231984E-2</v>
      </c>
    </row>
    <row r="54" spans="1:7" ht="12.75" x14ac:dyDescent="0.15">
      <c r="A54" s="26">
        <v>24</v>
      </c>
      <c r="B54" s="45">
        <v>44636</v>
      </c>
      <c r="C54" s="26">
        <v>2176</v>
      </c>
      <c r="D54" s="27">
        <v>942753</v>
      </c>
      <c r="E54" s="27">
        <v>75420</v>
      </c>
      <c r="F54" s="27">
        <v>1018173</v>
      </c>
      <c r="G54">
        <f t="shared" si="0"/>
        <v>7.9999745426426641E-2</v>
      </c>
    </row>
    <row r="55" spans="1:7" ht="12.75" x14ac:dyDescent="0.15">
      <c r="A55" s="26">
        <v>25</v>
      </c>
      <c r="B55" s="45">
        <v>44634</v>
      </c>
      <c r="C55" s="26">
        <v>1806</v>
      </c>
      <c r="D55" s="27">
        <v>1419006</v>
      </c>
      <c r="E55" s="27">
        <v>113520</v>
      </c>
      <c r="F55" s="27">
        <v>1532526</v>
      </c>
      <c r="G55">
        <f t="shared" si="0"/>
        <v>7.9999661735045524E-2</v>
      </c>
    </row>
    <row r="56" spans="1:7" ht="12.75" x14ac:dyDescent="0.15">
      <c r="A56" s="26">
        <v>26</v>
      </c>
      <c r="B56" s="45">
        <v>44637</v>
      </c>
      <c r="C56" s="26">
        <v>2622</v>
      </c>
      <c r="D56" s="27">
        <v>2014250</v>
      </c>
      <c r="E56" s="27">
        <v>161140</v>
      </c>
      <c r="F56" s="27">
        <v>2175390</v>
      </c>
      <c r="G56">
        <f t="shared" si="0"/>
        <v>0.08</v>
      </c>
    </row>
    <row r="57" spans="1:7" ht="12.75" x14ac:dyDescent="0.15">
      <c r="A57" s="26">
        <v>27</v>
      </c>
      <c r="B57" s="45">
        <v>44638</v>
      </c>
      <c r="C57" s="26">
        <v>2830</v>
      </c>
      <c r="D57" s="27">
        <v>929310</v>
      </c>
      <c r="E57" s="27">
        <v>74345</v>
      </c>
      <c r="F57" s="27">
        <v>1003655</v>
      </c>
      <c r="G57">
        <f t="shared" si="0"/>
        <v>8.0000215213437934E-2</v>
      </c>
    </row>
    <row r="58" spans="1:7" ht="12.75" x14ac:dyDescent="0.15">
      <c r="A58" s="26">
        <v>28</v>
      </c>
      <c r="B58" s="45">
        <v>44641</v>
      </c>
      <c r="C58" s="26">
        <v>3060</v>
      </c>
      <c r="D58" s="27">
        <v>1667920</v>
      </c>
      <c r="E58" s="27">
        <v>133434</v>
      </c>
      <c r="F58" s="27">
        <v>1801354</v>
      </c>
      <c r="G58">
        <f t="shared" si="0"/>
        <v>8.0000239819655622E-2</v>
      </c>
    </row>
    <row r="59" spans="1:7" ht="12.75" x14ac:dyDescent="0.15">
      <c r="A59" s="26">
        <v>29</v>
      </c>
      <c r="B59" s="45">
        <v>44638</v>
      </c>
      <c r="C59" s="26">
        <v>2828</v>
      </c>
      <c r="D59" s="27">
        <v>2015817</v>
      </c>
      <c r="E59" s="27">
        <v>161265</v>
      </c>
      <c r="F59" s="27">
        <v>2177082</v>
      </c>
      <c r="G59">
        <f t="shared" si="0"/>
        <v>7.9999821412360353E-2</v>
      </c>
    </row>
    <row r="60" spans="1:7" ht="12.75" x14ac:dyDescent="0.15">
      <c r="A60" s="26">
        <v>30</v>
      </c>
      <c r="B60" s="45">
        <v>44638</v>
      </c>
      <c r="C60" s="46">
        <v>2822</v>
      </c>
      <c r="D60" s="27">
        <v>1240675</v>
      </c>
      <c r="E60" s="27">
        <v>99254</v>
      </c>
      <c r="F60" s="27">
        <v>1339929</v>
      </c>
      <c r="G60">
        <f t="shared" si="0"/>
        <v>0.08</v>
      </c>
    </row>
    <row r="61" spans="1:7" ht="12.75" x14ac:dyDescent="0.15">
      <c r="A61" s="26">
        <v>31</v>
      </c>
      <c r="B61" s="45">
        <v>44639</v>
      </c>
      <c r="C61" s="46">
        <v>3021</v>
      </c>
      <c r="D61" s="27">
        <v>3026190</v>
      </c>
      <c r="E61" s="27">
        <v>242095</v>
      </c>
      <c r="F61" s="27">
        <v>3268285</v>
      </c>
      <c r="G61">
        <f t="shared" si="0"/>
        <v>7.9999933910296445E-2</v>
      </c>
    </row>
    <row r="62" spans="1:7" ht="12.75" x14ac:dyDescent="0.15">
      <c r="A62" s="26">
        <v>32</v>
      </c>
      <c r="B62" s="45">
        <v>44643</v>
      </c>
      <c r="C62" s="46">
        <v>3427</v>
      </c>
      <c r="D62" s="27">
        <v>1176585</v>
      </c>
      <c r="E62" s="27">
        <v>94127</v>
      </c>
      <c r="F62" s="27">
        <v>1270712</v>
      </c>
      <c r="G62">
        <f t="shared" si="0"/>
        <v>8.0000169983469108E-2</v>
      </c>
    </row>
    <row r="63" spans="1:7" ht="12.75" x14ac:dyDescent="0.15">
      <c r="A63" s="26">
        <v>33</v>
      </c>
      <c r="B63" s="45">
        <v>44643</v>
      </c>
      <c r="C63" s="46">
        <v>3423</v>
      </c>
      <c r="D63" s="27">
        <v>2374800</v>
      </c>
      <c r="E63" s="27">
        <v>189984</v>
      </c>
      <c r="F63" s="27">
        <v>2564784</v>
      </c>
      <c r="G63">
        <f t="shared" si="0"/>
        <v>0.08</v>
      </c>
    </row>
    <row r="64" spans="1:7" ht="12.75" x14ac:dyDescent="0.15">
      <c r="A64" s="26">
        <v>34</v>
      </c>
      <c r="B64" s="45">
        <v>44641</v>
      </c>
      <c r="C64" s="46">
        <v>3218</v>
      </c>
      <c r="D64" s="27">
        <v>3014045</v>
      </c>
      <c r="E64" s="27">
        <v>241124</v>
      </c>
      <c r="F64" s="27">
        <v>3255169</v>
      </c>
      <c r="G64">
        <f t="shared" si="0"/>
        <v>8.0000132712019889E-2</v>
      </c>
    </row>
    <row r="65" spans="1:7" ht="12.75" x14ac:dyDescent="0.15">
      <c r="A65" s="26">
        <v>35</v>
      </c>
      <c r="B65" s="45">
        <v>44643</v>
      </c>
      <c r="C65" s="46">
        <v>3495</v>
      </c>
      <c r="D65" s="27">
        <v>1592105</v>
      </c>
      <c r="E65" s="27">
        <v>127368</v>
      </c>
      <c r="F65" s="27">
        <v>1719473</v>
      </c>
      <c r="G65">
        <f t="shared" si="0"/>
        <v>7.9999748760289049E-2</v>
      </c>
    </row>
    <row r="66" spans="1:7" ht="12.75" x14ac:dyDescent="0.15">
      <c r="A66" s="26">
        <v>36</v>
      </c>
      <c r="B66" s="45">
        <v>44650</v>
      </c>
      <c r="C66" s="46">
        <v>4666</v>
      </c>
      <c r="D66" s="27">
        <v>2154900</v>
      </c>
      <c r="E66" s="27">
        <v>172392</v>
      </c>
      <c r="F66" s="27">
        <v>2327292</v>
      </c>
      <c r="G66">
        <f t="shared" si="0"/>
        <v>0.08</v>
      </c>
    </row>
    <row r="67" spans="1:7" ht="12.75" x14ac:dyDescent="0.15">
      <c r="A67" s="26">
        <v>37</v>
      </c>
      <c r="B67" s="45">
        <v>44649</v>
      </c>
      <c r="C67" s="46">
        <v>4650</v>
      </c>
      <c r="D67" s="27">
        <v>502440</v>
      </c>
      <c r="E67" s="27">
        <v>40195</v>
      </c>
      <c r="F67" s="27">
        <v>542635</v>
      </c>
      <c r="G67">
        <f t="shared" si="0"/>
        <v>7.9999601942520496E-2</v>
      </c>
    </row>
    <row r="68" spans="1:7" ht="12.75" x14ac:dyDescent="0.15">
      <c r="A68" s="26">
        <v>38</v>
      </c>
      <c r="B68" s="45">
        <v>44653</v>
      </c>
      <c r="C68" s="46">
        <v>5092</v>
      </c>
      <c r="D68" s="27">
        <v>665310</v>
      </c>
      <c r="E68" s="27">
        <v>53225</v>
      </c>
      <c r="F68" s="27">
        <v>718535</v>
      </c>
      <c r="G68">
        <f t="shared" si="0"/>
        <v>8.0000300611744901E-2</v>
      </c>
    </row>
    <row r="69" spans="1:7" ht="12.75" x14ac:dyDescent="0.15">
      <c r="A69" s="26">
        <v>39</v>
      </c>
      <c r="B69" s="45">
        <v>44656</v>
      </c>
      <c r="C69" s="46">
        <v>5439</v>
      </c>
      <c r="D69" s="27">
        <v>1447515</v>
      </c>
      <c r="E69" s="27">
        <v>115801</v>
      </c>
      <c r="F69" s="27">
        <v>1563316</v>
      </c>
      <c r="G69">
        <f t="shared" si="0"/>
        <v>7.9999861832174446E-2</v>
      </c>
    </row>
    <row r="70" spans="1:7" ht="12.75" x14ac:dyDescent="0.15">
      <c r="A70" s="26">
        <v>40</v>
      </c>
      <c r="B70" s="45">
        <v>44656</v>
      </c>
      <c r="C70" s="46">
        <v>5414</v>
      </c>
      <c r="D70" s="27">
        <v>1092170</v>
      </c>
      <c r="E70" s="27">
        <v>87374</v>
      </c>
      <c r="F70" s="27">
        <v>1179544</v>
      </c>
      <c r="G70">
        <f t="shared" si="0"/>
        <v>8.0000366243350399E-2</v>
      </c>
    </row>
    <row r="71" spans="1:7" ht="12.75" x14ac:dyDescent="0.15">
      <c r="A71" s="26">
        <v>41</v>
      </c>
      <c r="B71" s="45">
        <v>44656</v>
      </c>
      <c r="C71" s="46">
        <v>5554</v>
      </c>
      <c r="D71" s="27">
        <v>1145379</v>
      </c>
      <c r="E71" s="27">
        <v>91630</v>
      </c>
      <c r="F71" s="27">
        <v>1237009</v>
      </c>
      <c r="G71">
        <f t="shared" si="0"/>
        <v>7.999972061649463E-2</v>
      </c>
    </row>
    <row r="72" spans="1:7" ht="12.75" x14ac:dyDescent="0.15">
      <c r="A72" s="26">
        <v>42</v>
      </c>
      <c r="B72" s="45">
        <v>44656</v>
      </c>
      <c r="C72" s="46">
        <v>5442</v>
      </c>
      <c r="D72" s="27">
        <v>844415</v>
      </c>
      <c r="E72" s="27">
        <v>67553</v>
      </c>
      <c r="F72" s="27">
        <v>911968</v>
      </c>
      <c r="G72">
        <f t="shared" si="0"/>
        <v>7.9999763149636138E-2</v>
      </c>
    </row>
    <row r="73" spans="1:7" ht="12.75" x14ac:dyDescent="0.15">
      <c r="A73" s="26">
        <v>43</v>
      </c>
      <c r="B73" s="45">
        <v>44663</v>
      </c>
      <c r="C73" s="46">
        <v>6728</v>
      </c>
      <c r="D73" s="27">
        <v>916336</v>
      </c>
      <c r="E73" s="27">
        <v>73307</v>
      </c>
      <c r="F73" s="27">
        <v>989643</v>
      </c>
      <c r="G73">
        <f t="shared" si="0"/>
        <v>8.0000130956330434E-2</v>
      </c>
    </row>
    <row r="74" spans="1:7" ht="12.75" x14ac:dyDescent="0.15">
      <c r="A74" s="26">
        <v>44</v>
      </c>
      <c r="B74" s="45">
        <v>44660</v>
      </c>
      <c r="C74" s="46">
        <v>6271</v>
      </c>
      <c r="D74" s="27">
        <v>1094820</v>
      </c>
      <c r="E74" s="27">
        <v>87586</v>
      </c>
      <c r="F74" s="27">
        <v>1182406</v>
      </c>
      <c r="G74">
        <f t="shared" si="0"/>
        <v>8.0000365356862321E-2</v>
      </c>
    </row>
    <row r="75" spans="1:7" ht="12.75" x14ac:dyDescent="0.15">
      <c r="A75" s="26">
        <v>45</v>
      </c>
      <c r="B75" s="45">
        <v>44663</v>
      </c>
      <c r="C75" s="46">
        <v>6802</v>
      </c>
      <c r="D75" s="27">
        <v>1583200</v>
      </c>
      <c r="E75" s="27">
        <v>126656</v>
      </c>
      <c r="F75" s="27">
        <v>1709856</v>
      </c>
      <c r="G75">
        <f t="shared" si="0"/>
        <v>0.08</v>
      </c>
    </row>
    <row r="76" spans="1:7" ht="12.75" x14ac:dyDescent="0.15">
      <c r="A76" s="26">
        <v>46</v>
      </c>
      <c r="B76" s="45">
        <v>44663</v>
      </c>
      <c r="C76" s="46">
        <v>7032</v>
      </c>
      <c r="D76" s="27">
        <v>6571144</v>
      </c>
      <c r="E76" s="27">
        <v>525692</v>
      </c>
      <c r="F76" s="27">
        <v>7096836</v>
      </c>
      <c r="G76">
        <f t="shared" si="0"/>
        <v>8.0000073046641501E-2</v>
      </c>
    </row>
    <row r="77" spans="1:7" ht="12.75" x14ac:dyDescent="0.15">
      <c r="A77" s="26">
        <v>47</v>
      </c>
      <c r="B77" s="45">
        <v>44669</v>
      </c>
      <c r="C77" s="46">
        <v>8227</v>
      </c>
      <c r="D77" s="27">
        <v>1378760</v>
      </c>
      <c r="E77" s="27">
        <v>110301</v>
      </c>
      <c r="F77" s="27">
        <v>1489061</v>
      </c>
      <c r="G77">
        <f t="shared" si="0"/>
        <v>8.00001450578781E-2</v>
      </c>
    </row>
    <row r="78" spans="1:7" ht="12.75" x14ac:dyDescent="0.15">
      <c r="A78" s="26">
        <v>48</v>
      </c>
      <c r="B78" s="45">
        <v>44669</v>
      </c>
      <c r="C78" s="46">
        <v>8226</v>
      </c>
      <c r="D78" s="27">
        <v>2142960</v>
      </c>
      <c r="E78" s="27">
        <v>171437</v>
      </c>
      <c r="F78" s="27">
        <v>2314397</v>
      </c>
      <c r="G78">
        <f t="shared" si="0"/>
        <v>8.000009332885355E-2</v>
      </c>
    </row>
    <row r="79" spans="1:7" ht="12.75" x14ac:dyDescent="0.15">
      <c r="A79" s="26">
        <v>49</v>
      </c>
      <c r="B79" s="45">
        <v>44670</v>
      </c>
      <c r="C79" s="46">
        <v>8431</v>
      </c>
      <c r="D79" s="27">
        <v>4259680</v>
      </c>
      <c r="E79" s="27">
        <v>340774</v>
      </c>
      <c r="F79" s="27">
        <v>4600454</v>
      </c>
      <c r="G79">
        <f t="shared" si="0"/>
        <v>7.9999906096232587E-2</v>
      </c>
    </row>
    <row r="80" spans="1:7" ht="12.75" x14ac:dyDescent="0.15">
      <c r="A80" s="26">
        <v>50</v>
      </c>
      <c r="B80" s="45">
        <v>44670</v>
      </c>
      <c r="C80" s="46">
        <v>8430</v>
      </c>
      <c r="D80" s="27">
        <v>1022867</v>
      </c>
      <c r="E80" s="27">
        <v>81829</v>
      </c>
      <c r="F80" s="27">
        <v>1104696</v>
      </c>
      <c r="G80">
        <f t="shared" si="0"/>
        <v>7.999964804808446E-2</v>
      </c>
    </row>
    <row r="81" spans="1:7" ht="12.75" x14ac:dyDescent="0.15">
      <c r="A81" s="26">
        <v>51</v>
      </c>
      <c r="B81" s="45">
        <v>44670</v>
      </c>
      <c r="C81" s="46">
        <v>8493</v>
      </c>
      <c r="D81" s="27">
        <v>1395587</v>
      </c>
      <c r="E81" s="27">
        <v>111647</v>
      </c>
      <c r="F81" s="27">
        <v>1507234</v>
      </c>
      <c r="G81">
        <f t="shared" si="0"/>
        <v>8.000002866177458E-2</v>
      </c>
    </row>
    <row r="82" spans="1:7" ht="12.75" x14ac:dyDescent="0.15">
      <c r="A82" s="26">
        <v>52</v>
      </c>
      <c r="B82" s="45">
        <v>44673</v>
      </c>
      <c r="C82" s="46">
        <v>9464</v>
      </c>
      <c r="D82" s="27">
        <v>5275250</v>
      </c>
      <c r="E82" s="27">
        <v>422020</v>
      </c>
      <c r="F82" s="27">
        <v>5697270</v>
      </c>
      <c r="G82">
        <f t="shared" si="0"/>
        <v>0.08</v>
      </c>
    </row>
    <row r="83" spans="1:7" ht="12.75" x14ac:dyDescent="0.15">
      <c r="A83" s="26">
        <v>53</v>
      </c>
      <c r="B83" s="45">
        <v>44672</v>
      </c>
      <c r="C83" s="46">
        <v>9179</v>
      </c>
      <c r="D83" s="27">
        <v>2087113</v>
      </c>
      <c r="E83" s="27">
        <v>166969</v>
      </c>
      <c r="F83" s="27">
        <v>2254082</v>
      </c>
      <c r="G83">
        <f t="shared" si="0"/>
        <v>7.9999980834770321E-2</v>
      </c>
    </row>
    <row r="84" spans="1:7" ht="12.75" x14ac:dyDescent="0.15">
      <c r="A84" s="26">
        <v>54</v>
      </c>
      <c r="B84" s="45">
        <v>44676</v>
      </c>
      <c r="C84" s="46">
        <v>9626</v>
      </c>
      <c r="D84" s="27">
        <v>1055050</v>
      </c>
      <c r="E84" s="27">
        <v>84404</v>
      </c>
      <c r="F84" s="27">
        <v>1139454</v>
      </c>
      <c r="G84">
        <f t="shared" si="0"/>
        <v>0.08</v>
      </c>
    </row>
    <row r="85" spans="1:7" ht="12.75" x14ac:dyDescent="0.15">
      <c r="A85" s="26">
        <v>55</v>
      </c>
      <c r="B85" s="45">
        <v>44677</v>
      </c>
      <c r="C85" s="46">
        <v>9915</v>
      </c>
      <c r="D85" s="27">
        <v>1167750</v>
      </c>
      <c r="E85" s="27">
        <v>93420</v>
      </c>
      <c r="F85" s="27">
        <v>1261170</v>
      </c>
      <c r="G85">
        <f t="shared" si="0"/>
        <v>0.08</v>
      </c>
    </row>
    <row r="86" spans="1:7" ht="12.75" x14ac:dyDescent="0.15">
      <c r="A86" s="26">
        <v>56</v>
      </c>
      <c r="B86" s="45">
        <v>44676</v>
      </c>
      <c r="C86" s="46">
        <v>9487</v>
      </c>
      <c r="D86" s="27">
        <v>5493330</v>
      </c>
      <c r="E86" s="27">
        <v>439466</v>
      </c>
      <c r="F86" s="27">
        <v>5932796</v>
      </c>
      <c r="G86">
        <f t="shared" si="0"/>
        <v>7.9999927184421837E-2</v>
      </c>
    </row>
    <row r="87" spans="1:7" ht="12.75" x14ac:dyDescent="0.15">
      <c r="A87" s="16"/>
      <c r="B87" s="18"/>
      <c r="C87" s="18"/>
      <c r="D87" s="197">
        <f>+SUM(D31:D86)</f>
        <v>107583398</v>
      </c>
      <c r="E87" s="18"/>
      <c r="F87" s="18"/>
    </row>
    <row r="88" spans="1:7" ht="12.75" x14ac:dyDescent="0.15">
      <c r="A88" s="18"/>
      <c r="B88" s="18"/>
      <c r="C88" s="18"/>
      <c r="D88" s="18"/>
      <c r="E88" s="18"/>
      <c r="F88" s="18"/>
    </row>
    <row r="89" spans="1:7" ht="12.75" x14ac:dyDescent="0.15">
      <c r="A89" s="48" t="s">
        <v>197</v>
      </c>
      <c r="B89" s="18"/>
      <c r="C89" s="18"/>
      <c r="D89" s="18"/>
      <c r="E89" s="18"/>
      <c r="F89" s="18"/>
    </row>
    <row r="90" spans="1:7" ht="12.75" x14ac:dyDescent="0.15">
      <c r="A90" s="18"/>
      <c r="B90" s="18"/>
      <c r="C90" s="18"/>
      <c r="D90" s="18"/>
      <c r="E90" s="18"/>
      <c r="F90" s="18"/>
    </row>
    <row r="91" spans="1:7" ht="12.75" x14ac:dyDescent="0.15">
      <c r="A91" s="21">
        <v>107583398</v>
      </c>
      <c r="B91" s="18"/>
      <c r="C91" s="18"/>
      <c r="D91" s="18"/>
      <c r="E91" s="18"/>
      <c r="F91" s="18"/>
    </row>
    <row r="92" spans="1:7" ht="12.75" x14ac:dyDescent="0.15">
      <c r="A92" s="18"/>
      <c r="B92" s="18"/>
      <c r="C92" s="18"/>
      <c r="D92" s="18"/>
      <c r="E92" s="18"/>
      <c r="F92" s="18"/>
    </row>
    <row r="93" spans="1:7" ht="12.75" x14ac:dyDescent="0.15">
      <c r="A93" s="21">
        <v>8606666</v>
      </c>
      <c r="B93" s="18"/>
      <c r="C93" s="18"/>
      <c r="D93" s="18"/>
      <c r="E93" s="18"/>
      <c r="F93" s="18"/>
    </row>
    <row r="94" spans="1:7" ht="12.75" x14ac:dyDescent="0.15">
      <c r="A94" s="18"/>
      <c r="B94" s="18"/>
      <c r="C94" s="18"/>
      <c r="D94" s="18"/>
      <c r="E94" s="18"/>
      <c r="F94" s="18"/>
    </row>
    <row r="95" spans="1:7" ht="12.75" x14ac:dyDescent="0.15">
      <c r="A95" s="22">
        <v>116190064</v>
      </c>
      <c r="B95" s="18"/>
      <c r="C95" s="18"/>
      <c r="D95" s="18"/>
      <c r="E95" s="18"/>
      <c r="F95" s="18"/>
    </row>
    <row r="96" spans="1:7" ht="12.75" x14ac:dyDescent="0.15">
      <c r="A96" s="18"/>
      <c r="B96" s="18"/>
      <c r="C96" s="18"/>
      <c r="D96" s="18"/>
      <c r="E96" s="18"/>
      <c r="F96" s="18"/>
    </row>
    <row r="97" spans="1:7" ht="12.75" x14ac:dyDescent="0.15">
      <c r="A97" s="21">
        <v>107584498</v>
      </c>
      <c r="B97" s="18"/>
      <c r="C97" s="18"/>
      <c r="D97" s="18"/>
      <c r="E97" s="18"/>
      <c r="F97" s="18"/>
    </row>
    <row r="98" spans="1:7" ht="12.75" x14ac:dyDescent="0.15">
      <c r="A98" s="18"/>
      <c r="B98" s="18"/>
      <c r="C98" s="18"/>
      <c r="D98" s="18"/>
      <c r="E98" s="18"/>
      <c r="F98" s="18"/>
    </row>
    <row r="99" spans="1:7" ht="12.75" x14ac:dyDescent="0.15">
      <c r="A99" s="21">
        <v>8606755</v>
      </c>
      <c r="B99" s="18"/>
      <c r="C99" s="18"/>
      <c r="D99" s="18"/>
      <c r="E99" s="18"/>
      <c r="F99" s="18"/>
    </row>
    <row r="100" spans="1:7" ht="12.75" x14ac:dyDescent="0.15">
      <c r="A100" s="18"/>
      <c r="B100" s="18"/>
      <c r="C100" s="18"/>
      <c r="D100" s="18"/>
      <c r="E100" s="18"/>
      <c r="F100" s="18"/>
    </row>
    <row r="101" spans="1:7" ht="12.75" x14ac:dyDescent="0.15">
      <c r="A101" s="22">
        <v>116191253</v>
      </c>
      <c r="B101" s="18"/>
      <c r="C101" s="18"/>
      <c r="D101" s="18"/>
      <c r="E101" s="18"/>
      <c r="F101" s="18"/>
    </row>
    <row r="102" spans="1:7" ht="12.75" x14ac:dyDescent="0.15">
      <c r="A102" s="18"/>
      <c r="B102" s="18"/>
      <c r="C102" s="18"/>
      <c r="D102" s="18"/>
      <c r="E102" s="18"/>
      <c r="F102" s="18"/>
    </row>
    <row r="103" spans="1:7" ht="12.75" x14ac:dyDescent="0.15">
      <c r="A103" s="23"/>
      <c r="B103" s="18"/>
      <c r="C103" s="18"/>
      <c r="D103" s="18"/>
      <c r="E103" s="18"/>
      <c r="F103" s="18"/>
    </row>
    <row r="104" spans="1:7" ht="12.75" x14ac:dyDescent="0.15">
      <c r="A104" s="24">
        <v>1</v>
      </c>
      <c r="B104" s="25">
        <v>44625</v>
      </c>
      <c r="C104" s="46">
        <v>4.00001152203E+17</v>
      </c>
      <c r="D104" s="27">
        <v>52815</v>
      </c>
      <c r="E104" s="27">
        <v>5282</v>
      </c>
      <c r="F104" s="27">
        <v>58097</v>
      </c>
      <c r="G104" s="198">
        <f>+E104/D104</f>
        <v>0.10000946700747894</v>
      </c>
    </row>
    <row r="105" spans="1:7" ht="12.75" x14ac:dyDescent="0.15">
      <c r="A105" s="24">
        <v>2</v>
      </c>
      <c r="B105" s="25">
        <v>44625</v>
      </c>
      <c r="C105" s="46">
        <v>4.00001152203E+17</v>
      </c>
      <c r="D105" s="27">
        <v>274652</v>
      </c>
      <c r="E105" s="27">
        <v>21972</v>
      </c>
      <c r="F105" s="27">
        <v>296624</v>
      </c>
      <c r="G105" s="198">
        <f t="shared" ref="G105:G144" si="1">+E105/D105</f>
        <v>7.9999417444620829E-2</v>
      </c>
    </row>
    <row r="106" spans="1:7" ht="12.75" x14ac:dyDescent="0.15">
      <c r="A106" s="24">
        <v>3</v>
      </c>
      <c r="B106" s="25">
        <v>44625</v>
      </c>
      <c r="C106" s="46">
        <v>4.00001152203E+17</v>
      </c>
      <c r="D106" s="27">
        <v>105505</v>
      </c>
      <c r="E106" s="27">
        <v>8440</v>
      </c>
      <c r="F106" s="27">
        <v>113945</v>
      </c>
      <c r="G106" s="198">
        <f t="shared" si="1"/>
        <v>7.9996208710487654E-2</v>
      </c>
    </row>
    <row r="107" spans="1:7" ht="12.75" x14ac:dyDescent="0.15">
      <c r="A107" s="24">
        <v>4</v>
      </c>
      <c r="B107" s="25">
        <v>44625</v>
      </c>
      <c r="C107" s="46">
        <v>4.00001152203E+17</v>
      </c>
      <c r="D107" s="27">
        <v>87400</v>
      </c>
      <c r="E107" s="27">
        <v>6992</v>
      </c>
      <c r="F107" s="27">
        <v>94392</v>
      </c>
      <c r="G107" s="198">
        <f t="shared" si="1"/>
        <v>0.08</v>
      </c>
    </row>
    <row r="108" spans="1:7" ht="12.75" x14ac:dyDescent="0.15">
      <c r="A108" s="24">
        <v>5</v>
      </c>
      <c r="B108" s="25">
        <v>44626</v>
      </c>
      <c r="C108" s="46">
        <v>4.00001152203E+17</v>
      </c>
      <c r="D108" s="27">
        <v>211010</v>
      </c>
      <c r="E108" s="27">
        <v>16881</v>
      </c>
      <c r="F108" s="27">
        <v>227891</v>
      </c>
      <c r="G108" s="198">
        <f t="shared" si="1"/>
        <v>8.0000947822378085E-2</v>
      </c>
    </row>
    <row r="109" spans="1:7" ht="12.75" x14ac:dyDescent="0.15">
      <c r="A109" s="24">
        <v>6</v>
      </c>
      <c r="B109" s="25">
        <v>44627</v>
      </c>
      <c r="C109" s="46">
        <v>2.06001142203E+17</v>
      </c>
      <c r="D109" s="27">
        <v>597563</v>
      </c>
      <c r="E109" s="27">
        <v>59756</v>
      </c>
      <c r="F109" s="27">
        <v>657319</v>
      </c>
      <c r="G109" s="198">
        <f t="shared" si="1"/>
        <v>9.9999497960884462E-2</v>
      </c>
    </row>
    <row r="110" spans="1:7" ht="12.75" x14ac:dyDescent="0.15">
      <c r="A110" s="24">
        <v>7</v>
      </c>
      <c r="B110" s="25">
        <v>44627</v>
      </c>
      <c r="C110" s="46">
        <v>4.00001152203E+17</v>
      </c>
      <c r="D110" s="27">
        <v>43700</v>
      </c>
      <c r="E110" s="27">
        <v>3496</v>
      </c>
      <c r="F110" s="27">
        <v>47196</v>
      </c>
      <c r="G110" s="198">
        <f t="shared" si="1"/>
        <v>0.08</v>
      </c>
    </row>
    <row r="111" spans="1:7" ht="12.75" x14ac:dyDescent="0.15">
      <c r="A111" s="24">
        <v>8</v>
      </c>
      <c r="B111" s="25">
        <v>44629</v>
      </c>
      <c r="C111" s="46">
        <v>2.64001142203E+17</v>
      </c>
      <c r="D111" s="27">
        <v>178624</v>
      </c>
      <c r="E111" s="27">
        <v>17862</v>
      </c>
      <c r="F111" s="27">
        <v>196486</v>
      </c>
      <c r="G111" s="198">
        <f t="shared" si="1"/>
        <v>9.9997760659261914E-2</v>
      </c>
    </row>
    <row r="112" spans="1:7" ht="12.75" x14ac:dyDescent="0.15">
      <c r="A112" s="24">
        <v>9</v>
      </c>
      <c r="B112" s="25">
        <v>44630</v>
      </c>
      <c r="C112" s="46">
        <v>1.0001152203E+16</v>
      </c>
      <c r="D112" s="27">
        <v>1692011</v>
      </c>
      <c r="E112" s="27">
        <v>169202</v>
      </c>
      <c r="F112" s="27">
        <v>1861213</v>
      </c>
      <c r="G112" s="198">
        <f t="shared" si="1"/>
        <v>0.10000053191143557</v>
      </c>
    </row>
    <row r="113" spans="1:7" ht="12.75" x14ac:dyDescent="0.15">
      <c r="A113" s="24">
        <v>10</v>
      </c>
      <c r="B113" s="25">
        <v>44630</v>
      </c>
      <c r="C113" s="46">
        <v>1.4001152203E+16</v>
      </c>
      <c r="D113" s="27">
        <v>384251</v>
      </c>
      <c r="E113" s="27">
        <v>38425</v>
      </c>
      <c r="F113" s="27">
        <v>422676</v>
      </c>
      <c r="G113" s="198">
        <f t="shared" si="1"/>
        <v>9.999973975344241E-2</v>
      </c>
    </row>
    <row r="114" spans="1:7" ht="12.75" x14ac:dyDescent="0.15">
      <c r="A114" s="24">
        <v>11</v>
      </c>
      <c r="B114" s="25">
        <v>44631</v>
      </c>
      <c r="C114" s="46">
        <v>2.06001142203E+17</v>
      </c>
      <c r="D114" s="27">
        <v>344411</v>
      </c>
      <c r="E114" s="27">
        <v>34441</v>
      </c>
      <c r="F114" s="27">
        <v>378852</v>
      </c>
      <c r="G114" s="198">
        <f t="shared" si="1"/>
        <v>9.9999709649227234E-2</v>
      </c>
    </row>
    <row r="115" spans="1:7" ht="12.75" x14ac:dyDescent="0.15">
      <c r="A115" s="24">
        <v>12</v>
      </c>
      <c r="B115" s="25">
        <v>44633</v>
      </c>
      <c r="C115" s="46">
        <v>4.00001152203E+17</v>
      </c>
      <c r="D115" s="27">
        <v>105505</v>
      </c>
      <c r="E115" s="27">
        <v>8440</v>
      </c>
      <c r="F115" s="27">
        <v>113945</v>
      </c>
      <c r="G115" s="198">
        <f t="shared" si="1"/>
        <v>7.9996208710487654E-2</v>
      </c>
    </row>
    <row r="116" spans="1:7" ht="12.75" x14ac:dyDescent="0.15">
      <c r="A116" s="24">
        <v>13</v>
      </c>
      <c r="B116" s="25">
        <v>44635</v>
      </c>
      <c r="C116" s="46">
        <v>2.25001142203E+17</v>
      </c>
      <c r="D116" s="27">
        <v>52815</v>
      </c>
      <c r="E116" s="27">
        <v>5282</v>
      </c>
      <c r="F116" s="27">
        <v>58097</v>
      </c>
      <c r="G116" s="198">
        <f t="shared" si="1"/>
        <v>0.10000946700747894</v>
      </c>
    </row>
    <row r="117" spans="1:7" ht="12.75" x14ac:dyDescent="0.15">
      <c r="A117" s="24">
        <v>14</v>
      </c>
      <c r="B117" s="25">
        <v>44637</v>
      </c>
      <c r="C117" s="46">
        <v>3001152203000060</v>
      </c>
      <c r="D117" s="27">
        <v>351478</v>
      </c>
      <c r="E117" s="27">
        <v>35148</v>
      </c>
      <c r="F117" s="27">
        <v>386626</v>
      </c>
      <c r="G117" s="198">
        <f t="shared" si="1"/>
        <v>0.10000056902565736</v>
      </c>
    </row>
    <row r="118" spans="1:7" ht="12.75" x14ac:dyDescent="0.15">
      <c r="A118" s="24">
        <v>15</v>
      </c>
      <c r="B118" s="25">
        <v>44638</v>
      </c>
      <c r="C118" s="46">
        <v>2.06001142203E+17</v>
      </c>
      <c r="D118" s="27">
        <v>741370</v>
      </c>
      <c r="E118" s="27">
        <v>74137</v>
      </c>
      <c r="F118" s="27">
        <v>815507</v>
      </c>
      <c r="G118" s="198">
        <f t="shared" si="1"/>
        <v>0.1</v>
      </c>
    </row>
    <row r="119" spans="1:7" ht="12.75" x14ac:dyDescent="0.15">
      <c r="A119" s="24">
        <v>16</v>
      </c>
      <c r="B119" s="25">
        <v>44638</v>
      </c>
      <c r="C119" s="46">
        <v>2.06001142203E+17</v>
      </c>
      <c r="D119" s="27">
        <v>305535</v>
      </c>
      <c r="E119" s="27">
        <v>30554</v>
      </c>
      <c r="F119" s="27">
        <v>336089</v>
      </c>
      <c r="G119" s="198">
        <f t="shared" si="1"/>
        <v>0.10000163647372641</v>
      </c>
    </row>
    <row r="120" spans="1:7" ht="12.75" x14ac:dyDescent="0.15">
      <c r="A120" s="24">
        <v>17</v>
      </c>
      <c r="B120" s="25">
        <v>44641</v>
      </c>
      <c r="C120" s="46">
        <v>2.60001142203E+17</v>
      </c>
      <c r="D120" s="27">
        <v>744842</v>
      </c>
      <c r="E120" s="27">
        <v>74484</v>
      </c>
      <c r="F120" s="27">
        <v>819326</v>
      </c>
      <c r="G120" s="198">
        <f t="shared" si="1"/>
        <v>9.9999731486677707E-2</v>
      </c>
    </row>
    <row r="121" spans="1:7" ht="12.75" x14ac:dyDescent="0.15">
      <c r="A121" s="24">
        <v>18</v>
      </c>
      <c r="B121" s="25">
        <v>44641</v>
      </c>
      <c r="C121" s="46">
        <v>2.60001142203E+17</v>
      </c>
      <c r="D121" s="27">
        <v>333592</v>
      </c>
      <c r="E121" s="27">
        <v>33359</v>
      </c>
      <c r="F121" s="27">
        <v>366951</v>
      </c>
      <c r="G121" s="198">
        <f t="shared" si="1"/>
        <v>9.9999400465238975E-2</v>
      </c>
    </row>
    <row r="122" spans="1:7" ht="12.75" x14ac:dyDescent="0.15">
      <c r="A122" s="24">
        <v>19</v>
      </c>
      <c r="B122" s="25">
        <v>44641</v>
      </c>
      <c r="C122" s="46">
        <v>2.06001152203E+17</v>
      </c>
      <c r="D122" s="27">
        <v>193780</v>
      </c>
      <c r="E122" s="27">
        <v>15502</v>
      </c>
      <c r="F122" s="27">
        <v>209282</v>
      </c>
      <c r="G122" s="198">
        <f t="shared" si="1"/>
        <v>7.999793580348849E-2</v>
      </c>
    </row>
    <row r="123" spans="1:7" ht="12.75" x14ac:dyDescent="0.15">
      <c r="A123" s="24">
        <v>20</v>
      </c>
      <c r="B123" s="25">
        <v>44643</v>
      </c>
      <c r="C123" s="46">
        <v>2.04001142203E+17</v>
      </c>
      <c r="D123" s="27">
        <v>43700</v>
      </c>
      <c r="E123" s="27">
        <v>4370</v>
      </c>
      <c r="F123" s="27">
        <v>48070</v>
      </c>
      <c r="G123" s="198">
        <f t="shared" si="1"/>
        <v>0.1</v>
      </c>
    </row>
    <row r="124" spans="1:7" ht="12.75" x14ac:dyDescent="0.15">
      <c r="A124" s="24">
        <v>21</v>
      </c>
      <c r="B124" s="25">
        <v>44644</v>
      </c>
      <c r="C124" s="46">
        <v>2.25001142203E+17</v>
      </c>
      <c r="D124" s="27">
        <v>83398</v>
      </c>
      <c r="E124" s="27">
        <v>8340</v>
      </c>
      <c r="F124" s="27">
        <v>91738</v>
      </c>
      <c r="G124" s="198">
        <f t="shared" si="1"/>
        <v>0.1000023981390441</v>
      </c>
    </row>
    <row r="125" spans="1:7" ht="12.75" x14ac:dyDescent="0.15">
      <c r="A125" s="24">
        <v>22</v>
      </c>
      <c r="B125" s="25">
        <v>44644</v>
      </c>
      <c r="C125" s="46">
        <v>2.69001152203E+17</v>
      </c>
      <c r="D125" s="27">
        <v>87400</v>
      </c>
      <c r="E125" s="27">
        <v>6992</v>
      </c>
      <c r="F125" s="27">
        <v>94392</v>
      </c>
      <c r="G125" s="198">
        <f t="shared" si="1"/>
        <v>0.08</v>
      </c>
    </row>
    <row r="126" spans="1:7" ht="12.75" x14ac:dyDescent="0.15">
      <c r="A126" s="24">
        <v>23</v>
      </c>
      <c r="B126" s="25">
        <v>44644</v>
      </c>
      <c r="C126" s="46">
        <v>1.4001152203E+16</v>
      </c>
      <c r="D126" s="27">
        <v>204893</v>
      </c>
      <c r="E126" s="27">
        <v>20489</v>
      </c>
      <c r="F126" s="27">
        <v>225382</v>
      </c>
      <c r="G126" s="198">
        <f t="shared" si="1"/>
        <v>9.9998535821135909E-2</v>
      </c>
    </row>
    <row r="127" spans="1:7" ht="12.75" x14ac:dyDescent="0.15">
      <c r="A127" s="24">
        <v>24</v>
      </c>
      <c r="B127" s="25">
        <v>44648</v>
      </c>
      <c r="C127" s="46">
        <v>2.47001152203E+17</v>
      </c>
      <c r="D127" s="27">
        <v>379720</v>
      </c>
      <c r="E127" s="27">
        <v>30377</v>
      </c>
      <c r="F127" s="27">
        <v>410097</v>
      </c>
      <c r="G127" s="198">
        <f t="shared" si="1"/>
        <v>7.9998419888338779E-2</v>
      </c>
    </row>
    <row r="128" spans="1:7" ht="12.75" x14ac:dyDescent="0.15">
      <c r="A128" s="24">
        <v>25</v>
      </c>
      <c r="B128" s="25">
        <v>44649</v>
      </c>
      <c r="C128" s="46">
        <v>3.06001152203E+17</v>
      </c>
      <c r="D128" s="27">
        <v>136213</v>
      </c>
      <c r="E128" s="27">
        <v>13622</v>
      </c>
      <c r="F128" s="27">
        <v>149835</v>
      </c>
      <c r="G128" s="198">
        <f t="shared" si="1"/>
        <v>0.10000513901022663</v>
      </c>
    </row>
    <row r="129" spans="1:7" ht="12.75" x14ac:dyDescent="0.15">
      <c r="A129" s="24">
        <v>26</v>
      </c>
      <c r="B129" s="25">
        <v>44649</v>
      </c>
      <c r="C129" s="46">
        <v>4.00001152203E+17</v>
      </c>
      <c r="D129" s="27">
        <v>143019</v>
      </c>
      <c r="E129" s="27">
        <v>14302</v>
      </c>
      <c r="F129" s="27">
        <v>157321</v>
      </c>
      <c r="G129" s="198">
        <f t="shared" si="1"/>
        <v>0.10000069920779757</v>
      </c>
    </row>
    <row r="130" spans="1:7" ht="12.75" x14ac:dyDescent="0.15">
      <c r="A130" s="24">
        <v>27</v>
      </c>
      <c r="B130" s="25">
        <v>44650</v>
      </c>
      <c r="C130" s="46">
        <v>2.53001142203E+17</v>
      </c>
      <c r="D130" s="27">
        <v>87400</v>
      </c>
      <c r="E130" s="27">
        <v>8740</v>
      </c>
      <c r="F130" s="27">
        <v>96140</v>
      </c>
      <c r="G130" s="198">
        <f t="shared" si="1"/>
        <v>0.1</v>
      </c>
    </row>
    <row r="131" spans="1:7" ht="12.75" x14ac:dyDescent="0.15">
      <c r="A131" s="24"/>
      <c r="B131" s="25"/>
      <c r="C131" s="46"/>
      <c r="D131" s="27">
        <f>+SUM(D104:D130)</f>
        <v>7966602</v>
      </c>
      <c r="E131" s="27">
        <f t="shared" ref="E131:F131" si="2">+SUM(E104:E130)</f>
        <v>766887</v>
      </c>
      <c r="F131" s="27">
        <f t="shared" si="2"/>
        <v>8733489</v>
      </c>
      <c r="G131" s="198"/>
    </row>
    <row r="132" spans="1:7" ht="12.75" x14ac:dyDescent="0.15">
      <c r="A132" s="24">
        <v>28</v>
      </c>
      <c r="B132" s="25">
        <v>44655</v>
      </c>
      <c r="C132" s="46">
        <v>2.03001152204E+17</v>
      </c>
      <c r="D132" s="27">
        <v>190692</v>
      </c>
      <c r="E132" s="27">
        <v>15255</v>
      </c>
      <c r="F132" s="27">
        <v>205947</v>
      </c>
      <c r="G132" s="198">
        <f t="shared" si="1"/>
        <v>7.9998112138946573E-2</v>
      </c>
    </row>
    <row r="133" spans="1:7" ht="12.75" x14ac:dyDescent="0.15">
      <c r="A133" s="24">
        <v>29</v>
      </c>
      <c r="B133" s="25">
        <v>44657</v>
      </c>
      <c r="C133" s="46">
        <v>2.05001152204E+17</v>
      </c>
      <c r="D133" s="27">
        <v>52815</v>
      </c>
      <c r="E133" s="27">
        <v>4225</v>
      </c>
      <c r="F133" s="27">
        <v>57040</v>
      </c>
      <c r="G133" s="198">
        <f t="shared" si="1"/>
        <v>7.999621319700842E-2</v>
      </c>
    </row>
    <row r="134" spans="1:7" ht="12.75" x14ac:dyDescent="0.15">
      <c r="A134" s="24">
        <v>30</v>
      </c>
      <c r="B134" s="25">
        <v>44657</v>
      </c>
      <c r="C134" s="46">
        <v>2.70001152204E+17</v>
      </c>
      <c r="D134" s="27">
        <v>850712</v>
      </c>
      <c r="E134" s="27">
        <v>85071</v>
      </c>
      <c r="F134" s="27">
        <v>935783</v>
      </c>
      <c r="G134" s="198">
        <f t="shared" si="1"/>
        <v>9.9999764902810817E-2</v>
      </c>
    </row>
    <row r="135" spans="1:7" ht="12.75" x14ac:dyDescent="0.15">
      <c r="A135" s="24">
        <v>31</v>
      </c>
      <c r="B135" s="25">
        <v>44657</v>
      </c>
      <c r="C135" s="46">
        <v>3001152204000010</v>
      </c>
      <c r="D135" s="27">
        <v>95346</v>
      </c>
      <c r="E135" s="27">
        <v>7628</v>
      </c>
      <c r="F135" s="27">
        <v>102974</v>
      </c>
      <c r="G135" s="198">
        <f t="shared" si="1"/>
        <v>8.0003356197428308E-2</v>
      </c>
    </row>
    <row r="136" spans="1:7" ht="12.75" x14ac:dyDescent="0.15">
      <c r="A136" s="24">
        <v>32</v>
      </c>
      <c r="B136" s="25">
        <v>44658</v>
      </c>
      <c r="C136" s="46">
        <v>4.00001152204E+17</v>
      </c>
      <c r="D136" s="27">
        <v>124376</v>
      </c>
      <c r="E136" s="27">
        <v>9950</v>
      </c>
      <c r="F136" s="27">
        <v>134326</v>
      </c>
      <c r="G136" s="198">
        <f t="shared" si="1"/>
        <v>7.9999356789091147E-2</v>
      </c>
    </row>
    <row r="137" spans="1:7" ht="12.75" x14ac:dyDescent="0.15">
      <c r="A137" s="24">
        <v>33</v>
      </c>
      <c r="B137" s="25">
        <v>44665</v>
      </c>
      <c r="C137" s="46">
        <v>2.69001152204E+17</v>
      </c>
      <c r="D137" s="27">
        <v>431750</v>
      </c>
      <c r="E137" s="27">
        <v>34540</v>
      </c>
      <c r="F137" s="27">
        <v>466290</v>
      </c>
      <c r="G137" s="198">
        <f t="shared" si="1"/>
        <v>0.08</v>
      </c>
    </row>
    <row r="138" spans="1:7" ht="12.75" x14ac:dyDescent="0.15">
      <c r="A138" s="24">
        <v>34</v>
      </c>
      <c r="B138" s="25">
        <v>44669</v>
      </c>
      <c r="C138" s="46">
        <v>2.25001152204E+17</v>
      </c>
      <c r="D138" s="27">
        <v>297896</v>
      </c>
      <c r="E138" s="27">
        <v>23832</v>
      </c>
      <c r="F138" s="27">
        <v>321728</v>
      </c>
      <c r="G138" s="198">
        <f t="shared" si="1"/>
        <v>8.0001074200392083E-2</v>
      </c>
    </row>
    <row r="139" spans="1:7" ht="12.75" x14ac:dyDescent="0.15">
      <c r="A139" s="24">
        <v>35</v>
      </c>
      <c r="B139" s="25">
        <v>44669</v>
      </c>
      <c r="C139" s="46">
        <v>2.06001152204E+17</v>
      </c>
      <c r="D139" s="27">
        <v>329269</v>
      </c>
      <c r="E139" s="27">
        <v>26341</v>
      </c>
      <c r="F139" s="27">
        <v>355610</v>
      </c>
      <c r="G139" s="198">
        <f t="shared" si="1"/>
        <v>7.9998420744133214E-2</v>
      </c>
    </row>
    <row r="140" spans="1:7" ht="12.75" x14ac:dyDescent="0.15">
      <c r="A140" s="24">
        <v>36</v>
      </c>
      <c r="B140" s="25">
        <v>44673</v>
      </c>
      <c r="C140" s="46">
        <v>2.47001152204E+17</v>
      </c>
      <c r="D140" s="27">
        <v>236555</v>
      </c>
      <c r="E140" s="27">
        <v>18925</v>
      </c>
      <c r="F140" s="27">
        <v>255480</v>
      </c>
      <c r="G140" s="198">
        <f t="shared" si="1"/>
        <v>8.0002536408023503E-2</v>
      </c>
    </row>
    <row r="141" spans="1:7" ht="12.75" x14ac:dyDescent="0.15">
      <c r="A141" s="24">
        <v>37</v>
      </c>
      <c r="B141" s="25">
        <v>44674</v>
      </c>
      <c r="C141" s="46">
        <v>4.00001152204E+17</v>
      </c>
      <c r="D141" s="27">
        <v>449375</v>
      </c>
      <c r="E141" s="27">
        <v>35950</v>
      </c>
      <c r="F141" s="27">
        <v>485325</v>
      </c>
      <c r="G141" s="198">
        <f t="shared" si="1"/>
        <v>0.08</v>
      </c>
    </row>
    <row r="142" spans="1:7" ht="12.75" x14ac:dyDescent="0.15">
      <c r="A142" s="24">
        <v>38</v>
      </c>
      <c r="B142" s="25">
        <v>44678</v>
      </c>
      <c r="C142" s="46">
        <v>2.03001142204E+17</v>
      </c>
      <c r="D142" s="27">
        <v>211260</v>
      </c>
      <c r="E142" s="27">
        <v>21126</v>
      </c>
      <c r="F142" s="27">
        <v>232386</v>
      </c>
      <c r="G142" s="198">
        <f t="shared" si="1"/>
        <v>0.1</v>
      </c>
    </row>
    <row r="143" spans="1:7" ht="12.75" x14ac:dyDescent="0.15">
      <c r="A143" s="24">
        <v>39</v>
      </c>
      <c r="B143" s="25">
        <v>44678</v>
      </c>
      <c r="C143" s="46">
        <v>2.03001142204E+17</v>
      </c>
      <c r="D143" s="27">
        <v>204893</v>
      </c>
      <c r="E143" s="27">
        <v>20489</v>
      </c>
      <c r="F143" s="27">
        <v>225382</v>
      </c>
      <c r="G143" s="198">
        <f t="shared" si="1"/>
        <v>9.9998535821135909E-2</v>
      </c>
    </row>
    <row r="144" spans="1:7" ht="12.75" x14ac:dyDescent="0.15">
      <c r="A144" s="24">
        <v>40</v>
      </c>
      <c r="B144" s="25">
        <v>44678</v>
      </c>
      <c r="C144" s="46">
        <v>1.4001152204E+16</v>
      </c>
      <c r="D144" s="27">
        <v>211010</v>
      </c>
      <c r="E144" s="27">
        <v>16881</v>
      </c>
      <c r="F144" s="27">
        <v>227891</v>
      </c>
      <c r="G144" s="198">
        <f t="shared" si="1"/>
        <v>8.0000947822378085E-2</v>
      </c>
    </row>
    <row r="145" spans="1:7" ht="12.75" x14ac:dyDescent="0.15">
      <c r="A145" s="24"/>
      <c r="B145" s="25"/>
      <c r="C145" s="46"/>
      <c r="D145" s="27">
        <f>+SUM(D132:D144)</f>
        <v>3685949</v>
      </c>
      <c r="E145" s="27">
        <f t="shared" ref="E145:G145" si="3">+SUM(E132:E144)</f>
        <v>320213</v>
      </c>
      <c r="F145" s="27">
        <f t="shared" si="3"/>
        <v>4006162</v>
      </c>
      <c r="G145" s="27">
        <f t="shared" si="3"/>
        <v>1.0999983182213477</v>
      </c>
    </row>
    <row r="146" spans="1:7" ht="25.5" x14ac:dyDescent="0.15">
      <c r="A146" s="28" t="s">
        <v>198</v>
      </c>
      <c r="B146" s="17"/>
      <c r="C146" s="17"/>
      <c r="D146" s="29">
        <v>11652551</v>
      </c>
      <c r="E146" s="29">
        <v>1087100</v>
      </c>
      <c r="F146" s="29">
        <v>12739651</v>
      </c>
    </row>
    <row r="147" spans="1:7" ht="63.75" x14ac:dyDescent="0.15">
      <c r="A147" s="28" t="s">
        <v>199</v>
      </c>
      <c r="B147" s="17"/>
      <c r="C147" s="17"/>
      <c r="D147" s="29">
        <v>95930847</v>
      </c>
      <c r="E147" s="29">
        <v>7519566</v>
      </c>
      <c r="F147" s="29">
        <v>103450413</v>
      </c>
    </row>
    <row r="148" spans="1:7" ht="12.75" x14ac:dyDescent="0.15">
      <c r="A148" s="18"/>
      <c r="B148" s="18"/>
      <c r="C148" s="18"/>
      <c r="D148" s="18"/>
      <c r="E148" s="18"/>
      <c r="F148" s="18"/>
    </row>
    <row r="149" spans="1:7" ht="12.75" x14ac:dyDescent="0.15">
      <c r="A149" s="30" t="s">
        <v>226</v>
      </c>
      <c r="B149" s="18"/>
      <c r="C149" s="18"/>
      <c r="D149" s="18"/>
      <c r="E149" s="18"/>
      <c r="F149" s="18"/>
    </row>
    <row r="150" spans="1:7" ht="12.75" x14ac:dyDescent="0.15">
      <c r="A150" s="30" t="s">
        <v>227</v>
      </c>
      <c r="B150" s="18"/>
      <c r="C150" s="18"/>
      <c r="D150" s="18"/>
      <c r="E150" s="18"/>
      <c r="F150" s="18"/>
    </row>
    <row r="151" spans="1:7" ht="12.75" x14ac:dyDescent="0.15">
      <c r="A151" s="30" t="s">
        <v>332</v>
      </c>
      <c r="B151" s="18"/>
      <c r="C151" s="18"/>
      <c r="D151" s="18"/>
      <c r="E151" s="18"/>
      <c r="F151" s="18"/>
    </row>
    <row r="152" spans="1:7" ht="12.75" x14ac:dyDescent="0.15">
      <c r="A152" s="30" t="s">
        <v>273</v>
      </c>
      <c r="B152" s="18"/>
      <c r="C152" s="18"/>
      <c r="D152" s="18"/>
      <c r="E152" s="18"/>
      <c r="F152" s="18"/>
    </row>
    <row r="153" spans="1:7" ht="12.75" x14ac:dyDescent="0.15">
      <c r="A153" s="30" t="s">
        <v>227</v>
      </c>
      <c r="B153" s="18"/>
      <c r="C153" s="18"/>
      <c r="D153" s="18"/>
      <c r="E153" s="18"/>
      <c r="F153" s="18"/>
    </row>
    <row r="154" spans="1:7" ht="12.75" x14ac:dyDescent="0.15">
      <c r="A154" s="30" t="s">
        <v>333</v>
      </c>
      <c r="B154" s="18"/>
      <c r="C154" s="18"/>
      <c r="D154" s="18"/>
      <c r="E154" s="18"/>
      <c r="F154" s="18"/>
    </row>
    <row r="155" spans="1:7" ht="12.75" x14ac:dyDescent="0.15">
      <c r="A155" s="30" t="s">
        <v>238</v>
      </c>
      <c r="B155" s="18"/>
      <c r="C155" s="18"/>
      <c r="D155" s="18"/>
      <c r="E155" s="18"/>
      <c r="F155" s="18"/>
    </row>
    <row r="156" spans="1:7" ht="12.75" x14ac:dyDescent="0.15">
      <c r="A156" s="30" t="s">
        <v>227</v>
      </c>
      <c r="B156" s="18"/>
      <c r="C156" s="18"/>
      <c r="D156" s="18"/>
      <c r="E156" s="18"/>
      <c r="F156" s="18"/>
    </row>
    <row r="157" spans="1:7" ht="12.75" x14ac:dyDescent="0.15">
      <c r="A157" s="30" t="s">
        <v>334</v>
      </c>
      <c r="B157" s="18"/>
      <c r="C157" s="18"/>
      <c r="D157" s="18"/>
      <c r="E157" s="18"/>
      <c r="F157" s="18"/>
    </row>
    <row r="158" spans="1:7" ht="12.75" x14ac:dyDescent="0.15">
      <c r="A158" s="31" t="s">
        <v>278</v>
      </c>
      <c r="B158" s="18"/>
      <c r="C158" s="18"/>
      <c r="D158" s="18"/>
      <c r="E158" s="18"/>
      <c r="F158" s="18"/>
    </row>
    <row r="159" spans="1:7" ht="12.75" x14ac:dyDescent="0.15">
      <c r="A159" s="18"/>
      <c r="B159" s="18"/>
      <c r="C159" s="18"/>
      <c r="D159" s="18"/>
      <c r="E159" s="18"/>
      <c r="F159" s="18"/>
    </row>
    <row r="160" spans="1:7" ht="12.75" x14ac:dyDescent="0.15">
      <c r="A160" s="32">
        <v>23835684</v>
      </c>
      <c r="B160" s="18"/>
      <c r="C160" s="18"/>
      <c r="D160" s="18"/>
      <c r="E160" s="18"/>
      <c r="F160" s="18"/>
    </row>
    <row r="161" spans="1:6" ht="12.75" x14ac:dyDescent="0.15">
      <c r="A161" s="33">
        <v>2</v>
      </c>
      <c r="B161" s="18"/>
      <c r="C161" s="18"/>
      <c r="D161" s="18"/>
      <c r="E161" s="18"/>
      <c r="F161" s="18"/>
    </row>
    <row r="162" spans="1:6" ht="12.75" x14ac:dyDescent="0.15">
      <c r="A162" s="32">
        <v>476714</v>
      </c>
      <c r="B162" s="18"/>
      <c r="C162" s="18"/>
      <c r="D162" s="18"/>
      <c r="E162" s="18"/>
      <c r="F162" s="18"/>
    </row>
    <row r="163" spans="1:6" ht="12.75" x14ac:dyDescent="0.15">
      <c r="A163" s="16"/>
      <c r="B163" s="18"/>
      <c r="C163" s="18"/>
      <c r="D163" s="18"/>
      <c r="E163" s="18"/>
      <c r="F163" s="18"/>
    </row>
    <row r="164" spans="1:6" ht="12.75" x14ac:dyDescent="0.15">
      <c r="A164" s="16"/>
      <c r="B164" s="18"/>
      <c r="C164" s="18"/>
      <c r="D164" s="18"/>
      <c r="E164" s="18"/>
      <c r="F164" s="18"/>
    </row>
    <row r="165" spans="1:6" ht="12.75" x14ac:dyDescent="0.15">
      <c r="A165" s="32">
        <v>23835684</v>
      </c>
      <c r="B165" s="18"/>
      <c r="C165" s="18"/>
      <c r="D165" s="18"/>
      <c r="E165" s="18"/>
      <c r="F165" s="18"/>
    </row>
    <row r="166" spans="1:6" ht="12.75" x14ac:dyDescent="0.15">
      <c r="A166" s="33">
        <v>1.5</v>
      </c>
      <c r="B166" s="18"/>
      <c r="C166" s="18"/>
      <c r="D166" s="18"/>
      <c r="E166" s="18"/>
      <c r="F166" s="18"/>
    </row>
    <row r="167" spans="1:6" ht="12.75" x14ac:dyDescent="0.15">
      <c r="A167" s="32">
        <v>357535</v>
      </c>
      <c r="B167" s="18"/>
      <c r="C167" s="18"/>
      <c r="D167" s="18"/>
      <c r="E167" s="18"/>
      <c r="F167" s="18"/>
    </row>
    <row r="168" spans="1:6" ht="12.75" x14ac:dyDescent="0.15">
      <c r="A168" s="16"/>
      <c r="B168" s="18"/>
      <c r="C168" s="18"/>
      <c r="D168" s="18"/>
      <c r="E168" s="18"/>
      <c r="F168" s="18"/>
    </row>
    <row r="169" spans="1:6" ht="12.75" x14ac:dyDescent="0.15">
      <c r="A169" s="16"/>
      <c r="B169" s="18"/>
      <c r="C169" s="18"/>
      <c r="D169" s="18"/>
      <c r="E169" s="18"/>
      <c r="F169" s="18"/>
    </row>
    <row r="170" spans="1:6" ht="12.75" x14ac:dyDescent="0.15">
      <c r="A170" s="32">
        <v>72095163</v>
      </c>
      <c r="B170" s="18"/>
      <c r="C170" s="18"/>
      <c r="D170" s="18"/>
      <c r="E170" s="18"/>
      <c r="F170" s="18"/>
    </row>
    <row r="171" spans="1:6" ht="12.75" x14ac:dyDescent="0.15">
      <c r="A171" s="33">
        <v>2</v>
      </c>
      <c r="B171" s="18"/>
      <c r="C171" s="18"/>
      <c r="D171" s="18"/>
      <c r="E171" s="18"/>
      <c r="F171" s="18"/>
    </row>
    <row r="172" spans="1:6" ht="12.75" x14ac:dyDescent="0.15">
      <c r="A172" s="32">
        <v>1441903</v>
      </c>
      <c r="B172" s="18"/>
      <c r="C172" s="18"/>
      <c r="D172" s="18"/>
      <c r="E172" s="18"/>
      <c r="F172" s="18"/>
    </row>
    <row r="173" spans="1:6" ht="12.75" x14ac:dyDescent="0.15">
      <c r="A173" s="18"/>
      <c r="B173" s="18"/>
      <c r="C173" s="18"/>
      <c r="D173" s="18"/>
      <c r="E173" s="18"/>
      <c r="F173" s="18"/>
    </row>
    <row r="174" spans="1:6" ht="12.75" x14ac:dyDescent="0.15">
      <c r="A174" s="16"/>
      <c r="B174" s="18"/>
      <c r="C174" s="18"/>
      <c r="D174" s="18"/>
      <c r="E174" s="18"/>
      <c r="F174" s="18"/>
    </row>
    <row r="175" spans="1:6" ht="12.75" x14ac:dyDescent="0.15">
      <c r="A175" s="24" t="s">
        <v>230</v>
      </c>
      <c r="B175" s="27">
        <v>72095163</v>
      </c>
      <c r="C175" s="18"/>
      <c r="D175" s="18"/>
      <c r="E175" s="18"/>
      <c r="F175" s="18"/>
    </row>
    <row r="176" spans="1:6" ht="12.75" x14ac:dyDescent="0.15">
      <c r="A176" s="24" t="s">
        <v>227</v>
      </c>
      <c r="B176" s="26">
        <v>1.5</v>
      </c>
      <c r="C176" s="18"/>
      <c r="D176" s="18"/>
      <c r="E176" s="18"/>
      <c r="F176" s="18"/>
    </row>
    <row r="177" spans="1:6" ht="25.5" x14ac:dyDescent="0.15">
      <c r="A177" s="24" t="s">
        <v>335</v>
      </c>
      <c r="B177" s="27">
        <v>1081427</v>
      </c>
      <c r="C177" s="18"/>
      <c r="D177" s="18"/>
      <c r="E177" s="18"/>
      <c r="F177" s="18"/>
    </row>
    <row r="178" spans="1:6" ht="25.5" x14ac:dyDescent="0.15">
      <c r="A178" s="17" t="s">
        <v>232</v>
      </c>
      <c r="B178" s="17"/>
      <c r="C178" s="18"/>
      <c r="D178" s="18"/>
      <c r="E178" s="18"/>
      <c r="F178" s="18"/>
    </row>
    <row r="179" spans="1:6" ht="12.75" x14ac:dyDescent="0.15">
      <c r="A179" s="24" t="s">
        <v>230</v>
      </c>
      <c r="B179" s="27">
        <v>25742539</v>
      </c>
      <c r="C179" s="18"/>
      <c r="D179" s="18"/>
      <c r="E179" s="18"/>
      <c r="F179" s="18"/>
    </row>
    <row r="180" spans="1:6" ht="12.75" x14ac:dyDescent="0.15">
      <c r="A180" s="24" t="s">
        <v>227</v>
      </c>
      <c r="B180" s="26">
        <v>1</v>
      </c>
      <c r="C180" s="18"/>
      <c r="D180" s="18"/>
      <c r="E180" s="18"/>
      <c r="F180" s="18"/>
    </row>
    <row r="181" spans="1:6" ht="25.5" x14ac:dyDescent="0.15">
      <c r="A181" s="24" t="s">
        <v>336</v>
      </c>
      <c r="B181" s="27">
        <v>257425</v>
      </c>
      <c r="C181" s="18"/>
      <c r="D181" s="18"/>
      <c r="E181" s="18"/>
      <c r="F181" s="18"/>
    </row>
    <row r="182" spans="1:6" ht="12.75" x14ac:dyDescent="0.15">
      <c r="A182" s="16"/>
      <c r="B182" s="18"/>
      <c r="C182" s="18"/>
      <c r="D182" s="18"/>
      <c r="E182" s="18"/>
      <c r="F182" s="18"/>
    </row>
    <row r="183" spans="1:6" ht="12.75" x14ac:dyDescent="0.15">
      <c r="A183" s="18"/>
      <c r="B183" s="18"/>
      <c r="C183" s="18"/>
      <c r="D183" s="18"/>
      <c r="E183" s="18"/>
      <c r="F183" s="18"/>
    </row>
    <row r="184" spans="1:6" ht="12.75" x14ac:dyDescent="0.15">
      <c r="A184" s="30" t="s">
        <v>234</v>
      </c>
      <c r="B184" s="18"/>
      <c r="C184" s="18"/>
      <c r="D184" s="18"/>
      <c r="E184" s="18"/>
      <c r="F184" s="18"/>
    </row>
    <row r="185" spans="1:6" ht="12.75" x14ac:dyDescent="0.15">
      <c r="A185" s="30" t="s">
        <v>227</v>
      </c>
      <c r="B185" s="18"/>
      <c r="C185" s="18"/>
      <c r="D185" s="18"/>
      <c r="E185" s="18"/>
      <c r="F185" s="18"/>
    </row>
    <row r="186" spans="1:6" ht="12.75" x14ac:dyDescent="0.15">
      <c r="A186" s="30" t="s">
        <v>337</v>
      </c>
      <c r="B186" s="18"/>
      <c r="C186" s="18"/>
      <c r="D186" s="18"/>
      <c r="E186" s="18"/>
      <c r="F186" s="18"/>
    </row>
    <row r="187" spans="1:6" ht="12.75" x14ac:dyDescent="0.15">
      <c r="A187" s="30" t="s">
        <v>241</v>
      </c>
      <c r="B187" s="18"/>
      <c r="C187" s="18"/>
      <c r="D187" s="18"/>
      <c r="E187" s="18"/>
      <c r="F187" s="18"/>
    </row>
    <row r="188" spans="1:6" ht="12.75" x14ac:dyDescent="0.15">
      <c r="A188" s="30" t="s">
        <v>227</v>
      </c>
      <c r="B188" s="18"/>
      <c r="C188" s="18"/>
      <c r="D188" s="18"/>
      <c r="E188" s="18"/>
      <c r="F188" s="18"/>
    </row>
    <row r="189" spans="1:6" ht="12.75" x14ac:dyDescent="0.15">
      <c r="A189" s="30" t="s">
        <v>338</v>
      </c>
      <c r="B189" s="18"/>
      <c r="C189" s="18"/>
      <c r="D189" s="18"/>
      <c r="E189" s="18"/>
      <c r="F189" s="18"/>
    </row>
    <row r="190" spans="1:6" ht="12.75" x14ac:dyDescent="0.15">
      <c r="A190" s="30" t="s">
        <v>243</v>
      </c>
      <c r="B190" s="18"/>
      <c r="C190" s="18"/>
      <c r="D190" s="18"/>
      <c r="E190" s="18"/>
      <c r="F190" s="18"/>
    </row>
    <row r="191" spans="1:6" ht="12.75" x14ac:dyDescent="0.15">
      <c r="A191" s="30" t="s">
        <v>227</v>
      </c>
      <c r="B191" s="18"/>
      <c r="C191" s="18"/>
      <c r="D191" s="18"/>
      <c r="E191" s="18"/>
      <c r="F191" s="18"/>
    </row>
    <row r="192" spans="1:6" ht="12.75" x14ac:dyDescent="0.15">
      <c r="A192" s="31" t="s">
        <v>339</v>
      </c>
      <c r="B192" s="18"/>
      <c r="C192" s="18"/>
      <c r="D192" s="18"/>
      <c r="E192" s="18"/>
      <c r="F192" s="18"/>
    </row>
    <row r="193" spans="1:6" ht="12.75" x14ac:dyDescent="0.15">
      <c r="A193" s="18"/>
      <c r="B193" s="18"/>
      <c r="C193" s="18"/>
      <c r="D193" s="18"/>
      <c r="E193" s="18"/>
      <c r="F193" s="18"/>
    </row>
    <row r="194" spans="1:6" ht="12.75" x14ac:dyDescent="0.15">
      <c r="A194" s="32">
        <v>25742539</v>
      </c>
      <c r="B194" s="18"/>
      <c r="C194" s="18"/>
      <c r="D194" s="18"/>
      <c r="E194" s="18"/>
      <c r="F194" s="18"/>
    </row>
    <row r="195" spans="1:6" ht="12.75" x14ac:dyDescent="0.15">
      <c r="A195" s="33">
        <v>1</v>
      </c>
      <c r="B195" s="18"/>
      <c r="C195" s="18"/>
      <c r="D195" s="18"/>
      <c r="E195" s="18"/>
      <c r="F195" s="18"/>
    </row>
    <row r="196" spans="1:6" ht="12.75" x14ac:dyDescent="0.15">
      <c r="A196" s="32">
        <v>257425</v>
      </c>
      <c r="B196" s="18"/>
      <c r="C196" s="18"/>
      <c r="D196" s="18"/>
      <c r="E196" s="18"/>
      <c r="F196" s="18"/>
    </row>
    <row r="197" spans="1:6" ht="12.75" x14ac:dyDescent="0.15">
      <c r="A197" s="16"/>
      <c r="B197" s="18"/>
      <c r="C197" s="18"/>
      <c r="D197" s="18"/>
      <c r="E197" s="18"/>
      <c r="F197" s="18"/>
    </row>
    <row r="198" spans="1:6" ht="12.75" x14ac:dyDescent="0.15">
      <c r="A198" s="16"/>
      <c r="B198" s="18"/>
      <c r="C198" s="18"/>
      <c r="D198" s="18"/>
      <c r="E198" s="18"/>
      <c r="F198" s="18"/>
    </row>
    <row r="199" spans="1:6" ht="12.75" x14ac:dyDescent="0.15">
      <c r="A199" s="32">
        <v>77862776</v>
      </c>
      <c r="B199" s="18"/>
      <c r="C199" s="18"/>
      <c r="D199" s="18"/>
      <c r="E199" s="18"/>
      <c r="F199" s="18"/>
    </row>
    <row r="200" spans="1:6" ht="12.75" x14ac:dyDescent="0.15">
      <c r="A200" s="33">
        <v>1</v>
      </c>
      <c r="B200" s="18"/>
      <c r="C200" s="18"/>
      <c r="D200" s="18"/>
      <c r="E200" s="18"/>
      <c r="F200" s="18"/>
    </row>
    <row r="201" spans="1:6" ht="12.75" x14ac:dyDescent="0.15">
      <c r="A201" s="32">
        <v>778628</v>
      </c>
      <c r="B201" s="18"/>
      <c r="C201" s="18"/>
      <c r="D201" s="18"/>
      <c r="E201" s="18"/>
      <c r="F201" s="18"/>
    </row>
    <row r="202" spans="1:6" ht="12.75" x14ac:dyDescent="0.15">
      <c r="A202" s="16"/>
      <c r="B202" s="18"/>
      <c r="C202" s="18"/>
      <c r="D202" s="18"/>
      <c r="E202" s="18"/>
      <c r="F202" s="18"/>
    </row>
    <row r="203" spans="1:6" ht="12.75" x14ac:dyDescent="0.15">
      <c r="A203" s="16"/>
      <c r="B203" s="18"/>
      <c r="C203" s="18"/>
      <c r="D203" s="18"/>
      <c r="E203" s="18"/>
      <c r="F203" s="18"/>
    </row>
    <row r="204" spans="1:6" ht="12.75" x14ac:dyDescent="0.15">
      <c r="A204" s="32">
        <v>77862776</v>
      </c>
      <c r="B204" s="18"/>
      <c r="C204" s="18"/>
      <c r="D204" s="18"/>
      <c r="E204" s="18"/>
      <c r="F204" s="18"/>
    </row>
    <row r="205" spans="1:6" ht="12.75" x14ac:dyDescent="0.15">
      <c r="A205" s="33">
        <v>1</v>
      </c>
      <c r="B205" s="18"/>
      <c r="C205" s="18"/>
      <c r="D205" s="18"/>
      <c r="E205" s="18"/>
      <c r="F205" s="18"/>
    </row>
    <row r="206" spans="1:6" ht="12.75" x14ac:dyDescent="0.15">
      <c r="A206" s="32">
        <v>778628</v>
      </c>
      <c r="B206" s="18"/>
      <c r="C206" s="18"/>
      <c r="D206" s="18"/>
      <c r="E206" s="18"/>
      <c r="F206" s="18"/>
    </row>
    <row r="207" spans="1:6" ht="12.75" x14ac:dyDescent="0.15">
      <c r="A207" s="18"/>
      <c r="B207" s="18"/>
      <c r="C207" s="18"/>
      <c r="D207" s="18"/>
      <c r="E207" s="18"/>
      <c r="F207" s="18"/>
    </row>
    <row r="208" spans="1:6" ht="12.75" x14ac:dyDescent="0.15">
      <c r="A208" s="24" t="s">
        <v>230</v>
      </c>
      <c r="B208" s="27">
        <v>72605053</v>
      </c>
      <c r="C208" s="18"/>
      <c r="D208" s="18"/>
      <c r="E208" s="18"/>
      <c r="F208" s="18"/>
    </row>
    <row r="209" spans="1:6" ht="12.75" x14ac:dyDescent="0.15">
      <c r="A209" s="24" t="s">
        <v>227</v>
      </c>
      <c r="B209" s="26">
        <v>1</v>
      </c>
      <c r="C209" s="18"/>
      <c r="D209" s="18"/>
      <c r="E209" s="18"/>
      <c r="F209" s="18"/>
    </row>
    <row r="210" spans="1:6" ht="38.25" x14ac:dyDescent="0.15">
      <c r="A210" s="24" t="s">
        <v>340</v>
      </c>
      <c r="B210" s="27">
        <v>726051</v>
      </c>
      <c r="C210" s="18"/>
      <c r="D210" s="18"/>
      <c r="E210" s="18"/>
      <c r="F210" s="18"/>
    </row>
    <row r="211" spans="1:6" ht="38.25" x14ac:dyDescent="0.15">
      <c r="A211" s="17" t="s">
        <v>341</v>
      </c>
      <c r="B211" s="17"/>
      <c r="C211" s="18"/>
      <c r="D211" s="18"/>
      <c r="E211" s="18"/>
      <c r="F211" s="18"/>
    </row>
    <row r="212" spans="1:6" ht="12.75" x14ac:dyDescent="0.15">
      <c r="A212" s="24" t="s">
        <v>230</v>
      </c>
      <c r="B212" s="27">
        <v>72605053</v>
      </c>
      <c r="C212" s="18"/>
      <c r="D212" s="18"/>
      <c r="E212" s="18"/>
      <c r="F212" s="18"/>
    </row>
    <row r="213" spans="1:6" ht="12.75" x14ac:dyDescent="0.15">
      <c r="A213" s="24" t="s">
        <v>227</v>
      </c>
      <c r="B213" s="26">
        <v>1</v>
      </c>
      <c r="C213" s="18"/>
      <c r="D213" s="18"/>
      <c r="E213" s="18"/>
      <c r="F213" s="18"/>
    </row>
    <row r="214" spans="1:6" ht="25.5" x14ac:dyDescent="0.15">
      <c r="A214" s="24" t="s">
        <v>342</v>
      </c>
      <c r="B214" s="27">
        <v>726051</v>
      </c>
      <c r="C214" s="18"/>
      <c r="D214" s="18"/>
      <c r="E214" s="18"/>
      <c r="F214" s="18"/>
    </row>
    <row r="215" spans="1:6" ht="12.75" x14ac:dyDescent="0.15">
      <c r="A215" s="16"/>
      <c r="B215" s="18"/>
      <c r="C215" s="18"/>
      <c r="D215" s="18"/>
      <c r="E215" s="18"/>
      <c r="F215" s="18"/>
    </row>
    <row r="216" spans="1:6" ht="12.75" x14ac:dyDescent="0.15">
      <c r="A216" s="18"/>
      <c r="B216" s="18"/>
      <c r="C216" s="18"/>
      <c r="D216" s="18"/>
      <c r="E216" s="18"/>
      <c r="F216" s="18"/>
    </row>
    <row r="217" spans="1:6" ht="12.75" x14ac:dyDescent="0.15">
      <c r="A217" s="30" t="s">
        <v>343</v>
      </c>
      <c r="B217" s="18"/>
      <c r="C217" s="18"/>
      <c r="D217" s="18"/>
      <c r="E217" s="18"/>
      <c r="F217" s="18"/>
    </row>
    <row r="218" spans="1:6" ht="12.75" x14ac:dyDescent="0.15">
      <c r="A218" s="30" t="s">
        <v>227</v>
      </c>
      <c r="B218" s="18"/>
      <c r="C218" s="18"/>
      <c r="D218" s="18"/>
      <c r="E218" s="18"/>
      <c r="F218" s="18"/>
    </row>
    <row r="219" spans="1:6" ht="12.75" x14ac:dyDescent="0.15">
      <c r="A219" s="31" t="s">
        <v>344</v>
      </c>
      <c r="B219" s="18"/>
      <c r="C219" s="18"/>
      <c r="D219" s="18"/>
      <c r="E219" s="18"/>
      <c r="F219" s="18"/>
    </row>
    <row r="220" spans="1:6" ht="12.75" x14ac:dyDescent="0.15">
      <c r="A220" s="18"/>
      <c r="B220" s="18"/>
      <c r="C220" s="18"/>
      <c r="D220" s="18"/>
      <c r="E220" s="18"/>
      <c r="F220" s="18"/>
    </row>
    <row r="221" spans="1:6" ht="12.75" x14ac:dyDescent="0.15">
      <c r="A221" s="16"/>
      <c r="B221" s="18"/>
      <c r="C221" s="18"/>
      <c r="D221" s="18"/>
      <c r="E221" s="18"/>
      <c r="F221" s="18"/>
    </row>
    <row r="222" spans="1:6" ht="12.75" x14ac:dyDescent="0.15">
      <c r="A222" s="32">
        <v>836442</v>
      </c>
      <c r="B222" s="18"/>
      <c r="C222" s="18"/>
      <c r="D222" s="18"/>
      <c r="E222" s="18"/>
      <c r="F222" s="18"/>
    </row>
    <row r="223" spans="1:6" ht="12.75" x14ac:dyDescent="0.15">
      <c r="A223" s="33">
        <v>1</v>
      </c>
      <c r="B223" s="18"/>
      <c r="C223" s="18"/>
      <c r="D223" s="18"/>
      <c r="E223" s="18"/>
      <c r="F223" s="18"/>
    </row>
    <row r="224" spans="1:6" ht="12.75" x14ac:dyDescent="0.15">
      <c r="A224" s="32">
        <v>8364</v>
      </c>
      <c r="B224" s="18"/>
      <c r="C224" s="18"/>
      <c r="D224" s="18"/>
      <c r="E224" s="18"/>
      <c r="F224" s="18"/>
    </row>
    <row r="225" spans="1:6" ht="12.75" x14ac:dyDescent="0.15">
      <c r="A225" s="18"/>
      <c r="B225" s="18"/>
      <c r="C225" s="18"/>
      <c r="D225" s="18"/>
      <c r="E225" s="18"/>
      <c r="F225" s="18"/>
    </row>
    <row r="226" spans="1:6" ht="12.75" x14ac:dyDescent="0.15">
      <c r="A226" s="30" t="s">
        <v>236</v>
      </c>
      <c r="B226" s="18"/>
      <c r="C226" s="18"/>
      <c r="D226" s="18"/>
      <c r="E226" s="18"/>
      <c r="F226" s="18"/>
    </row>
    <row r="227" spans="1:6" ht="12.75" x14ac:dyDescent="0.15">
      <c r="A227" s="31" t="s">
        <v>345</v>
      </c>
      <c r="B227" s="18"/>
      <c r="C227" s="18"/>
      <c r="D227" s="18"/>
      <c r="E227" s="18"/>
      <c r="F227" s="18"/>
    </row>
    <row r="228" spans="1:6" ht="12.75" x14ac:dyDescent="0.15">
      <c r="A228" s="30" t="s">
        <v>236</v>
      </c>
      <c r="B228" s="18"/>
      <c r="C228" s="18"/>
      <c r="D228" s="18"/>
      <c r="E228" s="18"/>
      <c r="F228" s="18"/>
    </row>
    <row r="229" spans="1:6" ht="12.75" x14ac:dyDescent="0.15">
      <c r="A229" s="31" t="s">
        <v>346</v>
      </c>
      <c r="B229" s="18"/>
      <c r="C229" s="18"/>
      <c r="D229" s="18"/>
      <c r="E229" s="18"/>
      <c r="F229" s="18"/>
    </row>
    <row r="230" spans="1:6" ht="12.75" x14ac:dyDescent="0.15">
      <c r="A230" s="30" t="s">
        <v>236</v>
      </c>
      <c r="B230" s="18"/>
      <c r="C230" s="18"/>
      <c r="D230" s="18"/>
      <c r="E230" s="18"/>
      <c r="F230" s="18"/>
    </row>
    <row r="231" spans="1:6" ht="12.75" x14ac:dyDescent="0.15">
      <c r="A231" s="31" t="s">
        <v>347</v>
      </c>
      <c r="B231" s="18"/>
      <c r="C231" s="18"/>
      <c r="D231" s="18"/>
      <c r="E231" s="18"/>
      <c r="F231" s="18"/>
    </row>
    <row r="232" spans="1:6" ht="12.75" x14ac:dyDescent="0.15">
      <c r="A232" s="30" t="s">
        <v>348</v>
      </c>
      <c r="B232" s="18"/>
      <c r="C232" s="18"/>
      <c r="D232" s="18"/>
      <c r="E232" s="18"/>
      <c r="F232" s="18"/>
    </row>
    <row r="233" spans="1:6" ht="12.75" x14ac:dyDescent="0.15">
      <c r="A233" s="18"/>
      <c r="B233" s="18"/>
      <c r="C233" s="18"/>
      <c r="D233" s="18"/>
      <c r="E233" s="18"/>
      <c r="F233" s="18"/>
    </row>
    <row r="234" spans="1:6" ht="12.75" x14ac:dyDescent="0.15">
      <c r="A234" s="32">
        <v>836442</v>
      </c>
      <c r="B234" s="18"/>
      <c r="C234" s="18"/>
      <c r="D234" s="18"/>
      <c r="E234" s="18"/>
      <c r="F234" s="18"/>
    </row>
    <row r="235" spans="1:6" ht="12.75" x14ac:dyDescent="0.15">
      <c r="A235" s="33">
        <v>1</v>
      </c>
      <c r="B235" s="18"/>
      <c r="C235" s="18"/>
      <c r="D235" s="18"/>
      <c r="E235" s="18"/>
      <c r="F235" s="18"/>
    </row>
    <row r="236" spans="1:6" ht="12.75" x14ac:dyDescent="0.15">
      <c r="A236" s="32">
        <v>8364</v>
      </c>
      <c r="B236" s="18"/>
      <c r="C236" s="18"/>
      <c r="D236" s="18"/>
      <c r="E236" s="18"/>
      <c r="F236" s="18"/>
    </row>
    <row r="237" spans="1:6" ht="12.75" x14ac:dyDescent="0.15">
      <c r="A237" s="16"/>
      <c r="B237" s="18"/>
      <c r="C237" s="18"/>
      <c r="D237" s="18"/>
      <c r="E237" s="18"/>
      <c r="F237" s="18"/>
    </row>
    <row r="238" spans="1:6" ht="12.75" x14ac:dyDescent="0.15">
      <c r="A238" s="16"/>
      <c r="B238" s="18"/>
      <c r="C238" s="18"/>
      <c r="D238" s="18"/>
      <c r="E238" s="18"/>
      <c r="F238" s="18"/>
    </row>
    <row r="239" spans="1:6" ht="12.75" x14ac:dyDescent="0.15">
      <c r="A239" s="32">
        <v>2721666</v>
      </c>
      <c r="B239" s="18"/>
      <c r="C239" s="18"/>
      <c r="D239" s="18"/>
      <c r="E239" s="18"/>
      <c r="F239" s="18"/>
    </row>
    <row r="240" spans="1:6" ht="12.75" x14ac:dyDescent="0.15">
      <c r="A240" s="33">
        <v>1</v>
      </c>
      <c r="B240" s="18"/>
      <c r="C240" s="18"/>
      <c r="D240" s="18"/>
      <c r="E240" s="18"/>
      <c r="F240" s="18"/>
    </row>
    <row r="241" spans="1:6" ht="12.75" x14ac:dyDescent="0.15">
      <c r="A241" s="32">
        <v>27217</v>
      </c>
      <c r="B241" s="18"/>
      <c r="C241" s="18"/>
      <c r="D241" s="18"/>
      <c r="E241" s="18"/>
      <c r="F241" s="18"/>
    </row>
    <row r="242" spans="1:6" ht="12.75" x14ac:dyDescent="0.15">
      <c r="A242" s="16"/>
      <c r="B242" s="18"/>
      <c r="C242" s="18"/>
      <c r="D242" s="18"/>
      <c r="E242" s="18"/>
      <c r="F242" s="18"/>
    </row>
    <row r="243" spans="1:6" ht="12.75" x14ac:dyDescent="0.15">
      <c r="A243" s="16"/>
      <c r="B243" s="18"/>
      <c r="C243" s="18"/>
      <c r="D243" s="18"/>
      <c r="E243" s="18"/>
      <c r="F243" s="18"/>
    </row>
    <row r="244" spans="1:6" ht="12.75" x14ac:dyDescent="0.15">
      <c r="A244" s="32">
        <v>2721666</v>
      </c>
      <c r="B244" s="18"/>
      <c r="C244" s="18"/>
      <c r="D244" s="18"/>
      <c r="E244" s="18"/>
      <c r="F244" s="18"/>
    </row>
    <row r="245" spans="1:6" ht="12.75" x14ac:dyDescent="0.15">
      <c r="A245" s="33">
        <v>1</v>
      </c>
      <c r="B245" s="18"/>
      <c r="C245" s="18"/>
      <c r="D245" s="18"/>
      <c r="E245" s="18"/>
      <c r="F245" s="18"/>
    </row>
    <row r="246" spans="1:6" ht="12.75" x14ac:dyDescent="0.15">
      <c r="A246" s="32">
        <v>27217</v>
      </c>
      <c r="B246" s="18"/>
      <c r="C246" s="18"/>
      <c r="D246" s="18"/>
      <c r="E246" s="18"/>
      <c r="F246" s="18"/>
    </row>
    <row r="247" spans="1:6" ht="12.75" x14ac:dyDescent="0.15">
      <c r="A247" s="16"/>
      <c r="B247" s="18"/>
      <c r="C247" s="18"/>
      <c r="D247" s="18"/>
      <c r="E247" s="18"/>
      <c r="F247" s="18"/>
    </row>
    <row r="248" spans="1:6" ht="12.75" x14ac:dyDescent="0.15">
      <c r="A248" s="16"/>
      <c r="B248" s="18"/>
      <c r="C248" s="18"/>
      <c r="D248" s="18"/>
      <c r="E248" s="18"/>
      <c r="F248" s="18"/>
    </row>
    <row r="249" spans="1:6" ht="12.75" x14ac:dyDescent="0.15">
      <c r="A249" s="32">
        <v>100000</v>
      </c>
      <c r="B249" s="18"/>
      <c r="C249" s="18"/>
      <c r="D249" s="18"/>
      <c r="E249" s="18"/>
      <c r="F249" s="18"/>
    </row>
    <row r="250" spans="1:6" ht="12.75" x14ac:dyDescent="0.15">
      <c r="A250" s="18"/>
      <c r="B250" s="18"/>
      <c r="C250" s="18"/>
      <c r="D250" s="18"/>
      <c r="E250" s="18"/>
      <c r="F250" s="18"/>
    </row>
    <row r="251" spans="1:6" ht="12.75" x14ac:dyDescent="0.15">
      <c r="A251" s="16"/>
      <c r="B251" s="18"/>
      <c r="C251" s="18"/>
      <c r="D251" s="18"/>
      <c r="E251" s="18"/>
      <c r="F251" s="18"/>
    </row>
    <row r="252" spans="1:6" ht="12.75" x14ac:dyDescent="0.15">
      <c r="A252" s="49" t="s">
        <v>251</v>
      </c>
      <c r="B252" s="50">
        <v>7052949</v>
      </c>
      <c r="C252" s="18"/>
      <c r="D252" s="18"/>
      <c r="E252" s="18"/>
      <c r="F252" s="18"/>
    </row>
    <row r="253" spans="1:6" ht="12.75" x14ac:dyDescent="0.15">
      <c r="A253" s="19" t="s">
        <v>252</v>
      </c>
      <c r="B253" s="20">
        <v>96397464</v>
      </c>
      <c r="C253" s="18"/>
      <c r="D253" s="18"/>
      <c r="E253" s="18"/>
      <c r="F253" s="18"/>
    </row>
    <row r="254" spans="1:6" ht="12.75" x14ac:dyDescent="0.15">
      <c r="A254" s="51" t="s">
        <v>349</v>
      </c>
      <c r="B254" s="18"/>
      <c r="C254" s="18"/>
      <c r="D254" s="18"/>
      <c r="E254" s="18"/>
      <c r="F254" s="18"/>
    </row>
    <row r="255" spans="1:6" ht="12.75" x14ac:dyDescent="0.15">
      <c r="A255" s="18"/>
      <c r="B255" s="18"/>
      <c r="C255" s="18"/>
      <c r="D255" s="18"/>
      <c r="E255" s="18"/>
      <c r="F255" s="18"/>
    </row>
    <row r="256" spans="1:6" ht="12.75" x14ac:dyDescent="0.15">
      <c r="A256" s="52"/>
      <c r="B256" s="18"/>
      <c r="C256" s="18"/>
      <c r="D256" s="18"/>
      <c r="E256" s="18"/>
      <c r="F256" s="18"/>
    </row>
    <row r="257" spans="1:6" ht="12.75" x14ac:dyDescent="0.15">
      <c r="A257" s="52"/>
      <c r="B257" s="18"/>
      <c r="C257" s="18"/>
      <c r="D257" s="18"/>
      <c r="E257" s="18"/>
      <c r="F257" s="18"/>
    </row>
    <row r="258" spans="1:6" ht="12.75" x14ac:dyDescent="0.15">
      <c r="A258" s="52"/>
      <c r="B258" s="18"/>
      <c r="C258" s="18"/>
      <c r="D258" s="18"/>
      <c r="E258" s="18"/>
      <c r="F258" s="18"/>
    </row>
    <row r="259" spans="1:6" ht="12.75" x14ac:dyDescent="0.15">
      <c r="A259" s="52"/>
      <c r="B259" s="18"/>
      <c r="C259" s="18"/>
      <c r="D259" s="18"/>
      <c r="E259" s="18"/>
      <c r="F259" s="18"/>
    </row>
    <row r="260" spans="1:6" ht="12.75" x14ac:dyDescent="0.15">
      <c r="A260" s="52"/>
      <c r="B260" s="18"/>
      <c r="C260" s="18"/>
      <c r="D260" s="18"/>
      <c r="E260" s="18"/>
      <c r="F260" s="18"/>
    </row>
    <row r="261" spans="1:6" ht="12.75" x14ac:dyDescent="0.15">
      <c r="A261" s="23" t="s">
        <v>247</v>
      </c>
      <c r="B261" s="23" t="s">
        <v>248</v>
      </c>
      <c r="C261" s="23" t="s">
        <v>249</v>
      </c>
      <c r="D261" s="18"/>
      <c r="E261" s="18"/>
      <c r="F261" s="18"/>
    </row>
    <row r="262" spans="1:6" ht="12.75" x14ac:dyDescent="0.15">
      <c r="A262" s="18"/>
      <c r="B262" s="18"/>
      <c r="C262" s="18"/>
      <c r="D262" s="18"/>
      <c r="E262" s="18"/>
      <c r="F262" s="18"/>
    </row>
    <row r="263" spans="1:6" ht="12.75" x14ac:dyDescent="0.15">
      <c r="A263" s="23"/>
      <c r="B263" s="18"/>
      <c r="C263" s="18"/>
      <c r="D263" s="18"/>
      <c r="E263" s="18"/>
      <c r="F263" s="18"/>
    </row>
    <row r="264" spans="1:6" ht="12.75" x14ac:dyDescent="0.15">
      <c r="A264" s="23"/>
      <c r="B264" s="18"/>
      <c r="C264" s="18"/>
      <c r="D264" s="18"/>
      <c r="E264" s="18"/>
      <c r="F264" s="18"/>
    </row>
    <row r="265" spans="1:6" ht="12.75" x14ac:dyDescent="0.15">
      <c r="A265" s="23"/>
      <c r="B265" s="18"/>
      <c r="C265" s="18"/>
      <c r="D265" s="18"/>
      <c r="E265" s="18"/>
      <c r="F265" s="18"/>
    </row>
    <row r="266" spans="1:6" ht="12.75" x14ac:dyDescent="0.15">
      <c r="A266" s="23"/>
      <c r="B266" s="18"/>
      <c r="C266" s="18"/>
      <c r="D266" s="18"/>
      <c r="E266" s="18"/>
      <c r="F266" s="18"/>
    </row>
    <row r="267" spans="1:6" ht="12.75" x14ac:dyDescent="0.15">
      <c r="A267" s="23" t="s">
        <v>250</v>
      </c>
      <c r="B267" s="18"/>
      <c r="C267" s="18"/>
      <c r="D267" s="18"/>
      <c r="E267" s="18"/>
      <c r="F267" s="18"/>
    </row>
    <row r="268" spans="1:6" ht="12.75" x14ac:dyDescent="0.15">
      <c r="A268" s="18"/>
      <c r="B268" s="18"/>
      <c r="C268" s="18"/>
      <c r="D268" s="18"/>
      <c r="E268" s="18"/>
      <c r="F268" s="18"/>
    </row>
    <row r="269" spans="1:6" ht="12.75" x14ac:dyDescent="0.15">
      <c r="A269" s="23"/>
      <c r="B269" s="18"/>
      <c r="C269" s="18"/>
      <c r="D269" s="18"/>
      <c r="E269" s="18"/>
      <c r="F269" s="18"/>
    </row>
    <row r="270" spans="1:6" ht="12.75" x14ac:dyDescent="0.15">
      <c r="A270" s="31" t="s">
        <v>217</v>
      </c>
      <c r="B270" s="18"/>
      <c r="C270" s="18"/>
      <c r="D270" s="18"/>
      <c r="E270" s="18"/>
      <c r="F270" s="18"/>
    </row>
    <row r="271" spans="1:6" ht="12.75" x14ac:dyDescent="0.15">
      <c r="A271" s="23" t="s">
        <v>219</v>
      </c>
      <c r="B271" s="23" t="s">
        <v>220</v>
      </c>
      <c r="C271" s="18"/>
      <c r="D271" s="18"/>
      <c r="E271" s="18"/>
      <c r="F271" s="18"/>
    </row>
    <row r="272" spans="1:6" ht="12.75" x14ac:dyDescent="0.15">
      <c r="A272" s="18"/>
      <c r="B272" s="18"/>
      <c r="C272" s="18"/>
      <c r="D272" s="18"/>
      <c r="E272" s="18"/>
      <c r="F272" s="18"/>
    </row>
    <row r="273" spans="1:6" ht="12.75" x14ac:dyDescent="0.15">
      <c r="A273" s="23"/>
      <c r="B273" s="18"/>
      <c r="C273" s="18"/>
      <c r="D273" s="18"/>
      <c r="E273" s="18"/>
      <c r="F273" s="18"/>
    </row>
    <row r="274" spans="1:6" ht="12.75" x14ac:dyDescent="0.15">
      <c r="A274" s="23"/>
      <c r="B274" s="18"/>
      <c r="C274" s="18"/>
      <c r="D274" s="18"/>
      <c r="E274" s="18"/>
      <c r="F274" s="18"/>
    </row>
    <row r="275" spans="1:6" ht="12.75" x14ac:dyDescent="0.15">
      <c r="A275" s="39" t="s">
        <v>221</v>
      </c>
      <c r="B275" s="18"/>
      <c r="C275" s="18"/>
      <c r="D275" s="18"/>
      <c r="E275" s="18"/>
      <c r="F275" s="18"/>
    </row>
  </sheetData>
  <mergeCells count="5">
    <mergeCell ref="A29:A30"/>
    <mergeCell ref="B29:C29"/>
    <mergeCell ref="D29:D30"/>
    <mergeCell ref="E29:E30"/>
    <mergeCell ref="F29:F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Sheet1</vt:lpstr>
      <vt:lpstr>chưa thanh toán đến 30,4,2023</vt:lpstr>
      <vt:lpstr>Chưa TT 2022</vt:lpstr>
      <vt:lpstr>Công nợ</vt:lpstr>
      <vt:lpstr>HĐ 2022</vt:lpstr>
      <vt:lpstr>HĐ 2023</vt:lpstr>
      <vt:lpstr>Sheet3</vt:lpstr>
      <vt:lpstr>T3</vt:lpstr>
      <vt:lpstr>t5</vt:lpstr>
      <vt:lpstr>t6</vt:lpstr>
      <vt:lpstr>T7</vt:lpstr>
      <vt:lpstr>T8</vt:lpstr>
      <vt:lpstr>t9</vt:lpstr>
      <vt:lpstr>T11</vt:lpstr>
      <vt:lpstr>T12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Thi Hao</dc:creator>
  <cp:lastModifiedBy>Admin</cp:lastModifiedBy>
  <cp:lastPrinted>2023-05-24T06:27:01Z</cp:lastPrinted>
  <dcterms:created xsi:type="dcterms:W3CDTF">2023-02-02T08:35:19Z</dcterms:created>
  <dcterms:modified xsi:type="dcterms:W3CDTF">2023-07-20T07:38:51Z</dcterms:modified>
</cp:coreProperties>
</file>